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drawingml.chart+xml" PartName="/xl/charts/chart3.xml"/>
  <Override ContentType="application/vnd.openxmlformats-officedocument.drawingml.chart+xml" PartName="/xl/charts/chart2.xml"/>
  <Override ContentType="application/vnd.openxmlformats-officedocument.drawingml.chart+xml" PartName="/xl/charts/chart1.xml"/>
  <Override ContentType="application/vnd.openxmlformats-officedocument.drawing+xml" PartName="/xl/drawings/worksheetdrawing20.xml"/>
  <Override ContentType="application/vnd.openxmlformats-officedocument.drawing+xml" PartName="/xl/drawings/worksheetdrawing39.xml"/>
  <Override ContentType="application/vnd.openxmlformats-officedocument.drawing+xml" PartName="/xl/drawings/worksheetdrawing10.xml"/>
  <Override ContentType="application/vnd.openxmlformats-officedocument.drawing+xml" PartName="/xl/drawings/worksheetdrawing7.xml"/>
  <Override ContentType="application/vnd.openxmlformats-officedocument.drawing+xml" PartName="/xl/drawings/worksheetdrawing30.xml"/>
  <Override ContentType="application/vnd.openxmlformats-officedocument.drawing+xml" PartName="/xl/drawings/worksheetdrawing17.xml"/>
  <Override ContentType="application/vnd.openxmlformats-officedocument.drawing+xml" PartName="/xl/drawings/worksheetdrawing19.xml"/>
  <Override ContentType="application/vnd.openxmlformats-officedocument.drawing+xml" PartName="/xl/drawings/worksheetdrawing43.xml"/>
  <Override ContentType="application/vnd.openxmlformats-officedocument.drawing+xml" PartName="/xl/drawings/worksheetdrawing23.xml"/>
  <Override ContentType="application/vnd.openxmlformats-officedocument.drawing+xml" PartName="/xl/drawings/worksheetdrawing2.xml"/>
  <Override ContentType="application/vnd.openxmlformats-officedocument.drawing+xml" PartName="/xl/drawings/worksheetdrawing47.xml"/>
  <Override ContentType="application/vnd.openxmlformats-officedocument.drawing+xml" PartName="/xl/drawings/worksheetdrawing5.xml"/>
  <Override ContentType="application/vnd.openxmlformats-officedocument.drawing+xml" PartName="/xl/drawings/worksheetdrawing13.xml"/>
  <Override ContentType="application/vnd.openxmlformats-officedocument.drawing+xml" PartName="/xl/drawings/worksheetdrawing12.xml"/>
  <Override ContentType="application/vnd.openxmlformats-officedocument.drawing+xml" PartName="/xl/drawings/worksheetdrawing35.xml"/>
  <Override ContentType="application/vnd.openxmlformats-officedocument.drawing+xml" PartName="/xl/drawings/worksheetdrawing42.xml"/>
  <Override ContentType="application/vnd.openxmlformats-officedocument.drawing+xml" PartName="/xl/drawings/worksheetdrawing3.xml"/>
  <Override ContentType="application/vnd.openxmlformats-officedocument.drawing+xml" PartName="/xl/drawings/worksheetdrawing14.xml"/>
  <Override ContentType="application/vnd.openxmlformats-officedocument.drawing+xml" PartName="/xl/drawings/worksheetdrawing44.xml"/>
  <Override ContentType="application/vnd.openxmlformats-officedocument.drawing+xml" PartName="/xl/drawings/worksheetdrawing36.xml"/>
  <Override ContentType="application/vnd.openxmlformats-officedocument.drawing+xml" PartName="/xl/drawings/worksheetdrawing37.xml"/>
  <Override ContentType="application/vnd.openxmlformats-officedocument.drawing+xml" PartName="/xl/drawings/worksheetdrawing11.xml"/>
  <Override ContentType="application/vnd.openxmlformats-officedocument.drawing+xml" PartName="/xl/drawings/worksheetdrawing15.xml"/>
  <Override ContentType="application/vnd.openxmlformats-officedocument.drawing+xml" PartName="/xl/drawings/worksheetdrawing45.xml"/>
  <Override ContentType="application/vnd.openxmlformats-officedocument.drawing+xml" PartName="/xl/drawings/worksheetdrawing25.xml"/>
  <Override ContentType="application/vnd.openxmlformats-officedocument.drawing+xml" PartName="/xl/drawings/worksheetdrawing4.xml"/>
  <Override ContentType="application/vnd.openxmlformats-officedocument.drawing+xml" PartName="/xl/drawings/worksheetdrawing38.xml"/>
  <Override ContentType="application/vnd.openxmlformats-officedocument.drawing+xml" PartName="/xl/drawings/worksheetdrawing46.xml"/>
  <Override ContentType="application/vnd.openxmlformats-officedocument.drawing+xml" PartName="/xl/drawings/worksheetdrawing41.xml"/>
  <Override ContentType="application/vnd.openxmlformats-officedocument.drawing+xml" PartName="/xl/drawings/worksheetdrawing29.xml"/>
  <Override ContentType="application/vnd.openxmlformats-officedocument.drawing+xml" PartName="/xl/drawings/worksheetdrawing26.xml"/>
  <Override ContentType="application/vnd.openxmlformats-officedocument.drawing+xml" PartName="/xl/drawings/worksheetdrawing31.xml"/>
  <Override ContentType="application/vnd.openxmlformats-officedocument.drawing+xml" PartName="/xl/drawings/worksheetdrawing6.xml"/>
  <Override ContentType="application/vnd.openxmlformats-officedocument.drawing+xml" PartName="/xl/drawings/worksheetdrawing24.xml"/>
  <Override ContentType="application/vnd.openxmlformats-officedocument.drawing+xml" PartName="/xl/drawings/worksheetdrawing8.xml"/>
  <Override ContentType="application/vnd.openxmlformats-officedocument.drawing+xml" PartName="/xl/drawings/worksheetdrawing18.xml"/>
  <Override ContentType="application/vnd.openxmlformats-officedocument.drawing+xml" PartName="/xl/drawings/worksheetdrawing9.xml"/>
  <Override ContentType="application/vnd.openxmlformats-officedocument.drawing+xml" PartName="/xl/drawings/worksheetdrawing16.xml"/>
  <Override ContentType="application/vnd.openxmlformats-officedocument.drawing+xml" PartName="/xl/drawings/worksheetdrawing48.xml"/>
  <Override ContentType="application/vnd.openxmlformats-officedocument.drawing+xml" PartName="/xl/drawings/worksheetdrawing49.xml"/>
  <Override ContentType="application/vnd.openxmlformats-officedocument.drawing+xml" PartName="/xl/drawings/worksheetdrawing40.xml"/>
  <Override ContentType="application/vnd.openxmlformats-officedocument.drawing+xml" PartName="/xl/drawings/worksheetdrawing21.xml"/>
  <Override ContentType="application/vnd.openxmlformats-officedocument.drawing+xml" PartName="/xl/drawings/worksheetdrawing32.xml"/>
  <Override ContentType="application/vnd.openxmlformats-officedocument.drawing+xml" PartName="/xl/drawings/worksheetdrawing28.xml"/>
  <Override ContentType="application/vnd.openxmlformats-officedocument.drawing+xml" PartName="/xl/drawings/worksheetdrawing34.xml"/>
  <Override ContentType="application/vnd.openxmlformats-officedocument.drawing+xml" PartName="/xl/drawings/worksheetdrawing33.xml"/>
  <Override ContentType="application/vnd.openxmlformats-officedocument.drawing+xml" PartName="/xl/drawings/worksheetdrawing1.xml"/>
  <Override ContentType="application/vnd.openxmlformats-officedocument.drawing+xml" PartName="/xl/drawings/worksheetdrawing22.xml"/>
  <Override ContentType="application/vnd.openxmlformats-officedocument.drawing+xml" PartName="/xl/drawings/worksheetdrawing27.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ain+xml" PartName="/xl/workbook.xml"/>
  <Override ContentType="application/vnd.openxmlformats-officedocument.spreadsheetml.worksheet+xml" PartName="/xl/worksheets/sheet5.xml"/>
  <Override ContentType="application/vnd.openxmlformats-officedocument.spreadsheetml.worksheet+xml" PartName="/xl/worksheets/sheet27.xml"/>
  <Override ContentType="application/vnd.openxmlformats-officedocument.spreadsheetml.worksheet+xml" PartName="/xl/worksheets/sheet29.xml"/>
  <Override ContentType="application/vnd.openxmlformats-officedocument.spreadsheetml.worksheet+xml" PartName="/xl/worksheets/sheet17.xml"/>
  <Override ContentType="application/vnd.openxmlformats-officedocument.spreadsheetml.worksheet+xml" PartName="/xl/worksheets/sheet34.xml"/>
  <Override ContentType="application/vnd.openxmlformats-officedocument.spreadsheetml.worksheet+xml" PartName="/xl/worksheets/sheet45.xml"/>
  <Override ContentType="application/vnd.openxmlformats-officedocument.spreadsheetml.worksheet+xml" PartName="/xl/worksheets/sheet44.xml"/>
  <Override ContentType="application/vnd.openxmlformats-officedocument.spreadsheetml.worksheet+xml" PartName="/xl/worksheets/sheet23.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9.xml"/>
  <Override ContentType="application/vnd.openxmlformats-officedocument.spreadsheetml.worksheet+xml" PartName="/xl/worksheets/sheet42.xml"/>
  <Override ContentType="application/vnd.openxmlformats-officedocument.spreadsheetml.worksheet+xml" PartName="/xl/worksheets/sheet11.xml"/>
  <Override ContentType="application/vnd.openxmlformats-officedocument.spreadsheetml.worksheet+xml" PartName="/xl/worksheets/sheet41.xml"/>
  <Override ContentType="application/vnd.openxmlformats-officedocument.spreadsheetml.worksheet+xml" PartName="/xl/worksheets/sheet48.xml"/>
  <Override ContentType="application/vnd.openxmlformats-officedocument.spreadsheetml.worksheet+xml" PartName="/xl/worksheets/sheet30.xml"/>
  <Override ContentType="application/vnd.openxmlformats-officedocument.spreadsheetml.worksheet+xml" PartName="/xl/worksheets/sheet18.xml"/>
  <Override ContentType="application/vnd.openxmlformats-officedocument.spreadsheetml.worksheet+xml" PartName="/xl/worksheets/sheet15.xml"/>
  <Override ContentType="application/vnd.openxmlformats-officedocument.spreadsheetml.worksheet+xml" PartName="/xl/worksheets/sheet32.xml"/>
  <Override ContentType="application/vnd.openxmlformats-officedocument.spreadsheetml.worksheet+xml" PartName="/xl/worksheets/sheet28.xml"/>
  <Override ContentType="application/vnd.openxmlformats-officedocument.spreadsheetml.worksheet+xml" PartName="/xl/worksheets/sheet4.xml"/>
  <Override ContentType="application/vnd.openxmlformats-officedocument.spreadsheetml.worksheet+xml" PartName="/xl/worksheets/sheet33.xml"/>
  <Override ContentType="application/vnd.openxmlformats-officedocument.spreadsheetml.worksheet+xml" PartName="/xl/worksheets/sheet46.xml"/>
  <Override ContentType="application/vnd.openxmlformats-officedocument.spreadsheetml.worksheet+xml" PartName="/xl/worksheets/sheet39.xml"/>
  <Override ContentType="application/vnd.openxmlformats-officedocument.spreadsheetml.worksheet+xml" PartName="/xl/worksheets/sheet3.xml"/>
  <Override ContentType="application/vnd.openxmlformats-officedocument.spreadsheetml.worksheet+xml" PartName="/xl/worksheets/sheet7.xml"/>
  <Override ContentType="application/vnd.openxmlformats-officedocument.spreadsheetml.worksheet+xml" PartName="/xl/worksheets/sheet25.xml"/>
  <Override ContentType="application/vnd.openxmlformats-officedocument.spreadsheetml.worksheet+xml" PartName="/xl/worksheets/sheet6.xml"/>
  <Override ContentType="application/vnd.openxmlformats-officedocument.spreadsheetml.worksheet+xml" PartName="/xl/worksheets/sheet26.xml"/>
  <Override ContentType="application/vnd.openxmlformats-officedocument.spreadsheetml.worksheet+xml" PartName="/xl/worksheets/sheet35.xml"/>
  <Override ContentType="application/vnd.openxmlformats-officedocument.spreadsheetml.worksheet+xml" PartName="/xl/worksheets/sheet43.xml"/>
  <Override ContentType="application/vnd.openxmlformats-officedocument.spreadsheetml.worksheet+xml" PartName="/xl/worksheets/sheet10.xml"/>
  <Override ContentType="application/vnd.openxmlformats-officedocument.spreadsheetml.worksheet+xml" PartName="/xl/worksheets/sheet40.xml"/>
  <Override ContentType="application/vnd.openxmlformats-officedocument.spreadsheetml.worksheet+xml" PartName="/xl/worksheets/sheet24.xml"/>
  <Override ContentType="application/vnd.openxmlformats-officedocument.spreadsheetml.worksheet+xml" PartName="/xl/worksheets/sheet14.xml"/>
  <Override ContentType="application/vnd.openxmlformats-officedocument.spreadsheetml.worksheet+xml" PartName="/xl/worksheets/sheet19.xml"/>
  <Override ContentType="application/vnd.openxmlformats-officedocument.spreadsheetml.worksheet+xml" PartName="/xl/worksheets/sheet16.xml"/>
  <Override ContentType="application/vnd.openxmlformats-officedocument.spreadsheetml.worksheet+xml" PartName="/xl/worksheets/sheet49.xml"/>
  <Override ContentType="application/vnd.openxmlformats-officedocument.spreadsheetml.worksheet+xml" PartName="/xl/worksheets/sheet21.xml"/>
  <Override ContentType="application/vnd.openxmlformats-officedocument.spreadsheetml.worksheet+xml" PartName="/xl/worksheets/sheet8.xml"/>
  <Override ContentType="application/vnd.openxmlformats-officedocument.spreadsheetml.worksheet+xml" PartName="/xl/worksheets/sheet38.xml"/>
  <Override ContentType="application/vnd.openxmlformats-officedocument.spreadsheetml.worksheet+xml" PartName="/xl/worksheets/sheet22.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1.xml"/>
  <Override ContentType="application/vnd.openxmlformats-officedocument.spreadsheetml.worksheet+xml" PartName="/xl/worksheets/sheet12.xml"/>
  <Override ContentType="application/vnd.openxmlformats-officedocument.spreadsheetml.worksheet+xml" PartName="/xl/worksheets/sheet47.xml"/>
  <Override ContentType="application/vnd.openxmlformats-officedocument.spreadsheetml.worksheet+xml" PartName="/xl/worksheets/sheet20.xml"/>
  <Override ContentType="application/vnd.openxmlformats-officedocument.spreadsheetml.worksheet+xml" PartName="/xl/worksheets/sheet2.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Introduction" sheetId="1" r:id="rId3"/>
    <sheet state="visible" name="INDEX" sheetId="2" r:id="rId4"/>
    <sheet state="visible" name="Glossary" sheetId="3" r:id="rId5"/>
    <sheet state="visible" name="PRE01 94-95" sheetId="4" r:id="rId6"/>
    <sheet state="visible" name="PRE02 97-98" sheetId="5" r:id="rId7"/>
    <sheet state="visible" name="PRE03 101" sheetId="6" r:id="rId8"/>
    <sheet state="visible" name="PRE04 102" sheetId="7" r:id="rId9"/>
    <sheet state="visible" name="PRE05 103-105" sheetId="8" r:id="rId10"/>
    <sheet state="visible" name="PRE06 121-122" sheetId="9" r:id="rId11"/>
    <sheet state="visible" name="PRE07 127-128" sheetId="10" r:id="rId12"/>
    <sheet state="visible" name="PRE08 129-130" sheetId="11" r:id="rId13"/>
    <sheet state="visible" name="PRE09 131-132" sheetId="12" r:id="rId14"/>
    <sheet state="visible" name="PRE10 133-134" sheetId="13" r:id="rId15"/>
    <sheet state="visible" name="A01 136-137" sheetId="14" r:id="rId16"/>
    <sheet state="visible" name="A02 138-141" sheetId="15" r:id="rId17"/>
    <sheet state="visible" name="A03 142-161" sheetId="16" r:id="rId18"/>
    <sheet state="visible" name="A04 162-171" sheetId="17" r:id="rId19"/>
    <sheet state="visible" name="A05 172-235" sheetId="18" r:id="rId20"/>
    <sheet state="visible" name="A06 236-237" sheetId="19" r:id="rId21"/>
    <sheet state="visible" name="A07 238" sheetId="20" r:id="rId22"/>
    <sheet state="visible" name="A08 240-242" sheetId="21" r:id="rId23"/>
    <sheet state="visible" name="A09 244-245" sheetId="22" r:id="rId24"/>
    <sheet state="visible" name="A10 246-291" sheetId="23" r:id="rId25"/>
    <sheet state="visible" name="A11 293-302" sheetId="24" r:id="rId26"/>
    <sheet state="visible" name="A12 303-310" sheetId="25" r:id="rId27"/>
    <sheet state="visible" name="A13 311-318" sheetId="26" r:id="rId28"/>
    <sheet state="visible" name="A14 319-323" sheetId="27" r:id="rId29"/>
    <sheet state="visible" name="A15 324-410" sheetId="28" r:id="rId30"/>
    <sheet state="visible" name="A16 411-421" sheetId="29" r:id="rId31"/>
    <sheet state="visible" name="W01 423-424" sheetId="30" r:id="rId32"/>
    <sheet state="visible" name="W02 425-428" sheetId="31" r:id="rId33"/>
    <sheet state="visible" name="W03 429-432" sheetId="32" r:id="rId34"/>
    <sheet state="visible" name="W04 433-441" sheetId="33" r:id="rId35"/>
    <sheet state="visible" name="W05 443-444" sheetId="34" r:id="rId36"/>
    <sheet state="visible" name="W06 445-450" sheetId="35" r:id="rId37"/>
    <sheet state="visible" name="W07 451-478" sheetId="36" r:id="rId38"/>
    <sheet state="visible" name="W08 479-488" sheetId="37" r:id="rId39"/>
    <sheet state="visible" name="POST01 489" sheetId="38" r:id="rId40"/>
    <sheet state="visible" name="POST02.T 491" sheetId="39" r:id="rId41"/>
    <sheet state="visible" name="POST02.L 492-533" sheetId="40" r:id="rId42"/>
    <sheet state="visible" name="POST03.T 535" sheetId="41" r:id="rId43"/>
    <sheet state="visible" name="POST03.L 536-556" sheetId="42" r:id="rId44"/>
    <sheet state="visible" name="POST04.T 558" sheetId="43" r:id="rId45"/>
    <sheet state="visible" name="POST04.L 559-592" sheetId="44" r:id="rId46"/>
    <sheet state="visible" name="POST05.T 594" sheetId="45" r:id="rId47"/>
    <sheet state="visible" name="POST05.L 595-608" sheetId="46" r:id="rId48"/>
    <sheet state="visible" name="POST06 610-616" sheetId="47" r:id="rId49"/>
    <sheet state="visible" name="POST07 617-621" sheetId="48" r:id="rId50"/>
    <sheet state="visible" name="POST08 622-623" sheetId="49" r:id="rId51"/>
  </sheets>
  <definedNames>
    <definedName name="CE">Glossary!$A$14:$D$32</definedName>
  </definedNames>
  <calcPr/>
</workbook>
</file>

<file path=xl/sharedStrings.xml><?xml version="1.0" encoding="utf-8"?>
<sst xmlns="http://schemas.openxmlformats.org/spreadsheetml/2006/main" count="34779" uniqueCount="26434">
  <si>
    <t>&gt;&gt; Pune Budget Book 2015-16 &lt;&lt;</t>
  </si>
  <si>
    <t>Welcome. This is an excel-ized version of the Pune Budget Book.</t>
  </si>
  <si>
    <t>We hope Budget Analysts, Policy Advocates, Activists, Citizens groups in Pune can use this as a tool in their work.</t>
  </si>
  <si>
    <t>Click File &gt; Download As in the menu just below the title to download your own copy for offline use.</t>
  </si>
  <si>
    <t>We also invite you to join us in collaboratively commenting in this document. If you're interested, please contact the author.</t>
  </si>
  <si>
    <t>INSTRUCTIONS:</t>
  </si>
  <si>
    <t>Troubleshooting:</t>
  </si>
  <si>
    <t>1. Please start with the INDEX sheet. It is a detailed listing of all the sections of the Pune Municipal Corporation's Budget Book. It also has the corresponding page numbers listed.</t>
  </si>
  <si>
    <t>In case you are having trouble seeing this online, try downloading an offline copy from File &gt; Download As (using the menu in google docs, not in your browser)</t>
  </si>
  <si>
    <t>2. Those sections have been serialized and are laid out as separate worksheets in this file.</t>
  </si>
  <si>
    <t>See an HTML-published version of this document at the link below:</t>
  </si>
  <si>
    <t>3. The Glossary sheet is an exhaustive listing of all the budget codes and their corresponding departments / categories.</t>
  </si>
  <si>
    <t>https://docs.google.com/spreadsheets/d/1AJg3p89hQcjkI0eG_TomzYFAjnGAmEHpQHt7-E2H6UY/pubhtml#</t>
  </si>
  <si>
    <t>4. A good place to start is the sheet A04. It is the Revenue Expenditures listing</t>
  </si>
  <si>
    <t>META:</t>
  </si>
  <si>
    <t>Author : Nikhil VJ, in association with CEE (Center for Environment Education, Pune)</t>
  </si>
  <si>
    <t>Published on 18 April 2015, under Creative Commons ShareAlike license, CC BY-SA (ie, Free to copy, share, use) (see https://creativecommons.org/licenses/by-sa/4.0/)</t>
  </si>
  <si>
    <t>Send an email to nikhil.js [at] gmail.com if you're interested in collaboratively flagging, commenting here.</t>
  </si>
  <si>
    <t>Disclaimer:</t>
  </si>
  <si>
    <t>We have tried our best to be accurate, especially to maintain row integrity (ie, one entry shouldn't get another's figures), but cannot give a full guarantee that there won't be any errors here. Kindly cross-check the section you're working on with the original budget document, page numbers are given for each.</t>
  </si>
  <si>
    <t>In case you spot any errors in this document, please let us know immediately and give exact directions.</t>
  </si>
  <si>
    <t>Small corrections, column additions etc may occur after the publish date.</t>
  </si>
  <si>
    <t>Quick Links:</t>
  </si>
  <si>
    <t>HOW THIS WAS DONE</t>
  </si>
  <si>
    <t>The author was involved in a sectoral budget analysis project last year and had familiarized himself with the structure of the 2014-15 budget book, and made an improved contents page for the same for the team's use.</t>
  </si>
  <si>
    <t>Most of the work in putting this document together was done by a crack team of highly trained monkeys, namely:</t>
  </si>
  <si>
    <t>It was felt that to even start with proper analysis, it was important to get all the data into a format like excel from where it can be sorted, filtered, totaled, etc.</t>
  </si>
  <si>
    <t>Plan A was to try and get a copy of the budget book in the original excel formats from which the PDF is created.</t>
  </si>
  <si>
    <t>Failing that, this was plan B.</t>
  </si>
  <si>
    <t>A week before the budget book usually gets released, the author created blank excel templates for each of the sections.</t>
  </si>
  <si>
    <t>Once the PDF was published on punecorporation.org website, it was downloaded, split off into its sections, and progressively each section was entered into its templates</t>
  </si>
  <si>
    <t>A key enabler here was the font-converter which took any text copied from the budget book and faithfully converted it to Unicode Marathi, which is what you'll see in this file. So now you can copy-paste stuff out easily.</t>
  </si>
  <si>
    <t>The converter was made some months prior with the help of Mr.Anunad Singh who is part of "Scientific and Technical Hindi", a nationwide group of enthusiasts who have been creating scripts to convert legacy Devnagri fonts into Unicode. https://sites.google.com/site/technicalhindi/home/converters</t>
  </si>
  <si>
    <t>A host of different applications were used to get the data out from the pdf while preserving the tabular format as much as possible. There were different solutions for different situations encountered.</t>
  </si>
  <si>
    <t>Once each section was populated properly, the worksheets from all the files were pulled into this one document.</t>
  </si>
  <si>
    <t>And a special vote of thanks to box/column select in PDF (Ctrl+Alt+click+drag), and the ever-faithful Ctrl+C &amp; Ctrl+V</t>
  </si>
  <si>
    <t>There is a link to the original PDF data given at the top right corner of each section so that the user can compare and check for errors</t>
  </si>
  <si>
    <t>
</t>
  </si>
  <si>
    <t>महापालिका आयुक्त यांनी तयार केलेले दृष्टीक्षेपात अंदाजपत्रक सन 2014-15
Municipal Commissoner's budget at a glance</t>
  </si>
  <si>
    <t>(आकडे कोटीमध्ये)</t>
  </si>
  <si>
    <t>Code Prefix</t>
  </si>
  <si>
    <t>Title-English</t>
  </si>
  <si>
    <t>Title-Marathi</t>
  </si>
  <si>
    <t>PDF page no.</t>
  </si>
  <si>
    <t>2015-16</t>
  </si>
  <si>
    <t>no. of Pages</t>
  </si>
  <si>
    <t>What the prefixes on budget item codes stand for.</t>
  </si>
  <si>
    <t>2014-15</t>
  </si>
  <si>
    <t>Example: if you want to find all waste management related works, search the budget PDF for "CE19" and "RE19".</t>
  </si>
  <si>
    <t>Hint: Department numbering and budget code : subtract 10 from code &gt; that's the department's serial number</t>
  </si>
  <si>
    <t>मा. स्थायी समितीने मान्यता दिलेले दृष्टीक्षेपात अंदाजपत्रक सन 2015-16
Standing committee's budget at a glance</t>
  </si>
  <si>
    <t>contact nikhil.js [at] gmail.com for details</t>
  </si>
  <si>
    <t>जमा</t>
  </si>
  <si>
    <t>अंदाजपत्रक 'अ'</t>
  </si>
  <si>
    <t>अंदाजपत्रक 'क'</t>
  </si>
  <si>
    <t>एकूण</t>
  </si>
  <si>
    <t>Auto-translate</t>
  </si>
  <si>
    <t>तक्ता क्र. 1</t>
  </si>
  <si>
    <t>पुणे महानगरपालिकेचे महसुली उत्पन्न (सन 2000-01 ते 2014-15)
Revenue income from '00-01 to '15-16</t>
  </si>
  <si>
    <t>(आकडे कोटींत)</t>
  </si>
  <si>
    <t>RI, RE</t>
  </si>
  <si>
    <t>Section</t>
  </si>
  <si>
    <t>वर्ष</t>
  </si>
  <si>
    <t>सर्वसाधारणपट्टी रुपये</t>
  </si>
  <si>
    <t>पाणीपट्टी रुपये</t>
  </si>
  <si>
    <t>सफाईपट्टी रुपये</t>
  </si>
  <si>
    <t>जकात कर रुपये</t>
  </si>
  <si>
    <t>स्थानिक संस्था कर रुपये</t>
  </si>
  <si>
    <t>करांव्यतिरिक्त रुपये</t>
  </si>
  <si>
    <t>सरकारी अनुदान रुपये</t>
  </si>
  <si>
    <t>एकूण रुपये</t>
  </si>
  <si>
    <t>2001 - 2002</t>
  </si>
  <si>
    <t>2002 - 2003</t>
  </si>
  <si>
    <t>2003 - 2004</t>
  </si>
  <si>
    <t>2004 - 2005</t>
  </si>
  <si>
    <t>2005 - 2006</t>
  </si>
  <si>
    <t>2006 - 2007</t>
  </si>
  <si>
    <t>2007 - 2008</t>
  </si>
  <si>
    <t>2008 - 2009</t>
  </si>
  <si>
    <t>2009 - 2010</t>
  </si>
  <si>
    <t>2010 - 2011</t>
  </si>
  <si>
    <t>2011 - 2012</t>
  </si>
  <si>
    <t xml:space="preserve"> </t>
  </si>
  <si>
    <t>2012 - 2013</t>
  </si>
  <si>
    <t>Printed page no.</t>
  </si>
  <si>
    <t>2013 - 2014</t>
  </si>
  <si>
    <t xml:space="preserve">2014 - 2015 (अंदाज) </t>
  </si>
  <si>
    <t xml:space="preserve">2015 - 2016 (अंदाज) </t>
  </si>
  <si>
    <t>Revenue Income, Expenditure (Part A, General Budget)</t>
  </si>
  <si>
    <t xml:space="preserve">खर्च </t>
  </si>
  <si>
    <t>Non-Plan Expenditure</t>
  </si>
  <si>
    <t>CE</t>
  </si>
  <si>
    <t>Capital Expenditure (Part A, General Budget)</t>
  </si>
  <si>
    <t>SI, SE</t>
  </si>
  <si>
    <t>Tasalmat Duberji</t>
  </si>
  <si>
    <t>FE</t>
  </si>
  <si>
    <t>Khas / Upanagare</t>
  </si>
  <si>
    <t>XI, XE</t>
  </si>
  <si>
    <t>Water Budget (Part C) - Revenue Income/Expenditure</t>
  </si>
  <si>
    <t>ZE</t>
  </si>
  <si>
    <t>Water Budget (Part C) - Capital Expenditure</t>
  </si>
  <si>
    <t>Remarks</t>
  </si>
  <si>
    <t xml:space="preserve">सुरवातीची शिल्लक </t>
  </si>
  <si>
    <t>CE11A</t>
  </si>
  <si>
    <t>Ocroi &amp; PMC bldgs</t>
  </si>
  <si>
    <t>जकात नाकी व इतर मनपा इमारती</t>
  </si>
  <si>
    <t>CE12A</t>
  </si>
  <si>
    <t>Primary education</t>
  </si>
  <si>
    <t>प्राथमिक शिक्षण</t>
  </si>
  <si>
    <t>CE13A</t>
  </si>
  <si>
    <t>Secondary education</t>
  </si>
  <si>
    <t>दुय्यम शिक्षण</t>
  </si>
  <si>
    <t>CE15A</t>
  </si>
  <si>
    <t>[deprecated; using CE17 now] Public Health</t>
  </si>
  <si>
    <t>लोकारोग्य</t>
  </si>
  <si>
    <t>CE17A</t>
  </si>
  <si>
    <t>Health</t>
  </si>
  <si>
    <t>आरोग्य विभाग</t>
  </si>
  <si>
    <t>CE19A</t>
  </si>
  <si>
    <t>SWM, cleaning</t>
  </si>
  <si>
    <t>पथांची झाडलोट / घनकचरा व्यवस्थापन विभाग</t>
  </si>
  <si>
    <t>CE20</t>
  </si>
  <si>
    <t>Roads</t>
  </si>
  <si>
    <t>पथ</t>
  </si>
  <si>
    <t>CE20A</t>
  </si>
  <si>
    <t>10 A Traffic control department</t>
  </si>
  <si>
    <t>पथ सुधारणा</t>
  </si>
  <si>
    <t>CE20B</t>
  </si>
  <si>
    <t>10 B Traffic control dept</t>
  </si>
  <si>
    <t>वाहतूक नियंत्रण</t>
  </si>
  <si>
    <t>तक्ता क्र. 2</t>
  </si>
  <si>
    <t>CE20C</t>
  </si>
  <si>
    <t>10 C Electricity dept</t>
  </si>
  <si>
    <t>विद्युत विभाग</t>
  </si>
  <si>
    <t>(आकडे रुपये कोटींत)</t>
  </si>
  <si>
    <t>CE20D</t>
  </si>
  <si>
    <t>10 D Bridges &amp; river improvement</t>
  </si>
  <si>
    <t>पूल व नदी सुधारणा (विकास योजना)</t>
  </si>
  <si>
    <t>CE20E</t>
  </si>
  <si>
    <t>10 E Storm water drain project</t>
  </si>
  <si>
    <t>स्ट्रॉम वॉटर ड्रेन प्रकल्प</t>
  </si>
  <si>
    <t>CE22A</t>
  </si>
  <si>
    <t>Buildings land township</t>
  </si>
  <si>
    <t>भवने, भूमी व मनपा वसाहती यांची व्यवस्था</t>
  </si>
  <si>
    <t>CE24A</t>
  </si>
  <si>
    <t>Fire Brigade</t>
  </si>
  <si>
    <t>अग्निशामक पथक</t>
  </si>
  <si>
    <t>CE26A</t>
  </si>
  <si>
    <t>Garden &amp; Zoo</t>
  </si>
  <si>
    <t>उद्याने, प्राणिसंग्रहालये</t>
  </si>
  <si>
    <t>CE27A</t>
  </si>
  <si>
    <t>Sport sports ground</t>
  </si>
  <si>
    <t>खेळ, क्रीडांगणे</t>
  </si>
  <si>
    <t>CE28A</t>
  </si>
  <si>
    <t>Cultural Centers</t>
  </si>
  <si>
    <t>सांस्कृतिक केंद्र</t>
  </si>
  <si>
    <t>CE29A</t>
  </si>
  <si>
    <t>Vegetable market &amp; kattlakhana</t>
  </si>
  <si>
    <t>भाजी मंडया व पशुवधगृहे</t>
  </si>
  <si>
    <t>back to top</t>
  </si>
  <si>
    <t xml:space="preserve">स्थानिक संस्था कर </t>
  </si>
  <si>
    <t xml:space="preserve">सेवकवर्ग खर्च </t>
  </si>
  <si>
    <t xml:space="preserve">सर्वसाधारणकर </t>
  </si>
  <si>
    <t xml:space="preserve">कर्ज परतफेड व व्याज </t>
  </si>
  <si>
    <t xml:space="preserve">पथकर </t>
  </si>
  <si>
    <t xml:space="preserve">वीज खर्च व दुरूस्ती </t>
  </si>
  <si>
    <t xml:space="preserve">सफाईपट्टी </t>
  </si>
  <si>
    <t xml:space="preserve">पाणीखर्च </t>
  </si>
  <si>
    <t xml:space="preserve">विशेष सफाई कर </t>
  </si>
  <si>
    <t xml:space="preserve">औषधें खर्च </t>
  </si>
  <si>
    <t xml:space="preserve">जललाभकर </t>
  </si>
  <si>
    <t xml:space="preserve">घसारा </t>
  </si>
  <si>
    <t xml:space="preserve">जलनिःसारणलाभकर </t>
  </si>
  <si>
    <t>उत्पन्नाचा तक्ता (सन 2005-06 ते 2014-15) :: Incomes and Expenditures over the years: 05-06 to present</t>
  </si>
  <si>
    <t xml:space="preserve">इतर खर्च </t>
  </si>
  <si>
    <t xml:space="preserve">अग्निशामककर </t>
  </si>
  <si>
    <t xml:space="preserve">देखभाल दुरूस्ती </t>
  </si>
  <si>
    <t xml:space="preserve">मिळकतकरातील इतर जमा </t>
  </si>
  <si>
    <t xml:space="preserve">पेट्रोल व डिझेल खर्च </t>
  </si>
  <si>
    <t xml:space="preserve">पाणीपट्टी आर.व्ही. </t>
  </si>
  <si>
    <t xml:space="preserve">वॉर्डस्तरीय कामे </t>
  </si>
  <si>
    <t xml:space="preserve">पाणीपट्टी मीटर </t>
  </si>
  <si>
    <t xml:space="preserve">क्षेत्रीय कार्यालयाने करावयाची कामे </t>
  </si>
  <si>
    <t xml:space="preserve">शासकीय अनुदान </t>
  </si>
  <si>
    <t xml:space="preserve">जेएनएनयूआरएम अनुदान </t>
  </si>
  <si>
    <t>जमा तपशिल</t>
  </si>
  <si>
    <t xml:space="preserve">शहर विकास चार्जेस </t>
  </si>
  <si>
    <t xml:space="preserve">बांधकाम परवानगी व इतर </t>
  </si>
  <si>
    <t xml:space="preserve">इतर जमा </t>
  </si>
  <si>
    <t xml:space="preserve">बँक / वित्तसंस्थांकडून कर्ज </t>
  </si>
  <si>
    <t xml:space="preserve">0607 जमा </t>
  </si>
  <si>
    <t xml:space="preserve">'अ' कडून वर्ग </t>
  </si>
  <si>
    <t>'क'कडे वर्ग</t>
  </si>
  <si>
    <t>एकूण जमा</t>
  </si>
  <si>
    <t>एकूण खर्च</t>
  </si>
  <si>
    <t xml:space="preserve">0708 जमा </t>
  </si>
  <si>
    <t xml:space="preserve">0809 जमा </t>
  </si>
  <si>
    <t xml:space="preserve">0910 जमा </t>
  </si>
  <si>
    <t xml:space="preserve">1011 जमा </t>
  </si>
  <si>
    <t xml:space="preserve">1112 जमा </t>
  </si>
  <si>
    <t xml:space="preserve">1213 जमा </t>
  </si>
  <si>
    <t xml:space="preserve">1314 जमा </t>
  </si>
  <si>
    <t>1415 स्थायी</t>
  </si>
  <si>
    <t>1516 स्थायी</t>
  </si>
  <si>
    <t xml:space="preserve">शिलकेसह जमा </t>
  </si>
  <si>
    <t>Plan Expenditure</t>
  </si>
  <si>
    <t>RE</t>
  </si>
  <si>
    <t>Revenue Expenditure (Part A, General Budget)</t>
  </si>
  <si>
    <t>RE11</t>
  </si>
  <si>
    <t>Main supervision, recovery etc.</t>
  </si>
  <si>
    <t>1. मुख्य देखरेख, वसुली वगैरे</t>
  </si>
  <si>
    <t>RE11A</t>
  </si>
  <si>
    <t>Municipality and standing committeee</t>
  </si>
  <si>
    <t xml:space="preserve">भांडवली व विकासाची कामे </t>
  </si>
  <si>
    <t xml:space="preserve">पाणीपुरवठा प्रकल्प </t>
  </si>
  <si>
    <t xml:space="preserve">मलनिःसारण प्रकल्प </t>
  </si>
  <si>
    <t>एकूण भांडवली व विकासाची कामे</t>
  </si>
  <si>
    <t>वर्षाअखेरची शिल्लक</t>
  </si>
  <si>
    <t>वजा : 'अ'कडून वर्ग</t>
  </si>
  <si>
    <t>वजा : 'क'कडे वर्ग</t>
  </si>
  <si>
    <t>पुणे महानगरपालिकेचा महसुली खर्च (सन 2001-02 ते 2015-16)
Revenue and capital expenditure from '00-01 to '15-16</t>
  </si>
  <si>
    <t>महसूल निधी
सेवकवर्ग खर्च
पगार वगैरे</t>
  </si>
  <si>
    <t>तसलमात दुबेरजी
सेवकवर्ग खर्च</t>
  </si>
  <si>
    <t>सेवकवर्गावरील
एकूण खर्च</t>
  </si>
  <si>
    <t>महसूल निधी
एकूण खर्च</t>
  </si>
  <si>
    <t>1999 - 2000</t>
  </si>
  <si>
    <t xml:space="preserve">(टीप :- अंदाजपत्रकातील तरतुदींचे प्रशासकीय मंजुरीशिवाय परस्पर ठरावाद्वारे वर्गीकरण करण्यात येऊ नये तसेच उपलब्ध अंदाजपत्रकीय तरतुदी दि. 31-3-2016 </t>
  </si>
  <si>
    <t>अखेर व्यपगत होतील. )</t>
  </si>
  <si>
    <t>(2)</t>
  </si>
  <si>
    <t>Initial pages:</t>
  </si>
  <si>
    <t>Trend:</t>
  </si>
  <si>
    <t>पुणे महानगरपालिका अंदाजपत्रक सन 2015-16</t>
  </si>
  <si>
    <t>महिला बालकल्याणकारी योजनांसाठी 5% राखून ठेवायचा निधी</t>
  </si>
  <si>
    <t>SC (Rs. Cr)</t>
  </si>
  <si>
    <t>महापालिका आयुक्त यांनी सुचविलेली भांडवली व विकासाची कामे : सन 2015-16</t>
  </si>
  <si>
    <t>क. महानगरपालिका व स्थायी समिती</t>
  </si>
  <si>
    <t>RE11B</t>
  </si>
  <si>
    <t>Office of the municipal chief auditor</t>
  </si>
  <si>
    <t>ख. मुख्य लेखापरिक्षक यांचे कार्यालय</t>
  </si>
  <si>
    <t>RE11C</t>
  </si>
  <si>
    <t>C1 Office of Municipal commissioner</t>
  </si>
  <si>
    <t>ग−1. महापालिका आयुक्त यांचे कार्यालय</t>
  </si>
  <si>
    <t>C2 Aditional PMC Commissioner (special) Office</t>
  </si>
  <si>
    <t>अर्बन ट्रान्स्पोर्ट फंड (UTF - Urban Transprt Fund)</t>
  </si>
  <si>
    <t>ग−2. अतिरिक्त महापालिका आयुक्त (विशेष) यांचे कार्यालय</t>
  </si>
  <si>
    <t xml:space="preserve">CODE </t>
  </si>
  <si>
    <t>C3 Aditional PMC Commissioner (general) Office</t>
  </si>
  <si>
    <t>ग−3. अतिरिक्त महापालिका आयुक्त (जनरल) यांचे कार्यालय</t>
  </si>
  <si>
    <t xml:space="preserve">जमा बाजू </t>
  </si>
  <si>
    <t>C4 Aditional PMC Commissioner (estate) Office</t>
  </si>
  <si>
    <t>ग4. अतिरिक्त महापालिका आयुक्त (इस्टेट) यांचे कार्यालय</t>
  </si>
  <si>
    <t>C5 Security department</t>
  </si>
  <si>
    <t>ग−4. दक्षता विभाग</t>
  </si>
  <si>
    <t>RE11D</t>
  </si>
  <si>
    <t>D1 Office of Deputy commissioner (Special)</t>
  </si>
  <si>
    <t>घ. महापालिका उपआयुक्त (विशेष) यांचे कार्यालय</t>
  </si>
  <si>
    <t>D2 Empolyees Department</t>
  </si>
  <si>
    <t>ड. महापालिका उपआयुक्त (जिं.घ.) यांचे कार्यालय</t>
  </si>
  <si>
    <t>D3 security Department</t>
  </si>
  <si>
    <t>च. मुख्य लेखापाल यांचे कार्यालय</t>
  </si>
  <si>
    <t>RE11E</t>
  </si>
  <si>
    <t>E1 Deputy commissioner Housing and Property</t>
  </si>
  <si>
    <t>ड1. उपआयुक्त (जिंदगी व घरबांधणी) यांचे कार्यालय</t>
  </si>
  <si>
    <t>पुणे महानगरपालिका अंदाजपत्रक सन 2015-16 पी अंदाजपत्रक</t>
  </si>
  <si>
    <t>स्वत:चे उत्पन्न :-</t>
  </si>
  <si>
    <t>RE11Cxxx</t>
  </si>
  <si>
    <t>E2 Telephone department</t>
  </si>
  <si>
    <t>ड2. दूरध्वनी विभाग</t>
  </si>
  <si>
    <t>RE11F</t>
  </si>
  <si>
    <t>F Office of the chief accountant</t>
  </si>
  <si>
    <t>वर्षारंभीची शिल्लक</t>
  </si>
  <si>
    <t>च. मुख्यलेखापाल यांचे कार्यालय</t>
  </si>
  <si>
    <t>RE11G</t>
  </si>
  <si>
    <t>G Office of the tax assesment and tax collection</t>
  </si>
  <si>
    <t>छ. करआकारणी व करसंकलन प्रमुख यांचे कार्यालय</t>
  </si>
  <si>
    <t>RE11H</t>
  </si>
  <si>
    <t>H Office of import tax</t>
  </si>
  <si>
    <t>ज. आयात कर कार्यालय</t>
  </si>
  <si>
    <t>RE11H15x</t>
  </si>
  <si>
    <t>Local institute tax office</t>
  </si>
  <si>
    <t>स्थानिक संस्था कर कार्यालय</t>
  </si>
  <si>
    <t>RE11J</t>
  </si>
  <si>
    <t>Maintaince for main building</t>
  </si>
  <si>
    <t>झ. मुख्य कार्यालय भवनाची दुरुस्ती</t>
  </si>
  <si>
    <t>RE11K</t>
  </si>
  <si>
    <t>Store department</t>
  </si>
  <si>
    <t>ञ. भांडार खाते</t>
  </si>
  <si>
    <t>RE11L</t>
  </si>
  <si>
    <t>Consultant worker</t>
  </si>
  <si>
    <t>ट. सल्लागार कामगार</t>
  </si>
  <si>
    <t>RE11M</t>
  </si>
  <si>
    <t>Public relations office</t>
  </si>
  <si>
    <t>ठ. जनता संपर्क कार्यालय</t>
  </si>
  <si>
    <t>RE11N</t>
  </si>
  <si>
    <t>Statistics and computer office</t>
  </si>
  <si>
    <t>ड. सांख्यिकी आणि संगणक कार्यालय</t>
  </si>
  <si>
    <t>RE11P</t>
  </si>
  <si>
    <t>Special Magistrate office</t>
  </si>
  <si>
    <t>ण. खास न्यायधीश (स्पेशल मॅजिस्ट्रेट) यांचे कार्यालय</t>
  </si>
  <si>
    <t>RE11Q</t>
  </si>
  <si>
    <t>Law consultant office</t>
  </si>
  <si>
    <t>त. विधी सल्लागार कार्यालय</t>
  </si>
  <si>
    <t>RE11R</t>
  </si>
  <si>
    <t>Citizen security and flood security scheme</t>
  </si>
  <si>
    <t>थ. नागरिक संरक्षण व पूर संरक्षण योजना</t>
  </si>
  <si>
    <t>RE11S</t>
  </si>
  <si>
    <t>Temporary employee salary</t>
  </si>
  <si>
    <t>द. हंगामी सेवकवर्ग</t>
  </si>
  <si>
    <t>RE11T</t>
  </si>
  <si>
    <t>Election expense</t>
  </si>
  <si>
    <t>ध. निवडणूक खर्च</t>
  </si>
  <si>
    <t>RE11U</t>
  </si>
  <si>
    <t>Census Expenditure</t>
  </si>
  <si>
    <t>न. खानेसुमारी खर्च</t>
  </si>
  <si>
    <t>RE11W</t>
  </si>
  <si>
    <t>Divisional office</t>
  </si>
  <si>
    <t>र. विभागीय कार्यालये</t>
  </si>
  <si>
    <t>182,</t>
  </si>
  <si>
    <t>RE11Z</t>
  </si>
  <si>
    <t>Expenditure for loan raising/ loan installment and interest</t>
  </si>
  <si>
    <t>ज्ञ. कर्ज उभारण्याचा खर्च, कर्जाचे हप्ते व व्याज</t>
  </si>
  <si>
    <t>RE11Y101</t>
  </si>
  <si>
    <t>Water supply expenses</t>
  </si>
  <si>
    <t>ल. पाणीपुरवठा खर्च</t>
  </si>
  <si>
    <t>RE11Y102</t>
  </si>
  <si>
    <t>Depreciation</t>
  </si>
  <si>
    <t>व. घसारा</t>
  </si>
  <si>
    <t>RE11X</t>
  </si>
  <si>
    <t>Reason - general maintenance</t>
  </si>
  <si>
    <t>वजा - मुख्य देखरेख</t>
  </si>
  <si>
    <t>RE12A</t>
  </si>
  <si>
    <t>2. प्राथमिक शिक्षण</t>
  </si>
  <si>
    <t>RE12B</t>
  </si>
  <si>
    <t>Primary education - building repairs [not in 2015-16 budget]</t>
  </si>
  <si>
    <t>क. शिक्षण मंडळाला द्यावयाची रक्कम − शिक्षण मंडळाकडील खर्च</t>
  </si>
  <si>
    <t>RE13</t>
  </si>
  <si>
    <t>3. दुय्यम शिक्षण</t>
  </si>
  <si>
    <t>RE14</t>
  </si>
  <si>
    <t>Slum removal and rehabilitation department</t>
  </si>
  <si>
    <t>4. झोपडपट्टी निर्मूलन व पुनर्वसन विभाग</t>
  </si>
  <si>
    <t>RE14A</t>
  </si>
  <si>
    <t>Slum Rehabiltation Authority (SRA)</t>
  </si>
  <si>
    <t>क. उप आयुक्त (झोनिपु) यांचे कार्यालय</t>
  </si>
  <si>
    <t>RE14B</t>
  </si>
  <si>
    <t>Sub-engineer (health)</t>
  </si>
  <si>
    <t>ख. सब इंजिनियर (हेल्थ) (आ.प्र.)</t>
  </si>
  <si>
    <t>RE14C</t>
  </si>
  <si>
    <t>Nagarvasti Vikas Yojna</t>
  </si>
  <si>
    <t>ग. नागर वस्ती विकास योजना</t>
  </si>
  <si>
    <t>RE14D</t>
  </si>
  <si>
    <t>Deputy Commissoner, Samaj Kalyan</t>
  </si>
  <si>
    <t>घ. उपायुक्त (समाजकल्याण) यांचे कार्यालय</t>
  </si>
  <si>
    <t>RE14E</t>
  </si>
  <si>
    <t>Dr. Babasahed Ambedkar Boys Hostel</t>
  </si>
  <si>
    <t>च. डॉ. बाबासाहेब आंबेडकर विद्यार्थी वसतिगृह</t>
  </si>
  <si>
    <t>RE15</t>
  </si>
  <si>
    <t>Public health [deprecated]</t>
  </si>
  <si>
    <t>RE17</t>
  </si>
  <si>
    <t>Health Department</t>
  </si>
  <si>
    <t>7. आरोग्य विभाग</t>
  </si>
  <si>
    <t>RE17D</t>
  </si>
  <si>
    <t>Health Department - Preventive</t>
  </si>
  <si>
    <t>5. लोकारोग्य</t>
  </si>
  <si>
    <t>अ. प्रतिबंधात्मक (प्रिव्हेन्टिव्ह)</t>
  </si>
  <si>
    <t>RI15P101</t>
  </si>
  <si>
    <t>RE17E</t>
  </si>
  <si>
    <t>दंडात्मक कारवाईपोटी 15 क्षेत्रिय कार्यालयांकडून शुल्क जमा</t>
  </si>
  <si>
    <t>Health Department - Promotive</t>
  </si>
  <si>
    <t>ब. असांसर्गिक (प्रमोटिव्ह)</t>
  </si>
  <si>
    <t>RE17F</t>
  </si>
  <si>
    <t>Health Department - Curative</t>
  </si>
  <si>
    <t>क. इलाजात्मक (क्युरेटिव्ह)</t>
  </si>
  <si>
    <t>9. पथांची झाटलोट, कचरावाहतूक नि मैला व मैलापाणी वाहतूक व्यवस्था</t>
  </si>
  <si>
    <t>RE18</t>
  </si>
  <si>
    <t>RI19A103</t>
  </si>
  <si>
    <t>Health assistance for sabhasad and sevaks (deprecated from 2015-16 budget)</t>
  </si>
  <si>
    <t>3. पुणे मनपा वाहन व्यवहार खात्याच्या मिळकतींवरील (कआकसंप्र)</t>
  </si>
  <si>
    <t>10. पथ सुधारणा</t>
  </si>
  <si>
    <t>RI20A101</t>
  </si>
  <si>
    <t>RE19</t>
  </si>
  <si>
    <t>1. स्ट्रीट टॅक्स (कआकसंप्र)</t>
  </si>
  <si>
    <t>Road cleaning, waste Transport, sewage transport</t>
  </si>
  <si>
    <t>RI20A102</t>
  </si>
  <si>
    <t>9. पथांची झाडलोट, कचरावाहतूक नि मैला व मैलापाणी वाहतूक व्यवस्था</t>
  </si>
  <si>
    <t>2. वाहनकराऐवजी शासकीय सहाय्य (कआकसंप्र)</t>
  </si>
  <si>
    <t>RE19A</t>
  </si>
  <si>
    <t>RI20A108</t>
  </si>
  <si>
    <t>Road cleaning</t>
  </si>
  <si>
    <t>8. रस्ता खोदाईपोटी आलेली जमा (पथ)</t>
  </si>
  <si>
    <t>(आकडे लाखांत)</t>
  </si>
  <si>
    <t>क. पथांची झाडलोट</t>
  </si>
  <si>
    <t>RI20A114</t>
  </si>
  <si>
    <t>13. नो पार्किंग झोनमध्ये पार्किंग केलेल्या वाहनांवर कारवाई करणे</t>
  </si>
  <si>
    <t>RE19B</t>
  </si>
  <si>
    <t>Waste transport</t>
  </si>
  <si>
    <t>ख. कचरा वाहतूक</t>
  </si>
  <si>
    <t>15. अनुज्ञापत्र व आकाशचिन्हे, पथांवरील अतिक्रमणे काढणे व कोंडवाडे</t>
  </si>
  <si>
    <t>RE19C</t>
  </si>
  <si>
    <t>RI25A101</t>
  </si>
  <si>
    <t>Sewage transport</t>
  </si>
  <si>
    <t>1. फेरीवाले अनुज्ञापत्र शुल्क (अतिक्रमण)</t>
  </si>
  <si>
    <t>ग. मैला व मैलापाणी वाहतूक</t>
  </si>
  <si>
    <t>RI25A102</t>
  </si>
  <si>
    <t>भवन</t>
  </si>
  <si>
    <t>RE19D</t>
  </si>
  <si>
    <t>2. आकाशचिन्हे आज्ञापत्र शुल्क (परवाना)</t>
  </si>
  <si>
    <t>Underground gutters, chambers cleaning</t>
  </si>
  <si>
    <t>RI25A103</t>
  </si>
  <si>
    <t>घ. भुयारी गटारे व कुंड्या स्वच्छता (विभागीय कार्यालय)</t>
  </si>
  <si>
    <t xml:space="preserve"> जकात नाकी </t>
  </si>
  <si>
    <t>3. इतर अनुज्ञापत्र शुल्क (परवाना)</t>
  </si>
  <si>
    <t>RE19E</t>
  </si>
  <si>
    <t>RI25A104</t>
  </si>
  <si>
    <t>Slum cleanliness works</t>
  </si>
  <si>
    <t>4. झडपा (ऊन, पाऊस संरक्षण) अनुज्ञापत्र शुल्क (अतिक्रमण)</t>
  </si>
  <si>
    <t>च. गलिच्छ वस्त्यांची स्वच्छता व साफसफाईची कामे (विभागीय कार्यालय)</t>
  </si>
  <si>
    <t xml:space="preserve"> प्राथमिक शिक्षण </t>
  </si>
  <si>
    <t>RI25B101</t>
  </si>
  <si>
    <t>RE20</t>
  </si>
  <si>
    <t>ख. अतिक्रमणे काढणे (म.स.आ.वि.)</t>
  </si>
  <si>
    <t>10. पथ सुधारणा (विशेष कार्याधिकारी)</t>
  </si>
  <si>
    <t xml:space="preserve"> दुय्यम शिक्षण </t>
  </si>
  <si>
    <t>RE20A</t>
  </si>
  <si>
    <t>RI39A101</t>
  </si>
  <si>
    <t>Road development</t>
  </si>
  <si>
    <t>पाणीपुरवठा विभागाकडील जमाखर्चाचे पत्रक  :: Water (C/क) Budget summary</t>
  </si>
  <si>
    <t>क. पथ सुधारणा (विशेष कार्याधिकारी)</t>
  </si>
  <si>
    <t xml:space="preserve"> आरोग्य </t>
  </si>
  <si>
    <t>29. विकासाच्या योजनेपोटी शासनाकडून मिळणारे 23.33% अनुदान</t>
  </si>
  <si>
    <t>smry|wtr|drn * * * * 1 / 2</t>
  </si>
  <si>
    <t>L-Budget (Ladies)</t>
  </si>
  <si>
    <t xml:space="preserve"> मनपा इमारती </t>
  </si>
  <si>
    <t>RI44A101</t>
  </si>
  <si>
    <t>34. जवाहरलाल नेहरू नागरी पुनर्निर्माण योजने अंतर्गत केंद्र व राज्य शासनाकडून अनुदान</t>
  </si>
  <si>
    <t xml:space="preserve"> अग्निशामक पथक </t>
  </si>
  <si>
    <t xml:space="preserve"> खेळ व क्रीडांगणे </t>
  </si>
  <si>
    <t xml:space="preserve"> सांस्कृतिक केंद्र </t>
  </si>
  <si>
    <t xml:space="preserve"> भाजी मंडया </t>
  </si>
  <si>
    <t>RE20B</t>
  </si>
  <si>
    <t>भवन विभाग एकूण बेरीज</t>
  </si>
  <si>
    <t>Road repairs</t>
  </si>
  <si>
    <t>ख. पथ दुरुस्ती</t>
  </si>
  <si>
    <t>RE20C</t>
  </si>
  <si>
    <t>Electrical Department</t>
  </si>
  <si>
    <t>ग−1. पथांवरील दिवाबत्ती (विद्युत)</t>
  </si>
  <si>
    <t>RE20D</t>
  </si>
  <si>
    <t>Special projects - Savarkar bhavan</t>
  </si>
  <si>
    <t>घ. विशेष कार्याधिकारी (विशेष प्रकल्प) - स्वा. सावरकरभवन</t>
  </si>
  <si>
    <t>RE20E</t>
  </si>
  <si>
    <t>Special projects - project management cell</t>
  </si>
  <si>
    <t>च. विशेष कार्याधिकारी (तांत्रिक संचालक) - प्रकल्प व्यवस्थापन कक्ष</t>
  </si>
  <si>
    <t>RE20F</t>
  </si>
  <si>
    <t>Special projects - metro</t>
  </si>
  <si>
    <t>छ. विशेष कार्याधिकारी (अति. नगर अभियंता) - मेट्रो प्रकल्प</t>
  </si>
  <si>
    <t>RE21</t>
  </si>
  <si>
    <t>Mechanical</t>
  </si>
  <si>
    <t>11. यांत्रिक</t>
  </si>
  <si>
    <t>RE22</t>
  </si>
  <si>
    <t>12. भवने, भूमी व मनपा वसाहती यांची व्यवस्था</t>
  </si>
  <si>
    <t>RE22A</t>
  </si>
  <si>
    <t>Land and building department</t>
  </si>
  <si>
    <t>क. भवने व भूमी खाते</t>
  </si>
  <si>
    <t>RE22B</t>
  </si>
  <si>
    <t>PMC Buildings</t>
  </si>
  <si>
    <t xml:space="preserve">पथांची झाडलोट / घनकचरा व्यवस्थापन विभाग </t>
  </si>
  <si>
    <t>ख. मनपा भवने, इतर बाबी</t>
  </si>
  <si>
    <t>RE22C</t>
  </si>
  <si>
    <t>PMC Township</t>
  </si>
  <si>
    <t>ग. मनपा वसाहती</t>
  </si>
  <si>
    <t>पथ विभाग</t>
  </si>
  <si>
    <t>RE23</t>
  </si>
  <si>
    <t>Construction planning, Town planning and City Development Plan</t>
  </si>
  <si>
    <t>13. बांधकाम नियोजन, नगर रचना व नगर विकास योजना</t>
  </si>
  <si>
    <t>वाहतूक नियंत्रण विभाग</t>
  </si>
  <si>
    <t>RE23A</t>
  </si>
  <si>
    <t>Town Engineer office</t>
  </si>
  <si>
    <t>क. नगर अभियंता यांचे मुख्य कार्यालय</t>
  </si>
  <si>
    <t>RE23B</t>
  </si>
  <si>
    <t>पूल व नदी सुधारणा</t>
  </si>
  <si>
    <t>Private Building construction regulation</t>
  </si>
  <si>
    <t>ख. बांधकाम परवानगी</t>
  </si>
  <si>
    <t>RE23C</t>
  </si>
  <si>
    <t>भूमी संपादन</t>
  </si>
  <si>
    <t>Urban Development department</t>
  </si>
  <si>
    <t>ग. नगर रचना खाते</t>
  </si>
  <si>
    <t>RE23D</t>
  </si>
  <si>
    <t>झोपडपट्टी निर्मूलन व पुनर्वसन</t>
  </si>
  <si>
    <t>CDP - City Development Plan (Nagar Vikas Yojna)</t>
  </si>
  <si>
    <t>घ. नगर विकास योजना</t>
  </si>
  <si>
    <t>RE23E</t>
  </si>
  <si>
    <t xml:space="preserve">मागासवर्गीय कल्याणकारी योजना </t>
  </si>
  <si>
    <t>Land Acquisition</t>
  </si>
  <si>
    <t>ड. भूमिप्रापण</t>
  </si>
  <si>
    <t>RE23F</t>
  </si>
  <si>
    <t>Development Engineer (projects)</t>
  </si>
  <si>
    <t>महिला बाल कल्याण योजना</t>
  </si>
  <si>
    <t>च. विकास अभियंता (प्रकल्प)</t>
  </si>
  <si>
    <t>RE23G</t>
  </si>
  <si>
    <t>युवक कल्याणकारी योजना</t>
  </si>
  <si>
    <t>Buildings department</t>
  </si>
  <si>
    <t>छ. भवन विभाग</t>
  </si>
  <si>
    <t>RE24</t>
  </si>
  <si>
    <t>Fire brigade</t>
  </si>
  <si>
    <t>अपंग कल्याणकारी योजना</t>
  </si>
  <si>
    <t>14. अग्निशामक पथक</t>
  </si>
  <si>
    <t>RE25</t>
  </si>
  <si>
    <t>License and sky-signs, road encroachment removal, camp (kondwade)</t>
  </si>
  <si>
    <t xml:space="preserve">पुणे जिल्हा नियोजन व विकास मंडळ </t>
  </si>
  <si>
    <t>15. अनुज्ञापत्र व आकाश−चिन्हे, पथांवरील अतिक्रमणे काढणे, कोंडवाडे</t>
  </si>
  <si>
    <t>RE25A</t>
  </si>
  <si>
    <t>यंत्रसामुग्री घसारा</t>
  </si>
  <si>
    <t>License and sky-signs department</t>
  </si>
  <si>
    <t>क. अनुज्ञापत्र व आकाश−चिन्ह खाते</t>
  </si>
  <si>
    <t>RE25B</t>
  </si>
  <si>
    <t>Road encroachment remvoal</t>
  </si>
  <si>
    <t xml:space="preserve">वृक्ष संरक्षण व संवर्धन प्राधिकारी </t>
  </si>
  <si>
    <t>ख. पथांवरील अतिक्रमण काढणे</t>
  </si>
  <si>
    <t>RE25C</t>
  </si>
  <si>
    <t>Camps (kondwade)</t>
  </si>
  <si>
    <t>पुणे महानगरपालिका</t>
  </si>
  <si>
    <t>ग. कोंडवाडे</t>
  </si>
  <si>
    <t>RE26</t>
  </si>
  <si>
    <t>Parks, zoos, aquariums</t>
  </si>
  <si>
    <t>16. उद्याने, प्राणिसंग्रहालये, मत्स्यालय व सर्पोद्यान</t>
  </si>
  <si>
    <t>RE26A</t>
  </si>
  <si>
    <t>Parks</t>
  </si>
  <si>
    <t>क. उद्यान</t>
  </si>
  <si>
    <t>RE26B</t>
  </si>
  <si>
    <t>Zoos</t>
  </si>
  <si>
    <t>ख. प्राणिसंग्रहालय</t>
  </si>
  <si>
    <t>RE26E</t>
  </si>
  <si>
    <t>Environment Department</t>
  </si>
  <si>
    <t>ग. पर्यावरण कार्यालय</t>
  </si>
  <si>
    <t xml:space="preserve">जवाहरलाल नेहरू नागरी पुनर्निर्माण योजना </t>
  </si>
  <si>
    <t>RE27</t>
  </si>
  <si>
    <t>Sports and Grounds</t>
  </si>
  <si>
    <t>17. खेळ व क्रीडांगणे</t>
  </si>
  <si>
    <t>RE28</t>
  </si>
  <si>
    <t xml:space="preserve">सार्वजनिक वाहतूक व विशेष प्रकल्प </t>
  </si>
  <si>
    <t>18. सांस्कृतिक केंद्रे</t>
  </si>
  <si>
    <t>RE29</t>
  </si>
  <si>
    <t>Vegetable markets</t>
  </si>
  <si>
    <t>19. भाजी मंडया</t>
  </si>
  <si>
    <t>RE30</t>
  </si>
  <si>
    <t>Meat, Fish markets and Slaughterhouses [deprecated from 2015-16 budget]</t>
  </si>
  <si>
    <t>RE31</t>
  </si>
  <si>
    <t>Ward level works</t>
  </si>
  <si>
    <t>अंदाजपत्रक 'अ' एकूण बेरीज</t>
  </si>
  <si>
    <t>21. वॉर्डस्तरीय करावयाची विकासाची कामे</t>
  </si>
  <si>
    <t>RE32</t>
  </si>
  <si>
    <t>Workers pensions</t>
  </si>
  <si>
    <t>22. पुरस्संचय निधी, सेवानिवृत्ती वेतन व तोषदान</t>
  </si>
  <si>
    <t>RE33</t>
  </si>
  <si>
    <t>Donation to public institution-</t>
  </si>
  <si>
    <t>23. सार्वजनिक संस्थांना देणग्या</t>
  </si>
  <si>
    <t>RE33A</t>
  </si>
  <si>
    <t>अंदाजपत्रक सन 2015-16</t>
  </si>
  <si>
    <t>Donation to public institution-Hospital</t>
  </si>
  <si>
    <t>पाणीपुरवठा</t>
  </si>
  <si>
    <t>क−1. रुग्णालय</t>
  </si>
  <si>
    <t>RE33B</t>
  </si>
  <si>
    <t>मागासवर्गीय कल्याणकारी निधीसाठी 5% राखून ठेवायचा निधी</t>
  </si>
  <si>
    <t>Donation to public institution-Education</t>
  </si>
  <si>
    <t>क−2. शैक्षणिक</t>
  </si>
  <si>
    <t>मलनि:सारण</t>
  </si>
  <si>
    <t>B-Budget (Backward class)</t>
  </si>
  <si>
    <t>RE33C</t>
  </si>
  <si>
    <t>Donation to public institution-Miscellaneous</t>
  </si>
  <si>
    <t>ख. इतर</t>
  </si>
  <si>
    <t>पाणीपुरवठा प्रकल्प</t>
  </si>
  <si>
    <t>RE33D</t>
  </si>
  <si>
    <t>Donations for other institutions</t>
  </si>
  <si>
    <t>ग. इतर संस्थांना देणग्या</t>
  </si>
  <si>
    <t>मलनि:सारण प्रकल्प</t>
  </si>
  <si>
    <t>RE34</t>
  </si>
  <si>
    <t>Dearness allowance</t>
  </si>
  <si>
    <t>मा. स्थायी समितीने मान्यता दिलेली भांडवली व विकासाची कामे : सन 2015-16</t>
  </si>
  <si>
    <t>24. महागाई भत्ता</t>
  </si>
  <si>
    <t>RE35</t>
  </si>
  <si>
    <t>Installment for salary as per new pay scale</t>
  </si>
  <si>
    <t>25. नवीन वेतनश्रेणीनुसार द्यावयाच्या वेतनापोटी हप्ता</t>
  </si>
  <si>
    <t>RE36</t>
  </si>
  <si>
    <t>Grant in aid</t>
  </si>
  <si>
    <t>अंदाजपत्रक 'क' एकूण बेरीज</t>
  </si>
  <si>
    <t>26. सानुग्रह अनुदान</t>
  </si>
  <si>
    <t>RE37</t>
  </si>
  <si>
    <t>Travel allowance for PMC employees</t>
  </si>
  <si>
    <t>27. मनपा सेवकांना प्रवास भत्ता सवलतीसाठी द्यावयाची रक्कम</t>
  </si>
  <si>
    <t>अंदाजपत्रक 'अ' + अंदाजपत्रक 'क' एकूण बेरीज</t>
  </si>
  <si>
    <t>RE38</t>
  </si>
  <si>
    <t>Transfer to land acquisition Fund</t>
  </si>
  <si>
    <t>28. भूमी संपादन निधीकडे वर्ग</t>
  </si>
  <si>
    <t>रक्कम रुपये कोटी</t>
  </si>
  <si>
    <t>RE42</t>
  </si>
  <si>
    <t>Transfer to Backward class welfare scheme Fund</t>
  </si>
  <si>
    <t>32. मागासवर्गीय कल्याण योजना निधी</t>
  </si>
  <si>
    <t>अंदाजपत्रक "अ' + "क' जमा + वर्षारंभीची शिल्लक</t>
  </si>
  <si>
    <t>RE43</t>
  </si>
  <si>
    <t>Transfer to Women &amp; child welfare Fund</t>
  </si>
  <si>
    <t>33. महिला−बाल कल्याण निधीकडे वर्ग</t>
  </si>
  <si>
    <t>RE45</t>
  </si>
  <si>
    <t>Transfer from capital Fund to revenue Fund</t>
  </si>
  <si>
    <t>35. महसूल निधीतून भांडवली निधीकडे वर्ग</t>
  </si>
  <si>
    <t>RE46</t>
  </si>
  <si>
    <t>Transfer to Tree authority Fund</t>
  </si>
  <si>
    <t>36. वृक्ष संरक्षण व संवर्धन प्राधिकारी निधीकडे वर्ग</t>
  </si>
  <si>
    <t>RE51</t>
  </si>
  <si>
    <t>Installment for machinery depreciation Fund</t>
  </si>
  <si>
    <t>41. यंत्रसामुग्री घसारा निधीकडे हप्ता</t>
  </si>
  <si>
    <t>RE53</t>
  </si>
  <si>
    <t>Grant from Pune district Planning commitee</t>
  </si>
  <si>
    <t>43. पुणे जिल्हा नियोजन मंडळाकडून मिळणारे अनुदान</t>
  </si>
  <si>
    <t>RE58</t>
  </si>
  <si>
    <t>Advance to PMPML A/C</t>
  </si>
  <si>
    <t>48. पीएमपीएमएल खात्यास उचल</t>
  </si>
  <si>
    <t>RE63</t>
  </si>
  <si>
    <t>Transfer to youth welfare sheme Fund</t>
  </si>
  <si>
    <t>52. युवक कल्याणकारी योजना निधीकडे वर्ग</t>
  </si>
  <si>
    <t xml:space="preserve">महसुली जमा </t>
  </si>
  <si>
    <t>RE64</t>
  </si>
  <si>
    <t>Corporation share under JNNURM</t>
  </si>
  <si>
    <t>53. जवाहरलाल नेहरू नागरी पुनर्निर्माण योजनेअंतर्गत मनपाचा हिस्सा</t>
  </si>
  <si>
    <t xml:space="preserve">1415 मनपा </t>
  </si>
  <si>
    <t>RE65</t>
  </si>
  <si>
    <t>Centeral &amp; state Government Grant share Under JNNURM</t>
  </si>
  <si>
    <t>(रक्कम रुपये कोटींत)</t>
  </si>
  <si>
    <t>54. जवाहरलाल नेहरू नागरी पुनर्निर्माण योजनेअंतर्गत केंद्र व राज्य शासनाकडील अनुदानाचा हिस्सा</t>
  </si>
  <si>
    <t>RE66</t>
  </si>
  <si>
    <t>Public Transport improvement &amp; special projects</t>
  </si>
  <si>
    <t>55. सार्वजनिक वाहतूक सुधारणा व विशेष प्रकल्पाच्या कंपनीसाठी वर्ग</t>
  </si>
  <si>
    <t>RE68</t>
  </si>
  <si>
    <t>Handicapped welfare scheme Fund</t>
  </si>
  <si>
    <t>वजा :</t>
  </si>
  <si>
    <t>57. अपंग कल्याणकारी योजना निधी</t>
  </si>
  <si>
    <t xml:space="preserve">अंदाजपत्रक "क' (पाणीपुरवठा व जलोत्सारण) जमा </t>
  </si>
  <si>
    <t>डेव्हलपमेंट चार्जेस्</t>
  </si>
  <si>
    <t>RE61</t>
  </si>
  <si>
    <t>Transfer to Budget K</t>
  </si>
  <si>
    <t>58. अंदाजपत्रक "क' कडे वर्ग</t>
  </si>
  <si>
    <t>कर्ज</t>
  </si>
  <si>
    <t>अनुदान</t>
  </si>
  <si>
    <t>RI</t>
  </si>
  <si>
    <t>Revenue Income</t>
  </si>
  <si>
    <t>RI11A</t>
  </si>
  <si>
    <t>General Tax</t>
  </si>
  <si>
    <t>प्रत्यक्ष जमा :</t>
  </si>
  <si>
    <t>1. सर्वसाधारण कर, अप्रत्यक्ष कर व इतर जमा</t>
  </si>
  <si>
    <t>RI11B1</t>
  </si>
  <si>
    <t>Import duty</t>
  </si>
  <si>
    <t>वजा : बंधनकारक खर्च</t>
  </si>
  <si>
    <t>सेवकवर्ग खर्च</t>
  </si>
  <si>
    <t>पाणीपट्टी करपात्र</t>
  </si>
  <si>
    <t>वीज खर्च</t>
  </si>
  <si>
    <t>घसारा</t>
  </si>
  <si>
    <t>कर्ज परतफेड व व्याज</t>
  </si>
  <si>
    <t>देखभाल दुरूस्ती</t>
  </si>
  <si>
    <t>पेट्रोल व डिझेल</t>
  </si>
  <si>
    <t>औषधें</t>
  </si>
  <si>
    <t>इतर खर्च</t>
  </si>
  <si>
    <t>वॉर्डस्तरीय कामे</t>
  </si>
  <si>
    <t>निव्वळ जमा (महसुली जमा वजा महसुली खर्च)</t>
  </si>
  <si>
    <t>मागासवर्गीयांसाठी करावयाची तरतूद (निव्वळ जमेच्या 5%)</t>
  </si>
  <si>
    <t>सन 2015-16 चे अंदाजपत्रकात मागासवर्गीयांसाठी केलेली तरतूद:
(सदर तरतूदी B संकेतांकाद्वारे दर्शविण्यात आलेल्या आहेत.)</t>
  </si>
  <si>
    <t>code</t>
  </si>
  <si>
    <t>CODE</t>
  </si>
  <si>
    <t xml:space="preserve">खर्च बाजू </t>
  </si>
  <si>
    <t xml:space="preserve">महसुली खर्च -  </t>
  </si>
  <si>
    <t xml:space="preserve">  </t>
  </si>
  <si>
    <t>RE13#127</t>
  </si>
  <si>
    <t xml:space="preserve">27. मनपा इयत्ता 5 वी ते 10 वी च्या विद्यार्थ्याना मोफत पी.एम.पी.एम.एल सेवा  </t>
  </si>
  <si>
    <t>RE20A#</t>
  </si>
  <si>
    <t xml:space="preserve">क1. पथ सुधारणा (विशेष कार्याधिकारी)  </t>
  </si>
  <si>
    <t>RE20B#</t>
  </si>
  <si>
    <t xml:space="preserve">ख1. पथ दुरुस्ती (पथ विभाग)  </t>
  </si>
  <si>
    <t>RE20C#</t>
  </si>
  <si>
    <t xml:space="preserve">ग1. पथांवरील दिवाबत्ती (विद्युत)  </t>
  </si>
  <si>
    <t>RE20D#</t>
  </si>
  <si>
    <t xml:space="preserve">घ. विशेष कार्याधिकारी (विशेष प्रकल्प) - स्वा. सावरकर भवन  </t>
  </si>
  <si>
    <t>RE20E#</t>
  </si>
  <si>
    <t xml:space="preserve">च. विशेष कार्याधिकारी (तां. सं.) - प्रकल्प व्यवस्थापन कक्ष  </t>
  </si>
  <si>
    <t>अंदाजपत्रक "अ' + "क' जमा</t>
  </si>
  <si>
    <t>RE58A101A</t>
  </si>
  <si>
    <t xml:space="preserve">48-अ. पीएमपीएमएलच्या संचलनामधील तुटीपोटीचा हिस्सा  </t>
  </si>
  <si>
    <t>RE58A101B</t>
  </si>
  <si>
    <t xml:space="preserve">48-ब. पीएमपीएमएलच्या विविध प्रकारच्या पासेसपोटी द्यावयाची रकम  </t>
  </si>
  <si>
    <t>RE58A101C</t>
  </si>
  <si>
    <t xml:space="preserve">48-क. परिवहन महामंडळाच्या कर्मचारी व अधिकाऱ्यांना वेतनश्रेण्यातील दुसऱ्या टप्प्यातील  फरकाची रक्कम देणे   </t>
  </si>
  <si>
    <t>अंदाजपत्रक "क' (पाणीपुरवठा व जलोत्सारण) जमा</t>
  </si>
  <si>
    <t>RE58A101D</t>
  </si>
  <si>
    <t xml:space="preserve">48-ड. परिवहन महामंडळाच्या सेवानिवृत्त कर्मचारी पेन्शन योजना फरकासाठी  </t>
  </si>
  <si>
    <t xml:space="preserve">भांडवली खर्च -  </t>
  </si>
  <si>
    <t>CE20A#</t>
  </si>
  <si>
    <t xml:space="preserve">10क. पथ सुधारणा  </t>
  </si>
  <si>
    <t>CE20B#</t>
  </si>
  <si>
    <t xml:space="preserve">10ख. वाहतूक नियंत्रण विभाग  </t>
  </si>
  <si>
    <t>पी अंदाजपत्रक सूत्र तक्ता व तरतूद :: P-Budget (Poor)</t>
  </si>
  <si>
    <t>CE20C#</t>
  </si>
  <si>
    <t xml:space="preserve">10ग. विद्युत विभाग  </t>
  </si>
  <si>
    <t>कामे</t>
  </si>
  <si>
    <t>W2 + C2</t>
  </si>
  <si>
    <t>अंदाजपत्रकीय तरतूद</t>
  </si>
  <si>
    <t xml:space="preserve">क्षेत्रीय कार्यालयाने करावयाची कामे : पथ  </t>
  </si>
  <si>
    <t>W1 + C1</t>
  </si>
  <si>
    <t xml:space="preserve">क्षेत्रीय कार्यालयाने करावयाची कामे : विद्युत  </t>
  </si>
  <si>
    <t>FE34#</t>
  </si>
  <si>
    <t xml:space="preserve">बीआरटी फेज 1 :  </t>
  </si>
  <si>
    <t>FE41#</t>
  </si>
  <si>
    <t xml:space="preserve">कॉमन वेल्थ युवा स्पर्धा :  </t>
  </si>
  <si>
    <t>FE49A103</t>
  </si>
  <si>
    <t xml:space="preserve">जेएनएनयूआरएम अंतर्गत पीएमपीएमएल 300 बस खरेदीसाठी (टिप  पहिला हप्ता प्राप्त  झाल्यानंतरच निधी खर्च करण्यात येईल.)   </t>
  </si>
  <si>
    <t>FE61#</t>
  </si>
  <si>
    <t xml:space="preserve">सार्वजनिक वाहतूक सुधारणा व विशेष प्रकल्प  </t>
  </si>
  <si>
    <t xml:space="preserve">एकूण खर्च  </t>
  </si>
  <si>
    <t>महिला बालकल्याणकारी योजनांसाठी करावयाची तरतूद (निव्वळ जमेच्या 5%)</t>
  </si>
  <si>
    <t>सन 2015-16 चे अंदाजपत्रकात महिला बालकल्याणकारी योजनांसाठी केलेली तरतूद : 
(सदर तरतूदी L संकेतांकाद्वारे दर्शविण्यात आलेल्या आहेत.)</t>
  </si>
  <si>
    <t>सन 2015-16 चे अंदाजपत्रकामध्ये 
महिलाबाल कल्याणकारी योजनांसाठी केलेली प्रत्यक्ष तरतूद पुढीलप्रमाणे</t>
  </si>
  <si>
    <t xml:space="preserve">अंदाजपत्रकीय तरतूद </t>
  </si>
  <si>
    <t>निश्चित करण्यात आलेली टक्केवारी</t>
  </si>
  <si>
    <t>RE13#106</t>
  </si>
  <si>
    <t>L</t>
  </si>
  <si>
    <t>6. शैक्षणिक मासिके</t>
  </si>
  <si>
    <t>RE13#107</t>
  </si>
  <si>
    <t>7. शैक्षणिक परिषदा चर्चासत्र</t>
  </si>
  <si>
    <t>RE13#108</t>
  </si>
  <si>
    <t>8. शिक्षणसाहित्य व शिलकी साहित्य</t>
  </si>
  <si>
    <t>RE13#110</t>
  </si>
  <si>
    <t>10. खेळाचे साहित्य</t>
  </si>
  <si>
    <t>RE13#111</t>
  </si>
  <si>
    <t>11. भवन भाडे</t>
  </si>
  <si>
    <t>RE13#113</t>
  </si>
  <si>
    <t>13. प्रयोगशाळा</t>
  </si>
  <si>
    <t>RE13#115</t>
  </si>
  <si>
    <t>15. छात्रसेना बालवीर इत्यादी</t>
  </si>
  <si>
    <t>RE13#117</t>
  </si>
  <si>
    <t>17. आंतरशालेय क्रीडा स्पर्धा</t>
  </si>
  <si>
    <t>RE13#118</t>
  </si>
  <si>
    <t>18. विज्ञान शोधिका</t>
  </si>
  <si>
    <t>RE13#119</t>
  </si>
  <si>
    <t>19. कॉम्प्युटर क्लास प्रोजेक्ट</t>
  </si>
  <si>
    <t>RE13#122</t>
  </si>
  <si>
    <t>भांडवली कामे :-</t>
  </si>
  <si>
    <t>22. 15 ऑगस्ट व 26 जानेवारी रोजी माध्यमिक शाळेकडील विद्यार्थ्यांना खाऊ वाटप करणे</t>
  </si>
  <si>
    <t>4. ग.व.नि. निधीतून करावयाची कामे बेरीज</t>
  </si>
  <si>
    <t>RE13#123</t>
  </si>
  <si>
    <t>23. मनपा शाळेतील विद्यार्थ्यांना पीएमपीएमएल हद्दीपर्यंत पीएमपीएमएलने सहल आयोजित करण्यासाठी</t>
  </si>
  <si>
    <t>RE13#124</t>
  </si>
  <si>
    <t>24. स्नेहसंमेलन व इ. 10वी, 12व  विद्यार्थ्यांना निरोप समारंभ</t>
  </si>
  <si>
    <t>RE13#125</t>
  </si>
  <si>
    <t>25. पर्यावरण शिक्षण उपक्रम</t>
  </si>
  <si>
    <t>RE13#126</t>
  </si>
  <si>
    <t>26. मनपा माध्यमिक शाळामधील विद्यार्थी विद्यार्थीनींना मोफत गणवेश देणे</t>
  </si>
  <si>
    <t>27. मनपा इयत्ता 5 वी ते 10 वी च्या विद्यार्थ्याना मोफत पी.एम.पी.एम.एल सेवा</t>
  </si>
  <si>
    <t>सन 2015-16 चे अंदाजपत्रकामध्ये 
मागासवर्गीयांसाठी केलेली प्रत्यक्ष तरतूद पुढीलप्रमाणे</t>
  </si>
  <si>
    <t>RE13#130</t>
  </si>
  <si>
    <t>पुणे शहरातील माध्यमिक शाळांमध्ये वॉटर प्रुफींग, पाण्याची व्यवस्था व इतर दुरुस्ती कामे करणे</t>
  </si>
  <si>
    <t>RE12</t>
  </si>
  <si>
    <t>B</t>
  </si>
  <si>
    <t>RE13#133</t>
  </si>
  <si>
    <t>राजीव गांधी अॅकॅडमी ऑफ इ-लर्निंग इंग्लिश स्कूल</t>
  </si>
  <si>
    <t>RE13#135</t>
  </si>
  <si>
    <t>पुणे मनपाच्या शाळेत शिकणाऱ्या  इ. 10 व इ. 12 वीच्या शालांत परीक्षेत 85% पेक्षा जास्त गुण मिळविणाऱ्या विद्यार्थ्यांना प्रत्येकी र.रु. 51 हजार श्रीमती शारदाबाई पवार शिष्यवृत्ती देण</t>
  </si>
  <si>
    <t>RE14C105</t>
  </si>
  <si>
    <t>4. बालवाड्या देखभाल दुरुस्ती</t>
  </si>
  <si>
    <t>RE14C107</t>
  </si>
  <si>
    <t>5. पाळणाघर दुरूस्ती कामे करणे</t>
  </si>
  <si>
    <t>RE14C109</t>
  </si>
  <si>
    <t>7. सुवर्णजयंती शहरी रोजगार योजना राबविणे</t>
  </si>
  <si>
    <t>जमेचा गोषवारा :: Revenue Income summary</t>
  </si>
  <si>
    <t>RE14C110</t>
  </si>
  <si>
    <t>8. समूह संघटक मानधन देणे</t>
  </si>
  <si>
    <t>RE17D110</t>
  </si>
  <si>
    <t>3. नायडू व कमला नेहरू रुग्णालयातील रुग्णांना पौष्टिक आहार देणे</t>
  </si>
  <si>
    <t>RE17D111</t>
  </si>
  <si>
    <t>4. झोपडपट्टीतील बालकांच्या लसीकरण प्रकल्पासाठी पुणे मनपा व निरामय संयुक्त प्रकल्प</t>
  </si>
  <si>
    <t>नक्की आकडा</t>
  </si>
  <si>
    <t>pre</t>
  </si>
  <si>
    <t>RE17D117</t>
  </si>
  <si>
    <t>Index page</t>
  </si>
  <si>
    <t>पुणे शहरातील गरजू लोकांवर अल्पदरात उपचार करणाऱ्या ताराचंद रामनाथ हॉस्पीटल येथे विविध सुधारणा करणेसाठी</t>
  </si>
  <si>
    <t>RE17D118</t>
  </si>
  <si>
    <t>पुणे शहरात जन्म झालेल्या बाळांच्या पालकांना घरपोच मोफत जन्मदाखला देणे</t>
  </si>
  <si>
    <t>RE17E101</t>
  </si>
  <si>
    <t>1. प्रजनन व बाल आरोग्य कार्यक्रम - कंत्राटी सेवकांच्या पगारासाठी मनपा हिस्सा</t>
  </si>
  <si>
    <t>RE17E104</t>
  </si>
  <si>
    <t>4. आशा - एड्स नियंत्रण कार्यक्रम</t>
  </si>
  <si>
    <t>RE17F141</t>
  </si>
  <si>
    <t>ख. आयातकर</t>
  </si>
  <si>
    <t>13. आर्थिक दुर्बल गटांसाठी आरोग्य सहाय्य योजने अंतर्गत औषधे खरेदी करणे</t>
  </si>
  <si>
    <t>24. स्नेहसंमेलन व इ. 10वी, 12वी विद्यार्थ्यांना निरोप समारंभ</t>
  </si>
  <si>
    <t>RE17F147C</t>
  </si>
  <si>
    <t>RI11B2</t>
  </si>
  <si>
    <t>Local Body Tax</t>
  </si>
  <si>
    <t>ख-1. स्थानिक संस्था कर</t>
  </si>
  <si>
    <t>RI11C</t>
  </si>
  <si>
    <t>Other Taxes</t>
  </si>
  <si>
    <t>ग. इतर कर</t>
  </si>
  <si>
    <t>RI11D</t>
  </si>
  <si>
    <t>Government grant for the Penalties under Corporation Act. (V.Advisor)</t>
  </si>
  <si>
    <t>घ. महानगरपालिका अधिनियमाखाली दंडाबाबत शासकीय सहाय्य (वि. सल्लागार)</t>
  </si>
  <si>
    <t>RI11E</t>
  </si>
  <si>
    <t>Interest, others</t>
  </si>
  <si>
    <t>ड-1 गुंतविलेल्या रकमांवरील व्याज (मु.ले.)</t>
  </si>
  <si>
    <t>RI11H</t>
  </si>
  <si>
    <t>Other collections</t>
  </si>
  <si>
    <t>ज. इतर जमा</t>
  </si>
  <si>
    <t>RI12</t>
  </si>
  <si>
    <t>Primary Education</t>
  </si>
  <si>
    <t>RE14A110</t>
  </si>
  <si>
    <t>RI13</t>
  </si>
  <si>
    <t>ज्येष्ठ महिला तपासणी शिबिर घेण्यासाठी व उपचार</t>
  </si>
  <si>
    <t>Secondary Education</t>
  </si>
  <si>
    <t>7. सुलभ शौचालयातील विज खर्च (विद्युत)</t>
  </si>
  <si>
    <t>RI14</t>
  </si>
  <si>
    <t>Slum Rehabilitation Authority</t>
  </si>
  <si>
    <t>RE14B301/W5-#</t>
  </si>
  <si>
    <t>क्षेत्रीय कार्यालयाने करावयाची योजनेतर कामे</t>
  </si>
  <si>
    <t>RI15</t>
  </si>
  <si>
    <t>Public health</t>
  </si>
  <si>
    <t>RE14B302/C5-#</t>
  </si>
  <si>
    <t>RI17</t>
  </si>
  <si>
    <t>क्षेत्रीय कार्यालयाने नागरिकांच्या सहभागातून करावयाची योजनेतर कामे</t>
  </si>
  <si>
    <t>Hospital, Maternity home, Medical stores</t>
  </si>
  <si>
    <t>7. रुग्णालये, प्रसुतिगृहे, औषधालये</t>
  </si>
  <si>
    <t>RE14D101A</t>
  </si>
  <si>
    <t>RI18</t>
  </si>
  <si>
    <t>1. उपायुक्त (समाजकल्याण) यांचे वेतन</t>
  </si>
  <si>
    <t>Health assistance programmes for GB Members &amp; Employees</t>
  </si>
  <si>
    <t>8. मा. सभासद व सेवकांसाठी आरोग्य सहाय्य योजना</t>
  </si>
  <si>
    <t>RE14D102</t>
  </si>
  <si>
    <t>RE17F154</t>
  </si>
  <si>
    <t>2. संकीर्ण</t>
  </si>
  <si>
    <t>RI19</t>
  </si>
  <si>
    <t>Road cleaning, waste transport, &amp; sewage waste transport</t>
  </si>
  <si>
    <t>पुणे शहरातील झोपडपट्टीत राहणारे / पिवळे रेशनकार्ड धारक / वार्षिक उत्पन्न रु. 1 लाखापर्यंतच्या नागरिकांसाठी पुणे मनपातर्फे आरोग्य सहाय्य योजना</t>
  </si>
  <si>
    <t>RE14E102</t>
  </si>
  <si>
    <t>RI19A</t>
  </si>
  <si>
    <t>RE19A107</t>
  </si>
  <si>
    <t>Cleaning &amp; Special Cleaning</t>
  </si>
  <si>
    <t>संकीर्ण</t>
  </si>
  <si>
    <t>क. सफाईपट्टी व विशेष सफाईपट्टी</t>
  </si>
  <si>
    <t>6. रॅक पिकर्स यांचा विमा काढणे व त्यांच्या मुलांना शैक्षणिक अर्थसहाय्य करणे</t>
  </si>
  <si>
    <t>RI19B</t>
  </si>
  <si>
    <t>RE14E103</t>
  </si>
  <si>
    <t>Miscellaneous</t>
  </si>
  <si>
    <t>ख. इतर जमा</t>
  </si>
  <si>
    <t>किटकनाशके फवारणी, विविध प्रकारची औषधे खरेदी करणे</t>
  </si>
  <si>
    <t>RE22B106</t>
  </si>
  <si>
    <t>RE14E105</t>
  </si>
  <si>
    <t>RI20</t>
  </si>
  <si>
    <t>महापालिका व मनपा भवन कार्यालयांत महिलांसाठी अत्याधुनिक स्वच्छतागृहे बांधणे</t>
  </si>
  <si>
    <t>वसतिगृहातील विद्युत वायरींग, ट्यूब, फॅन, सी.सी.टी.व्ही.कॅमेरे साऊंड सिस्टिमची कामे करणे.</t>
  </si>
  <si>
    <t>RE26A106</t>
  </si>
  <si>
    <t>RI21</t>
  </si>
  <si>
    <t>RE14E106</t>
  </si>
  <si>
    <t>Mechnical Department - Municipal workshop</t>
  </si>
  <si>
    <t>6. सर्व उद्यानांतील लहान मुलांची खेळणी दुरुस्ती व देखभाल</t>
  </si>
  <si>
    <t>11. यांत्रिक विभाग - महानगरपालिका कर्मशाळा</t>
  </si>
  <si>
    <t>विद्यार्थ्यांसाठी कॉट, टेबल, खुर्ची, डबे व दैनंदिन वापरावयाची साहित्ये खरेदी करणे</t>
  </si>
  <si>
    <t>RI22</t>
  </si>
  <si>
    <t>RE26B109</t>
  </si>
  <si>
    <t>RE14E107</t>
  </si>
  <si>
    <t>9. शाळेसाठी शैक्षणिक उपक्रम वगैरे</t>
  </si>
  <si>
    <t>Building, Land &amp; Municipal colony management</t>
  </si>
  <si>
    <t>वसतिगृहातील इमारतीवर सोलर सिस्टीम करणे व जुनी सिस्टीम दुरूस्त करणे</t>
  </si>
  <si>
    <t>RE14E108</t>
  </si>
  <si>
    <t>साफसफाई व स्वच्छता करणे</t>
  </si>
  <si>
    <t>48-अ. पीएमपीएमएलच्या संचलनामधील तुटीपोटीचा हिस्सा</t>
  </si>
  <si>
    <t>RI22A</t>
  </si>
  <si>
    <t>RE14E110</t>
  </si>
  <si>
    <t>Building, Land rent and sales</t>
  </si>
  <si>
    <t>क. भूमी भवन भाडे व भूमी विक्री</t>
  </si>
  <si>
    <t>वसतिगृह देखभाल दुरूस्ती करणे</t>
  </si>
  <si>
    <t>RI22B</t>
  </si>
  <si>
    <t>48-ब. पीएमपीएमएलच्या विविध प्रकारच्या पासेसपोटी द्यावयाची रक्कम</t>
  </si>
  <si>
    <t>RE14E111</t>
  </si>
  <si>
    <t>Municipal colony rent</t>
  </si>
  <si>
    <t>ख. मनपा वसाहती भाडे (मसआ.वि.)</t>
  </si>
  <si>
    <t>वसतिगृहातील गरम वापरावयाचे/पिण्याच्या पाण्याची वितरण व्यवस्था सुधारणे.</t>
  </si>
  <si>
    <t>RI22C</t>
  </si>
  <si>
    <t>48-क. परिवहन महामंडळाच्या कर्मचारी व अधिकाऱ्यांना वेतनश्रेण्यातील दुसऱ्या टप्प्यातील फरकाची रक्कम देणे</t>
  </si>
  <si>
    <t>RE14E112</t>
  </si>
  <si>
    <t>Accommodation for Backward class students - rent and others</t>
  </si>
  <si>
    <t>खाजगी सुरक्षा व्यवस्था पुरविणे</t>
  </si>
  <si>
    <t>48-ड. परिवहन महामंडळाच्या सेवानिवृत्त कर्मचारी पेन्शन योजना फरकासाठी</t>
  </si>
  <si>
    <t>अनुक्रमणिका</t>
  </si>
  <si>
    <t>ग. मागासलेल्या विद्यार्थ्यांसाठी वसतिगृह - भाडे व इतर जमा (शिक्षणाधिकारी माध्य.)</t>
  </si>
  <si>
    <t>CE13A215</t>
  </si>
  <si>
    <t>RI22D</t>
  </si>
  <si>
    <t>मनपा शाळांम ये मुलींसाठी स्वच्छतागृहे बांधणे</t>
  </si>
  <si>
    <t>Mandap pass, other places and function related material rent</t>
  </si>
  <si>
    <t>घ. मांडव पास, इतर जागा व साहित्य भाडे (अतिक्रमण)</t>
  </si>
  <si>
    <t>CE17A205</t>
  </si>
  <si>
    <t>जमेचा तपशील :: Revenue Income details</t>
  </si>
  <si>
    <t>RI23</t>
  </si>
  <si>
    <t>N/A</t>
  </si>
  <si>
    <t>Construction planning, Urban planning, Urban Development plan</t>
  </si>
  <si>
    <t>सुतार रुग्णालय (कोथरूड) येथे विस्तारीकरण व इतर सुविधा पुरविणे</t>
  </si>
  <si>
    <t>RI24</t>
  </si>
  <si>
    <t>CE17A206</t>
  </si>
  <si>
    <t>कमला नेहरू रुग्णालय प्रोजेक्ट अंतर्गत विविध उपकरणे खरेदी व तद्नुषंगिक कामे करणे</t>
  </si>
  <si>
    <t>RI25</t>
  </si>
  <si>
    <t>CE17A217</t>
  </si>
  <si>
    <t>Permit License &amp; Sky Signs, Road encrochment removal &amp; Camps</t>
  </si>
  <si>
    <t>शहरातील इतर सर्व दवाखाने, प्रसुतिगृहे व रुग्णालये यांचेकरिता विविध शस्त्रे व उपकरणे खरेदी करण</t>
  </si>
  <si>
    <t>CE17A218</t>
  </si>
  <si>
    <t>डॉ. नायडू हॉस्पिटल प्रोजेक्ट</t>
  </si>
  <si>
    <t>RI26</t>
  </si>
  <si>
    <t>Gardens, Zoo, Aquarium</t>
  </si>
  <si>
    <t>FE14A129</t>
  </si>
  <si>
    <t>16. उद्याने, प्राणिसंग्रहालये व मत्स्यालय</t>
  </si>
  <si>
    <t>सार्वजनिक ठिकाणी शौचालय बांधणे</t>
  </si>
  <si>
    <t>RI27</t>
  </si>
  <si>
    <t>FE14A130</t>
  </si>
  <si>
    <t>Sports &amp; Grounds</t>
  </si>
  <si>
    <t>RE17F108</t>
  </si>
  <si>
    <t>सार्वजनिक ठिकाणी मुताऱ्या बांधणे</t>
  </si>
  <si>
    <t>FE14C101</t>
  </si>
  <si>
    <t>8. पुणे शहरात मृत्यु पावणाऱ्या व्यक्तीचे दहन व दफनविधी विनामूल्य करणे</t>
  </si>
  <si>
    <t>RI28</t>
  </si>
  <si>
    <t>महिला−बालकल्याण योजना</t>
  </si>
  <si>
    <t>RE17F108A</t>
  </si>
  <si>
    <t>FE14C108</t>
  </si>
  <si>
    <t>महिला सक्षमिकरणासाठी अनुदानाची योजना</t>
  </si>
  <si>
    <t>RI29</t>
  </si>
  <si>
    <t>8-अ विद्युत दाहिनीत मोफत दहन करणे</t>
  </si>
  <si>
    <t>Vegetable market</t>
  </si>
  <si>
    <t>FE14C116</t>
  </si>
  <si>
    <t>बचत गटाच्या शिखर संस्थेचा व्यवस्थापन खर्च</t>
  </si>
  <si>
    <t>RI30</t>
  </si>
  <si>
    <t>FE14C117</t>
  </si>
  <si>
    <t>बचत गटातील महिलांना कुटुंबनियोजनासाठी प्रोत्साहन</t>
  </si>
  <si>
    <t>Meat, Fish market &amp; Kattal khana</t>
  </si>
  <si>
    <t>FE14C118</t>
  </si>
  <si>
    <t>20. मांस, मासळी बाजार आणि पशुवधगृहे</t>
  </si>
  <si>
    <t>RI33</t>
  </si>
  <si>
    <t>नागरवस्तीच्या वापरातील समाजमंदिरे / इतर वास्तूंच्या विद्युत बिलांसाठी</t>
  </si>
  <si>
    <t>Government rebate to recover education Tax (KAKSP)</t>
  </si>
  <si>
    <t>23. शिक्षण कर वसूल करण्याबाबत शासनाकडून मिळणारा रिबेट (कआकसंप्र)</t>
  </si>
  <si>
    <t>FE14C134</t>
  </si>
  <si>
    <t>RI35</t>
  </si>
  <si>
    <t>रस्त्यांवरील मुलांसाठी घरटे प्रकल्प</t>
  </si>
  <si>
    <t>Rebate to recover Residential places tax (KAKSP)</t>
  </si>
  <si>
    <t>25. निवासी जागांवरील करवसुलीबाबत रिबेट (कआकसंप्र)</t>
  </si>
  <si>
    <t>FE14C135</t>
  </si>
  <si>
    <t>RI36</t>
  </si>
  <si>
    <t>Rebate to recover employment guarantee (KAKSP)</t>
  </si>
  <si>
    <t>कन्यारत्न योजना</t>
  </si>
  <si>
    <t>26. रोजगार हमी कर वसुल करण्याप्रित्यर्थ मिळणारा रिबेट(कआकसंप्र)</t>
  </si>
  <si>
    <t>RI37</t>
  </si>
  <si>
    <t>FE14C136</t>
  </si>
  <si>
    <t>Development charges from development Fund</t>
  </si>
  <si>
    <t>27. डेव्हलपमेंट निधीकडून जमा डेव्हलपमेंट चार्जेस</t>
  </si>
  <si>
    <t>कागदी पिशव्या तयार करणाऱ्या बचत गटांना अनुदान</t>
  </si>
  <si>
    <t>RI39</t>
  </si>
  <si>
    <t>Grants</t>
  </si>
  <si>
    <t>FE14C138</t>
  </si>
  <si>
    <t>RI40</t>
  </si>
  <si>
    <t>Fund from state planning &amp; development under local development programe</t>
  </si>
  <si>
    <t>राणी लक्ष्मीबाई महिला औद्योगिक प्रशिक्षण संस्था पुणे मनपा संयुक्त प्रकल्पा अंतर्गत मुलभूत सुविधा करणे</t>
  </si>
  <si>
    <t>30. स्थानिक विकास कार्यक्रमांतर्गत जिल्हा नियोजन व विकास परिषदेकडून उपलब्ध होणारा निधी (आमदार, खासदार निधी)</t>
  </si>
  <si>
    <t>FE14C139</t>
  </si>
  <si>
    <t>RI42</t>
  </si>
  <si>
    <t>Long and short term Loan from world bank, Asian development Bank and others</t>
  </si>
  <si>
    <t>युसीडी मार्फत राबविल्या जाणाऱ्या निरनिराळया उपक्रमासाठी लागणारा खर्च स्वयंरोजगार, प्रशिक्षण, साहित्य खरेदी इ.</t>
  </si>
  <si>
    <t>32. जागतिक बँक, एशियन डेव्हलपमेंट बँक, जपान बँकेकडून अथवा अन्य बँका व वित्त संस्था यांचेकडून दिर्घ व लघु मुदतीसाठी कर्ज</t>
  </si>
  <si>
    <t>FE14C140</t>
  </si>
  <si>
    <t>2. प्राथमिक शिक्षण एकूण बेरीज</t>
  </si>
  <si>
    <t>पाळणाघर</t>
  </si>
  <si>
    <t>FE14C142</t>
  </si>
  <si>
    <t>3. दुय्यम शिक्षण एकूण बेरीज</t>
  </si>
  <si>
    <t>शेजार समुहगट व इतर महिलांसाठी  विविध कल्याणकारी योजना, बाल विकास केंद्र, स्वच्छ झोपडपट्ठी स्पर्धा, आरोग्य विषयक शिबीरे, झोपडपट्टीत उत्कृष्ट काम करणाऱ्या व्यक्ती व संस्था याना पारितोषिक देणे महिला व बालके यांचेसाठी स्पर्धा घेणे इ.</t>
  </si>
  <si>
    <t>7. आरोग्य विभाग एकूण बेरीज</t>
  </si>
  <si>
    <t>FE14C143</t>
  </si>
  <si>
    <t>FE14A101#</t>
  </si>
  <si>
    <t xml:space="preserve">महिला व बाल कल्याण योजनेअंतर्गत विविध योजना राबविणेसाठी मानधन तत्वावरील सेवकांचा मानधन खर्च </t>
  </si>
  <si>
    <t>RI44</t>
  </si>
  <si>
    <t>निरनिराळ्या झोपडपट्टींमध्ये विविध विकासाची कामे करणे</t>
  </si>
  <si>
    <t>JNNURM Grant from Central &amp; State Government</t>
  </si>
  <si>
    <t>FE14C146</t>
  </si>
  <si>
    <t>FE14A104</t>
  </si>
  <si>
    <t>झो.नि.पु. अंतर्गत करावयाची कामे</t>
  </si>
  <si>
    <t xml:space="preserve">बालवाडी पोषण आहार अंतर्गत सावित्री बचतगट महासंघ यांना दयावयाचे अनुदान </t>
  </si>
  <si>
    <t>FE14A105#</t>
  </si>
  <si>
    <t>FE14C147</t>
  </si>
  <si>
    <t>सुलभ पद्धतीची शौच्छालये बांधण</t>
  </si>
  <si>
    <t>अनैतिक व्यवसायात गुंतलेल्या महिलांसाठी व्यावसायिक प्रशिक्षण व स्वयंरोजगारासाठी अनुदान खर्च</t>
  </si>
  <si>
    <t>FE14A107</t>
  </si>
  <si>
    <t>दलित वस्ती सुधारणा अंतर्गत कामे करणे</t>
  </si>
  <si>
    <t>FE14C155</t>
  </si>
  <si>
    <t>RI45</t>
  </si>
  <si>
    <t>आधार केंद्र प्रशासकीय खर्च</t>
  </si>
  <si>
    <t>FE14A118#</t>
  </si>
  <si>
    <t>Education cess by PMC - 1% of Tax (KAKSP)</t>
  </si>
  <si>
    <t>35. पुणे मनपाचा शिक्षण उपकर, करपात्र रकमेच्या 1.75%(कआकसंप्र)</t>
  </si>
  <si>
    <t>FE14C156</t>
  </si>
  <si>
    <t>RI52</t>
  </si>
  <si>
    <t>क्षेत्रिय कार्यालय : झो.नि.पु. विभागाने करावयाची कामे</t>
  </si>
  <si>
    <t>Land revenue Grant</t>
  </si>
  <si>
    <t>FE14A121#</t>
  </si>
  <si>
    <t>37. जमीन महसूल अनुदान</t>
  </si>
  <si>
    <t>क्षेत्रिय कार्यालय : नागरिकांच्या सहभाग योजनेतून झो.नि.पु. विभागाने करावयाची कामे</t>
  </si>
  <si>
    <t>FE14A125#</t>
  </si>
  <si>
    <t>RI53</t>
  </si>
  <si>
    <t>क्षेत्रिय कार्यालय : विकेंद्रीकरणाअंतर्गत झो.नि.पु. विभागाने करावयाची कामे</t>
  </si>
  <si>
    <t>Special Grant for basic Facilities development</t>
  </si>
  <si>
    <t>FE14B111</t>
  </si>
  <si>
    <t>38. मूलभूत सुविधांच्या विकासासाठी विशेष अनुदान</t>
  </si>
  <si>
    <t>युवतींसाठी 15 केंद्रांवर स्वसंरक्षणाचे प्रशिक्षण देणे</t>
  </si>
  <si>
    <t>RI55</t>
  </si>
  <si>
    <t>शरद संगणकीय योजना</t>
  </si>
  <si>
    <t>Electricity system for Kasba Ganapati Devasthan</t>
  </si>
  <si>
    <t>FE14C160</t>
  </si>
  <si>
    <t>FE14B114</t>
  </si>
  <si>
    <t>मुलगी दत्तक योजना</t>
  </si>
  <si>
    <t>39. कसबा गणपती देवस्थान मंदिरालगत विद्युत व्यवस्था</t>
  </si>
  <si>
    <t>भारतरत्न डॉ.बाबासाहेब आंबेडकर वसतीगृह बांधणे</t>
  </si>
  <si>
    <t>FE14C188</t>
  </si>
  <si>
    <t>RI59</t>
  </si>
  <si>
    <t>FE14B115#</t>
  </si>
  <si>
    <t>मानसी व पुणे मनपा संयुक्त प्रकल्पांतर्गत पायाभूत सुविधा पुरविणे.</t>
  </si>
  <si>
    <t>Rebate for cess</t>
  </si>
  <si>
    <t>यू.सी.डी. अंतर्गत करावयाची कामे</t>
  </si>
  <si>
    <t>41. उपकरापोटी रिबेट</t>
  </si>
  <si>
    <t>FE14C189</t>
  </si>
  <si>
    <t>FE14B123</t>
  </si>
  <si>
    <t>RI60</t>
  </si>
  <si>
    <t>स्माईल व पुणे मनपा संयुक्त प्रकल्पांतर्गत पायाभूत सुविधा पुरविणे.</t>
  </si>
  <si>
    <t>Pune metro project - funds received from sources other than PMC Fund</t>
  </si>
  <si>
    <t>मागासवर्गीय कल्याणकारी योजनेअंतर्गत विविध योजना राबविणेसाठी मानधन तत्वावरील सेवकांचा मानधन खर्च</t>
  </si>
  <si>
    <t>[not present in 2015-16 budget]</t>
  </si>
  <si>
    <t>FE14C191</t>
  </si>
  <si>
    <t>योजनेतर खर्चाचा गोषवारा
Revenue Expenditure summary</t>
  </si>
  <si>
    <t>RI63</t>
  </si>
  <si>
    <t>बचत गटातील उत्पादित केलेल्या मालाचे प्रदर्शन आयोजित करणे</t>
  </si>
  <si>
    <t>Fund Received for - Wall compound of Omkareshwar temple, solar lights, water Line &amp; packing</t>
  </si>
  <si>
    <t>FE14C192</t>
  </si>
  <si>
    <t>43. आेंकारेश्वर मंदिर येथे सिमाभिंत बांधणे, सौरदिवेबसविणे, पाण्याची लाईन टाकणे व वाहनतळ तयार करणेसाठी निधी प्राप्त</t>
  </si>
  <si>
    <t>मराठा चेंबर्स ऑफ कॉमर्स यांच्या संयुक्त विद्यमाने इन्क्युबेशन सेंटर सुरू करणे</t>
  </si>
  <si>
    <t>FE14C193</t>
  </si>
  <si>
    <t>अनैतिक व्यवसायात गुंतलेल्या महिलांच्या मुलांसाठी शैक्षणिक अर्थसहाय्य व समुपदेशक केंद्र खर्च</t>
  </si>
  <si>
    <t>FE14C194</t>
  </si>
  <si>
    <t>RI64</t>
  </si>
  <si>
    <t>प्र.क्र.3 अ महिला प्रशिक्षण केंद्र उभारणे</t>
  </si>
  <si>
    <t>Solid waste management fund received under general state annual programme 2012-13</t>
  </si>
  <si>
    <t>44. सर्वसाधारण जिल्हा वार्षिक योजना 2012-13 अंतर्गत घनकचरा व्यवस्थापनास निधी प्राप्त</t>
  </si>
  <si>
    <t>FE14C195</t>
  </si>
  <si>
    <t>4−अ. मागासवर्गीय कल्याणकारी योजना निधी बेरीज</t>
  </si>
  <si>
    <t>RI65</t>
  </si>
  <si>
    <t>प्र.क्र.3 अ शिलाई मशिन खरेदी करण</t>
  </si>
  <si>
    <t>MPSE/UPSC study class in Phule Museum under General state annual programme 2012 - 13</t>
  </si>
  <si>
    <t>FE14C196</t>
  </si>
  <si>
    <t>45. सर्वसाधारण जिल्हा वार्षिक योजना 2012-13 अंतर्गत म. फुले संग्रहालय एमपीएससी/युपीएससी अभ्यासवर्ग सुरू करणेसाठीनिधी प्राप्त</t>
  </si>
  <si>
    <t>प्र.क्र. 12 अ मध्ये महिला बचत गटांना शिलाई मशिन्सचे वाटप करण</t>
  </si>
  <si>
    <t>RI66</t>
  </si>
  <si>
    <t>46. ​​Regional Tourism Development Plan - Development of Shaniwar Wada and premises</t>
  </si>
  <si>
    <t>FE14C197</t>
  </si>
  <si>
    <t>46. प्रादेशिक पर्यटन विकास योजना - शनिवार वाडा व परिसर वकास करणे</t>
  </si>
  <si>
    <t>प्रभाग क्र.22 ब मध्ये महिलांना रोजगारासाठी प्रशिक्षण देण्याकरीता विविध वस्तुंचा पुरवठा करणे</t>
  </si>
  <si>
    <t>FE14C198</t>
  </si>
  <si>
    <t>प्रभाग क्र.30ब, मध्ये महिला बचत गटासाठी मनपाच्या माध्यमातून साहित्य पुरविणे</t>
  </si>
  <si>
    <t>FE14C199</t>
  </si>
  <si>
    <t>प्र.क्र.31 ब लभडे गार्डन येथे महिला बचत गटाकरिता प्रशिक्षण केंद्र विकसित करणे</t>
  </si>
  <si>
    <t>4−ब. महिला−बालकल्याण योजना निधी बेरीज</t>
  </si>
  <si>
    <t>FE14C200</t>
  </si>
  <si>
    <t>प्रभाग क्र.49 ब मध्ये रात्र निवारा प्रकल्प सुरू करणे.</t>
  </si>
  <si>
    <t>4−क. युवक कल्याणकारी योजना निधी बेरीज</t>
  </si>
  <si>
    <t>FE14C201</t>
  </si>
  <si>
    <t>प्र.क्र.51 ब नवी पेठ भागात महिलांसाठी बचतगट हॉल बांधणे (शाळा नं.17 मध्ये)</t>
  </si>
  <si>
    <t>4ड. अपंग कल्याणकारी योजना निधी बेरीज</t>
  </si>
  <si>
    <t>FE14C202</t>
  </si>
  <si>
    <t>प्रभाग क्र.57 अ मधील महिला बचत गटांच्यासाठी महिला उद्योग केंद्र व प्रशिक्षण वर्गासाठी हॉल बांधणे</t>
  </si>
  <si>
    <t>FE14C203</t>
  </si>
  <si>
    <t>प्रभाग क्र.61 अ शिलाई मशिन खरेदी करणे</t>
  </si>
  <si>
    <t>FE14C204</t>
  </si>
  <si>
    <t>Revenue Expenditure details</t>
  </si>
  <si>
    <t xml:space="preserve">प्रभाग क्र.65 ब मध्ये जिजाऊ मार्केटींग स्वारगेट येथील इमारती मधील दुरुस्ती करणे व उर्वरित कामे करणे. </t>
  </si>
  <si>
    <t>FE14C205</t>
  </si>
  <si>
    <t>जिजाऊ संस्थेस साहित्य पुरविणे</t>
  </si>
  <si>
    <t xml:space="preserve">शहरी गरिबांसाठी मुलभूत सुविधा (बीएसयूपी) : एकूण </t>
  </si>
  <si>
    <t>FE14C206</t>
  </si>
  <si>
    <t>युवक युवतींसाठी कौशल्य विकास (स्कील डेव्हलपमेंट) प्रोग्राम राबविणे</t>
  </si>
  <si>
    <t>FE14C207</t>
  </si>
  <si>
    <t xml:space="preserve">2014-15 वर्षाचा मान्य अंदाज </t>
  </si>
  <si>
    <t>बचत गटांच्या मार्फत कचरा जन जागृती सुरू करणे.</t>
  </si>
  <si>
    <t>योजनेतर खर्च तपशील</t>
  </si>
  <si>
    <t>2015-16 वर्षाचा अंदाज</t>
  </si>
  <si>
    <t>2014-15 वर्षाच्या मान्य अंदाजाशी तुलना केलेला 2015-16 वर्षाचा मा. स्थायी समितीने मान्यता दिलेला अंदाज</t>
  </si>
  <si>
    <t>2014-15 वर्षाचा अंदाज</t>
  </si>
  <si>
    <t>शेरा</t>
  </si>
  <si>
    <t>विवरण</t>
  </si>
  <si>
    <t>परिशिष्ट क्रमां क 1 (अ) : कर्जाची माहिती दर्शविणारे पत्रक :: Debt</t>
  </si>
  <si>
    <t>2014-15 चा अंदाज</t>
  </si>
  <si>
    <t>व्याज</t>
  </si>
  <si>
    <t>कर्जफेडीकडे विनियोग</t>
  </si>
  <si>
    <t>अ.क्र.</t>
  </si>
  <si>
    <t>कामाचा प्रकार</t>
  </si>
  <si>
    <t>कर्ज 
उभारण्याचा 
दिनांक</t>
  </si>
  <si>
    <t>कर्ज 
परतफेडीचा 
काल</t>
  </si>
  <si>
    <t>परतफेड 
दिनांक</t>
  </si>
  <si>
    <t>व्याजाचा प्रतिवर्ष प्रतिशेकडा दर (टक्के)</t>
  </si>
  <si>
    <t>परिशिष्ट ::  सन 2015-16 मध्ये निरनिराळ्या खाती कर्ज परतफेडीचे हप्ते, गंगाजळीचे हप्ते व व्याज वगैरेंसंबंधी केलेल्या तरतुदी दर्शविणारे पत्रक (Debt Details)</t>
  </si>
  <si>
    <t>कर्ज रक्कम</t>
  </si>
  <si>
    <t>दि. 31 मार्च 
2013 
अंते बाकी</t>
  </si>
  <si>
    <t>खात्याचे नाव</t>
  </si>
  <si>
    <t>1</t>
  </si>
  <si>
    <t xml:space="preserve">कर्ज </t>
  </si>
  <si>
    <t xml:space="preserve">व्याज </t>
  </si>
  <si>
    <t xml:space="preserve">गंगाजळीचा हप्ता </t>
  </si>
  <si>
    <t>परतफेडीचा हप्ता</t>
  </si>
  <si>
    <t>हुंडणावळ खर्च व शासकीय हमी शुल्क</t>
  </si>
  <si>
    <t>भाग 2. तसलमात दुबेरजी खात्याचे अं दाजपत्रक :: Tasalmat Duberji</t>
  </si>
  <si>
    <t>कर्जाबाबत किरकोळ खर्च</t>
  </si>
  <si>
    <t>कर्ज उभारण्याचा खर्च व व्याजावरील कर</t>
  </si>
  <si>
    <t>एकूण
(स्तंभ 3 ते 8)</t>
  </si>
  <si>
    <t>मान्य अंदाज</t>
  </si>
  <si>
    <t>2011-12</t>
  </si>
  <si>
    <t>2012-13</t>
  </si>
  <si>
    <t>2013-14</t>
  </si>
  <si>
    <t>2013-14
शेवटची सहामाही</t>
  </si>
  <si>
    <t>2014-15
पहिली सहामाही</t>
  </si>
  <si>
    <t>मान्य अंदाज
2014-15</t>
  </si>
  <si>
    <t>नवीन अंदाज
2015-16</t>
  </si>
  <si>
    <t>मा. महापालिका आयुक्त यांनी सुचविलेला</t>
  </si>
  <si>
    <t>मा. स्थायी समितीने मान्यता दिलेला</t>
  </si>
  <si>
    <t>मा. महानगर-पालिकेने संमत केलेला</t>
  </si>
  <si>
    <t>अधिक</t>
  </si>
  <si>
    <t>कमी</t>
  </si>
  <si>
    <t>in crores &gt;&gt;</t>
  </si>
  <si>
    <t>दुरुस्त अंदाज</t>
  </si>
  <si>
    <t xml:space="preserve">एकूण </t>
  </si>
  <si>
    <t>खास निधीतून करावयाची योजनां तर्गत कामे</t>
  </si>
  <si>
    <t>FE11</t>
  </si>
  <si>
    <t>Land Acquisition fund</t>
  </si>
  <si>
    <t>भूमी संपादन निधीतून करावयाचा खर्च</t>
  </si>
  <si>
    <t>FE14A</t>
  </si>
  <si>
    <t>Slum Removal and Rehabilitation fund</t>
  </si>
  <si>
    <t>4. झोपडपट्टी निर्मूलन व पुनर्वसन निधीतून करावयाची कामे</t>
  </si>
  <si>
    <t>FE14B</t>
  </si>
  <si>
    <t>Backwardclass welfare project fund</t>
  </si>
  <si>
    <t>4−अ. मागासवर्गीय कल्याणकारी योजना निधी</t>
  </si>
  <si>
    <t>FE14C</t>
  </si>
  <si>
    <t>Women and child welfare Scheme fund</t>
  </si>
  <si>
    <t>4−ब. महिला−बालकल्याण योजना निधी</t>
  </si>
  <si>
    <t xml:space="preserve">9. पथांची झाडलोट / घनकचरा व्यवस्थापन विभाग एकूण बेरीज </t>
  </si>
  <si>
    <t>FE14D</t>
  </si>
  <si>
    <t>Youth welfare Scheme fund (Nagarvasti development scheme)</t>
  </si>
  <si>
    <t>40% झोपडपट्टीच्या लोकसंख्येनुसार</t>
  </si>
  <si>
    <t>4−क. युवक कल्याणकारी योजना निधी (नागरवस्ती विकास योजना)</t>
  </si>
  <si>
    <t>FE14E</t>
  </si>
  <si>
    <t>Handicapped welfare scheme fund</t>
  </si>
  <si>
    <t>4ड. अपंग कल्याणकारी योजना निधी</t>
  </si>
  <si>
    <t>FE15</t>
  </si>
  <si>
    <t>Pune distrct planning &amp; Development Fund</t>
  </si>
  <si>
    <t>5. पुणे जिल्हा नियोजन व विकास मंडळ निधीतून करावयाची कामे</t>
  </si>
  <si>
    <t>FE17</t>
  </si>
  <si>
    <t>Capital / Plan Income and Expenditure comparison, summary</t>
  </si>
  <si>
    <t>Purchase of New machinery from machinery depreciation fund</t>
  </si>
  <si>
    <t>7. यंत्रसामुग्री घसारा निधीतून विकत घ्याववयाची नवीन सामुग्री</t>
  </si>
  <si>
    <t>सन 2015-16 चे योजनांतर्गत (PLAN)जमेचे पत्रक</t>
  </si>
  <si>
    <t>FE20</t>
  </si>
  <si>
    <t>Tree Authority</t>
  </si>
  <si>
    <t>10. वृक्ष संरक्षण व संवर्धन प्राधिकारी निधीतून (अॅथॉरिटी फंडातून) करावयाचा खच</t>
  </si>
  <si>
    <t>FE31</t>
  </si>
  <si>
    <t>Committed / Sankalp Fund</t>
  </si>
  <si>
    <t>19. संकल्प निधी</t>
  </si>
  <si>
    <t>FE61</t>
  </si>
  <si>
    <t>Transport Special Projects</t>
  </si>
  <si>
    <t>सार्वजनिक वाहतूक सुधारणा व विशेष प्रकल्प</t>
  </si>
  <si>
    <t>Tasalmat Duberji -- Double entry advance account</t>
  </si>
  <si>
    <t>तसलमात दुबेरजी खात्याचे अं दाजपत्रक</t>
  </si>
  <si>
    <t>Income:</t>
  </si>
  <si>
    <t>17. खेळ व क्रीडांगणे एकूण बेरीज</t>
  </si>
  <si>
    <t>18. सांस्कृतिक केंद्र एकूण बेरीज</t>
  </si>
  <si>
    <t>भूमीसंपादन</t>
  </si>
  <si>
    <t>15 % झोपडपट्टीच्या क्षेत्रानुसार</t>
  </si>
  <si>
    <t>In Lakhs &gt;&gt;</t>
  </si>
  <si>
    <t>वाहतूक नियोजन</t>
  </si>
  <si>
    <t>विद्युत</t>
  </si>
  <si>
    <t>
विवरण</t>
  </si>
  <si>
    <t>मनपा इमारती</t>
  </si>
  <si>
    <t>उद्याने</t>
  </si>
  <si>
    <t>यंत्रसामुग्री</t>
  </si>
  <si>
    <t>क्षेत्रीय कार्यालयांतर्गत कामे</t>
  </si>
  <si>
    <t>पाणीपुरवठा वितरण</t>
  </si>
  <si>
    <t>मलनि:स्सारण व्यवस्था</t>
  </si>
  <si>
    <t xml:space="preserve">मान्य अंदाज </t>
  </si>
  <si>
    <t>in Crores &gt;&gt;</t>
  </si>
  <si>
    <t>Auto-translate (experimental)</t>
  </si>
  <si>
    <t>वर्ष 2015-16 चे योजनांतर्गत खर्चाबाबतचे अंदाजपत्रक :: Capital Expenditure Details</t>
  </si>
  <si>
    <t>जमेचा गोषवारा</t>
  </si>
  <si>
    <t>क्र.</t>
  </si>
  <si>
    <t>मान्यतेचा ठराव क्र. दिनांक (कोड)</t>
  </si>
  <si>
    <t>सन 2014-15 च्या खास निधी जमा व खर्चाचा गोषवारा :: Khas Nidhi Income and Expenditure comparison, summary</t>
  </si>
  <si>
    <t>प्रभाग क्र.</t>
  </si>
  <si>
    <t>जमा बाजू</t>
  </si>
  <si>
    <t>मा. स्थायी समितीने मान्यता दिलेला अंदाज</t>
  </si>
  <si>
    <t>सन 2015-16 चे अं दाजपत्रक - खास निधीतून करावयाची योजनां तर्गत कामे :: Khas Nidhi expenditures details</t>
  </si>
  <si>
    <t>अनुक्रमांक</t>
  </si>
  <si>
    <t>कामाचे नाव</t>
  </si>
  <si>
    <t>2014-15 
मान्य अंदाज</t>
  </si>
  <si>
    <t>2015-16
नवीन अंदाज</t>
  </si>
  <si>
    <t>अधिनियमाप्रमाणे कमीत कमी रोख शिल्लक ठेवण्याची रक्कमजमेस धरून वर्षारंभीची शिल्लक</t>
  </si>
  <si>
    <t>खर्च बाजू</t>
  </si>
  <si>
    <t>सन 2014-15 
मधील अंदाजी रक्कम</t>
  </si>
  <si>
    <t>सन 2015-16 
मधील अंदाजी रक्कम</t>
  </si>
  <si>
    <t>1. भूमी संपादन (लँड अॅक्विझिशन) निधी -</t>
  </si>
  <si>
    <t>खर्च</t>
  </si>
  <si>
    <t>महसूल निधीतून देणगी</t>
  </si>
  <si>
    <t>(अ)</t>
  </si>
  <si>
    <t>1. भूमी संपादन (लँड अॅक्विझिशन) निधी - एकूण बेरीज</t>
  </si>
  <si>
    <t>2. नगर रचना योजना निधी -</t>
  </si>
  <si>
    <t>2. नगर रचना योजना निधी - एकूण बेरीज</t>
  </si>
  <si>
    <t>4. झोपडपट्टी निर्मूलन व पुनर्वसन निधी</t>
  </si>
  <si>
    <t>वर्ष 2015-14 चे उपनगरे विकास निधीचे योजनांतर्गत खर्चाबाबतचे अं दाजपत्रक :: Upanagare Vikas Nidhi Expenditures details</t>
  </si>
  <si>
    <t>FE11A101</t>
  </si>
  <si>
    <t>भूमी संपादन विशेष अधिकारी यांचा कार्यालयीन खर्च -</t>
  </si>
  <si>
    <t>आर.जी. तरतूद</t>
  </si>
  <si>
    <t>चालू तरतूद</t>
  </si>
  <si>
    <t>कोर्टाच्या निकालानुसार वाढीव नुकसानभरपाई कोर्टखर्च, वकील फी, जॉइन्ट जज्ज यांचा खर्च वगैरे</t>
  </si>
  <si>
    <t>मागासवर्गीय कल्याण निधीकडून वर्ग</t>
  </si>
  <si>
    <t>भूमी संपादन अधिनियमात नव्याने केलेल्या दुरुस्तीमुळे यापूर्वी जाहीर झालेल्या योजनापोटी द्यावयाच्या वाढीव रकमेचा खर्च</t>
  </si>
  <si>
    <t>परचेस नोटीसांमुळे (नवीन) पाठवावयाच्या भूमी संपादन योजनांसाठी तरतूद</t>
  </si>
  <si>
    <t>4. झोपडपट्टी निर्मूलन व पुनर्वसन निधी एकूण बेरीज</t>
  </si>
  <si>
    <t>ताब्यात घेतलेल्या मिळकती पाडणे, ड्रेनेज, वॉटर, इलेक्ट्रीक टेलिफोन वगैरे कनेक्शन्स हलविणे, जोडणे व इतर तद्नुषंगिक कामे करणे.</t>
  </si>
  <si>
    <t>कार्यालयीन कामासाठी साधने, डेडस्टॉक वस्तू खरेदी करणे, हत्यारे खरेदी करणे, कार्यालय व कोठीची दुरुस्तीकरणे, आवश्यक सुधारणा करणे, प्रकटन खर्च, प्रवास खर्च वगैर</t>
  </si>
  <si>
    <t>4−अ. मागासवर्गीय कल्याण निधी -</t>
  </si>
  <si>
    <t>मुंबई प्रांतिक मनपा अधिनियम 1949 च्या कलम 213 अन्वयेरस्तारूंदीसाठी ताब्यात घेतलेल्या मोकळ्या जागा व त्याप्रित्यर्थ द्यावयाची नुकसानभरपाईची रक्कम</t>
  </si>
  <si>
    <t>इतर योजनांमधील मोजणी फी व इतर तद्नुषंगिक रक्कम</t>
  </si>
  <si>
    <t>महसूल निधी देणगी</t>
  </si>
  <si>
    <t>झोपडपट्टी निर्मूलन व पुनर्वसन निधीकडे वर्ग</t>
  </si>
  <si>
    <t>भांडवली निधीकडे वर्ग : प्राथमिक शिक्षण</t>
  </si>
  <si>
    <t>भांडवली निधीकडे वर्ग : दुय्यम शिक्षण</t>
  </si>
  <si>
    <t>भूमी संपादन अधिकारी ह्यांचेकडील खालील नमूद केलेल्या ज्या जागांचे निवाडे जाहीर करतील त्यासाठी रक्कम</t>
  </si>
  <si>
    <t>संगणक दुरूस्ती व आवश्यक साहित्य</t>
  </si>
  <si>
    <t>4−अ. मागासवर्गीय कल्याण निधी - एकूण बेरीज</t>
  </si>
  <si>
    <t>(अ) बेरीज</t>
  </si>
  <si>
    <t>4−ब. महिला−बाल कल्याण निधी -</t>
  </si>
  <si>
    <t>FE11A102</t>
  </si>
  <si>
    <t>भूसंपादनासाठी आवश्यक जागांची यादी :-</t>
  </si>
  <si>
    <t>सी.वाय.जी अंतर्गत रस्ते :</t>
  </si>
  <si>
    <t>बाणेर मुख्य रस्ता 261 ते 105</t>
  </si>
  <si>
    <t>बाणेर स.क्र. 133 ते बालेवाडी स.क्र. 10 बालेवाडीकडेजाणारा रस्ता मुख्य रस्ता (बालेवाडी)</t>
  </si>
  <si>
    <t>कामाचे नाव अगर वर्णन</t>
  </si>
  <si>
    <t>बालेवाडी स.क्र. 34, 35 जी−1 गार्डनचे आरक्षण</t>
  </si>
  <si>
    <t>बाणेर स.क्र. 28, 290 जी−2 गार्डनचे आरक्षण व बाणेर स.क्र. 35 जी−3 गार्डनचे आरक्षण</t>
  </si>
  <si>
    <t>4−ब. महिला−बाल कल्याण निधी - एकूण बेरीज</t>
  </si>
  <si>
    <t>कल्याणीनगर जंक्शन ते आळंदी रोड</t>
  </si>
  <si>
    <t>31 मार्च 2015 अखेरपर्यंत केलेली तरतूद</t>
  </si>
  <si>
    <t>बाणेर स.क्र. 105, 106, 110, 111 पीएमटी−1</t>
  </si>
  <si>
    <t>बाणेर स.क्र. 33 पी.−3</t>
  </si>
  <si>
    <t>बाणेर स.क्र. 100 पी.−4</t>
  </si>
  <si>
    <t>5. पुणे जिल्हा नियोजन व विकास मंडळ निधी -</t>
  </si>
  <si>
    <t>बाणेर स.क्र. 174 पी.−4</t>
  </si>
  <si>
    <t xml:space="preserve">1 − मुख्य देखरेख, वसुली वगैरे </t>
  </si>
  <si>
    <t>बाणेर स.क्र. 79 पी.−6</t>
  </si>
  <si>
    <t>बाणेर स.क्र. 105, 106 पी.−7 पार्किंगचे आरक्षण</t>
  </si>
  <si>
    <t>(अ) मा. आमदार निधी</t>
  </si>
  <si>
    <t>31 मार्च 2013 
पर्यंतचा खर्चाचा नक्की आकडा</t>
  </si>
  <si>
    <t>बालेवाडी स.क्र. 28 पी−1</t>
  </si>
  <si>
    <t>बालेवाडी स.क्र. 24 पी−2 पार्किंगचे आरक्षण</t>
  </si>
  <si>
    <t>हिंगणे खुर्द सि.स.नं. 19,20 वडगांव बुद्रुक स.नं. 1,2,8,9,13 विट्टल मंदिर ते वारजे पूल रस्ता</t>
  </si>
  <si>
    <t>शासनाकडून येणारी रक्कम</t>
  </si>
  <si>
    <t>एअरपोर्ट ते रामवाडी जकातनाका</t>
  </si>
  <si>
    <t>एअरपोर्ट जंक्शन ते विश्रांतवाडी</t>
  </si>
  <si>
    <t>(ब) मा. खासदार निधी</t>
  </si>
  <si>
    <t>एअरपोर्ट रोड ते डेक्कन कॉलेज व्हाया हॉटमिक्स प्लँट</t>
  </si>
  <si>
    <t>जेएनएनयुआरएम / बीआरटी अंतर्गत रस्ते :</t>
  </si>
  <si>
    <t xml:space="preserve">सन 2015-16 चे अंदाजपत्रक - खास निधीतून करावयाची योजनांतर्गत कामे :: Khas Revenue Expenditure Details </t>
  </si>
  <si>
    <t xml:space="preserve">(क) पुणे जिल्हा नियोजन मंडळाकडून मिळणाऱ्या रकमेस मनपाकडून मॅचिंग ग्रँट </t>
  </si>
  <si>
    <t>बाणेर स.क्र. 107, 108 व 110 मधून जाणारा 18 मी. रस्ता.</t>
  </si>
  <si>
    <t>2 − प्राथमिक शिक्षण</t>
  </si>
  <si>
    <t xml:space="preserve">(क) पुणे जिल्हा नियोजन मंडळाकडून मिळणाऱ्या रकमेस मनपाकडून मॅचिंग ग्रँटमधून करावयाची कामे </t>
  </si>
  <si>
    <t>मौजे खराडी ता. हवेली, संगमवाडी ते खराडी 24 मी. नदीकाठचा डी.पी. रस्ता</t>
  </si>
  <si>
    <t>3 − दुय्यम शिक्षण</t>
  </si>
  <si>
    <t>मौजे वडगांव शेरी ता. हवेली, संगमवाडी ते खराडी 24 मी. नदीकाठचा डी.पी. रस्ता</t>
  </si>
  <si>
    <t>5. पुणे जिल्हा नियोजन व विकास मंडळ निधी - एकूण बेरीज</t>
  </si>
  <si>
    <t>4 − गलिच्छ वस्ती निर्मुलन विभाग</t>
  </si>
  <si>
    <t>सिंहगड रस्ता महानगरपालिका हद्द दरम्यान नियोजनाते विकसीत करणे (वडगांव बुद्रुक)</t>
  </si>
  <si>
    <t>5 − लोकारोग्य</t>
  </si>
  <si>
    <t>7. यंत्रसामुग्री घसारा निधी -</t>
  </si>
  <si>
    <t>सिंहगड रस्ता महानगरपालिका हद्द दरम्यान नियोजनाते विकसीत करणे (वडगांव खुर्द)</t>
  </si>
  <si>
    <t>7 − रुग्णालये, प्रसुतिगृहे, औषधालये इत्यादी</t>
  </si>
  <si>
    <t>2013-14 
मधील खर्चाचा 
नक्की आकडा</t>
  </si>
  <si>
    <t>विश्रांतवाडी ते धानोरी</t>
  </si>
  <si>
    <t>10 − पथ सुधारणा</t>
  </si>
  <si>
    <t>संचेती हॉस्पिटल ते गव्हर्नमेंट पोल्ट्री फार्म</t>
  </si>
  <si>
    <t>11 − यांत्रिक</t>
  </si>
  <si>
    <t>पुणे स्टेशन ते मनपा रोड (कॅनॉट रोड)</t>
  </si>
  <si>
    <t>2014-15 मधील 
खर्चाची अंदाजी 
रक्कम</t>
  </si>
  <si>
    <t>यंत्रांवरील घसाऱ्याची जमा होणारी वार्षिक हप्त्यांची रक्कम</t>
  </si>
  <si>
    <t>12 − भवने, व भूमी यांची व्यवस्था</t>
  </si>
  <si>
    <t>14 − अग्निशामक पथक</t>
  </si>
  <si>
    <t>2015-16 साठी अधिक तरतूद</t>
  </si>
  <si>
    <t>16 − उद्याने, प्राणिसंग्रहालये इत्यादी</t>
  </si>
  <si>
    <t>7. यंत्रसामुग्री घसारा निधी - एकूण बेरीज</t>
  </si>
  <si>
    <t>17 − खेळ व क्रीडांगणे</t>
  </si>
  <si>
    <t>18 − सांस्कृतिक केंद्र</t>
  </si>
  <si>
    <t>2013-14 
मधील परतफेड
(अंदाजे)</t>
  </si>
  <si>
    <t>2015-16 साठी 
एकूण तरतूद
</t>
  </si>
  <si>
    <t>दि. 31 मार्च 2014 
अंते बाकी
(अंदाजे)</t>
  </si>
  <si>
    <t>19 − भाजी मंड्या</t>
  </si>
  <si>
    <t>रक्कम</t>
  </si>
  <si>
    <t>देण्याचा दिनांक</t>
  </si>
  <si>
    <t>गंगाजळीचे हप्त</t>
  </si>
  <si>
    <t>परतफेडीचे हप्ते</t>
  </si>
  <si>
    <t xml:space="preserve">अंदाजपत्रक 'अ' बेरीज </t>
  </si>
  <si>
    <t>वर्ष 2013-14 
चा मान्य अंदाज</t>
  </si>
  <si>
    <t xml:space="preserve">1 − पाणीपुरवठा </t>
  </si>
  <si>
    <t xml:space="preserve">2 − गटारे व नाले सुधारणा </t>
  </si>
  <si>
    <t xml:space="preserve">अंदाजपत्रक 'क' बेरीज </t>
  </si>
  <si>
    <t>कर्जातून</t>
  </si>
  <si>
    <t>महसूल निधीतून</t>
  </si>
  <si>
    <t xml:space="preserve">अंदाजपत्रक 'अ' + 'क' एकूण बेरीज </t>
  </si>
  <si>
    <t>महसूल निधी व 
इतर निधी</t>
  </si>
  <si>
    <t xml:space="preserve">निरनिराळ्या झोपडपट्टींमध्ये विविध विकासाची कामे करणे </t>
  </si>
  <si>
    <t>Capital and other Expenditures Expanded Lists</t>
  </si>
  <si>
    <t>सुलभ पद्धतीची शौच्छालये बांधणे</t>
  </si>
  <si>
    <t>FE14A110</t>
  </si>
  <si>
    <t>मौलिक (वैयक्तीक) शौचालय योजना</t>
  </si>
  <si>
    <t>ward</t>
  </si>
  <si>
    <t>5−अ. मा. आमदारांनी सुचविल्याप्रमाणे करावयाची विकासाची कामे</t>
  </si>
  <si>
    <t>प्रकल्पीय रक्कम</t>
  </si>
  <si>
    <t>FE14A112</t>
  </si>
  <si>
    <t>तरतूद</t>
  </si>
  <si>
    <t>ट्रॅन्झीट कॅम्प उभारणे</t>
  </si>
  <si>
    <t>यादी   क्र. ए11</t>
  </si>
  <si>
    <t>RE20B120/A11-</t>
  </si>
  <si>
    <t>FE14A113</t>
  </si>
  <si>
    <t>FE15A101</t>
  </si>
  <si>
    <t>पथ विभागाकडील योजनेतर (नॉन प्लॅन)   कामे</t>
  </si>
  <si>
    <t>डी. अॅण्ड आर. पहिला टप्पा, पेंडींग बिलांसाठी</t>
  </si>
  <si>
    <t>बोपोडी मतदार संघ क्र. 246</t>
  </si>
  <si>
    <t>FE14A114#</t>
  </si>
  <si>
    <t>RE20B120/A11-301</t>
  </si>
  <si>
    <t>शहरात विविध ठिकाणी गल्लीबोळ काँक्रीट करणे</t>
  </si>
  <si>
    <t>FE15A102</t>
  </si>
  <si>
    <t xml:space="preserve">पथ विभागाचे कामासाठी दैनंदीन देखभाल दुरूस्ती करीता कॅटेनिक इमल्शन पुरविणे </t>
  </si>
  <si>
    <t xml:space="preserve">शिवाजीनगर मतदार संघ क्र. 247 </t>
  </si>
  <si>
    <t>RE20B120/A11-302</t>
  </si>
  <si>
    <t xml:space="preserve">क्षेत्रीय कार्यालयाने झो.नि.पु.मधील करावयाची कामे </t>
  </si>
  <si>
    <t xml:space="preserve">येरवडा हॉट मिक्स प्लॅन्ट डांबरी मिकस मालाची वाहतुंक करणेकरीता दैनंदीन कामासाठी हायवा डंपर व मशिनरी भाडेतत्वावर घेणे </t>
  </si>
  <si>
    <t>FE15A103</t>
  </si>
  <si>
    <t xml:space="preserve">पर्वती मतदार संघ क्र. 248 </t>
  </si>
  <si>
    <t>RE20B120/A11-303</t>
  </si>
  <si>
    <t xml:space="preserve">शहरात विविध ठिकाणी झो.नि.पु. विभाग विषयक करावयाची कामे </t>
  </si>
  <si>
    <t xml:space="preserve">नॉन मोटोराईज्ड ट्रान्सपोर्ट सेल </t>
  </si>
  <si>
    <t>FE14A124</t>
  </si>
  <si>
    <t>RE20B120/A11-304</t>
  </si>
  <si>
    <t>FE15A104</t>
  </si>
  <si>
    <t>शेजार समूह गटातील सुचविलेल्या विविध कामासाठी</t>
  </si>
  <si>
    <t xml:space="preserve">कसबा पेठ मतदार संघ क्र. 249 </t>
  </si>
  <si>
    <t xml:space="preserve">पथ विभागाच्या खात्यामार्फत होणाऱ्या दुररूस्ती कामाकरीता कुशल मनुष्यबळ पुरविणे. ( पेव्हर, रोलर इत्यादीसाठी ड्रायव्हर पुरविणे ) </t>
  </si>
  <si>
    <t>RE20B120/A11-305</t>
  </si>
  <si>
    <t>PL</t>
  </si>
  <si>
    <t>FE15A105</t>
  </si>
  <si>
    <t xml:space="preserve">कार्यकारी अभियंता पथ क्र.3 विभागाकडील औध, घोले रोड, कर्वे रस्ता व वारजे क्षेत्रिय कार्यालयांचे कार्यक्षेत्रात विविध रस्त्यांवर केबल खोदाईचे रिईन्स्टेटमेंट करणे तसेच तर तद. कामे करणे </t>
  </si>
  <si>
    <t>भवानी पेठ मतदार संघ क्र. 250</t>
  </si>
  <si>
    <t>RE20B120/A11-306</t>
  </si>
  <si>
    <t>FE15A106</t>
  </si>
  <si>
    <t xml:space="preserve">कार्यकारी अभियंता पथ क्र.1 विभागाकडील येरवडा, ढोले पाटील, वडगाव शेरी व भवानी पेठ क्षेत्रिय कार्यालयाचे कार्यक्षत्रात विविध रस्त्यांवर केबल खोदाईचे रिईन्स्टेटमेंट करणे तसेच इतर तद. कामे करणे </t>
  </si>
  <si>
    <t xml:space="preserve">पुणे (कॅन्टोन्मेंट) मतदार संघ क्र. 251 </t>
  </si>
  <si>
    <t>FE14A131</t>
  </si>
  <si>
    <t>RE20B120/A11-307</t>
  </si>
  <si>
    <t>प्रभाग क्र. 71 गंगाधाम चौक, नविन डी.पी. रस्ता सुलभ स्वच्छतागृह बांधणे</t>
  </si>
  <si>
    <t>FE15A107</t>
  </si>
  <si>
    <t xml:space="preserve">विधान परिषद सदस्य </t>
  </si>
  <si>
    <t xml:space="preserve">कार्यकारी अभियंता क्र.4 विभागाकडील सहकारनगर, धनकवडी, टिळक रोड व विश्रामबागवाडा क्षेत्रिय कार्यालयाचे कार्यक्षत्रात विविध रस्त्यांवर केबल खोदाईचे रिईन्स्टेटमेंट करणे तसेच इतर तद.कामे करणे </t>
  </si>
  <si>
    <t>FE14A132</t>
  </si>
  <si>
    <t>RE20B120/A11-308</t>
  </si>
  <si>
    <t>प्रभाग क्र. 18 व वडगाव शेरी परिसरामध्ये विविध ठिकाणी स्वच्छतागृह बांधणे</t>
  </si>
  <si>
    <t xml:space="preserve">कार्यकारी अभियंता पथ क्र.3 विभागाकडील औध, घोले रोड, कर्वे रस्ता व वारजे क्षेत्रिय कार्यालयांचे कार्यक्षेत्रात विविध रस्त्यांवर रिसरफेसींगची कामे करणे </t>
  </si>
  <si>
    <t>8</t>
  </si>
  <si>
    <t>FE15A108</t>
  </si>
  <si>
    <t>16</t>
  </si>
  <si>
    <t>RE20B120/A11-309</t>
  </si>
  <si>
    <t>FE14A133</t>
  </si>
  <si>
    <t>5−ब. मा. खासदारांनी सुचविल्याप्रमाणे करावयाची विकासाची कामे</t>
  </si>
  <si>
    <t>60</t>
  </si>
  <si>
    <t xml:space="preserve">कार्यकारी अभियंता पथ क्र.1 येरवडा, ढोले पाटील, वडगाव शेरी व भवानी पेठ क्षेत्रिय कार्यालयाचे कार्यक्षेत्रात विविध रस्त्यांवर रिसरफेसींगची कामे करणे </t>
  </si>
  <si>
    <t>प्र. क्र. 60 मधील पी.एम.सी. कॉलनीजवळील अस्तित्वातील शौचालयाचे नूतनीकरण करणे व नवीन शौचालय बांधणे.</t>
  </si>
  <si>
    <t>RE20B120/A11-310</t>
  </si>
  <si>
    <t>17</t>
  </si>
  <si>
    <t>#+</t>
  </si>
  <si>
    <t xml:space="preserve">कार्यकारी अभियंता पथ क्र.4 विभागाकडील सहकारनगर, धनकवडी, टिळक रोड व विश्रामबागवाडा क्षेत्रिय कार्यालयाचे कार्यक्षेत्रात विविध रस्त्ंयावर रिसरफेसींगची कामे करणे </t>
  </si>
  <si>
    <t>सन 2013-14 मधील अपूर्ण कामांसाठी सन 2014-15 मध्ये उपलब्ध केलेली तरतूद (यादी झेड 1)</t>
  </si>
  <si>
    <t>9</t>
  </si>
  <si>
    <t>RE20B120/A11-311</t>
  </si>
  <si>
    <t>FE15A110</t>
  </si>
  <si>
    <t>महानगरपालिका क्षेत्रात मुलभूत सोईसुविधांसाठी विशेष अनुदान</t>
  </si>
  <si>
    <t xml:space="preserve">कार्यकारी अभियंता पथ क्र.3 विभागाकडील औंध, घोले रोड, कर्वे रस्ता व वारजे क्षेत्रिय कार्यालयाचे कार्यक्षेत्रातील मुख्य रस्त्यांवर रोड डिव्हायडर व स्ट्रिट फर्निचरची कामे करणे </t>
  </si>
  <si>
    <t xml:space="preserve">4. झोपडपट्टी निर्मूलन व पुनर्वसन निधीतून करावयाची कामे बेरीज </t>
  </si>
  <si>
    <t>RE20B120/A11-312</t>
  </si>
  <si>
    <t>FE15A111</t>
  </si>
  <si>
    <t>मुळशी मतदार संघ</t>
  </si>
  <si>
    <t xml:space="preserve">कार्यकारी अभियंता पथ क्र.1 विभागाकडील येरवडा, ढोले पाटील, वडगाव शेरी व भवानी पेठ क्षेत्रिय कार्यालयाचे कार्यक्षत्रातील मुख्य रोड डिव्हायडर व स्ट्रिट फर्निचरची कामे करणे </t>
  </si>
  <si>
    <t>RE20B120/A11-313</t>
  </si>
  <si>
    <t>FE15A112</t>
  </si>
  <si>
    <t>क्षेत्रिय कार्यालयाने करावयाची कामे :-</t>
  </si>
  <si>
    <t xml:space="preserve">कोथरूड विधानसभा मतदार संघ </t>
  </si>
  <si>
    <t xml:space="preserve">कार्यकारी अभियंता पथ क्र.4 विभागाकडील सहकारनगर, धनकवडी, टिळक रोड व विश्रामबागवाडा क्षेत्रिय कार्यालयाचे कार्यक्षेत्रातील मुख्य रस्त्यांवर रोड डिव्हायडर व स्ट्रिट फर्निचरची कामे करणे </t>
  </si>
  <si>
    <t>•</t>
  </si>
  <si>
    <t>W5</t>
  </si>
  <si>
    <t>RE20B120/A11-314</t>
  </si>
  <si>
    <t>FE15A113</t>
  </si>
  <si>
    <t xml:space="preserve">क्षेत्रिय कार्यालय : झो.नि.पु. विभागाने करावयाची कामे </t>
  </si>
  <si>
    <t xml:space="preserve">हडपसर विधानसभा मतदार संघ </t>
  </si>
  <si>
    <t xml:space="preserve">कार्यकारी अभियंता पथ क्र.3 विभागाकडील औंध, घोले रोड, कर्वे रस्ता व वारजे क्षेत्रिय कार्यालयाचे कार्यक्षेत्रातील चौक व पुल येथे मास्टीक अस्फाल्टची कामे करणे </t>
  </si>
  <si>
    <t>RE20B120/A11-315</t>
  </si>
  <si>
    <t>C5</t>
  </si>
  <si>
    <t>FE15A114</t>
  </si>
  <si>
    <t xml:space="preserve">कार्यकारी अभियंता, पथ क्रमांक - 1 विभागाकडील येरवडा, ढोले पाटील, वडगाव शेरी व भवानी पेठ क्षेत्रिय कार्यालयाचे कार्यक्षेत्रातील चौक व पुल येथे मास्टीक अस्फाल्टची कामे करणे </t>
  </si>
  <si>
    <t xml:space="preserve">क्षेत्रिय कार्यालय : नागरिकांच्या सहभाग योजनेतून झो.नि.पु. विभागाने करावयाची कामे </t>
  </si>
  <si>
    <t>RE20B120/A11-316</t>
  </si>
  <si>
    <t xml:space="preserve">वडगांवशेरी विधानसभा मतदार संघ </t>
  </si>
  <si>
    <t>आरआरडीपी अंतर्गत रस्ते :</t>
  </si>
  <si>
    <t xml:space="preserve">कार्यकारी अभियंता, पथ क्रमांक - 4 विभागाकडील सहकारनगर, धनकवडी, टिळक रोड व विश्रामबागवाडा क्षेत्रिय कार्यालयाचे कार्यक्षेत्रातील चौक व पुल येथे मास्टीक अस्फाल्टची कामे करणे </t>
  </si>
  <si>
    <t>FE15A115</t>
  </si>
  <si>
    <t>मुळा नदिवरील पिंपळे निलेख यांना जोडणारा पुल रस्त्याचेभुसंपाद (बाणेर)</t>
  </si>
  <si>
    <t>खडकवासला विधानसभा मतदार संघ</t>
  </si>
  <si>
    <t>RE20B120/A11-317</t>
  </si>
  <si>
    <t>15</t>
  </si>
  <si>
    <t>FE15A116</t>
  </si>
  <si>
    <t xml:space="preserve">कार्यकारी अभियंता (पथ) क्र.3 विभागाकडील औंध, घोले रोड, कर्वे रस्ता व वारजे क्षेत्रिय कार्यालयाचे कार्यक्षेत्रातील मुख्य रस्त्यांवर अडथळा विरहीत फुटपाथ विकसीत करणे </t>
  </si>
  <si>
    <t>सर्वसाधारण जिल्हा वार्षिक योजना 12-13 अंतर्गत घनकचरा व्यवस्थापनास निधी</t>
  </si>
  <si>
    <t>RE20B120/A11-318</t>
  </si>
  <si>
    <t xml:space="preserve">कार्यकारी अभियंता पथ क्र.1 विभागाकडील येरवडा, ढोले पाटील येरवडा, ढाले पाटील, वडगाव शेरी व भवानी पेठ क्षेत्रिय कार्यालयाचे कार्यक्षेत्रातील मुख्य रस्त्यांवर अडथळा विरहीत फुटपाथ करणे </t>
  </si>
  <si>
    <t>5. पुणे जिल्हा नियोजन व विकास मंडळ निधीतून करावयाची कामे बेरीज</t>
  </si>
  <si>
    <t>RE20B120/A11-319</t>
  </si>
  <si>
    <t>सुतारवाडी रस्ता 24 मी. (जुना)</t>
  </si>
  <si>
    <t>V5</t>
  </si>
  <si>
    <t>Standing Committee's statement</t>
  </si>
  <si>
    <t>कोथरूड एकलव्य कॉलेज ते हायवेपर्यंत मुख्य रस्ता (15 मी. नवीन)</t>
  </si>
  <si>
    <t xml:space="preserve">अध्यक्ष, स्थायी समिती यांचे निवेदन </t>
  </si>
  <si>
    <t xml:space="preserve">क्षेत्रिय कार्यालय : विकेंद्रीकरणाअंतर्गत झो.नि.पु. विभागाने करावयाची कामे </t>
  </si>
  <si>
    <t>कोथरूड महात्मा सोसायटी एकलव्य कॉलेज ते हायवे परिसरातील डी.पी. रस्ते (15 मी.) व ( 18 मी.)</t>
  </si>
  <si>
    <t>अग्निशामक दलासाठी यंत्रसामुग्री :-</t>
  </si>
  <si>
    <t>बालभारती ते पौड फाटा रस्ता</t>
  </si>
  <si>
    <t>FE17A103-1</t>
  </si>
  <si>
    <t xml:space="preserve">क्षेत्रिय कार्यालयाने करावयाची कामे एकूण बेरीज </t>
  </si>
  <si>
    <t>वॉटर टँकर पंपासह</t>
  </si>
  <si>
    <t>वारजे जकातनाका ते नवीन अहिरे हद्द एन.डी.ए. रोड जुना जकातनाका ते हायवे व वारजे माळवाडी टेकडीपर्यंत</t>
  </si>
  <si>
    <t>2-41</t>
  </si>
  <si>
    <t>जे.पी. नाईक इन्स्टिटयुट ते गणंजय सोसायटी</t>
  </si>
  <si>
    <t xml:space="preserve">कार्यकारी अभियंता पथ क्र.4 विभागाकडील सहकारनगर, धनकवडी, टिळक रोड व विश्रामबागवाडा क्षेत्रिय कार्यालयाचे कार्यक्षेत्रातील मुख्य रस्त्यांवर अडथळा विरहीत फुटपाथ विकसीत करणे </t>
  </si>
  <si>
    <t>4. झोपडपट्टी निर्मूलन व पुनर्वसन निधीतून करावयाची कामे + क्षेत्रिय कार्यालयाने करावयाची कामे एकूण बेरीज</t>
  </si>
  <si>
    <t>(1)-(40)</t>
  </si>
  <si>
    <t>RE20B120/A11-320</t>
  </si>
  <si>
    <t>FE14B101</t>
  </si>
  <si>
    <t>यू.सी.डी. अंतर्गत मागासवर्गीय योजना</t>
  </si>
  <si>
    <t>(1)-(36) (header)</t>
  </si>
  <si>
    <t>FE17A103-2</t>
  </si>
  <si>
    <t>FE14B109</t>
  </si>
  <si>
    <t xml:space="preserve">झोपडपट्टीतील मागासवर्गीय नागरिकांसाठी आरोग्य विमा योजना </t>
  </si>
  <si>
    <t>फायर इंजिन गाडी</t>
  </si>
  <si>
    <t>अलंकार पोलीस चौकी गिरीजा शंकर सोसायटी पश्चिमानगरी ते नाईक पूल डी.पी. रस्ता</t>
  </si>
  <si>
    <t>FE14B112</t>
  </si>
  <si>
    <t>FE17A103-4</t>
  </si>
  <si>
    <t xml:space="preserve">लोकशाहीर अण्णाभाऊ साठे शैक्षणिक मदत योजना </t>
  </si>
  <si>
    <t xml:space="preserve">हायड्रोलिक प्लॅटफॉर्म </t>
  </si>
  <si>
    <t>चांदणी चौक ते सुस चौक</t>
  </si>
  <si>
    <t>FE17A103-9</t>
  </si>
  <si>
    <t>सिंहगड रोड दोन्ही कॅनॉलवरील प्रस्तावित पुलासह (वडगांव बुद्रुक)</t>
  </si>
  <si>
    <t>शववाहिनी गाडी 2 नग</t>
  </si>
  <si>
    <t xml:space="preserve">डी.पी.रस्त्यांवरील विदयुत पोल शिफट करणे </t>
  </si>
  <si>
    <t>सुस रस्ता ते बाणेर रस्ता रामनदी कडेचा रस्ता (बाणेर)</t>
  </si>
  <si>
    <t>FE14B113</t>
  </si>
  <si>
    <t>FE17A103-12</t>
  </si>
  <si>
    <t>रेस्क्यू इक्वीपमेंट व लाईट मास्ट</t>
  </si>
  <si>
    <t>मौ.अबुल कलाम आझाद शैक्षणिक मदत योजना</t>
  </si>
  <si>
    <t>RE20B120/A11-321</t>
  </si>
  <si>
    <t>सिंहगड रस्ता महानगरपालिका हद्द दरम्यान नियोजनाने विकसीत करणे (धायरी)</t>
  </si>
  <si>
    <t>FE17A103-17</t>
  </si>
  <si>
    <t>रेस्क्यू व्हॅन</t>
  </si>
  <si>
    <t xml:space="preserve">कार्यकारी अभियंता पथ क्र.2 विभागाकडील बिबवेवाडी, हडपसर व कोंढवा वानवडी क्षेत्रिय कार्यालयाचे कार्यक्षेत्रात विविध रस्त्यांवर केबल खोदाईचे रिईन्स्टेटमेंट करणे तसेच इतर तद. कामे करणे </t>
  </si>
  <si>
    <t>सुस रस्ता ते बाणेर रस्ता रामनदी कडेचा रस्ता या रस्त्याचे भूसंपादन करणेबाबत (पाषाण)</t>
  </si>
  <si>
    <t>FE17A103-18</t>
  </si>
  <si>
    <t>RE20B120/A11-322</t>
  </si>
  <si>
    <t xml:space="preserve">स्प्रेडर व लिप्टींग बॅग्ज् </t>
  </si>
  <si>
    <t>भूसंपादनाची इतर प्रकरणे :</t>
  </si>
  <si>
    <t xml:space="preserve">कार्यकारी अभियंता पथ क्र.2 विभागाकडील बिबवेवाडी, हडपसर व कोंढवा वानवडी क्षेत्रिय कार्यालयाचे कार्यक्षेत्रातील विविध रस्त्यावंर रिसरफेसींगची कामे करणे </t>
  </si>
  <si>
    <t>पुणे−मुंबई रस्ता हॅरीस ब्रिज ते खडकी कॅन्टोन्मेंट</t>
  </si>
  <si>
    <t>RE20B120/A11-323</t>
  </si>
  <si>
    <t>हडपसर स.नं. 226, 224, 266, 211, 210, 209, 208, 207 पोस्ट ऑफीस बाजूने जाणारा 18 मी. डी. पी. रस्ता</t>
  </si>
  <si>
    <t xml:space="preserve">कार्यकारी अभियंता पथ क्र.2 विभागाकडील बिबवेवाडी, हडपसर व कोंढवा- वानवडी क्षेत्रिय कार्यालयाचे कार्यक्षेत्रातील मुख्य रस्त्यांवर रोड डिव्हायडर व स्ट्रिट फर्निचरची कामे करणे </t>
  </si>
  <si>
    <t>RE20B120/A11-324</t>
  </si>
  <si>
    <t>हडपसर स. नं. 87, 89, 92, 93, 106, 312, 314, 31 पैकी डी. पी. रस्त्यासाठी</t>
  </si>
  <si>
    <t>FE17A103-25</t>
  </si>
  <si>
    <t xml:space="preserve">कार्यकारी अभियंता पथ क्र.2 विभागाकडील बिबवेवाडी, हडपसर व कोंढवा- वानवडी क्षेत्रिय कार्यालयाचे कार्यक्षेत्रातील चौक व पुल येथे मास्टीक अस्फाल्टची कामे करणे </t>
  </si>
  <si>
    <t>हडपसर स.नं. 25 ईडब्ल्यूएस पैकी जागा संपादन करणेबाबत</t>
  </si>
  <si>
    <t xml:space="preserve">अग्निशमन फवारके व स्थायी अग्निशमन यंत्रणा </t>
  </si>
  <si>
    <t>FE17A103-26</t>
  </si>
  <si>
    <t>घोरपडी गाव अनंत टॉकीज ते श्रीवस्ती नगर 12 मी डी.पी.रस्ता</t>
  </si>
  <si>
    <t xml:space="preserve">13व्या वित्त आयोगाच्या अंतर्गत करावयाची कामे </t>
  </si>
  <si>
    <t>FE17A103-27</t>
  </si>
  <si>
    <t xml:space="preserve">हायट्रन्स फायर सिस्टीम मोबाईल वॉटर सप्लाय सिस्टीम </t>
  </si>
  <si>
    <t>FE17A103-28</t>
  </si>
  <si>
    <t xml:space="preserve">रॅपिड रिस्पॉन्स मोटार बाईक फायर फायटिंग सिस्टीम </t>
  </si>
  <si>
    <t>FE14B118</t>
  </si>
  <si>
    <t>आरोग्य विभाग :-</t>
  </si>
  <si>
    <t>कोंढवा खु.।। स.नं. 5अ, 5 ब हायस्कूलसाठी संपादन</t>
  </si>
  <si>
    <t>RE20B120/A11-325</t>
  </si>
  <si>
    <t>FE17A107-18</t>
  </si>
  <si>
    <t>कोंढवा खु.।। स.नं. 17 पै. मुलांचे खेळाचे मैदानासाठी</t>
  </si>
  <si>
    <t xml:space="preserve">लोकशाहीर आण्णाभाऊ साठे स्मारक उभारणे, पद्मावती </t>
  </si>
  <si>
    <t xml:space="preserve">कार्यकारी अभियंता पथ क्र.2 विभागाकडील बिबवेवाडी, हडपसर व कोंढवा- वानवडी क्षेत्रिय कार्यालयाचे कार्यक्षेत्रातील मुख्य रस्त्यांवर अडथळा विरहीत फुटपाथ विकसीत करणे </t>
  </si>
  <si>
    <t>कमला नेहरू रुग्णालयासाठी अद्यावत अॅम्ब्युलन्स खरेदी करणे (2 नग)</t>
  </si>
  <si>
    <t>पुणे, पेठ पाषाण स.नं. 110 (पै.) पार्क (उद्यान) साठी संपादन</t>
  </si>
  <si>
    <t>FE14B119#</t>
  </si>
  <si>
    <t>FE17A107-20</t>
  </si>
  <si>
    <t>हडपसर स.नं. 84 पैकी प्ले ग्राऊंड साठी संपादन</t>
  </si>
  <si>
    <t>शहरात विविध ठिकाणी समाज मंदिर बांधणे</t>
  </si>
  <si>
    <t>4 झोनसाठी डुक्कर स्कॉड करिता युटिलीटी वाहन खरेदी करणे</t>
  </si>
  <si>
    <t xml:space="preserve">यादी क्र. ए11 एकूण </t>
  </si>
  <si>
    <t>वानवडी स.नं. 49, 58, 59</t>
  </si>
  <si>
    <t>FE14B121</t>
  </si>
  <si>
    <t>FE17A107-22</t>
  </si>
  <si>
    <t>नाना पेठ, सि.सं. नं. 405 पै. उद्यानासाठी आरक्षित जागा संपादन करणे</t>
  </si>
  <si>
    <t xml:space="preserve">पुणे शहरासाठी अद्ययावत अॅम्ब्युलन्स खरेदी करणे </t>
  </si>
  <si>
    <t xml:space="preserve">मागासवर्गीय विद्यार्थ्यांना स्पर्धा परिक्षा मार्गदर्शन केंद्र चालविणे </t>
  </si>
  <si>
    <t>नाना पेठ, सि. सं. नं. 400, 402 फायरब्रिगेडसाठी जागासंपादन करणे</t>
  </si>
  <si>
    <t xml:space="preserve">यादी क्र. ए12 </t>
  </si>
  <si>
    <t>FE17A107-23</t>
  </si>
  <si>
    <t>RE20B121/A12-</t>
  </si>
  <si>
    <t>नाना पेठ, सि.सं.नं. 594, 604 प्राथमिक शाळेसाठी जागा संपादन करणे</t>
  </si>
  <si>
    <t>आरोग्य विभागाकडील सरासरी आयुर्मान संपलेल्या आर्टीक्युलेटेड क्रेन निरस्त करून नवीन वाहने खरेदी करणे</t>
  </si>
  <si>
    <t>FE14B122</t>
  </si>
  <si>
    <t xml:space="preserve">वाहतूक नियंत्रण विभागाकडील योजनेतर (नॉन प्लॅन) कामे </t>
  </si>
  <si>
    <t>सन 2014-15 मध्ये सुचविण्यात आलेली कामे परंतु दि. 31 मार्च 2015 नंतर खर्च पडत असल्याने सुचविण्यात आलेली रक्कम
Works budgeted in '14-15 budget but expenditure happening after 31 March 2015</t>
  </si>
  <si>
    <t>बालविकास केंद्र व वस्ती रिसोर्स सेंटर सुरू करणे</t>
  </si>
  <si>
    <t>नारायण पेठ 437 क पार्कींगसाठीचे जागेबाबत भूसंदर्भ कलम 18 अन्वये वाढीव नुकसान भरपाईबाबत</t>
  </si>
  <si>
    <t>RE20B121/A12-201</t>
  </si>
  <si>
    <t>नारायण पेठ 436 ब पार्कींगसाठीचे जागेबाबत भूसंदर्भ कलम 18 अन्वये वाढीव नुकसान भरपाईबाबत</t>
  </si>
  <si>
    <t xml:space="preserve">शहरातील वाहतूक सुरक्षित व सुरळीत करणेसाठी वाहतूक पोलिस विभागामार्फत सुचविण्यात आलेल्या आणि वाहतूकीच्या दष्टीने आवश्यक अशा उपा ोजनांची अंमलबजावणी करणे </t>
  </si>
  <si>
    <t>RE20B121/A12-202</t>
  </si>
  <si>
    <t>नारायण पेठ 577 अ रस्तारुंदीसाठीचे जागेबाबत भूसंदर्भ कलम 18 अन्वये वाढीव नुकसान भरपाईबाबत</t>
  </si>
  <si>
    <t>10</t>
  </si>
  <si>
    <t xml:space="preserve">एरिया ट्रॅफिक कंट्रोल </t>
  </si>
  <si>
    <t>FE17A113-6</t>
  </si>
  <si>
    <t>RE20B121/A12-203</t>
  </si>
  <si>
    <t xml:space="preserve">विद्युत विभाग :- हायड्रॉलिक प्लॅटफॉर्म </t>
  </si>
  <si>
    <t xml:space="preserve">नवीन सिग्नल बसविणे व जुने सिग्नल दुरूस्त करणे व देखभाल दूरूस्तीची कामे सिंक्रोनाईज्ड अॅटोमेटीक वाहतूक सिग्नल व्यवस्था करणे. </t>
  </si>
  <si>
    <t>RE20B121/A12-204</t>
  </si>
  <si>
    <t>एरंडवणा स.नं. 76 अ - खेळाचे मैदान</t>
  </si>
  <si>
    <t>FE14B124</t>
  </si>
  <si>
    <t>कोथरूड स.नं. 31 − उद्यान</t>
  </si>
  <si>
    <t>भिक्षेकरी निर्मूलन प्रकल्प</t>
  </si>
  <si>
    <t>कोथरूड स.नं. 145 पीएमटी पार्कींग</t>
  </si>
  <si>
    <t>ड. मुद्रणालय (सहआयुक्त जिंघ) -</t>
  </si>
  <si>
    <t>सदाशिव पेठ, घरांक 65, 94 गांजवेवाडी, नवी पेठ − उद्यान</t>
  </si>
  <si>
    <t>SI14A101</t>
  </si>
  <si>
    <t>बिबवेवाडी स.नं. 673, 676 ते 678 भू. सं. 417 प्राथमिकशाळा, क्रीडांगण आर्थिक दुर्बल घटक</t>
  </si>
  <si>
    <t>31 मार्च 2014 अखेरपर्यंत केलेली तरतूद</t>
  </si>
  <si>
    <t>बिबवेवाडी स.नं. 672/11</t>
  </si>
  <si>
    <t>च. शिलकी साहित्य खरेदी -</t>
  </si>
  <si>
    <t>बिबवेवाडी स.नं. 578/1, भू.सं. 497</t>
  </si>
  <si>
    <t>FE14B125</t>
  </si>
  <si>
    <t>1. कोठी अधिकारी</t>
  </si>
  <si>
    <t>शहरात विविध ठिकाणी नाईट शेल्टर योजना राबविणे</t>
  </si>
  <si>
    <t>SI15A101</t>
  </si>
  <si>
    <t>31 मार्च 2014 
पर्यंतचा खर्चाचा 
नक्की आकडा</t>
  </si>
  <si>
    <t xml:space="preserve">वाहतूक नियंत्रक बेटे व सूचनात्मक फलक बसविणे </t>
  </si>
  <si>
    <t>2. विकासन स्थापत्यप्रमुख</t>
  </si>
  <si>
    <t>RE20B121/A12-205</t>
  </si>
  <si>
    <t>SI15A102</t>
  </si>
  <si>
    <t>2014-15 मधील खर्चाची अंदाजी रक्कम</t>
  </si>
  <si>
    <t>3. नगर स्थापत्यप्रमुख</t>
  </si>
  <si>
    <t>SI15A103</t>
  </si>
  <si>
    <t>4. पाणीपुरवठा विभाग (न.अ.)</t>
  </si>
  <si>
    <t>यादी क्र. झेड्1</t>
  </si>
  <si>
    <t>SI15A104</t>
  </si>
  <si>
    <t>FE14B126</t>
  </si>
  <si>
    <t>5. आरोग्यप्रमुख</t>
  </si>
  <si>
    <t>CE12A381/S23-606+</t>
  </si>
  <si>
    <t>5</t>
  </si>
  <si>
    <t xml:space="preserve">बार्टीचे 4 केंद्र सुरू करणे (कोथरूड, सहकारनगर, शिवाजीनगर, भवानीपेठ) </t>
  </si>
  <si>
    <t>SI15A105</t>
  </si>
  <si>
    <t>प्र.क्र. 5 मधील पुणे मनपा शाळा विठ्ठलराव गाडगीळ शाळेमधील अर्धवट
असलेले बांधकाम पूर्ण करणे.</t>
  </si>
  <si>
    <t>पथ विभाग :-</t>
  </si>
  <si>
    <t>6. विशेष कार्याधिकारी (पथ)</t>
  </si>
  <si>
    <t>SI15A106</t>
  </si>
  <si>
    <t>FE17A114-6</t>
  </si>
  <si>
    <t xml:space="preserve">बॅकहो लोडर खरेदी करणे </t>
  </si>
  <si>
    <t>FE17A114-9</t>
  </si>
  <si>
    <t xml:space="preserve">4−अ. मागासवर्गीय कल्याणकारी योजना निधी बेरीज </t>
  </si>
  <si>
    <t xml:space="preserve">पथ विभागासाठी 5 टिपर खरेदी करणे </t>
  </si>
  <si>
    <t>ज. कोठी अधिकारी यांनी माल खरेदीसाठी करावयाची उचल (अॅडव्हान्स)</t>
  </si>
  <si>
    <t>SI17A101</t>
  </si>
  <si>
    <t>पुणे पेठ शिवाजीनगर पुणे महानगरपालिके शेजारील पार्कींग लॉटसाठी संपादन</t>
  </si>
  <si>
    <t>FE17A124</t>
  </si>
  <si>
    <t>1. पथ विभाग प्रमुख</t>
  </si>
  <si>
    <t>व्हेईकल डेपो मशिनरी</t>
  </si>
  <si>
    <t>पुणे पेठ शिवाजीनगर फा. प्लॉ. नं. 304 ते 307 (पै.) 80 मी. डी.पी. रस्त्यासाठी संपादन</t>
  </si>
  <si>
    <t>FE17A146</t>
  </si>
  <si>
    <t>हिंगणे / कर्वेनगर स.नं. 40 − हायस्कूलसाठी</t>
  </si>
  <si>
    <t>मनपा पदाधिकारी व अधिकाऱ्यांसाठी मोटारकार खरेदी करणे</t>
  </si>
  <si>
    <t>CE12A381/S23-607+</t>
  </si>
  <si>
    <t>ट. वेतन देण्यासाठी उचल (अॅडव्हान्स)</t>
  </si>
  <si>
    <t>SI18A101</t>
  </si>
  <si>
    <t>प्र.क्र.5 कळस स.नं. 120 हिस्सा नं. 1 ते 9 मध्ये शाळा इमारतीचे उर्वरीत काम करणे</t>
  </si>
  <si>
    <t>व्हेईकल डेपो विभाग :-</t>
  </si>
  <si>
    <t>जाहीर झालेल्या निवाड्यापोटी भरण्याची रक्कम</t>
  </si>
  <si>
    <t>मनपा सेवकांना सानुग्रह अनुदानापोटी उचल (अॅडव्हान्स)</t>
  </si>
  <si>
    <t>CE12A381/S23-610+</t>
  </si>
  <si>
    <t>SI18A102</t>
  </si>
  <si>
    <t xml:space="preserve"> कर्वे रस्तारूंद जाहीर झालेल्या निवाड्यापोटी राहीलेलीभरावयाची रक्कम</t>
  </si>
  <si>
    <t>प्र.क्र. 7 मधील मनपा शाळा क्र. 92 पु. अहिल्यादेवी होळकर प्राथ. विद्यालय हॉल बांधणे</t>
  </si>
  <si>
    <t xml:space="preserve"> सदाशिव पेठ घरांक 468 पार्किंगसाठी संपादन करणे</t>
  </si>
  <si>
    <t>CE12A381/S23-614+</t>
  </si>
  <si>
    <t>प्रत्यक्ष उपलब्ध तरतूद</t>
  </si>
  <si>
    <t>प्र.क्र. 9 बालेवाडी ई-लर्निंग स्कुलच्या इमारतीचे उर्वरीत काम करणे.</t>
  </si>
  <si>
    <t>कर्जातून तरतूद</t>
  </si>
  <si>
    <t>भूमिप्रापण खाते :-</t>
  </si>
  <si>
    <t>ठ. इतर खर्चासाठी उचल (अॅडव्हान्स)</t>
  </si>
  <si>
    <t>CE12A381/S23-615+</t>
  </si>
  <si>
    <t>SI19A101</t>
  </si>
  <si>
    <t>प्र.क्र. 9 मनपाची कै. सोपानराव कटके शाळेचे वर्ग खोल्या उर्वरीत काम करणे</t>
  </si>
  <si>
    <t>CE12A381/S23-618+</t>
  </si>
  <si>
    <t>थ. मनपा सेवकांना खादी खरेदीकरिता उचल</t>
  </si>
  <si>
    <t>प्र.क्र. 12 मधील शिरिषकुमार विद्यालयात विविध सुधारणा कामे करणे.</t>
  </si>
  <si>
    <t>1. जकात नाकी व इतर मनपा इमारती</t>
  </si>
  <si>
    <t>SI19A102</t>
  </si>
  <si>
    <t>CE12A381/S23-637+</t>
  </si>
  <si>
    <t xml:space="preserve"> केळकर रस्ता (मंदार लॉज ते नारायण पेठ पोलीस चौकी)</t>
  </si>
  <si>
    <t>प्र.क्र. 30 मध्ये मनपाच्या शाळेतील वर्गखोल्या बांधणे.</t>
  </si>
  <si>
    <t xml:space="preserve"> म्हात्रे पूल ते छत्रपती राजाराम पूल दरम्यानच्या नदीकाठचा100'' डी.पी. रस्ता</t>
  </si>
  <si>
    <t>ण. अधिकारी -</t>
  </si>
  <si>
    <t>CE12A381/S23-638+</t>
  </si>
  <si>
    <t>CE11A101</t>
  </si>
  <si>
    <t>1. कायम तसलमात</t>
  </si>
  <si>
    <t xml:space="preserve"> सातारा रस्ता</t>
  </si>
  <si>
    <t>SI20A101</t>
  </si>
  <si>
    <t>प्र.क्र. 31, रामचंद्र पाटलू चौधरी विद्यालयाची जुनी इमारतीच्या जागेवर वर्ग व खोल्या बांधणे</t>
  </si>
  <si>
    <t xml:space="preserve">नवीन जकात नाकी बांधणे व इतर नाक्यांची सुधारणा करणे (वि.अ.) </t>
  </si>
  <si>
    <t xml:space="preserve"> सिंहगड रस्ता</t>
  </si>
  <si>
    <t>CE12A381/S23-639+</t>
  </si>
  <si>
    <t xml:space="preserve"> जंगली महाराज रस्ता</t>
  </si>
  <si>
    <t>2. महानगरपालिकेच्या अधिकाऱ्यांना वाहन खरेदीसाठी उचल(अॅडव्हान्स)</t>
  </si>
  <si>
    <t>प्र.क्र.31 मनपा वांजळे शाळेची इमारत दुरूस्ती करणे</t>
  </si>
  <si>
    <t>SI20A102</t>
  </si>
  <si>
    <t>CE11A102</t>
  </si>
  <si>
    <t>G</t>
  </si>
  <si>
    <t>CE12A381/S23-651+</t>
  </si>
  <si>
    <t xml:space="preserve">मुख्य कार्यालय इमारत दर्जा वाढ करणे </t>
  </si>
  <si>
    <t>प्रभाग क्र. 44, म. फुले शाळेत वर्गखोल्या बांधणे</t>
  </si>
  <si>
    <t>FE14C110</t>
  </si>
  <si>
    <t>3. महानगरपालिकेच्या इतर सेवकांना दुचाकी खरेदीसाठीउचल (अॅडव्हान्स)</t>
  </si>
  <si>
    <t>CE12A381/S23-663+</t>
  </si>
  <si>
    <t>SI20A103</t>
  </si>
  <si>
    <t>55</t>
  </si>
  <si>
    <t>पाणीपुरवठा व जलोत्सारण प्रकल्प खास निधी क :: सन 2015-16 चे जमा व खर्च, वर्षारंभीची व वर्षाअखेरची शिल्लक दर्शविणारे पत्रक :: Water Budget Revenue Income and Expenditure comparison, summary</t>
  </si>
  <si>
    <t>CE11A110</t>
  </si>
  <si>
    <t>प्रभाग क्र. 55, स नं 35 ते 40 पार्ट, वडगांव बु. येथे शरदचंद्रजी पवार
अॅकेडमी ऑफ ई लर्निंग स्कुल उभारणे</t>
  </si>
  <si>
    <t>4. महानगरपालिकेच्या सेवकांना घरे बांधण्यासाठी कर्ज</t>
  </si>
  <si>
    <t>CE12A381/S23-666+</t>
  </si>
  <si>
    <t xml:space="preserve">कात्रज, शिंदेवाडी येथे नवीन जकात नाका बांधणे </t>
  </si>
  <si>
    <t>SI20A104</t>
  </si>
  <si>
    <t>5. महानगरपालिकेच्या सेवकांना संगणक खरेदीकरिता उचल</t>
  </si>
  <si>
    <t>CE11A118</t>
  </si>
  <si>
    <t>SI20A105</t>
  </si>
  <si>
    <t>प्र. क्र.57, येथे प्रकाश स. पवार प्राथमिक शाळेचे अर्धवट काम पूर्ण करणे</t>
  </si>
  <si>
    <t xml:space="preserve">जकात नाक्यांमध्ये रस्ते काँक्रीट करणे व विविध सुधारणा कामे करणे </t>
  </si>
  <si>
    <t>मा. महापालिका आयुक्त यांनी सुचविलेला अंदाज</t>
  </si>
  <si>
    <t>CE12A381/S23-404++</t>
  </si>
  <si>
    <t>एकूण बेरीज</t>
  </si>
  <si>
    <t>CE11A119</t>
  </si>
  <si>
    <t>मनपा मुख्य इमारत देखभाल दुरूस्ती करणे</t>
  </si>
  <si>
    <t>प्र.क्र.4 मध्ये जेल वसाहतीमधील शाळेमध्ये ई लर्निंग सुविधा चालू करणे करीता</t>
  </si>
  <si>
    <t>CE12A381/S23-433++</t>
  </si>
  <si>
    <t>25</t>
  </si>
  <si>
    <t>CE11A122</t>
  </si>
  <si>
    <t>प्रभाग क्र. 25 मध्ये संत रामदास स्वामी शाळा येथील उर्वरित वर्गखोल्या बांधणे
व जुनी कौलारू शाळा पाडणे व मल्टीपरपज हॉल बांधणे.</t>
  </si>
  <si>
    <t>CE12A381/S23-436++</t>
  </si>
  <si>
    <t>29</t>
  </si>
  <si>
    <t>मनपा भवन येथे विस्तारित इमारत बांधणे व पुणे मनपा मिळकतीमध्ये क्षेत्रिय कार्यालय/ प्रशासकिय इमारतीचे विस्तारीकरण करणे</t>
  </si>
  <si>
    <t>प्रभाग क्र. 29 मध्ये बावधन खुर्द स.नं.22/1 ते 4/4 या ठिकाणी माध्यमिक
शाळेसाठी आरक्षित जागेवर शाळेचे बांधकाम करणे.</t>
  </si>
  <si>
    <t>CE12A381/S23-439++</t>
  </si>
  <si>
    <t>36</t>
  </si>
  <si>
    <t>प्र.क्र.36, शाळा क्र. 55 अनुसयाबाई खिलारेशाला जी.2 मजले आर.सी.सी.
पध्दतीने बांधकाम करणे.</t>
  </si>
  <si>
    <t>CE11A123</t>
  </si>
  <si>
    <t>CE12A381/S23-447++</t>
  </si>
  <si>
    <t xml:space="preserve">बावधन येथे नविन जकात नाका बांधणे व रस्ते काँक्रीट करणे </t>
  </si>
  <si>
    <t>मा. महानगर-पालिकेने संमत केलेला अंदाज</t>
  </si>
  <si>
    <t>प्र.क्र.41, मध्ये स.नं.68 सोपान बाग येथे इंग्रजी माध्यम शाळा इमारत बांधणे</t>
  </si>
  <si>
    <t>CE12A381/S23-449++</t>
  </si>
  <si>
    <t>CE11A124</t>
  </si>
  <si>
    <t>44A</t>
  </si>
  <si>
    <t>कर्मशाळा विभागाकडे सिमाभिंत बांधणे</t>
  </si>
  <si>
    <t>प्रभाग क्र. 44, मधील कै.रामचंद्र उर्फ आप्पा बनकर क्रीडा संकुल येथे सैनिकी स्कूल सुरु करणे.</t>
  </si>
  <si>
    <t>CE12A381/S23-451++</t>
  </si>
  <si>
    <t>44~</t>
  </si>
  <si>
    <t>CE11A125</t>
  </si>
  <si>
    <t>प्रभाग क्र. 44 मध्ये बंटर शाळा आवारातील महात्मा फुले विदयालयातील इमारत उभारणे</t>
  </si>
  <si>
    <t xml:space="preserve">गुलटेकडी व हडपसर रॅम्प येथील व्हेईकल डेपो भोवती सिमाभिंत बांधणे </t>
  </si>
  <si>
    <t>CE12A381/S23-475++</t>
  </si>
  <si>
    <t>प्रभाग क्र. 63 मध्ये सर्व्हे नं.62/2 मधील अर्धवट असलेली प्राथमिक उर्दु शाळा बांधणे.</t>
  </si>
  <si>
    <t>CE11A128</t>
  </si>
  <si>
    <t>CE12A381/S23-492++</t>
  </si>
  <si>
    <t>final exp in Crore</t>
  </si>
  <si>
    <t xml:space="preserve">व्हेईकल डेपो परिसरातील काँक्रीटीकरण / शेडविषयक कामे करणे </t>
  </si>
  <si>
    <t>प्रभाग क्र.75 मधील मनपा शाळा क्र. 162 मुलांची येथे विविध विकासाची कामे करणे</t>
  </si>
  <si>
    <t>% change from MC to SC</t>
  </si>
  <si>
    <t>CE12A381/S23-493++</t>
  </si>
  <si>
    <t>प्र.क्र.76 मध्ये कृष्णाजी बळवंत मोरे विद्यालय येथे नवीन इमारत बांधणे.</t>
  </si>
  <si>
    <t>CE12A381/S23-496++</t>
  </si>
  <si>
    <t xml:space="preserve">1. जकात नाकी व इतर मनपा इमारती एकूण बेरीज </t>
  </si>
  <si>
    <t>प्र.क्र.6, अनंतराव पवार इंग्लिश मेडियम स्कूलची उर्वरित कामे पुर्ण करणे</t>
  </si>
  <si>
    <t>CE12A381/S23-501++</t>
  </si>
  <si>
    <t>45</t>
  </si>
  <si>
    <t>प्र.क्र.45, हडपसर स.नं. 45 हिस्सा नं.2अ अॅमॅनिटी स्पेस जागेवर शाळा क्र.
190 मुलांगणी वस्ती हडपसर येथे नवीन शाळा इमारत बांधणे.</t>
  </si>
  <si>
    <t>CE12A381/S23-
314+++</t>
  </si>
  <si>
    <t>प्र.क्र.10 पाषाण संत तुकाराम शाळेची उर्वरित कामे पूर्ण करणे.</t>
  </si>
  <si>
    <t>CE12A381/S23-
104+++</t>
  </si>
  <si>
    <t>CE12A264</t>
  </si>
  <si>
    <t>2</t>
  </si>
  <si>
    <t>P</t>
  </si>
  <si>
    <t>स.नं.15 कै.राजाराम भिकू पठारे विद्यालया मधील स्पोर्टस् गॅलरीचे उर्वरित काम
करणे व वाढीव इमारत बांधणे.</t>
  </si>
  <si>
    <t>पुणे शहरातील प्राथमिक शाळांमध्ये वर्गखोल्या, सिमाभिंत, स्वच्छतागृह, वॉचमन क्वॉर्टर, वॉटर प्रुफिंग, पाण्याची व्यवस्था व इतर तद्नुषंगिक कामे व देखभाल दुरूस्तीची कामे करणे</t>
  </si>
  <si>
    <t>CE12A381/S23-
105+++</t>
  </si>
  <si>
    <t>वॉर्ड क्र. 8 आपले घर येथे शाळेच्या खोल्या बांधणे व उर्वरित काम करणे.</t>
  </si>
  <si>
    <t>CE12A381/S23-
323+++</t>
  </si>
  <si>
    <t>21</t>
  </si>
  <si>
    <t>CE12A353</t>
  </si>
  <si>
    <t>प्र.क्र.21 कस्तुरबा गांधी विद्यालयाच्या इमारतीचे उर्वरित काम करणे</t>
  </si>
  <si>
    <t>अनुसया सावंत शाळा येथे वर्गखोल्या बांधणे</t>
  </si>
  <si>
    <t>2. प्राथमिक शिक्षण बेरीज</t>
  </si>
  <si>
    <t>CE12A373</t>
  </si>
  <si>
    <t>23</t>
  </si>
  <si>
    <t>प्र.क्र. 23, शाळा क्र. 107 व 110 येथील पूरग्रस्त चाळीतील पत्र्याची शाळा पाडून नवीन इमारत बांधणे</t>
  </si>
  <si>
    <t>CE17A192/S25-302+</t>
  </si>
  <si>
    <t>प्रभाग क्र. 6, मध्ये संजय गांधी हॉस्पिटल उभारणे</t>
  </si>
  <si>
    <t>CE17A192/S25-303+</t>
  </si>
  <si>
    <t>प्रभाग क्र. 9, बाणेर येथील मॅटर्निटी हॉस्पिटलचे उर्वरीत काम करणे</t>
  </si>
  <si>
    <t>CE12A381#</t>
  </si>
  <si>
    <t>CE17A192/S25-318+</t>
  </si>
  <si>
    <t xml:space="preserve">शहरात विविध ठिकाणी प्राथमिक शाळांमध्ये विकासाची कामे करणे </t>
  </si>
  <si>
    <t>प्रभाग क्र. 37 ब, कै. कलावतीबाई मावळे दवाखाना जिर्ण इमारत पाडून नव्याने बांधणे</t>
  </si>
  <si>
    <t>CE17A192/S25-325+</t>
  </si>
  <si>
    <t>CE12A389</t>
  </si>
  <si>
    <t>प्रभाग क्र. 49 ब, स्व. मालती काची प्रसुतीगृह मंजुर नकाशाप्रमाणे उर्वरीत इमारत पूर्ण करणे</t>
  </si>
  <si>
    <t xml:space="preserve">क. महानगरपालिका व स्थायी समिती </t>
  </si>
  <si>
    <t xml:space="preserve">स.नं. 4 येरवडा जेल रोड येथे प्राथमिक शाळा बांधणे </t>
  </si>
  <si>
    <t>CE17A192/S25-329+</t>
  </si>
  <si>
    <t>प्रभाग क्र. 62 ब मध्ये स.नं. 15 येथील असलेल्या अॅमेनिटी स्पेस मध्ये मॅटेर्निटी होम बांधणे</t>
  </si>
  <si>
    <t>CE12A391</t>
  </si>
  <si>
    <t>CE17A192/S25-333+</t>
  </si>
  <si>
    <t xml:space="preserve">कै.नारायण नवले प्राथमिक शाळा क्र.204 येथे विविधसुधारणा कामे करणे </t>
  </si>
  <si>
    <t>प्रभाग क्र. 73 मध्ये आरोग्य केंद्र उभारणे</t>
  </si>
  <si>
    <t>मलनि:स्सारण प्रकल्प</t>
  </si>
  <si>
    <t>CE12A392</t>
  </si>
  <si>
    <t>CE17A227/S24-205+</t>
  </si>
  <si>
    <t>पुणे शहरातील मनपा शाळांमधये वर्ग खोल्या, स्वच्छतागृहे, सिमाभिंत व विविध विकासाची कामे करणे</t>
  </si>
  <si>
    <t>प्रभाग क्र. 8 अ, मध्ये राजमाता जिजाऊ घाटावर दशक्रिया विधी घाटाची कामे करणे</t>
  </si>
  <si>
    <t>CE17A227/S24-207+</t>
  </si>
  <si>
    <t>प्रभाग क्र. 11 अ, मधील वैदुवाडी स्मशानभूमी येथे विविध विकासाची कामे करणे</t>
  </si>
  <si>
    <t>CE12A393</t>
  </si>
  <si>
    <t>110</t>
  </si>
  <si>
    <t>CE17A227/S24-208+</t>
  </si>
  <si>
    <t>वॉ.क्र.110 मनपा शा.क्र.161 बी मधील दिगंबर वाडी मनपा शाळेत वर्गखोल्या बांधणे</t>
  </si>
  <si>
    <t>प्रभाग क्र. 13 अ, मध्ये संगमवाडी मधील स्मशानभूमी विकसित करणे</t>
  </si>
  <si>
    <t>जेएनएनयूआरएम</t>
  </si>
  <si>
    <t>CE17A227/S24-219+</t>
  </si>
  <si>
    <t>CE12A394</t>
  </si>
  <si>
    <t>सार्वजनिक वाहतूक व विशेष प्रकल्प</t>
  </si>
  <si>
    <t>प्रभाग क्र. 22 ब कैलास स्मशानभूमी येथे विविध विकास कामे करणे</t>
  </si>
  <si>
    <t>वॉ.क्र. 25 मधील डॉ. सर्वपल्ली राधाक्रष्ण शाळा येथे मुला मुलींच्या अभयासिकेच्या उर्वरित कामासाठी</t>
  </si>
  <si>
    <t>अग्निशामक</t>
  </si>
  <si>
    <t>CE17A227/S24-233+</t>
  </si>
  <si>
    <t>64</t>
  </si>
  <si>
    <t>भाजी मंडई</t>
  </si>
  <si>
    <t>प्र.क्र.64 पुणे महानगरपालिकेच्या सॅलेसबरी पार्क येथील मुस्लिम समाजासाठी
असलेल्या दफनभूमीमध्ये विविध विकासाची कामे करणे</t>
  </si>
  <si>
    <t>CE12A396</t>
  </si>
  <si>
    <t>CE17A192/S25-258++</t>
  </si>
  <si>
    <t xml:space="preserve">कोंढवा बुद्रुक येथे मनपा धोकादायक शाळा दुरुस्त करणे </t>
  </si>
  <si>
    <t>प्रभाग क्र.20 अ सखाराम कुंडलीक कोद्रे दवाखान्याचे बांधकाम करणे.</t>
  </si>
  <si>
    <t>CE17A192/S25-273++</t>
  </si>
  <si>
    <t>57</t>
  </si>
  <si>
    <t>CE12A397</t>
  </si>
  <si>
    <t>83</t>
  </si>
  <si>
    <t>SI14</t>
  </si>
  <si>
    <t>प्रभाग क्र. 57 ब पर्वती दर्शन येथे मित्र मंडळ चौकत पुणे म.न.पा. येथील
धोकादायक झालेला दवाखना पाडुन तीन मजली नविन दवाखाना बांधणे.</t>
  </si>
  <si>
    <t>Press (deputy commissioner B.P)</t>
  </si>
  <si>
    <t>घोरपडे पेठ येथे म.अण्णासाहेब शिंदे प्रा.विद्यालयाची जुनी इमारत पाडून नविन इमारत बांधणे</t>
  </si>
  <si>
    <t>CE17A192/S25-284++</t>
  </si>
  <si>
    <t>प्रभाग क्र.67 ब मध्ये कै. पोटे दवाखाना येथे विविध विकास कामे करणे.</t>
  </si>
  <si>
    <t>SI15</t>
  </si>
  <si>
    <t>Balance Material purchase</t>
  </si>
  <si>
    <t>CE12A398</t>
  </si>
  <si>
    <t>CE17A227/S24-171++</t>
  </si>
  <si>
    <t>प्र.क्र.29 अ, बावधन स्मशानभूमी विविध कामे करणे.</t>
  </si>
  <si>
    <t>SI17</t>
  </si>
  <si>
    <t xml:space="preserve">मनपा शाळांमध्ये अग्निशामक यंत्रणा कार्यान्वित करणे </t>
  </si>
  <si>
    <t>पाणीपुरवठा व जलोत्सारण प्रकल्पांतर्गत खास निधी क चा जमेचा गोषवारा व तपशील :: Water Budget Revenue Income summary and detail</t>
  </si>
  <si>
    <t>CE17A192/S25-
165+++</t>
  </si>
  <si>
    <t>Advance for material purchase to kothi officer</t>
  </si>
  <si>
    <t>CE12A399</t>
  </si>
  <si>
    <t>प्रभाग क्र. 45 अ कै. दशरथ बळोबा भानगिरे आरोग्य केंद्र येथे वाढीव इमारत बांधणे</t>
  </si>
  <si>
    <t>CE17A192/S25-
174+++</t>
  </si>
  <si>
    <t xml:space="preserve">रामजी मालोजी आंबेडकर प्रा. शाळेत हॉल बांधणे </t>
  </si>
  <si>
    <t>SI18</t>
  </si>
  <si>
    <t>Advance for salary</t>
  </si>
  <si>
    <t>प्रभाग क्र. 60 ब मध्ये सोनवणे हॉस्पिटल येथे अत्याधुनिक सुसज्ज रूग्णालय बांधणे.</t>
  </si>
  <si>
    <t>CE12A400</t>
  </si>
  <si>
    <t>महसुली खर्च :-</t>
  </si>
  <si>
    <t>CE17A192/S25-
115+++</t>
  </si>
  <si>
    <t xml:space="preserve">वि.स.खांडेकर शाळा दुसऱ्या मजल्यावर नविन 6 वर्ग खोल्या बांधणे </t>
  </si>
  <si>
    <t>54</t>
  </si>
  <si>
    <t xml:space="preserve">वाहतूक सुरळीत होण्याच्या दष्टीने उपा ोजना करण्यासाठी मटेरियल पुरविणे व बसविणे </t>
  </si>
  <si>
    <t>वॉ.क्र.129(प्रभाग क्र.54) स.नं्र.26/4 वडगाव खुर्द येथील आरक्षीत जागेवर
अद्ययावत रुग्णालय बांधणे</t>
  </si>
  <si>
    <t>CE12A401</t>
  </si>
  <si>
    <t>RE20B121/A12-206</t>
  </si>
  <si>
    <t>7. रुग्णालये, प्रसूतिगृहे व औषधालये बेरीज</t>
  </si>
  <si>
    <t>सिताराम आबाजी बिबवे प्रा.शाळा बिबवेवाडी येथे जुन्या सिपोरेक्स स्लॅबच्या वर्गखोल्या पाडून परत बांधणे (तळ मजला 4 व पहिला मजला4 वर्गखोल्या)</t>
  </si>
  <si>
    <t xml:space="preserve">पुणे मनपाचे विविध वाहनतळामध्ये देखभाल दुरूस्ती, विद्युत विषयक व शौचालय उभारणी इ. कामे करणे </t>
  </si>
  <si>
    <t>RE20B121/A12-207</t>
  </si>
  <si>
    <t>SI19</t>
  </si>
  <si>
    <t xml:space="preserve">निरनिराळया ठिकाणी थर्माेप्लास्ट पेंटचे पट्टे मारणे </t>
  </si>
  <si>
    <t>CE12A402</t>
  </si>
  <si>
    <t>CE20A102/A2-1306+</t>
  </si>
  <si>
    <t>Advance for other expenses</t>
  </si>
  <si>
    <t xml:space="preserve">कोरेगाव पार्क कस्तुरबा गांधी शाळेकरिता नव्याने इमारत बांधणे </t>
  </si>
  <si>
    <t>विमाननगर ओकवूड ते स्केटींग ग्राऊं ड, बायो डायव्हर सिटी झेन गार्डन समोरील रस्ता करणे.</t>
  </si>
  <si>
    <t>CE20A102/A2-1307+</t>
  </si>
  <si>
    <t>गवनि</t>
  </si>
  <si>
    <t>महिला बाल कल्याण योजना (स्माईल केंद्रे)</t>
  </si>
  <si>
    <t>RE20B121/A12-208</t>
  </si>
  <si>
    <t xml:space="preserve">वाहतूक नियोजन अंतर्गत देखभाल दुरूस्तीची व डांबरीकरणाचे काम करणे व तद्नुषंगिक विकास कामे करणे (वाहतूक नियोजन विभागामार्फत खात्यामार्फत करावयाची पेव्हरच्या कामासाठी व इतर कामे ) </t>
  </si>
  <si>
    <t>रुग्णालये</t>
  </si>
  <si>
    <t>RE20B121/A12-209</t>
  </si>
  <si>
    <t>FE14C111</t>
  </si>
  <si>
    <t>पुणे  शहरात विविध सर्व्हे  करणे (वाहतूक विषयक  )</t>
  </si>
  <si>
    <t>मानसी महिला उन्नती केंद्र</t>
  </si>
  <si>
    <t>डॉ. बाबासाहेब आंबेडकर भवनाचा खर्च</t>
  </si>
  <si>
    <t>RE20B121/A12-210</t>
  </si>
  <si>
    <t xml:space="preserve">पुणे मनपाचे फुटओव्हर ब्रीज, भूयारी मार्ग व वाहनतळ सबवे येथे देखभाल दुरूस्तीची कामे, सुरक्षा व्यवस्था करणे, तसेच विविध प्रकारची कामे करणे, बीआरटीसाठी सुरक्षा व्यवस्था </t>
  </si>
  <si>
    <t>RE20B121/A12-211</t>
  </si>
  <si>
    <t>FE14C112</t>
  </si>
  <si>
    <t xml:space="preserve">बीआरटी प्रकल्प मार्गावर स्वच्छतेसाठी झाडलोट कामे करणे (क्षेत्रीय कार्यालयांतर्गत करावयाची कामे) </t>
  </si>
  <si>
    <t>RE20B121/A12-212</t>
  </si>
  <si>
    <t>राणी लक्ष्मीबाई स्वयंरोजगार सेवक सहकारी संस्था</t>
  </si>
  <si>
    <t xml:space="preserve">पुणे शहरातील विविध चौकातील व रस्त्यावरील अडथळा ठरणारे विद्युत पोल काढणे व विद्युत वाहिन्या भूमिगत करणे </t>
  </si>
  <si>
    <t>RE20B121/A12-213</t>
  </si>
  <si>
    <t xml:space="preserve">सन 2014-15 मध्ये विविध कामांचे वर्कऑर्डर दिलेल्या कामांकरिता बिल अदा करणेसाठी सन 2015-16 च्या अंदाजपत्रकात विशेष तरतूद करणे. </t>
  </si>
  <si>
    <t>RE20B121/A12-214</t>
  </si>
  <si>
    <t>FE14C113</t>
  </si>
  <si>
    <t>सावरकर भवन पार्किंग व इमारत सुधारणा करणे</t>
  </si>
  <si>
    <t>रस्ते व विद्युत</t>
  </si>
  <si>
    <t>जिजाऊ मार्केटिंग महिला सहकारी संस्था</t>
  </si>
  <si>
    <t>यादी   क्र. ए12 एकूण</t>
  </si>
  <si>
    <t>75 % सेवा देण्याच्या प्रमाणानुसार</t>
  </si>
  <si>
    <t>सन 2015-16 चे योजनांतर्गत (PLAN)खर्चाचे पत्रक</t>
  </si>
  <si>
    <t>पथ विभागाकडील  कामाच्या याद्या</t>
  </si>
  <si>
    <t>FE14C115</t>
  </si>
  <si>
    <t>यादी   क्र. ए2</t>
  </si>
  <si>
    <t>CE20A102/A2-</t>
  </si>
  <si>
    <t xml:space="preserve">बचत गटातील सभासदांना गंभीर आजार उद्भवल्यास उपचारासाठी आर्थिक मदत </t>
  </si>
  <si>
    <t>शहरातील रस्ते नियोजनाने  डांबरी करणे</t>
  </si>
  <si>
    <t>CE20A102/A2-1401</t>
  </si>
  <si>
    <t>लक्ष्मीनगर अतं  गर्त  रस्ते यु. टी.डब्ल्यू. टी.करणे</t>
  </si>
  <si>
    <t>CE20A102/A2-1402</t>
  </si>
  <si>
    <t>पुणे  मुंबई  रस्ता   डांबरीकरण करणे.</t>
  </si>
  <si>
    <t>CE20A102/A2-1403</t>
  </si>
  <si>
    <t>पथांची झाटलोट</t>
  </si>
  <si>
    <t xml:space="preserve">ज्ञानेश्वर पादुका चौक ते पोलीस परेड ग्राऊंड फर्ग्युसन रस्ता करणे, मास्टिक अस्फाल्ट करणे व फुटपाथ करणे व तदनुषंगिक कामे करणे </t>
  </si>
  <si>
    <t>CE20A102/A2-1404</t>
  </si>
  <si>
    <t>दिपबंगला   चौक ते  महाले चौक ते  गणेशखिंड  रस्ता   डांबरीकरण करणे.</t>
  </si>
  <si>
    <t>CE20A102/A2-1405</t>
  </si>
  <si>
    <t>बालेवाडी स.नं.  36 व 38 मधिल 18 मी.डी.पी.रस्ता विकसित  करणे.</t>
  </si>
  <si>
    <t>CE20A102/A2-1406</t>
  </si>
  <si>
    <t>प्रभात रस्ता   डांबरीकरण करणे.</t>
  </si>
  <si>
    <t>CE20A102/A2-1407</t>
  </si>
  <si>
    <t xml:space="preserve">गोळवलकर गुरूजी पथावरील कै.यशवंतराव चव्हाण कमान, तळजाई वसाहत व किरण सोसा. ते शिंदे हायस्कूल पर्यंत रस्ता पुर्नडांबरीकरण करणे. </t>
  </si>
  <si>
    <t>CE20A102/A2-1408</t>
  </si>
  <si>
    <t xml:space="preserve">महर्षीनगर येथील कै. लहाने पथ रस्ता डांबरीकरण करणे. </t>
  </si>
  <si>
    <t>क्षेत्रीय कार्यालये</t>
  </si>
  <si>
    <t>CE20A102/A2-1409</t>
  </si>
  <si>
    <t>40 % सेवा देण्याच्या प्रमाणानुसार</t>
  </si>
  <si>
    <t>सहकारनगर नं.  1 पुरग्रस्त वसाहती मधील रस्ते  पुर्नडांबरीकरण  करणे.</t>
  </si>
  <si>
    <t xml:space="preserve">नागरवस्तीच्या वापरातील समाजमंदिरे / इतर वास्तूंच्या विद्युत बिलांसाठी </t>
  </si>
  <si>
    <t>CE20A102/A2-1410</t>
  </si>
  <si>
    <t xml:space="preserve">म्हाळगी पथ रस्ता डांबरीकरण करणे. (ट्रेझर पार्क ते ई लर्निंग स्कूल ) </t>
  </si>
  <si>
    <t>CE20A102/A2-1411</t>
  </si>
  <si>
    <t>पीएमपीएमएल खर्च</t>
  </si>
  <si>
    <t xml:space="preserve">पंचमी हॅाटेल ते म्हाळगी पथापर्यंर्ंतचा रस्ता यु.टी.डब्ल्यू.टी. करणे </t>
  </si>
  <si>
    <t>FE14C119</t>
  </si>
  <si>
    <t>CE20A102/A2-1412</t>
  </si>
  <si>
    <t>SI20</t>
  </si>
  <si>
    <t xml:space="preserve">बचत वस्तीसाठी प्रोत्साहन म्हणून सुधारणांची कामे करणे </t>
  </si>
  <si>
    <t>Officers</t>
  </si>
  <si>
    <t xml:space="preserve">पथ विभगामधील कर्मचारी / अभियंत्यांसाठी प्रशिक्षण शिबीरे आयोजित करणे व तद्.कामे करणे. </t>
  </si>
  <si>
    <t>CE20A102/A2-1413</t>
  </si>
  <si>
    <t>Expenses:</t>
  </si>
  <si>
    <t>FE14C122#</t>
  </si>
  <si>
    <t xml:space="preserve">रावत ब्रदर्स ते ट्रेझर पार्क पर्यंतचा रस्ता यु.टी.डब्लू.टी. करणे. </t>
  </si>
  <si>
    <t>SE14</t>
  </si>
  <si>
    <t>CE20A102/A2-1414</t>
  </si>
  <si>
    <t>Press (Deputy commissioner B.P)</t>
  </si>
  <si>
    <t>श्रीहरी सोसायटी ते  निवारा  सोसायटी रस्ता विकसीत करणे.</t>
  </si>
  <si>
    <t>CE20A102/A2-1415</t>
  </si>
  <si>
    <t>भारती विद्यापीठ ते  कानिफनाथ  चौक रस्ता   डांबरीकरण करणे.</t>
  </si>
  <si>
    <t>CE20A102/A2-1416</t>
  </si>
  <si>
    <t>म्हसोबा चौक ते  सिंहगड रस्ता (दत्तवाडी रस्ता) यु.टी.डब्ल्यू.टी. व पुर्नडांबरीकरण  करणे.</t>
  </si>
  <si>
    <t>CE20A102/A2-1417</t>
  </si>
  <si>
    <t xml:space="preserve">वैकुंठ ते कान्हेरे पथ (संत तुकाराम महाराज रस्ता) यु.टी.डब्लू.टी. कॅाक्रीटीकरण करणे. </t>
  </si>
  <si>
    <t>मंडया व मटन मार्केट</t>
  </si>
  <si>
    <t>CE20A102/A2-1418</t>
  </si>
  <si>
    <t>241,242#</t>
  </si>
  <si>
    <t xml:space="preserve">सिंहगड रस्ता ते जनता वसाहत कॅनॅालपर्यंत (पाण्याची टाकी ई.एस.आर. लगतचा रस्ता) रिईन्स्टेंटमेंट करून पुर्नडांबरीकरण करणे. </t>
  </si>
  <si>
    <t>SE15</t>
  </si>
  <si>
    <t>CE20A102/A2-1419</t>
  </si>
  <si>
    <t xml:space="preserve">जनता वसाहत रस्ता (पोलिस चौकी ते पाण्याची टाकी ते कॅनॉलवरील पुलापर्यंत) पुर्नडांबरीकरण करणे. </t>
  </si>
  <si>
    <t>SE17</t>
  </si>
  <si>
    <t>मलनिस्सारण व्यवस्था</t>
  </si>
  <si>
    <t>CE20A102/A2-1420</t>
  </si>
  <si>
    <t xml:space="preserve">लक्षीनारायण टॉकिज ते मित्र मंडळ चौक (बाजी पासलकर रस्ता) पुर्नडांबरीकरण करणे. </t>
  </si>
  <si>
    <t>2014-15 मधील 
जमेची अंदाजी रक्कम</t>
  </si>
  <si>
    <t>SE18</t>
  </si>
  <si>
    <t>CE20A102/A2-1421</t>
  </si>
  <si>
    <t>2015-16 मधील 
जमेची अंदाजी रक्कम</t>
  </si>
  <si>
    <t>अंदाजपत्रकीय अर्थशिर्षक</t>
  </si>
  <si>
    <t xml:space="preserve">म्हाळगी पथ रस्ता पुर्नडांबरीकरण करणे. ( मित्र मंडळ चौक ते ई लर्निंग स्कूल ) </t>
  </si>
  <si>
    <t>SE19</t>
  </si>
  <si>
    <t>CE20A102/A2-1422</t>
  </si>
  <si>
    <t>सन 2015-16 चे अंदाजपत्रकात पी अंदाजपत्रक अंतर्गत केलेली तरतूद</t>
  </si>
  <si>
    <t xml:space="preserve">कात्रज चौक ते दत्तनगर चौक रस्ता विकसित करणे. </t>
  </si>
  <si>
    <t>CE20A102/A2-1423</t>
  </si>
  <si>
    <t>2014-15 मधील 
खर्चाची प्रत्यक्ष 
उपलब्ध तरतूद</t>
  </si>
  <si>
    <t>SE20</t>
  </si>
  <si>
    <t>दत्तनगर ते  हायवे लगतचा डिमार्ट  पर्यंतचा 12 मी. डांबरी रस्ता करणे</t>
  </si>
  <si>
    <t>CE20A102/A2-1424</t>
  </si>
  <si>
    <t xml:space="preserve">मैत्री चौक ते चंद्रभागा हॅाटेल ते दत्तनगर भुयारी पुल रस्ता डांबरीकरण करणे. </t>
  </si>
  <si>
    <t>XE</t>
  </si>
  <si>
    <t>CE20A102/A2-1425</t>
  </si>
  <si>
    <t>सन 2015-16 साठी तरतूद</t>
  </si>
  <si>
    <t xml:space="preserve">गुजरवाडी फाटा श्री.कदम यांचे घरापासून निंबाळकर वस्तीकडे जाणारा मुख्य रस्ता डांबरीकरण करणे. </t>
  </si>
  <si>
    <t>CE20A102/A2-1426</t>
  </si>
  <si>
    <t xml:space="preserve">स्वारगेट ते कात्रज चौक सातारा रस्ता व सर्व्हिस रस्ता पुर्नडांबरीकरण व तदनुषांगिक कामे करणे. </t>
  </si>
  <si>
    <t>CE20A102/A2-1427</t>
  </si>
  <si>
    <t>53, 55</t>
  </si>
  <si>
    <t xml:space="preserve">सिंहगड रोड वडगाव बु. स. नं. 30 पासून पु.ल. देशपांडे उद्यानपर्यंत 7.50 मी. रूंदीचा डी. पी. रस्ता कॅनॅालकडेने विकसीत करणे. </t>
  </si>
  <si>
    <t>in Crores:</t>
  </si>
  <si>
    <t>CE20A102/A2-1428</t>
  </si>
  <si>
    <t xml:space="preserve">सिंहगड रोड, नवश्या मारूती ते सरितानगर पर्यंतचा रस्ता यु.टी.डब्लू.टी. कॅाक्रीट करणे. </t>
  </si>
  <si>
    <t>CE20A102/A2-1429</t>
  </si>
  <si>
    <t>नवीन कर्जातून</t>
  </si>
  <si>
    <t xml:space="preserve">सिंहगड रोड प्रकाश इनामदार चौक ते तुकाई चौक वडगाव कॅनॅाल कडेचा 24 मी.डी. पी. रस्ता डांबरीकरण करणे. </t>
  </si>
  <si>
    <t>चालू वर्षाच्या
(रेव्हेन्यू) जमेतून</t>
  </si>
  <si>
    <t>XI12</t>
  </si>
  <si>
    <t>CE20A102/A2-1430</t>
  </si>
  <si>
    <t>Water Supply</t>
  </si>
  <si>
    <t>1. पाणीपुरवठा (अति. न.अ.)</t>
  </si>
  <si>
    <t xml:space="preserve">वडगाव गावठाण ते पाऊंणजाई मंदिर ते बिल्डिंग ते सर्व्हिस (हायवे) रस्ता डांबरीकरण करणे. </t>
  </si>
  <si>
    <t>1. वर्षारंभीची शिल्लक</t>
  </si>
  <si>
    <t>XI23</t>
  </si>
  <si>
    <t>CE20A102/A2-1431</t>
  </si>
  <si>
    <t>Drainage and Sewerage</t>
  </si>
  <si>
    <t>2. गटारे व नाले सुधारणा (अति.न.अ.)</t>
  </si>
  <si>
    <t>वडगाव हायवे नारायण बाग परिसरातील रस्ते यु.टी.डब्लू.टी.  रस्ता  करणे.</t>
  </si>
  <si>
    <t>वर्षारंभीची शिल्लक : प्राथमिक शिक्षण</t>
  </si>
  <si>
    <t>Expenditure:</t>
  </si>
  <si>
    <t>CE20A102/A2-1432</t>
  </si>
  <si>
    <t>प्रयेजा  सिटी येथिल   नाल्यावर संरक्षण  भिंत बांधणे व तदनुषांगिक कामे करणे.</t>
  </si>
  <si>
    <t xml:space="preserve">1. जकात नाकी व इतर मनपा इमारती </t>
  </si>
  <si>
    <t>CE20A102/A2-1433</t>
  </si>
  <si>
    <t>XE12</t>
  </si>
  <si>
    <t>रामेश्वर चौक ते  शनिपार व परिसरातील रस्ते मिलिंग करून डांबरीकरण  करणे.</t>
  </si>
  <si>
    <t>1. पाणीपुरवठा</t>
  </si>
  <si>
    <t>CE20A102/A2-1434</t>
  </si>
  <si>
    <t>XE12A</t>
  </si>
  <si>
    <t>खजिना विहिर चौक ते  नागनाथपार व परिसरातील रस्ते मिलिंग करून डांबरीकरण  करणे.</t>
  </si>
  <si>
    <t>क. पाणीपुरवठा</t>
  </si>
  <si>
    <t>CE20A102/A2-1435</t>
  </si>
  <si>
    <t>XE12B</t>
  </si>
  <si>
    <t>Accounts</t>
  </si>
  <si>
    <t>ख. नळ खाते</t>
  </si>
  <si>
    <t>भिकारदास  मारूती ते  निंबाळकर तालिम  चौक रस्ता   व जोडरस्ते मिलिंग करून डांबरीकरण  करणे.</t>
  </si>
  <si>
    <t>XE12C</t>
  </si>
  <si>
    <t>CE20A102/A2-1436</t>
  </si>
  <si>
    <t>Meters</t>
  </si>
  <si>
    <t>ग. पाणीमापके</t>
  </si>
  <si>
    <t>शिंदे आळी रस्ता व जोडरस्ते मिलिंग करून डांबरीकरण/यु.टी.डब्ल्यू.टी.   करणे.</t>
  </si>
  <si>
    <t>XE12F</t>
  </si>
  <si>
    <t>CE20A102/A2-1437</t>
  </si>
  <si>
    <t>Dearness allowance for municipal servants</t>
  </si>
  <si>
    <t>च. मनपा सेवकांना द्यावयाचा महागाईभत्ता</t>
  </si>
  <si>
    <t>सिंहगड रोड   ते  ना.सी. फडके चौक    रस्ता मिलिंग  करून डांबरीकरण  करणे.</t>
  </si>
  <si>
    <t>XE12G</t>
  </si>
  <si>
    <t>CE20A102/A2-1438</t>
  </si>
  <si>
    <t>छ. नवीन वेतनश्रेणीनुसार द्यावयाच्या वेतनापोटी हप्ता</t>
  </si>
  <si>
    <t>टिळक रस्ता   पुरम चौक ते  हिराबाग चौक डांबरीकरण  करणे.</t>
  </si>
  <si>
    <t>XE12H</t>
  </si>
  <si>
    <t>CE20A102/A2-1439</t>
  </si>
  <si>
    <t>ज. सानुग्रह अनुदान</t>
  </si>
  <si>
    <t>नवी पेठ  विठ्ठल मंदिर    ते गांजवे  चौक रस्ता   यु.टी.डब्लू.टी. /डांबरीकरण  करणे.</t>
  </si>
  <si>
    <t>XE12I</t>
  </si>
  <si>
    <t>Travel allowance</t>
  </si>
  <si>
    <t>CE20A102/A2-1440</t>
  </si>
  <si>
    <t>झ. मनपा सेवकांना प्रवासभत्ता सवलतीसाठी द्यावयाची रक्कम</t>
  </si>
  <si>
    <t>सुभाषनगर मुख्य रस्ता व परिसरातील रस्ते यु.टी.डब्ल्यू.टी./   डांबरीकरण  करणे.</t>
  </si>
  <si>
    <t>XE12K</t>
  </si>
  <si>
    <t>वर्षारंभीची शिल्लक : दुय्यम शिक्षण</t>
  </si>
  <si>
    <t>CE20A102/A2-1441</t>
  </si>
  <si>
    <t>Pensions</t>
  </si>
  <si>
    <t>थ. सेवानिवृत्ती वेतन व तोषदान</t>
  </si>
  <si>
    <t>शितळादेवी चौक ते  सिंहगड गॅरेज चौक रस्ता   मिलिंग करून डांबरीकरण  करणे.</t>
  </si>
  <si>
    <t>XE12M</t>
  </si>
  <si>
    <t>Petrol, diesel, tires, spare parts, maintenance, repair</t>
  </si>
  <si>
    <t>CE20A102/A2-1442</t>
  </si>
  <si>
    <t>प. पेट्रोल, डिझेल, टायर्स, सुटे भाग, देखभाल, दुरुस्ती</t>
  </si>
  <si>
    <t>शिवाजी रोड (फडगेट    पोलिस चौकी ते  स्वारगेट, लाल महाल ते  बुधवार चौक)  डांबरीकरण करणे.</t>
  </si>
  <si>
    <t>XE12Z</t>
  </si>
  <si>
    <t>Loans, loan installments and interest</t>
  </si>
  <si>
    <t>CE20A102/A2-1443</t>
  </si>
  <si>
    <t>ज्ञ−1. कर्ज उभारण्याचा खर्च, कर्जाचे हप्ते व व्याज (मु.ले.)</t>
  </si>
  <si>
    <t>कासट  चौक ते  बागवान मस्जिद ते रांका    ज्वेलर्स  रस्ता   यु.टी.डब्ल्यू.टी./ डांबरीकरण करणे</t>
  </si>
  <si>
    <t>CE20A102/A2-1444</t>
  </si>
  <si>
    <t>बोहरे आळी मुख्य रस्ता यु.टी.डब्लू.टी. करणे.</t>
  </si>
  <si>
    <t>CE20A102/A2-1445</t>
  </si>
  <si>
    <t>नदीपात्रतील रस्ता  ( टिळक पुल ते  भिडे पुल   ) डांबरीकरण करणे.</t>
  </si>
  <si>
    <t>CE20A102/A2-1446</t>
  </si>
  <si>
    <t>केळकर रस्ता   व जोड रस्ते  मिलिंग करून   डांबरीकरण  करणे.</t>
  </si>
  <si>
    <t>CE20A102/A2-1447</t>
  </si>
  <si>
    <t>XE12N</t>
  </si>
  <si>
    <t>ओमकारेश्वर ते  मुठेश्वर मंडळ  ते  नारायणपेठ पोलिस चौकी रस्ता   डांबरीकरण करणे.</t>
  </si>
  <si>
    <t>Pune cantonment and Khadki water supply</t>
  </si>
  <si>
    <t>1−अ. पुणे लष्कर व खडकी पाणीपुरवठा</t>
  </si>
  <si>
    <t>CE20A102/A2-1448</t>
  </si>
  <si>
    <t>XE12P</t>
  </si>
  <si>
    <t>कुमठेकर  रस्ता   डांबरीकरण करणे.  (तथास्थु   साडी  सेंटर ते  अण्णाभाऊ साठे शाळा)</t>
  </si>
  <si>
    <t>Khadki and SNDT Chaturshringi water supply</t>
  </si>
  <si>
    <t>ख−1. खडकी व एसएनडीटी चतु:श्रृंगी पाणीपुरवठा</t>
  </si>
  <si>
    <t>CE20A102/A2-1449</t>
  </si>
  <si>
    <t>XE12L</t>
  </si>
  <si>
    <t>Wagholi regional water supply scheme</t>
  </si>
  <si>
    <t>पेशवे पथ  व टिळक रस्त्याला जोड  रस्ते डांबरीकरण  करणे.</t>
  </si>
  <si>
    <t>1−ब. वाघोली प्रादेशिक पाणीपुरवठा योजना</t>
  </si>
  <si>
    <t>XE12Q</t>
  </si>
  <si>
    <t>CE20A102/A2-1450</t>
  </si>
  <si>
    <t>Warje Regional Water Supply Scheme</t>
  </si>
  <si>
    <t>1क1. वारजे प्रादेशिक पाणीपुरवठा योजना</t>
  </si>
  <si>
    <t>सारसबाग चौक ते  धायरी फाटा (सिंहगड रस्ता) सर्व्हिस रस्ता पुर्नडांबरीकरण  करणेव   तद.  कामे करणे</t>
  </si>
  <si>
    <t>XE12R</t>
  </si>
  <si>
    <t>Warje central water supply scheme</t>
  </si>
  <si>
    <t>CE20A102/A2-1451</t>
  </si>
  <si>
    <t>योजनेतर खर्च तपशील : Water Budget Revenue Expenditure details</t>
  </si>
  <si>
    <t>1क2. वारजे मध्यवर्ती पाणीपुरवठा योजना</t>
  </si>
  <si>
    <t>देवजीबाबा चौक ते  हमजेखान चौक महाराणा प्रताप रस्ता खोदून  डांबरीकरण  करणे</t>
  </si>
  <si>
    <t>XE12S1</t>
  </si>
  <si>
    <t>CE20A102/A2-1452</t>
  </si>
  <si>
    <t>Wadgaon jalkendra</t>
  </si>
  <si>
    <t>37, 50</t>
  </si>
  <si>
    <t>1ड. वडगाव जलकेंद्र</t>
  </si>
  <si>
    <t>लक्ष्मी  रस्ता (लिंबराज महाराज चौक ते  अलका टॉकिज) डांबरीकरण   करणे</t>
  </si>
  <si>
    <t>XE12S3</t>
  </si>
  <si>
    <t xml:space="preserve">9. पथांची झाडलोट / घनकचरा व्यवस्थापन विभाग </t>
  </si>
  <si>
    <t>New Holkar jalkendra</t>
  </si>
  <si>
    <t>CE20A102/A2-1453</t>
  </si>
  <si>
    <t>1ई. नवीन होळकर जलकेंद्र</t>
  </si>
  <si>
    <t>XE12S4</t>
  </si>
  <si>
    <t>धनकवडी तिन हत्ती  चौक ते  तळजाई   पठार गणपती मंदिर रस्ता   डांबरीकरण करणे</t>
  </si>
  <si>
    <t>New army jalkendra</t>
  </si>
  <si>
    <t>1फ. नवीन लष्कर जलकेंद्र</t>
  </si>
  <si>
    <t>CE20A102/A2-1454</t>
  </si>
  <si>
    <t xml:space="preserve">वनशीववस्ती धनकवडी स्मशानभूमीकडे जाणारा रस्ता डांबरीकरण करणे (वनशीववस्ती ते तिरूपतीनगर) </t>
  </si>
  <si>
    <t>CE20A102/A2-1455</t>
  </si>
  <si>
    <t>सन 2015-16 च्या खास निधी जमा व खर्चाचा गोषवारा :: Water Budget Capital Income and Expenditure comparison, summary</t>
  </si>
  <si>
    <t>XE12S5</t>
  </si>
  <si>
    <t>तारू फिश  ते  गणपती मंदिर रस्ता कॉक्रीटीकरण करणे</t>
  </si>
  <si>
    <t>SNDT pumping station</t>
  </si>
  <si>
    <t>एस.एन.डी.टी पंपिंग स्टेशन</t>
  </si>
  <si>
    <t>CE20A102/A2-1456</t>
  </si>
  <si>
    <t>XE12S6</t>
  </si>
  <si>
    <t>रविकिरण हॉटेल     ते गंगा अपार्टमेंट  रस्ता कॉक्रीटीकरण करणे</t>
  </si>
  <si>
    <t>Pashan pumping station</t>
  </si>
  <si>
    <t>पाषाण पंपिंग स्टेशन</t>
  </si>
  <si>
    <t>CE20A102/A2-1457</t>
  </si>
  <si>
    <t>XE12X</t>
  </si>
  <si>
    <t>अजिंक्य मित्र  मंडळ ते  श्रीराम मंदिर दरम्यानचाप  रस्ता  विकसीत  करणे</t>
  </si>
  <si>
    <t>Transfer to Capital expenditures, water supply (ZE)</t>
  </si>
  <si>
    <t>1ग. पाणीपुरवठा निधीकडे वर्ग</t>
  </si>
  <si>
    <t>CE20A102/A2-1458</t>
  </si>
  <si>
    <t>XE23</t>
  </si>
  <si>
    <t>कात्रज स.नं.21  मधून जाणारा 12 मी. डी.पी. रस्ता  विकसीत  करणे</t>
  </si>
  <si>
    <t>2. गटारे व नाले सुधारणा</t>
  </si>
  <si>
    <t>CE20A102/A2-1459</t>
  </si>
  <si>
    <t>वर्ष 2015-16 चे योजनांतर्गत खर्चाबाबतचे अं दाजपत्रक :: Water Budget Capital Expenditures Details</t>
  </si>
  <si>
    <t>XE23A</t>
  </si>
  <si>
    <t>पासोडया    विठोबा  मंदीर रस्ता मिलिंग  करून कॉक्रीट  करणे</t>
  </si>
  <si>
    <t>3. महसूल निधीकडून देणगी</t>
  </si>
  <si>
    <t>Town Engineer Account spending</t>
  </si>
  <si>
    <t>CE20A102/A2-1460</t>
  </si>
  <si>
    <t>क−1. नगर अभियंता खात्याकडील खर्च</t>
  </si>
  <si>
    <t>धायरी मुख्य रस्ता पुर्नडांबरीकरण  करणे</t>
  </si>
  <si>
    <t>XE23B</t>
  </si>
  <si>
    <t>Underground gutter water pumping station</t>
  </si>
  <si>
    <t>CE20A102/A2-1461</t>
  </si>
  <si>
    <t>ख. भुयारी गटारांतील पाणी उपसण्याचे स्थान</t>
  </si>
  <si>
    <t>XE23C</t>
  </si>
  <si>
    <t>स्टेट  बँक  नगर कॉलनी ते  महालक्ष्मीनगरकडे जाणारा  रस्ता डांबरीकरण  करणे</t>
  </si>
  <si>
    <t>C. Mailapani Refineries (Dr. Naidu Hospital Campus)</t>
  </si>
  <si>
    <t>CE20A102/A2-1462</t>
  </si>
  <si>
    <t>ग. मैलापाणी शुद्धीकरण केंद्र (डॉ. नायडू हॉस्पिटल आवार)</t>
  </si>
  <si>
    <t>मित्र मंडळ कॉलनी रस्ता   डांबरीकरण करणे</t>
  </si>
  <si>
    <t>10. पथ विभाग :-</t>
  </si>
  <si>
    <t>XE23D</t>
  </si>
  <si>
    <t>CE20A102/A2-1463</t>
  </si>
  <si>
    <t>Bahiroba pumping station</t>
  </si>
  <si>
    <t>शिवनेरी पथावरील फुटपाथ विकसीत   करणे</t>
  </si>
  <si>
    <t>घ. बहिरोबा पंपिंग स्टेशन</t>
  </si>
  <si>
    <t>CE20A102/A2-1464</t>
  </si>
  <si>
    <t>XE23E</t>
  </si>
  <si>
    <t>dearness allowance for Municipal servants</t>
  </si>
  <si>
    <t>सारसबाग अण्णाभाऊ साठे पुतळा   ते  पुरम चौक साईडपटटी पुर्नडांबरीकरण    करणे</t>
  </si>
  <si>
    <t>च − मनपा सेवकांना द्यावयाचा महागाई भत्ता</t>
  </si>
  <si>
    <t>CE20A102/A2-1465</t>
  </si>
  <si>
    <t>XE23F</t>
  </si>
  <si>
    <t xml:space="preserve">धनकवडी स.नं.3 ते 9 तळजाई पठार गणपती मंदिर ते मानवेंद्र सोसा.कडे जाणारा रस्ता विकसीत करणे </t>
  </si>
  <si>
    <t>CE20A102/A2-1466</t>
  </si>
  <si>
    <t>छ − नवीन वेतनश्रेणीनुसार द्यावयाच्या वेतनापोटी हप्ता</t>
  </si>
  <si>
    <t>विमाननगर ते  सी.सी.डी. चौक ते  लुंकड   डॅफोडील्स पर्यंत   रस्ता  विकसित  करणे</t>
  </si>
  <si>
    <t>XE23G</t>
  </si>
  <si>
    <t>10−क. पथ सुधारणा</t>
  </si>
  <si>
    <t>सानुग्रह</t>
  </si>
  <si>
    <t>CE20A102/A2-1467</t>
  </si>
  <si>
    <t>विमाननगर साकोरेनगर ते निको   गार्डन    रस्ता   डांबरीकरण करणे</t>
  </si>
  <si>
    <t>CE20A102/A2-1468</t>
  </si>
  <si>
    <t>ब्रम्हा सनसिटी ते  बिशप स्कूल रस्ता   डांबरीकरण करणे</t>
  </si>
  <si>
    <t>CE20A102/A2-1469</t>
  </si>
  <si>
    <t>सोमनाथ नगर  ते  वडगांव   शेरी गावठान   रस्ता   डांबरीकरण करणे</t>
  </si>
  <si>
    <t>In crores</t>
  </si>
  <si>
    <t>CE20A102/A2-1470</t>
  </si>
  <si>
    <t>विमाननगर दत्तमंदिर चौक ते  श्रीकृष्णा    हॉटेल ते  मारूती   शोरूम   रस्ता   डांबरीकरण करणे</t>
  </si>
  <si>
    <t>CE20A102/A2-1471</t>
  </si>
  <si>
    <t>वडगांव  शेरी पंपिंग स्टेशन ते  वडगांव   शेरी गावठान   पर्यंतचा   रस्ता   डांबरीकरण करणे</t>
  </si>
  <si>
    <t>CE20A102/A2-1472</t>
  </si>
  <si>
    <t>पाणीपुरवठा विभागाकडील कामाच्या याद्या :: Water Budget Capital Expenditures Expanded Lists</t>
  </si>
  <si>
    <t>साकोरेनगर ते  नगर रोड  हयात हॉटेल रस्ता   डांबरीकरण करणे</t>
  </si>
  <si>
    <t>CE20A102/A2-1473</t>
  </si>
  <si>
    <t>10−ख. वाहतूक नियंत्रण</t>
  </si>
  <si>
    <t>नगर रोड  साईडपट्टी  विकसित   करणे</t>
  </si>
  <si>
    <t>1. मध्यवर्ती कार्यालय, कायम सेवक वर्ग वेतन</t>
  </si>
  <si>
    <t>XE12A101A</t>
  </si>
  <si>
    <t>CE20A102/A2-1474</t>
  </si>
  <si>
    <t>सेंट जोसेफ    कॉलनी    ते सेंट   अरनाल्ड  पर्यंत पेपल सेमिनरी  येथे  रस्त्याचे कडेने  सिमाभिंत विकसित   करणे</t>
  </si>
  <si>
    <t>2−अ. कायम सेवकवर्ग वेतन</t>
  </si>
  <si>
    <t>XE12A101B</t>
  </si>
  <si>
    <t>CE20A102/A2-1475</t>
  </si>
  <si>
    <t>3, 4</t>
  </si>
  <si>
    <t>नागपूर चाळ ते  509 चौक रस्ता  विकसित  करणे</t>
  </si>
  <si>
    <t>2−ब. कायम सेवकवर्ग वेतन (वि.का.)</t>
  </si>
  <si>
    <t>सन 2014-15 मध्ये सुचविण्यात आलेली कामे परंतु दि. 31 मार्च 2015 नंतर खर्च पडत असल्याने सुचविण्यात आलेली रक्कम
Water Works budgeted in '14-15 budget but expenditure happening after 31 March 2015</t>
  </si>
  <si>
    <t>CE20A102/A2-1476</t>
  </si>
  <si>
    <t>4, 17</t>
  </si>
  <si>
    <t>त्रिदल नगर ते  शांती रक्षक सोसायटी  पर्यंत रस्ता  विकसित   करणे</t>
  </si>
  <si>
    <t>यादी क्र. पी2</t>
  </si>
  <si>
    <t>CE20A102/A2-1477</t>
  </si>
  <si>
    <t>10−ग. विद्युत विभाग</t>
  </si>
  <si>
    <t>ZE16A104A/P2-</t>
  </si>
  <si>
    <t>शांती रक्षक  सोसायटी ते  जेल रोड  पर्यंत रस्ता  विकसित   करणे</t>
  </si>
  <si>
    <t>शुद्ध पाण्याच्या मुख्य नलिका टाकणे</t>
  </si>
  <si>
    <t>CE20A102/A2-1478</t>
  </si>
  <si>
    <t>ZE16A104A/P2-101</t>
  </si>
  <si>
    <t>प्रभाग क्र. 11 मध्ये हायकंटुर लाईन विकसित करणे.</t>
  </si>
  <si>
    <t>कोरेगांव पार्क  फा.प्लॉ.नं 360, 361 व 392 येथील  डी.पी.रस्ता विकसित   करणे.</t>
  </si>
  <si>
    <t>ZE16A104A/P2-102</t>
  </si>
  <si>
    <t>11,12, 13,24</t>
  </si>
  <si>
    <t>CE20A102/A2-1479</t>
  </si>
  <si>
    <t>exp in lakhs</t>
  </si>
  <si>
    <t xml:space="preserve">बंडगार्डन रस्ता वाडीया कॉलेज ते बंडगार्डन पुल पर्यंत अॅटग्रेड, इंटरलॉकींग ब्लॉक बसविणे व वाहतुक विषयक कामे करणे. </t>
  </si>
  <si>
    <t>यादी क्र. झेड्2</t>
  </si>
  <si>
    <t>CE20A102/A2-1480</t>
  </si>
  <si>
    <t>घोरपडी स.नं. 52, 53 मधील 24 मी.डी.रस्ता विकसित  करणे.</t>
  </si>
  <si>
    <t>CE20A102/A2-1481</t>
  </si>
  <si>
    <t>भारत फोर्ज   ते  भिमनगर 24 मी. डी.पी. रस्ता   विकसीत   करणे</t>
  </si>
  <si>
    <t xml:space="preserve">10−अ. पूल व नदी सुधारणा (विकास योजना) </t>
  </si>
  <si>
    <t>1. − 1. पाणीपुरवठा</t>
  </si>
  <si>
    <t>CE20A102/A2-1482</t>
  </si>
  <si>
    <t xml:space="preserve">घोरपडी स.नं.70,69 व स.नं.67,68 मधील 12 मी. डी.पी. रस्ता विकसीत करणे </t>
  </si>
  <si>
    <t>CE20A102/A2-1483</t>
  </si>
  <si>
    <t>बी.टी.कवडे आर.ओ.बी.ते कवडे  मळा रस्ता डांबरी करणे</t>
  </si>
  <si>
    <t>पाणीपुरवठा विभाग</t>
  </si>
  <si>
    <t>CE20A102/A2-1484</t>
  </si>
  <si>
    <t>मालधक्का चौक ते  नवीन जिल्हा  परिषद इमारत दरम्यानचा रस्ता पुर्नडांबरीकरण  करणे</t>
  </si>
  <si>
    <t>CE20A102/A2-1485</t>
  </si>
  <si>
    <t>शांताई हॉटेल  समोरील  रस्ता यु.टी.डब्ल्यू.टी. कॉक्रीटीकरण करणे</t>
  </si>
  <si>
    <t>ZE16A103/P1-125+++</t>
  </si>
  <si>
    <t>CE20A102/A2-1486</t>
  </si>
  <si>
    <t xml:space="preserve">10च. स्ट्रॉम वॉटर ड्रेन प्रकल्प </t>
  </si>
  <si>
    <t>महेश  लंच होम ते  एम.एस.ए.बी.पॉवर हाऊस दरम्यानचा रस्ता डांबरीकरण  करणे</t>
  </si>
  <si>
    <t xml:space="preserve"> पर्वती जलकेंद्र येथे नवीन 500 एमएल डी क्षमतेचे जलशुध्दीकरण केंद्र बांधणे </t>
  </si>
  <si>
    <t>CE20A102/A2-1487</t>
  </si>
  <si>
    <t>आगरकर नगर येथील   रस्ता   डांबरीकरण करणे</t>
  </si>
  <si>
    <t>CE20A102/A2-1488</t>
  </si>
  <si>
    <t>साधु वासवानी चौक ते  कौन्सिल हॉल  तसेच  जी.पी.ओ. ते  ब्ल्यू   नाईल  हॉटेल रस्ता  करणे</t>
  </si>
  <si>
    <t>CE20A102/A2-1489</t>
  </si>
  <si>
    <t>नरपतगीरी   चौक ते  15 ऑगस्ट चौक रस्ता   करणे</t>
  </si>
  <si>
    <t>CE20A102/A2-1490</t>
  </si>
  <si>
    <t>ताराचंद हॉस्पीटल ते नानापेठ    पोलिस चौकी यु.टी.डब्ल्यू.टी.  पध्दतीने कॉक्रीटीकरण  करणे</t>
  </si>
  <si>
    <t>CE20A102/A2-1491</t>
  </si>
  <si>
    <t>लखेरी मारूती ते  नेहरू रस्ता पर्यत  रस्ता मिलींग करून डांबरीकरण  करणे</t>
  </si>
  <si>
    <t>CE20A102/A2-1492</t>
  </si>
  <si>
    <t>सणस शाळा ते  कमला नेहरू हॉस्पीटल  रस्ता मिलिंग  करून डांबरीकरण  करणे</t>
  </si>
  <si>
    <t>CE20A102/A2-1493</t>
  </si>
  <si>
    <t>ए.डी.कॅम्प चौक  पद्मजी  चौकी  रस्ता मिलिंग  करून   पुर्नडांबरीकरण  करणे</t>
  </si>
  <si>
    <t>CE20A102/A2-1494</t>
  </si>
  <si>
    <t>पद्मजी  चौकी ते  निशात टॉकिज    ते मनपा हदद मिलिंग करून   पुर्नडांबरीकरण  करणे</t>
  </si>
  <si>
    <t xml:space="preserve">12. भवने, भूमी व मनपा वसाहती यांची व्यवस्था </t>
  </si>
  <si>
    <t>CE20A102/A2-1495</t>
  </si>
  <si>
    <t>भवानी माता मंदिर    ते मनपा हद्द रस्ता मिलिंग करून   पुर्नडांबरीकरण  करणे</t>
  </si>
  <si>
    <t>CE20A102/A2-1496</t>
  </si>
  <si>
    <t xml:space="preserve">जुना मोटार स्टॅण्ड चौक ते हरकानगर ते मनपा शाळा समोरील रस्ता मिलिंग करून पुर्नडांबरीकरण करणे </t>
  </si>
  <si>
    <t>CE20A102/A2-1497</t>
  </si>
  <si>
    <t>पुना कॉलेज   समोरील  रस्ता प्रेसिडेंट हॉटेल   पर्यंत सी.सी.रोड   करणे</t>
  </si>
  <si>
    <t>CE20A102/A2-1498</t>
  </si>
  <si>
    <t>अशोक  चौक ते  डोके  तालीम चौक रस्ता   मिलिंग करून डांबरीकरण  करणे</t>
  </si>
  <si>
    <t>CE20A102/A2-1499</t>
  </si>
  <si>
    <t xml:space="preserve">महाराणा प्रताप रस्ता नर्तकी हॉटेल ते शिवराम दादा तालीम, रांका ज्ेवेलर्स रस्ता मिलिंग करून डांबरीकरण करणे </t>
  </si>
  <si>
    <t>CE20A102/A2-1500</t>
  </si>
  <si>
    <t>शिताळदेवी चौक ते गंजपेठ    पोलिस चौकी रस्ता   मिलिंग करून डांबरीकरण  करणे</t>
  </si>
  <si>
    <t>CE20A102/A2-1501</t>
  </si>
  <si>
    <t>गंजपेठ  पोलिस चौकी ते कस्तुरे   चौक महाराणाप्रताप चौक ते  कस्तुरी  चौक   पुर्नडांबरीकरण  करणे</t>
  </si>
  <si>
    <t>CE20A102/A2-1502</t>
  </si>
  <si>
    <t>गोकुळ वस्ताद  तालीम ते  लहुजी   वस्ताद  चौक रस्ता   डांबरीकरण करणे</t>
  </si>
  <si>
    <t>CE20A102/A2-1503</t>
  </si>
  <si>
    <t xml:space="preserve">कुंभारवाडा ते डॉ.बाबासाहेब आंबेडकर सांस्कृतिक भवन पर्यंतचा रस्ता कॉक्रीटीकरण करणे </t>
  </si>
  <si>
    <t>CE20A102/A2-1504</t>
  </si>
  <si>
    <t>हरकानगर चौक ते  मनपा हदद रस्ता मिलिग करून डांबरीकरण  करणे</t>
  </si>
  <si>
    <t>CE20A102/A2-1505</t>
  </si>
  <si>
    <t>नेहरू रस्ता  सोनवणे हॉस्पीटल ते  सेव्हन लव्हज चौक रस्ता विकसन व दुभाजक  करणे</t>
  </si>
  <si>
    <t>CE20A102/A2-1506</t>
  </si>
  <si>
    <t>परमार चौक ते  एकबोटे    कॉलनी रस्ता, शंकरशेठ    रोड पर्यंत    रस्ते डांबरीकरण  करणे</t>
  </si>
  <si>
    <t>CE20A102/A2-1507</t>
  </si>
  <si>
    <t>परमार चौक ते  शारदा  क्लिनिक रस्ता,   शंकरशेठ    रोड पर्यंत    रस्ते डांबरीकरण  करणे</t>
  </si>
  <si>
    <t xml:space="preserve">16. उद्याने, प्राणीसंग्रहालये </t>
  </si>
  <si>
    <t>CE20A102/A2-1508</t>
  </si>
  <si>
    <t>साततोटी पोलिस  चौकी रस्ता   पुर्नडांबरीकरण  करणे</t>
  </si>
  <si>
    <t>CE20A102/A2-1509</t>
  </si>
  <si>
    <t>Auto-translate:</t>
  </si>
  <si>
    <t>प्रोग्रेसिव्ह रस्ता  विकसीत  करणे.</t>
  </si>
  <si>
    <t>पाणीपुरवठा व जलोत्सारण प्रकल्पांतर्गत खास निधी क चा खर्चाचा गोषवारा :: Water Revenue Expenditure summary</t>
  </si>
  <si>
    <t>CE20A102/A2-1510</t>
  </si>
  <si>
    <t>हिंगणे मळा 12 मी. डी.पी. रस्ता  विकसीत करणे.</t>
  </si>
  <si>
    <t>CE20A102/A2-1511</t>
  </si>
  <si>
    <t>हडपसर गावठाण मनपा 32 नं.  शाळा ते  सोलापूर रस्ता  विकसीत करणे.</t>
  </si>
  <si>
    <t>CE20A102/A2-1512</t>
  </si>
  <si>
    <t>काळे   बोराटेनगरकडे जाणारा  रस्ता काँक्रीट  करणे.</t>
  </si>
  <si>
    <t>17. खेळ, क्रीडांगणे</t>
  </si>
  <si>
    <t>CE20A102/A2-1513</t>
  </si>
  <si>
    <t>स.नं.259, स.नं.25, 26 येथील   डी.पी. रस्ता  िऊहसीत  करणे</t>
  </si>
  <si>
    <t>CE20A102/A2-1514</t>
  </si>
  <si>
    <t>1 नगरसचिव यांचे कार्यालय</t>
  </si>
  <si>
    <t xml:space="preserve">कोंढवा मुख्य रस्ता साई सर्व्हीस स्टेशन ते खडीमशीन चौक पर्यंत पुर्नडांबरीकरण करणे. </t>
  </si>
  <si>
    <t>CE20A102/A2-1515</t>
  </si>
  <si>
    <t xml:space="preserve">कोंढवा ब्रु. स.नं. 2,3,4 व 5 मधून स.नं. 17 पर्यंत जाणारा 30 मी. डी.पी. रस्ता विकसित करणे. </t>
  </si>
  <si>
    <t>1. नगरसचिव (म्युनिसिपल सेक्रेटरी) 
(मुं.प्रां. मनपा अधिनियम, कलम45(3) 
प्रमाणे) वेतन</t>
  </si>
  <si>
    <t>CE20A102/A2-1516</t>
  </si>
  <si>
    <t xml:space="preserve">एन.आय.बी.एम. चौक ते उंड्री ऑर्चिड पॅलेस पर्यंतचा रस्त्यावरील उर्वरीत कामे करणे. </t>
  </si>
  <si>
    <t>CE20A102/A2-1517</t>
  </si>
  <si>
    <t>साळुखे विहार  डी.पी. रस्ता   काँक्रीट  करणे.</t>
  </si>
  <si>
    <t>CE20A102/A2-1518</t>
  </si>
  <si>
    <t>शिवरकर रस्ता सर्कल  चौक ते  साळुंखे विहार  रस्ता काँक्रीट  करणे.</t>
  </si>
  <si>
    <t>CE20A102/A2-1519</t>
  </si>
  <si>
    <t>61, 62, 63</t>
  </si>
  <si>
    <t>ज्योती हॉटेल,  एन.आय.बी.एम. , सनश्री कंगण पर्यंतचा  रस्ता  विकसित   करणे.</t>
  </si>
  <si>
    <t>क. सर्वसाधारण पट्टी</t>
  </si>
  <si>
    <t>CE20A102/A2-1520</t>
  </si>
  <si>
    <t>1. नागरिकांकडून (कआकसंप्र)</t>
  </si>
  <si>
    <t>18. सांस्कृतिक केंद्र</t>
  </si>
  <si>
    <t>RI11A101</t>
  </si>
  <si>
    <t xml:space="preserve">प्रभाग क्र. 62, गोकुळनगर खडी मशिन चौक ते पिसोळीकडे जाणारा मनपा हददीपर्यंतचा डी.पी. रस्ता विकसीत करणे </t>
  </si>
  <si>
    <t>CE20A102/A2-1521</t>
  </si>
  <si>
    <t>खडी मशिन चौक ते  येवलेवाडी  हद्दीपर्यंतचा   डी.पी. रस्ता  विकसित  करणे.</t>
  </si>
  <si>
    <t>2014-15 वर्षाचा मान्य अंदाज</t>
  </si>
  <si>
    <t>CE20A102/A2-1522</t>
  </si>
  <si>
    <t>2. राज्य सरकारकडून (कआकसंप्र)</t>
  </si>
  <si>
    <t>RI11A102</t>
  </si>
  <si>
    <t>मीठानगर , भाग्योदयनगर अंतर्गत   रस्ते   काँक्रीटीकरण  करणे.</t>
  </si>
  <si>
    <t>CE20A102/A2-1523</t>
  </si>
  <si>
    <t>3. मध्यवर्ती शासनाकडून करांऐवजी येणारे सहाय्य (कआकसंप्र)</t>
  </si>
  <si>
    <t>शिवनेरीनगर अंतर्गत रस्ते  यु.टी.डब्लु.टी.   पध्दतीने  काँक्रीटीकरण  करणे.</t>
  </si>
  <si>
    <t>RI11A103</t>
  </si>
  <si>
    <t>CE20A102/A2-1524</t>
  </si>
  <si>
    <t>के.के. मार्केट   रस्ता  विकसित  करणे.</t>
  </si>
  <si>
    <t>4. पुणे वाहन व्यवहार खात्याकडील मिळकतींवरील कर (कआकसंप्र)</t>
  </si>
  <si>
    <t>CE20A102/A2-1525</t>
  </si>
  <si>
    <t>RI11A104</t>
  </si>
  <si>
    <t>2-37</t>
  </si>
  <si>
    <t xml:space="preserve">मोलेदीना रस्ता ते वैरागे गार्डन कॅनल पर्यंतचा रस्ता यु.टी.डब्लु.टी. पध्दतीने काँक्रीटीकरण करणे. </t>
  </si>
  <si>
    <t>CE20A102/A2-1526</t>
  </si>
  <si>
    <t>Municipal Commissioner's statement</t>
  </si>
  <si>
    <t>72, 62</t>
  </si>
  <si>
    <t>महापालिका आयुक्त यांचे निवेदन</t>
  </si>
  <si>
    <t>42-93</t>
  </si>
  <si>
    <t xml:space="preserve">अप्पर डेपो ते व्ही.आय.टी. कॉलेज चौक 30.00 मी. डी.पी. रस्ता विकसीत करणे. </t>
  </si>
  <si>
    <t xml:space="preserve">क. सर्वसाधारण पट्टी बेरीज </t>
  </si>
  <si>
    <t>(1)-(52)</t>
  </si>
  <si>
    <t>CE20A102/A2-1527</t>
  </si>
  <si>
    <t xml:space="preserve">19. भाजी मंडया व पशुवधगृहे </t>
  </si>
  <si>
    <t>नेहरु रस्ता  सेव्हन   लव्हज चौक ते माकेटयार्ड     चौक रस्ता  विकसित  करणे.</t>
  </si>
  <si>
    <t>CE20A102/A2-1528</t>
  </si>
  <si>
    <t xml:space="preserve">पुणे रेडीयेटर ते माळवाडी पर्यंत स.क्र. 216 ते 223 मनपा हद्दीवरून स.क्र. 211 पर्यंत जाणारा रस्ता विकसित करणे. </t>
  </si>
  <si>
    <t>1. पक्की जमा (आ.क.प्र.)</t>
  </si>
  <si>
    <t>RI11B101</t>
  </si>
  <si>
    <t>CE20A102/A2-1529</t>
  </si>
  <si>
    <t xml:space="preserve">सोलापुर रस्ता पासुन उत्तरेकडे स.क्र. 280 ते 216 मधुन कॅनालचेकडेने जाणारा 12.00 मी डी.पी. रस्ता विकसित करणे </t>
  </si>
  <si>
    <t>2. निर्गत रिफंडमधील 10 टक्के हिस्सा (आ.क.प्र.)</t>
  </si>
  <si>
    <t>RI11B102</t>
  </si>
  <si>
    <t>CE20A102/A2-1530</t>
  </si>
  <si>
    <t xml:space="preserve">वानवडी स.नं. 6 ते 14 मधील 12 मी. डी.पी. रस्ता (दक्षिण-उत्तर) काँक्रिट करणे. </t>
  </si>
  <si>
    <t>3. प्रलंबित असलेल्या करवाढीपोटी येणारे उत्पन्न</t>
  </si>
  <si>
    <t>RI11B108</t>
  </si>
  <si>
    <t>CE20A102/A2-1531</t>
  </si>
  <si>
    <t xml:space="preserve">बेरीज </t>
  </si>
  <si>
    <t xml:space="preserve">स.क्र. 49 अ, काळेपडळ रेल्वे क्रॉसींग पासुन स.क्र. 48 मधिल नाल्यापर्यंत जाणारा 14.4.1 जी ने स्थलांतरीत झालेला रस्ता विकसित करणे. </t>
  </si>
  <si>
    <t>CE20A102/A2-1532</t>
  </si>
  <si>
    <t xml:space="preserve">ससाणेनगर रेल्वे क्रॉसिंग ते हांडेवाडी आणि महम्मदवाडीकडे जाणाऱ्या रस्त्यांचे जागा उपलब्धतेप्रमाणे रुंदीकरण करणे. </t>
  </si>
  <si>
    <t>वजा :- परत करावयाची रक्कम (रिफंड) पक्का (आ.क.प्र.)</t>
  </si>
  <si>
    <t>RI11B103</t>
  </si>
  <si>
    <t>CE20A102/A2-1533</t>
  </si>
  <si>
    <t>शासनाकडून उभारलेली कर्जे</t>
  </si>
  <si>
    <t xml:space="preserve">महम्मदवाडी गावठाण ते महम्मदावडी खिंड ते आझादनगरपर्यंत रस्ता पुर्न:डांबरीकरण करणे. </t>
  </si>
  <si>
    <t>CE20A102/A2-1534</t>
  </si>
  <si>
    <t xml:space="preserve">हडपसर स.क्र. 73 ते महम्मदवाडी स.क्र. 88 मधुन जाणारा 24 मी. डी.पी. रस्ता महम्मदवाडी व हांडेवाडी रोड जोडणारा रस्ता विकसित करणे </t>
  </si>
  <si>
    <t>निव्वळ जमा</t>
  </si>
  <si>
    <t>CE20A102/A2-1535</t>
  </si>
  <si>
    <t xml:space="preserve">महम्मदवाडी स.क्र. 23, 24, 37, 38 मधुन जाणारा 30 मी. डी.पी. रस्ता तयार करणे. </t>
  </si>
  <si>
    <t>CE20A102/A2-1536</t>
  </si>
  <si>
    <t xml:space="preserve">43, 20, 46, 42 </t>
  </si>
  <si>
    <t>ट्रॅन्झिट फी (रहदारी फी) (आ.क.प्र.)</t>
  </si>
  <si>
    <t xml:space="preserve">20. क्षेत्रिय कार्यालयाने करावयाची कामे </t>
  </si>
  <si>
    <t>RI11B105</t>
  </si>
  <si>
    <t>पुणे  सोलापूर रस्ता बी.आर.टी. मार्गाचे काम  करणे.</t>
  </si>
  <si>
    <t>CE20A102/A2-1537</t>
  </si>
  <si>
    <t>मुंढवा अमरधाम  स्मशानभुमी जवळील डि.पी. रस्ता  विकसित  करणे.</t>
  </si>
  <si>
    <t>CE20A102/A2-1538</t>
  </si>
  <si>
    <t>मुंढवा, केशवनगर हद्दीपर्यंत रस्त्याचे  डांबरी कामे  करणे.</t>
  </si>
  <si>
    <t>अ</t>
  </si>
  <si>
    <t>CE20A102/A2-1539</t>
  </si>
  <si>
    <t xml:space="preserve">हडपसर औद्योगिक वसाहत ते मगरपट्टयाचे मागील 20.00 मी. एच.सी.एम.टी.आर. रस्ता जोडणाऱ्या डी.पी. रस्त्यावर दोन्ही कॅनॉलवरील पुल बांधणे. </t>
  </si>
  <si>
    <t>CE20A102/A2-1540</t>
  </si>
  <si>
    <t>वजा :- पुणे सेना विभाग (कॅन्टोन्मेंट) हिस्सा (मु.ले.)</t>
  </si>
  <si>
    <t>RI11B106</t>
  </si>
  <si>
    <t>मुंढवा ताडीगुत्ता  चौकातील उर्वरीत रस्ता काँक्रीटीकरण  करणे.</t>
  </si>
  <si>
    <t>वजा :- खडकी सेना विभाग (कॅन्टोन्मेंट) हिस्सा (मु.ले.)</t>
  </si>
  <si>
    <t>RI11B107</t>
  </si>
  <si>
    <t>CE20A102/A2-1541</t>
  </si>
  <si>
    <t xml:space="preserve">मुंढवा मगरपट्टा मुख्य रस्ता आर.ओ.बी. चौक ते साडेसतरा नळी अॅमेनोरा टॉऊनशिपकडे जाणारा पुणे मनपा हद्दीपर्यंत रस्ता विकसित करणे व कल्व्हर्ट बांधणे. </t>
  </si>
  <si>
    <t>CE20A102/A2-1542</t>
  </si>
  <si>
    <t xml:space="preserve">मुंढवा, हडपसर हददीवरील कुमार पॅराडाईज ते एस.सी.एम.टी. आर. पर्यंत रस्ता विकसीत करणे. </t>
  </si>
  <si>
    <t>CE20A102/A2-1543</t>
  </si>
  <si>
    <t>कोंढवा  खुर्द  स.नं.45,42,41,40 मधुन जाणारा  रस्ता पुर्नडांबरीकरण  करणे</t>
  </si>
  <si>
    <t>CE20A102/A2-1544</t>
  </si>
  <si>
    <t>	</t>
  </si>
  <si>
    <t xml:space="preserve">खराडी मधील व्हीक्टोरीया स्कुल समोरील 12 मी. अर्धवट असलेल्या डी.पी. रस्त्याचे काम पुर्ण करणे </t>
  </si>
  <si>
    <t>CE20A102/A2-1545</t>
  </si>
  <si>
    <t>खराडी मधील गंगा कॉन्स्टेला येथील रस्त्याचे अर्धवट काम   पुर्ण  करणे व फुटपाथ करणे</t>
  </si>
  <si>
    <t xml:space="preserve">ख. निव्वळ आयातकर एकूण बेरीज </t>
  </si>
  <si>
    <t>CE20A102/A2-1546</t>
  </si>
  <si>
    <t xml:space="preserve">खराडी येथील ब्ल्यू बेरी व डेक्कन गोल्ड येथील अर्धवट असलेल्या 12 मी. डी.पी. रस्ता 60 मी. डी.पी. रस्त्याला जोडणे </t>
  </si>
  <si>
    <t>CE20A102/A2-1547</t>
  </si>
  <si>
    <t xml:space="preserve">खराडी मधील सातव वस्ती येथील 120 फुटी डी.पी. रस्त्याला जोडणारा 18 मी. डी.पी. रस्त्याचे अर्धवट असलेले काम पुर्ण करणे </t>
  </si>
  <si>
    <t>CE20A102/A2-1548</t>
  </si>
  <si>
    <t>स्थानिक संस्था कर नोंदणी शुल्क</t>
  </si>
  <si>
    <t>RI11B201</t>
  </si>
  <si>
    <t xml:space="preserve">खराडी मधील स.नं.39 मधून स.नं.42,43 हददीवरील डी.पी. रस्त्याचे अर्धवट असलेले काम पुर्ण करणे व फुटपाथ करणे </t>
  </si>
  <si>
    <t>CE20A102/A2-1549</t>
  </si>
  <si>
    <t>स्थानिक संस्था कर</t>
  </si>
  <si>
    <t xml:space="preserve">खराडी येथील गुलमोहर सीटी स.नं.2 मधून जाणारा अर्धवट विकसीत केलेला 18 मी. डी.पी. रस्ता करणे </t>
  </si>
  <si>
    <t xml:space="preserve">पाणीपुरवठा योजनेसाठी शासनाकडून मिळालेले कर्ज </t>
  </si>
  <si>
    <t>RI11B202</t>
  </si>
  <si>
    <t>01-02-1995</t>
  </si>
  <si>
    <t>CE20A102/A2-1550</t>
  </si>
  <si>
    <t>विश्रांतवाडी  चौक ते  म्हस्के वस्तीपर्यंतचा आळंदी मुख्य   रस्ता   डांबरीकरण करणे</t>
  </si>
  <si>
    <t>CE20A102/A2-1551</t>
  </si>
  <si>
    <t>विश्रांतवाडी  चौक ते  509 चौकाकडे  जाणारा  मुख्य रस्ता डांबरीकरण  करणे</t>
  </si>
  <si>
    <t>CE20A102/A2-1552</t>
  </si>
  <si>
    <t>जुना  मुंढवा रस्ता   डांबरीकरण करणे</t>
  </si>
  <si>
    <t>CE20A102/A2-1553</t>
  </si>
  <si>
    <t>र.रु. 10 लाखापर्यंतच्या खरेदी उलाढालीवर भरावयाची ठोक रक्कम</t>
  </si>
  <si>
    <t>RI11B202A</t>
  </si>
  <si>
    <t xml:space="preserve">509 चौक ते धानोरी जकात नाक्यापर्यतचा 30 मी. 205 चा रस्ता विकसीत करणे </t>
  </si>
  <si>
    <t>CE20A102/A2-1554</t>
  </si>
  <si>
    <t>चौरस मीटर बांधकामाप्रमाणे भरावयाची ठोक रक्कम</t>
  </si>
  <si>
    <t>RI11B202B</t>
  </si>
  <si>
    <t>जेल रोड  येथे  डांबरीकरण  करणे</t>
  </si>
  <si>
    <t>CE20A102/A2-1555</t>
  </si>
  <si>
    <t>पर्णकुटी  पोलिस चौकी ते  शाहदलबाबा दर्गा पर्यंत   रस्ता   दुभाजक बसविणे</t>
  </si>
  <si>
    <t>कंत्राटदाराने एकूण उलाढाल / करारानुसार 0.25 % भरावयाची रक्कम</t>
  </si>
  <si>
    <t>20 वर्षे</t>
  </si>
  <si>
    <t>RI11B202C</t>
  </si>
  <si>
    <t>4-अ. मागासवर्गीय कल्याणकारी योजना निधीकडून देणगी - प्राथमिक</t>
  </si>
  <si>
    <t>01-02-2015</t>
  </si>
  <si>
    <t>CE20A102/A2-1556</t>
  </si>
  <si>
    <t>निर्गत मालापोटी 10 % हिस्सा</t>
  </si>
  <si>
    <t>RI11B202D</t>
  </si>
  <si>
    <t xml:space="preserve">पर्णकुटी पोलिस चौकी ते शाहदलबाबा दर्गा पर्यंतचा रस्ता मान्य डी.पी. नुसार जागा ताब्यात घेऊन रस्ता विकसीत करणे </t>
  </si>
  <si>
    <t>CE20A102/A2-1557</t>
  </si>
  <si>
    <t>इतर जमा</t>
  </si>
  <si>
    <t>RI11B202E</t>
  </si>
  <si>
    <t>गुजन  चौक ते  गोल्फ क्लब चौकापर्यंतचा साईडपटटी  नव्याने अॅडग्रेड  मध्ये विकसीत   करणे</t>
  </si>
  <si>
    <t>1. बेरीज</t>
  </si>
  <si>
    <t>स्थानिक संस्था करापोटी व्याज</t>
  </si>
  <si>
    <t>RI11B203</t>
  </si>
  <si>
    <t>CE20A102/A2-1558</t>
  </si>
  <si>
    <t>गोल्फ क्लब चौक ते आंंबेडकर     सोसा. चौक येथील   (लुप   रोड) व्ही.आय.पी. रोडवर दुभाजक बसविणे</t>
  </si>
  <si>
    <t>स्थानिक संस्था कर शास्ती (दंड)</t>
  </si>
  <si>
    <t>RI11B204</t>
  </si>
  <si>
    <t>CE20A102/A2-1559</t>
  </si>
  <si>
    <t>आंबेडकर सोसा.चौक ते  आळंदी चौक येथील   (लुप   रोड) व्ही.आय.पी. रोडवर दुभाजक बसविणे</t>
  </si>
  <si>
    <t>स्थानिक संस्था कर जप्त केलेली रक्कम</t>
  </si>
  <si>
    <t>RI11B205</t>
  </si>
  <si>
    <t>CE20A102/A2-1560</t>
  </si>
  <si>
    <t>राज्य शासनाकडून मुद्रांक शुल्क अधिभारापोटी मिळालेली रक्कम (1%)</t>
  </si>
  <si>
    <t>शादलबाबा श्रीराम कमान ते  नाईक   नगर चौक पर्यंतचा   रस्ता   काँक्रिटीकरण  करणे.</t>
  </si>
  <si>
    <t>RI11B206</t>
  </si>
  <si>
    <t>CE20A102/A2-1561</t>
  </si>
  <si>
    <t xml:space="preserve">छत्रपती शिवाजी महाराज प्रवेशव्दार ते हॉट मिक्स प्लान्ट तसेच गुरुव्दारा रोड ले लेक्ष्मी नगर पोलिस चौकी दरम्यानचा रस्ता यु.टी.डब्ल्यू.टी.करणे. </t>
  </si>
  <si>
    <t>CE20A102/A2-1562</t>
  </si>
  <si>
    <t>मनपा ठेकेदारांच्या बिलांमधून एल.बी.टी. वसुली</t>
  </si>
  <si>
    <t>RI11B207</t>
  </si>
  <si>
    <t>पेटकर प्रॉपटी   येथे  रस्ता कॉक्रीट  करणे.</t>
  </si>
  <si>
    <t>CE20A102/A2-1563</t>
  </si>
  <si>
    <t>आशिष गार्डन    ते महात्मा   सोसायटी दरम्यानचा रस्ता यू.टी.डब्ल्यू.टी.पध्दतीने कॉक्रीटीकरण करणे.</t>
  </si>
  <si>
    <t>CE20A102/A2-1564</t>
  </si>
  <si>
    <t>4-अ. मागासवर्गीय कल्याणकारी योजना निधीकडून देणगी - दुय्यम</t>
  </si>
  <si>
    <t xml:space="preserve">ख-1. स्थानिक संस्था कर बेरीज </t>
  </si>
  <si>
    <t>प्र.क्र.30 मधील 12 मी.  सर्व्हिस रस्ता विकसित करणे.</t>
  </si>
  <si>
    <t>CE20A102/A2-1565</t>
  </si>
  <si>
    <t xml:space="preserve">सन 2005-06 मध्ये बँक ऑफ महाराष्ट्रकडून उभारलेले कर्ज </t>
  </si>
  <si>
    <t>हमराज चौक येथील   रस्ता   कॉक्रीट  (टी.डब्ल्यू.टी.पध्दतीने करणे)</t>
  </si>
  <si>
    <t>12 वर्षे</t>
  </si>
  <si>
    <t>CE20A102/A2-1566</t>
  </si>
  <si>
    <t>वजा :- स्थानिक संस्था कर रिफंड</t>
  </si>
  <si>
    <t>नवभूमी ते  लालबहादूर कॉलनी रस्ता   व परिसरातील रस्ते  कॉक्रीटीकरण (टी.डब्ल्यू.टी.  पद्धतीने)  करणे</t>
  </si>
  <si>
    <t>RI11B251</t>
  </si>
  <si>
    <t>CE20A102/A2-1567</t>
  </si>
  <si>
    <t xml:space="preserve">मुखर्जी उद्यान ते गुळवणी महाराज रस्ता, टोळ सभागृह ते नवसहयाद्री , ताथवडे उद्यान रस्ता डांबरीकरण करणे. </t>
  </si>
  <si>
    <t>CE20A102/A2-1568</t>
  </si>
  <si>
    <t xml:space="preserve">ख-1. स्थानिक संस्था कर एकूण बेरीज </t>
  </si>
  <si>
    <t xml:space="preserve">सन 2009-10 मध्ये कॅनरा बँकेकडून उभारलेले कर्ज </t>
  </si>
  <si>
    <t xml:space="preserve">पोतनीस परिसर व अलंकार पोलिस चौकी ते वारजे कर्वेनगर कार्यालया दरम्यान रस्त्याचे डांबरीकरण करणे. </t>
  </si>
  <si>
    <t>CE20A102/A2-1569</t>
  </si>
  <si>
    <t>एन.डी.ए.रोड ते  वारजे  गावठांण कडे  जाणारा नविन  डी.पी.रस्ता विकसित   करणे.</t>
  </si>
  <si>
    <t>CE20A102/A2-1570</t>
  </si>
  <si>
    <t>सन 2015-16 मध्ये कॅनरा बॅकेकडून उभारावयाचे कर्ज</t>
  </si>
  <si>
    <t>गुलाबराव ताटे  पथ डांबरीकरण, फुटपाथ व इतर  तद्रुषंगिक कामे करणे.</t>
  </si>
  <si>
    <t>01-04-2015 ते 31-03-2016</t>
  </si>
  <si>
    <t>CE20A102/A2-1571</t>
  </si>
  <si>
    <t>निंबाळकर बाग ते  सिटी प्राईड   ते  वारजे क्षेत्रिय  कार्यालय उर्वरित रस्ता काँक्रिटीकरण  करणे.</t>
  </si>
  <si>
    <t>CE20A102/A2-1572</t>
  </si>
  <si>
    <t>ए.आर.ए.आय.  रस्ता डांबरीकरण करणे.</t>
  </si>
  <si>
    <t>CE20A102/A2-1573</t>
  </si>
  <si>
    <t>सन 2015-16 मध्ये उभारावयाचे कर्ज</t>
  </si>
  <si>
    <t>एम.आय.टी.रस्ता काँक्रिटीकरण  करणे.</t>
  </si>
  <si>
    <t>01-10-2015 ते 31-03-2016</t>
  </si>
  <si>
    <t>CE20A102/A2-1574</t>
  </si>
  <si>
    <t xml:space="preserve">पुणे महानगरपालिकेने जागा मालक व विकसकाकडून डी.पी.रस्ता रुंदीच्या बदल्यात ज्या जागा विकसननिधी भरुन ताब्यात आलेल्या जागांचे विकसन कामे करणे. </t>
  </si>
  <si>
    <t>CE20A102/A2-1575</t>
  </si>
  <si>
    <t>पुणे  महानगरपालिका  हद्दीतील कॅनॉलच्या कडेने  असलेले रस्ते विकसित  करणे.</t>
  </si>
  <si>
    <t>CE20A102/A2-1576</t>
  </si>
  <si>
    <t xml:space="preserve">योजनांतर्गत एकूण जमा </t>
  </si>
  <si>
    <t>शहरातील डी.पी. रस्त्यांचे मार्किंग   करणे</t>
  </si>
  <si>
    <t xml:space="preserve">योजनांतर्गत एकूण खर्च </t>
  </si>
  <si>
    <t>CE20A102/A2-1577</t>
  </si>
  <si>
    <t>पुणे  महानगरपालिकेच्या हॉट  मिक्स प्लान्ट करीता नवी  बॅच  मिक्स प्लॅन्ट खरेदी  करणे.</t>
  </si>
  <si>
    <t>(1)-(52) (footer)</t>
  </si>
  <si>
    <t>38-89</t>
  </si>
  <si>
    <t>CE20A102/A2-1578</t>
  </si>
  <si>
    <t>भाऊ पाटील रस्त्याचे   डांबरीकरण व तद्.कामे करणे.</t>
  </si>
  <si>
    <t>CE20A102/A2-1579</t>
  </si>
  <si>
    <t>PRE01</t>
  </si>
  <si>
    <t>बालेवाडी   फाटा ते  बालेवाडी  जकात नाका दरम्यानचा  रस्ता विकसित करणे.</t>
  </si>
  <si>
    <t>CE20A102/A2-1580</t>
  </si>
  <si>
    <t>31, 33</t>
  </si>
  <si>
    <t>पानंद  रस्ता ,महालक्ष्मी लॉन्स ते  कमिन्स   कॉलेज डांबरीकरण  करणे.</t>
  </si>
  <si>
    <t>CE20A102/A2-1581</t>
  </si>
  <si>
    <t>म्हात्रे  ब्रिज रस्ता  ते  दिनानाथ मंगेशकर  हॉस्पिटल रस्ता   यु.टी.डब्ल्यु.टी. पध्दतीने  काँक्रीटीकरण  करणे.</t>
  </si>
  <si>
    <t>CE20A102/A2-1582</t>
  </si>
  <si>
    <t>गणेशखिंड रस्ता   डांबरीकरण करणे</t>
  </si>
  <si>
    <t>CE20A102/A2-1583</t>
  </si>
  <si>
    <t>औंध मुख्य  डी.पी. रस्ता   पेव्हरने डांबरीकरण   करणे</t>
  </si>
  <si>
    <t>CE20A102/A2-1584</t>
  </si>
  <si>
    <t>औंध महादजी  शिंदे मार्ग  डांबरीकरण करणे</t>
  </si>
  <si>
    <t>CE20A102/A2-1585</t>
  </si>
  <si>
    <t>औंध बोपोडी  शांता आपटे  रस्ता कॉक्रीटीकरण करणे</t>
  </si>
  <si>
    <t>RE11A101A</t>
  </si>
  <si>
    <t>CE20A102/A2-1586</t>
  </si>
  <si>
    <t>कर्वे पुतळा  ते  भेलके चौक कॉक्रीट  करणे</t>
  </si>
  <si>
    <t>CE20A102/A2-1587</t>
  </si>
  <si>
    <t>सुखसागरनगर खंडोबा मंदिरासमोरील गोकुळनगर चौकाकडे  जाणारा  रस्ता डांबरीकरण करणे.</t>
  </si>
  <si>
    <t>CE20A102/A2-1588</t>
  </si>
  <si>
    <t>म्हात्रे पुल (श्यामसुंदर   सोसायटी)   ते  दत्तवाडी दरम्यान नाल्यावर पुल  बांधून रस्ता  विकसीत  करणे</t>
  </si>
  <si>
    <t>CE20A102/A2-1589</t>
  </si>
  <si>
    <t>पुणे  शहरातील प्रवेशव्दारे सुशोभिकरण   करणे</t>
  </si>
  <si>
    <t>CE20A102/A2-1590</t>
  </si>
  <si>
    <t>शिवणे ते  खराडी   नदीकाठचा रस्ता  करणे</t>
  </si>
  <si>
    <t>CE20A102/A2-1591</t>
  </si>
  <si>
    <t>बाणेर स.नं. 14, 15, 16 मधील 24 मी.डी.पी.रस्ता विकसित  करणे.</t>
  </si>
  <si>
    <t>CE20A102/A2-1592</t>
  </si>
  <si>
    <t>हडपसर   मांजरी  फाटा ते  महादेव नगरपर्यंत  जाणा-या रस्त्याचे    उर्वरित काम करणे.</t>
  </si>
  <si>
    <t>CE20A102/A2-1593</t>
  </si>
  <si>
    <t>टिळक रस्ता   ते  बाजीराव  रस्ता यांना जोडणारा 18 मी.डी.पी.रस्ता विकसित  करणे.</t>
  </si>
  <si>
    <t>CE20A102/A2-1594</t>
  </si>
  <si>
    <t xml:space="preserve">नेलर रोड टाटा मॅॅनेजमेंट ट्रेनिंग इन्स्टीटयुट ते रुईया हाऊ स पर्यंतचा 12 मी. रुंद डी.पी.रस्ता विकसित करणे. </t>
  </si>
  <si>
    <t>CE20A102/A2-1595</t>
  </si>
  <si>
    <t>पासपोर्ट  ऑफीस ते  केशवनगर चौक  मुंढवा गावठाणमधून जाणारा 24 मी.डी.पी.रस्ता विकसित  करणे.</t>
  </si>
  <si>
    <t>CE20A102/A2-1596</t>
  </si>
  <si>
    <t>क्षेत्रीय कार्यालयाने करावयाची कामे : सन 2015-16 :: Admin Ward level works Summary</t>
  </si>
  <si>
    <t>स.नं. 45, धानोरी येथील   साठे बिस्कीट  कंपनी  समोरील 30 मी.रुंद डी.पी.रस्ता  विकसित  करणे.</t>
  </si>
  <si>
    <t>CE20A102/A2-1597</t>
  </si>
  <si>
    <t xml:space="preserve">स.नं. 13, पाषाण येथील हॉटेल ग्रीन पार्क ते गोल्ड कोस्ट सोसायटी 24 मी. रुंद डी.पी.रस्ता विकसित करणे. </t>
  </si>
  <si>
    <t>CE20A102/A2-1598</t>
  </si>
  <si>
    <t>अध्यापक विदयालय ते  क्षितीज  सोसायटी सहकारनगर नं.  2 पर्यंतचा रस्ता काँक्रिटीकरण  करणे.</t>
  </si>
  <si>
    <t>CE20A102/A2-1599</t>
  </si>
  <si>
    <t>शनिवारवाडा कॅार्नर   ते  टिळकपुल रस्ता   मास्टिक/यु.टी.डब्ल्यू.टी. करणे.</t>
  </si>
  <si>
    <t>CE20A102/A2-1600</t>
  </si>
  <si>
    <t>कोठारी  ब्लॉक समोरील रस्ता  विकसीत  करणे</t>
  </si>
  <si>
    <t>CE20A102/A2-1601</t>
  </si>
  <si>
    <t xml:space="preserve">निंबाळकर तालीम ते खुन्या मुरलीधर, सदाशिव पेठ येथील रस्ता खोदून कन्वेंशनल पब्दतीने कॉन्क्रिटीकरण करणे </t>
  </si>
  <si>
    <t>CE20A102/A2-1602</t>
  </si>
  <si>
    <t xml:space="preserve">शितळादेवी चौक, गुरूवार पेठ ते भोंडे चौक (पंचहौद टॉवर, गुरूवार पेठ) येथील रस्ता खोदून कन्वेंशनल पब्दतीने कॉन्क्रिटीकरण करणे </t>
  </si>
  <si>
    <t>CE20A102/A2-1603</t>
  </si>
  <si>
    <t>कुष्णाहट्टी चौक   ते  बलवार आळी गुरूवार पेठ  खोदून  युटीडब्ल्यूटी  पब्दतीने   कॉन्क्रिटीकरण  करणे</t>
  </si>
  <si>
    <t>CE20A102/A2-1604</t>
  </si>
  <si>
    <t>नवी पेठ  विठ्ठल मंदिर ते  गांजवे  चौक येथील   रस्ता   युटीडब्ल्यूटी  पब्दतीने    काँन्क्रिटीकरण  करणे</t>
  </si>
  <si>
    <t>CE20A102/A2-1605</t>
  </si>
  <si>
    <t xml:space="preserve">बाबू मामडी चौक, लोहियानगर ते लोहियानगर पोलिस चौकी पर्यंत रस्ता युटीडब्ल्यूटी पब्दतीने कॉन्क्रिटीकरण करणे </t>
  </si>
  <si>
    <t>CE20A102/A2-1606</t>
  </si>
  <si>
    <t>कुसाळकर  पुतळा चौक, जनवाडी मनपाच्या   व्यापारी   गाळयासमोर जागेचे कॉन्क्रिटीकरण  करणे</t>
  </si>
  <si>
    <t>CE20A102/A2-1607</t>
  </si>
  <si>
    <t>(in lakhs)</t>
  </si>
  <si>
    <t xml:space="preserve">पीएमसी कॉलनी क्र.11 जनवाडी येथील चाळ क्र. 10,12, 33 येथे पावसाळी लाईन टाकून कॉन्क्रिटीकरण करणे. </t>
  </si>
  <si>
    <t>CE20A102/A2-1608</t>
  </si>
  <si>
    <t>गुरव चाळ  छत्रपती शिवाजी   उद्यान येथील रस्त्याचे कॉन्क्रिटीकरण  करणे</t>
  </si>
  <si>
    <t>CE20A102/A2-1609</t>
  </si>
  <si>
    <t>एस एम  जोशी पुलाच्या अप्रोच  कडून  नदीच्या   बाजूकडील    रस्त्याकडे जाण्याकरीता जोड  रस्ता  करणे</t>
  </si>
  <si>
    <t>CE20A102/A2-1610</t>
  </si>
  <si>
    <t>नॅन्सी लेक होम, कात्रज ते  लेक टाऊन, बिबवेवाडी पर्यंतचा रस्ता सुधारणा करणे</t>
  </si>
  <si>
    <t>CE20A102/A2-1611</t>
  </si>
  <si>
    <t xml:space="preserve">कात्रज मुख्य चौक ते त्रिमुर्ती गार्डन मंगल कार्यालयापर्यंत असणाऱ्या बायपास हायवे बाजूला सर्व्हिस रोड करणे </t>
  </si>
  <si>
    <t>खर्चाचा गोषवारा</t>
  </si>
  <si>
    <t>CE20A102/A2-1612</t>
  </si>
  <si>
    <t>पारी कंपनी  समोरील डी.पी.मधील धायरी  व नऱ्हे शिवेवरील  रस्ता सुधारणा करणे</t>
  </si>
  <si>
    <t>CE20A102/A2-1613</t>
  </si>
  <si>
    <t>Sr.</t>
  </si>
  <si>
    <t>स.नं.18 वारजे, विजवे प्लाझा   ते  ते  वसंत विहार सोसा.  रस्ता   डांबरीकरण करणे</t>
  </si>
  <si>
    <t>Wards</t>
  </si>
  <si>
    <t>CE20A102/A2-1614</t>
  </si>
  <si>
    <t>वारजे  तपोधाम परिसर   व चिंतामणी गार्डन  येथील   रस्ता   डांबरीकरण करणे</t>
  </si>
  <si>
    <t>CE20A102/A2-1615</t>
  </si>
  <si>
    <t>प्रभाग क्र.  57, गजानन महाराज  चौक लक्ष्मीनगर, पर्वतीगांव युटीडब्ल्यूटी   रोड करणे</t>
  </si>
  <si>
    <t>CE20A102/A2-1616</t>
  </si>
  <si>
    <t>प्रभाग क्र.  18 व वडगाव शेरी परिसरामध्ये  विविध   ठिकाणी रस्ते  विकसित   करणे</t>
  </si>
  <si>
    <t>CE20A102/A2-1617</t>
  </si>
  <si>
    <t>प्रभाग क्र.  62, कोंढवा  बु।।, साईनगर परिसरातील रस्ते विकसित   करणे</t>
  </si>
  <si>
    <t>CE20A102/A2-1618</t>
  </si>
  <si>
    <t>प्रभाग क्र.  62, कोंढवा  बु।। मधील गोकुळनगर येथील रस्ते विकसित   करणे</t>
  </si>
  <si>
    <t>CE20A102/A2-1619</t>
  </si>
  <si>
    <t xml:space="preserve">ड. मुद्रणालय (सहआयुक्त जिंघ) - </t>
  </si>
  <si>
    <t>प्रभाग क्र.  46 मधील भिमनगर, भारतफोर्ज परिसरातील रस्ते विकसित   करणे</t>
  </si>
  <si>
    <t>CE20A102/A2-1620</t>
  </si>
  <si>
    <t xml:space="preserve">प्रभाग क्र. 62, कोंढवा बु।। मधील लक्ष्मीनगर, काकडेवस्ती, शिवशंभोनगर, स्वामी समर्थनगर, पोकळेमळा परिसरातील रस्ते विकसित करणे </t>
  </si>
  <si>
    <t>CE20A102/A2-1621</t>
  </si>
  <si>
    <t>प्रभाग क्र.  45 महमंदवाडी   येथील   रस्ते विकसित   करणे</t>
  </si>
  <si>
    <t>CE20A102/A2-1622</t>
  </si>
  <si>
    <t>SE15A101</t>
  </si>
  <si>
    <t>प्रभाग क्र.  76 कात्रज प्रभागातील विविध ठिकाणचे रस्ते  विकसित   करणे</t>
  </si>
  <si>
    <t>CE20A102/A2-1623</t>
  </si>
  <si>
    <t>प्रभाग क्र.  44 मधील काळेपडळ, सातववाडी, भेकराईनगर परिसरातील रस्ते विकसित   करणे</t>
  </si>
  <si>
    <t>SE15A102</t>
  </si>
  <si>
    <t>CE20A102/A2-1624</t>
  </si>
  <si>
    <t>SE15A103</t>
  </si>
  <si>
    <t>गोलंदाज  चौक ते  दिपबंगला   चौक पर्यंत रस्ता   यु.टी.डब्ल्यू.टी. कॉक्रीट  करणे</t>
  </si>
  <si>
    <t>CE20A102/A2-1625</t>
  </si>
  <si>
    <t>SE15A104</t>
  </si>
  <si>
    <t>क्षेत्रीय कार्यालयाने करावयाची कामे : सन 2015-16</t>
  </si>
  <si>
    <t xml:space="preserve">पांडवनगर पोलिस चौकी ते हनुमाननगर शेती महामंडख चौक सेनापती बापट रस्त्यापर्यंत रस्ता यु.टी.डब्ल्यू.टी. करणे </t>
  </si>
  <si>
    <t>SE15A105</t>
  </si>
  <si>
    <t xml:space="preserve">भवन </t>
  </si>
  <si>
    <t xml:space="preserve">झो नि पू </t>
  </si>
  <si>
    <t>CE20A102/A2-1626</t>
  </si>
  <si>
    <t xml:space="preserve">पाणीपुरवठा </t>
  </si>
  <si>
    <t xml:space="preserve">मलनि:सारण </t>
  </si>
  <si>
    <t>Total</t>
  </si>
  <si>
    <t>महाले मार्केट     ते गणेशखिंड रस्त्यापर्यत रस्ता   यु.टी.डब्ल्यू.टी.  करणे</t>
  </si>
  <si>
    <t>SE15A106</t>
  </si>
  <si>
    <t>CE20A102/A2-1627</t>
  </si>
  <si>
    <t>औंध क्षेत्रीय कार्यालय ऐकूण बेरीज</t>
  </si>
  <si>
    <t>खिलारे  पथ ते  कर्वे   रोड पर्यंत रस्ता  कॉक्रीटींग करणे    व फुटपाथ करणे</t>
  </si>
  <si>
    <t>CE20A102/A2-1628</t>
  </si>
  <si>
    <t>पत्रकारनगर ते  कुसाळकर   पुतळयापर्यंत   रस्ता   डांबरीकरण करणे</t>
  </si>
  <si>
    <t>SE17A101</t>
  </si>
  <si>
    <t>कोथरूड क्षेत्रीय कार्यालय ऐकूण बेरीज</t>
  </si>
  <si>
    <t>CE20A102/A2-1629</t>
  </si>
  <si>
    <t>पौड  रोडवरील बालाजी ऑटो   ते  श्रृंगेरीरीमठ पर्यंतचा रस्ता यु.टी.डब्ल्यू.टी. पध्दतीने कॉक्रीटीकरण  करणे</t>
  </si>
  <si>
    <t>CE20A102/A2-1630</t>
  </si>
  <si>
    <t>SE18A101</t>
  </si>
  <si>
    <t>घोले रोड क्षेत्रीय कार्यालय ऐकूण बेरीज</t>
  </si>
  <si>
    <t>कोथरूड सिटीप्राईड  परिसरातील रस्ते   कॉ्रक्रीटीकरण  करणे</t>
  </si>
  <si>
    <t>CE20A102/A2-1631</t>
  </si>
  <si>
    <t>प्रभाग क्र.  70 ब मध्ये बिबवेवाडी   गावठाणाकडे जाणारा  रस्ता सिमेंट    काँक्रीटचा करणे</t>
  </si>
  <si>
    <t>SE18A102</t>
  </si>
  <si>
    <t>वारजे कर्वेनगर क्षेत्रीय कार्यालय ऐकूण बेरीज</t>
  </si>
  <si>
    <t>CE20A102/A2-1632</t>
  </si>
  <si>
    <t>प्र. क्र.  64  मीरा व आनंद सोसायटी परिसरातील   रस्ते डांबरी करणे</t>
  </si>
  <si>
    <t>SE19A101</t>
  </si>
  <si>
    <t>CE20A102/A2-1633</t>
  </si>
  <si>
    <t>ढोलेपाटील रोड क्षेत्रीय कार्यालय ऐकूण बेरीज</t>
  </si>
  <si>
    <t>प्र. क्र.  64 मधील  प्रकाश कॉलनी परिसरातील रस्ते डांबरी करणे</t>
  </si>
  <si>
    <t>CE20A102/A2-1634</t>
  </si>
  <si>
    <t>प्र. क्र.  21 प्रायव्हेट रोड  परिसरात रस्ता विकसन करणे व अनुषंगिक काम  करणे</t>
  </si>
  <si>
    <t>नगररोड क्षेत्रीय कार्यालय ऐकूण बेरीज</t>
  </si>
  <si>
    <t>SE19A102</t>
  </si>
  <si>
    <t>CE20A102/A2-1635</t>
  </si>
  <si>
    <t>प्र. क्र.  39 नाना पेठ  पोलिस चौकी ते  चाँदतारा मस्जिद  रस्ता  खोदून  काँक्रीटीकरण  करणे</t>
  </si>
  <si>
    <t>CE20A102/A2-1636</t>
  </si>
  <si>
    <t>संगमवाडी क्षेत्रीय कार्यालय ऐकूण बेरीज</t>
  </si>
  <si>
    <t>प्र. क्र.  47 मधील भवानी पेठ  पोलिस वसाहत परिसरात काँक्रीटीकरण  टाकणे</t>
  </si>
  <si>
    <t>SE20A101</t>
  </si>
  <si>
    <t>CE20A102/A2-1637</t>
  </si>
  <si>
    <t>प्र. क्र.  61 मधील शिंदे छत्री  ते  ताडीवाला  रस्ता  विकसन  करणे</t>
  </si>
  <si>
    <t>भवानी पेठ क्षेत्रीय कार्यालय ऐकूण बेरीज</t>
  </si>
  <si>
    <t>2. महानगरपालिकेच्या अधिकाऱ्यांना वाहन खरेदीसाठी उचल (अॅडव्हान्स)</t>
  </si>
  <si>
    <t>CE20A102/A2-1638</t>
  </si>
  <si>
    <t>SE20A102</t>
  </si>
  <si>
    <t xml:space="preserve">प्र. क्र. 39 मधील राजा धनराज गिरनी हायस्कूल ते टकार गल्ली, नाना पेठ रस्ता खोदून काँक्रीटीकरण करणे </t>
  </si>
  <si>
    <t>3. महानगरपालिकेच्या इतर सेवकांना दुचाकी खरेदीसाठी उचल (अॅडव्हान्स)</t>
  </si>
  <si>
    <t>SE20A103</t>
  </si>
  <si>
    <t>कसबा विश्रामबाग वाडा क्षेत्रीय कार्यालय ऐकूण बेरीज</t>
  </si>
  <si>
    <t>CE20A102/A2-1639</t>
  </si>
  <si>
    <t>SE20A104</t>
  </si>
  <si>
    <t>प्रभाग क्र.  20 मधील मुंढवा  रोडचे उर्वरित कामे करणे</t>
  </si>
  <si>
    <t>टिळक रोड क्षेत्रीय कार्यालय ऐकूण बेरीज</t>
  </si>
  <si>
    <t>CE20A102/A2-1640</t>
  </si>
  <si>
    <t>SE20A105</t>
  </si>
  <si>
    <t>प्रभाग क्र.  70 मध्ये गणेश स्वीट ते  पापळवस्ती  पर्यंतचा रस्ता सिमेंट    काँक्रीटचा करणे</t>
  </si>
  <si>
    <t>सहकारनगर क्षेत्रीय कार्यालय ऐकूण बेरीज</t>
  </si>
  <si>
    <t>यादी   क्र. ए2  बेरीज</t>
  </si>
  <si>
    <t>1. ड्रेनेज डेव्हलपमेंट निधी -</t>
  </si>
  <si>
    <t>हडपसर क्षेत्रीय कार्यालय ऐकूण बेरीज</t>
  </si>
  <si>
    <t>यादी   क्र. ए13</t>
  </si>
  <si>
    <t>CE20A103/A13-</t>
  </si>
  <si>
    <t>बिबवेवाडी क्षेत्रीय कार्यालय ऐकूण बेरीज</t>
  </si>
  <si>
    <t>शहरात विविध रस्त्यांवर फूटपाथ करणे,  पेव्हींग   ब्लॉक बसविणे व साईडपट्ट्या    करणे</t>
  </si>
  <si>
    <t>CE20A103/A13-101</t>
  </si>
  <si>
    <t>जंगली महाराज  रस्ता फुटपाथ करणे.</t>
  </si>
  <si>
    <t>धनकवडी क्षेत्रीय कार्यालय ऐकूण बेरीज</t>
  </si>
  <si>
    <t>CE20A103/A13-102</t>
  </si>
  <si>
    <t>विमाननगर ते  सी.सी.डी. चौक ते  लुंकड   डॅफोडील्स पर्यंत   फुटपाथ करणे</t>
  </si>
  <si>
    <t>CE20A103/A13-103</t>
  </si>
  <si>
    <t>कोंढवा वानवडी क्षेत्रीय कार्यालय ऐकूण बेरीज</t>
  </si>
  <si>
    <t>विमाननगर सिम्बायोसिस  कॉलेज ते  सी.सी.डी. चौक  फुटपाथ करणे</t>
  </si>
  <si>
    <t>CE20A103/A13-104</t>
  </si>
  <si>
    <t>विमाननगर ते  स्काय व्हीव्ह   बिल्डींग ते  गणपती चौकापर्यंत    फुटपाथ करणे</t>
  </si>
  <si>
    <t xml:space="preserve">क्षेत्रीय कार्यालयाने करावयाची कामे : सन 2015-16 ऐकूण बेरीज </t>
  </si>
  <si>
    <t>CE20A103/A13-105</t>
  </si>
  <si>
    <t>विमाननगर  स्काय व्हीव्ह   बिल्डींग ते  दोराबाजी पर्यंत फुटपाथ करणे</t>
  </si>
  <si>
    <t>ZE16A103/P1-127+++</t>
  </si>
  <si>
    <t>CE20A103/A13-106</t>
  </si>
  <si>
    <t>समान पाणी वाटप योजना राबविणे</t>
  </si>
  <si>
    <t>विमाननगर  दत्त  मंदिर चौक  ते  कैलास  सुपर मार्केट   येथे फुटपाथ   करणे</t>
  </si>
  <si>
    <t>CE20A103/A13-107</t>
  </si>
  <si>
    <t>विमाननगर दत्त  मंदिर ते  सी.सी.डी. चौक  फुटपाथ करणे</t>
  </si>
  <si>
    <t>CE20A103/A13-108</t>
  </si>
  <si>
    <t>जहांगिर हॉस्पिटल  चौक रेल्वे भिंतीलगत फुटपाथ विकसित करणे व आर.टी.चौक येथे  ब्लाँक बसविणे.</t>
  </si>
  <si>
    <t>CE20A103/A13-109</t>
  </si>
  <si>
    <t>बोट  क्लब रोड येथे फुटपाथ    करणे.</t>
  </si>
  <si>
    <t>CE20A103/A13-110</t>
  </si>
  <si>
    <t>ZE16A103/P1-133+++</t>
  </si>
  <si>
    <t>साऊ थ मेन   रोड येथे फुटपाथ   करणे.</t>
  </si>
  <si>
    <t>पुणे शहराच्या पाणीपुरवठ्या मध्ये वाढ करणेसाठी वारजे जलकेंद्र टप्पा क्र. 3 (200 एमएलडी) पूर्ण करणे.</t>
  </si>
  <si>
    <t>यादी   क्र. ए13 एकूण</t>
  </si>
  <si>
    <t>यादी   क्र. एस1</t>
  </si>
  <si>
    <t>CE20A103/S1-</t>
  </si>
  <si>
    <t>ZE16A104A/P2-1319 +</t>
  </si>
  <si>
    <t>CE20A103/S1-1501</t>
  </si>
  <si>
    <t>प्रभाग क्र.32 मध्ये विविध ठिकाणी पाण्याची लाईन टाकणे.</t>
  </si>
  <si>
    <t>1अ</t>
  </si>
  <si>
    <t>प्रभाग क्र.1 अ मधील भैरवनगर,  गोकुळनगर येथे फुटपाथ   करणे</t>
  </si>
  <si>
    <t>CE20A103/S1-1502</t>
  </si>
  <si>
    <t>प्रभाग क्र.1 अ मधील विविध ठिकाणचे रस्त्यांच्या साईडपट्ट्या  ग्राऊट  करणे</t>
  </si>
  <si>
    <t>CE20A103/S1-1503</t>
  </si>
  <si>
    <t>1ब</t>
  </si>
  <si>
    <t>प्रभाग क्र.1 ब मधील विविध रस्त्यांच्या साईडपट्ट्या  ग्राऊट  करणे</t>
  </si>
  <si>
    <t>ZE16A104A/P2-1326+</t>
  </si>
  <si>
    <t>CE20A103/S1-1504</t>
  </si>
  <si>
    <t>प्रभाग क्र.1 ब मधील विविध ठिकाणी पेव्हींग ब्लॉक बसविणे</t>
  </si>
  <si>
    <t>एच.एल.आर. टाकी येथे सिमाभिंत बांधणे व विविध सुधारणा कामे करणे</t>
  </si>
  <si>
    <t>CE20A103/S1-1505</t>
  </si>
  <si>
    <t>3अ</t>
  </si>
  <si>
    <t>प्र.क्र.3 अ गणेशनगर येथील खचलेले  ब्लॉक दुरुस्त करणे</t>
  </si>
  <si>
    <t>CE20A103/S1-1506</t>
  </si>
  <si>
    <t>3ब</t>
  </si>
  <si>
    <t>प्रभाग क्र.3 ब मधील ताजमहाल सोसायटी जवळ पेव्हींग ब्लॉक बसविणे</t>
  </si>
  <si>
    <t>CE20A103/S1-1507</t>
  </si>
  <si>
    <t xml:space="preserve">प्रभाग क्र.3 ब मधील विमाननगरच्या मारुती शोरुमच्या चौकात फुटपाथ तयार करणे तसेच मारुती शोरुम चौकापासून गीगा पेस पर्यतचा फुटपाथ तयार करणे </t>
  </si>
  <si>
    <t>ZE16A104A/P2-1327+</t>
  </si>
  <si>
    <t>CE20A103/S1-1508</t>
  </si>
  <si>
    <t>4ब</t>
  </si>
  <si>
    <t>एम.एल.आर. टाकी येथे सिमाभिंत बांधणे व विविध सुधारणा कामे करणे</t>
  </si>
  <si>
    <t xml:space="preserve">प्रभाग क्र.4 ब मधील महाराष्ट्र हौसिंग बोर्ड मधील विविध ठिकाणचे फुटपाथ स्टॅम्पपेड कॉक्रीटने विकसित करणे </t>
  </si>
  <si>
    <t>CE20A103/S1-1509</t>
  </si>
  <si>
    <t>5अ</t>
  </si>
  <si>
    <t>Code</t>
  </si>
  <si>
    <t xml:space="preserve">1-अ. पुणे कॅन्टोंमेंट पाणीपुरवठा जमा </t>
  </si>
  <si>
    <t>प्रभाग क्र.5अ,टिंगरेनगर (हवालदार मळा) फुटपाथ / पेव्हींग ब्लॉक बसविणे.</t>
  </si>
  <si>
    <t>Ward</t>
  </si>
  <si>
    <t>*</t>
  </si>
  <si>
    <t>CE20A103/S1-1510</t>
  </si>
  <si>
    <t>5ब</t>
  </si>
  <si>
    <t xml:space="preserve">1−अ. पुणे लष्कर व खडकी पाणीपुरवठा योजना </t>
  </si>
  <si>
    <t>क्षेत्रीय कार्यालयाने करावयाची योजनेतर कामे : सन 2015-16
WardOffice Non-Plan/Revenue Expenditures Details</t>
  </si>
  <si>
    <t>प्रभाग क्र.  5 ब मध्ये कळस  मुख्य रस्ता फुटपाथ करणे</t>
  </si>
  <si>
    <t>महसूल निधीतून वर्ग</t>
  </si>
  <si>
    <t>ZE16A104A/P2-1329+</t>
  </si>
  <si>
    <t>CE20A103/S1-1511</t>
  </si>
  <si>
    <t>प्रभाग क्र. 27 सुतारदरा येथे 4 इंची व्यासाची डि.आय.लाईन टाकणे.</t>
  </si>
  <si>
    <t>प्रभाग क्र  5 ब मधील विविध ठिकाणी  फुटपाथ करणे</t>
  </si>
  <si>
    <t>CE20A103/S1-1512</t>
  </si>
  <si>
    <t>8ब</t>
  </si>
  <si>
    <t>प्र.क्र.8 ब औंध मुख्य  रस्ते   साईड  पट्टा ग्राऊट  करणे   व ठिकठिकाणी पादचारी नवनि फुटपाथ करणे</t>
  </si>
  <si>
    <t>CE20A103/S1-1513</t>
  </si>
  <si>
    <t xml:space="preserve">प्रभाग क्र. 9 मध्ये बाणेर-पाषाण लिंकरोड रस्ता विकसीत करणे, फुटपाथ तयार करणे व रस्ता दुभाजक बसविणे </t>
  </si>
  <si>
    <t>CE20A103/S1-1514</t>
  </si>
  <si>
    <t>10अ</t>
  </si>
  <si>
    <t xml:space="preserve">1−ब. वाघोली प्रादेशिक पाणीपुरवठा योजना </t>
  </si>
  <si>
    <t>प्र.क्र.10   अ सुतारवाडी लिंकरोड येथील    फुटपाथ दुरुस्त करणे  व उर्वरित काम   पूर्ण  करणे</t>
  </si>
  <si>
    <t>CE20A103/S1-1515</t>
  </si>
  <si>
    <t>प्र.क्र.10   अ  तापकीर पडाळ व उंबराची आळी  येथे  ब्लॉक बसवणे</t>
  </si>
  <si>
    <t>CE20A103/S1-1516</t>
  </si>
  <si>
    <t>प्र.क्र.10   अ सुतारवाडी मुख्य रस्त्यावर  असलेले फुटपाथ  दुरुस्ती करणे</t>
  </si>
  <si>
    <t>CE20A103/S1-1517</t>
  </si>
  <si>
    <t>11ब</t>
  </si>
  <si>
    <t>प्रभाग क्र  11ब, गोखलेनगर मधील  प्रभागामध्ये  विविध ठिकाणी पेव्हींग ब्लॉक बसविणे.</t>
  </si>
  <si>
    <t xml:space="preserve">1-क-1. वारजे प्रादेशिक पाणीपुरवठा योजना </t>
  </si>
  <si>
    <t>CE20A103/S1-1518</t>
  </si>
  <si>
    <t>12ब</t>
  </si>
  <si>
    <t>प्रभाग क्र.12 ब मध्ये   फुटपाथ करणे.</t>
  </si>
  <si>
    <t>CE20A103/S1-1519</t>
  </si>
  <si>
    <t>प्रभाग क्र.12 ब मध्ये   फुटपाथ व रंगरंगोटी करणे.</t>
  </si>
  <si>
    <t>CE20A103/S1-1520</t>
  </si>
  <si>
    <t>13अ</t>
  </si>
  <si>
    <t>प्रभाग क्र.13 अ  मध्ये विविध ठिकाणी  फुटपाथ  दुरूस्ती करणे.</t>
  </si>
  <si>
    <t>CE20A103/S1-1521</t>
  </si>
  <si>
    <t>प्रभाग क्र.13 अ  मध्ये विविध ठिकाणी पेव्हिंग  बॅक बसविणे.</t>
  </si>
  <si>
    <t>CE20A103/S1-1522</t>
  </si>
  <si>
    <t>17अ</t>
  </si>
  <si>
    <t xml:space="preserve">1-क-2. वारजे मध्यवर्ती पाणीपुरवठा योजना </t>
  </si>
  <si>
    <t>प्रभाग क्र  17अ, नगररोड कोनार्क  किनारा सोसायटी  परिसरातमध्ये  ब्लॉक बसवून फुटपाथ करणे</t>
  </si>
  <si>
    <t>CE20A103/S1-1523</t>
  </si>
  <si>
    <t>प्रभाग क्र  17  अ विविध ठिकाणी  रोडच्या   साईडपट्टया काँक्रीट  करणे</t>
  </si>
  <si>
    <t>XE23H</t>
  </si>
  <si>
    <t>CE20A103/S1-1524</t>
  </si>
  <si>
    <t>प्रभाग क्र  17  अ नितापार्क, त्रिदलनगर   परिसरामध्ये ब्लॉक/कर्विंग बसवून  फूटपाथ करणे</t>
  </si>
  <si>
    <t>झ − मनपा सेवकांना प्रवासभत्ता सवलतीसाठी द्यावयाची रक्कम</t>
  </si>
  <si>
    <t>CE20A103/S1-1525</t>
  </si>
  <si>
    <t>XE23J</t>
  </si>
  <si>
    <t>प्रभाग क्र  17  अ शास्त्रीनगर  त्रिदलनगर परिसरात काँक्रीटीकरण करणे  व ब्लॉक बसविणे</t>
  </si>
  <si>
    <t>थ − सेवानिवृत्ती वेतन व तोषदान</t>
  </si>
  <si>
    <t>CE20A103/S1-1526</t>
  </si>
  <si>
    <t>XE23K</t>
  </si>
  <si>
    <t>17ब</t>
  </si>
  <si>
    <t>प्रभाग क्र.17 ब मध्ये विविध ठिकाणी  फुटपाथ करणे</t>
  </si>
  <si>
    <t>CE20A103/S1-1527</t>
  </si>
  <si>
    <t>18अ</t>
  </si>
  <si>
    <t>XE23Z</t>
  </si>
  <si>
    <t>प्र.क्र.18अ मध्ये विविध ठिकाणी रस्त्याच्या साईड पट्टया  करणे.</t>
  </si>
  <si>
    <t>CE20A103/S1-1528</t>
  </si>
  <si>
    <t>ज्ञ − कर्ज उभारण्याचा खर्च, कर्जाचे हप्ते व व्याज (मु.ले.)</t>
  </si>
  <si>
    <t>प्रभाग क्र.18अ  मध्ये विविध ठिकाणी इंटरलॉकिंग ब्लॉक   बसविणे.</t>
  </si>
  <si>
    <t>XE23X</t>
  </si>
  <si>
    <t>CE20A103/S1-1529</t>
  </si>
  <si>
    <t>18ब</t>
  </si>
  <si>
    <t>Transfer to Capital expenditures, drainage (ZE)</t>
  </si>
  <si>
    <t>प्रभाग क्र.18 ब मध्ये संत  जोसेफ  कॉलनी येथे  रस्ता व फुटपाथ विकसित   करणे</t>
  </si>
  <si>
    <t>2−अ. जलोत्सारण निधीकडे वर्ग</t>
  </si>
  <si>
    <t>CE20A103/S1-1530</t>
  </si>
  <si>
    <t>XE41</t>
  </si>
  <si>
    <t>प्रभाग क्र.18 ब मध्ये विविध ठिकाणी  फुटपाथ करणे</t>
  </si>
  <si>
    <t>Transfers to water supply and sewage fund</t>
  </si>
  <si>
    <t xml:space="preserve">1. सर्वसाधारण कर, अप्रत्यक्ष कर व इतर जमा </t>
  </si>
  <si>
    <t>CE20A103/S1-1531</t>
  </si>
  <si>
    <t>4. पाणीपुरवठा &amp; जलोत्सारण प्रकल्प निधीकडे वर्ग</t>
  </si>
  <si>
    <t>प्रभाग क्र.18 ब मध्ये गॅसदाहिनी  येथे  ब्लॉक बसवणे</t>
  </si>
  <si>
    <t>CE20A103/S1-1532</t>
  </si>
  <si>
    <t>प्रभाग क्र.18 ब मध्ये विविध ठिकाणी ब्लॉक   बसवणे</t>
  </si>
  <si>
    <t>CE20A103/S1-1533</t>
  </si>
  <si>
    <t>3. डेव्हलपमेंट निधीकडून जमा</t>
  </si>
  <si>
    <t>20अ</t>
  </si>
  <si>
    <t>प्रभाग क्र.  20अ मध्ये   फुटपाथ तयार   करणे</t>
  </si>
  <si>
    <t>CE20A103/S1-1534</t>
  </si>
  <si>
    <t>प्रभाग क्र.  2 अ  मध्ये विविध ठिकाणी  लॅक्रा फिनिश  ब्लॉक बसविणे</t>
  </si>
  <si>
    <t>CE20A103/S1-1535</t>
  </si>
  <si>
    <t>प्रभाग क्र.  20अ मध्ये   फुटपाथ दुरुस्ती करणे</t>
  </si>
  <si>
    <t>CE20A103/S1-1536</t>
  </si>
  <si>
    <t xml:space="preserve">प्रभाग क्र. 20अ मध्ये गांधी चौक ते महात्मा फुले चौक या दरम्यान फुटपाथवर लॅक्रा फिनिश ब्लॉक बसविणे </t>
  </si>
  <si>
    <t>CE20A103/S1-1537</t>
  </si>
  <si>
    <t>प्रभाग क्र.21 साऊथमेन  रोड फुटपाथ   करणे</t>
  </si>
  <si>
    <t>CE20A103/S1-1538</t>
  </si>
  <si>
    <t>प्रभाग क्र.21 बंडगार्डन   रोड येथे  अत्याधुनिक    फुटपाथ करणे</t>
  </si>
  <si>
    <t>CE20A103/S1-1539</t>
  </si>
  <si>
    <t>प्रभाग क्र.21 बोट  क्लब रोड फुटपाथ   करणे</t>
  </si>
  <si>
    <t>CE20A103/S1-1540</t>
  </si>
  <si>
    <t>प्रभाग क्र.21 नारंगीबाग   रोड फुटपाथ   करणे</t>
  </si>
  <si>
    <t>CE20A103/S1-1541</t>
  </si>
  <si>
    <t xml:space="preserve">5. अंदाजपत्रक 'अ' कडून पाणीपुरवठ्यासाठी वर्ग </t>
  </si>
  <si>
    <t>सौरभ  हॉल ते  मोबेज    चौक   फुटपाथ  दुरूस्ती विषयक कामे करणे.</t>
  </si>
  <si>
    <t>CE20A103/S1-1542</t>
  </si>
  <si>
    <t>मोबेज चौक ते  येरवडा    ब्रिज   फुटपाथ  दुरूस्ती विषयक कामे करणे.</t>
  </si>
  <si>
    <t>CE20A103/S1-1543</t>
  </si>
  <si>
    <t>करकरे चौक  ते  सिटी पॉइर्ंट  चौक   फुटपाथ  दुरूस्ती विषयक कामे करणे.</t>
  </si>
  <si>
    <t xml:space="preserve">1. ड्रेनेज डेव्हलपमेंट निधी - एकूण बेरीज </t>
  </si>
  <si>
    <t>CE20A103/S1-1544</t>
  </si>
  <si>
    <t>सिध्दार्थ पथ  , नारंगीबाग, मॅक्स मिलर  भवन  येथे फुटपाथ   दुरूस्ती  विषयक कामे करणे.</t>
  </si>
  <si>
    <t xml:space="preserve">एकूण बेरीज </t>
  </si>
  <si>
    <t>CE20A103/S1-1545</t>
  </si>
  <si>
    <t>सुजाता अपार्टमेंट    ते  कॅनॉट  प्लेस येथे फुटपाथ   दुरूस्ती  विषयक कामे करणे.</t>
  </si>
  <si>
    <t>CE20A103/S1-1546</t>
  </si>
  <si>
    <t>22ब</t>
  </si>
  <si>
    <t>प्रभाग क्र.22 ब आर.टी.ओ. ते  एस.एस.पी.एम.एस. शाळेपर्यंत पदपथ करणे</t>
  </si>
  <si>
    <t>CE20A103/S1-1547</t>
  </si>
  <si>
    <t>प्रभाग क्र.22 ब प्रायव्हेट रोड  येथे  विविध ठिकणी पेव्हर ब्लॉक बसविणे</t>
  </si>
  <si>
    <t>1. पाणीपुरवठा एकूण बेरीज</t>
  </si>
  <si>
    <t>CE20A103/S1-1548</t>
  </si>
  <si>
    <t>प्रभाग क्र.22 ब महात्मा फुले वसाहत येथे  विविध ठिकणी पेव्हर ब्लॉक बसविणे</t>
  </si>
  <si>
    <t>CE20A103/S1-1549</t>
  </si>
  <si>
    <t>प्रभाग क्र.22 ब रेल्वे स्थानकालगत पदपथ पेव्हर  ब्लॉक   बसविणे</t>
  </si>
  <si>
    <t>CE20A103/S1-1550</t>
  </si>
  <si>
    <t>23अ</t>
  </si>
  <si>
    <t>प्रभाग क्र.23 अ  मध्ये 156 पारगे  चौक व मंगळवार पेठ  येथे    विविध ठिकाणी  फुटपाथ बांधणे.</t>
  </si>
  <si>
    <t>CE20A103/S1-1551</t>
  </si>
  <si>
    <t>23ब</t>
  </si>
  <si>
    <t>1. ड्रेनेज डेव्हलपमेंट निधी - एकूण बेरीज</t>
  </si>
  <si>
    <t>प्र.क्र.23 ब मध्ये विविध ठिकाणी लँकर  फिनिश ब्लॉल बसविणे</t>
  </si>
  <si>
    <t>CE20A103/S1-1552</t>
  </si>
  <si>
    <t>प्र.क्र.23 ब मध्ये विविध ठिकाणी  फुटपाथ दुरुस्ती करणे</t>
  </si>
  <si>
    <t>CE20A103/S1-1553</t>
  </si>
  <si>
    <t>प्र.क्र.23 ब मध्ये गाडगीळ पुतळा ते  डेंगळे पूल  फुटपाथला   60  मी मी गट्टy  व बोलार्ड बसविणे</t>
  </si>
  <si>
    <t>CE20A103/S1-1554</t>
  </si>
  <si>
    <t>24अ</t>
  </si>
  <si>
    <t>प्रभाग क्र.24अ,   मध्ये विविध ठिकाणी  लॅक्रा फिनिशिंग  पेव्हींग ब्लॉक बसविणे.</t>
  </si>
  <si>
    <t>CE20A103/S1-1555</t>
  </si>
  <si>
    <t>प्रभाग क्र.24अ,   मध्ये विविध ठिकाणी ब्लॉक    दुरूस्ती करणे.</t>
  </si>
  <si>
    <t>CE20A103/S1-1556</t>
  </si>
  <si>
    <t>25अ</t>
  </si>
  <si>
    <t>प्रभाग क्र.  25 अ, दिप  बंगला चौक ते  वेताळ चौक   येथे फुटपाथ   करणे.</t>
  </si>
  <si>
    <t>CE20A103/S1-1557</t>
  </si>
  <si>
    <t>प्रभाग क्र.  25 अ, रत्ना  हॉस्पिटल ते  पत्रकार नगर  येथल   फुटपाथ करणे.</t>
  </si>
  <si>
    <t>CE20A103/S1-1558</t>
  </si>
  <si>
    <t>25ब</t>
  </si>
  <si>
    <t>प्रभाग क्र.  25ब, पी.एम.सी.कॉलनी ते  गुंजाळवाडी,  पांडवनगर येथे फुटपाथ   करणे.</t>
  </si>
  <si>
    <t>CE20A103/S1-1559</t>
  </si>
  <si>
    <t>26अ</t>
  </si>
  <si>
    <t xml:space="preserve">प्र.क्र.26 अ मधील एमआयटी कॉले शेजारील सोसायटी भागातील विविध ठिकाणी पादचारी मार्ग तयार करणे व पेव्हींग ब्लॉक बसविणे </t>
  </si>
  <si>
    <t>CE20A103/S1-1560</t>
  </si>
  <si>
    <t>27अ</t>
  </si>
  <si>
    <t>प्रभाग क्र.27 अ, विविध ठिकाणी फुटपाथ बांधणे   व दुरूस्ती करणे.</t>
  </si>
  <si>
    <t>CE20A103/S1-1561</t>
  </si>
  <si>
    <t>28ब</t>
  </si>
  <si>
    <t>प्रभाग क्र.28 ब, मध्ये शास्त्रीनगर परिसर व विविध ठिकाणी  फुटपाथ करणे.</t>
  </si>
  <si>
    <t>CE20A103/S1-1562</t>
  </si>
  <si>
    <t>प्रभाग क्र.28 ब, मध्ये परमहंसनगर परिसर व विविध ठिकाणी  फुटपाथ करमे.</t>
  </si>
  <si>
    <t>CE20A103/S1-1563</t>
  </si>
  <si>
    <t>प्रभाग क्र.28 ब, मध्ये आझादनगर परिसर व विविध ठिकाणी  फुटपाथ करणे.</t>
  </si>
  <si>
    <t>CE20A103/S1-1564</t>
  </si>
  <si>
    <t>29अ</t>
  </si>
  <si>
    <t>प्रभाग क्र.29 अ, बावधान  परिसरात फुटपाथ तयार  करणे.</t>
  </si>
  <si>
    <t>CE20A103/S1-1565</t>
  </si>
  <si>
    <t>29ब</t>
  </si>
  <si>
    <t>प्रभाग क्र.29ब, मध्ये विविध ठिकाणी  फुटपाथ करणे.</t>
  </si>
  <si>
    <t>CE20A103/S1-1566</t>
  </si>
  <si>
    <t>30अ</t>
  </si>
  <si>
    <t>प्र.क्र.30 अ मध्यें  होम  कॉलनी येथे  रस्त्याच्या कडेने  80 एम  एम  ब्लॉक बसविणे</t>
  </si>
  <si>
    <t>CE20A103/S1-1567</t>
  </si>
  <si>
    <t xml:space="preserve">दि. 1 एप्रिल, 2015 रोजी शिल्लक (वर्षारंभीची शिल्लक) </t>
  </si>
  <si>
    <t>प्र.क्र.30 अ मधील  फुटपाथ  दुरुस्ती विषयक कामे करणे</t>
  </si>
  <si>
    <t>CE20A103/S1-1568</t>
  </si>
  <si>
    <t>प्र.क्र.30   अ  मध्ये वारजे  कॅनॉल रोडवर   फुटपाथ तयार   करणे</t>
  </si>
  <si>
    <t>CE20A103/S1-1569</t>
  </si>
  <si>
    <t>2. यंत्रसामुग्री घसारा निधी -</t>
  </si>
  <si>
    <t>प्र.क्र.30   अ  मध्ये समर्थ सोसायटी परिसरात  रस्त्याच्या  कडेने  80 एम  एम  ब्लॉक बसविणे</t>
  </si>
  <si>
    <t>CE20A103/S1-1570</t>
  </si>
  <si>
    <t>प्र.क्र.30   अ  मध्ये सिध्दकला सोसायटी परिसरात  रस्त्याच्या  कडेने  80 एम  एम  ब्लॉक बसविणे</t>
  </si>
  <si>
    <t>CE20A103/S1-1571</t>
  </si>
  <si>
    <t>31ब</t>
  </si>
  <si>
    <t>प्र.क्र.31 ब मधील कमिन्स    कॉलेज लगत व वर्धमान  कॉलनी पेव्हींग   ब्लॉक  बसविणे</t>
  </si>
  <si>
    <t>CE20A103/S1-1572</t>
  </si>
  <si>
    <t>32अ</t>
  </si>
  <si>
    <t xml:space="preserve">प्रभाग क्र.32 अ मधील कर्वेनगर परिसरात कामना वसाहत गॅरेजपासून ते वनदेवी मंदिरापर्यत फुटपाथ तयार करणे </t>
  </si>
  <si>
    <t xml:space="preserve">अंदाजपत्रक 'क' एकूण जमा </t>
  </si>
  <si>
    <t>CE20A103/S1-1573</t>
  </si>
  <si>
    <t>2. गटारे व नाले सुधारणा एकूण बेरीज</t>
  </si>
  <si>
    <t>प्रभाग क्र.32 अ मधील   कामना वसाहत  माळवेआळी परिसरामध्ये फुटपाथ करणे</t>
  </si>
  <si>
    <t>CE20A103/S1-1574</t>
  </si>
  <si>
    <t>33अ</t>
  </si>
  <si>
    <t>प्रभाग क्र.33 अ, कोथरूड बसस्थानक परिसरात फुटपाथ करणे.</t>
  </si>
  <si>
    <t>CE20A103/S1-1575</t>
  </si>
  <si>
    <t>34अ</t>
  </si>
  <si>
    <t>प्रभाग क्र.34 अ मधील  गुजराथ कॉलनी    येथे ब्लॉक बसविणे</t>
  </si>
  <si>
    <t>CE20A103/S1-1576</t>
  </si>
  <si>
    <t>प्रभाग क्र.34 अ मधील भेलकेनगर येथे  ब्लॉक बसविणे</t>
  </si>
  <si>
    <t>CE20A103/S1-1577</t>
  </si>
  <si>
    <t>प्रभाग क्र.34 अ मधील एकता कॉलनी येथील गल्लीमध्ये   ब्लॉक बसविणे</t>
  </si>
  <si>
    <t>CE20A103/S1-1578</t>
  </si>
  <si>
    <t>प्रभाग क्र.34 अ मधील स.नं.88/ब   संगिता हॉटेल  कोथरुड  येथे ब्लॉक बसविणे</t>
  </si>
  <si>
    <t>CE20A103/S1-1579</t>
  </si>
  <si>
    <t xml:space="preserve">प्रभाग क्र.34 अ मधील राहुलनगर समोरील पाटबंधारे विभागा शेजारील नवीन रस्त्यावर फुटपाथ विकसित करणे </t>
  </si>
  <si>
    <t>CE20A103/S1-1580</t>
  </si>
  <si>
    <t>प्रभाग क्र.34 अ मधील जुन्या खचलेले व नागरिकांसाठी वापरण्यास योग्य नसलेले फुटपाथ नवीन  करणे</t>
  </si>
  <si>
    <t>CE20A103/S1-1581</t>
  </si>
  <si>
    <t>34ब</t>
  </si>
  <si>
    <t>प्रभाग क्र.34 ब मध्ये विविध ठिकाणी  फुटपाथ करणे</t>
  </si>
  <si>
    <t>CE20A103/S1-1582</t>
  </si>
  <si>
    <t>प्रभाग क्र.34 ब मध्ये   साईडपट्ट्या  व इंटरलॉकींग ब्लॉक्स् बसविणे</t>
  </si>
  <si>
    <t>CE20A103/S1-1583</t>
  </si>
  <si>
    <t>35अ</t>
  </si>
  <si>
    <t>प्रभाग क्र.35 अ, मधील म्हात्रे  पूल ते  राजाराम पूल  फुटपाथ विकसित   करणे</t>
  </si>
  <si>
    <t>CE20A103/S1-1584</t>
  </si>
  <si>
    <t>प्रभाग क्र.35 अ, मधील विविध ठिकाणी रस्त्याच्या साईडपट्ट्या  कॉक्रीट  करणे</t>
  </si>
  <si>
    <t>CE20A103/S1-1585</t>
  </si>
  <si>
    <t>35ब</t>
  </si>
  <si>
    <t>प्र.क्र.35ब मध्ये करिश्मा  सोसायटी  ते  वरुण बिल्डींग येथील फूटपाथ करणे.</t>
  </si>
  <si>
    <t>3. यंत्रसामग्री घसारा निधीकडे वर्ग</t>
  </si>
  <si>
    <t>CE20A103/S1-1586</t>
  </si>
  <si>
    <t>प्र.क्र.35ब मध्ये गुळवणी महाराज रस्ता येथील फूटपाथ करणे.</t>
  </si>
  <si>
    <t>CE20A103/S1-1587</t>
  </si>
  <si>
    <t>प्र.क्र.35ब मध्ये   पटवर्धन बाग येथील फूटपाथ करणे.</t>
  </si>
  <si>
    <t>4. पाणीपुरवठा प्रकल्प निधीकडे वर्ग</t>
  </si>
  <si>
    <t>CE20A103/S1-1588</t>
  </si>
  <si>
    <t>प्र.क्र.35ब मध्ये म्हात्रेपूल  ते  राजाराम पूल  येथील  फूटपाथ करणे.</t>
  </si>
  <si>
    <t>CE20A103/S1-1589</t>
  </si>
  <si>
    <t>36ब</t>
  </si>
  <si>
    <t>प्र.क्र.36 ब विविध ठिकाणी  फुटपाथ दुरुस्त करणे</t>
  </si>
  <si>
    <t>CE20A103/S1-1590</t>
  </si>
  <si>
    <t>37अ</t>
  </si>
  <si>
    <t xml:space="preserve">प्रभाग क्र.37 अ शनिवार पेठ, बुधवार पेठ, नारायण पेठ परिसरात जुने फुटपाथ ठिकाणी नविन फुटपाथ करणे </t>
  </si>
  <si>
    <t>CE20A103/S1-1591</t>
  </si>
  <si>
    <t>38अ</t>
  </si>
  <si>
    <t>प्र.क्र.38 अ कसबा  पेठ  येथे    लालमहाल ते  कसबा  पोलिस चौकी   पर्यत पेव्हींग ब्लॉक बसविणे</t>
  </si>
  <si>
    <t>CE20A103/S1-1592</t>
  </si>
  <si>
    <t>ZE16A104A/P2-1330+</t>
  </si>
  <si>
    <t>प्र.क्र.38 अ कसबा  पेठ  सुर्या हॉस्पिटल  कसबा गावठाण अंतर्गत गल्लीबोळ पेव्हींग ब्लॉक बसविणे</t>
  </si>
  <si>
    <t>प्र.क्र.27 जयभवानी नगर 4 इंची व्यासाची डि.आय लाईन टाकणे</t>
  </si>
  <si>
    <t>CE20A103/S1-1593</t>
  </si>
  <si>
    <t>प्र.क्र.38 अ रविवार  कसबा गणेश बुधवार पेठ  परिसरात फुटपाथ दुरुस्त करणे  व नविन  करणे</t>
  </si>
  <si>
    <t>CE20A103/S1-1594</t>
  </si>
  <si>
    <t>38ब</t>
  </si>
  <si>
    <t>प्रभाग क्र.38 ब, विविध ठिकाणचे  फुटपाथ   दुरूस्त करणे  तसेच  सुशोभिकरण  करणे.</t>
  </si>
  <si>
    <t>CE20A103/S1-1595</t>
  </si>
  <si>
    <t>ZE16A104A/P2-1331+</t>
  </si>
  <si>
    <t>39ब</t>
  </si>
  <si>
    <t>प्र.क्र.27 किष्कीदानगर येथे 6 इंची व्यासाची लाईन टकाणे</t>
  </si>
  <si>
    <t>प्रभाग क्र.39 ब, मध्ये विविध ठिकाणी फुटपाथ करणे  व स्टीलचे   बोलार्ट बसविणे तद्नुषंगिक कामे  करणे.</t>
  </si>
  <si>
    <t>CE20A103/S1-1596</t>
  </si>
  <si>
    <t xml:space="preserve">प्रभाग क्र.39 ब, दारूवालापुल ते 15 ऑगस्ट चौक (स्टेशन रस्ता) रस्त्याचे दोन्ही बाजूने असलेल्या फुटपाथास स्टीलचे बोलार्ट बसविणे, तद्नुषंगिक कामे करणे. </t>
  </si>
  <si>
    <t>CE20A103/S1-1597</t>
  </si>
  <si>
    <t>40ब</t>
  </si>
  <si>
    <t>ZE16A104A/P2-1333+</t>
  </si>
  <si>
    <t>प्रभाग क्र.40 ब मध्ये मालधक्का चौक ते  एसटी स्टॅण्ड  पर्यंत   फुटपाथ लॅकर फिनिशमध्ये  करणे.</t>
  </si>
  <si>
    <t>प्रभाग क्र.29 मध्ये पिनॅकल ब्रुक ते दगडेपाटिल नगर येथे 6 इंची व 4 इंची डि.आय. लाईन टकाणे.</t>
  </si>
  <si>
    <t>CE20A103/S1-1598</t>
  </si>
  <si>
    <t>5. जलोत्सारण प्रकल्प निधीकडे वर्ग</t>
  </si>
  <si>
    <t>प्रभाग क्र.40 ब मध्ये पुणे स्टेशन    मशीद ते  मालधक्का चौक  फुटपाथ लॅकर फिनिशमध्ये  करणे.</t>
  </si>
  <si>
    <t>CE20A103/S1-1599</t>
  </si>
  <si>
    <t>प्रभाग क्र.40 ब मध्ये   डॉ.आंबेडकर भवन ते  नरगपतगिर चौक बाहेरील फुटपाथ लॅकर फिनिशमध्ये  करणे.</t>
  </si>
  <si>
    <t>ZE16A104A/P2-1345+</t>
  </si>
  <si>
    <t>CE20A103/S1-1600</t>
  </si>
  <si>
    <t>प्र. 33 मध्ये स्लुईस हॉल्व्ह बदलणे , पेट्या बांधणे व एअरव्हॉल्व्ह बसविणे</t>
  </si>
  <si>
    <t xml:space="preserve">प्रभाग क्र.40 ब मध्ये 422 सोमवार पेठ पोलीस अधिकारी वसाहत ते हॉटेल अशोका याठिकाणी फुटपाथ स्टँम्प काँक्रीट करणे. </t>
  </si>
  <si>
    <t>CE20A103/S1-1601</t>
  </si>
  <si>
    <t>यंत्रावरील घसारा</t>
  </si>
  <si>
    <t>प्रभाग क्र.40 ब मध्ये   हॉटेल  शांताई ते  क्वार्टर    गेट चौक    दोन्ही बाजूकडील फुटपाथ स्टँम्प   काँक्रीट करणे.</t>
  </si>
  <si>
    <t>ZE16A104A/P2-1346+</t>
  </si>
  <si>
    <t>CE20A103/S1-1602</t>
  </si>
  <si>
    <t>प्र. 33 कोकण एक्स्प्रेस चौक येथे एम.एस.लाईन टाकणे.</t>
  </si>
  <si>
    <t>प्रभाग क्र.40 ब मध्ये 382/383 रास्ता पेठ  बाहेरील फुटपाथ स्टँम्प   काँक्रीट करणे.</t>
  </si>
  <si>
    <t>CE20A103/S1-1603</t>
  </si>
  <si>
    <t>प्रभाग क्र.40 ब मध्ये विविध ठिकाणी  फुटपाथ  दुरूस्ती करणे.</t>
  </si>
  <si>
    <t>CE20A103/S1-1604</t>
  </si>
  <si>
    <t>41ब</t>
  </si>
  <si>
    <t>प्रभाग क्र.41 ब, मध्ये जांभूळकर  मळा रोडच्याकडेने  फुटपाथ    करणे.</t>
  </si>
  <si>
    <t>ZE16A104A/P2-1347+</t>
  </si>
  <si>
    <t>CE20A103/S1-1605</t>
  </si>
  <si>
    <t>प्र. 35 मध्ये स्लुईस व्हॉल्व्ह बदलणे , पेट्या बांधणे व एअर व्हॉल्व्ह बसविणे</t>
  </si>
  <si>
    <t>प्रभाग क्र.41 ब, जांभूळकर मळा मंदिराच्या जवळ रोडवरती ब्लॉक  बसविणे.</t>
  </si>
  <si>
    <t>CE20A103/S1-1606</t>
  </si>
  <si>
    <t>42अ</t>
  </si>
  <si>
    <t>औंध क्षेत्रीय  कार्यालय</t>
  </si>
  <si>
    <t>प्र.क्र.42 अ हडपसर स.नं.82/41 ब येथे  मोकळ्या जागेवर  पदपथ करणे</t>
  </si>
  <si>
    <t>CE20A103/S1-1607</t>
  </si>
  <si>
    <t>प्र.क्र.42 अ ससाणेनगर गल्ली नं.5 पेव्हींग  ब्लॉक बसविणे</t>
  </si>
  <si>
    <t>CE20A103/S1-1608</t>
  </si>
  <si>
    <t>44अ</t>
  </si>
  <si>
    <t>प्रभाग क्र.44 अ,  गोंधळेनगर सातववाडी परिसरात इंटर  लॉकिंग ब्लॉक  बसविणे.</t>
  </si>
  <si>
    <t>CE20A103/S1-1609</t>
  </si>
  <si>
    <t>प्रभाग क्र.44 अ, सातववाडी येथे इंटरलॉकिंग   बसविणे.</t>
  </si>
  <si>
    <t>ZE16A104A/P2-1348+</t>
  </si>
  <si>
    <t>CE20A103/S1-1610</t>
  </si>
  <si>
    <t>प्र.35 आरोग्य कोठी ते नवसह्याद्री पोस्ट ऑफिस येथे पाण्याची लाईन टकाणे</t>
  </si>
  <si>
    <t>प्रभाग क्र.44 अ,  गोंधळेनगर येथे इंटरलॉकिंग   बसविणे.</t>
  </si>
  <si>
    <t>CE20A103/S1-1611</t>
  </si>
  <si>
    <t>प्रभाग क्र.44 अ, ससाणेनगर परिसरात विविध ठिकाणी इंटर  लॉकिंग ब्लॉक  बसविणे.</t>
  </si>
  <si>
    <t>CE20A103/S1-1612</t>
  </si>
  <si>
    <t>प्रभाग क्र.44 अ,  गाडीतळ परिसरात इंटरलॉकिंग करणे.</t>
  </si>
  <si>
    <t>ZE16A104A/P2-1349+</t>
  </si>
  <si>
    <t>CE20A103/S1-1613</t>
  </si>
  <si>
    <t>46अ</t>
  </si>
  <si>
    <t>प्र.35 मेंहेंदळे गॅरेज रोड ते दहा चाळपर्यंत पाण्याची लाईन टकाणे</t>
  </si>
  <si>
    <t>प्र.क्र.46 अ रामटेकडी  कै.अण्णाभाऊ साठे उद्याना समोर  फुटपाथ करणे</t>
  </si>
  <si>
    <t>CE20A103/S1-1614</t>
  </si>
  <si>
    <t>47ब</t>
  </si>
  <si>
    <t>प्रभाग क्र.  47 ब मध्ये    पद्मजी    गेट पोलिस चौकी ते  सकपाळ चाळ फुटपाथ  दुरूस्ती करणे</t>
  </si>
  <si>
    <t>ZE16A104A/P2-1350+</t>
  </si>
  <si>
    <t>CE20A103/S1-1615</t>
  </si>
  <si>
    <t>खर्चाचा तपशील</t>
  </si>
  <si>
    <t xml:space="preserve">दि. 31 मार्च, 2015 रोजी शिल्लक (वर्षाअखेरची शिल्लक) </t>
  </si>
  <si>
    <t>प्र. 35 सुवर्ण रेखा सोसा.परिसरा  मध्ये पाण्याची लाईन टकाणे</t>
  </si>
  <si>
    <t>प्रभाग क्र.  47 ब मध्ये   के. टी.  भोसले   पथ येथे फुटपाथ   दुरूस्ती  करणे</t>
  </si>
  <si>
    <t>CE20A103/S1-1616</t>
  </si>
  <si>
    <t>प्रभाग क्र.  47 ब मध्ये विविध ठिकाणी इंटरलॉकिंग  ब्लॉक    बसविणे</t>
  </si>
  <si>
    <t>1. कायम सेवकवर्ग वेतन</t>
  </si>
  <si>
    <t>SE14A101</t>
  </si>
  <si>
    <t>CE20A103/S1-1617</t>
  </si>
  <si>
    <t>48अ</t>
  </si>
  <si>
    <t>Municipal Commissoner's budget at a glance</t>
  </si>
  <si>
    <t>प्रभाग क्र.48 अ नानापेठ  भाजी मंडई  येथे फुटपाथ   करणे</t>
  </si>
  <si>
    <t>महापालिका आयुक्त यांनी तयार केलेले दृष्टीक्षेपात अंदाजपत्रक सन 2015-16</t>
  </si>
  <si>
    <t>94-96</t>
  </si>
  <si>
    <t>CE20A103/S1-1618</t>
  </si>
  <si>
    <t>ZE16A104A/P2-1355+</t>
  </si>
  <si>
    <t>2. हंगामी सेवकवर्ग वेतन</t>
  </si>
  <si>
    <t>SE14A102</t>
  </si>
  <si>
    <t>प्रभाग क्र.48 अ धान्य बाजार  परिसरातील रस्त्याच्या दोन्ही  बाजूस फुटपाथ करणे</t>
  </si>
  <si>
    <t>एस.एन.डी.टी. एम.एल.आर. टाकीपासुन एच.एल.आर. टाकी पर्यंत एम.एस.लाईन टाकणे</t>
  </si>
  <si>
    <t>CE20A103/S1-1619</t>
  </si>
  <si>
    <t>90-92</t>
  </si>
  <si>
    <t>48ब</t>
  </si>
  <si>
    <t xml:space="preserve">2. यंत्रसामुग्री घसारा निधी - एकूण बेरीज </t>
  </si>
  <si>
    <t>प्रभाग क्र.  48 ब, पिंपरी चौक हिंद माता चौक नाना  चावडी  चौक परिसरात फुटपाथ करणे.</t>
  </si>
  <si>
    <t>3. साहित्य खर्च</t>
  </si>
  <si>
    <t>PRE02</t>
  </si>
  <si>
    <t>SE14A103</t>
  </si>
  <si>
    <t>CE20A103/S1-1620</t>
  </si>
  <si>
    <t>Standing committee's budget at a glance</t>
  </si>
  <si>
    <t>ZE16A104A/S5-1705+</t>
  </si>
  <si>
    <t>मा. स्थायी समितीने मान्यता दिलेले दृष्टीक्षेपात अंदाजपत्रक सन 2015-16</t>
  </si>
  <si>
    <t>अ. कागद</t>
  </si>
  <si>
    <t>प्रभाग क्र.  48 ब, विविध ठिकाणी  फुटपाथ  दुरूस्ती करणे.</t>
  </si>
  <si>
    <t>97-99</t>
  </si>
  <si>
    <t xml:space="preserve">प्रभाग क्र.26 मधील हनुमननगर, राऊतवाडी, मोरे श्रमिक वसाहत, केळेवाडी  इंदिरापार्क, राजीवगांधी पार्क, वसंतनगर व भीमनगर परिसरात जुन्या पाण्याची   लाईन बदलून नविन पाईप लाईन व व्हॉल्व्ह बसविणे </t>
  </si>
  <si>
    <t>CE20A103/S1-1621</t>
  </si>
  <si>
    <t>ब. खिळाक्षरे व त्यासाठी मिश्रधातू</t>
  </si>
  <si>
    <t>49अ</t>
  </si>
  <si>
    <t>93-95</t>
  </si>
  <si>
    <t>प्रभाग क्र.49अ,मधील विविध ठिकाणी फुटपाथ दुरुस्त करणे  .</t>
  </si>
  <si>
    <t xml:space="preserve">grand total exp: Rs.4,479.50 crores for '15-16; Rs.4,150.02 crores for '14-15 </t>
  </si>
  <si>
    <t>CE20A103/S1-1622</t>
  </si>
  <si>
    <t>50अ</t>
  </si>
  <si>
    <t>प्र.क्र.50 अ मध्ये शुक्रवार पेठेत  विविध ठिकाणी  फुटपाथ दुरुस्ती व पेव्हींग ब्लॉक बसविणे (भाग 1)</t>
  </si>
  <si>
    <t>ZE16A104A/S5-1706+</t>
  </si>
  <si>
    <t>CE20A103/S1-1623</t>
  </si>
  <si>
    <t>PRE03</t>
  </si>
  <si>
    <t>Revenue income from '00-01 to '15-16</t>
  </si>
  <si>
    <t>प्र.क्र.50 अ मध्ये शुक्रवार पेठेत  विविध ठिकाणी  फुटपाथ दुरुस्ती व पेव्हींग ब्लॉक बसविणे (भाग 2)</t>
  </si>
  <si>
    <t xml:space="preserve">प्रभाग क्र.26 मधील हनुमानगर, राऊतवाडी या डोंगराळ व उंच भागात कमी  दाबाने पाणी येत असल्यामुळे पाण्याचा प्रेशर वाढविण्यासाठी 6 इंची पाईप लाईन  व व्हॉल्व्ह बसविणे </t>
  </si>
  <si>
    <t>तक्ता क्र.1. पुणे महानगरपालिकेचे महसुली उत्पन्न (सन 2000-01 ते 2014-15)</t>
  </si>
  <si>
    <t xml:space="preserve">अंदाजपत्रक 'क' एकूण खर्च </t>
  </si>
  <si>
    <t>CE20A103/S1-1624</t>
  </si>
  <si>
    <t>2. यंत्रसामुग्री घसारा निधी - एकूण बेरीज</t>
  </si>
  <si>
    <t>ZE16A104A/S5-1707+</t>
  </si>
  <si>
    <t>प्र.क्र.50 अ मध्ये शुक्रवार पेठेत  विविध ठिकाणी  फुटपाथ दुरुस्ती व पेव्हींग ब्लॉक बसविणे (भाग 3)</t>
  </si>
  <si>
    <t>क. इतर साहित्य</t>
  </si>
  <si>
    <t>प्रभाग क्र.26 मधील रामबाग कॉलनी, एमआयटी कॉलेज परिसरात, शिलाविहार कॉलनी पौडरोड, जोग हॉस्पीटल ते किमया हॉटेल परिसरातील येणाऱ्या विविध गृहनिर्माण संस्थाच्या परिसरातमधील जुन्या पईप लाईन बदलून नविन पाईप लाईन टाकणे तसेच जुने व्हॉल्व्ह बदलून नविन व्हॉल्व्ह बसविणे</t>
  </si>
  <si>
    <t>CE20A103/S1-1625</t>
  </si>
  <si>
    <t>101</t>
  </si>
  <si>
    <t>3. पाषाण, दापोडी, बोपोडी, बिबवेवाडी, धनकवडी पाणीपुरवठा योजना निधी -</t>
  </si>
  <si>
    <t>प्र.क्र.50 अ मध्ये शुक्रवार पेठेत  विविध ठिकाणी   साईडपट्ट्या  व कॉक्रीट  करणे</t>
  </si>
  <si>
    <t>97</t>
  </si>
  <si>
    <t>CE20A103/S1-1626</t>
  </si>
  <si>
    <t>PRE04</t>
  </si>
  <si>
    <t>Revenue and capital expenditure from '00-01 to '15-16</t>
  </si>
  <si>
    <t>प्र.क्र.50   अ  मध्ये बुधवार   पेठेत  विविध ठिकाणी  फुटपाथ दुरुस्ती व पेव्हींग ब्लॉक बसविणे (भाग 1)</t>
  </si>
  <si>
    <t>तक्ता क्र.2. पुणे महानगरपालिकेचा महसुली खर्च
तक्ता क्र.3. पुणे महानगरपालिकेचा भांडवली खर्च (सन 2000-01 ते 2014-15)</t>
  </si>
  <si>
    <t>CE20A103/S1-1627</t>
  </si>
  <si>
    <t>प्र.क्र.50   अ  मध्ये बुधवार   पेठेत  विविध ठिकाणी  फुटपाथ दुरुस्ती व पेव्हींग ब्लॉक बसविणे (भाग 2)</t>
  </si>
  <si>
    <t>CE20A103/S1-1628</t>
  </si>
  <si>
    <t>प्र.क्र.50   अ  मध्ये बुधवार   पेठेत  विविध ठिकाणी   साईडपट्ट्या  व कॉक्रीट  करणे</t>
  </si>
  <si>
    <t>CE20A103/S1-1629</t>
  </si>
  <si>
    <t>प्र.क्र.50   अ  मध्ये सदाशिव पेठेत  विविध ठिकाणी  फुटपाथ दुरुस्ती व पेव्हींग ब्लॉक बसविणे (भाग 1)</t>
  </si>
  <si>
    <t>CE20A103/S1-1630</t>
  </si>
  <si>
    <t>प्र.क्र.50   अ  मध्ये सदाशिव पेठेत  विविध ठिकाणी  फुटपाथ दुरुस्ती व पेव्हींग ब्लॉक बसविणे (भाग 2)</t>
  </si>
  <si>
    <t>CE20A103/S1-1631</t>
  </si>
  <si>
    <t>प्र.क्र.50 अ मध्य सदाशिव  पेठेत  विविध ठिकाणी  फुटपाथ दुरुस्ती व पेव्हींग ब्लॉक बसविणे (भाग 3)</t>
  </si>
  <si>
    <t>क्षेत्रीय कार्यालयाने करावयाची योजनांतर्गत कामे : सन 2015-16 :: WardOffice Plan/Capital Expenditures Summary</t>
  </si>
  <si>
    <t>CE20A103/S1-1632</t>
  </si>
  <si>
    <t>प्र.क्र.50   अ  मध्ये सदाशिव पेठेत  विविध ठिकाणी   साईडपट्ट्या  व कॉक्रीट  करणे</t>
  </si>
  <si>
    <t>CE20A103/S1-1633</t>
  </si>
  <si>
    <t>50ब</t>
  </si>
  <si>
    <t>प्रभाग क्र.50 ब, मध्ये   फुटपाथ दुरूस्त करणे  व नविन बांधणे.</t>
  </si>
  <si>
    <t>CE20A103/S1-1634</t>
  </si>
  <si>
    <t>प्रभाग क्र.50 ब, मध्ये   साईडपट्टया डांबरी  /सी.सी.व गरजेनुसार  चॅनेलायजेशन करणे.</t>
  </si>
  <si>
    <t>CE20A103/S1-1635</t>
  </si>
  <si>
    <t>51अ</t>
  </si>
  <si>
    <t>प्र.क्र. 51 अ  मध्ये विविध ठिकाणी नवीन    फूटपाथ करणे.</t>
  </si>
  <si>
    <t>CE20A103/S1-1636</t>
  </si>
  <si>
    <t>8. कल्याण निधी -</t>
  </si>
  <si>
    <t>51ब</t>
  </si>
  <si>
    <t>प्र.क्र.51 ब येथे इंटरलॉकिंग    ब्लॉक बसविणे</t>
  </si>
  <si>
    <t>CE20A103/S1-1637</t>
  </si>
  <si>
    <t>52अ</t>
  </si>
  <si>
    <t>प्रभाग क्र.52  अ  दत्तवाडी परिसरात विविध ठिकाणी ब्लॉक    बसविणे</t>
  </si>
  <si>
    <t>CE20A103/S1-1638</t>
  </si>
  <si>
    <t>प्रभाग क्र.52 अ राजेंद्रनगर  नवीपेठ  परिसर येथे  ब्लॉक बसविणे</t>
  </si>
  <si>
    <t>CE20A103/S1-1639</t>
  </si>
  <si>
    <t>52ब</t>
  </si>
  <si>
    <t>प्र.क्र.52 ब मध्ये विविध ठिकाणी  फुटपाथ दुरुस्त करणे</t>
  </si>
  <si>
    <t>CE20A103/S1-1640</t>
  </si>
  <si>
    <t>प्र.क्र.52 ब मध्ये रोड कडेला   बसविलेले गट्टw  दुरुस्त करणे</t>
  </si>
  <si>
    <t>CE20A103/S1-1641</t>
  </si>
  <si>
    <t>54अ</t>
  </si>
  <si>
    <t>प्रभाग क्र.54 अ  मध्ये माणीकबाग परिसरातील विविध ठिकाणी  फुटपाथ दुरुस्त करणे.</t>
  </si>
  <si>
    <t>CE20A103/S1-1642</t>
  </si>
  <si>
    <t>प्रभाग क्र.54 अ  मध्ये सनसिटी परिसरातील  विविध  ठिकाणचे  फुटपाथ दुरुस्त करणे.</t>
  </si>
  <si>
    <t>CE20A103/S1-1643</t>
  </si>
  <si>
    <t>54ब</t>
  </si>
  <si>
    <t>प्रभाग क्र. 54 ब, विविध ठिकाणी   साईड पट्ट्या  करणे.</t>
  </si>
  <si>
    <t>CE20A103/S1-1644</t>
  </si>
  <si>
    <t>प्रभाग क्र. 54 ब, धायरी परिसरात विविध ठिकाणी पेव्हींग ब्लॉक बसविणे.</t>
  </si>
  <si>
    <t>CE20A103/S1-1645</t>
  </si>
  <si>
    <t>55अ</t>
  </si>
  <si>
    <t xml:space="preserve">प्रभाग क्र.55 अ वडगाव बु. विकासनगर स्वामी समर्थ मठ ते सी वाय डी पी स्कूल पाण्याची टाकी साईट पट्टी व रस्ता ग्राऊट व पेव्हर करणे </t>
  </si>
  <si>
    <t>CE20A103/S1-1646</t>
  </si>
  <si>
    <t>56अ</t>
  </si>
  <si>
    <t>प्रभाग क्र.56 अ मध्ये   पर्वती पूल  ते  गणेश मळा चौक  फुटपाथ दुरुस्त करणे</t>
  </si>
  <si>
    <t>CE20A103/S1-1647</t>
  </si>
  <si>
    <t>58अ</t>
  </si>
  <si>
    <t>प्रभाग क्र.58 अ  मध्ये विविध ठिकाणी  फुटपाथ दुरुस्ती करणे</t>
  </si>
  <si>
    <t>CE20A103/S1-1648</t>
  </si>
  <si>
    <t>59अ</t>
  </si>
  <si>
    <t>प्रभाग क्र.59 अ  मध्ये 31 गुरुवार पेठ  परिसरात व विविध ठिकाणी ब्लॉक    बसविणे.</t>
  </si>
  <si>
    <t>CE20A103/S1-1649</t>
  </si>
  <si>
    <t xml:space="preserve">प्रभाग क्र.59 अ मध्ये 306 गुरुवार पेठ ,247 गुरुवार पेठ, 12 घोरपोडी व विविध ठिकाणी फुटपाथ दुरुस्ती विषयक कामे करणे. </t>
  </si>
  <si>
    <t>CE20A103/S1-1650</t>
  </si>
  <si>
    <t>60अ</t>
  </si>
  <si>
    <t>प्र.क्र.60 अ मनपा कॉलनी क्र.10  सिमाभिंतीलगत फुटपाथ करणे  व रेलिंग  करणे</t>
  </si>
  <si>
    <t>CE20A103/S1-1651</t>
  </si>
  <si>
    <t>प्र.क्र.60 अ मधील  नेहरु रस्त्यावर विविध ठिकाणी  फुटपाथ करणे</t>
  </si>
  <si>
    <t>CE20A103/S1-1652</t>
  </si>
  <si>
    <t>60ब</t>
  </si>
  <si>
    <t>प्रभाग क्र. 60 ब,मधील विविध ठिकाणी  फुटपाथ  दुरूस्ती करणे  व रंगरंगोटी करणे.</t>
  </si>
  <si>
    <t>102</t>
  </si>
  <si>
    <t>CE20A103/S1-1653</t>
  </si>
  <si>
    <t>61अ</t>
  </si>
  <si>
    <t>प्रभाग क्र.61 अ नताशा एलक्लेव ते  नाला गार्डन    ते सुरुज अर्पाटमेंट फुटपाथ    करणे</t>
  </si>
  <si>
    <t>98</t>
  </si>
  <si>
    <t>CE20A103/S1-1654</t>
  </si>
  <si>
    <t>प्रभाग क्र.61 अ साळुंके विहार  सोसायटी शेजारील  फुटपाथ तयार  रणे</t>
  </si>
  <si>
    <t>CE20A103/S1-1655</t>
  </si>
  <si>
    <t>PRE05</t>
  </si>
  <si>
    <t>Incomes and Expenditures over the years: 05-06 to present</t>
  </si>
  <si>
    <t>प्रभाग क्र.61  अ  नानक सोसायटी फुटपाथ तयार   करणे</t>
  </si>
  <si>
    <t>103-105</t>
  </si>
  <si>
    <t>CE20A103/S1-1656</t>
  </si>
  <si>
    <t>99-101</t>
  </si>
  <si>
    <t>प्रभाग क्र.61 अ सह्याद्री पार्क फुटपाथ     करणे</t>
  </si>
  <si>
    <t>CE20A103/S1-1657</t>
  </si>
  <si>
    <t>Revenue Income summary (ALL)</t>
  </si>
  <si>
    <t>उत्पन्नाचा तक्ता (सन 2006-07 ते 2015-16)</t>
  </si>
  <si>
    <t>प्रभाग क्र.61 अ फुटपाथ विकसित  करणेव स्ट्रीट लाईट    विषयक कामे करणे</t>
  </si>
  <si>
    <t>103</t>
  </si>
  <si>
    <t>99</t>
  </si>
  <si>
    <t>CE20A103/S1-1658</t>
  </si>
  <si>
    <t>61ब</t>
  </si>
  <si>
    <t>Revenue Expenditures summary (ALL)</t>
  </si>
  <si>
    <t>प्र.क्र.61 ब स.नं.69 बोराडेनगर येथील  रस्ता   डांबरीकरण व फुटपाथ विषयक कामे करणे</t>
  </si>
  <si>
    <t>खर्चाचा तक्ता (सन 2006-07 ते 2015-16)</t>
  </si>
  <si>
    <t>104</t>
  </si>
  <si>
    <t>CE20A103/S1-1659</t>
  </si>
  <si>
    <t>100</t>
  </si>
  <si>
    <t>प्र.क्र.61 ब येथील शिवरकर  रस्ता फुटपाथ विषयक कामे करणे</t>
  </si>
  <si>
    <t>includes grand total RE+CE at the last row : Rs.4,150.02 crores for '14-15 (ya, this is coming in the middle page instead of last page)</t>
  </si>
  <si>
    <t>CE20A103/S1-1660</t>
  </si>
  <si>
    <t>63ब</t>
  </si>
  <si>
    <t>Capital Expenditures summary (ALL)</t>
  </si>
  <si>
    <t>प्रभाग क्र.63 ब मध्ये   फुटपाथ बनविणे.</t>
  </si>
  <si>
    <t>भांडवली खर्च</t>
  </si>
  <si>
    <t>105</t>
  </si>
  <si>
    <t>CE20A103/S1-1661</t>
  </si>
  <si>
    <t>64अ</t>
  </si>
  <si>
    <t>प्र.क्र.64   अ  मध्ये विविध ठिकाणी   लेक्रा फिनिशिंग   पेव्हींग ब्लॉक बसविणे</t>
  </si>
  <si>
    <t>Property tax and water bills details -municipal commissioner</t>
  </si>
  <si>
    <t>CE20A103/S1-1662</t>
  </si>
  <si>
    <t xml:space="preserve">सन 2015-16 साठी मा. महापालिका आयुक्त यांनी प्रस्तावितकेलेल्या करांचा तक्ता </t>
  </si>
  <si>
    <t>106-113</t>
  </si>
  <si>
    <t>प्र.क्र.64 अ मध्ये   एकोपा सोसा. येथे  लेक्रामिनिशिंग पेव्हींग  ब्लॉक बसविणे</t>
  </si>
  <si>
    <t>102-105</t>
  </si>
  <si>
    <t>CE20A103/S1-1663</t>
  </si>
  <si>
    <t>Property tax and water bills details -standing committee (assumed final)</t>
  </si>
  <si>
    <t>प्र.क्र.64   अ  मध्ये न्यू  ईरा  सोसा.   परिसरात लेक्रा  फिनिशिंग   पेव्हींग ब्लॉक बसविणे</t>
  </si>
  <si>
    <t xml:space="preserve">सन 2015-16 साठी मा. मा. स्थायी समितीने शिफारसकेलेल्या करांचा तक्ता </t>
  </si>
  <si>
    <t>CE20A103/S1-1664</t>
  </si>
  <si>
    <t>114-120</t>
  </si>
  <si>
    <t>106-109</t>
  </si>
  <si>
    <t>प्र.क्र.64   अ  मध्ये गिडणी पार्क  परिसरात लेक्रा  मिनिशिंग पेव्हींग ब्लॉक बसविणे</t>
  </si>
  <si>
    <t>N section details the property tax discount for properties doing solar, RWH or composting</t>
  </si>
  <si>
    <t>CE20A103/S1-1665</t>
  </si>
  <si>
    <t xml:space="preserve">प्र.क्र.64 अ मध्ये महर्षिनगर पोलिस चौक ते एकता गार्डन परिसरात लेक्रा फिनिशिंग पेव्हींग ब्लॉक बसविणे </t>
  </si>
  <si>
    <t>PRE06</t>
  </si>
  <si>
    <t>CE20A103/S1-1666</t>
  </si>
  <si>
    <t>64ब</t>
  </si>
  <si>
    <t>प्रभाग क्र.64ब, मध्ये  आनंद मिरा,   श्रेयस  सोसायटी परिसरात  फुटपाथ विकसित  करणे.</t>
  </si>
  <si>
    <t>CE20A103/S1-1667</t>
  </si>
  <si>
    <t>प्रभाग क्र.64ब, मध्ये महावीर प्रतिष्ठान ते  राधा सत्संग चौक  पर्यंत   फुटपाथ ब्लॉक बसविणे.</t>
  </si>
  <si>
    <t>CE20A103/S1-1668</t>
  </si>
  <si>
    <t>65ब</t>
  </si>
  <si>
    <t>प्रभाग क्र.65 ब मध्ये    शंकर    शेठ रोड,  नेहरु   रस्ता परिसरातील फूटपाथ  दुरुस्ती करणे.</t>
  </si>
  <si>
    <t>CE20A103/S1-1669</t>
  </si>
  <si>
    <t xml:space="preserve">3. पाषाण, दापोडी, बोपोडी, बिबवेवाडी, धनकवडी पाणीपुरवठा योजना निधी - एकूण बेरीज </t>
  </si>
  <si>
    <t xml:space="preserve">प्रभाग क्र.65 ब मध्ये रामकृष्ण सोसा. चाँदतारा चौक झोरा कॉम्प्लेक्स मनपा वसाहत परिसरात फूटपाथ दुरुस्ती करणे. </t>
  </si>
  <si>
    <t>Urban Transport Fund (UTF)</t>
  </si>
  <si>
    <t>CE20A103/S1-1670</t>
  </si>
  <si>
    <t>अर्बन ट्रान्स्पोर्ट फंड</t>
  </si>
  <si>
    <t>प्रभाग क्र.65 ब मध्ये विविध ठिकाणी  फूटपाथ दुरुस्ती करणे.</t>
  </si>
  <si>
    <t>CE20A103/S1-1671</t>
  </si>
  <si>
    <t>प्रभाग क्र.65 ब मध्ये एकबोटे  कॉलनी व परिसरातील फुटपाथ  दुरुस्ती करणे.</t>
  </si>
  <si>
    <t>CE20A103/S1-1672</t>
  </si>
  <si>
    <t>66अ</t>
  </si>
  <si>
    <t>प्रभाग क्र.66 अ, सीपीडब्ल्यूडी कॉर्टर  गल्ली नं.12  पेव्हींग ब्लॉक बसविणे</t>
  </si>
  <si>
    <t>CE20A103/S1-1673</t>
  </si>
  <si>
    <t>प्रभाग क्र.66 अ, गल्ली नं.1 निवृत्तीनाथ सोसा. पेव्हींग ब्लॉक बसविणे</t>
  </si>
  <si>
    <t>CE20A103/S1-1674</t>
  </si>
  <si>
    <t>प्रभाग क्र.66 अ, रघुवीर सोसा.   पेव्हींग ब्लॉक बसविणे</t>
  </si>
  <si>
    <t>1. करमणूककर (कआकसंप्र)</t>
  </si>
  <si>
    <t>CE20A103/S1-1675</t>
  </si>
  <si>
    <t>RI11C101</t>
  </si>
  <si>
    <t>प्रभाग क्र.66 अ, टि.म.वि.कॉलनी बंॅक  ऑफ महाराष्ट्र   वैद्यकीय  संशोधन  मंडळ येथे  ब्लॉक बसविणे</t>
  </si>
  <si>
    <t>CE20A103/S1-1676</t>
  </si>
  <si>
    <t>प्रभाग क्र.66 अ, नामदेव शाळे जवळ  कंपौंड  भिंतीच्या   बाहेरील   बाजूस   पेव्हींग ब्लॉक बसविणे</t>
  </si>
  <si>
    <t>121-122</t>
  </si>
  <si>
    <t>CE20A103/S1-1677</t>
  </si>
  <si>
    <t>2. व्यवसायकर (कआकसंप्र) शासनाकडून व्यवसाय करापोटी मिळणारी नुकसान भरपाई</t>
  </si>
  <si>
    <t>RI11C102</t>
  </si>
  <si>
    <t>UTF</t>
  </si>
  <si>
    <t>प्रभाग क्र.66 अ, महर्षीनगर चाळ नं.10 ते  11 पेव्हींग ब्लॉक बसविणे</t>
  </si>
  <si>
    <t>110-111</t>
  </si>
  <si>
    <t>CE20A103/S1-1678</t>
  </si>
  <si>
    <t>66ब</t>
  </si>
  <si>
    <t>प्रभाग क्र.66 ब, स्टेट  बँक कॉलनी   मध्ये   रस्ते,   फुटपाथ,    साईडपट्ट्या  व विविध विकासाची कामे  कऱणे.</t>
  </si>
  <si>
    <t>3. राज्य शासनाने बसविलेल्या करमणूककरापोटी मिळणाराहिस्सा (शासनाकडून) (कआकसंप्र)</t>
  </si>
  <si>
    <t>RI11C103</t>
  </si>
  <si>
    <t>CE20A103/S1-1679</t>
  </si>
  <si>
    <t>प्रभाग क्र.66 ब, मुकुंदनगर  सीपीडब्ल्युडी कॉर्टर  गल्ली नं.12  मध्ये पेव्हींग  ब्लॉक बसविणे.</t>
  </si>
  <si>
    <t>CE20A103/S1-1680</t>
  </si>
  <si>
    <t>प्रभाग क्र.66 ब, मुकुंदनगर  गल्ली नं.1 निवृत्तीनाथ सोसायटीमध्ये  पेव्हींग  ब्लॉक बसविणे.</t>
  </si>
  <si>
    <t xml:space="preserve">ग. बेरीज </t>
  </si>
  <si>
    <t>CE20A103/S1-1681</t>
  </si>
  <si>
    <t>PRE07</t>
  </si>
  <si>
    <t>प्रभाग क्र.66 ब, मुकुंदनगर  रघुवीर सोसायटी व परिसरामध्ये  पेव्हींग ब्लॉक बसविणे.</t>
  </si>
  <si>
    <t>CE20A103/S1-1682</t>
  </si>
  <si>
    <t>127-128</t>
  </si>
  <si>
    <t xml:space="preserve">प्रभाग क्र.66 ब, नामदेव शाळेजवळ कंपाऊंड भिंतीच्या बाहेरील बाजूस पेव्हींग ब्लॉक बसविणे व चाळ क्र.68 चे जवळील पटांगणात ब्लॉक बसविणे. </t>
  </si>
  <si>
    <t>116-117</t>
  </si>
  <si>
    <t>CE20A103/S1-1683</t>
  </si>
  <si>
    <t>RI11D101</t>
  </si>
  <si>
    <t>The B,L,P signs appear next to particular works at different places throughout the detailed expenditure lists sections. Some combination are also marked, like PL - meaning it's for ladies and poor.</t>
  </si>
  <si>
    <t>प्रभाग क्र.66 ब, महर्षीनगर चाळ नं.10 ते  11 पेव्हींग ब्लॉक बसविणे.</t>
  </si>
  <si>
    <t>PRE08</t>
  </si>
  <si>
    <t>CE20A103/S1-1684</t>
  </si>
  <si>
    <t>4. पाणीपुरवठा व मलनि:सारण निधी -</t>
  </si>
  <si>
    <t>प्रभाग क्र.66 ब, पंडित  जवाहरलाल रस्ता फुटपाथ करणे.</t>
  </si>
  <si>
    <t>129-130</t>
  </si>
  <si>
    <t>CE20A103/S1-1685</t>
  </si>
  <si>
    <t>RI11E101</t>
  </si>
  <si>
    <t>117-118</t>
  </si>
  <si>
    <t>प्रभाग क्र.66 ब, शिवनेरी पथ फुटपाथ करणे.</t>
  </si>
  <si>
    <t>PRE09</t>
  </si>
  <si>
    <t>CE20A103/S1-1686</t>
  </si>
  <si>
    <t>P-Budget (Poor)</t>
  </si>
  <si>
    <t>67ब</t>
  </si>
  <si>
    <t>पी अंदाजपत्रक सूत्र तक्ता व तरतूद</t>
  </si>
  <si>
    <t>प्रभाग क्र.67 ब, सहकारनगर नं.1, पंकज सोसायटी येथे  ब्लॉक दुरूस्ती करणे</t>
  </si>
  <si>
    <t>131-132</t>
  </si>
  <si>
    <t>ड-3 विविध खात्यांच्या ऑडिट अहवालातून वसुली</t>
  </si>
  <si>
    <t>CE20A103/S1-1687</t>
  </si>
  <si>
    <t>119-120</t>
  </si>
  <si>
    <t>RI11E107</t>
  </si>
  <si>
    <t xml:space="preserve">प्रभाग क्र.67 ब, टांगेवाला कॉलनी विद्याविकास शाळेसमोरचा फुटपाथ खराब झाला आहे नवीन ब्लॅाक बसविणे. </t>
  </si>
  <si>
    <t>PRE10</t>
  </si>
  <si>
    <t>CE20A103/S1-1688</t>
  </si>
  <si>
    <t>Water (C/क) Budget summary</t>
  </si>
  <si>
    <t>प्रभाग क्र.67 ब, ट्रेझर  पार्क  जवळ ब्लॉक दुरूस्ती करणे.</t>
  </si>
  <si>
    <t>पाणीपुरवठा विभागाकडील जमाखर्चाचे पत्रक
मलनिस्सारण विभागाकडील जमाखर्चाचे पत्रक</t>
  </si>
  <si>
    <t>भूधारकास कर्जाऊ दिलेल्या रकमेवरील मुद्दल व व्याज (भूमी आणि जिंदगी)</t>
  </si>
  <si>
    <t>133-134</t>
  </si>
  <si>
    <t>CE20A103/S1-1689</t>
  </si>
  <si>
    <t>RI11E108</t>
  </si>
  <si>
    <t>smry|wtr|drn</t>
  </si>
  <si>
    <t>प्रभाग क्र.67 ब, अध्यापक सोसायटी  कामगार कल्याण केंद्रासमोर  ब्लॉक   दरूस्ती करणे.</t>
  </si>
  <si>
    <t>RE20A301/W2-1201</t>
  </si>
  <si>
    <t>CE20A103/S1-1690</t>
  </si>
  <si>
    <t>पुणे महानगरपालिकेस बक्षिसापोटी मिळालेल्या रकमा</t>
  </si>
  <si>
    <t>70अ</t>
  </si>
  <si>
    <t>RI11E122</t>
  </si>
  <si>
    <t>प्रभाग क्र.70 अ  मध्ये सोसायटी परिसरात  इंटरलॅाकिंग ब्लॉक   बसविणे.</t>
  </si>
  <si>
    <t>प्रभाग क्र.6 मध्ये  खोदाई  केलेल्या ठिकाणावर ग्राऊट करणे/डांबरीकरण करणे  इ. पथविषयक कामे करणे.</t>
  </si>
  <si>
    <t>CE20A103/S1-1691</t>
  </si>
  <si>
    <t>प्रभाग क्र.70अ  मध्ये विविध ठिकाणी   साईडपट्ट्या  कॉक्रीट  करणे.</t>
  </si>
  <si>
    <t>CE20A103/S1-1692</t>
  </si>
  <si>
    <t>70ब</t>
  </si>
  <si>
    <t>प्रभाग क्र.70 ब मध्ये विविध ठिकाणी पेव्हिंग  ब्लॉक    बसविणे.</t>
  </si>
  <si>
    <t>वर्षारंभीची शिल्लक : पाणीपुरवठा</t>
  </si>
  <si>
    <t>ZE16A</t>
  </si>
  <si>
    <t>CE20A103/S1-1693</t>
  </si>
  <si>
    <t>Water suppy</t>
  </si>
  <si>
    <t>71अ</t>
  </si>
  <si>
    <t>प्रभाग क्र.71 अ  मध्ये सुर्यप्रभा   गार्डन  सोसायटी  परिसरात   पेव्हींग ब्लॉक बसविणे.</t>
  </si>
  <si>
    <t>1. जुनी रद्दी विक्री (मसआ.जिंघ.)</t>
  </si>
  <si>
    <t>ZE16B</t>
  </si>
  <si>
    <t>RI11H101</t>
  </si>
  <si>
    <t>CE20A103/S1-1694</t>
  </si>
  <si>
    <t>Drainage &amp; Sewerage</t>
  </si>
  <si>
    <t>2. गटारे व नाले</t>
  </si>
  <si>
    <t>प्रभाग क्र.71 अ  मध्ये वसंतबाग सोसायटी  परिसरात   पेव्हींग ब्लॉक बसविणे</t>
  </si>
  <si>
    <t>ZE16C</t>
  </si>
  <si>
    <t>CE20A103/S1-1695</t>
  </si>
  <si>
    <t>Water supply Projects</t>
  </si>
  <si>
    <t>अ. मसुदा शुल्क (वि. सल्लागार)</t>
  </si>
  <si>
    <t>3. पाणीपुरवठा प्रकल्प</t>
  </si>
  <si>
    <t>RI11H102A</t>
  </si>
  <si>
    <t>प्रभाग क्र.71 अ  मध्ये राजमाता   सोसायटी ते  झाला कॉम्प्लेक्स  येथील  फुटपाथवर पेव्हींग   ब्लॉक  बसविणे</t>
  </si>
  <si>
    <t>ZE16D</t>
  </si>
  <si>
    <t>Sewerage projects</t>
  </si>
  <si>
    <t>CE20A103/S1-1696</t>
  </si>
  <si>
    <t>71ब</t>
  </si>
  <si>
    <t>4. मलनि:सारण प्रकल्प</t>
  </si>
  <si>
    <t>प्र.क्र.71 ब सोबा सवेतरा ते  सोवा सांज पर्यत  साईडपट्ट्या  करणे</t>
  </si>
  <si>
    <t>ब. दाव्याचा खर्च व प्रोसेस शुल्क (वि. सल्लागार)</t>
  </si>
  <si>
    <t>CE20A103/S1-1697</t>
  </si>
  <si>
    <t>RI11H102B</t>
  </si>
  <si>
    <t>पाणीपुरवठा - आरजी तरतूद</t>
  </si>
  <si>
    <t>प्र.क्र.71 ब कोठारी  ब्लॉक रस्त्यावर बसविणे</t>
  </si>
  <si>
    <t>CE20A103/S1-1698</t>
  </si>
  <si>
    <t>72अ</t>
  </si>
  <si>
    <t>क. नक्कल शुल्क (मसआ.जिंघ.)</t>
  </si>
  <si>
    <t>प्रभाग क्र.72 अ दामोदर सोसायटी येथे  पेव्हिंग ब्लॉक  बसविणे.</t>
  </si>
  <si>
    <t>RI11H102C</t>
  </si>
  <si>
    <t>CE20A103/S1-1699</t>
  </si>
  <si>
    <t>प्रभाग क्र.72 अ चिंतामणी   भाग 1 व 2 मुख्य रस्त्यालगत  फुटपाथ करणे</t>
  </si>
  <si>
    <t>CE20A103/S1-1700</t>
  </si>
  <si>
    <t>ड. अधिपत्र (वॉरंट) शुल्क (कआकसंप्र)</t>
  </si>
  <si>
    <t>RI11H102D</t>
  </si>
  <si>
    <t>प्रभाग क्र.72 अ महेश  सोसायटी  पेव्हिंग ब्लॉक   बसविणे</t>
  </si>
  <si>
    <t>CE20A103/S1-1701</t>
  </si>
  <si>
    <t>ई. सूचनापत्र (नोटीस) शुल्क (कआकसंप्र)</t>
  </si>
  <si>
    <t>RI11H102E</t>
  </si>
  <si>
    <t>प्रभाग क्र.72 अ विमल  विहार येथे  पेव्हिंग ब्लॉक  बसविणे</t>
  </si>
  <si>
    <t>CE20A103/S1-1702</t>
  </si>
  <si>
    <t>वर्षारंभीची शिल्लक : मलनि:सारण</t>
  </si>
  <si>
    <t>प्रभाग क्र.72 अ महेश  सोसायटी  दत्त  मंदिर मागील बाजुस   ब्लॉक बसविणे</t>
  </si>
  <si>
    <t>फ. मिळकतीच्या मालकी हक्काबद्दल शुल्क (कआकसंप्र)</t>
  </si>
  <si>
    <t>RI11H102F</t>
  </si>
  <si>
    <t>CE20A103/S1-1703</t>
  </si>
  <si>
    <t xml:space="preserve">नाना पेठ समाधान मित्र मंडळ चौक ते साखळीपीर तालीम ते हिंदमाता चौक या ठिकाणी रस्त्याच्या दोन्ही बाजूनी फुटपाथ करणेबाबत. </t>
  </si>
  <si>
    <t>CE20A103/S1-1704</t>
  </si>
  <si>
    <t>प्रभाग क्र.58 पायगुडे गल्ली पेवर ब्लॉक  बसविणे.</t>
  </si>
  <si>
    <t>CE20A103/S1-1705</t>
  </si>
  <si>
    <t>ग. मिळकतकर थकबाकी शास्ती (2%) (कआकसंप्र)</t>
  </si>
  <si>
    <t>RI11H102G</t>
  </si>
  <si>
    <t xml:space="preserve">प्रभाग क्र.74 ब, मधील धनकवडी पोस्ट ऑफिस चौक ते त्रिमुर्ती चौक या मुख्य रोडच्या कडेने फुटपाथ तयार करणे व तद्नुषिंगक कामे करणे. </t>
  </si>
  <si>
    <t>पाणीपुरवठा - चालू तरतूद</t>
  </si>
  <si>
    <t>CE20A103/S1-1706</t>
  </si>
  <si>
    <t>अ/A</t>
  </si>
  <si>
    <t>प्रभाग क्र.51 फुले  पानंद पथावर फुटपाथ करणे.</t>
  </si>
  <si>
    <t>CE20A103/S1-1707</t>
  </si>
  <si>
    <t>प्रभाग क्र.51 विजयानगर कॉलनी   सह्याद्रीसदन जवळील वस्त्यांवर इंटरलॉकिंग ब्लॉक   फुटपाथ करणे.</t>
  </si>
  <si>
    <t xml:space="preserve">ज−2. बेरीज </t>
  </si>
  <si>
    <t>यादी   क्र. एस1 बेरीज</t>
  </si>
  <si>
    <t>यादी   क्र. ए14</t>
  </si>
  <si>
    <t>CE20A1195/A14-</t>
  </si>
  <si>
    <t>3. किरकोळ जमा</t>
  </si>
  <si>
    <t>पावसाळी लाईन  टाकणे</t>
  </si>
  <si>
    <t>CE20A1195/A14-101</t>
  </si>
  <si>
    <t>अ. न नेलेली व जप्त केलेली अनामत पक्की जमा (मु.ले.)</t>
  </si>
  <si>
    <t>धायरी  येथील उंबऱ्या गणपती चौक ते  पारी   कंपनी पावसाळी लाईन  टाकणे</t>
  </si>
  <si>
    <t>RI11H103A</t>
  </si>
  <si>
    <t>CE20A1195/A14-102</t>
  </si>
  <si>
    <t>कुंभारवाडा ते  जूना बाजार चौकापर्यंत पावसाळी लाईन व पदपथ  टाकणे.</t>
  </si>
  <si>
    <t>CE20A1195/A14-103</t>
  </si>
  <si>
    <t>ब. काटा भाडे (आ.क.प्र.)</t>
  </si>
  <si>
    <t>General Budget अ/A</t>
  </si>
  <si>
    <t>RI11H103B</t>
  </si>
  <si>
    <t>सहजानंद सोसायटी  येथे  पावसाळी लाईनची व्यवस्था करणे</t>
  </si>
  <si>
    <t>CE20A1195/A14-104</t>
  </si>
  <si>
    <t>क्षेत्रीय कार्यालयाने करावयाची योजनांतर्गत कामे : सन 2015-16 
WardOffice Plan/Capital Expenditures Details</t>
  </si>
  <si>
    <t>क. 1 मतदार याद्या विक्री (म.स.आ.)</t>
  </si>
  <si>
    <t xml:space="preserve">बालेवाडी स.नं.2 ते स.नं.27 व पर्यंत 30मी.डी.पी.रस्ता व बालेवाडी स.नं.43 ते 47 मधील 24मी.डी.पी.रस्ता विकसित करणे. </t>
  </si>
  <si>
    <t>RI11H103C</t>
  </si>
  <si>
    <t>CE20A1195/A14-105</t>
  </si>
  <si>
    <t xml:space="preserve">कॅनॉलपासून भारत फोर्ज कंपनी पर्यंत रस्त्याच्या कडेने आर.सी.सी. बॉक्समध्ये स्ट्रॉम वॉटर ड्रेन करणे. </t>
  </si>
  <si>
    <t>CE20A1195/A14-106</t>
  </si>
  <si>
    <t>प्र. क्र.  66 डोबडवाडी परिसरात पावसाळी लाईन  टाकणे</t>
  </si>
  <si>
    <t>महसुली निधीतून वर्ग : पाणीपुरवठा</t>
  </si>
  <si>
    <t>यादी   क्र. ए14 एकूण</t>
  </si>
  <si>
    <t>यादी   क्र. एस33</t>
  </si>
  <si>
    <t>CE20A1195/S33-</t>
  </si>
  <si>
    <t>RE20A301/W2-1202</t>
  </si>
  <si>
    <t>CE20A1195/S33-801</t>
  </si>
  <si>
    <t>प्रभाग क्र.6 मधील पावसाळी लाईन साफ करणे व दुरुस्त करणे.</t>
  </si>
  <si>
    <t>प्रभाग क्र.1 अ  मुंजाबावस्ती   येथील  विघ्नहर्ता  कॉलनी रोड  नं.6 येथे  बॉक्स कल्व्हर्ट बांधणे</t>
  </si>
  <si>
    <t>RE20A301/W2-1203</t>
  </si>
  <si>
    <t>CE20A1195/S33-802</t>
  </si>
  <si>
    <t>मलनि:सारण - आरजी तरतूद</t>
  </si>
  <si>
    <t>प्रभाग क्र.6  मध्ये   फुटपाथ दुरुस्ती विषयक कामे करणे.</t>
  </si>
  <si>
    <t>प्रभाग क्र.1 ब मधील विविध ठिकाणी पावसाळी लाईन  टाकणे</t>
  </si>
  <si>
    <t>CE20A1195/S33-803</t>
  </si>
  <si>
    <t>RE20A301/W2-1204</t>
  </si>
  <si>
    <t>प्रभाग क्र.1 ब धानोरी परिसरात विविध ठिकाणी पावसाळी लाईन  टाकणे</t>
  </si>
  <si>
    <t>प्रभाग क्र.6  मध्ये  राडारोडा उचलणे व जे.सी.बी.   पुरविणे.</t>
  </si>
  <si>
    <t>CE20A1195/S33-804</t>
  </si>
  <si>
    <t>RE22C301/W4-601</t>
  </si>
  <si>
    <t>प्रभाग क्र.1 ब टिंगरेनगर परिसरात विविध ठिकाणी पावसाळी लाईन  टाकणे</t>
  </si>
  <si>
    <t>प्रभाग क्र.6   बोपोडी मनपा शाळा येथे रंगरंगोटी   व दुरुस्ती विषयक कामे करणे.</t>
  </si>
  <si>
    <t>CE20A1195/S33-805</t>
  </si>
  <si>
    <t>RE22C301/W4-602</t>
  </si>
  <si>
    <t>प्रभाग क्र.3 ब मध्ये बॉम्बे सॅपर्स कॉलनी पावसाळी लाईन  टाकणे</t>
  </si>
  <si>
    <t>महसुली निधीतून वर्ग : मलनि:सारण</t>
  </si>
  <si>
    <t>प्रभाग क्र.6 मधील  मुस्लिम दफनभूमीमध्ये विविध कामे करणे.</t>
  </si>
  <si>
    <t>CE20A1195/S33-806</t>
  </si>
  <si>
    <t>2 इतर किरकोळ जमा</t>
  </si>
  <si>
    <t>RI11H103D</t>
  </si>
  <si>
    <t>RE22C301/W4-603</t>
  </si>
  <si>
    <t>प्रभाग क्र.  5 ब मुख्य कळस  रस्ता पावसाळी लाईन  टाकणे</t>
  </si>
  <si>
    <t>प्रभाग क्र.6 मधील हिंदू  स्मशानभूमीमध्ये विविध  कामे करणे.</t>
  </si>
  <si>
    <t>CE20A1195/S33-807</t>
  </si>
  <si>
    <t>7अ</t>
  </si>
  <si>
    <t>RE22C301/W4-604</t>
  </si>
  <si>
    <t>प्र.क्र.7अ   मध्ये इंदिरा  वसाहत पटांगणामध्ये पावसाळी लाईन  टाकणे.</t>
  </si>
  <si>
    <t>ड. इतर खात्यांकडील पुस्तके, मॅन्युअल्स्, नकाशे इ. (मसआ.जिंघ.)</t>
  </si>
  <si>
    <t>प्रभाग क्र.6 मधील आरोग्य कोठयांमध्ये  देखभाल दुरुस्तीची  कामे करणे.</t>
  </si>
  <si>
    <t>CE20A1195/S33-808</t>
  </si>
  <si>
    <t>RI11H103E</t>
  </si>
  <si>
    <t>7ब</t>
  </si>
  <si>
    <t>RE22C301/W4-605</t>
  </si>
  <si>
    <t>प्र.क्र.7 ब मधील आंबेडकर चौक  ते  पाटील पडळ  येथे  पावसाळी लाईन  टाकणे</t>
  </si>
  <si>
    <t>प्रभाग क्र.6 मध्ये  अभियांत्रिकी कुशल कामगार  वर्षभर  पुरविणे.</t>
  </si>
  <si>
    <t>CE20A1195/S33-809</t>
  </si>
  <si>
    <t>8अ</t>
  </si>
  <si>
    <t>ई. भांडार खात्याकडील जुने साहित्य विक्री (म.स.आ.)</t>
  </si>
  <si>
    <t>RE14B301/W5-601</t>
  </si>
  <si>
    <t>प्र.क्र.8 अ येथील झुंज  बंगला ते  गोविंद मंगल कार्यालयापर्यत पावसाळी लाईन  टाकणे</t>
  </si>
  <si>
    <t>RI11H103F</t>
  </si>
  <si>
    <t>प्रभाग क्र.6 मधील विविध सार्वजनिक शौचालयाची दुरुस्ती करणे  व निसमर्थ व्यक्तिंसाठी व्यवस्था करणे.</t>
  </si>
  <si>
    <t>CE20A1195/S33-810</t>
  </si>
  <si>
    <t>12अ</t>
  </si>
  <si>
    <t>प्र.क्र. 12  अ ललीतमहल हॉटेल    ते थोरात  चौक पावसाळी लाईन  टाकणे</t>
  </si>
  <si>
    <t>घ. तपासणीसाठी ठेवलेल्या मालावरील रखवाली फी (आ.क.प्र.)</t>
  </si>
  <si>
    <t>CE20A1195/S33-811</t>
  </si>
  <si>
    <t>RI11H103H</t>
  </si>
  <si>
    <t>13ब</t>
  </si>
  <si>
    <t>RE14B301/W5-602</t>
  </si>
  <si>
    <t>प्र.क्र.13 ब मधील स.नं.77 संगमवाडी येथे  पावसाळी लाईन  टाकणे</t>
  </si>
  <si>
    <t>मलनि:सारण - चालू तरतूद</t>
  </si>
  <si>
    <t>प्रभाग क्र.6 मधील गवनी भागातील  गल्लीबोळ कॉक्रीट  करणे.</t>
  </si>
  <si>
    <t>CE20A1195/S33-812</t>
  </si>
  <si>
    <t>16अ</t>
  </si>
  <si>
    <t>ड.. परत माल नोंद लेखनिकी खर्च (आ.क.प्र.)</t>
  </si>
  <si>
    <t>प्रभाग क्र.16 अ स.नं.92/93 आदर्श इंदिरानगर  झोपडपट्टी  येथे  पावसाळी लाईन  टाकणे</t>
  </si>
  <si>
    <t>RI11H103I</t>
  </si>
  <si>
    <t>CE20A1195/S33-813</t>
  </si>
  <si>
    <t>प्रभाग क्र  17  अ मधील विविध ठिकाणी पावसाळी लाईन  टाकणे</t>
  </si>
  <si>
    <t>CE20A1195/S33-814</t>
  </si>
  <si>
    <t>च. देणगी फॉर्म विक्री जमा (उपआयुकत ज)</t>
  </si>
  <si>
    <t>RI11H103J</t>
  </si>
  <si>
    <t>8. कल्याण निधी - एकूण बेरीज</t>
  </si>
  <si>
    <t>नगररोड ते  जयप्रकाश नगर ते  सदा मंगल  सोसायटी पर्यत  मोठी पावसाळी लाईन  टाकणे</t>
  </si>
  <si>
    <t>छ. घरबांधणी कर्ज फॉर्म विक्री (मसआ.जिंघ.)</t>
  </si>
  <si>
    <t>XE23A301/W7-801</t>
  </si>
  <si>
    <t>CE20A1195/S33-815</t>
  </si>
  <si>
    <t>RI11H103K</t>
  </si>
  <si>
    <t>प्रभाग क्र.6 मधील स.नं.24, 25, 26 येथील ड्रेनेज  लाईन साफ करणे, चेंबर  दुरुस्ती करणे  व ड्रेनेज  लाईन  टाकणे.</t>
  </si>
  <si>
    <t>नगररोड ते  शांतीरक्षक सोसायटी पर्यत  600 से.मी.व्यासाची मोठी  पावसाळी लाईन  टाकणे</t>
  </si>
  <si>
    <t>9. दंड निधी -</t>
  </si>
  <si>
    <t>CE20A1195/S33-816</t>
  </si>
  <si>
    <t>XE23A301/W7-802</t>
  </si>
  <si>
    <t>ज. खानेसुमारीपोटी शासनाकडून मिळणारी रक्कम (जिं.घ.)</t>
  </si>
  <si>
    <t>RI11H103L</t>
  </si>
  <si>
    <t xml:space="preserve">नगररोड गोयल मार्केट स.क्र.202/1/2 मध्ये ड्रेनेज व पावसाळी लाईन टाकणे व रस्ते यु टी डब्ल्यू टी पध्दतीने कॉक्रीट करणे </t>
  </si>
  <si>
    <t>प्रभाग क्र.6   बोपोडी पठाण    चाळ, नाईक  चाळ,  पत्राचाळ येथील ड्रेनेज  लाईन साफ करणे, चेंबर  दुरुस्ती करणे  व ड्रेनेज  लाईन_x000D_
टाकणे.</t>
  </si>
  <si>
    <t>CE20A1195/S33-817</t>
  </si>
  <si>
    <t>महसूल निधीकडून वर्गणी</t>
  </si>
  <si>
    <t>XE23A301/W7-803</t>
  </si>
  <si>
    <t>प्रभाग क्र.18 ब मध्ये उज्वल गार्डन  येथे पावसाळी पाईप लाईन    व ड्रेनेज  करणे</t>
  </si>
  <si>
    <t>सेवकवर्ग विभाग इतर जमा</t>
  </si>
  <si>
    <t>RI11H103N</t>
  </si>
  <si>
    <t>प्रभाग क्र.6   बोपोडी भोईटेवस्ती,   गांधीनगर येथील ड्रेनेज  लाईन साफ करणे, चेंबर  दुरुस्ती करणे  व ड्रेनेज  लाईन  टाकणे.</t>
  </si>
  <si>
    <t>CE20A1195/S33-818</t>
  </si>
  <si>
    <t>प्रभाग क्र.18 ब मध्ये जयहिंद  सोसायटी  येथे  पावसाळी लाईन  टाकणे</t>
  </si>
  <si>
    <t>RE22C301/W4-606</t>
  </si>
  <si>
    <t>9. दंड निधी - एकूण बेरीज</t>
  </si>
  <si>
    <t>सुरक्षा विभाग इतर जमा</t>
  </si>
  <si>
    <t>RI11H103P</t>
  </si>
  <si>
    <t>CE20A1195/S33-819</t>
  </si>
  <si>
    <t>19अ</t>
  </si>
  <si>
    <t>जकात फॉर्म विक्री (आ.क.प्र.)</t>
  </si>
  <si>
    <t>प्रभाग क्र.19 अ स.नं.49 आनंदपार्क  पावसाळी लाईन  टाकणे</t>
  </si>
  <si>
    <t>RI11H103Q</t>
  </si>
  <si>
    <t>CE20A1195/S33-820</t>
  </si>
  <si>
    <t>10. वृक्ष संरक्षण व संवर्धन प्राधिकारी निधी (ट्री अॅथॉरिटी फंड) -</t>
  </si>
  <si>
    <t>प्रभाग क्र.  20अ मधील मुंढवा व मगरपट्टा ब्रिजवरती संरक्षक  जाळी बसविणे</t>
  </si>
  <si>
    <t>महाराष्ट्र माहितीचा अधिकार अधिनियम</t>
  </si>
  <si>
    <t>RI11H103R</t>
  </si>
  <si>
    <t>CE20A1195/S33-821</t>
  </si>
  <si>
    <t>22अ</t>
  </si>
  <si>
    <t>प्रभाग क्र.22 अ मध्ये   नदी किनारी   उर्वरित  नाल्यावर स्लॅब टाकणे.</t>
  </si>
  <si>
    <t>CE20A1195/S33-822</t>
  </si>
  <si>
    <t>सीएफसी अंतर्गत जमा होणारी रक्कम</t>
  </si>
  <si>
    <t>(1) वर्षारंभीची शिल्लक</t>
  </si>
  <si>
    <t>प्रभाग क्र.23  अ  मध्ये पारगे  चौक व मंगळवार पेठ  येथे    विविध ठिकाणी पावसाळी लाईन  टाकणे.</t>
  </si>
  <si>
    <t>RI11H103S</t>
  </si>
  <si>
    <t>CE20A1195/S33-823</t>
  </si>
  <si>
    <t>(2) वृक्ष कर (ट्री सेस)</t>
  </si>
  <si>
    <t>प्रभाग क्र.24अ,   मध्ये विविध ठिकाणी पावसाळी लाईन  टाकणे.</t>
  </si>
  <si>
    <t>किऑक्स अंतर्गत जाहिराती व ई सुविधांसाठी मिळणारा महसूल</t>
  </si>
  <si>
    <t>RI11H103T</t>
  </si>
  <si>
    <t>CE20A1195/S33-824</t>
  </si>
  <si>
    <t>26ब</t>
  </si>
  <si>
    <t>(3) महसूल निधीकडून देणगी</t>
  </si>
  <si>
    <t>प्रभाग क्र.26ब, मध्ये विविध ठिकाणी मोठ्या  व्यासाच्या पावसाळी लाईन  टाकणे.</t>
  </si>
  <si>
    <t>(4) शासकीय अनुदान</t>
  </si>
  <si>
    <t>CE20A1195/S33-825</t>
  </si>
  <si>
    <t>प्रभाग क्र.27 अ, किश्किंदानगर परिसरामध्ये पावसाळी गटार लाईन   टाकणे व चेंबर  बांधणे.</t>
  </si>
  <si>
    <t>(5) संस्था व व्यक्तींकडून देणग्या</t>
  </si>
  <si>
    <t>जकात नाक्यांवरील उपहारगृह भाडेपोटी जमा</t>
  </si>
  <si>
    <t>CE20A1195/S33-826</t>
  </si>
  <si>
    <t>RI11H103U</t>
  </si>
  <si>
    <t>(6) अपील शुल्क</t>
  </si>
  <si>
    <t>प्रभाग क्र.27 अ,  सुतारदरा येथील विविध  ठिकाणी पावसाळी गटार लाईन   टाकणे व चेंबर  बांधणे</t>
  </si>
  <si>
    <t>CE20A1195/S33-827</t>
  </si>
  <si>
    <t>(7) रोपे विक्री, लाकूड विक्री, फळबहार विक्री</t>
  </si>
  <si>
    <t>प्रभाग क्र.29 अ, बावधान  परिसरात विविध ठिकाणी पावसाळी लाईन  टाकणे.</t>
  </si>
  <si>
    <t>(8) प्रवेश मूल्य जमा</t>
  </si>
  <si>
    <t>CE20A1195/S33-828</t>
  </si>
  <si>
    <t xml:space="preserve">ज−3. बेरीज </t>
  </si>
  <si>
    <t>(9) स्पर्धकांकडून प्रवेश मूल्य</t>
  </si>
  <si>
    <t>प्र.क्र.31 ब मधील   इंगळेनगर व शाहु   कॉलनी परिसरात पावसाळी लाईन विकसित   करणे</t>
  </si>
  <si>
    <t>CE20A1195/S33-829</t>
  </si>
  <si>
    <t>(10) इतर जमा (तडजोड फी, स्टॉल भाडे)</t>
  </si>
  <si>
    <t>प्रभाग क्र.32 अ मध्ये   आनंद  निकेतन सोसायटी परिसरामध्ये पावसाळी लाईन  टाकणे</t>
  </si>
  <si>
    <t>CE20A1195/S33-830</t>
  </si>
  <si>
    <t>प्रभाग क्र.32 अ  मध्ये मनमोहन  सोसायटी  परिसरामध्ये   पावसाळी लाईन  टाकणे</t>
  </si>
  <si>
    <t xml:space="preserve">ज. इतर जमा एकूण बेरीज </t>
  </si>
  <si>
    <t xml:space="preserve">10. वृक्ष संरक्षण व संवर्धन प्राधिकारी निधी (ट्री अॅथॉरिटी फंड) - एकूण बेरीज </t>
  </si>
  <si>
    <t>CE20A1195/S33-831</t>
  </si>
  <si>
    <t>प्रभाग क्र.33 अ, विविध ठिकाणी पावसाळी लाईन व चेंबर दुरूस्ती करणे.</t>
  </si>
  <si>
    <t>CE20A1195/S33-832</t>
  </si>
  <si>
    <t>36अ</t>
  </si>
  <si>
    <t>प्रभाग क्र.36 अ, मध्ये विविध ठिकाणी पावसाळी लाईन  टाकणे.</t>
  </si>
  <si>
    <t>11. माध्यमिक शाळा विकास निधी -</t>
  </si>
  <si>
    <t>CE20A1195/S33-833</t>
  </si>
  <si>
    <t>39अ</t>
  </si>
  <si>
    <t xml:space="preserve">1. सर्वसाधारणकर, अप्रत्यक्षकर व इतर जमा एकूण बेरीज </t>
  </si>
  <si>
    <t xml:space="preserve">प्रभाग क्र. 39 अ मध्ये, रास्ता पेठ रास्तेवाडा ते दारूवाला पुल रस्त्याच्या दोंन्ही बाजूने पावसाळी चॅनेलिंग करणे व तद्अनुषगिंक कामे करणे. </t>
  </si>
  <si>
    <t xml:space="preserve">क्षेत्रीय कार्यालयाने करावयाची योजनांतर्गत कामे : सन 2015-16 </t>
  </si>
  <si>
    <t>CE20A1195/S33-834</t>
  </si>
  <si>
    <t>प्रभाग क्र.39 ब, 15 ऑगस्ट चौक ते  कमला नेहरू हॉस्पीटल  पर्यंत  पावसाळी लाईन  टाकणे</t>
  </si>
  <si>
    <t>CE20A1195/S33-835</t>
  </si>
  <si>
    <t xml:space="preserve">प्रभाग क्र.39 ब, सोमवार पेठ, रास्ता पेठ, गणेश पेठ, नाना पेठ विविध ठिकाणी पावसाळी चॅनलिंग करणे तद्नुषंगिक कामे करणे. </t>
  </si>
  <si>
    <t>CE20A1195/S33-836</t>
  </si>
  <si>
    <t>CE20C118/W1-1</t>
  </si>
  <si>
    <t>40अ</t>
  </si>
  <si>
    <t xml:space="preserve">प्र.क्र.40 अ मध्ये पवन हॉटेल ते लडकत पेट्रोल पंप पावसाळी लाईन साफ करणे व तद्नुषंगिक कामे करणे </t>
  </si>
  <si>
    <t>प्रभाग क्र.6 एलफिस्टन   रस्त्यावर इंडक्शन फिटिंग  लावून प्रकाश व्यवस्था  करणे.</t>
  </si>
  <si>
    <t>CE20A1195/S33-837</t>
  </si>
  <si>
    <t>CE20C118/W1-2</t>
  </si>
  <si>
    <t>प्रभाग क्र.40 ब मध्ये सोमजी   पंप   ते  गीता सोसायटी पावसाळी लाईन  टाकणे.</t>
  </si>
  <si>
    <t>प्रभाग क्र.6 वि.भा.पाटील पुलावर प्रकाश व्यवस्था  करणे.</t>
  </si>
  <si>
    <t>CE20A1195/S33-838</t>
  </si>
  <si>
    <t>41अ</t>
  </si>
  <si>
    <t>CE20C118/W1-3</t>
  </si>
  <si>
    <t>प्रभाग क्र.6 हॅरिस   ब्रीज पूलावर प्रकाश व्यवस्था  करणे.</t>
  </si>
  <si>
    <t>CE20C118/W1-4</t>
  </si>
  <si>
    <t>प्रभाग क्र.41 अ विविध   ठिकाणी पावसाळी लाईन  टाकणे</t>
  </si>
  <si>
    <t>प्रभाग क्र.  6 मानाजी बाग व परिसरात प्रकाश व्यवस्था   करणे.</t>
  </si>
  <si>
    <t>CE20A1195/S33-839</t>
  </si>
  <si>
    <t xml:space="preserve">4. पाणीपुरवठा व मलनि:सारण निधी - एकूण बेरीज </t>
  </si>
  <si>
    <t>CE20C118/W1-5</t>
  </si>
  <si>
    <t>प्रभाग क्र.48 अ  मध्ये विविध ठिकाणी पावसाळी लाईन  टाकणे</t>
  </si>
  <si>
    <t>प्रभाग क्र.  6 स.नं. 24 ,25 येथे  प्रकाश व्यवस्था  करणे.</t>
  </si>
  <si>
    <t>CE20A1195/S33-840</t>
  </si>
  <si>
    <t>प्रभाग क्र.  48 ब, मधील प्रभागात  पावसाळी लाईन  टाकणे.</t>
  </si>
  <si>
    <t>CE20A1195/S33-841</t>
  </si>
  <si>
    <t>एकूण  बेरीज</t>
  </si>
  <si>
    <t>प्रभाग क्र.  48 ब, अल्पना टॉकिज    ते संत  कबीर  चौक पावसाळी लाईन  टाकणे.</t>
  </si>
  <si>
    <t>CE20A1195/S33-842</t>
  </si>
  <si>
    <t xml:space="preserve">प्रभाग क्र. 48 ब, अल्पना टॉकिज पुल बाबा आढाव पुल व बुरूडी पुल नाल्यावरील कर्ल्व्हटची कामे कऱणे. </t>
  </si>
  <si>
    <t>4. पाणीपुरवठा व मलनि:सारण निधी - एकूण बेरीज</t>
  </si>
  <si>
    <t>CE20A1195/S33-843</t>
  </si>
  <si>
    <t>प्र.क्र.50 अ मध्ये शुक्रवार पेठेत  विविध ठिकाणी पावसाळी लाईन  टाकणे</t>
  </si>
  <si>
    <t>शासकीय अनुदान (मु.ले.)</t>
  </si>
  <si>
    <t>CE20A1195/S33-844</t>
  </si>
  <si>
    <t>RI12A101</t>
  </si>
  <si>
    <t>प्र.क्र.50   अ  मध्ये बुधवार   पेठेत  विविध ठिकाणी पावसाळी लाईन  टाकणे</t>
  </si>
  <si>
    <t>CE20A1195/S33-845</t>
  </si>
  <si>
    <t>प्र.क्र.50   अ  मध्ये सदाशिव पेठेत  विविध ठिकाणी पावसाळी लाईन  टाकणे</t>
  </si>
  <si>
    <t>दंड, साक्षी, भत्ता इत्यादी</t>
  </si>
  <si>
    <t>RI12A102</t>
  </si>
  <si>
    <t>CE20A1195/S33-846</t>
  </si>
  <si>
    <t>बालवाडी शुल्क</t>
  </si>
  <si>
    <t>RI12A103</t>
  </si>
  <si>
    <t>प्रभाग क्र.52  अ  दत्तवाडी परिसरात पावसाळी लाईन  टाकणे</t>
  </si>
  <si>
    <t>CE20C118/W1-6</t>
  </si>
  <si>
    <t>CE20A1195/S33-847</t>
  </si>
  <si>
    <t>प्रभाग क्र.7 बाराथे वस्ती, कांबळे वस्ती, चव्हाण  वस्ती परिसर प्रकाश व्यवस्था करणे.</t>
  </si>
  <si>
    <t>बहिस्त परीक्षा शुल्क</t>
  </si>
  <si>
    <t>प्रभाग क्र.52 अ नवीपेठ  राजेंद्रनगर परिसरात  पावसाळी लाईन  टाकणे</t>
  </si>
  <si>
    <t>RI12A104</t>
  </si>
  <si>
    <t>CE20C118/W1-7</t>
  </si>
  <si>
    <t>CE20A1195/S33-848</t>
  </si>
  <si>
    <t>53अ</t>
  </si>
  <si>
    <t>इंग्रजी माध्यम फी</t>
  </si>
  <si>
    <t>प्रभाग क्र.7   कोटकर लेन,   अनुष्का सोसा., अयोध्या नगरी  परिसरात  एल.ई.डी. फिटींग लावून प्रकाश व्यवस्था  करणे.</t>
  </si>
  <si>
    <t>RI12A105</t>
  </si>
  <si>
    <t>प्रभाग क्र.53  अ  मध्ये मधुकर हॉस्पिटल परिसरात पावसाळी लाईन  टाकणे</t>
  </si>
  <si>
    <t>CE20C118/W1-8</t>
  </si>
  <si>
    <t>CE20A1195/S33-849</t>
  </si>
  <si>
    <t>किरकोळ जमा रद्दी विक्री</t>
  </si>
  <si>
    <t>53ब</t>
  </si>
  <si>
    <t>RI12A106</t>
  </si>
  <si>
    <t>प्रभाग क्र.7 रघुकूल  नगरी, पाटील पडळ,  पाटील कॉम्प्लेक्स परिसर   प्रकाश   व्यवस्था करणे.</t>
  </si>
  <si>
    <t>प्रभाग क्र.53 ब मध्ये विविध ठिकाणी पावसाळी लाईन  टाकणे</t>
  </si>
  <si>
    <t>CE20A1195/S33-850</t>
  </si>
  <si>
    <t>CE20C118/W1-9</t>
  </si>
  <si>
    <t>5. पाणीपुरवठा व मलनि:सारण प्रकल्प टप्पा क्र. 1 -</t>
  </si>
  <si>
    <t>प्रभाग क्र. 54 ब, मध्ये कैलास लायगुडे यांच्या  घरापासून ओढयापर्यत पावसाळी लाईन  टाकणे.</t>
  </si>
  <si>
    <t>प्रभाग क्र.7 कस्तुरबा  वसाहत, इंदिरा  वसाहत, संजय  गांधी वसाहत परिसरात प्रकाश व्यवस्था   करणे.</t>
  </si>
  <si>
    <t xml:space="preserve">2. प्राथमिक शिक्षण एकूण बेरीज </t>
  </si>
  <si>
    <t>CE20A1195/S33-851</t>
  </si>
  <si>
    <t>CE20C118/W1-10</t>
  </si>
  <si>
    <t>प्रभाग क्र. 54 ब, मध्ये विविध ठिकाणी पावसाळी लाईन  टाकणे.</t>
  </si>
  <si>
    <t>प्रभाग क्र.7 औंध  क्षेत्रिय कार्यालयांतर्गत  जनरेटर पुरविणे व बसविणे.</t>
  </si>
  <si>
    <t>CE20A1195/S33-852</t>
  </si>
  <si>
    <t>56ब</t>
  </si>
  <si>
    <t>प्रभाग क्र.56 ब मध्ये जनता  वसाहत मुख्य रस्त्याच्या कडेने  पावसाही लाईन  टाकणे</t>
  </si>
  <si>
    <t>CE20C118/W1-11</t>
  </si>
  <si>
    <t>CE20A1195/S33-853</t>
  </si>
  <si>
    <t>57अ</t>
  </si>
  <si>
    <t>प्रभाग क्र.7 सिध्दार्थनगर   येथे  एल.ई.डी.दिवे बसवणे.</t>
  </si>
  <si>
    <t xml:space="preserve">प्रभाग क्र.57 अ अंबिल ओढवरील सर्व पुलाच्या कठड्यांवरुन पाण्यात कचरा टाकू नये म्हणून संरक्षक जाळी बसविणे </t>
  </si>
  <si>
    <t>CE20A1195/S33-854</t>
  </si>
  <si>
    <t>1. वर्ग शुल्क</t>
  </si>
  <si>
    <t>RI13A101#</t>
  </si>
  <si>
    <t>प्रभाग क्र.58  अ  मध्ये शुक्रवार पेठ  व प्रभागात इतरत्र पावसाळी लाईन  टाकणे</t>
  </si>
  <si>
    <t>CE20A1195/S33-855</t>
  </si>
  <si>
    <t>प्रभाग क्र.58 अ  मध्ये गुरुवार  पेठ  व प्रभागात इतरत्र पावसाळी लाईन  टाकणे</t>
  </si>
  <si>
    <t>CE20C118/W1-12</t>
  </si>
  <si>
    <t>2. सहामाही शुल्क</t>
  </si>
  <si>
    <t>CE20A1195/S33-856</t>
  </si>
  <si>
    <t>RI13A102#</t>
  </si>
  <si>
    <t>प्रभाग क्र.8 औंध  परिसरातील मलिंग घाट परिसरात  व राजीव   गांधी पूलाजवळील गणपती  विसर्जन घाट मार्गावर प्रकाश_x000D_
व्यवस्था करणे.</t>
  </si>
  <si>
    <t>प्रभाग क्र.58 अ मध्ये   घोरपडे पेठ  व प्रभागात इतरत्र पावसाळी लाईन  टाकणे</t>
  </si>
  <si>
    <t>CE20A1195/S33-857</t>
  </si>
  <si>
    <t>(विश्वस्त संस्थेमार्फत नियंत्रीत)</t>
  </si>
  <si>
    <t>58ब</t>
  </si>
  <si>
    <t>3. प्रवेश शुल्क</t>
  </si>
  <si>
    <t>प्रभाग क्र.58 ब मध्ये सुभाषनगर परिसरात व इतरत्र पावसाळी लाईन  टाकणे</t>
  </si>
  <si>
    <t>RI13A103#</t>
  </si>
  <si>
    <t>CE20A1195/S33-858</t>
  </si>
  <si>
    <t>CE20C118/W1-13</t>
  </si>
  <si>
    <t>प्रभाग क्र.58 ब मध्ये विविध ठिकाणी पावसाळी लाईन  टाकणे</t>
  </si>
  <si>
    <t>प्रभाग क्र.8 डी.पी. रस्ता   आंबेडकर वसाहत परिसरात प्रकाश व्यवस्था   करणे.</t>
  </si>
  <si>
    <t>4. इतर जमा</t>
  </si>
  <si>
    <t>CE20A1195/S33-859</t>
  </si>
  <si>
    <t>RI13A104#</t>
  </si>
  <si>
    <t>59ब</t>
  </si>
  <si>
    <t>(+ 134)</t>
  </si>
  <si>
    <t>CE20C118/W1-14</t>
  </si>
  <si>
    <t>प्रभाग क्र.59 ब मीठगंज पोलिस   चौकी ते  जाना मास्तर चौक पावसाळी लाईन  टाकणे</t>
  </si>
  <si>
    <t>प्रभाग क्र.8 सोमेश्वरवाडी गावठाण  प्रकाश  व्यवस्था करणे.</t>
  </si>
  <si>
    <t>CE20A1195/S33-860</t>
  </si>
  <si>
    <t>प्रभाग क्र.59 ब कस्तुरे चौक    ते  आपला मारुती मंडळ पावसाळी लाईन  टाकणे</t>
  </si>
  <si>
    <t>CE20C118/W1-15</t>
  </si>
  <si>
    <t>5. शासकीय अनुदान</t>
  </si>
  <si>
    <t>RI13A105#</t>
  </si>
  <si>
    <t>CE20A1195/S33-861</t>
  </si>
  <si>
    <t>प्रभाग क्र.8 संध्यानगर,   कृष्णानगर, कल्पनानगर परिसर  प्रकाश  व्यवस्था करणे.</t>
  </si>
  <si>
    <t>प्रभाग क्र.59 ब रामोशी गेट  ते कस्तुरे   चौक पावसाळी लाईन  टाकणे</t>
  </si>
  <si>
    <t>CE20C118/W1-16</t>
  </si>
  <si>
    <t>CE20A1195/S33-862</t>
  </si>
  <si>
    <t>प्रभाग क्र.8 औंध  गावठाण पोलीस वर्कशॉप रस्ता येथे  प्रकाश व्यवस्था  करणे.</t>
  </si>
  <si>
    <t>प्रभाग क्र.59 ब गुरुवार पेठ  ते  दलाल चौक  पर्यत ड्रेनेज  लाईन व पावसाळी लाईन  टाकणे</t>
  </si>
  <si>
    <t xml:space="preserve">3. दुय्यम शिक्षण एकूण बेरीज </t>
  </si>
  <si>
    <t>CE20A1195/S33-863</t>
  </si>
  <si>
    <t>CE20C118/W1-17</t>
  </si>
  <si>
    <t xml:space="preserve">प्रभाग क्र.59 ब विविध ठिकाणच्या बंद असलेल्या पावसाळी लाईन दुरुस्त करणे/नविन टाकणे व दुरुस्ती विषयक कामे करणे </t>
  </si>
  <si>
    <t>प्रभाग क्र.8 सोमेश्वरवाडी येथे  प्रकाश व्यवस्था  करणे.</t>
  </si>
  <si>
    <t>CE20A1195/S33-864</t>
  </si>
  <si>
    <t>CE20C118/W1-18</t>
  </si>
  <si>
    <t>प्र.क्र.60 अ मनपा कॉलनी क्र.10  समोरील रस्त्यावर पावसाळी  लाईन  टाकणे</t>
  </si>
  <si>
    <t>C2</t>
  </si>
  <si>
    <t>प्रभाग क्र.8 लमाण तांडा,निम्हणमळा येथे  प्रकाश व्यवस्था  करणे.</t>
  </si>
  <si>
    <t>CE20A1195/S33-865</t>
  </si>
  <si>
    <t>C1</t>
  </si>
  <si>
    <t>C4</t>
  </si>
  <si>
    <t xml:space="preserve">प्रभाग क्र. 60 ब, मधील नेहरू रस्ता सोनवणे हॉस्पीटल लगतच्या नाल्यातील कलवड व पुलाची दुरूस्ती करून सुशोभिकरण करणे. </t>
  </si>
  <si>
    <t>C6</t>
  </si>
  <si>
    <t>1. झोपडपट्टी ओळख पावती / दाखला शुल्क</t>
  </si>
  <si>
    <t>C7</t>
  </si>
  <si>
    <t>RI14A101</t>
  </si>
  <si>
    <t>CE20A1195/S33-866</t>
  </si>
  <si>
    <t>प्रभाग क्र. 60 ब, मधील घंगाळे  पथ ते  शब्बीर  लेन, वीर भारत  परिसरात पावसाळी लाईन  टाकणे.</t>
  </si>
  <si>
    <t>(आकडे लाखात)</t>
  </si>
  <si>
    <t>CE20A176/W2-</t>
  </si>
  <si>
    <t>CE20C118/W1-</t>
  </si>
  <si>
    <t>CE20A1195/S33-867</t>
  </si>
  <si>
    <t>CE22A114/W4-</t>
  </si>
  <si>
    <t>2. झोपडपट्टीतील वेगवेगळ्या धंद्यांचे परवाना शुल्क</t>
  </si>
  <si>
    <t>FE14A118/W5-</t>
  </si>
  <si>
    <t>RI14A102</t>
  </si>
  <si>
    <t xml:space="preserve">प्रभाग क्र.61 अ एन आय बी एम सह्याद्री पार्क,आनंद पूरम इ. परिसरात पावसाळी नलिका विकसित करणे </t>
  </si>
  <si>
    <t>वर्षारंभीची शिल्लक : पाणीपुरवठा प्रकल्प</t>
  </si>
  <si>
    <t>3. झोपडपट्टीवासियांकडून सर्व्हिस चार्जेस्</t>
  </si>
  <si>
    <t>CE20A1195/S33-868</t>
  </si>
  <si>
    <t>RI14A103</t>
  </si>
  <si>
    <t>प्रभाग क्र.61 अ सह्याद्री पार्क   ते  आनंद पूरम   हॉस्पिटल    पर्यत पावसाळी लाईन  टाकणे</t>
  </si>
  <si>
    <t>CE20A1195/S33-869</t>
  </si>
  <si>
    <t>4. झो.नि.पु. योजनेखाली बांधलेल्या ओट्यांची व गाळ्यांची देखभाल वसुली शुल्क</t>
  </si>
  <si>
    <t>प्रभाग क्र.61 अ लोणकर वस्ती  ते  साईबाबा मंदिर मार्ग  नाला गार्डन  पर्यत  पावसाळी लाईन  टाकणे</t>
  </si>
  <si>
    <t>RI14A104</t>
  </si>
  <si>
    <t>CE20A1195/S33-870</t>
  </si>
  <si>
    <t>62ब</t>
  </si>
  <si>
    <t>पाणीपुरवठा प्रकल्प टप्पा क्र. 1 - आरजी तरतूद</t>
  </si>
  <si>
    <t xml:space="preserve">प्रभाग क्र.62 ब, कोंढवा बु.मधील साईनगर, गोकुळनगर, काकडेनगर, लक्ष्मीनगर, श्रध्दानगर , वाघवस्ती, टिळेकरनगर येथे विविध ठिकाणी पावसाळी लाईन टाकणे. </t>
  </si>
  <si>
    <t>5. टेंडर सेट विक्री शुल्क</t>
  </si>
  <si>
    <t>RI14A105</t>
  </si>
  <si>
    <t>CE20A1195/S33-871</t>
  </si>
  <si>
    <t>प्रभाग क्र.68  मध्ये ढुमे क्रिडा   संकुलाजवळील नाल्यावर  कलव्हर्ट बांधणे</t>
  </si>
  <si>
    <t>6. शासनाकडून झोपडपट्टी निर्मूलन व पुनर्वसन कामापोटी येणारे अनुदान</t>
  </si>
  <si>
    <t>CE20A1195/S33-872</t>
  </si>
  <si>
    <t>RI14A106</t>
  </si>
  <si>
    <t>69ब</t>
  </si>
  <si>
    <t>प्रभाग क्र.69 ब मधील विविध ठिकाणी पावसाळी लाईन  टाकणे</t>
  </si>
  <si>
    <t>CE20A1195/S33-873</t>
  </si>
  <si>
    <t>9. इतर जमा, झो.नि.पु.</t>
  </si>
  <si>
    <t>प्रभाग क्र.70 ब मध्ये विविध ठिकाणी पावसाळी लाईन  टाकणे.</t>
  </si>
  <si>
    <t>RI14A109</t>
  </si>
  <si>
    <t>वर्षारंभीची शिल्लक : मलनि:सारण प्रकल्प</t>
  </si>
  <si>
    <t>CE20A1195/S33-874</t>
  </si>
  <si>
    <t>प्र.क्र.71 ब बिबवेवाडी ओटा  परिसरातील पावसाळी लाईन  टाकणे</t>
  </si>
  <si>
    <t>10. इतर जमा, नागरवस्ती</t>
  </si>
  <si>
    <t>RI14A109A</t>
  </si>
  <si>
    <t>CE20A1195/S33-875</t>
  </si>
  <si>
    <t>प्रभाग क्र.72 अ   महेश  सोसायटी  ते कॅनेरा   बँक   पावसाळी लाईन  टाकणे</t>
  </si>
  <si>
    <t>CE20A1195/S33-876</t>
  </si>
  <si>
    <t>11. फोटो पास जमा</t>
  </si>
  <si>
    <t>RI14A110</t>
  </si>
  <si>
    <t>प्रभाग क्र.72 अ    विविध   ठिकाणी पावसाळी लाईन  टाकणे</t>
  </si>
  <si>
    <t>पाणीपुरवठा प्रकल्प टप्पा क्र. 1 - चालू तरतूद</t>
  </si>
  <si>
    <t>CE20A1195/S33-877</t>
  </si>
  <si>
    <t>14. आरोग्य सहाय्य योजना (नागर वस्ती)</t>
  </si>
  <si>
    <t>RI14A115</t>
  </si>
  <si>
    <t>प्रभाग क्र.73 मधील विविध ठिकाणी पावसाळी लाईन  टाकणे</t>
  </si>
  <si>
    <t>CE20A1195/S33-878</t>
  </si>
  <si>
    <t>16. अनुसूचित जाती व नवबौध्द घटकांसाठी घरकुल योजना</t>
  </si>
  <si>
    <t>RI14A117</t>
  </si>
  <si>
    <t>प्रभाग क्र.73 मधील बालाजीनगर येथे  पावसाळी लाईन विषयक कामे करणे.</t>
  </si>
  <si>
    <t>CE20A1195/S33-879</t>
  </si>
  <si>
    <t>74अ</t>
  </si>
  <si>
    <t xml:space="preserve">प्रभाग क्र.74 अ मधील मराठा सोसायटी गल्ली नं.1 ते आदर्श सोसायटी मोठ्या व्यासाची पावसाळी लाईन टाकणे </t>
  </si>
  <si>
    <t xml:space="preserve">4. झोपडपट्टी निर्मूलन व पुनर्वसन विभाग एकूण बेरीज </t>
  </si>
  <si>
    <t>CE20C118/W1-19</t>
  </si>
  <si>
    <t>CE20A1195/S33-880</t>
  </si>
  <si>
    <t>प्रभाग क्र.74 अ  मध्ये विविध ठिकाणी पावसाळी लाईन  टाकणे</t>
  </si>
  <si>
    <t>प्रभाग क्र.9 अथश्री ते  बालाजी चौक रस्त्यावर प्रकाश व्यवस्था  करणे.</t>
  </si>
  <si>
    <t>CE20A1195/S33-881</t>
  </si>
  <si>
    <t>CE20C118/W1-20</t>
  </si>
  <si>
    <t>प्रभाग क्र.74 अ मध्ये  पारवडे चाळ ते  त्रिमूर्ती    चौकापर्यत पावसाळी लाईन  टाकणे</t>
  </si>
  <si>
    <t>प्रभाग क्र.9 कुमार ते  ब्युना व्हिस्टा सोसा.  रस्त्यावर प्रकाश व्यवस्था  करणे.</t>
  </si>
  <si>
    <t>CE20A1195/S33-882</t>
  </si>
  <si>
    <t>प्रभाग क्र.74 अ  मध्ये पावसाळी लाईन चेंबर आरसीसी पध्दतीने  करणे</t>
  </si>
  <si>
    <t>क. हिवताप (मलेरिया) निर्मूलन योजना शासकीय अनुदान इतर जमा (आ.प्र.)</t>
  </si>
  <si>
    <t>CE20C118/W1-21</t>
  </si>
  <si>
    <t>RI15A101</t>
  </si>
  <si>
    <t>CE20A1195/S33-883</t>
  </si>
  <si>
    <t>प्रभाग क्र.9   आनंद  पार्क, सानेवाडी परिसर प्रकाश व्यवस्था  करणे.</t>
  </si>
  <si>
    <t xml:space="preserve">प्रभाग क्र.74 अ मधील त्रिमूर्ती चौक ते भारती विद्यापीठ मागच्या बाजूस मोठ्या व्यासाची पावसाळी लाईन टाकणे </t>
  </si>
  <si>
    <t>ख. वैकुंठ स्मशानभूमी उत्पन्न (आ.प्र.)</t>
  </si>
  <si>
    <t>CE20C118/W1-22</t>
  </si>
  <si>
    <t>RI15B101</t>
  </si>
  <si>
    <t>CE20A1195/S33-884</t>
  </si>
  <si>
    <t>(+ 122)</t>
  </si>
  <si>
    <t>प्रभाग क्र.9 पल्लोड  फार्म व परिसरात एल.ई.डी.फिटींग बसवणे.</t>
  </si>
  <si>
    <t>प्रभाग क्र.74 अ मधील पावसाळी लाईन साफ करणे व चेंबर दुरुस्ती व झाकणे बसविणे</t>
  </si>
  <si>
    <t>CE20C118/W1-23</t>
  </si>
  <si>
    <t>ग. भेसळप्रतिबंधक निर्बंध उपहारगृह शुल्क (आ.प्र.)</t>
  </si>
  <si>
    <t>CE20A1195/S33-885</t>
  </si>
  <si>
    <t>RI15C101</t>
  </si>
  <si>
    <t>74ब</t>
  </si>
  <si>
    <t>प्रभाग क्र.9 विधाते  वस्ती, दर्शन   पार्क येथे  प्रकाश व्यवस्था  करणे.</t>
  </si>
  <si>
    <t>प्रभाग क्र.74 ब, प्रभागामध्ये विविध ठिकाणी बॉक्स कल्व्हर्ट तयार करणे व तद्नुषंगिक कामे  करणे.</t>
  </si>
  <si>
    <t>CE20A1195/S33-886</t>
  </si>
  <si>
    <t>ड. इतर धंद्यांवरील अनुज्ञापत्र शुल्क (आ.प्र.)</t>
  </si>
  <si>
    <t>75ब</t>
  </si>
  <si>
    <t>RI15D101</t>
  </si>
  <si>
    <t>महसूल निधीतून वर्ग : पाणीपुरवठा प्रकल्प</t>
  </si>
  <si>
    <t>प्रभाग क्र.  75 ब मधील   आंबेगाव पठार   येथे पावसाळी लाईन  टाकणे</t>
  </si>
  <si>
    <t>CE20A1195/S33-887</t>
  </si>
  <si>
    <t>CE20C118/W1-24</t>
  </si>
  <si>
    <t>प्रभाग क्र.  75 ब मधील भारती विद्यापीठ येथे  पावसाळी लाईन  टाकणे</t>
  </si>
  <si>
    <t>च. इतर जमा (औषध विक्री, लस वगैरे) (आ.प्र.)</t>
  </si>
  <si>
    <t>CE20A1195/S33-888</t>
  </si>
  <si>
    <t>RI15E101</t>
  </si>
  <si>
    <t>प्रभाग क्र.  75 ब मधील   संतोषनगर येथे  पावसाळी लाईन  टाकणे</t>
  </si>
  <si>
    <t>CE20A1195/S33-889</t>
  </si>
  <si>
    <t>प्रभाग क्र.  75 ब मधील  दत्तनगर येथे  पावसाळी लाईन  टाकणे</t>
  </si>
  <si>
    <t>छ. संतती नियमन सहाय्यप्रित्यर्थ (आ.प्र.)</t>
  </si>
  <si>
    <t>RI15F101</t>
  </si>
  <si>
    <t>CE20A1195/S33-890</t>
  </si>
  <si>
    <t>76ब</t>
  </si>
  <si>
    <t>प्रभाग क्र.76 ब कात्रज नविन वसाहत परिसरात विविध ठिकाणी   स्ट्रॉम वॉटर   लाईन   टाकणे</t>
  </si>
  <si>
    <t>ज. कुत्र्यांच्या बंदोबस्ताप्रित्यर्थ शासकीय सहाय्य (आ.प्र.)</t>
  </si>
  <si>
    <t>RI15G101</t>
  </si>
  <si>
    <t>CE20A1195/S33-891</t>
  </si>
  <si>
    <t>A01</t>
  </si>
  <si>
    <t>प्रभाग क्र.10 पाषाण गावठाण, लोंढेवस्ती परिसरात प्रकाश व्यवस्था   करणे.</t>
  </si>
  <si>
    <t>Revenue Income and Expenditure comparison, summary</t>
  </si>
  <si>
    <t xml:space="preserve">प्रभाग क्र.74 ब, प्रभागामध्ये विविध ठिकाणचे पावसाळी लाईनचे चेंबर आर.सी.सी.पध्दतीने बांधणे, मुख्य रस्त्यावर डीवायडर तयार करणे व तद्नुषिंगक कामे करणे. </t>
  </si>
  <si>
    <t>झ. फॉर्म विकी (आ.प्र.)</t>
  </si>
  <si>
    <t>RI15H101</t>
  </si>
  <si>
    <t>सन 2015-16 चे अंदाजी उत्पन्न व खर्च, वर्षारंभीची व वर्षाअखेरची शिल्लक दर्शविणारे सर्वसाधारण पत्रक</t>
  </si>
  <si>
    <t>CE20C118/W1-25</t>
  </si>
  <si>
    <t>136-137</t>
  </si>
  <si>
    <t>2-3</t>
  </si>
  <si>
    <t>यादी   क्र. एस33 बेरीज</t>
  </si>
  <si>
    <t>प्रभाग क्र.10 स्वामी   विवेकानंद सोसायटी परिसरात  प्रकाश  व्यवस्था करणे.</t>
  </si>
  <si>
    <t>ट. जन्म−मृत्यू विभाग (आ.प्र.)</t>
  </si>
  <si>
    <t>124-125</t>
  </si>
  <si>
    <t>RI15I101</t>
  </si>
  <si>
    <t>CE20C118/W1-26</t>
  </si>
  <si>
    <t>A02</t>
  </si>
  <si>
    <t>यादी   क्र. एस2</t>
  </si>
  <si>
    <t>प्रभाग क्र.10 स.नं.1 व गावठाण येथे  प्रकाश व्यवस्था  करणे.</t>
  </si>
  <si>
    <t>Revenue Income summary</t>
  </si>
  <si>
    <t>CE20A819/S2-</t>
  </si>
  <si>
    <t>138-141</t>
  </si>
  <si>
    <t>CE20C118/W1-27</t>
  </si>
  <si>
    <t>शहरात  निरनिराळ्या ठिकाणी रस्ते  डांबरी  करणे  व तद्नुषंगिक कामे करणे</t>
  </si>
  <si>
    <t>4-7</t>
  </si>
  <si>
    <t>त. इतर धंद्यांवरील अनुज्ञापत्र - धोबी घाट (मसआ.जिंघ.)</t>
  </si>
  <si>
    <t>प्रभाग क्र.10 सुस रस्ता,रतनपार्क येथे  एल.ई.डी.फिटींग बसवणे.</t>
  </si>
  <si>
    <t>RI15K101</t>
  </si>
  <si>
    <t>126-129</t>
  </si>
  <si>
    <t>CE20A819/S2-501</t>
  </si>
  <si>
    <t>CE20C118/W1-28</t>
  </si>
  <si>
    <t>प्रभाग क्र.10    पंचवटी शिक्षकनगर येथे  7 मी.  पोल उभारणे.</t>
  </si>
  <si>
    <t>प्रभाग क्र.1 अ संतनगर मारिया  उद्यान ते  गोठणओढा डी पी  मधील  रस्ता ग्राऊट व डांबरीकरण  करणे</t>
  </si>
  <si>
    <t>य. विवाह नोंदणी फॉर्म विक्री</t>
  </si>
  <si>
    <t>मलनि:सारण प्रकल्प टप्पा क्र. 1 - आरजी तरतूद</t>
  </si>
  <si>
    <t>RI15N101</t>
  </si>
  <si>
    <t>CE20A819/S2-502</t>
  </si>
  <si>
    <t>क्षेत्रीय कार्यालयाने नागरिकांच्या सहभागातून करावयाची योजनेतर कामे : सन 2015-16 :: (PB) Citizens Non-Plan/Revenue Expenditures Summary</t>
  </si>
  <si>
    <t>Revenue Income details</t>
  </si>
  <si>
    <t xml:space="preserve">प्रभाग क्र.1 अ लोहगाव स्मशानभूमी ते वाघोली रोडवरील मनपा हद्यीतील दत्तमंदिरा पर्यतचा रस्ता ग्राऊट व डांबरीकरण करणे </t>
  </si>
  <si>
    <t>जमेचा तपशील</t>
  </si>
  <si>
    <t>142-161</t>
  </si>
  <si>
    <t>8-27</t>
  </si>
  <si>
    <t>CE20A819/S2-503</t>
  </si>
  <si>
    <t>औंध क्षेत्रीय कार्यालय ऐकूण  बेरीज</t>
  </si>
  <si>
    <t>8-25</t>
  </si>
  <si>
    <t>प्रभाग क्र.1 अ मधील विविध ठिकाणच्या रस्त्यावरील खड्डे  डांबर    टाकून बुजवणे</t>
  </si>
  <si>
    <t>130-147</t>
  </si>
  <si>
    <t>घरपोच दाखले देण्यासाठी डॉक्टरांकडून मिळणारी फी</t>
  </si>
  <si>
    <t>RI15Q101</t>
  </si>
  <si>
    <t>CE20A819/S2-504</t>
  </si>
  <si>
    <t>प्रभाग क्र.1 ब मधील धानोरी परिसरातील विविध रस्ते डांबरीकरण   करणे</t>
  </si>
  <si>
    <t>कोथरूड क्षेत्रीय  कार्यालय</t>
  </si>
  <si>
    <t>CE20A819/S2-505</t>
  </si>
  <si>
    <t>प्रभाग क्र.1 ब मधील टिंगरेनगर परिसरातील विविध रस्ते डांबरीकरण   करणे</t>
  </si>
  <si>
    <t xml:space="preserve">5. लोकारोग्य एकूण बेरीज </t>
  </si>
  <si>
    <t>Revenue Expenditure summary</t>
  </si>
  <si>
    <t>CE20A176/W2-1</t>
  </si>
  <si>
    <t>योजनेतर खर्चाचा गोषवारा</t>
  </si>
  <si>
    <t>CE20A819/S2-506</t>
  </si>
  <si>
    <t>162-171</t>
  </si>
  <si>
    <t>प्रभाग क्र.  26 यशश्री सोसायटी एम.आय.टी.  मागची बाजू(दूरदर्शन)  डांबरीकरण  करणे</t>
  </si>
  <si>
    <t>महसूल निधीतून वर्ग : मलनि:सारण प्रकल्प</t>
  </si>
  <si>
    <t>28-37</t>
  </si>
  <si>
    <t>क्षेत्रीय कार्यालयाने नागरिकांच्या सहभागातून करावयाची योजनांतर्गत कामे : सन 2015-16 :: (PB) Citizens Plan/Capital Expenditures Summary</t>
  </si>
  <si>
    <t>CE20A176/W2-2</t>
  </si>
  <si>
    <t>क्षेत्रीय कार्यालयाने नागरिकांच्या सहभागातून करावयाची योजनेतर कामे : सन 2015-16 
(PB) Citizens Non-Plan/Revenue Expenditures Details</t>
  </si>
  <si>
    <t>प्रभाग क्र.  26 एल.आय.सी.कॉलनी काँक्रीटीकरण  करणे</t>
  </si>
  <si>
    <t>CE20A176/W2-3</t>
  </si>
  <si>
    <t>प्रभाग क्र.  26 एल.आय.सी.कॉलनी मोरे  विद्यालयाकडे जाणारा  रस्ता डांबरीकरण  करणे</t>
  </si>
  <si>
    <t>ZE16B113/W7-1</t>
  </si>
  <si>
    <t>प्रभाग क्र.  26 सावली सोसायटी येथे    संपुर्ण    ड्रेनेज  लाईन  टाकणे</t>
  </si>
  <si>
    <t xml:space="preserve">क्षेत्रीय कार्यालयाने नागरिकांच्या सहभागातून करावयाची योजनेतर कामे : सन 2015-16 </t>
  </si>
  <si>
    <t>ZE16B113/W7-2</t>
  </si>
  <si>
    <t>प्रभाग क्र.  26 केळेवाडी श्रीराम चौक ते  केळेवाडी मोगल सायकल मार्ट  पर्यंत ड्रेनेज  लाईन  टाकणे</t>
  </si>
  <si>
    <t>CE20C118/W1-29</t>
  </si>
  <si>
    <t>मलनि:सारण प्रकल्प टप्पा क्र. 1 - चालू तरतूद</t>
  </si>
  <si>
    <t>प्रभाग क्र.26  मध्ये विविध ठिकणी एल.इ.डी फिटीगं  बसविणे</t>
  </si>
  <si>
    <t>CE20C118/W1-30</t>
  </si>
  <si>
    <t>प्रभाग क्र.26  मध्ये विविध ठिकणी स्ट्रीट  लाइटचे केबलिग   करणे</t>
  </si>
  <si>
    <t>CE20C118/W1-31</t>
  </si>
  <si>
    <t>प्रभाग क्र.26  मध्ये गल्लीबोळा मध्ये, तसेच समाजमदिर व शौचालय यामध्ये प्रकाश  व्यवस्था करणे</t>
  </si>
  <si>
    <t>CE20C118/W1-32</t>
  </si>
  <si>
    <t>प्रभाग क्र.26  मध्ये पौड  रोड  उड्डाणपुलाला डेकोरेटीव्ह    प्रकाश व्यवस्था  करणे</t>
  </si>
  <si>
    <t>RE20A302/C2-</t>
  </si>
  <si>
    <t>RE20C302/C1-</t>
  </si>
  <si>
    <t>RE22C302/C4-</t>
  </si>
  <si>
    <t>CE20A176/W2-4</t>
  </si>
  <si>
    <t>RE14B302/C5-</t>
  </si>
  <si>
    <t>XE12B302/C6-</t>
  </si>
  <si>
    <t>XE23A302/C7-</t>
  </si>
  <si>
    <t>प्रभाग क्र.  27 पांडूरंग  कॉलनी रस्ता   डांबरीकरण करणे</t>
  </si>
  <si>
    <t>CE20A176/W2-5</t>
  </si>
  <si>
    <t>प्रभाग क्र.  27 सुतारदरा येथे काँक्रीटीकरण   करणे</t>
  </si>
  <si>
    <t>CE20A176/W2-6</t>
  </si>
  <si>
    <t>औंध क्षेत्रीय कार्यालय</t>
  </si>
  <si>
    <t>प्रभाग क्र.  27 पांडूरंग  कॉलनी येथे  काँक्रीटीकरणे  करणे</t>
  </si>
  <si>
    <t>CE20A176/W2-7</t>
  </si>
  <si>
    <t>प्रभाग क्र.  27 रामबाग कॉलनी परिसरात रस्ते डांबरीकरण   करणे</t>
  </si>
  <si>
    <t>कोथरूड क्षेत्रीय कार्यालय</t>
  </si>
  <si>
    <t>ZE16B113/W7-3</t>
  </si>
  <si>
    <t>घोले रोड क्षेत्रीय कार्यालय</t>
  </si>
  <si>
    <t>प्रभाग क्र.  27 सुतारदरा गल्ली नं.  28 पांडुरंगनगर अर्थव  शाळेजवळ ड्रेनेज  लाईन  टाकणे</t>
  </si>
  <si>
    <t>ZE16B113/W7-4</t>
  </si>
  <si>
    <t>वारजे कर्वेनगर क्षेत्रीय कार्यालय</t>
  </si>
  <si>
    <t>प्रभाग क्र.  27 जय भवानीनगर म.न.पा. शाळा ते  मेन   रोड पर्यंत नवीन  ड्रेनेज  लाईन  टाकणे</t>
  </si>
  <si>
    <t>ढोलेपाटील रोड क्षेत्रीय कार्यालय</t>
  </si>
  <si>
    <t>CE20C118/W1-33</t>
  </si>
  <si>
    <t>नगररोड क्षेत्रीय कार्यालय</t>
  </si>
  <si>
    <t>प्रभाग क्र.27 मध्ये सुतारदरा,   किष्कीदानंगर, जयभवानीनगर रामबाग  कॉलनी परिसरामध्ये एल.ई.डी. फिटीगं बसविणे</t>
  </si>
  <si>
    <t>संगमवाडी क्षेत्रीय कार्यालय</t>
  </si>
  <si>
    <t>भवानी पेठ क्षेत्रीय कार्यालय</t>
  </si>
  <si>
    <t>कसबा विश्रामबाग वाडा क्षेत्रीय कार्यालय</t>
  </si>
  <si>
    <t>CE20A176/W2-8</t>
  </si>
  <si>
    <t>प्रभाग क्र.  28 म्हातोबानगर रस्ता युटीडब्ल्युटी     काँंक्रीट करणे</t>
  </si>
  <si>
    <t>CE20A176/W2-9</t>
  </si>
  <si>
    <t>टिळक रोड क्षेत्रीय कार्यालय</t>
  </si>
  <si>
    <t>प्रभाग क्र.  28 शास्त्रीनगर  परिसर युटीडब्ल्युटी  काँक्रीटीकरण  करणे</t>
  </si>
  <si>
    <t>CE20A176/W2-10</t>
  </si>
  <si>
    <t>सहकारनगर क्षेत्रीय कार्यालय</t>
  </si>
  <si>
    <t>प्रभाग क्र.  28 आंग्रे  उद्यान परिसरात रस्ते डांबरीकरण  करणे.</t>
  </si>
  <si>
    <t>ZE16B113/W7-5</t>
  </si>
  <si>
    <t>हडपसर क्षेत्रीय कार्यालय</t>
  </si>
  <si>
    <t>प्रभाग क्र.  28 आेंकार    हाईटस् समोर  ड्रेनेज  लाईन  टाकणे</t>
  </si>
  <si>
    <t>क्षेत्रीय कार्यालयाने नागरिकांच्या सहभागातून करावयाची योजनांतर्गत कामे : सन 2015-16</t>
  </si>
  <si>
    <t>बिबवेवाडी क्षेत्रीय कार्यालय</t>
  </si>
  <si>
    <t>CE20C118/W1-34</t>
  </si>
  <si>
    <t>प्रभाग क्र.28  मध्ये विविध ठिकाणी एल.इ.डी फिटीगं  बसविणे</t>
  </si>
  <si>
    <t>धनकवडी क्षेत्रीय कार्यालय</t>
  </si>
  <si>
    <t>कोंढवा वानवडी क्षेत्रीय कार्यालय</t>
  </si>
  <si>
    <t>RE22C302/C4-501</t>
  </si>
  <si>
    <t>CE20A176/W2-11</t>
  </si>
  <si>
    <t>प्रभाग क्र.  29 उजवी भुसारी कॉलनी  रस्ते कॉक्रीटीकरण  करणे</t>
  </si>
  <si>
    <t>प्रभाग क्र.6 मध्ये औंध रोड  येथे  बसथांबा उभारणे.</t>
  </si>
  <si>
    <t>CE20A176/W2-12</t>
  </si>
  <si>
    <t>प्रभाग क्र.  29 बावधन  परिसरात रस्ते   काँक्रीटीकरण  करणे</t>
  </si>
  <si>
    <t>XE23A302/C7-601</t>
  </si>
  <si>
    <t>प्रभाग क्र.6 मध्ये  देवूबाई  चाळ येथील ड्रेनेज  लाईन बदलणे.</t>
  </si>
  <si>
    <t>CE20A176/W2-13</t>
  </si>
  <si>
    <t>RE20C302/C1-601</t>
  </si>
  <si>
    <t>प्रभाग क्र.  29 शिंदे नगर रस्ता डांबरीकरण  करणे</t>
  </si>
  <si>
    <t>प्रभाग क्र.6   गेट नं.20 ते बोपोडी   दर्गा   येथे  एल.ई.डी. लाईट  बसविणे.</t>
  </si>
  <si>
    <t>CE20A176/W2-14</t>
  </si>
  <si>
    <t>प्रभाग क्र.  29 इंदिरा शंकर   नगरी रस्ता कॉक्रीटीकरण  करणे</t>
  </si>
  <si>
    <t>RE20A302/C2-801</t>
  </si>
  <si>
    <t>CE20A176/W2-15</t>
  </si>
  <si>
    <t>प्रभाग क्र.6 चिखलवाडी येथे कॉक्रीटीकरण   करणे.</t>
  </si>
  <si>
    <t>प्रभाग क्र.  29 डावी भुसारी कॉलनी परिसरात रस्ते   कॉक्रीटीकरण  करणे</t>
  </si>
  <si>
    <t>RE20A302/C2-802</t>
  </si>
  <si>
    <t>ZE16B113/W7-6</t>
  </si>
  <si>
    <t>प्रभाग क्र.6 मुंबई पुणे  रोड  बोपोडी,  चिखलवाडी,  गावठाण इ. ठिकाणचा    राडारोडा उचलणे.</t>
  </si>
  <si>
    <t>प्रभाग क्र.  29 मराठा  मंदिरच्या मागे   300 मिमी व्यासाची ड्रेनेज  लाईन  टाकणे</t>
  </si>
  <si>
    <t>ZE16B113/W7-7</t>
  </si>
  <si>
    <t>XE23A302/C7-602</t>
  </si>
  <si>
    <t>प्रभाग क्र.  29 तपोवन सोसायटी   जवळ ड्रेनेज  लाईन  टाकणे</t>
  </si>
  <si>
    <t>CE20A1196/C2-</t>
  </si>
  <si>
    <t>प्रभाग क्र.6 स.नं.53/54 येथील ड्रेनेज  लाईनमधील गाळ काढणे, चेंबर व ड्रेनेज  लाईन  दुरुस्त करणे.</t>
  </si>
  <si>
    <t>CE20C406/C1-</t>
  </si>
  <si>
    <t>CE22A547/C4-</t>
  </si>
  <si>
    <t>FE14A121/C5-</t>
  </si>
  <si>
    <t>ZE16A117/C6-</t>
  </si>
  <si>
    <t>ZE16B130/C7-</t>
  </si>
  <si>
    <t>XE23A302/C7-603</t>
  </si>
  <si>
    <t>2,342.00</t>
  </si>
  <si>
    <t>प्रभाग क्र.6 चिखलवाडी   येथील ड्रेनेज  लाईनमधील गाळ काढणे, चेंबर व ड्रेनेज  लाईन  दुरुस्त करणे.</t>
  </si>
  <si>
    <t>RE14B302/C5-501</t>
  </si>
  <si>
    <t xml:space="preserve">5. पाणीपुरवठा व मलनि:सारण प्रकल्प टप्पा क्र. 1 - एकूणबेरीज </t>
  </si>
  <si>
    <t>CE20A176/W2-16</t>
  </si>
  <si>
    <t>प्रभाग क्र.6 भोईटे  वस्ती,  इंदिरावसाहत येथील ड्रेनेज     लाईनमधील गाळ काढणे, चेंबर व ड्रेनेज  लाईन  दुरुस्त करणे.</t>
  </si>
  <si>
    <t>प्रभाग क्र.  34 आयडीयल कॉलनी रस्ता   डांबरीरकण करणे</t>
  </si>
  <si>
    <t>CE20A176/W2-17</t>
  </si>
  <si>
    <t>XE23A302/C7-604</t>
  </si>
  <si>
    <t>प्रभाग क्र.  34 मयुर कॉलनी   अंतर्गत रस्ता   डांबरीकरण करणे</t>
  </si>
  <si>
    <t>प्रभाग क्र.6 गांधीनगर येथील ड्रेनेज  लाईनमधील गाळ काढणे, चेंबर व ड्रेनेज  लाईन  दुरुस्त करणे.</t>
  </si>
  <si>
    <t xml:space="preserve"> पवित्र मंगल कार्यालया, पर्वती (सातारा रस्ता)</t>
  </si>
  <si>
    <t>RE20A302/C2-803</t>
  </si>
  <si>
    <t>प्रभाग क्र.6   फुटपाथ  दुरुस्ती,    कॅट्स आय, थर्माेप्लॅस्टिक  पेंटस, डिव्हायडर   दुरुस्ती, फुटपाथवर  रेलींग इ कामे  करणे.</t>
  </si>
  <si>
    <t xml:space="preserve"> नेहरू रस्ता, रास्ता पेठ पॉवर हाऊस ते लक्ष्मी रस्ता</t>
  </si>
  <si>
    <t>FE17A149-3</t>
  </si>
  <si>
    <t xml:space="preserve"> कर्वे रस्ता (खंडूजीबाबा चौक ते एस.एन.डी.टी.)</t>
  </si>
  <si>
    <t>RE22C302/C4-502</t>
  </si>
  <si>
    <t xml:space="preserve">कंटेनर दुरुस्ती व रंगवणे </t>
  </si>
  <si>
    <t xml:space="preserve"> शंकरशेठ रस्ता</t>
  </si>
  <si>
    <t>6</t>
  </si>
  <si>
    <t xml:space="preserve"> सेनापती बापट रस्ता</t>
  </si>
  <si>
    <t>प्रभाग क्र.6 शाळांतर्गत शौचालयांची देखभाल व दुरुस्तीची  कामे करणे  व पिण्याच्या पाण्याची व्यवस्था करणे, अपंग_x000D_
विद्यार्थी / विद्यार्थीनींसाठी कमोड  बसविणे  इ. कामे करणे.</t>
  </si>
  <si>
    <t xml:space="preserve"> उंबऱ्या गणपती चौक ते खुन्या मुरलीधर रस्ता</t>
  </si>
  <si>
    <t>FE17A149-4</t>
  </si>
  <si>
    <t xml:space="preserve">कचरा निर्मूलन विषयक यंत्रसामुग्री </t>
  </si>
  <si>
    <t>RE22C302/C4-503</t>
  </si>
  <si>
    <t>FE17A149-13</t>
  </si>
  <si>
    <t>प्रभाग क्र.6 नाल्यावरील पुलाच्या कठडयावर   लोखंडी जाळया बसविणे.</t>
  </si>
  <si>
    <t>आयुर्मान संपलेली कचरा वाहतूक करणारी वाहणे बदलणे</t>
  </si>
  <si>
    <t>5. पाणीपुरवठा व मलनि:सारण प्रकल्प टप्पा क्र. 1 - एकूण बेरीज</t>
  </si>
  <si>
    <t>CE20A176/W2-18</t>
  </si>
  <si>
    <t>RE20C302/C1-602</t>
  </si>
  <si>
    <t>FE17A150</t>
  </si>
  <si>
    <t>प्रभाग क्र.6 सुलभ व सार्वजनिक शौचालयात विद्युत व्यवस्था व पंप  बसविणे.</t>
  </si>
  <si>
    <t>प्रभाग क्र.  34 जितेंद्र अभिषेकी गाडृन     ते पडकी    विहीर डांबरीकरण करणे.</t>
  </si>
  <si>
    <t xml:space="preserve"> भाऊ महाराज बोळ</t>
  </si>
  <si>
    <t>क्षेत्रिय कार्यालय, पाणी पुरवठा, जकात इ. कार्यालयाकडे कार्यरत असलेली, सरासरी आयुर्मान संपलेली जीप संवर्गातील वाहने खरेदी करणे</t>
  </si>
  <si>
    <t xml:space="preserve"> नगर रस्ता</t>
  </si>
  <si>
    <t>CE20A176/W2-19</t>
  </si>
  <si>
    <t>प्रभाग क्र.  34 सिंचन भवन  ते  राहुलनगर पर्यंतच्या रस्त्यावर फुटपाथ करणे</t>
  </si>
  <si>
    <t xml:space="preserve"> स.नं. 31 मधील उद्यान (डहाणूकर कॉलनी)</t>
  </si>
  <si>
    <t>उद्यान विभाग :-</t>
  </si>
  <si>
    <t xml:space="preserve"> ना.सी.फडके रस्ता ते टिळक रस्ता</t>
  </si>
  <si>
    <t>FE17A177</t>
  </si>
  <si>
    <t>कचरा वाहतूक करण्यासाठी 3.8 चे कंटेनर खरेदी करणे</t>
  </si>
  <si>
    <t xml:space="preserve"> स.नं83/15ब कोथरूड येथील 60'' डी.पी. रस्ता</t>
  </si>
  <si>
    <t xml:space="preserve"> एरंडवणा फा. प्लॉट नं. 76 व 77 (खरेदी सूचना)</t>
  </si>
  <si>
    <t>FE17A186</t>
  </si>
  <si>
    <t>RE14B302/C5-502</t>
  </si>
  <si>
    <t>सी.एन.जी. पुरवठा यंत्रणा उभारणी व वाहनांचे इंजिनांवर सी.एन.जी. किट बसविणे</t>
  </si>
  <si>
    <t xml:space="preserve"> रामवाडी जकातनाका ते लोहगाव विमानतळ</t>
  </si>
  <si>
    <t>प्रभाग क्र.7 कस्तुरबा  वसाहत येथे    ड्रेनेज  लाईन   टाकणे व त्यावर कॉक्रीट  करणे.</t>
  </si>
  <si>
    <t>FE17A190</t>
  </si>
  <si>
    <t>जकात नाका :-</t>
  </si>
  <si>
    <t>पुणे शहरात आपत्ती व्यवस्थापन करणे व सुरक्षा व्यवस्थेसाठी आवश्यक यंत्र सामुग्री घेणे</t>
  </si>
  <si>
    <t xml:space="preserve"> शिंदेवाडी, स.नं. 100 ते 106 (पैकी)</t>
  </si>
  <si>
    <t>RE14B302/C5-503</t>
  </si>
  <si>
    <t xml:space="preserve"> फुरसुंगी, स.नं. 175 पैकी</t>
  </si>
  <si>
    <t>FE17A194</t>
  </si>
  <si>
    <t>प्रभाग क्र.7 मध्ये कस्तुरबा  वसाहतमधील ड्रेनेज  लाईन साफ  करणे व चेंबर दुरुस्त करणे  व आर.सी.सी. चेंबर  बांधणे.</t>
  </si>
  <si>
    <t>वॉ.क्र.48 मध्ये नेहरू विकास मंडळ येथे कॉम्प्युटरलॅब करून व म.न.पा. विद्यार्थींकरिता उपलब्ध करणे</t>
  </si>
  <si>
    <t xml:space="preserve"> वाघोली, गट नं. 2378, 2379</t>
  </si>
  <si>
    <t>कोथरूड क्षेत्रीय कार्यालय ऐकूण  बेरीज</t>
  </si>
  <si>
    <t>FE17A197</t>
  </si>
  <si>
    <t xml:space="preserve"> बावधन खुर्द, स.नं. 64</t>
  </si>
  <si>
    <t>RE14B302/C5-504</t>
  </si>
  <si>
    <t xml:space="preserve"> हडपसर, स.नं. 63 पैकी</t>
  </si>
  <si>
    <t>14 क्षेत्रिय कार्यालयांसाठी द¢नदिन तक्रारीचे निवारण करणेसाठी जलदवाहिनी पथक निर्माण करणे</t>
  </si>
  <si>
    <t>प्रभाग क्र.7 मधील इंदिरा  वसाहतमधील ड्रेनेज  लाईन साफ  करणे व चेंबर दुरुस्त करणे  व आर.सी.सी. चेंबर  बांधणे.</t>
  </si>
  <si>
    <t xml:space="preserve"> उंड्री, स.नं. 54 पैकी</t>
  </si>
  <si>
    <t>FE17A198</t>
  </si>
  <si>
    <t xml:space="preserve">शहरातील प्रभागा करीता कॉम्पॅक्टर खरेदी करणे </t>
  </si>
  <si>
    <t xml:space="preserve"> लोहगाव, स.नं. 134 (पैकी) आणि वाघोली, स.नं. 2330</t>
  </si>
  <si>
    <t>RE14B302/C5-505</t>
  </si>
  <si>
    <t>वारजे कर्वेनगर क्षेत्रीय  कार्यालय</t>
  </si>
  <si>
    <t>प्रभाग क्र.7 स.नं.12 संजयनगरमधील ड्रेनेज  लाईन साफ करणे व चेंबर दुरुस्त करणे  व आर.सी.सी. चेंबर  बांधणे.</t>
  </si>
  <si>
    <t>CE20A176/W2-20</t>
  </si>
  <si>
    <t>सुरभि कॉलनी ते  वारजे   मुख्य   रस्ता   डांबरीकरण करणे.</t>
  </si>
  <si>
    <t>RE14B302/C5-506</t>
  </si>
  <si>
    <t>CE20A176/W2-21</t>
  </si>
  <si>
    <t>प्रभाग क्र.7 मधील झोपडपट्टी  भागामध्ये ड्रेनेज  लाईन   टाकणे व काँक्रीट  करणे व आर.सी.सी. चेंबर  बांधणे.</t>
  </si>
  <si>
    <t>FE17A199</t>
  </si>
  <si>
    <t>प्र.क्र.30   पॉप्युलर नगर  परिसरात काँक्रिटीकरण  करणे    व पेव्हींग ब्लणॅक बसविणे.</t>
  </si>
  <si>
    <t>प्रभाग क्र. 22ब मधील सार्वजनिक ठिकाणी गोळा होणारा कचरा वाहतूक करणेसाठी 5 अॅपे गाडयांची व्यवस्था करणे</t>
  </si>
  <si>
    <t xml:space="preserve"> सोमेश्वरवाडी, पाषाण (नॉन डी.पी.)</t>
  </si>
  <si>
    <t>CE20A176/W2-22</t>
  </si>
  <si>
    <t xml:space="preserve"> तळजाई, स.नं. 64</t>
  </si>
  <si>
    <t>राजयोग  सोसायटी ते  गणेश मंदिरापर्यंत रस्ता  करणे.</t>
  </si>
  <si>
    <t xml:space="preserve"> कात्रज "झू'साठी</t>
  </si>
  <si>
    <t>CE20A176/W2-23</t>
  </si>
  <si>
    <t>अग्न्शिामक दल विभाग :-</t>
  </si>
  <si>
    <t>वारजे हायवे ते  आदित्य गार्डन  समोरील रस्ता डांबरीकरण करणे.</t>
  </si>
  <si>
    <t xml:space="preserve"> कोंढवा, स.नं. 4अ</t>
  </si>
  <si>
    <t xml:space="preserve">क्षेत्रीय कार्यालयाने नागरिकांच्या सहभागातून करावयाची योजनांतर्गत कामे : सन 2015-16 </t>
  </si>
  <si>
    <t>FE17A200</t>
  </si>
  <si>
    <t>CE20C118/W1-35</t>
  </si>
  <si>
    <t xml:space="preserve"> सिंहगड रस्ता, स.नं. 114</t>
  </si>
  <si>
    <t>RE14B302/C5-507</t>
  </si>
  <si>
    <t>प्रभाग क्र.  30 होम कॉलनी, वडारवस्ती  परिसरात   एनर्जी  सेव्हींग फिटींग बसविणे.</t>
  </si>
  <si>
    <t>प्रभाग क्र.7 स.नं.39 औंध रोड  चंद्रमणी संघमधील ड्रेनेज  लाईन साफ करणे व दुरुस्ती करणे  व आरसीसी चेंबर  बांधणे</t>
  </si>
  <si>
    <t xml:space="preserve"> उरूळी देवाची − कचरा डेपो साठी</t>
  </si>
  <si>
    <t>CE20C118/W1-36</t>
  </si>
  <si>
    <t xml:space="preserve"> उरूळी देवाची − स.नं. 43, 44 व फुरसुंगी स.नं. 158 रस्त्यासाठी</t>
  </si>
  <si>
    <t>प्रभाग क्र.  30 वनदेवी  मंदीर ते  मिलेनियम स्कूल  मराठवाडा   कॉलेज परिसरात प्रकाश व्यवस्था   करणे.</t>
  </si>
  <si>
    <t>RE14B302/C5-508</t>
  </si>
  <si>
    <t>7</t>
  </si>
  <si>
    <t>CE20C118/W1-37</t>
  </si>
  <si>
    <t>प्रभाग क्र.7 स.नं.39   बाराथेवस्ती, चव्हाणवस्ती, कांबळे वस्ती   ड्रेनेज  लाईन साफ करणे व चेंबर दुरुस्त करणे  व_x000D_
आर.सी.सी. चेंबर  बांधणे.</t>
  </si>
  <si>
    <t xml:space="preserve"> पौड रस्ता रूंद करणे</t>
  </si>
  <si>
    <t>प्रभाग क्र.  30 वारजे  जकात नाका ते  आकाशनगर   परिसरात  एनर्जी सेव्हींग फिटींग बसविणे.</t>
  </si>
  <si>
    <t xml:space="preserve"> कन्याशाळा ते अप्पा बळवंत चौक रूंद करणे</t>
  </si>
  <si>
    <t>RE14B302/C5-509</t>
  </si>
  <si>
    <t>CE20C118/W1-38</t>
  </si>
  <si>
    <t xml:space="preserve"> पर्वती 64/5 गार्डन करिता पर्चेस नोटीस</t>
  </si>
  <si>
    <t>प्र.क्र.7 स.नं.38 भाऊ पाटील पडळमधील ड्रेनेज   लाईन साफ करणे व चेंबर  दुरुस्त करणे  व आर.सी.सी. चेंबर  बांधणे</t>
  </si>
  <si>
    <t>प्रभाग क्र.  30 श्रीराम  सोसायटी, समर्थ सोसा.,  शरावती सोसा.,  गिरीश सोसा. प्रकाश व्यवस्था  करणे.</t>
  </si>
  <si>
    <t xml:space="preserve"> स. क्र. 43 हिंगणे हिस्सा क्र. 15 डी. पी. रस्ता पर्चेस नोटीस</t>
  </si>
  <si>
    <t>CE20C118/W1-39</t>
  </si>
  <si>
    <t>XE23A302/C7-605</t>
  </si>
  <si>
    <t xml:space="preserve"> 18 हिंगणे स. क्र. 61/1 अ/1 गार्डन व डी. पी. रस्ता पर्चेस नोटीस</t>
  </si>
  <si>
    <t>प्रभाग क्र.7 मध्ये  बाराथेवस्ती, चव्हाणवस्ती, कांबळे वस्ती   येथे    ड्रेनेज  लाईन  टाकणे.</t>
  </si>
  <si>
    <t>प्रभाग क्र.  30 हेगडे  हॉस्पिटल ते  सिद्धकला सोसायटी परिसरात  एनर्जी सेव्हींग फिटींग बसविणे.</t>
  </si>
  <si>
    <t>नानापेठ घरांक 593अ, 593ब, 604, 605 इ. अल्पना टॉकीज (टकार गल्ली पोलिस चौकी) ते ताराचंद हॉस्पिटल रस्ता</t>
  </si>
  <si>
    <t>CE20C118/W1-40</t>
  </si>
  <si>
    <t>RE14B302/C5-510</t>
  </si>
  <si>
    <t xml:space="preserve"> गणेश पेठ गोविंद हलवाई चौकीत बुरूडी ब्रिज रस्ता रूंदीकरण</t>
  </si>
  <si>
    <t>प्रभाग क्र.7   इंदिरा वसाहत, पाटील पडळ येथे    ड्रेनेज  लाईन  टाकणे, ग्राऊट करणे,   कॉक्रीट  करणे.</t>
  </si>
  <si>
    <t xml:space="preserve"> शुक्रवार पेठ सि. स. नं. 760 दवाखाना वाढीसाठी (परचेस नोटीस)</t>
  </si>
  <si>
    <t xml:space="preserve"> गणेशखिंड रस्ता रूंदी</t>
  </si>
  <si>
    <t>RE20A302/C2-804</t>
  </si>
  <si>
    <t>प्रभाग क्र. 22अ मधील सार्वजनिक ठिकाणी गोळा होणारा कचरा वाहतूक करणेसाठी 5 अॅपे गाडयांची व्यवस्था करणे</t>
  </si>
  <si>
    <t>प्रभाग क्र.7 मध्ये  खोदाई  केलेल्या    ठिकाणी ग्राऊट करणे.</t>
  </si>
  <si>
    <t xml:space="preserve"> कोंढवा स. नं. 40 जकात नाके</t>
  </si>
  <si>
    <t>प्रभाग क्र.  30माळवाडी बसस्टॉप ते  विठ्ठलनगर  रस्त्यावर   एनर्जी सेव्हींग फिटींग बसविणे.</t>
  </si>
  <si>
    <t>FE17A201</t>
  </si>
  <si>
    <t xml:space="preserve"> पौडरस्ता ते बालभारती रस्तारूंद करणे</t>
  </si>
  <si>
    <t>प्रभाग क्र. 26 सार्वजनिक कचरा वाहतूक व्यवस्थेत सुधारणा कामे करणे (तीन अॅपे रिक्षा खरेदी करणे )</t>
  </si>
  <si>
    <t>CE20C118/W1-41</t>
  </si>
  <si>
    <t xml:space="preserve"> पर्वती प्लॉट क्र. 478−ब शाळासाठी घेणे (सदरचे काम प्राधान्याने करणे.)</t>
  </si>
  <si>
    <t>FE17A202</t>
  </si>
  <si>
    <t>प्रभाग क्र. 30 ब येथील कचरा गोळा करण्यासाठी 4 अॅपे टेम्पो गाडयाची व्यवस्था करणे</t>
  </si>
  <si>
    <t>प्रभाग क्र.  30वाराणसी सोसायटी,  गोकुळनगर सोसा.एनर्जी सेव्हींग फिटींग बसवून प्रकाश व्यवस्था  करणे.</t>
  </si>
  <si>
    <t xml:space="preserve"> पर्वती फा. प्लॉट नं. 4/3 सीपीजी सदाशिवपेठ क्रिडांगणासाठी</t>
  </si>
  <si>
    <t>RE22C302/C4-504</t>
  </si>
  <si>
    <t>FE17A206</t>
  </si>
  <si>
    <t xml:space="preserve"> संगमवाडी पूलाच्या जोड रस्त्यासाठी जागा संपादन करणे</t>
  </si>
  <si>
    <t>प्रभाग क्र.7 मधील बस स्टॉपच्या  ठिकाणी आवश्यकती दुरुस्ती कामे  करणे.</t>
  </si>
  <si>
    <t>प्रभाग क्र. 38, ओला सुका कचरा गोळा करणेसाठी कचरा गाडी खरेदी करणे</t>
  </si>
  <si>
    <t>FE17A207</t>
  </si>
  <si>
    <t>प्रभाग क्र. 49 अ गोळा करण्यात आलेला ओला व सुका कचरा मुख्य कचरा डेपोमध्ये जलद वाहतूकीसाठी एक टाटा 709 ट्रक उपलब्ध करून देणे</t>
  </si>
  <si>
    <t xml:space="preserve"> हडपसर ते मुंढवा मगरपट्टा रस्ता</t>
  </si>
  <si>
    <t>FE17A208</t>
  </si>
  <si>
    <t xml:space="preserve"> बिबवेवाडी ते कोंढवा रस्ता रूंद करणे</t>
  </si>
  <si>
    <t xml:space="preserve">कचरा व्यवस्थापन अंतर्गत घंटा ट्रक, घंटा रिक्षा इ. घेणे </t>
  </si>
  <si>
    <t>CE20A176/W2-24</t>
  </si>
  <si>
    <t>विठ्ठल   मंदिर ते   ट्री  हाऊस पर्यंत रस्ता   डांबरीकरण करणे.</t>
  </si>
  <si>
    <t>FE17A209</t>
  </si>
  <si>
    <t>पाषाण सिटी सर्व्हे क्र. 106 ते 109, 119, 129, 146, 147, 166 ते 169, 172, 173, 181, 186 ते 189 सर्व्हे क्र. 1 हिस्सा क्र. 19 ते 31 रस्तारूंदीसाठी</t>
  </si>
  <si>
    <t xml:space="preserve">क्षेत्रिय कार्यालयासाठी बॅकहो लोडर खरेदी करणे </t>
  </si>
  <si>
    <t>CE20A176/W2-25</t>
  </si>
  <si>
    <t xml:space="preserve"> वानवडी सर्व्हे क्र. 66 ते 67, 72 पासून नेताजीनगरपर्यंत रस्त्यासाठी जागा संपादन करणे</t>
  </si>
  <si>
    <t>FE17A211</t>
  </si>
  <si>
    <t>कॅनॉल रोड   ते  विठ्ठलमंदिर पर्यंत रस्ता   करणे.</t>
  </si>
  <si>
    <t xml:space="preserve">आरोग्य विभागासाठी मैला मोटारी खरेदी करणे </t>
  </si>
  <si>
    <t xml:space="preserve"> केळकर रस्ता (कन्याशाळा ते केळकर पुतळा)</t>
  </si>
  <si>
    <t>CE20A176/W2-26</t>
  </si>
  <si>
    <t>FE17A213</t>
  </si>
  <si>
    <t>आयुर्मान संपलेले वॉटर टँकर निरस्त करून नवीन खरेदी करणे</t>
  </si>
  <si>
    <t xml:space="preserve"> राष्ट्रभाषा भवन मार्ग (पघयामारूती चौक ते केळकर रस्ता मिळतो तो चौक)</t>
  </si>
  <si>
    <t>इंडस्ट्रीअल  इस्टेट   ते  हनुमान  चौक  पर्यंत रस्ता   डांबरीकरण करणे.</t>
  </si>
  <si>
    <t>FE17A214</t>
  </si>
  <si>
    <t>FE14A118/W5-1201</t>
  </si>
  <si>
    <t>बल्क रिफ्युज कॅरीअर खरेदी करणे</t>
  </si>
  <si>
    <t>प्रभाग क्र.  31  मधील  खानवस्ती येथे  ड्रेनेज  लाईन   टाकणे व काँक्रीट  करणे.</t>
  </si>
  <si>
    <t xml:space="preserve"> क्रांतीवीर वासुदेव फडके रस्ता (टिळक रोड वाघोलीकर बिल्डिंग ते नागनाथ पार)</t>
  </si>
  <si>
    <t>FE17A215</t>
  </si>
  <si>
    <t>मोबाईल टॉयलेट टोइर्ंग करून नेण्यासाठी ट्रॅक्टर खरेदी करणे</t>
  </si>
  <si>
    <t>CE20C118/W1-42</t>
  </si>
  <si>
    <t xml:space="preserve"> शिवाजी रोड शनिवार वाडा ते जेधे चौक</t>
  </si>
  <si>
    <t>31</t>
  </si>
  <si>
    <t>क्षेत्रीय कार्यालयाने नागरिकांच्या सहभागातून करावयाची योजनांतर्गत कामे : सन 2015-16
(PB) Citizens Plan/Capital Expenditures Details</t>
  </si>
  <si>
    <t>FE17A216</t>
  </si>
  <si>
    <t xml:space="preserve"> महाराणा प्रतापसिंह रोड (घोरपडे पेठ पोलीस चौकी ते हमेजेखान रस्ता)</t>
  </si>
  <si>
    <t>एस.एन.डी.टी. कार्यालयाच्या परिसरात पाण्याचा पुरवठा कामे करणेसाठी जे.सी.बी. खरेंदी करणे</t>
  </si>
  <si>
    <t>प्रभाग क्र.  31 गणेशपुरी ते  बापुजीबुवा  चौक रस्त्यावरील परिसरात  एनर्जी सेव्हींग फिटींग बसविणे. रस्त्यावर एनर्जी सेव्हींग_x000D_
फिटींग बसविणे.</t>
  </si>
  <si>
    <t xml:space="preserve"> गुरूनानक रस्ता (हमजेखान चौक ते देवजीबाबा चौक)</t>
  </si>
  <si>
    <t>FE17A217</t>
  </si>
  <si>
    <t>पुणे मनपाच्या हद्दीमध्ये नव्याने समाविष्ट होणाऱ्या गावांमध्ये कचरा वाहतूक करण्यासाठी 3.8 क्युमी क्षमतेचे कंटेनर खरेदी करणे</t>
  </si>
  <si>
    <t xml:space="preserve"> शाहू चौक ते देवळाची तालीम चौक (शाहू चौक − शिवाजी रोड) ते देवळाची तालीम (महाराणा प्रतापसिंह)</t>
  </si>
  <si>
    <t>CE20C118/W1-43</t>
  </si>
  <si>
    <t xml:space="preserve"> शाहू चौक ते महाराणा प्रताप उद्यान (शाहू चौक शिवाजी रोड ते चिंचेची तालीम ते महाराणा प्रताप उद्यान)</t>
  </si>
  <si>
    <t>प्रभाग क्र.  31 एन.डी.ए. रस्त्यावर प्रकाश व्यवस्था  करणे.</t>
  </si>
  <si>
    <t>FE17A218</t>
  </si>
  <si>
    <t xml:space="preserve"> क्वॉर्टर गेट चौक ते पोलीस वसाहत</t>
  </si>
  <si>
    <t>CE20C118/W1-44</t>
  </si>
  <si>
    <t>पुणे मनपाच्या हद्दीमध्ये नव्याने समाविष्ट होणाऱ्या गावांमध्ये कचरा वाहतूक करणारी वाहने कॉम्पॅक्टर, डंपर प्लेसर, बीआरसी घंटागाड्या, मैलागाड्या, ट्रॅक्टर, कंटेनर इ. करिता आवश्यकतेप्रमाणे वाहने खरेदी करणे</t>
  </si>
  <si>
    <t xml:space="preserve"> ग्यानी वस्ताद आढाव चौक ते अहिल्यादेवी होळकर चौक</t>
  </si>
  <si>
    <t xml:space="preserve"> स्टेशन रस्ता ते मौलाना अब्दुल कलाम रस्ता</t>
  </si>
  <si>
    <t>FE17A219</t>
  </si>
  <si>
    <t>प्रभाग क्र.  31 कमिन्स कॉलेज  पाणंद रस्त्यावर स्ट्रीट लाईट    पोल उभारून प्रकाश व्यवस्था  करणे.</t>
  </si>
  <si>
    <t>उद्यान विभागासाठी बॅटरी ऑपरेटेड नवीन वाहणे घेणे</t>
  </si>
  <si>
    <t>पंचमुखी मंदिर ते शिवाजी रस्ता (पंचमुखी मारूती मंदिर चौक ते पार्श्वनाथ मंदिर चौक ते गाडीखाना हॉस्पिटल − शिवाजी रस्ता)</t>
  </si>
  <si>
    <t>RE20A302/C2-805</t>
  </si>
  <si>
    <t>CE20C118/W1-45</t>
  </si>
  <si>
    <t xml:space="preserve"> वॉर्ड क्र. 5 मधील जयकर पथापासून विद्यापीठ चौकापर्यंत 80'</t>
  </si>
  <si>
    <t>Overall big table of ward office works</t>
  </si>
  <si>
    <t>FE17A248</t>
  </si>
  <si>
    <t>प्रभाग क्र.8 औंध  गावामध्ये खोदाई  केलेल्या   ठिकाणी ग्राऊट,  डांबरीकरण   पथ  विषयक कामे करणे.</t>
  </si>
  <si>
    <t xml:space="preserve"> औंध स. नं. 157 ते 158 हद्दीवरील 80' डी.पी. रस्ता</t>
  </si>
  <si>
    <t>WO_Work15</t>
  </si>
  <si>
    <t>पुणे शहरातील मुख्य रस्ते यांत्रिकी पध्दतीने साफसफाई करण्यासाठी अत्याधुनिक सफाई मशिन खरेदी करणे</t>
  </si>
  <si>
    <t xml:space="preserve"> पाषाण शिवाजी चौक ते बाणेर हद्द स. नं. 2 ते 13 मधून जाणारा डी.पी. रस्ता</t>
  </si>
  <si>
    <t>FE17A249</t>
  </si>
  <si>
    <t>RE20C302/C1-603</t>
  </si>
  <si>
    <t xml:space="preserve"> पाषाण सूस रस्ता ते बाणेर रस्ता हद्दीपर्यंतचा 40' डी.पी.रस्ता</t>
  </si>
  <si>
    <t>क्षेत्रीय कार्यालय, अतिक्रमण कार्यालयाकडे कार्यरत असणारी सरासरी आयुर्मान संपलेली युटीलिटी संवर्गातील वाहने निरस्त करून नवीन वाहने खरेदी करणे</t>
  </si>
  <si>
    <t>प्रभाग क्र.8 औंध  गांव विरंगुळा केंद्र  प्रकाश व्यवस्था  करणे.</t>
  </si>
  <si>
    <t xml:space="preserve"> पाषाण सूस रस्ता ते हायवे डी.पी. रस्ता (80')</t>
  </si>
  <si>
    <t>FE17A250</t>
  </si>
  <si>
    <t>प्र.क्र.52 ब मध्ये कचरा उचलण्यासाठी घंटा गाडी पुरविणे</t>
  </si>
  <si>
    <t>RE20A302/C2-806</t>
  </si>
  <si>
    <t xml:space="preserve"> पाषाण सूस रस्ता ते सुतारवाडी 80' डी.पी. रस्ता</t>
  </si>
  <si>
    <t>FE17A251</t>
  </si>
  <si>
    <t>प्रभाग क्र.8 औंध  गांव येथे  इंटरलॉकिंग ब्लॉक   बसविणे व कॉक्रीट  करणे.</t>
  </si>
  <si>
    <t xml:space="preserve">उप आयुक्त विभाग क्र. : </t>
  </si>
  <si>
    <t>प्रभाग क्र 11ब, मध्ये टॉयलेट स्वच्छतेसाठी टाटा एसछोटा हत्ती खरेदी करून त्यावर टॉयलेट स्वच्छ करणारी मशिन बसविणे.</t>
  </si>
  <si>
    <t xml:space="preserve"> अर्चना पूल ते नाईक पूल 60' डी.पी. रस्ता</t>
  </si>
  <si>
    <t>जवाहरलाल नेहरू नागरी पुनर्निर्माण योजनेअंतर्गत करावयाची कामे (JNNURM)</t>
  </si>
  <si>
    <t>RE22C302/C4-505</t>
  </si>
  <si>
    <t>FE17A252</t>
  </si>
  <si>
    <t xml:space="preserve"> कोथरूड डहाणूकर कॉलनी 100' डी.पी. रस्ता</t>
  </si>
  <si>
    <t>प्रभाग क्र 11ब, गोखलेनगर मधील मुताऱ्या स्वच्छ करण्यासाठी वॉटर प्रेशर व्हीईकल घेणे. (टाटा एसी गाडी घेऊन मशिनरी बसविणे)</t>
  </si>
  <si>
    <t>प्रभाग क्र.8 मनपा शाळामध्ये  इंटरलॉकिंग ब्लॉक   बसविणे, कॉक्रीट  व शौचालयामध्ये निसमर्थ व्यक्तिंसाठी व्यवस्था करणे_x000D_
इ. दुरुस्ती कामे  करणे.</t>
  </si>
  <si>
    <t xml:space="preserve"> पौड रस्ता हॉटेल किनारा ते शिक्षकनगर 60' डी.पी. रस्ता</t>
  </si>
  <si>
    <t>FE17A253</t>
  </si>
  <si>
    <t xml:space="preserve">विवरण </t>
  </si>
  <si>
    <t>प्रभाग क्र.16 ब मध्ये कचरा गोळा करणेसाठी (पॅगो टेम्पो) वाहन खरेदी करणे</t>
  </si>
  <si>
    <t xml:space="preserve"> विट्टलवाडी पूल ते कर्वेनगर यांना जोडणारा 60' डी.पी. रस्ता</t>
  </si>
  <si>
    <t xml:space="preserve">औंध </t>
  </si>
  <si>
    <t>RE20A302/C2-807</t>
  </si>
  <si>
    <t>FE17A254</t>
  </si>
  <si>
    <t xml:space="preserve"> कर्वे रस्त्यापासून अंध शाळेमागून कोथरूड माळवाडी 100' डी.पी. रस्ता</t>
  </si>
  <si>
    <t xml:space="preserve">कोथरूड </t>
  </si>
  <si>
    <t>प्रभाग क्र.8   मध्ये   स्पीड ब्रेकर्स, थर्माेप्लास्ट पेंट,  बोलार्ड, ट्रफिक    बोर्ड   इ. पथ विषयक  कामे करणे.</t>
  </si>
  <si>
    <t xml:space="preserve">घोले रोड </t>
  </si>
  <si>
    <t>No.</t>
  </si>
  <si>
    <t xml:space="preserve">वारजे कर्वेनगर </t>
  </si>
  <si>
    <t>प्रभाग क्र.17 ब रॅगपिकर्स साठी बंदिस्त कचरा गाड्या घेणे</t>
  </si>
  <si>
    <t xml:space="preserve"> कोथरूड माळवाडी ते पौड रस्ता 60' डी.पी. रस्ता</t>
  </si>
  <si>
    <t xml:space="preserve">ढोलेपाटील </t>
  </si>
  <si>
    <t>RE14B302/C5-511</t>
  </si>
  <si>
    <t xml:space="preserve">नगररोड </t>
  </si>
  <si>
    <t>FE17A255</t>
  </si>
  <si>
    <t xml:space="preserve">संगमवाडी </t>
  </si>
  <si>
    <t>प्रभाग क्र.8 संजय  गांधी वसाहत व लमाण तांडा  येथे  शौचालयाची दुरुस्ती करणे.</t>
  </si>
  <si>
    <t>प्रभाग क्र.17 ब मध्ये असणाऱ्या मुताऱ्या व शौचालयाची स्वच्छता करणेसाठी प्रेशर व्हेईकलवर टाटा ईसीई गाडी मशिनसह खरेदी करणे</t>
  </si>
  <si>
    <t>FE17A256</t>
  </si>
  <si>
    <t>RE14B302/C5-512</t>
  </si>
  <si>
    <t>प्रभाग क्र.22 ब मध्ये होणारा कचरा गोळा करण्यासाठी वाहने खरेदी करणे</t>
  </si>
  <si>
    <t>प्रभाग क्र.8 कृष्णानगर   येथे  व सावकर पार्क  सोमेश्वरवाडी येथे    ड्रेनेज  लाईन   टाकणे व दुरुस्ती करणे.</t>
  </si>
  <si>
    <t>क्षेत्रीय कार्यालयाने करावयाची योजनेतर कामे : सन 2015-16 :: WardOffice Non-Plan/Revenue Expenditures Summary</t>
  </si>
  <si>
    <t>FE17A257</t>
  </si>
  <si>
    <t>RE14B302/C5-513</t>
  </si>
  <si>
    <t>प्रभाग क्र.26ब, संपूर्ण प्रभागात निर्माण झालेला कचरा गोळा करणे व तो वाहून नेण्यासाठी 3 अॅपे रिक्षा उपलब्ध करून देणे.</t>
  </si>
  <si>
    <t>प्रभाग क्र.8 लमाण तांडा  येथील  ड्रेनेज  लाईनमधील गाळ काढणे, चेंबर व ड्रेनेज  लाईन  दुरुस्त करणे,   कॉक्रीट  करणे.</t>
  </si>
  <si>
    <t>FE17A258</t>
  </si>
  <si>
    <t>XE23A302/C7-606</t>
  </si>
  <si>
    <t>प्रभाग क्र.27 अ, विविध ठिकाणी कचरा व्यवस्थापनेसाठी घंटागाडी पुरविणे व आरोग्य विषयक कामे करणे.</t>
  </si>
  <si>
    <t>प्रभाग क्र.8 सोमेश्वरवाडी मंदिराकडे  जाणाऱ्या   रस्त्यावर  राजवाडा ते झुंज   बंगल्यापर्यंत पावसाळी लाईन  टाकणे.</t>
  </si>
  <si>
    <t>FE17A259</t>
  </si>
  <si>
    <t>RE14B302/C5-514</t>
  </si>
  <si>
    <t>प्रभाग क्र.30ब, कचरा उचलण्यासाठी घंटागाडी मिळणे.</t>
  </si>
  <si>
    <t>प्रभाग क्र.8 लमाण तांडा, संजय  गांधी वसाहत, सोमेश्वरवाडी इ. ठिकाणच्या महिल्या शौचालयाची दुरुस्ती करणे.</t>
  </si>
  <si>
    <t>FE17A260</t>
  </si>
  <si>
    <t>प्र.क्र.31 ब मध्ये सोसायटी कॉलनी मधील कचरा उचलण्याकरिता नवीन कचरा घंटागाडी (टाटा ए आय एस) घेणे</t>
  </si>
  <si>
    <t>FE17A261</t>
  </si>
  <si>
    <t>प्र.क्र.38 अ कसबा पेठ प्रभागातील ओला व सुका कचरा गोहा करण्यासाठी पॅगो (छोटा हत्ती) गाडी खरेदी करणे</t>
  </si>
  <si>
    <t>FE17A262</t>
  </si>
  <si>
    <t>प्रभाग क्र.39 ब, सोमवार पेठ रास्ता पेठ परिसरात ओला व सुका कचरा जमा करणे व बायोगॅस प्रकल्पापर्यंत नेणे याकरिता 4 छोटा हत्ती खरेदी करणे (प्र.क्र.39 कंटेनर मुक्त करण्याकरिता) तद्नुषंगिक कामे करणे.</t>
  </si>
  <si>
    <t>FE17A263</t>
  </si>
  <si>
    <t>प्रभाग क्र.40 ब मध्ये ओला व सुका कचरा वेगळा गोळा करणेसाठी 2 पॅगो टेम्पो खरेदी करणे.</t>
  </si>
  <si>
    <t>RE20A302/C2-808</t>
  </si>
  <si>
    <t>प्रभाग क्र.9 मध्ये  विविध ठिकाणी पेव्हींग ब्लॉक दुरुस्ती करणे  व कंटेनरच्या ठिकाणी   कॉक्रीट  करणे.</t>
  </si>
  <si>
    <t>FE17A264</t>
  </si>
  <si>
    <t>प्रभाग क्र.41 अ येथील कचरा गोळा करणेसाठी 2 मिनी टेम्पो (छोटा हत्ती) पुरविणे</t>
  </si>
  <si>
    <t>RE20A302/C2-809</t>
  </si>
  <si>
    <t>प्रभाग क्र.9 अंजोर सोसा. येथे  पावसाळी लाईन  टाकणे.</t>
  </si>
  <si>
    <t>FE17A265</t>
  </si>
  <si>
    <t>क्षेत्रीय कार्यालयाने करावयाची योजनेतर कामे : सन 2015-16</t>
  </si>
  <si>
    <t>प्रभाग क्र.41 ब, मध्ये कचरा गोळा करण्यासाठी घंटागाडी खरेदी करणे.</t>
  </si>
  <si>
    <t>W2</t>
  </si>
  <si>
    <t>W1</t>
  </si>
  <si>
    <t>XE23A302/C7-607</t>
  </si>
  <si>
    <t>W4</t>
  </si>
  <si>
    <t>FE17A266</t>
  </si>
  <si>
    <t>प्रभाग क्र.9 अंजोर सोसा. येथे    ड्रेनेज  लाईन  टाकणे.</t>
  </si>
  <si>
    <t>W6</t>
  </si>
  <si>
    <t>प्रभाग क्र.43 अ, कचरा वाहतुकीसाठी घंडागाडी घेणे.</t>
  </si>
  <si>
    <t>W7</t>
  </si>
  <si>
    <t>RE20A302/C2-810</t>
  </si>
  <si>
    <t>FE17A267</t>
  </si>
  <si>
    <t>RE20A301/W2-</t>
  </si>
  <si>
    <t>प्रभाग क्र.9 बाणेर   येथील   बँक ऑफ   बडोदाच्या   मागील परिसरात तुलिप सोसायटीसमोर   पेव्हींग ब्लॉक बसविणे.</t>
  </si>
  <si>
    <t>RE20C301/W1-</t>
  </si>
  <si>
    <t>प्रभाग क्र. 54 ब, मध्ये कचरा वाहतुकीसाठी अॅपे पियाजिओ टेम्पो व टाटा एसी टेम्पो खरेदी करणे.</t>
  </si>
  <si>
    <t>RE22C301/W4-</t>
  </si>
  <si>
    <t>RE14B301/W5-</t>
  </si>
  <si>
    <t>RE20C302/C1-604</t>
  </si>
  <si>
    <t>XE12B301/W6-</t>
  </si>
  <si>
    <t>FE17A268</t>
  </si>
  <si>
    <t>XE23A301/W7-</t>
  </si>
  <si>
    <t>प्रभाग क्र.9 बाणेर स.नं.87  अ गिरमे पार्क  पथ   दिवे बसविणे.</t>
  </si>
  <si>
    <t>प्रभाग क्र.56 अ मध्ये कचरा गोळा करणेसाठी टेम्पो खरेदी करणे</t>
  </si>
  <si>
    <t>RE20A302/C2-811</t>
  </si>
  <si>
    <t>FE17A269</t>
  </si>
  <si>
    <t>प्रभाग क्र.56 अ मध्ये जनता चौक येथे अग्निशामक वाहन खरेदी करणे</t>
  </si>
  <si>
    <t>प्रभाग क्र.9 हर्षविहार सोसायटी समोरील  रस्ता डांबरीकरण करणे.</t>
  </si>
  <si>
    <t>FE17A270</t>
  </si>
  <si>
    <t>XE23A302/C7-608</t>
  </si>
  <si>
    <t xml:space="preserve">प्रभाग क्र. 57 ब मध्ये विविध ठिकाणी कचरा वाहतूक करण्यासाठी टाटा एसीई घंटागाडी 2 नग खरेदी करणे </t>
  </si>
  <si>
    <t>प्रभाग क्र.9 बाणेर   स.नं.38/1 ड्रेनेज  लाईन  टाकणे.</t>
  </si>
  <si>
    <t>FE17A271</t>
  </si>
  <si>
    <t>RE20A302/C2-812</t>
  </si>
  <si>
    <t>प्रभाग क्र. 57 ब येथील शौचालय साफसफाई करण्यासाठी जेटींग मशीन गाडी खरेदी करणे.</t>
  </si>
  <si>
    <t>प्रभाग क्र.9 बाणेर स.नं.38  व्हॅनिझिया सोसा. ते  त्रिमुर्ती हिल, पॅन   कार्ड  क्लब रस्ता  पथ विषयक  कामे करणे.</t>
  </si>
  <si>
    <t>FE17A272</t>
  </si>
  <si>
    <t>RE20C302/C1-605</t>
  </si>
  <si>
    <t>प्रभाग क्र.63 अ घंटा गाडी खरेदी करणे</t>
  </si>
  <si>
    <t>प्रभाग क्र.9 बाणेर स.नं.38  व बाणेर गावठाण रस्त्यावर  पथ   दिवे बसविणे.</t>
  </si>
  <si>
    <t>FE17A273</t>
  </si>
  <si>
    <t>RE20C302/C1-606</t>
  </si>
  <si>
    <t>प्रभाग क्र.63 ब मध्ये कचरा गोळा करण्यासाठी छोटयाघंटा गाडया घेणे.</t>
  </si>
  <si>
    <t>प्रभाग क्र.9 बालेवाडी गावठाणात  दिव्यांची व्यवस्था करणे.</t>
  </si>
  <si>
    <t>FE17A274</t>
  </si>
  <si>
    <t>XE23A302/C7-609</t>
  </si>
  <si>
    <t>आरोग्य खात्याकडील अधिकाऱ्यांचे वाहनांकरिता तरतूद उपलब्ध करणे.</t>
  </si>
  <si>
    <t>प्रभाग क्र.9 बाणेर   स.नं.110/11, मित्रनगर येथे    ड्रेनेज  लाईन  टाकणे.</t>
  </si>
  <si>
    <t xml:space="preserve">7. यंत्रसामुग्री घसारा निधी बेरीज </t>
  </si>
  <si>
    <t>10. वृक्ष संरक्षण व संवर्धन प्राधिकारी निधीतून (अॅथॉरिटी फंडातून) करावयाचा खर्च</t>
  </si>
  <si>
    <t>10−क. वृक्ष संवर्धन व संरक्षण कार्यालयाकडील खर्च :-</t>
  </si>
  <si>
    <t>FE20A101A</t>
  </si>
  <si>
    <t>RE20A302/C2-813</t>
  </si>
  <si>
    <t xml:space="preserve">1. कायम सेवकवर्ग वेतन </t>
  </si>
  <si>
    <t>प्रभाग क्र.10   पंचवटीमध्ये थर्माेप्लास्ट पेंट, बोलार्ड    इ. पथ विषयक  कामे करणे.</t>
  </si>
  <si>
    <t>FE20A102A</t>
  </si>
  <si>
    <t xml:space="preserve">2. हंगामी सेवकवर्ग </t>
  </si>
  <si>
    <t>RE20A302/C2-814</t>
  </si>
  <si>
    <t>प्रभाग क्र.10  मध्ये बोलार्ड  स्पीड ब्रेकर्स, थर्माेप्लास्ट पेंटची कामे  करणे.</t>
  </si>
  <si>
    <t>RE14B302/C5-515</t>
  </si>
  <si>
    <t>प्रभाग क्र.10 सुतारवाडी सुस रोड  येथे  सार्वजनिक शौचालय बांधणे.</t>
  </si>
  <si>
    <t xml:space="preserve">10−क. बेरीज </t>
  </si>
  <si>
    <t>RE22C302/C4-506</t>
  </si>
  <si>
    <t>प्रभाग क्र.10 वरदायीनी सोसा.  पाषाण स.नं.128/1ए/1बी/2 येथे  बस स्टॉप  करणे.</t>
  </si>
  <si>
    <t>10−ग. संकीर्ण :-</t>
  </si>
  <si>
    <t>RE20A302/C2-815</t>
  </si>
  <si>
    <t>प्रभाग क्र.10 पंचवटी   येथे पावसाळी लाईनचे काम करणे.</t>
  </si>
  <si>
    <t>FE20C101</t>
  </si>
  <si>
    <t xml:space="preserve">1. मुद्रण </t>
  </si>
  <si>
    <t>RE20C302/C1-607</t>
  </si>
  <si>
    <t>प्रभाग क्र.10 पंचवटी   येथे पथ   दिवे बसविणे.</t>
  </si>
  <si>
    <t>FE20C102</t>
  </si>
  <si>
    <t>2. लेखन व साहित्य</t>
  </si>
  <si>
    <t>XE23A302/C7-610</t>
  </si>
  <si>
    <t>प्रभाग क्र.10 शिवनगर सुतारवाडी पाषाण   येथे    ड्रेनेज  लाईन  टाकणे.</t>
  </si>
  <si>
    <t>FE20C103</t>
  </si>
  <si>
    <t xml:space="preserve">3. प्रकटन खर्च </t>
  </si>
  <si>
    <t>XE23A302/C7-611</t>
  </si>
  <si>
    <t>प्रभाग क्र.10 सुतारवाडी गावठाणमध्ये  ड्रेनेज  लाईन  टाकणे.</t>
  </si>
  <si>
    <t>FE20C104</t>
  </si>
  <si>
    <t xml:space="preserve">4. टपालखर्च व पावती तिकिटे </t>
  </si>
  <si>
    <t>RE20A302/C2-816</t>
  </si>
  <si>
    <t>प्र.क्र.10   सुतारवाडी येथील  शिवनगर  शिक्षक कॉलनी, पांडवनगर, थरकुडे  चाळ येथे  ब्लॉक बसविणे व कॉक्रीट  करणे</t>
  </si>
  <si>
    <t>FE20C105</t>
  </si>
  <si>
    <t>5. गणवेष</t>
  </si>
  <si>
    <t>XE23A302/C7-612</t>
  </si>
  <si>
    <t>प्रभाग क्र.10 सुतारवाडी थरकुडे  चाळ येथे    ड्रेनेज  लाईन  टाकणे.</t>
  </si>
  <si>
    <t>FE20C106</t>
  </si>
  <si>
    <t>6. पुस्तके व शिलकी साहित्य</t>
  </si>
  <si>
    <t>FE20C107</t>
  </si>
  <si>
    <t xml:space="preserve">7. मुलांसाठी मनोरंजन व इतर खर्च </t>
  </si>
  <si>
    <t>FE20C108</t>
  </si>
  <si>
    <t xml:space="preserve">8. ट्री अॅथॉरिटी सभा चहापान खर्च (न.स.) </t>
  </si>
  <si>
    <t xml:space="preserve">10−ग. बेरीज </t>
  </si>
  <si>
    <t>FE20D101</t>
  </si>
  <si>
    <t>RE20A302/C2-817</t>
  </si>
  <si>
    <t>नर्सरीच्या वाढीसाठी रोपे, उपकरणे, खते, साहित्य खरेदीव दुरुस्ती देखभाल</t>
  </si>
  <si>
    <t>प्र.क्र.26 पौड  रोड  वरील पौड फाटा    ते  एम.आय.टी.  शाळेपर्यंत भुयारी मार्ग  डिव्हायडर   चे दगड पिवळा  काळा रंग देणे</t>
  </si>
  <si>
    <t>FE20Q101</t>
  </si>
  <si>
    <t>पुणे शहरात शालेय विद्यार्थ्यांसाठी पर्यावरणावर आधारित विविध उपक्रम राबविणे</t>
  </si>
  <si>
    <t>RE22C302/C4-507</t>
  </si>
  <si>
    <t>प्रभाग क्र.  26 केळेवाडीतील, समाजमंदिराची दारे, खिडक्या, बसविणे   व रंगकाम  करणे.</t>
  </si>
  <si>
    <t>FE20E101</t>
  </si>
  <si>
    <t>RE22C302/C4-508</t>
  </si>
  <si>
    <t xml:space="preserve">ड. मनपातर्फे फळाफुलांचे प्रदर्शन </t>
  </si>
  <si>
    <t>प्रभाग क्र.26विविध ठिकणी बस स्टॉपची  डागडुजी करणे</t>
  </si>
  <si>
    <t>XE23A302/C7-613</t>
  </si>
  <si>
    <t>FE20G101</t>
  </si>
  <si>
    <t>BL</t>
  </si>
  <si>
    <t>प्रभाग क्र.  26 सर्व्हे नंबर 45/5, भीमनगर शीलाविहार कॉलनी जवळ पौड  रोड  येथे  चेंबर दुरूस्ती करणे</t>
  </si>
  <si>
    <t>छ. वृक्ष लागवडीसाठी 3 ते 4 वर्षे वयाची व 10 ते 15 फूट उंचीची रोपे, झाडांचे संरक्षणासाठी ट्री गार्ड खरेदी व जुने ट्री गार्ड दुरुस्ती</t>
  </si>
  <si>
    <t>RE14B302/C5-516</t>
  </si>
  <si>
    <t>FE20H101</t>
  </si>
  <si>
    <t>प्रभाग क्र.  26 स.नं.44, एरडंवणे,  केळेवाडी, हनुमाननगर,   राऊतवाडी, वसंतनगर, भिमनगर,  शौचालय  दुरूस्ती करणे</t>
  </si>
  <si>
    <t xml:space="preserve">ज. झाडांची हालवाहलव </t>
  </si>
  <si>
    <t>FE20I101</t>
  </si>
  <si>
    <t>ञ. मनपा सार्वजनिक जागेवरील वृक्षारोपण, संरक्षण देखभाल व तद्नुषंगिक खर्च</t>
  </si>
  <si>
    <t>FE20K101</t>
  </si>
  <si>
    <t xml:space="preserve">क्षेत्रीय कार्यालयाने करावयाची योजनेतर कामे : सन 2015-16 ऐकूण बेरीज </t>
  </si>
  <si>
    <t>फ. ट्री अॅथॉरिटीस निरनिराळ्या ठिकाणी भेट देण्यासाठीखर्च</t>
  </si>
  <si>
    <t>FE20L101</t>
  </si>
  <si>
    <t>RE14B302/C5-517</t>
  </si>
  <si>
    <t>10−ब. वृक्षारोपण उत्तेजनार्थ बक्षिसे</t>
  </si>
  <si>
    <t>प्रभाग क्र.27 स.नं.120, जयभवानीनगर या ठिकाणी सार्वजनिक शौचालय दुरूस्त करणे</t>
  </si>
  <si>
    <t>FE20M101</t>
  </si>
  <si>
    <t>10−भ. कामगार नुकसान भरपाई कायद्याखाली नुकसानभरपाई</t>
  </si>
  <si>
    <t>XE23A302/C7-614</t>
  </si>
  <si>
    <t>FE20N101</t>
  </si>
  <si>
    <t>प्रभाग क्र.27 सुतारदरा   येथे  समर्थ  कॉलनी येथे  चाळ नं.1 व 2 ड्रेनेज  लाईन बदलणे</t>
  </si>
  <si>
    <t xml:space="preserve">10−क्ष. वृक्षगणना व अनुषंगिक कामे </t>
  </si>
  <si>
    <t>XE23A302/C7-615</t>
  </si>
  <si>
    <t>FE20P101</t>
  </si>
  <si>
    <t>प्रभाग क्र.27 सुतारदरा   येथे  गणेश कॉलनी येथील   ड्रेनेज  लाईर्न    बदलणे</t>
  </si>
  <si>
    <t xml:space="preserve">झाडांना पाणी घालण्यासाठी टँकर खरेदी करणे </t>
  </si>
  <si>
    <t>RE20C302/C1-608</t>
  </si>
  <si>
    <t>प्रभाग क्र.27 स.न.120 किष्किंधानगर विविध ठिकाणी जुन्या  खराब फिटींग बदलणे.</t>
  </si>
  <si>
    <t>FE20P103</t>
  </si>
  <si>
    <t xml:space="preserve">टायर्स सुटे भाग व देखभाल </t>
  </si>
  <si>
    <t>FE20P104</t>
  </si>
  <si>
    <t xml:space="preserve">वृक्ष संवर्धन समितीचे कामकाजासाठी वाहन खरेदी </t>
  </si>
  <si>
    <t>FE20P106</t>
  </si>
  <si>
    <t xml:space="preserve">कार्यालय बांधणे व फर्निचर करणे </t>
  </si>
  <si>
    <t>FE20P108</t>
  </si>
  <si>
    <t>RE14B302/C5-518</t>
  </si>
  <si>
    <t>शहरामध्ये वृक्षसंवर्धनाबाबत नागरिकांमध्ये जाणीव निर्माण करण्यासाठी वेगवेगळे उपक्रम राबविणे (स्लाईड शो, बॅनर्स, पोस्टर्स, माहितीपुस्तके इ.)</t>
  </si>
  <si>
    <t>प्र.क्र.28ब, विविध ठिकाणी ड्रेनेज  लाईन   टाकणे व काँक्रीट  करणे शौचालय दुरूस्ती (शास्त्रीनगर)करणे</t>
  </si>
  <si>
    <t>FE20P109</t>
  </si>
  <si>
    <t>RE20C302/C1-609</t>
  </si>
  <si>
    <t>वृक्षसंवर्धन व शहरी वनीकरण नागरिकांसाठी व मनपा सेवकांसाठी प्रशिक्षण वर्ग राबविणे</t>
  </si>
  <si>
    <t>प्रभाग क्र.28 वाहतुकीस  अडथळा  ठरणारे पोल  शिफट करणे व दिवे  बसविणे.</t>
  </si>
  <si>
    <t>FE20P111</t>
  </si>
  <si>
    <t>RE20C302/C1-610</t>
  </si>
  <si>
    <t>पुणे मनपा हद्दीमध्ये वन विभागाबरोबर संयुक्त वन व्यवस्थापन प्रकल्प राबविणे</t>
  </si>
  <si>
    <t>प्रभाग क्र.28  मध्ये विविध चौकांमध्ये हायमास्ट   फिटींग े                                                                                         बसविणे</t>
  </si>
  <si>
    <t>FE20P112</t>
  </si>
  <si>
    <t xml:space="preserve">वृक्ष छाटणीच्या कामासाठी वाहन खरेदी करणे </t>
  </si>
  <si>
    <t>FE20P113</t>
  </si>
  <si>
    <t>पुणे शहरामध्ये हरित पट्ट्यामध्ये डोंगरउतार व इतर ठिकाणी वृक्षारोपणांची योजना राबविणे</t>
  </si>
  <si>
    <t>RE20A302/C2-818</t>
  </si>
  <si>
    <t>प्रभाग क्र.  29 झेब्रा क्रॉसिंग  पांढरे  व पिवळे पट्टे,  डिव्हायडर रंगरंगोटी करणे</t>
  </si>
  <si>
    <t>FE20P114</t>
  </si>
  <si>
    <t>मनपा हद्दीमध्ये उपलब्ध जागेवर बायोडायव्हरसिटी पार्क विकसित करणे</t>
  </si>
  <si>
    <t>RE22C302/C4-509</t>
  </si>
  <si>
    <t>प्रभाग क्र.  29 मध्ये बायोगॅस  प्रकल्पाची पावसात पडलेली भिंत  बांधणे</t>
  </si>
  <si>
    <t>FE20P115</t>
  </si>
  <si>
    <t>RE22C302/C4-510</t>
  </si>
  <si>
    <t>वृक्ष पुनर्राेपन व अन्य कामांसाठी 2 जेसीबी व 2 टिपर खरेदी करणे</t>
  </si>
  <si>
    <t>प्रभाग क्र.  29 बावधन शाळा येथे रंगरंगोटी   व दुरूस्ती कामे करणे</t>
  </si>
  <si>
    <t>FE20P116</t>
  </si>
  <si>
    <t>RE22C302/C4-511</t>
  </si>
  <si>
    <t>प्रभाग क्र.  29 उजवी भुसारी ग्राऊंड    वरील मनपा समाज मंदिराचे  दुरूस्ती कामे करणे</t>
  </si>
  <si>
    <t>पुणे मनपाच्या कार्यक्षेत्रामध्ये अनधिकृत वृक्षतोड करणाऱ्या व्यक्ती / संस्था यांचेवर कायदेशीर कारवाई करणेसाठी प्रोसेस फी, तद्नुषंगिक खर्च</t>
  </si>
  <si>
    <t>XE23A302/C7-616</t>
  </si>
  <si>
    <t>प्रभाग क्र.  29 मधील रामनदी  स्वच्छता करणे</t>
  </si>
  <si>
    <t>10. वृक्ष संरक्षण व संवर्धन प्राधिकारी निधीतून (अॅथॉरिटी फंडातून) करावयाचा खर्च एकूण बेरीज</t>
  </si>
  <si>
    <t>FE31A101</t>
  </si>
  <si>
    <t xml:space="preserve">19. संकल्प निधी </t>
  </si>
  <si>
    <t>RE20A302/C2-819</t>
  </si>
  <si>
    <t>प्र.क्र.34   मध्ये  खराब व नादुरूस्त  फुटपाथ दुरूस्त करून   सुव्यवस्थित करणे</t>
  </si>
  <si>
    <t xml:space="preserve">19. संकल्प निधी बेरीज </t>
  </si>
  <si>
    <t>RE22C302/C4-512</t>
  </si>
  <si>
    <t>प्र.क्र.34 मधील समाज मंदिराची    दुरूस्ती करणे</t>
  </si>
  <si>
    <t>RE14B302/C5-519</t>
  </si>
  <si>
    <t>प्रभाग क्र. 34 गुजराथ कॉलनी येथील लक्ष्मीनगर, सिध्दार्थनगर, येथील शौचालयांची दुरूस्ती करणे</t>
  </si>
  <si>
    <t>घोले रोड  क्षेत्रीय  कार्यालय</t>
  </si>
  <si>
    <t>26-35</t>
  </si>
  <si>
    <t>RE20A302/C2-820</t>
  </si>
  <si>
    <t>148-157</t>
  </si>
  <si>
    <t>प्रभाग क्र.  11 विद्यार्थी सहाय्यक समिती व परिसरातील शेडवर  निर्देशक व रस्त्यांची दुरुस्ती करणे</t>
  </si>
  <si>
    <t>A05</t>
  </si>
  <si>
    <t>RE20A302/C2-821</t>
  </si>
  <si>
    <t>172-235</t>
  </si>
  <si>
    <t>38-101</t>
  </si>
  <si>
    <t>क. सांसर्गिक रोगांचे रुग्णालय इतर संस्थांचा हिस्सा (आ.प्र.)</t>
  </si>
  <si>
    <t>36-103</t>
  </si>
  <si>
    <t>प्रभाग क्र.  11चतु:श्रृंगी मंदिर  परिसरातील साईडपट्ट्या  काँक्रीट  करणे</t>
  </si>
  <si>
    <t>RI17A101</t>
  </si>
  <si>
    <t>158-225</t>
  </si>
  <si>
    <t>tip: search "cnUY" in the PDF to find all entries for वेतन, salary</t>
  </si>
  <si>
    <t>RE22C302/C4-513</t>
  </si>
  <si>
    <t>प्रभाग क्र.  11 मधिल मनपा शाळा व दुरुस्ती विषयक कामे करणे</t>
  </si>
  <si>
    <t>सार्वजनिक वाहतूक सुधारणा व विशेष प्रकल्प विभागामार्फत करावयाची कामे :: Transport, special projects</t>
  </si>
  <si>
    <t>ख. औषधालय शुल्क (आ.प्र.)</t>
  </si>
  <si>
    <t>RE22C302/C4-514</t>
  </si>
  <si>
    <t>A06</t>
  </si>
  <si>
    <t>RI17B101</t>
  </si>
  <si>
    <t>प्रभाग क्र.  11 मधिल पीएमसी कॉलनी    दुरुस्ती विषयक कामे करणे</t>
  </si>
  <si>
    <t>Debt</t>
  </si>
  <si>
    <t>RE14B302/C5-520</t>
  </si>
  <si>
    <t>ग. प्रयोगशाळा शुल्क (आ.प्र.)</t>
  </si>
  <si>
    <t>प्रभाग क्र.  11 मधिल गल्लीबोळ काँक्ऱीट  करणे व फरशी बसविणे</t>
  </si>
  <si>
    <t>RI17C101</t>
  </si>
  <si>
    <t>RE14B302/C5-521</t>
  </si>
  <si>
    <t>घ. इतर जमा (आ.प्र.)</t>
  </si>
  <si>
    <t>प्रभाग क्र.  11 मधिल विविध परिसरात शौचालय दुरुस्त करणे</t>
  </si>
  <si>
    <t>RI17D101</t>
  </si>
  <si>
    <t>प्रभाग क्र.1 ब मधील  लोहगांव परिसरातील विविध रस्ते डांबरीकरण   करणे</t>
  </si>
  <si>
    <t>ZE16A115/W6-</t>
  </si>
  <si>
    <t>RE20C302/C1-611</t>
  </si>
  <si>
    <t>CE20A819/S2-507</t>
  </si>
  <si>
    <t>ZE16B113/W7-</t>
  </si>
  <si>
    <t>ज. कुटी रुग्णालय (आ.प्र.)</t>
  </si>
  <si>
    <t>RI17H101</t>
  </si>
  <si>
    <t>झ. रेडिऑलॉजी (आ.प्र.)</t>
  </si>
  <si>
    <t>RI17I101</t>
  </si>
  <si>
    <t>प्रभाग क्र.6 मधील अंगणवाडी, बालवाडीसह समाज  मंदिरांची  रंगरंगोटी व दुरुस्ती विषयक कामे करणे.</t>
  </si>
  <si>
    <t>महसूल निधीकडून वर्ग</t>
  </si>
  <si>
    <t xml:space="preserve">7. रुग्णालये, प्रसुतिगृहे, औषधालये एकूण बेरीज </t>
  </si>
  <si>
    <t>RE14B301/W5-603</t>
  </si>
  <si>
    <t>प्रभाग क्र.6 मधील सुलभ  व सार्वजनिक महिला शौचालयाची देखभाल दुरुस्तीची  कामे करणे.</t>
  </si>
  <si>
    <t>11. माध्यमिक शाळा विकास निधी - एकूण बेरीज</t>
  </si>
  <si>
    <t>ZE16A104A/S5-1711+</t>
  </si>
  <si>
    <t>RE14B301/W5-604</t>
  </si>
  <si>
    <t xml:space="preserve">प्रभाग क्र. 27 अ, मध्ये विविध ठिकाणी विविध व्यासाची पाण्याची लाईन टाकणे </t>
  </si>
  <si>
    <t>प्रभाग क्र.6 येथील   सार्वजनिक  शौचालये / मुतारी यांत्रिक पध्दतीने  साफ करणे.</t>
  </si>
  <si>
    <t>ड. स्वयंचलित क्रमांक यंत्रे</t>
  </si>
  <si>
    <t>XE23A301/W7-804</t>
  </si>
  <si>
    <t>प्रभाग क्र.6 मधील नाला व कल्व्हर्ट सफाई करणे.</t>
  </si>
  <si>
    <t>4. वीज खर्च (वि.अ.)</t>
  </si>
  <si>
    <t>XE23A301/W7-805</t>
  </si>
  <si>
    <t>SE14A104</t>
  </si>
  <si>
    <t>प्रभाग क्र.6 रेल्वे पुल  ते  पठाणचाळ   मस्जिदपर्यंत 18'' व्यासाची ड्रेनेज  लाईन  टाकणे.</t>
  </si>
  <si>
    <t>XE23A301/W7-806</t>
  </si>
  <si>
    <t>5. संकिर्ण</t>
  </si>
  <si>
    <t>SE14A105</t>
  </si>
  <si>
    <t>प्रभाग क्र.6 मूख्य रस्त्यावरील  ड्रेनेज  लाईन सफाई व चेंबर दुरुस्ती करणे.</t>
  </si>
  <si>
    <t>XE23A301/W7-807</t>
  </si>
  <si>
    <t>ZE16A104A/S5-1712+</t>
  </si>
  <si>
    <t>6. यंत्र दुरूस्ती व श्रममूल्य</t>
  </si>
  <si>
    <t>प्रभाग क्र.6  आंबेडकर चौक  ते  शेवाळे दवाखाना मुख्य रस्त्यावर  18'' ड्रेनेज  लाईन  टाकणे.</t>
  </si>
  <si>
    <t>SE14A106</t>
  </si>
  <si>
    <t xml:space="preserve">प्रभाग क्र. 27 ब,विविध ठिकाणी विविध व्यासाची पाण्याची लाईन टाकणे </t>
  </si>
  <si>
    <t>XE23A301/W7-808</t>
  </si>
  <si>
    <t>प्रभाग क्र.6 औंध  रोड रेल्वे   पोलिस मुख्यालय ते  गणपती मंदिर 18'' ड्रेनेज  लाईन  टाकणे.</t>
  </si>
  <si>
    <t>7. घसारा (मु.ले.)</t>
  </si>
  <si>
    <t>SE14A107</t>
  </si>
  <si>
    <t>ZE16A104A/S5-1713+</t>
  </si>
  <si>
    <t>8. कारखान्याच्या अधिनियमानुसार रंगसफेदी, वगैरे</t>
  </si>
  <si>
    <t>प्रभाग क्र. 27 ब,मध्ये पिण्याच्या पाण्याची टाकी बांधणे.</t>
  </si>
  <si>
    <t>SE14A108</t>
  </si>
  <si>
    <t>9. दि अॅप्रेन्टीस अॅक्ट 1961 अनुसार शिकाऊ उमेदवारांना द्यावयाचे पाठ्यवेतन व तद्नुषंगिक इतर खर्च</t>
  </si>
  <si>
    <t>SE14A109</t>
  </si>
  <si>
    <t>10. शासनाकडे भरावयाच्या आवश्यक रकमा</t>
  </si>
  <si>
    <t>SE14A110</t>
  </si>
  <si>
    <t>ZE16A104A/S5-1715+</t>
  </si>
  <si>
    <t xml:space="preserve">प्रभाग क्र.28 अ मध्ये पाण्याची लाईन टाकणे </t>
  </si>
  <si>
    <t xml:space="preserve">ड. बेरीज </t>
  </si>
  <si>
    <t>RE20A301/W2-1205</t>
  </si>
  <si>
    <t>प्रभाग क्र.7 मध्ये पादचारी   मार्ग,   पार्कींग  बोर्ड,  झेब्रा क्रॉसिंग  इ. पथविषयक कामे करणे.</t>
  </si>
  <si>
    <t>RE20A301/W2-1206</t>
  </si>
  <si>
    <t>ZE16A104A/S5-1718+</t>
  </si>
  <si>
    <t>ZE16A102</t>
  </si>
  <si>
    <t>घोलेरोउ क्षेत्रिय कार्यालया अंतर्गत बोअरवेल घेणे व दुरूस्ती करणे.</t>
  </si>
  <si>
    <t>प्रभाग क्र.7  मध्ये  राडारोडा उचलणे व जे.सी.बी.   पुरविणे.</t>
  </si>
  <si>
    <t>RE20A301/W2-1207</t>
  </si>
  <si>
    <t>प्रभाग क्र.7 मध्ये  खोदाई  केलेल्या ठिकाणावर ग्राऊट करणे/डांबरीकरण करणे/कॉक्रीटीकरण इ. पथविषयक कामे करणे.</t>
  </si>
  <si>
    <t>ZE16A104A/P2-103</t>
  </si>
  <si>
    <t>RE20A301/W2-1208</t>
  </si>
  <si>
    <t>प्रभाग क्र. 13 मध्ये संगमवाडी, नतावाडी परिसर, पुणे-मुबंई रस्ता येथे पाण्याची लाईन टाकणे.</t>
  </si>
  <si>
    <t>प्रभाग क्र.7 मधील पावसाळी लाईन साफ करणे.</t>
  </si>
  <si>
    <t>ZE16A104A/P2-104</t>
  </si>
  <si>
    <t>प्रभाग क्र. 24 मध्ये शिवाजीनगर आपटेरोड लगतच्या गल्ल्यांमध्ये पाण्याची लाईन टाकणे.</t>
  </si>
  <si>
    <t>ZE16A104A/P2-105</t>
  </si>
  <si>
    <t xml:space="preserve">प्रभाग क्र. 25 मध्ये वडारवाडी, पांडवनगर, हनुमाननगर, गोखलेनगर येथे पाण्याची लाईन टाकणे व जुन्या लाईन बदलणे </t>
  </si>
  <si>
    <t>ZE16A104A/P2-106</t>
  </si>
  <si>
    <t>प्रभाग क्र. 36 प्रभात रोड पासुन गल्ली नं. 5 मध्ये कर्वेरोडपर्यंत डाव्याबाजुने 6 इंची पाण्याची लाईन टाकणे</t>
  </si>
  <si>
    <t>ZE16A104A/P2-107</t>
  </si>
  <si>
    <t>प्रभाग क्र. 36 प्रभात रोड पासुन गल्ली नं.6 सरला पथावर 6 इंची उजव्या बाजुने पाण्याची लाईन टाकणे</t>
  </si>
  <si>
    <t>ZE16A104A/P2-108</t>
  </si>
  <si>
    <t>XE12A###A</t>
  </si>
  <si>
    <t>प्रभाग क्र. 36 प्रभात रोड पासुन गल्ली न.4 काळे पथ येथे उजव्या बाजुने 6 इंची पाण्याची लाईन टाकणे</t>
  </si>
  <si>
    <t>ZE16A104A/P2-109</t>
  </si>
  <si>
    <t>RE20A301/W2-1209</t>
  </si>
  <si>
    <t>प्रभाग क्र. 36 प्रभात रोड पासुन गल्ली न.11 धर्मावतपथ येथे उजव्या बाजुने 6 इंची पाण्याची लाईन टाकणे</t>
  </si>
  <si>
    <t>3. संकीर्ण</t>
  </si>
  <si>
    <t>प्रभाग क्र.7  मध्ये   फुटपाथ दुरुस्ती विषयक कामे करणे.</t>
  </si>
  <si>
    <t>ZE16A104A/P2-110</t>
  </si>
  <si>
    <t>XE12A103</t>
  </si>
  <si>
    <t>RE22C301/W4-607</t>
  </si>
  <si>
    <t>4. पाण्याची किंमत (पर्वती पंपिंग स्टेशन)</t>
  </si>
  <si>
    <t>प्रभाग क्र.7 मधील होळकर शाळेमध्ये फर्निचर व इतर   तद्नूषंगिक कामे  करणे.</t>
  </si>
  <si>
    <t>महिला बचत गटांसाठी विविध विकासाची कामे करणे</t>
  </si>
  <si>
    <t>RE22C301/W4-608</t>
  </si>
  <si>
    <t>XE12A104</t>
  </si>
  <si>
    <t>प्रभाग क्र.7 मधील स्वामी विवेकानंद शाळेमध्ये विविध  दुरुस्तीची  कामे करणे.</t>
  </si>
  <si>
    <t>RE22C301/W4-609</t>
  </si>
  <si>
    <t>प्रभाग क्र.7 मध्ये औंध क्षेत्रिय कार्यालयामध्ये फर्निचर व इतर   तदनुषंगिक कामे करणे.</t>
  </si>
  <si>
    <t>CE12A403</t>
  </si>
  <si>
    <t>5. पाणी शुद्ध करणे व तद्नुषंगिक कामे करणे</t>
  </si>
  <si>
    <t>XE12A105</t>
  </si>
  <si>
    <t>6. प्रयोगशाळा देखभाल खर्च</t>
  </si>
  <si>
    <t>XE12A106</t>
  </si>
  <si>
    <t xml:space="preserve">वॉ.क्र. 2 टिंगरेनगर शाळा इमारतीचे विस्तारिकरण करणे </t>
  </si>
  <si>
    <t>7-अ. पंपिंग वीज खर्च</t>
  </si>
  <si>
    <t>XE12A107</t>
  </si>
  <si>
    <t>9. कोठी इतर साहित्य खर्च</t>
  </si>
  <si>
    <t>XE12A109</t>
  </si>
  <si>
    <t>12. पर्वती जलकेंद्रातील यंत्रसामुग्रीवरील घसारा (मु.ले.)</t>
  </si>
  <si>
    <t>XE12A112</t>
  </si>
  <si>
    <t>CE12A405</t>
  </si>
  <si>
    <t>14. जलप्रदूषण प्रतिबंधक खर्च</t>
  </si>
  <si>
    <t>XE12A115</t>
  </si>
  <si>
    <t>120</t>
  </si>
  <si>
    <t>वॉ.क्र.120 कोंढवा खु. येथील शाळा क्र. 58,122,82 या शाळेच्या वर्गखोल्या वाढविणे</t>
  </si>
  <si>
    <t>18. जलकेंद्र पाण्याच्या टाक्या येथे प्रकाश व्यवस्था व दूरध्वनी व्यवस्था</t>
  </si>
  <si>
    <t>XE12A120</t>
  </si>
  <si>
    <t>21. पर्वती जलकेंद्र येथे पंपिंग विषयक अत्यावश्यक तातडीची कामे करणे</t>
  </si>
  <si>
    <t>XE12A123</t>
  </si>
  <si>
    <t>CE12A407</t>
  </si>
  <si>
    <t>24.पाणी वापराबाबत जनजागृती व इतर उपाय योजना राबविणे.</t>
  </si>
  <si>
    <t>96</t>
  </si>
  <si>
    <t>XE12A126</t>
  </si>
  <si>
    <t>वॉ.क्र. 96 महंमदवाडी येथील आण्णासाहेब मगर प्रा.विद्यालयात वर्गखोल्या बांधणे</t>
  </si>
  <si>
    <t>25. पाणीपुरवठा विभागासाठी सुरक्षा रक्षक पुरविणे</t>
  </si>
  <si>
    <t>XE12A127</t>
  </si>
  <si>
    <t>CE12A408</t>
  </si>
  <si>
    <t>26. पर्वती, वडगाव, होळकर जलकेंद्र व त्यावरील सर्व पंपिंग स्टेशनचे ट्रान्सफॉर्मर, पंप मोटार, व्हॉल्व्ह पॅनेल, केबल व इतर उपकरणांची वार्षिक देखभाल दुरुस्ती विषयक कामे करणे</t>
  </si>
  <si>
    <t>XE12A128</t>
  </si>
  <si>
    <t>हडपसरगाव शाळा क्र. 32,63,45 येथील शाळेत वर्गखोल्या व विविध सुधारणा कामे करणे</t>
  </si>
  <si>
    <t>एम.जे.पी.च्या अहवाला प्रमाणे मनपाची व राज्य सरकारचे अनुदान येईपर्यत खर्च करावयाची रक्कम</t>
  </si>
  <si>
    <t>XE12A129</t>
  </si>
  <si>
    <t>ठेका पध्दतीने सेवक उपलब्ध करणे</t>
  </si>
  <si>
    <t>CE12A409</t>
  </si>
  <si>
    <t>XE12A130</t>
  </si>
  <si>
    <t>प्रयोगशाळेमध्ये सुधारणा विषयक कामे करणे</t>
  </si>
  <si>
    <t xml:space="preserve">वॉ.क्र. 140 कोंढवा बु. येथे शाळेच्या वर्गखोल्या बांधणे </t>
  </si>
  <si>
    <t>XE12A131</t>
  </si>
  <si>
    <t>पर्वती जलकेंद्रातील क्लोरिफायर व क्लोरिफ्लायुलेटरची वार्षिक देखभाल दुरुस्तीची कामे करणे</t>
  </si>
  <si>
    <t>XE12A132</t>
  </si>
  <si>
    <t>CE12A410</t>
  </si>
  <si>
    <t>पर्वती जलकेंद्रतील क्लोरिनेश सिलेंडर स्टोअरेज शेड समोरील व आवारातील पीसीसी व बांधकाम करणे</t>
  </si>
  <si>
    <t>18</t>
  </si>
  <si>
    <t>XE12A133</t>
  </si>
  <si>
    <t>पर्वती पंपहाऊस एलएलआर व एमएलआर पंपासाठी स्पेअर्स पुरविणे व बसविणे</t>
  </si>
  <si>
    <t>वॉर्ड क्र.18, मधील नं.4 नियोजित क्रांतीवीर लहूजी वस्ताद इंग्लीश स्कूल मधील उर्वरित काम करणे</t>
  </si>
  <si>
    <t>XE12A134</t>
  </si>
  <si>
    <t>विमाननगर सिम्बायोसिस कॉलेज रोड ते सी.डी. चौक रस्ता करणे.</t>
  </si>
  <si>
    <t>पर्वती एचसीआर झोनच्या पंपासाठी चौकोनी व गोल स्पअर्स पुरविणे व बसविणे</t>
  </si>
  <si>
    <t>CE12A411</t>
  </si>
  <si>
    <t>XE12A135</t>
  </si>
  <si>
    <t>67</t>
  </si>
  <si>
    <t>CE20A102/A2-1315+</t>
  </si>
  <si>
    <t>वॉर्ड क्र.116 फायनल प्लॉट क्र.478 पर्वती येथील राजीव गांधी प्रायमरी शाळेचे उर्वरित काम पुर्ण करणे</t>
  </si>
  <si>
    <t>हिंगणे मुख्य रस्ता करणे.</t>
  </si>
  <si>
    <t>पर्वती जलकेंद्रातील प्रयोगशाळेसाठी टर्बिडिटी मीटर व अन्य साहित्य खरेदी करणे</t>
  </si>
  <si>
    <t>FE14C123</t>
  </si>
  <si>
    <t>XE12A136</t>
  </si>
  <si>
    <t>उद्योजक प्रशिक्षण संस्था</t>
  </si>
  <si>
    <t>वडगाव जलकेंद्र केदारेश्वर आगम मंदिर येथील पंपिंग यंत्रणा चालविणे व देखभाल दुरुस्तीची कामे करणे</t>
  </si>
  <si>
    <t>XE12A137</t>
  </si>
  <si>
    <t>RE22C301/W4-610</t>
  </si>
  <si>
    <t>FE14C125#</t>
  </si>
  <si>
    <t>CE12A412</t>
  </si>
  <si>
    <t>53</t>
  </si>
  <si>
    <t>वॉर्ड क्र. 127 मधील हिंगणे खुर्द शाळा क्र. 168 शाळेचा हॉल व वर्गखोल्या बांधणे व नुतनीकरण करणे</t>
  </si>
  <si>
    <t xml:space="preserve">महिला−बाल कल्याण योजना अंतर्गत करावयाची कामे </t>
  </si>
  <si>
    <t>प्रभाग क्र.7 मधील  मुस्लिम दफनभूमीमध्ये विविध दुरुस्ती विषयक कामे करणे.</t>
  </si>
  <si>
    <t>CE12A413</t>
  </si>
  <si>
    <t>RE22C301/W4-611</t>
  </si>
  <si>
    <t xml:space="preserve">वॉ.क्रं.93 साधना विद्यालय येथे शाळा बांधणे </t>
  </si>
  <si>
    <t>FE14C126</t>
  </si>
  <si>
    <t>प्रभाग क्र.7 मधील हिंदू  स्मशानभूमीमध्ये विविध  दुरुस्ती विषयक कामे करणे.</t>
  </si>
  <si>
    <t>सावित्रीबाई फुले स्मारक बांधणे</t>
  </si>
  <si>
    <t>RE22C301/W4-612</t>
  </si>
  <si>
    <t>प्रभाग क्र.7 मधील  मनपा शाळा, इमारती,   स्वच्छतागृह इत्यादीवर वॉटर प्रुफिंग  करणे.</t>
  </si>
  <si>
    <t>FE14C128</t>
  </si>
  <si>
    <t>CE12A414</t>
  </si>
  <si>
    <t>प्रभाग क्र. 36 प्रभात रोड पासुन गल्ली न.7 मध्ये भांडारकर रोड पर्यंत 6इंची पाण्याची लाईन टाकणे</t>
  </si>
  <si>
    <t xml:space="preserve">साध्वी सावित्रीबाई फुले मुलींची पहिली शाळा, भिडेवाडा जतन करणे </t>
  </si>
  <si>
    <t>ZE16A104A/P2-111</t>
  </si>
  <si>
    <t>प्रभाग क्र. 36 कर्वेरोड आनंद हॉटेलपासुन ते माळेकर वस्तीपर्यंत 6 इंची पाण्याची लाईन टाकणे</t>
  </si>
  <si>
    <t>प्रभाग क्र.28 अ मध्ये विविध ठिकाणी जुन्या लाईन बदलुन नविन पाण्याची लाईन टाकणे</t>
  </si>
  <si>
    <t>ZE16A104A/P2-112</t>
  </si>
  <si>
    <t>प्रभाग क्र. 36 कर्वेरोड समुद्र हॉटेलपासुन बी.एस.एन.एल.इमारतीच्या मागील बाजुस व लगतच्या गल्ल्यात 6 इंची पाण्याची लाईन टाकणे</t>
  </si>
  <si>
    <t>ZE16A104A/P2-113</t>
  </si>
  <si>
    <t>11,12, 13,24, 36</t>
  </si>
  <si>
    <t>कालव्यामधून पाणी घेणे व त्याचे वाटप करणे</t>
  </si>
  <si>
    <t>घोलेरोउ क्षेत्रिय कार्यालया अंतर्गत नवीन व्हॉल्व्ह बसविणे व तद्नुषंगिक कामे करणे.</t>
  </si>
  <si>
    <t>ZE16A102C</t>
  </si>
  <si>
    <t xml:space="preserve">(क) लष्कर पाणीपुरवठा केंद्रासाठी बंद पाईप लाईन टाकणे </t>
  </si>
  <si>
    <t>ZE16A102D</t>
  </si>
  <si>
    <t>ZE16A104A/S5-1717+</t>
  </si>
  <si>
    <t xml:space="preserve">(ड) खडकवासला ते पर्वती पाईप लाईन टाकणे </t>
  </si>
  <si>
    <t xml:space="preserve">प्रभाग क्र.28 अ मध्ये विविध ठिकाणी 6 इंची पाण्याची लाईन टाकणे </t>
  </si>
  <si>
    <t>अ. − सभासद व सेवकांसाठी आरोग्य सहाय्य योजना (आ.प्र.)</t>
  </si>
  <si>
    <t>RI18A101</t>
  </si>
  <si>
    <t>ZE16A103#</t>
  </si>
  <si>
    <t>ZE16A104A/S5-1719+</t>
  </si>
  <si>
    <t>ZE16A104A/P2-114</t>
  </si>
  <si>
    <t xml:space="preserve">प्रभाग क्र.28 ब मध्ये विविध ठिकाणी पाण्याची लाईन टाकणे </t>
  </si>
  <si>
    <t>पाणी शुद्धीकरण प्रकल्प</t>
  </si>
  <si>
    <t>प्रभाग क्र. 12 खैरेवाडी येथे पाण्याची टाकी बांधणे.</t>
  </si>
  <si>
    <t>ZE16A103C</t>
  </si>
  <si>
    <t>12. स्वतंत्र सायकल मार्ग योजना निधी -</t>
  </si>
  <si>
    <t>ZE16A104A/P2-115</t>
  </si>
  <si>
    <t>परिशिष्ट क्रमां क 1 (अ) : कर्जाची माहिती दर्शविणारे पत्रक</t>
  </si>
  <si>
    <t>ZE16A104A/S5-1720+</t>
  </si>
  <si>
    <t>प्रभाग क्र. 12 पुणे विद्यापीठ आवारात पाण्याची टाकी बांधणे.</t>
  </si>
  <si>
    <t>ZE16A104A/P2-116</t>
  </si>
  <si>
    <t>चतु:श्रृंगी पाणी पुरवठा विभागाच्या कार्यालयामध्ये फर्निचर व तद्नुषंगिक कामे करणे.</t>
  </si>
  <si>
    <t>प्रभाग क्र.28 ब मध्ये संपुर्ण शास्त्रीनगर भाग, विश्वेश्वर कॉलनी, मराठा महासंघ, गुरूजन सोसायटी भागात पाण्याची लाईन टाकणे</t>
  </si>
  <si>
    <t>ZE16A104A/P2-117</t>
  </si>
  <si>
    <t>ZE16A104A/S5-1721+</t>
  </si>
  <si>
    <t>1516 स्थायी समिती</t>
  </si>
  <si>
    <t xml:space="preserve">प्रभाग क्र. 12 मॉडेल कॉलनी, गजानन सोसायटी मध्ये पाण्याची लाईन टाकणे </t>
  </si>
  <si>
    <t>FE61A103</t>
  </si>
  <si>
    <t xml:space="preserve">प्रभाग क्र.28 ब मध्ये संपुर्ण म्हातोबा नगर, परमहंस नगर, भारतीनगर भागात पाण्याची लाईन टाकणे </t>
  </si>
  <si>
    <t>ZE16A104A/P2-118</t>
  </si>
  <si>
    <t>होळकर पूल</t>
  </si>
  <si>
    <t>236-237</t>
  </si>
  <si>
    <t>102-103</t>
  </si>
  <si>
    <t>104-105</t>
  </si>
  <si>
    <t>FE61A104</t>
  </si>
  <si>
    <t>226-227</t>
  </si>
  <si>
    <t>बंडगार्डन नजीक नवीन पुलाचे बांधकाम करणे.</t>
  </si>
  <si>
    <t>ZE16A104A/S5-1722+</t>
  </si>
  <si>
    <t>प्रभाग क्र.  11  मधिल  विविध ठिकाणचे खराब जंक्स्शन बॉक्स, फिडर पिलर, केबल व इतर विद्युत विषयक   कामे करणे</t>
  </si>
  <si>
    <t>FE61A105</t>
  </si>
  <si>
    <t>A07</t>
  </si>
  <si>
    <t>होळकर पूल ते चंद्रमा चौक रस्ता रूंदीकरणे व उड्डाणपूल बांधणे.</t>
  </si>
  <si>
    <t>FE61A106</t>
  </si>
  <si>
    <t>सिंहगड रस्त्यावर धायरी फाटा येथे कालव्यावर पुल बांधणे.</t>
  </si>
  <si>
    <t>Debt accounts</t>
  </si>
  <si>
    <t>RE20C302/C1-612</t>
  </si>
  <si>
    <t>प्रभाग क्र.1 ब मधील   चौधरीनगर,   कलवड, मुंजाबावस्ती, आकाश  पार्क  परिसरातील रस्ते डांबरीकरण कर</t>
  </si>
  <si>
    <t>प्रभाग क्र.  11 मधिल शौचालये, शाळा, इ. ठिकाणचे विद्युत   विषयक वायरिंगची कामे करणे</t>
  </si>
  <si>
    <t>CE20A819/S2-508</t>
  </si>
  <si>
    <t xml:space="preserve">प्रभाग क्र.1 ब मधील कलवड वस्ती, खेसे पार्क मधील अंतर्गत रस्ते साईड पट्ट्या ग्राऊट करुन डांबरीकरण करणे </t>
  </si>
  <si>
    <t>XE23A302/C7-617</t>
  </si>
  <si>
    <t>CE20A819/S2-509</t>
  </si>
  <si>
    <t xml:space="preserve">भवानी पेठ </t>
  </si>
  <si>
    <t>प्रभाग क्र.  11 मध्ये विविध ठिकाणी मॅनहोल चेंबर दुरुस्ती करणे</t>
  </si>
  <si>
    <t xml:space="preserve">कसबा विश्राम </t>
  </si>
  <si>
    <t xml:space="preserve">टिळक रोड </t>
  </si>
  <si>
    <t xml:space="preserve">सहकारनगर </t>
  </si>
  <si>
    <t xml:space="preserve">हडपसर </t>
  </si>
  <si>
    <t>XE23A302/C7-618</t>
  </si>
  <si>
    <t xml:space="preserve">बिबवेवाडी </t>
  </si>
  <si>
    <t xml:space="preserve">धनकवडी </t>
  </si>
  <si>
    <t>प्रभाग क्र.  11 मध्ये विविध ठिकाणी ड्रेनेज  लाईन  टाकणे</t>
  </si>
  <si>
    <t>कोंढवावानवडी</t>
  </si>
  <si>
    <t>सुधारित मंजूर तरतूद</t>
  </si>
  <si>
    <t>अंदाजपत्रकातील तरतुदींचा विभागवार वाटप तक्ता - अंदाजपत्रक 'अ'</t>
  </si>
  <si>
    <t>सन 2015-16 साठी 
आवश्यक तरतूद (स्था)</t>
  </si>
  <si>
    <t>बीआरटी फेज 1 :</t>
  </si>
  <si>
    <t>येरवडा ते विश्रांतवाडी :</t>
  </si>
  <si>
    <t>A</t>
  </si>
  <si>
    <t>FE34A101A</t>
  </si>
  <si>
    <t>1. मुख्य देखरेख वसुली</t>
  </si>
  <si>
    <t>येरवडा ते डेकन कॉलेज</t>
  </si>
  <si>
    <t>RE20A302/C2-822</t>
  </si>
  <si>
    <t>प्रभाग क्र.  12 चाफेकर नगर मधिल सायकल ट्रॅक  पुन्हा  नव्याने  करणे</t>
  </si>
  <si>
    <t>FE34A101B</t>
  </si>
  <si>
    <t xml:space="preserve"> कोथरूड माळवाडी (सागर कॉलनी ते मनपा हद्द) 100' डी.पी. रस्ता</t>
  </si>
  <si>
    <t>RE11W112A</t>
  </si>
  <si>
    <t>RE11W104A</t>
  </si>
  <si>
    <t>RE11W103A</t>
  </si>
  <si>
    <t>RE11W113A</t>
  </si>
  <si>
    <t>RE11W110A</t>
  </si>
  <si>
    <t>RE11W111A</t>
  </si>
  <si>
    <t xml:space="preserve"> कोथरूड कर्वे पुतळा ते मयूर डी.पी. रस्ता 40' डी.पी. रसता</t>
  </si>
  <si>
    <t>Automatic English Translation</t>
  </si>
  <si>
    <t xml:space="preserve"> कात्रज कोंढवा बायपास (सातारा रोड ते राजस सोसायटी)</t>
  </si>
  <si>
    <t xml:space="preserve"> कोंढवा बिबवेवाडी रोड ते मार्केट यार्ड (नेहरू रस्ता)</t>
  </si>
  <si>
    <t>प्रभाग क्र.  31 शाहू  कॉलनी 1 ते  11 गल्लयांमध्ये  एनर्जी सेव्हींग फिटींग बसवून प्रकाश व्यवस्था  करणे.</t>
  </si>
  <si>
    <t xml:space="preserve"> भगवान ता. कवडे पथ ते सिपोरेक्स ते मगरपट्टा रस्ता</t>
  </si>
  <si>
    <t xml:space="preserve"> किर्लोस्कर फ्लायओव्हर (पेट्रोल पंपापासून) रेल्वे लाईनकडे जाणारा रस्ता</t>
  </si>
  <si>
    <t xml:space="preserve"> सातारा रस्ता ते बिबवेवाडी रस्ता (गुरुराज सोसायटीमधून कल्व्हर्टसह)</t>
  </si>
  <si>
    <t xml:space="preserve"> पद्मावती पूल ते बिबवेवाडी रस्ता (बिबवेवाडी ओटा स्कीमजवळ)</t>
  </si>
  <si>
    <t xml:space="preserve"> एन.आय.बी.एम. रस्ता कोणार्क पूरम पर्यंत (60' डी.पी. रस्ता) (बायपास रस्ता) (कल्व्हर्टसह)</t>
  </si>
  <si>
    <t>CE20A176/W2-27</t>
  </si>
  <si>
    <t>तळजाई पाण्याचे टाकीकडे जाणारा रस्ता</t>
  </si>
  <si>
    <t>कॅनॉल   रोड कमिन्स    कॉलेज ते  सार्वजनिक स्वच्छतागृहापर्यंत रस्ता  डांबरीकरण  करणे ते  विठ्ठलमंदिर पर्यंत रस्ता   करणे.</t>
  </si>
  <si>
    <t>एम.सी.एम.टी.आर. रस्ता नेताजीनगर ते सोलापूर रस्ता</t>
  </si>
  <si>
    <t>CE20A176/W2-28</t>
  </si>
  <si>
    <t>सातारा रस्ता विवेकानंद पुतळा ते लोअर इंदिरानगर</t>
  </si>
  <si>
    <t>कामना वसाहत व मावळे आळी रस्ते डाबरीकरण  करणे.</t>
  </si>
  <si>
    <t>बिबवेवाडी 100' डी.पी. रस्तापैकी चैत्रबन ते मनपा हद्द रस्ता</t>
  </si>
  <si>
    <t>CE20A176/W2-29</t>
  </si>
  <si>
    <t>सहकारनगर, लक्ष्मीनगर सरहद्दीजवळून जाणारा 100' डी.पी. रस्ता</t>
  </si>
  <si>
    <t>गुलाबराव ताटे  पथ  पाणंद रस्ता   डांबरीकरण करणे.</t>
  </si>
  <si>
    <t>रामवाडी जकातनाका ते संजय पार्क स. नं. 204, 182,233, 235 लोहगांव 100' डी.पी. रोड</t>
  </si>
  <si>
    <t>FE14A118/W5-1202</t>
  </si>
  <si>
    <t>स. नं. 204, 211, 210, 234 लोहगांव नगर रोड समांतर 60' डी.पी. रोड</t>
  </si>
  <si>
    <t>प्रभाग क्र.  32 मावळे आळी, कामना वसाहत परीसरामध्ये ड्रेनेज  लाईन   टाकणे व काँक्रीट  करणे</t>
  </si>
  <si>
    <t>स. नं. 195 व 142 लोहगांव हद्दीवरून नगर रोडला मिळणारा (खुळेवाडीकडे) जाणारा 60' डी.पी. रोड</t>
  </si>
  <si>
    <t>CE20C118/W1-46</t>
  </si>
  <si>
    <t>क्षेत्रीय कार्यालयाने करावयाची योजनांतर्गत कामे : सन 2015-16  ऐकूण बेरीज</t>
  </si>
  <si>
    <t>स. नं. 25, 26 वडगांवशेरी नगर रोडला मिळणारा 60' डी.पी. रोड</t>
  </si>
  <si>
    <t>प्रभाग क्र.  32 कामना वसाहत, मावळेआळी  परिसरात प्रकाश व्यवस्था   करणे.</t>
  </si>
  <si>
    <t>स. नं. 191 नागपूर चाळीपासून लोहगांवमधून लोहगांवरोडला मिळणारा 100' डी.पी. रस्ता</t>
  </si>
  <si>
    <t>CE20C118/W1-47</t>
  </si>
  <si>
    <t>डी. व्ही. गोखले पथावरील रमणबाग शाळेच्या पश्चिमेकडील चौक (3)</t>
  </si>
  <si>
    <t>प्रभाग क्र.  32 कर्वेनगर कॅनॉलखालील  गल्ल्यांमध्ये एनर्जी सेव्हींग फिटींग बसवून प्रकाश व्यवस्था  करणे.</t>
  </si>
  <si>
    <t>केळकर रस्ता अहिल्यादेवी होळकर चौक ते आढाव चौक या रस्त्याला ज्या ठिकाणी मिळतो तो चौक (3)</t>
  </si>
  <si>
    <t>CE20C118/W1-48</t>
  </si>
  <si>
    <t>भालकर भोपटकर रस्ता राष्ट्रभाषा भवन रस्त्याला जिथे मिळतो तो चौक (3)</t>
  </si>
  <si>
    <t>पटवर्धन चौक (बाजीराव रस्ता) (4)</t>
  </si>
  <si>
    <t>प्रभाग क्र.  32 सम्राट अशोक विद्यालय परिसरातील  रस्त्यांवर प्रकाश व्यवस्था करणे.</t>
  </si>
  <si>
    <t>साततोटी चौक (4)</t>
  </si>
  <si>
    <t>गणपती चौक (4)</t>
  </si>
  <si>
    <t>राजा धनराज गिरीजी हायस्कूल जवळील चौक (5)</t>
  </si>
  <si>
    <t>दूध भट्टी जवळील चौक</t>
  </si>
  <si>
    <t>दिनबंधू चौक (5)</t>
  </si>
  <si>
    <t>रास्ता पेठ पॉवर हाऊस चौक (5)</t>
  </si>
  <si>
    <t>पोलीस वसाहतीजवळील (एम्प्लॉयमेंट ऑफिस) (5)</t>
  </si>
  <si>
    <t>नेहरू रस्ता व लकारी मारूती चौक जोडणारा चौक</t>
  </si>
  <si>
    <t>CE20A176/W2-30</t>
  </si>
  <si>
    <t>कुमठेकर रस्त्यावरील मोदी गणपती रस्त्यावरील चौक (7)</t>
  </si>
  <si>
    <t>कोकण एक्सप्रेस  तेजसनगर ,डहाणूकर  कॉलनी थर्माेप्लास्टीक   पेंट  व कर्व्हीग पेटींग  करणे.</t>
  </si>
  <si>
    <t>आण्णा शास्त्री पंढरपुरे चौक</t>
  </si>
  <si>
    <t>FE14A118/W5-1203</t>
  </si>
  <si>
    <t>वासुदेव फडके रस्ता भिकारदास मारूती रस्त्याला मिळतो तो चौक</t>
  </si>
  <si>
    <t>प्र.क्र.33 मधील लक्ष्मीनगर येथील खराब झालेले   चेंबर   प्रिकास्ट करणे</t>
  </si>
  <si>
    <t>बाजीराव रस्त्यावरील लिंबराज महाराज चौक</t>
  </si>
  <si>
    <t>शाहू चौक</t>
  </si>
  <si>
    <t>शितळादेवी चौक</t>
  </si>
  <si>
    <t>FE14A118/W5-1204</t>
  </si>
  <si>
    <t>पंचमुखी मारूती चौक</t>
  </si>
  <si>
    <t>लालबहादूर शास्त्री चौक</t>
  </si>
  <si>
    <t>कृष्णहट्टी चौक</t>
  </si>
  <si>
    <t>देवळाची तालीम चौक</t>
  </si>
  <si>
    <t>प्र.क्र.33 मधील लक्ष्मीनगर येथे  खराब व खचलेले  झालेले ड्रेनेज  लाईन बदलणे</t>
  </si>
  <si>
    <t>गोविंद हलवाई चौक</t>
  </si>
  <si>
    <t>RE11W114A</t>
  </si>
  <si>
    <t>बुरूड आळी चौक</t>
  </si>
  <si>
    <t>CE20C118/W1-49</t>
  </si>
  <si>
    <t>RE11W108A</t>
  </si>
  <si>
    <t>गाडीखाना हॉस्पिटलचे दोन्ही चौक (8)</t>
  </si>
  <si>
    <t>RE11W102A</t>
  </si>
  <si>
    <t>RE11W105A</t>
  </si>
  <si>
    <t>अशोक चौक (8)</t>
  </si>
  <si>
    <t>RE11W106A</t>
  </si>
  <si>
    <t>CE20A1196/C2-201</t>
  </si>
  <si>
    <t>RE11W109A</t>
  </si>
  <si>
    <t>नाना चावडी चौक (9)</t>
  </si>
  <si>
    <t>RE11W107A</t>
  </si>
  <si>
    <t>RE22C302/C4-515</t>
  </si>
  <si>
    <t>प्रभाग क्र.  26 एकाच रस्त्यावर वाहतुक वेग  मर्यादा कमी  करण्यास   उपाय योजना करणे</t>
  </si>
  <si>
    <t>हिंदमाता चौक (9)</t>
  </si>
  <si>
    <t>प्रभाग क्र.  33 कोथरूड गावठाण, कोथरूड स्टँड  परिसरात  एनर्जी सेव्हींग फिटींग बसविणे.</t>
  </si>
  <si>
    <t>प्रभाग क्र.  12 मधिल शाळा  मधिल दुरुस्ती विषयक कामे करणे</t>
  </si>
  <si>
    <t>शामा प्रसाद मुखर्जी चौक (9)</t>
  </si>
  <si>
    <t>डेकन कॉलेज ते बॉम्बे सैपर्स</t>
  </si>
  <si>
    <t>CE20C118/W1-50</t>
  </si>
  <si>
    <t>RE22C302/C4-516</t>
  </si>
  <si>
    <t>C</t>
  </si>
  <si>
    <t>FE34A101C</t>
  </si>
  <si>
    <t>प्रभाग क्र.  33 डहाणुकर कॉलनी  व गांधीभवनकडे जाणाऱ्या रस्त्यावर एनर्जी सेव्हींग फिटींग बसविणे.</t>
  </si>
  <si>
    <t>चाफेकर वस्ती  येथे  सभागृह दुरुस्ती करणे/सुशोभिकरण करणे</t>
  </si>
  <si>
    <t>बॉम्बे सैपर्स ते विश्रांतवाडी</t>
  </si>
  <si>
    <t>येरवडा ते विश्रांतवाडी : एकूण</t>
  </si>
  <si>
    <t>RE14B302/C5-522</t>
  </si>
  <si>
    <t>प्रभाग क्र.  12 चाफेकरनगर खैरेवाडी व शिरोळेवस्ती येथे  शौचालय दुरुस्ती करणे  व सुशोभिकरण   करणे</t>
  </si>
  <si>
    <t>CE20A176/W2-31</t>
  </si>
  <si>
    <t>स्वीकार हॉटेल    ते जैन मंदिरापर्यंत  रस्ता  करणे.</t>
  </si>
  <si>
    <t>प्रभाग क्र.1 ब मधील स.नं.25 मधून   कलवकडकडे जाणारा डीपी  रस्ता  करणे</t>
  </si>
  <si>
    <t>CE20A176/W2-32</t>
  </si>
  <si>
    <t>सन 2015-16 मध्ये निरनिराळ्या खाती कर्ज परतफेडीचे हप्ते, गंगाजळीचे हप्ते व व्याज वगैरेंसंबंधी केलेल्या तरतुदी दर्शविणारे पत्रक</t>
  </si>
  <si>
    <t>RE14B302/C5-523</t>
  </si>
  <si>
    <t>CE20A1196/C2-202</t>
  </si>
  <si>
    <t>CE20A819/S2-510</t>
  </si>
  <si>
    <t>भरतकुंज सोसायटी शैलेश  पुल ते हॉटेल    पवित्रा पर्यंत डांबरीकरण करणे.</t>
  </si>
  <si>
    <t>CE20A176/W2-33</t>
  </si>
  <si>
    <t>FE61A106A</t>
  </si>
  <si>
    <t>स्वतिश्री कॉलनी व पटवर्धन  बाग चौकापर्यंत रस्ता   डांबरीकरण करणे.</t>
  </si>
  <si>
    <t>सिंहगड रस्त्यावर धायरी फाटा येथे उड्डाणपूलाजवळे रस्ता दुरूस्ती व इतर कामे करणे</t>
  </si>
  <si>
    <t>FE61A107</t>
  </si>
  <si>
    <t>ZE16B113/W7-8</t>
  </si>
  <si>
    <t>हडपसर ते सासवड फाटा येथे उड्डाणपूल बांधणे.</t>
  </si>
  <si>
    <t xml:space="preserve">प्रभाग क्र.29 अ वडंर फयुचरा ते महात्मा सोसायटी पर्यंत पाण्याची लाईन टाकणे </t>
  </si>
  <si>
    <t>प्र.क्र.35   नटराज सोसायटी  गल्ली नं.  1 व 2 येथे    ड्रेनेज  लाईन  टाकणे.</t>
  </si>
  <si>
    <t>CE20C118/W1-51</t>
  </si>
  <si>
    <t>प्रभाग क्र.  35 सातचाळ, दहाचाळ, गणेशनगर पूरग्रस्त वसाहत परिसरात  एनर्जी सेव्हींग फिटींग बसविणे.</t>
  </si>
  <si>
    <t>CE20C118/W1-52</t>
  </si>
  <si>
    <t>ZE16A104A/S5-1724+</t>
  </si>
  <si>
    <t>प्रभाग क्र.29 अ वेदभवन ते डुक्करखिंड पाण्याची लाईन टाकणे</t>
  </si>
  <si>
    <t>प्रभाग क्र.  35 इंदिरानगर सोसायटी रस्त्यावर प्रकाश व्यवस्था  करणे.</t>
  </si>
  <si>
    <t>CE20C118/W1-53</t>
  </si>
  <si>
    <t xml:space="preserve">प्र.क्र 6 मध्ये बोपोडी गाव नाईक चाळ या ठिकाणी पाण्याची लाईन टाकणे </t>
  </si>
  <si>
    <t>प्रभाग क्र.  35 दीनानाथ मंगेशकर  हॉस्पिटल परिसर व वकीलनगर परिसरात  एनर्जी सेव्हींग फिटींग बसविणे.</t>
  </si>
  <si>
    <t>ZE16A104A/S5-1725+</t>
  </si>
  <si>
    <t>CE20C118/W1-54</t>
  </si>
  <si>
    <t>ZE16A104A/P2-119</t>
  </si>
  <si>
    <t>प्रभाग क्र.29 अ बावधान मधील विविध ठिकाणी पाण्याची लाईन टाकणे</t>
  </si>
  <si>
    <t xml:space="preserve">प्र.क्र 6 मधील मानाजी बाग व परिसरात पाण्याची लाईन टाकणे </t>
  </si>
  <si>
    <t>प्रभाग क्र.  35 ताथवडे उद्यान परिसर,  स्थैर्य  सोसायटी, अनुरेखा सोसायटी   एनर्जी सेव्हींग फिटींग बसविणे.</t>
  </si>
  <si>
    <t>ZE16A104A/P2-120</t>
  </si>
  <si>
    <t>ब. − वाहन व्यवहार सेवकांसाठी आरोग्य सहाय्य योजना (आ.प्र.)</t>
  </si>
  <si>
    <t xml:space="preserve">प्र.क्र 6 माऊंट वर्ट सोसायटी व परिसरात पाण्याची लाईन टाकणे </t>
  </si>
  <si>
    <t>CE20C118/W1-55</t>
  </si>
  <si>
    <t>RI18A102</t>
  </si>
  <si>
    <t>ZE16A104A/S5-1727+</t>
  </si>
  <si>
    <t>ZE16A104A/P2-121</t>
  </si>
  <si>
    <t xml:space="preserve">प्रभाग क्र.29 ब मध्ये महात्मा सोसायटी परिसरात व विविध ठिकाणी पाण्याच्या पाईप लाईन टाकणे </t>
  </si>
  <si>
    <t>प्रभाग क्र.  35 स्वस्तिश्री सोसायटी, मनिषा सोसायटी  मुख्य रस्ता   व गल्लयांमध्ये प्रकाश व्यवस्था करणे.</t>
  </si>
  <si>
    <t>6, 7, 8, 9,10</t>
  </si>
  <si>
    <t>औंध क्षेत्रिय कार्यालया अंतर्गत स्लुईस व्हॉल्व्ह व एअर व्हॉल्व्ह व फायर हायड्रंटची कामे करणे.</t>
  </si>
  <si>
    <t>CE20C118/W1-56</t>
  </si>
  <si>
    <t>क. − शिक्षण मंडळ सेवकांसाठी आरोग्य सहाय्य योजना (आ.प्र.)</t>
  </si>
  <si>
    <t>RI18A103</t>
  </si>
  <si>
    <t>ZE16A104A/P2-122</t>
  </si>
  <si>
    <t>प्रभाग क्र.35नटराज सोसायटी परिसरात  विविध  गल्लयांमध्ये प्रकाश  व्यवस्था करणे.</t>
  </si>
  <si>
    <t>6, 8</t>
  </si>
  <si>
    <t>ZE16A104A/S5-1729+</t>
  </si>
  <si>
    <t>प्र.क्र. 6 व 8 मध्ये प्रकल्पिय कामाध्ये टाकण्यात आलेल्या जलवाहिन्यामुळे विस्थापित होणाऱ्या जलवाहिन्यांची जोडणी करणे</t>
  </si>
  <si>
    <t>CE20C118/W1-57</t>
  </si>
  <si>
    <t>प्रभाग क्र.30 अ राजयोग सोसायटी  परिसरात 6 इंची पाण्याची लाईन टाकणे</t>
  </si>
  <si>
    <t>ZE16A104A/P2-123</t>
  </si>
  <si>
    <t>प्र.क्र. 35 कमिन्स कंपनी  सिग्नल ते  डी.पी. रस्त्यापर्यंत मुखर्जी  उद्यानाच्या  बाजूने मुख्य  रस्त्यावर प्रकाश व्यवस्था  करणे</t>
  </si>
  <si>
    <t xml:space="preserve">8. आरोग्य सहाय्य योजना एकूण बेरीज </t>
  </si>
  <si>
    <t xml:space="preserve">प्र.क्र. 8 मध्ये परिहार चौक परिसरात जलवाहिन्याची जोडणी करणे </t>
  </si>
  <si>
    <t>ZE16A104A/P2-124</t>
  </si>
  <si>
    <t>प्र.क्र. 8 सोमेश्वरवाडी भागात जलवाहिनी टाकणे</t>
  </si>
  <si>
    <t>ZE16A104A/S5-1730+</t>
  </si>
  <si>
    <t>12. स्वतंत्र सायकल मार्ग योजना निधी - एकूण बेरीज</t>
  </si>
  <si>
    <t>ZE16A104A/P2-125</t>
  </si>
  <si>
    <t xml:space="preserve">प्रभाग क्र. 30 मोतीरामनृर परिसरात 6 इंची पाण्याची लाईन टाकणे </t>
  </si>
  <si>
    <t xml:space="preserve">प्र.क्र. 8 मधील जुनी गंजलेली एम एस प्रिस्ट्रेड लाइ्रन बदलून नविन एम एस लाईन टाकणे </t>
  </si>
  <si>
    <t>ZE16A104A/P2-126</t>
  </si>
  <si>
    <t>13. पूरग्रस्त वसाहत परिरक्षण निधी -</t>
  </si>
  <si>
    <t>वारजे कर्वेनगर क्षेत्रीय  कार्यालय ऐकूण  बेरीज</t>
  </si>
  <si>
    <t xml:space="preserve">प्र.क्र. 8 मधील एन सी एल समोरील जुनी प्रिस्ट्रेड लाइ्रन बदलून नविन एम एस लाइ्रन टाकणे </t>
  </si>
  <si>
    <t>ZE16A104A/P2-127</t>
  </si>
  <si>
    <t>ZE16A104A/S5-1731+</t>
  </si>
  <si>
    <t>प्रभाग क्र.30 अ वारजे माळवाडी मध्ये विविध ठिकाणी पाण्याची लाईन टाकणे</t>
  </si>
  <si>
    <t xml:space="preserve">औंध क्षेत्रिय कार्यालया अंतर्गत बोअरवेलची देरुस्ती करणे व नवीन बोअरवेल घेणे. </t>
  </si>
  <si>
    <t>RI19A101</t>
  </si>
  <si>
    <t>ZE16A104A/P2-128</t>
  </si>
  <si>
    <t>संगमवाडी क्षेत्रीय  कार्यालय</t>
  </si>
  <si>
    <t xml:space="preserve">प्र.क्र. 10 सुस रोड बालाजी मंदिर नवीन डी.पी. रस्त्याच्या कडेने मुख्य जलवाहिनी टाकणे </t>
  </si>
  <si>
    <t>ZE16A104A/S5-1732+</t>
  </si>
  <si>
    <t>ZE16A104A/P2-129</t>
  </si>
  <si>
    <t>प्रभाग क्र.30 ब मध्ये जुनी वारजे पाणी टाकी ते वारजे फिल्टर प्लॅॅन्ट पाण्याची लाईन टाकणे.</t>
  </si>
  <si>
    <t>CE20C118/W1-58</t>
  </si>
  <si>
    <t>2. शासनाकडून (कआकसंप्र)</t>
  </si>
  <si>
    <t xml:space="preserve">प्र.क्र. 9 सं.नं. 66 बाणेर मुख्य डी पी रस्त्याच्या कडेने मुख्य जलवाहिनी टाकणे </t>
  </si>
  <si>
    <t>RI19A102</t>
  </si>
  <si>
    <t>ZE16A104A/P2-130</t>
  </si>
  <si>
    <t>13. पूरग्रस्त वसाहत परिरक्षण निधी - एकूण बेरीज</t>
  </si>
  <si>
    <t>प्रभाग क्र.1 मध्ये  माधवनगर, कमलपार्क येथे  पोल बसवून प्रकाश व्यवस्था  करणे.</t>
  </si>
  <si>
    <t>नगररोड परिसरात पाणीपुरवठा सुधारणा करणेकरिता भामाआस्केड पाणीपुरवठा योजना राबविणे</t>
  </si>
  <si>
    <t xml:space="preserve">प्रभाग क्र. 9 पाषाण बाणेर लिंक रोड परिसरात नविन जलवाहिन्या विकसित करणे. </t>
  </si>
  <si>
    <t>CE20C118/W1-59</t>
  </si>
  <si>
    <t>ZE16A104A/P2-131</t>
  </si>
  <si>
    <t xml:space="preserve">प्र.क्र. 10 पाषाण जलकेंद्र येथे विविध सुधारणा कामे करणे </t>
  </si>
  <si>
    <t>प्रभाग क्र.1 मध्ये  मुंजाबावस्ती, चौधरीनगर  येथे  पोल बसवून प्रकाश व्यवस्था  करणे.</t>
  </si>
  <si>
    <t>ZE16A104A/P2-132</t>
  </si>
  <si>
    <t>ZE16A104</t>
  </si>
  <si>
    <t>4. विशेष सफाई कर (कआकसंप्र)</t>
  </si>
  <si>
    <t>RI19A104</t>
  </si>
  <si>
    <t>ZE16A104A#</t>
  </si>
  <si>
    <t>6. मौजे मांजरी गावाचा कचरा स्विकारणे पोटी जमा</t>
  </si>
  <si>
    <t>RI19A106</t>
  </si>
  <si>
    <t>एरंडवणा येथील मनपा च्या ताब्यात आलेल्या सन-डयु अपार्टमेंट या ठिकाणी इमारतीत प्राथमिक शाळेसाठी विविध विकासाची कामे करणे</t>
  </si>
  <si>
    <t xml:space="preserve">(अ) शहराच्या मध्यवर्ती भागाच्या विकासासाठी </t>
  </si>
  <si>
    <t xml:space="preserve">क. बेरीज </t>
  </si>
  <si>
    <t>RE22C301/W4-613</t>
  </si>
  <si>
    <t>CE12A415</t>
  </si>
  <si>
    <t>ZE16A104B#</t>
  </si>
  <si>
    <t xml:space="preserve">(ब) मुख्य नलिका टाकणे (शहर व लष्कर विभाग) </t>
  </si>
  <si>
    <t>प्रभाग क्र. 12 अ, बालवीर शिरिषकुमार विद्यालय येथील वॉटर प्रुफिंग,रंगरंगोटी व स्ट्रकरल स्टॅबिलिटी रिपोर्ट प्रमाणे दुरुस्तीची कामे करणे.</t>
  </si>
  <si>
    <t>प्रभाग क्र.7 मध्ये  अभियांत्रिकी कुशल कामगार  वर्षभर  पुरविणे.</t>
  </si>
  <si>
    <t>ZE16A104C#</t>
  </si>
  <si>
    <t>XE23A301/W7-809</t>
  </si>
  <si>
    <t>CE12A416</t>
  </si>
  <si>
    <t xml:space="preserve">(क) रायझिंग मेन लाईन टाकणे (शहर व लष्कर विभाग) </t>
  </si>
  <si>
    <t>1. कचरा, खत विक्री (आ.प्र.)</t>
  </si>
  <si>
    <t xml:space="preserve">मनपाच्या अस्तित्वात असलेल्या शाळा इमारतींना भौतिक सोयीसुविधा पुरविणे </t>
  </si>
  <si>
    <t>RI19B101</t>
  </si>
  <si>
    <t>प्रभाग क्र.7 मध्ये  संजय  गांधी येथील  ड्रेनेज  लाईन साफ करणे, चेंबर  दुरुस्ती करणे  व ड्रेनेज  लाईन  टाकणे.</t>
  </si>
  <si>
    <t>20</t>
  </si>
  <si>
    <t>XE23A301/W7-810</t>
  </si>
  <si>
    <t>2. किरकोळ जमा (आ.प्र.)</t>
  </si>
  <si>
    <t>RI19B102</t>
  </si>
  <si>
    <t>ZE16A105</t>
  </si>
  <si>
    <t>CE12A417</t>
  </si>
  <si>
    <t xml:space="preserve">पाणीपुरवठा यंत्रसामुग्री </t>
  </si>
  <si>
    <t>मनपाच्या अस्तित्वात असलेल्या शाळा इमारतींमध्ये मुलींसाठी नवीन स्वच्छतागृहे बांधणे</t>
  </si>
  <si>
    <t>पर्वती जलकेंद्र येथील फिल्टर बेड विषयक कामे करणे</t>
  </si>
  <si>
    <t>CE12A419</t>
  </si>
  <si>
    <t>XE12A138</t>
  </si>
  <si>
    <t>ZE16A105A#</t>
  </si>
  <si>
    <t>येरवडा,मातोश्री इग्लीश स्कुल मध्ये वर्ग खोल्या बांधणे.</t>
  </si>
  <si>
    <t>CE20A102/A2-1326+</t>
  </si>
  <si>
    <t>CE12A420</t>
  </si>
  <si>
    <t>आंबेगाव बु., 18 मीटर डीपी शिव रस्ता स.नं. 17 ते 29 हायवेपर्यंत विकसित करणे</t>
  </si>
  <si>
    <t>ZE16A106#</t>
  </si>
  <si>
    <t>प्र.क्र.62 कोंढवा बु. येथे शाळा इमारत बांधणे.</t>
  </si>
  <si>
    <t>CE20A102/A2-1328+</t>
  </si>
  <si>
    <t>प्र.क्र. 67, पद्मावती पंपिंग स्टेशन ते सहकारनगर पोलीस स्टेशन पर्यंत रस्ता
युटीडब्ल्यूटी पध्दतीने पूर्ण करणे</t>
  </si>
  <si>
    <t>पाणीपुरवठा टाक्या</t>
  </si>
  <si>
    <t>CE20A102/A2-1338+</t>
  </si>
  <si>
    <t>68</t>
  </si>
  <si>
    <t>सुपर इंदिरानगर टाकी येथे स्थापत्य विषयक कामे करणे</t>
  </si>
  <si>
    <t>CE12A421</t>
  </si>
  <si>
    <t>XE12A139</t>
  </si>
  <si>
    <t>प्र.क्र.68, सहकारनगर, दत्तवाडी पोलीस स्टेशन ते एच.एल.आर. पाण्याच्या
टाकीपर्यंतचा 60 फुटी रस्ता यु.टी.डब्ल्यू.टी. पध्दतीने करणे</t>
  </si>
  <si>
    <t>पुणे शहरातील मध्यवर्ती भागाच्या मनपा शाळांमध्ये विविध दुरूस्त्या व विकासकामे करणे</t>
  </si>
  <si>
    <t>क. बेरीज</t>
  </si>
  <si>
    <t>CE20A1250/A7-1+</t>
  </si>
  <si>
    <t>ZE16A107#</t>
  </si>
  <si>
    <t>पाणीपुरवठ्यासंबंधी इतर कामे</t>
  </si>
  <si>
    <t>पुणे शहरात सी.एम.पी. आराखड्यानुसार ( मनपा तरतूद / टटट / एषुषािपिंर्षेी णएड / एषससषीषश लिंyपर्षेी / टीषपर्क्षींप ऊळलीहषीं /
ढतणट wिीश ललेश्र ालिे ) अन्वये प्रशासकीय मुल्यमापनानुसार प्रत्यक्ष
अंमलबजावणी करून कामे करणे</t>
  </si>
  <si>
    <t>CE20A1258/A8-1+</t>
  </si>
  <si>
    <t>ख−1. नळ खाते (स्वारगेट विभाग)</t>
  </si>
  <si>
    <t>3. साफसफाई शुल्क (आ.प्र.)</t>
  </si>
  <si>
    <t>1. कायम सेवक वर्ग वेतन</t>
  </si>
  <si>
    <t>RI19B103</t>
  </si>
  <si>
    <t>ZE16A117#</t>
  </si>
  <si>
    <t>XE12B101A</t>
  </si>
  <si>
    <t>शहरात विविध ठिकाणी पाणीपुरवठा वितरण व्यवस्थेत सुधारणा विषयक करावयाची कामे</t>
  </si>
  <si>
    <t xml:space="preserve">ख. बेरीज </t>
  </si>
  <si>
    <t>XE12B102</t>
  </si>
  <si>
    <t>12</t>
  </si>
  <si>
    <t>4. शहरांतील / नव्याने समाविष्ट गावांतील सर्व व्हॉल्व्हज् चालू व बंद करणे</t>
  </si>
  <si>
    <t>सन 2010-11 मध्ये सुचविण्यात आलेली कामे परंतु दि. 31मार्च 2011 नंतर खर्च पडत असल्याने सुचविण्यात आलेली रक्कम</t>
  </si>
  <si>
    <t>XE12B107</t>
  </si>
  <si>
    <t>शेजार समुहगट व इतर महिलांसाठी विविध कल्याणकारी योजना, बाल विकास केंद्र, स्वच्छ झोपडपट्ठी स्पर्धा, आरोग्य विषयक शिबीरे, झोपडपट्टीत उत्कृष्ट काम करणाऱ्या व्यक्ती व संस्था याना पारितोषिक देणे महिला व बालके यांचेसाठी स्पर्धा घेणे इ.</t>
  </si>
  <si>
    <t>8. टँकरने पाणीपुरवठा करणे</t>
  </si>
  <si>
    <t>XE12B111</t>
  </si>
  <si>
    <t xml:space="preserve">9. पथांची झाडलोट एकूण बेरीज </t>
  </si>
  <si>
    <t>9. कोठी व इतर साहित्य खरेदी</t>
  </si>
  <si>
    <t>सन 2011-12 मधील अपूर्ण कामांसाठी सन 2012-13 मध्ये उपलब्ध केलेली तरतूद</t>
  </si>
  <si>
    <t>24</t>
  </si>
  <si>
    <t>XE12B112</t>
  </si>
  <si>
    <t>प्रभाग क्र.7 मध्ये पाटील  पडळ  येथील   ड्रेनेज  लाईन साफ करणे, चेंबर  दुरुस्ती करणे  व ड्रेनेज  लाईन  टाकणे.</t>
  </si>
  <si>
    <t>10. देखभाल दुरुस्ती : नळदुरुस्ती व स्वच्छता तातडीच्या दुरुस्त्या चेंबर करणे, आर.सी.सी, कव्हर बसविणे व तदनुषंगिक कामे करणे</t>
  </si>
  <si>
    <t>XE12B113</t>
  </si>
  <si>
    <t>सन 2012-13 मधील अपूर्ण कामांसाठी सन 2013-14 मध्ये उपलब्ध केलेली तरतूद</t>
  </si>
  <si>
    <t>11. टाक्याची दुरुस्ती</t>
  </si>
  <si>
    <t>XE12B114</t>
  </si>
  <si>
    <t>XE23A301/W7-811</t>
  </si>
  <si>
    <t>CE20C118/W1-60</t>
  </si>
  <si>
    <t>क. पथ विभाग</t>
  </si>
  <si>
    <t>प्र.क्र.7  मध्ये स.नं.39 औंध रोड  येथील वस्तीमधील ड्रेनेज  लाईन साफ करणे, चेंबर  दुरुस्ती करणे  व ड्रेनेज  लाईन  टाकणे</t>
  </si>
  <si>
    <t xml:space="preserve">ख−1. बेरीज </t>
  </si>
  <si>
    <t>RE14B301/W5-605</t>
  </si>
  <si>
    <t>प्रभाग क्र.1 मध्ये  रामनगर, दादाजी पडळ  परिसरामध्ये प्रकाशव्यवस्थेत  सुधारणा  करणे.</t>
  </si>
  <si>
    <t>प्र.क्र. 10 सुस रोड टाकी येथे सीमा भिंत बांधणे</t>
  </si>
  <si>
    <t>CE20C118/W1-61</t>
  </si>
  <si>
    <t>ख−2. नळ खाते (विभागीय कार्यालय)</t>
  </si>
  <si>
    <t>XE12B###A</t>
  </si>
  <si>
    <t>ZE16A104A/P2-133</t>
  </si>
  <si>
    <t>विश्रांतवाडी  चौक ते  509 चौकापर्यंत प्रकाश   व्यवस्थेंत सुधारणा   करणे.व सशोभीकरण   करणे.</t>
  </si>
  <si>
    <t>2. नळ दुरुस्ती व स्वच्छता व तातडीच्या दुरुस्त्या करणे इत्यादी</t>
  </si>
  <si>
    <t>XE12B###B</t>
  </si>
  <si>
    <t>प्र.क्र. 7 मधील प्रिस्टे्रस लाईन बदलून नविन एम एस लाईन टाकणे</t>
  </si>
  <si>
    <t>ZE16A104A/P2-134</t>
  </si>
  <si>
    <t>XE12B301/W6-#</t>
  </si>
  <si>
    <t>7, 8, 9</t>
  </si>
  <si>
    <t>3. किरकोळ जमा (टेंडर फॉर्म विक्री, देखरेख खर्च)</t>
  </si>
  <si>
    <t>XE12B302/C6-#</t>
  </si>
  <si>
    <t>RI20A103</t>
  </si>
  <si>
    <t>चतु:श्रृंगी टाकी अंतर्गत जुन्या एम एस लाईन बदलुन नवीन एम एस लाइ्रन टाकण</t>
  </si>
  <si>
    <t>ZE16A104A/P2-135</t>
  </si>
  <si>
    <t xml:space="preserve">ख−2. बेरीज </t>
  </si>
  <si>
    <t>CE20C118/W1-62</t>
  </si>
  <si>
    <t xml:space="preserve">प्र.क्र. 7 मधील जुन्या जीर्ण जलवाहिन्या बदलुन नवीन जलवाहिन्या टाकणे </t>
  </si>
  <si>
    <t>ZE16A104A/P2-136</t>
  </si>
  <si>
    <t>ZE16A104A/S5-1733+</t>
  </si>
  <si>
    <t xml:space="preserve">ख. एकूण बेरीज </t>
  </si>
  <si>
    <t xml:space="preserve">प्रभाग क्र. 10 सुस रोड रस्त्यामधील जुन्या जलवाहिन्या बंद करुन नव्याने जलवाहिन्या विकसित करणे. </t>
  </si>
  <si>
    <t>ZE16A104A/P2-137</t>
  </si>
  <si>
    <t>प्रभाग क्र.30 ब मध्ये पाण्याची टाकी ते गरवारे फार्म पाण्याची लाईन टाकणे</t>
  </si>
  <si>
    <t xml:space="preserve">प्र.क्र. 7 भाऊपाटील परीसरातील जुन्या लाईन बदलुन नवीन डी आय लाईन टाकणे </t>
  </si>
  <si>
    <t>1. पाणीमापके दुरुस्ती</t>
  </si>
  <si>
    <t>14. विकास योजना मोठे प्रकल्प निधी -</t>
  </si>
  <si>
    <t>XE12C101</t>
  </si>
  <si>
    <t>FE61A110</t>
  </si>
  <si>
    <t>3. संगणक यंत्रासाठी तयार करावयाच्या फॉर्मचा मुशाहिरा</t>
  </si>
  <si>
    <t>XE12C103</t>
  </si>
  <si>
    <t>शिवाजीनगर रेल्वे स्टेशन ते शनिवार वाडा स्काय वॉक तयार करणे</t>
  </si>
  <si>
    <t>ZE16A104A/S5-1734+</t>
  </si>
  <si>
    <t>प्रभाग क्र.31, रामनगर वारजे पाण्याच्या टाकीचा रस्ता करणे.</t>
  </si>
  <si>
    <t>4. मीटर बीले वाटप करणे</t>
  </si>
  <si>
    <t>FE61A111</t>
  </si>
  <si>
    <t>XE12C104</t>
  </si>
  <si>
    <t>14-1. कॅनॉलकाठची झोपडपट्टी हालविणे -</t>
  </si>
  <si>
    <t>हांडेवाडी (ससाने नगर) येथे रेल्वे उड्डाणपूल बांधणे</t>
  </si>
  <si>
    <t>FE61A112</t>
  </si>
  <si>
    <t>एसएसपीएमएस महाविद्यालय ते बंडगार्डन रस्त्याचे बांधकाम करणे.</t>
  </si>
  <si>
    <t>ZE16A104A/P2-138</t>
  </si>
  <si>
    <t>ZE16A104A/S5-1735+</t>
  </si>
  <si>
    <t>FE61A113</t>
  </si>
  <si>
    <t>चतु:श्रृंगी टाकी येथे सुधारणा कामे करणे</t>
  </si>
  <si>
    <t>महसूल निधीतून वर्गणी</t>
  </si>
  <si>
    <t>खडकी रेल्वे स्टेशन येथे फुट ओव्हर ब्रीज बांधणे.</t>
  </si>
  <si>
    <t>प्रभाग क्र.31 न्यू अहिरे येथे पाण्याची लाईन टाकणे.</t>
  </si>
  <si>
    <t>ZE16A104A/P2-139</t>
  </si>
  <si>
    <t>FE61A118#</t>
  </si>
  <si>
    <t>14-1. कॅनॉलकाठची झोपडपट्टी हालविणे - एकूण बेरीज</t>
  </si>
  <si>
    <t>सार्वजनिक वाहतूक सुधारणा कामे :- (ऊपििंीषळषेंक्षुष छलिक्षार्क्षीy टाले)</t>
  </si>
  <si>
    <t>FE61A118/A-102</t>
  </si>
  <si>
    <t xml:space="preserve">सिंध सोसायटी परिसरातील जुनी एम एस लाइ्रन बदलुन नवीन एम एस लाइ्रन टाकणे </t>
  </si>
  <si>
    <t xml:space="preserve">स्पेशल परपज व्हेहिकल स्थापनेसाठी मनपाचा हिस्सा </t>
  </si>
  <si>
    <t>ZE16A104A/S5-1745+</t>
  </si>
  <si>
    <t>ZE16A104A/P2-140</t>
  </si>
  <si>
    <t>FE61A118/A-103</t>
  </si>
  <si>
    <t>14-3. शहराबाहेर गोठे हलविणे -</t>
  </si>
  <si>
    <t>प्रभाग क्र.33 अ बधाई चौक ते साईरंग सोसायटी पर्यंत पिण्याच्या पाण्याची मोठ्या व्यासाची लाईन टाकणे</t>
  </si>
  <si>
    <t>येरवडा येथे उड्डाणपूल बांधणे.</t>
  </si>
  <si>
    <t xml:space="preserve">पाषाण बाणेर लिंक रोड मुख्य जलवाहिनी टाकणे.(उर्वरित काम) </t>
  </si>
  <si>
    <t>FE61A118/A-104</t>
  </si>
  <si>
    <t>ZE16A104A/P2-141</t>
  </si>
  <si>
    <t>अभियांत्रिकी महाविद्यालय उड्डाणपूल बांधणे.</t>
  </si>
  <si>
    <t xml:space="preserve">क्लेरिऑन पार्क ते मेडी पॉइर्ंट मुख्य जलवाहिनी टाकणे.(उर्वरित काम) </t>
  </si>
  <si>
    <t>FE61A118/A-105</t>
  </si>
  <si>
    <t>ZE16A104A/P2-142</t>
  </si>
  <si>
    <t>शिमला हाऊस ते संचेती दरम्यान उड्डाणपूल बांधणे.</t>
  </si>
  <si>
    <t>ZE16A104A/S5-1747+</t>
  </si>
  <si>
    <t>चतु:श्रृंगी टाकी येथे नविन टाकी बांधणे</t>
  </si>
  <si>
    <t>14-3. शहराबाहेर गोठे हलविणे - एकूण बेरीज</t>
  </si>
  <si>
    <t>प्रभाग क्र.33 अ श्रावणधरा वसाहत येथील मुख्य डीपी रस्ता मोठ्या व्यासाची लाईन टाकणे</t>
  </si>
  <si>
    <t>ZE16A104A/P2-143</t>
  </si>
  <si>
    <t xml:space="preserve">प्र.क्र. 8 लमान तांडा भागात एनसीएल च्या कंपाऊड लगत जलवाहिनी टाकणे </t>
  </si>
  <si>
    <t>ZE16A104A/P2-144</t>
  </si>
  <si>
    <t>14-4. ट्रक टर्मिनन्स् तयार करणे -</t>
  </si>
  <si>
    <t>प्र.क्र. 10पाषाण लोंढे वस्ती येथे जलवाहिनी टाकणे</t>
  </si>
  <si>
    <t>ZE16A104A/P2-145</t>
  </si>
  <si>
    <t>ZE16A104A/S5-1748+</t>
  </si>
  <si>
    <t>प्रभाग क्र.26 मध्ये रामबाग कॉलनी येथे 4 इंची व 6 इंची पाण्याची लाईन टाकणे</t>
  </si>
  <si>
    <t>प्रभाग क्र.33 ब मध्ये विविध ठिकाणी पाण्याची लाईन टाकणे.</t>
  </si>
  <si>
    <t>ZE16A104A/P2-146</t>
  </si>
  <si>
    <t xml:space="preserve">प्रभाग क्र. 26 मधील केळेवाडी येथील पाण्याच्या लाईन बदलणे </t>
  </si>
  <si>
    <t>14-4. ट्रक टर्मिनन्स् तयार करणे - एकूण बेरीज</t>
  </si>
  <si>
    <t>ZE16A104A/P2-147</t>
  </si>
  <si>
    <t xml:space="preserve">प्रभाग क्र 26 मध्ये स्लुईस व्हॉल्व्ह साठी, व फायर हायड्रेंट साठी पेट्या बांधणे </t>
  </si>
  <si>
    <t>ZE16A104A/S5-1749+</t>
  </si>
  <si>
    <t>ZE16A104A/P2-148</t>
  </si>
  <si>
    <t>15. हडपसर औद्योगिक वसाहत योजना निधी -</t>
  </si>
  <si>
    <t xml:space="preserve">प्रभाग क्र.34 ब मध्ये, मयुर कॉलनीतील जुन्या पिण्याच्या पाण्याची लाईन बदलणे </t>
  </si>
  <si>
    <t>प्रभाग क्र 27 सुतारदरा,दत्तनगर 4 इंची व 6 इंची जलवाहीनी टाकणे</t>
  </si>
  <si>
    <t>ZE16A104A/P2-149</t>
  </si>
  <si>
    <t>प्रभाग क्र 27 किष्कींधानगर नविन पाण्याच्या टाकीमधून 4 इंची व 6इंची व्यासाची जलवाहीनी टाकणे</t>
  </si>
  <si>
    <t>महसुली निधीकडून देणगी</t>
  </si>
  <si>
    <t>ZE16A104A/S5-1750+</t>
  </si>
  <si>
    <t>ZE16A104A/P2-150</t>
  </si>
  <si>
    <t xml:space="preserve">प्रभाग क्र.34 ब विविध ठिकाणी पिण्याच्या पाण्याची लाईन टाकणे </t>
  </si>
  <si>
    <t>प्रभाग क्र 27 जयभवानी नगर मनपा शाळा परीसरात 4 इंची जलवाहिनी टाकणे</t>
  </si>
  <si>
    <t>ZE16A104A/P2-151</t>
  </si>
  <si>
    <t>प्रभाग क्र.27 सुतारदरा येथे खानिच्याकडेने 6 इंची व्यासाची लाईन टाकणे.</t>
  </si>
  <si>
    <t>ZE16A104A/P2-152</t>
  </si>
  <si>
    <t>ZE16A104A/S5-1751+</t>
  </si>
  <si>
    <t>प्रभाग क्र.28 मध्ये परमहंसनगर भागात 4 इंची व 6 इंची पाण्याची लाईन टाकणे</t>
  </si>
  <si>
    <t xml:space="preserve">प्रभाग क्र.34 ब गुजरात कॉलनी, भेलके नगर परिसरात पिण्याच्या पाण्याची लाईन टाकणे </t>
  </si>
  <si>
    <t>ZE16A104A/P2-153</t>
  </si>
  <si>
    <t xml:space="preserve">प्रभाग क्र. 28 मधील शास्त्रीनगर भागातील जुन्या पाण्याच्या लाईन बदलणे </t>
  </si>
  <si>
    <t>ZE16A104A/P2-154</t>
  </si>
  <si>
    <t>15. हडपसर औद्योगिक वसाहत योजना निधी - एकूण बेरीज</t>
  </si>
  <si>
    <t xml:space="preserve">चांदणी चौकात भुगाव रस्त्यावर वितरण व्यवस्था करण्यासाठी स्ट्रक्चरल स्टील ब्रीज बांधणे </t>
  </si>
  <si>
    <t>ZE16A104A/S5-1752+</t>
  </si>
  <si>
    <t>ZE16A104A/P2-155</t>
  </si>
  <si>
    <t>प्रभाग क्र.35 अ मध्ये नटराज सोसायटी परिसरात पाण्याची लाईन टाकणे</t>
  </si>
  <si>
    <t>16. खाजगी संस्थांकडून मिळणारी रक्कम निधी -</t>
  </si>
  <si>
    <t>प्रभाग क्र 29 मध्ये पिनॅकल ब्रुक सोसायटी ते मेघमल्हार सोसायटीकडे जाणाऱ्या रस्त्याच्या कडेने 6 इंची पाण्याची लाईन टाकणे</t>
  </si>
  <si>
    <t>ZE16A104A/P2-156</t>
  </si>
  <si>
    <t>प्रभाग क्र 29 मध्ये एकलव्य कॉलेज चौकाजवळ पुजा पार्क ते भुजबळ टाऊनशिप दरम्यान 6 इंची डी.आय लाईन टाकणे</t>
  </si>
  <si>
    <t>ZE16A104A/P2-157</t>
  </si>
  <si>
    <t>चांदणी चौक आवारात विविध ठिकाणी विकसित कामे करणे</t>
  </si>
  <si>
    <t>ZE16A104A/P2-158</t>
  </si>
  <si>
    <t>16. खाजगी संस्थांकडून मिळणारी रक्कम निधी - एकूण बेरीज</t>
  </si>
  <si>
    <t>प्रभाग क्र 30 मध्ये अतुलनगर परीसरात पाण्याची लाईन टाकणे</t>
  </si>
  <si>
    <t>ZE16A104A/S5-1753+</t>
  </si>
  <si>
    <t>ZE16A104A/P2-159</t>
  </si>
  <si>
    <t>प्रभाग क्र.35 अ एच.ए. कॉलनी इंदिरा हाईट्स याठिकाणी पाण्याची लाईन टकाणे.</t>
  </si>
  <si>
    <t xml:space="preserve">प्रभाग क्र 30 मध्ये विविध ठिकाणच्या जुन्या पाण्याच्या लाईन्स बदलणे </t>
  </si>
  <si>
    <t>ZE16A104A/P2-160</t>
  </si>
  <si>
    <t>17. खास निधी (घरबांधणी) विकास योजना निधी -</t>
  </si>
  <si>
    <t xml:space="preserve">प्रभाग क्र 30 मध्ये बी.ए.सी पी स्कीम जवळ पाण्याची लाईन टाकणे </t>
  </si>
  <si>
    <t>ZE16A104A/P2-161</t>
  </si>
  <si>
    <t>ZE16A104A/S5-1754+</t>
  </si>
  <si>
    <t>प्रभाग क्र 31 मधील तपोधाम कॉलनी, शाहु कॉलनी परिसरात जलवाहिनी टकाणे.</t>
  </si>
  <si>
    <t xml:space="preserve">प्रभाग क्र.35 अ मध्ये बाबुवाला गल्ली, सुनिता सोसायटी, स्वप्नमंदिर सोसायटी मुख्य रस्त्यावर 8 इंची लाईन टाकणे व गल्लींमध्ये 4 इंची पाण्याची लाईन टाकणे </t>
  </si>
  <si>
    <t>ZE16A104A/P2-162</t>
  </si>
  <si>
    <t>प्रभाग क्र.31 मध्ये विविध ठिकाणी 4 इंची जी.आय. लाईन टाकणे</t>
  </si>
  <si>
    <t>ZE16A104A/P2-163</t>
  </si>
  <si>
    <t>शाहू कॉलनी गल्ली क्र 1 ते 6 व परीसरात 6 इंची डी.आय लाईन टाकणे</t>
  </si>
  <si>
    <t>ZE16A104A/S5-1755+</t>
  </si>
  <si>
    <t>ZE16A104A/P2-164</t>
  </si>
  <si>
    <t>17. खास निधी (घरबांधणी) विकास योजना निधी - एकूण बेरीज</t>
  </si>
  <si>
    <t xml:space="preserve">प्रभाग क्र.35 ब, मधील कर्वेनगर सोसायटी नविन पाईप लाईन टाकुन पाणी पुरवठा करणे </t>
  </si>
  <si>
    <t>शाहू कॉलनी गल्ली क्र 7 ते 11 व परीसरात 6 इंची डी.आय लाईन टाकणे</t>
  </si>
  <si>
    <t>ZE16A104A/P2-165</t>
  </si>
  <si>
    <t>प्रभाग क्र 31 इंगळे नगर व परीसरात 6 इंची व 8 इंची डी.आय लाईन टाकणे</t>
  </si>
  <si>
    <t>ZE16A104A/P2-166</t>
  </si>
  <si>
    <t>ZE16A104A/S5-1756+</t>
  </si>
  <si>
    <t>प्रभाग क्र 31 दत्त दिगंबर कॉलनी व वारजे हायवे परीसरात 6 इंची डी.आय लाईन टाकणे</t>
  </si>
  <si>
    <t>18. कार्यक्षम अधिकारी व सेवक गौरव योजना निधी -</t>
  </si>
  <si>
    <t xml:space="preserve">प्रभाग क्र.35 ब,मधील धनश्री सोसायटी नविन पाईप लाईन टाकुन पाणी पुरवठा करणे </t>
  </si>
  <si>
    <t>ZE16A104A/P2-167</t>
  </si>
  <si>
    <t>प्रभाग क्र.32 मध्ये विविध ठिकाणी 4 इंची जी.आय. लाईन टाकणे</t>
  </si>
  <si>
    <t>(कै. स. गो. बर्वे पारितोषिक योजना)</t>
  </si>
  <si>
    <t>ZE16A104A/P2-168</t>
  </si>
  <si>
    <t>ZE16A104A/S5-1757+</t>
  </si>
  <si>
    <t>प्रभाग क्र. 32 मधील स्लुईस व्हॉल्व्ह शोधणे बदलणे फायर पेट्या बांधणे, एअर व्हॉव्ल्ह बसविणे नेटवर्कमधील पाणी पुरवठा विषयक आवश्येक कामे करणे</t>
  </si>
  <si>
    <t xml:space="preserve">प्रभाग क्र.35 ब,मधील मनिषा सोसायटी नविन पाईप लाईन टाकुन पाणी पुरवठा करणे </t>
  </si>
  <si>
    <t>ZE16A104A/P2-169</t>
  </si>
  <si>
    <t>प्रभाग क्र 32कर्वेनगर परीसरात 6 इंची डी.आय लाईन टाकणे</t>
  </si>
  <si>
    <t>ZE16A104A/P2-170</t>
  </si>
  <si>
    <t>प्रभाग क्र 32 कर्वेनगर गल्ली नं 1 ते 6 व परीसरात 6 इंची डी.आय लाईन टाकणे</t>
  </si>
  <si>
    <t>ZE16A104A/S5-1758+</t>
  </si>
  <si>
    <t>ZE16A104A/P2-171</t>
  </si>
  <si>
    <t xml:space="preserve">प्रभाग क्र.35 ब,मधील स्वतिश्री सोसायटी नविन पाईप लाईन टाकुन पाणी पुरवठा करणे </t>
  </si>
  <si>
    <t>प्रभाग क्र 33 मध्ये स्लुईस व्हॉल्व्ह ,फायर हायड्रेंट व एअर व्हॉल्व्ह बसविणे</t>
  </si>
  <si>
    <t>ZE16A104A/P2-172</t>
  </si>
  <si>
    <t>प्रभाग क्र 33 मध्ये विविध ठिकाणी 4 इंची लाईन टाकणे</t>
  </si>
  <si>
    <t>18. कार्यक्षम अधिकारी व सेवक गौरव योजना निधी - एकूण बेरीज</t>
  </si>
  <si>
    <t>ZE16A104A/S5-1759+</t>
  </si>
  <si>
    <t>ZE16A104A/P2-173</t>
  </si>
  <si>
    <t xml:space="preserve">प्रभाग क्र.35 ब,मधील मधुसंचय सोसायटी नविन पाईप लाईन टाकुन पाणी पुरवठा करणे </t>
  </si>
  <si>
    <t>प्रभाग क्र 33 मध्ये विविध ठिकाणी 6 इंची लाईन टाकणे</t>
  </si>
  <si>
    <t>ZE16A104A/P2-174</t>
  </si>
  <si>
    <t>प्रभाग क्र.34 मयुर कॉलनी येथे 4 इंची व 6 इंची पाण्याची लाईन टाकणे</t>
  </si>
  <si>
    <t>19. डेव्हलपमेंट निधी -</t>
  </si>
  <si>
    <t>ZE16A104A/P2-175</t>
  </si>
  <si>
    <t>ZE16A104A/S5-1760+</t>
  </si>
  <si>
    <t xml:space="preserve">प्रभाग क्र. 34 मधील मयुर डी.पी. परिसरातील जुन्या पाण्याच्या लाईन बदलणे </t>
  </si>
  <si>
    <t>प्रभाग क्र.35 ब, मधील गंगाविष्णू व प्रतिज्ञा परिसरात नविन पाईप लाईन टाकून पाणी पुरवठा करणे.</t>
  </si>
  <si>
    <t>ZE16A104A/P2-176</t>
  </si>
  <si>
    <t>प्रभाग क्र.34 मध्ये गुजरात कॉलनीतील भागामध्ये 2 इंची जी.आय. लाईन टाकणे</t>
  </si>
  <si>
    <t>ZE16A104A/P2-177</t>
  </si>
  <si>
    <t>डेव्हलपमेंट चार्जेसपोटी जमा</t>
  </si>
  <si>
    <t>प्रभाग क्र 35 मध्ये स्लुईस व्हॉल्व्ह ,फायर हायड्रेंट व एअर व्हॉल्व्ह बसविणे</t>
  </si>
  <si>
    <t>ZE16A104A/P2-568++</t>
  </si>
  <si>
    <t>ZE16A104A/P2-178</t>
  </si>
  <si>
    <t>चांदणी चौक टाकी येथे  विविध सुधारणा कामे करणे</t>
  </si>
  <si>
    <t>प्रभाग क्र. 35 मध्ये विविध ठिकाणी 4 इंची लाईन टाकणे</t>
  </si>
  <si>
    <t>ZE16A104A/P2-179</t>
  </si>
  <si>
    <t>प्रभाग क्र 35 मध्ये विविध ठिकाणी 6 इंची लाईन टाकणे</t>
  </si>
  <si>
    <t>ZE16A104A/P2-180</t>
  </si>
  <si>
    <t>चांदणी चौक टाकीच्या आवारात रस्ता करणे व तद्अनुषंगीक कामे करणे</t>
  </si>
  <si>
    <t>ZE16A104A/P2-972++</t>
  </si>
  <si>
    <t>ZE16A104A/P2-181</t>
  </si>
  <si>
    <t>गांधीभवन झोन मधील रायझींग/ग्रॅव्हीटी मेनवर तातडीच्या दुरुस्त्या करणे आवश्यक तेनुसार एअर व्हॉलव्ह ,स्लुईस वहॉल्व्ह यांच्या दुरुस्ती करणे / बदलणे</t>
  </si>
  <si>
    <t xml:space="preserve">खडकवासला ते वारजे जलशुध्दीकरण केंद्र दरम्यान 1524 मि.मी. व्यासाच्या दाबनलिकेवरील वॉल्व्ह बदलणे, चेंबर बांधणे व 1626 मि.मी. लाईनवरील तद्नअषंगीक काम करणे </t>
  </si>
  <si>
    <t>ZE16A104A/P2-182</t>
  </si>
  <si>
    <t>वजा -</t>
  </si>
  <si>
    <t>35, 36, 31, 30, 33, 32</t>
  </si>
  <si>
    <t>ZE16A104A/P2-973++</t>
  </si>
  <si>
    <t>वारजे क्षेत्रिय कार्यालय अंतर्गत भागातले बोअरवेल घेणे व दुरुस्ती करणे</t>
  </si>
  <si>
    <t>(1) महसूल निधीकडे वर्ग</t>
  </si>
  <si>
    <t>चांदणी चौक टाकी झोन मधील रायझींग/ग्रॅव्हीटी मेनवर तातडीच्या दुरुस्त्या करणे आवश्यक तेनुसार एअर व्हॉलव्ह,स्लुईस वहॉल्व्ह यांच्या दुरुस्ती करणे / बदलणे</t>
  </si>
  <si>
    <t>ZE16A104A/P2-183</t>
  </si>
  <si>
    <t>27, 28, 29</t>
  </si>
  <si>
    <t>(2) "क' अंदाजपत्रकाकडे वर्ग</t>
  </si>
  <si>
    <t>कर्वे रोड क्षेत्रिय कार्यालय अंतर्गत भागातले बोअरवेल घेणे व दुरुस्ती करणे</t>
  </si>
  <si>
    <t>ZE16A104A/P2-974++</t>
  </si>
  <si>
    <t>ZE16A104A/P2-184</t>
  </si>
  <si>
    <t>एस.एन.डी.टी.एच.एल.आर झोन मधील रायझींग/ग्रॅव्हीटी मेनवर तातडीच्या दुरुस्त्या करणे आवश्यक तेनुसार एअर व्हॉलव्ह ,स्लुईस वहॉल्व्ह यांच्या दुरुस्ती करणे / बदलणे</t>
  </si>
  <si>
    <t>238</t>
  </si>
  <si>
    <t>19. डेव्हलपमेंट निधी - एकूण बेरीज</t>
  </si>
  <si>
    <t>ZE16A104A/S5-1283++</t>
  </si>
  <si>
    <t xml:space="preserve">प्रभाग क्र.34 अ मधील पौड रस्ता, कै. नानासाहेब सुतार पथ ते अत्रेय सोसायटी परिसरामध्ये 12 इंची व्यासाची जलवाहीनी टाकणे.  </t>
  </si>
  <si>
    <t>106</t>
  </si>
  <si>
    <t>228</t>
  </si>
  <si>
    <t>ZE16A104A/P2-934++</t>
  </si>
  <si>
    <t>21. संकल्प निधी -</t>
  </si>
  <si>
    <t>12, 25</t>
  </si>
  <si>
    <t xml:space="preserve">वेताळबाबा चौक ते भाभा हॉस्पीटल दरम्यानची प्रिस्टेन्ड लाईन बदलून एम.एस. लाईन टाकणे </t>
  </si>
  <si>
    <t>A08</t>
  </si>
  <si>
    <t>संकल्प निधीतून करावयाचा खर्च</t>
  </si>
  <si>
    <t>ZE16A104A/P2-1303++</t>
  </si>
  <si>
    <t>संकल्प निधीत जमा होणारी रक्कम</t>
  </si>
  <si>
    <t>11, 12,13, 24,25 36,</t>
  </si>
  <si>
    <t>घोले रस्ता क्षेत्रिय कार्यालयांतर्गत पाणीपुरवठा लाईनसाठी खोदलेल्या रस्त्याची दुरूस्ती करणे</t>
  </si>
  <si>
    <t>प्रभाग क्र.26 स.न.44 हनुमाननगर केळेवाडी राऊतवाडी भिमनगर दिशा   दर्शक फलक बसविणे</t>
  </si>
  <si>
    <t>ZE16A104A/P2-31 15++</t>
  </si>
  <si>
    <t>भाग २. तसलमात दुबेरजी जमा व खर्चाचे अंदाजपत्रक</t>
  </si>
  <si>
    <t>240-242</t>
  </si>
  <si>
    <t>106-108</t>
  </si>
  <si>
    <t>प्र.क.24 मध्ये मंजाळकर चौक् ते ज्ञानेश्वर पादुका चौक ते तुकाराम पादुका चौक दरम्यान पाण्याची लाईन टाकणे</t>
  </si>
  <si>
    <t>प्रभाग क्र.  12  विविध ठिकाणी गल्लीबोळ काँक्रीटकरणे  व रफ शहाबाद फरशी बसविणे</t>
  </si>
  <si>
    <t>FE14A121/C5-1201</t>
  </si>
  <si>
    <t>ZE16A104A/P2-1358++</t>
  </si>
  <si>
    <t>26</t>
  </si>
  <si>
    <t>प्र.क्र. 12 ब मध्ये पाण्याची लाईन टाकणे</t>
  </si>
  <si>
    <t>Income summary</t>
  </si>
  <si>
    <t>प्रभाग क्र.  26 स.नं.44, एरडंवणे,  केळेवाडी, हनुमाननगर,   राऊतवाडी, वसंतनगर, भिमनगर,  सुलभ  शौचालयात पाण्याच्या  टाक्या बसविणे</t>
  </si>
  <si>
    <t>RE20C302/C1-613</t>
  </si>
  <si>
    <t>240</t>
  </si>
  <si>
    <t>108</t>
  </si>
  <si>
    <t>प्रभाग क्र.1 ब मधील स.नं.90 पासून ते  टिंगरेनगर येथे  जोडला जाणारा   रस्ता विकसित करणे</t>
  </si>
  <si>
    <t>230</t>
  </si>
  <si>
    <t>CE20A819/S2-511</t>
  </si>
  <si>
    <t>2अ</t>
  </si>
  <si>
    <t>FE34A102</t>
  </si>
  <si>
    <t>प्रभाग क्र.2 अ मधील खुळेवाडी (डॉ.धर्माधिकारी) येथील  रस्ता   करणे</t>
  </si>
  <si>
    <t>नगररोड : रामवाडी ते नवीन पीएमसी हद्द</t>
  </si>
  <si>
    <t>CE20A819/S2-512</t>
  </si>
  <si>
    <t>सिंहगड रोड :</t>
  </si>
  <si>
    <t>छाया टॉकीजसमोरील चौक (9)</t>
  </si>
  <si>
    <t>प्रभाग क्र.2 अ  एन ई    आय कंपनी  डी पी  रस्त्या  पासून जाणारा  रस्ता करणे</t>
  </si>
  <si>
    <t>FE34A103A</t>
  </si>
  <si>
    <t>स्वारगेट ते लक्ष्मीमंदिर</t>
  </si>
  <si>
    <t>RE11W115A</t>
  </si>
  <si>
    <t>RE11W116A</t>
  </si>
  <si>
    <t>FE34A103B</t>
  </si>
  <si>
    <t>लक्ष्मीमंदिर ते दांडेकर पूल</t>
  </si>
  <si>
    <t>3. क्षेत्रीय कार्यालये कायम सेवकवर्ग वेतन</t>
  </si>
  <si>
    <t>FE34A103C</t>
  </si>
  <si>
    <t>दांडेकर पूल ते माणिकबाग</t>
  </si>
  <si>
    <t>CE20A1196/C2-203</t>
  </si>
  <si>
    <t>RE11W112B</t>
  </si>
  <si>
    <t>RE11W104B</t>
  </si>
  <si>
    <t>प्रभाग क्र.  26 विकास आराखड्यातील रस्ते, नाले यांचा  सर्वे करून विकसित   करणे</t>
  </si>
  <si>
    <t>RE11W103B</t>
  </si>
  <si>
    <t>RE11W113B</t>
  </si>
  <si>
    <t>RE11W110B</t>
  </si>
  <si>
    <t>RE11W111B</t>
  </si>
  <si>
    <t>RE11W114B</t>
  </si>
  <si>
    <t>RE11W108B</t>
  </si>
  <si>
    <t>RE11W102B</t>
  </si>
  <si>
    <t>RE11W105B</t>
  </si>
  <si>
    <t>RE11W106B</t>
  </si>
  <si>
    <t>CE20C406/C1-1201</t>
  </si>
  <si>
    <t>पदम्जी चौक</t>
  </si>
  <si>
    <t>प्रभाग क्र.26 स.नं.125 राज सोसायटी   येथील   कॉलनी मध्ये स्ट्रीट लाईट    बसविणे.</t>
  </si>
  <si>
    <t>RE11W109B</t>
  </si>
  <si>
    <t>CE20C406/C1-1202</t>
  </si>
  <si>
    <t>RE11W107B</t>
  </si>
  <si>
    <t>RE11W115B</t>
  </si>
  <si>
    <t>CE20A819/S2-513</t>
  </si>
  <si>
    <t>RE11W116B</t>
  </si>
  <si>
    <t>देवराम खंदारे चौक</t>
  </si>
  <si>
    <t>4. क्षेत्रीय कार्यालये संकीर्ण</t>
  </si>
  <si>
    <t>प्रभाग क्र.2 अ तुळजाभवानी नगर येथील   रस्ते डांबरीकरण  करणे</t>
  </si>
  <si>
    <t>म. गांधी चौक</t>
  </si>
  <si>
    <t>संत कबीर चौक</t>
  </si>
  <si>
    <t>CE20A819/S2-514</t>
  </si>
  <si>
    <t>प्रभाग क्र.2 अ  पठारे     ठुबे  नगर येथील   रस्ते डांबरीकरण  करणे</t>
  </si>
  <si>
    <t>RE11W112E</t>
  </si>
  <si>
    <t>Expenditure summary</t>
  </si>
  <si>
    <t>CE20A819/S2-515</t>
  </si>
  <si>
    <t>RE11W104E</t>
  </si>
  <si>
    <t>प्रभाग क्र.2 अ  पाराशेर   सोसा. येथील   रस्ते डांबरीकरण  करणे</t>
  </si>
  <si>
    <t>241</t>
  </si>
  <si>
    <t>RE11W103E</t>
  </si>
  <si>
    <t>107</t>
  </si>
  <si>
    <t>CE20A819/S2-516</t>
  </si>
  <si>
    <t>RE11W113E</t>
  </si>
  <si>
    <t>109</t>
  </si>
  <si>
    <t>231</t>
  </si>
  <si>
    <t>RE11W110E</t>
  </si>
  <si>
    <t>प्रभाग क्र.2 अ प्रकाश पठारे  वस्ती   येथील   रस्ते डांबरीकरण  करणे</t>
  </si>
  <si>
    <t>RE11W111E</t>
  </si>
  <si>
    <t>Expenditure details</t>
  </si>
  <si>
    <t>RE11W114E</t>
  </si>
  <si>
    <t>RE11W108E</t>
  </si>
  <si>
    <t>CE20A819/S2-517</t>
  </si>
  <si>
    <t>RE11W102E</t>
  </si>
  <si>
    <t>242</t>
  </si>
  <si>
    <t>प्रभाग क्र.2 अ यशवंतनगर  येथील   रस्ते डांबरीकरण  करणे</t>
  </si>
  <si>
    <t>CE20A819/S2-518</t>
  </si>
  <si>
    <t>RE11W105E</t>
  </si>
  <si>
    <t>232</t>
  </si>
  <si>
    <t>प्रभाग क्र.2 अ स.नं.9 येथील   रस्ते डांबरीकरण  करणे</t>
  </si>
  <si>
    <t>प्रभाग क्र.  12  मधिल  विविध ठिकाणचे परिसरात पथदिवे लावणे</t>
  </si>
  <si>
    <t>CE20A819/S2-519</t>
  </si>
  <si>
    <t>A09</t>
  </si>
  <si>
    <t>प्रभाग क्र.2 अ  समता सोसायटी   येथील रस्ते डांबरीकरण   करणे</t>
  </si>
  <si>
    <t>CE20A819/S2-520</t>
  </si>
  <si>
    <t>सन 2015-16 चे योजनांतर्गत (PLAN)जमेचे पत्रक
सन 2015-16 चे योजनांतर्गत (PLAN)खर्चाचे पत्रक</t>
  </si>
  <si>
    <t>ZE16A104A/S5-1634++</t>
  </si>
  <si>
    <t>RE20C302/C1-614</t>
  </si>
  <si>
    <t>प्र.क्र. 11अ मधील पाचपांडव  सो येथे पाण्याची लाइ्रन टाकणे</t>
  </si>
  <si>
    <t>प्रभाग क्र.  12  मधिल  विविध ठिकाणचे खराब जंक्स्शन बॉक्स, फिडर पिलर  केबल व इतर विद्युत विषयक   कामे करणे</t>
  </si>
  <si>
    <t>21. संकल्प निधी - एकूण बेरीज</t>
  </si>
  <si>
    <t>RE22C302/C4-517</t>
  </si>
  <si>
    <t>प्रभाग क्र.  12 मधिल बायोगॅस  भोवती भिंत  बांधणे</t>
  </si>
  <si>
    <t>वारजे क्षेत्रिय कार्यालय अंतर्गत भागातले एअरव्हॉल्व्ह बसविणे व तदनुषंगिक कामे करणे</t>
  </si>
  <si>
    <t>भांडवली निधी -</t>
  </si>
  <si>
    <t>XE23A302/C7-619</t>
  </si>
  <si>
    <t>प्रभाग क्र.12  मध्ये विविध ठिकाणी मॅनहोल चेंबर दुरुस्ती करणे</t>
  </si>
  <si>
    <t>FE61A118/A-106</t>
  </si>
  <si>
    <t>XE23A302/C7-620</t>
  </si>
  <si>
    <t>प्रभाग क्र.  12 मधिल यशोदा हौ.सोसा. मध्ये  प्लॉट  नं. 61 पर्यंत ड्रेनेज  लाईन नविन   करणे</t>
  </si>
  <si>
    <t>नगर रोड ते खराडी रोड दरम्यान उड्डाणपूल बांधणे.</t>
  </si>
  <si>
    <t>FE61A118/A-107</t>
  </si>
  <si>
    <t>XE12F101</t>
  </si>
  <si>
    <t xml:space="preserve">मागासवर्गीय कल्याणकारी योजना निधीकडून देणगी : प्राथमिक शिक्षण </t>
  </si>
  <si>
    <t>XE12G101</t>
  </si>
  <si>
    <t>मागासवर्गीय कल्याणकारी योजना निधीकडून देणगी : दुय्यम शिक्षण</t>
  </si>
  <si>
    <t>RE20A302/C2-823</t>
  </si>
  <si>
    <t>7. फळी, पायरी शुल्क (अतिक्रमण)</t>
  </si>
  <si>
    <t>XE12H101</t>
  </si>
  <si>
    <t>RI20A107</t>
  </si>
  <si>
    <t>प्रभाग क्र.5 कळस   येथिल नविन शाळा इमारत व ओटा मार्केट  परिसरात प्रकाश व्यवस्था   व तदनुषंगिक कामे  करणे</t>
  </si>
  <si>
    <t>CE20C118/W1-63</t>
  </si>
  <si>
    <t>भांडवली निधी - एकूण बेरीज</t>
  </si>
  <si>
    <t>प्रभाग क्र.7 मधील विविध ठिकाणी महिला  शौचालयांची दुरुस्ती कामे  करणे  व निसमर्थ व्यक्तिंसाठी व्यवस्था करणे.</t>
  </si>
  <si>
    <t>युवक कल्याणकारी योजना निधी (नागरवस्ती विकास योजना) -</t>
  </si>
  <si>
    <t>8-अ. ऑप्टिकल फायबर केबल टाकणेसाठी डिमांड नोट पोटी जमा (पथ)</t>
  </si>
  <si>
    <t>RI20A108A</t>
  </si>
  <si>
    <t>XE23A301/W7-812</t>
  </si>
  <si>
    <t>सन 2013-14 मधील अपूर्ण कामांसाठी सन 2014-15 मध्ये उपलब्ध केलेली तरतूद (यादी झेड 2)</t>
  </si>
  <si>
    <t>प्रभाग क्र.7 मधील इंदिरा  वसाहत व कस्तुरबा वसाहत येथील ड्रेनेज  लाईन साफ करणे, चेंबर  दुरुस्ती करणे  व ड्रेनेज  लाईन_x000D_
टाकणे.</t>
  </si>
  <si>
    <t>RE14B301/W5-606</t>
  </si>
  <si>
    <t xml:space="preserve">युवक कल्याणकारी योजना निधी (नागरवस्ती विकास योजना) - एकूण बेरीज </t>
  </si>
  <si>
    <t>पुणे शहरातील अस्तित्वातील मुख्य रस्ते ओव्हरले पध्दतीने कॉक्रिटीकरण करणेचे
काम डिफर्ड पेमेंट पध्दतीने करणे</t>
  </si>
  <si>
    <t>FE14C144</t>
  </si>
  <si>
    <t>CE20A103/S1-1215+</t>
  </si>
  <si>
    <t>वॉ.क्र.87 जिजाऊ सेंटर मध्ये दुरूस्तीची कामे करणे</t>
  </si>
  <si>
    <t>प्रभाग क्र.12 अ, मॉडेल कॉलनी परिसरातील कॅनॉल रस्ता
यु.टी.डब्ल्यू.टी.पध्दतीने रस्ता करणे व फुटपाथ करणे.</t>
  </si>
  <si>
    <t>सन 2010-11 मधील अपूर्ण कामांसाठी सन 2011-12 मध्ये उपलब्ध केलेली तरतूद</t>
  </si>
  <si>
    <t>CE20A103/S1-1216+</t>
  </si>
  <si>
    <t>27</t>
  </si>
  <si>
    <t>प्रभाग क्र.12 अ,मधील विविध ठिकाणी फुटपाथ करणे.</t>
  </si>
  <si>
    <t>सन 2014-15 मधील अपूर्ण कामांसाठी सन 2015-16 मध्ये उपलब्ध केलेली तरतूद (यादी झेड 2)</t>
  </si>
  <si>
    <t>28</t>
  </si>
  <si>
    <t>FE14C153</t>
  </si>
  <si>
    <t>युवक कल्याणकारी योजना निधी (नागरवस्ती विकास योजना) - एकूण बेरीज</t>
  </si>
  <si>
    <t>पाणीपुरवठा एकूण</t>
  </si>
  <si>
    <t>स्माईल संस्था, लोकमान्यनगर, कात्रज विश्रामबाग वाडा येथील विविध सुधारणा कामे करणे व नविन यंत्रसामुग्री बसविणे</t>
  </si>
  <si>
    <t>सन 2014-15 मधील अपूर्ण कामांसाठी सन 2015-16 मध्ये उपलब्ध केलेली तरतूद (यादी झेड 1)</t>
  </si>
  <si>
    <t>अपंग कल्याणकारी योजना निधी</t>
  </si>
  <si>
    <t>प्रभाग क्र.7 येथील   सार्वजनिक  व सुलभ शौचालये / मुतारी यांत्रिक पध्दतीने  साफ करणे.</t>
  </si>
  <si>
    <t>FE14C154</t>
  </si>
  <si>
    <t>XE23A301/W7-813</t>
  </si>
  <si>
    <t>9. पार्किंग शुल्क / आय.टी.एस. माध्यमातून वसुली (वाह. नियोजन)</t>
  </si>
  <si>
    <t>RI20A109</t>
  </si>
  <si>
    <t>ZE16B102</t>
  </si>
  <si>
    <t>प्रभाग क्र.5 चव्हाणचाळ, टिंगरेनगर गल्ली नं  1 ते  6 कस्तुरबा सोसायटी   प्रकाश  व्यवस्थेत सुधारणा  करणे.</t>
  </si>
  <si>
    <t>मुख्य मलनि:सारणी, मुख्य तपासकुंड, (मॅनहोल्स्) उपमुख्यमलनि:सारण नलिका, मलनि:सारणसंबंधी इतर कामे - स्थापत्य कामे व साधन सामुग्री</t>
  </si>
  <si>
    <t>ZE16B102A#</t>
  </si>
  <si>
    <t>10. रस्ते बांधणी व रस्ते दुरुस्तीसाठी अनुदान (कआकसंप्र)</t>
  </si>
  <si>
    <t>CE20C118/W1-64</t>
  </si>
  <si>
    <t>XE12I101</t>
  </si>
  <si>
    <t>CE13A128#</t>
  </si>
  <si>
    <t>अपंग कल्याणकारी योजना निधी एकूण बेरीज</t>
  </si>
  <si>
    <t xml:space="preserve">माध्यमिक शाळांतील वर्गखोल्यांमध्ये विविध सुधारणा कामे करणे </t>
  </si>
  <si>
    <t>प्रभाग क्र.  13 संगमवाडी परिसरात साईडपट्ट्या  काँक्रीट  करणे</t>
  </si>
  <si>
    <t>CE13A196</t>
  </si>
  <si>
    <t>गुंठेवारी विकास शुल्क निधी -</t>
  </si>
  <si>
    <t>XE12K101</t>
  </si>
  <si>
    <t>मुंढवा येथे उड्डाणपूल बांधणे.</t>
  </si>
  <si>
    <t>XE12M101</t>
  </si>
  <si>
    <t>RE20A302/C2-824</t>
  </si>
  <si>
    <t>FE61A118/A-109</t>
  </si>
  <si>
    <t>सेनापती बापट मार्ग (बारामती हॉस्टेल) ते पौड रोड (एमआयटी) बोगद्याचे बांधकाम करणे</t>
  </si>
  <si>
    <t>प्रभाग क्र.  13 मुळारोड व शिवाजीनगर  परिसरात फुटपाथ दुरुस्ती करणे</t>
  </si>
  <si>
    <t>FE61A118/A-117</t>
  </si>
  <si>
    <t>गुंठेवारी निधीतून करावयाचा खर्च</t>
  </si>
  <si>
    <t>खराडी येथे नदीवर पुल बांधणे</t>
  </si>
  <si>
    <t>FE61A118/A-118</t>
  </si>
  <si>
    <t>ZE16A104A/P2-185</t>
  </si>
  <si>
    <t>गुंठेवारी निधीत जमा होणारी रक्कम</t>
  </si>
  <si>
    <t>शास्त्रीनगर चौकात उड्डाणपूल बांधणे.</t>
  </si>
  <si>
    <t>कर्वे रोड क्षेत्रिय कार्यालय अंतर्गत भागातले एअरव्हॉल्व्ह बसविणे व तदनुषंगिक कामे करणे</t>
  </si>
  <si>
    <t>FE61A118/A-119</t>
  </si>
  <si>
    <t>ZE16A104A/S5-1635++</t>
  </si>
  <si>
    <t>नगर रोड बायपास रोड सर्व्है नं. 43 खराडी येथे उड्डाणपूल बांधणे.</t>
  </si>
  <si>
    <t>गुंठेवारी विकास शुल्क निधी - एकूण बेरीज</t>
  </si>
  <si>
    <t>ZE16A104A/P2-186</t>
  </si>
  <si>
    <t>FE61A118/A-120</t>
  </si>
  <si>
    <t>प्र.क्र. 11 अ मधील पी एम सी कॉलनी येथे पाण्याची लाईन टाकणे</t>
  </si>
  <si>
    <t>दारूवाला पुल ते दुशभट्टी पार्किंग व्यवस्था करणे.</t>
  </si>
  <si>
    <t>FE61A118/A-121</t>
  </si>
  <si>
    <t>प्रभाग क्र. 53 खोराडवस्ती देशमुख प्लाझा ते भाऊ जगताप प्लॉटपर्यंत 4 इंच पाण्याची लाईन टाकणे.</t>
  </si>
  <si>
    <t>RE22C302/C4-518</t>
  </si>
  <si>
    <t>244-245</t>
  </si>
  <si>
    <t>दारूवाला पुल येथे नवीन पुल बांधणे.</t>
  </si>
  <si>
    <t>ZE16A104A/P2-187</t>
  </si>
  <si>
    <t>प्रभाग क्र.  13 मधिल मनपा शाळा व दवाखाने दुरुस्ती विषयक कामे करणे</t>
  </si>
  <si>
    <t>FE61A118/A-122</t>
  </si>
  <si>
    <t>ZE16A104A/S5-6361++</t>
  </si>
  <si>
    <t>112-113</t>
  </si>
  <si>
    <t>सिहंगड रोड, हिंगणे बस स्टॉप ते मोहिते टाऊनशिप येथे उड्डाणपूल बांधणे.</t>
  </si>
  <si>
    <t>RE22C302/C4-519</t>
  </si>
  <si>
    <t>234-235</t>
  </si>
  <si>
    <t>FE61A118/A-123</t>
  </si>
  <si>
    <t>प्र.क्र. 11 ब मध्ये गोखलेनगर परिसरात पाण्याच्या जुन्या लाइ्रन बदलून नविन जलवाहिन्या टाकणे</t>
  </si>
  <si>
    <t>प्रभाग क्र.2 अ  दिनकर    पठारे वस्ती   येथील   रस्ते डांबरीकरण  करणे</t>
  </si>
  <si>
    <t>प्रभाग क्र.  13 नाबार्ड  बँक शेजारी  बसस्टॉप उभारणे</t>
  </si>
  <si>
    <t>CE20A819/S2-521</t>
  </si>
  <si>
    <t>प्र.क्र.2 अ स.नं.22 येथील   रस्ते डांबरीकरण  करणे</t>
  </si>
  <si>
    <t>CE20A819/S2-522</t>
  </si>
  <si>
    <t>ZE16A104A/S5-631 7++</t>
  </si>
  <si>
    <t>प्र.क्र.2 अ स.नं.14 येथील   रस्ते डांबरीकरण  करणे</t>
  </si>
  <si>
    <t>RE14B302/C5-524</t>
  </si>
  <si>
    <t>प्र.क्र. 11 ब  जनवाडी मस्जिदमागे पाण्याच्या जुन्या  लाईन बदलून नविन जलवाहिन्या टाकणे</t>
  </si>
  <si>
    <t>CE20A819/S2-523</t>
  </si>
  <si>
    <t>प्रभाग क्र.  13 शिवाजीनगर मुळारोड परिसरात शौचालय दुरुस्त करणे</t>
  </si>
  <si>
    <t>प्र.क्र.2 अ स.नं.13 शेजवळ वस्ती   येथील   रस्ते डांबरीकरण  करणे</t>
  </si>
  <si>
    <t>RE11W106E</t>
  </si>
  <si>
    <t>CE20A819/S2-524</t>
  </si>
  <si>
    <t>RE14B302/C5-525</t>
  </si>
  <si>
    <t>RE11W109E</t>
  </si>
  <si>
    <t>RE11W107E</t>
  </si>
  <si>
    <t>प्रभाग क्र.  13 पाटील इस्टेट  व संगमवाडी परिसरात शौचालय दुरुस्त करणे</t>
  </si>
  <si>
    <t>प्र.क्र.2 अ सातव वस्ती   येथील   रस्ते डांबरीकरण  करणे</t>
  </si>
  <si>
    <t>पर्वती फ्लायओव्हर चौक</t>
  </si>
  <si>
    <t>RE11W115E</t>
  </si>
  <si>
    <t>RE20C302/C1-615</t>
  </si>
  <si>
    <t>RE11W116E</t>
  </si>
  <si>
    <t>बोपोडी जकात नाका चौक</t>
  </si>
  <si>
    <t>5. प्रभाग समिती चहापान खर्च</t>
  </si>
  <si>
    <t>पोलीस वर्कशॉप जवळील चौक, औंध</t>
  </si>
  <si>
    <t>प्रभाग क्र.  13 मधिल शिवाजीनगर रेल्वे  स्टेशन व धर्मशाळे  मध्ये बाजुला दिवे  बसविणे</t>
  </si>
  <si>
    <t>जयकर पथ, भाऊ पाटील रस्त्याला मिळतो तो चौक</t>
  </si>
  <si>
    <t>सातारा रस्त्याकडून विवेकानंद पथाला मिळणारा चौक</t>
  </si>
  <si>
    <t>अप्पर इंदिरानगर बसस्टॉप चौक</t>
  </si>
  <si>
    <t>पर्वती पायथा चौक</t>
  </si>
  <si>
    <t>मॉडर्न हायस्कूल चौक</t>
  </si>
  <si>
    <t>म्हात्रे पुलाअलिकडील दत्तवाडी येथील चौक</t>
  </si>
  <si>
    <t>स. गो. बर्वे चौक</t>
  </si>
  <si>
    <t>4. झोपडपट्टी निर्मूलन व पुनर्वसन</t>
  </si>
  <si>
    <t>शिवाजी पुतळा चौक, कोथरूड</t>
  </si>
  <si>
    <t>ख−2. सब−इंजिनियर (हेल्थ) (वि.का.)</t>
  </si>
  <si>
    <t>शास्त्री पुतळा चौक</t>
  </si>
  <si>
    <t>RE20C302/C1-616</t>
  </si>
  <si>
    <t>RE14B212A</t>
  </si>
  <si>
    <t>RE14B204A</t>
  </si>
  <si>
    <t>उंबऱ्या गणपती चौक</t>
  </si>
  <si>
    <t>RE14B203A</t>
  </si>
  <si>
    <t>प्रभाग क्र.  13  मधिल  विविध ठिकाणचे विद्युत   विषयक  कामात सुधारणा  करणे</t>
  </si>
  <si>
    <t>RE14B213A</t>
  </si>
  <si>
    <t>मॉडेल कॉलनी तलाव</t>
  </si>
  <si>
    <t>RE14B210A</t>
  </si>
  <si>
    <t>RE14B211A</t>
  </si>
  <si>
    <t>RE14B214A</t>
  </si>
  <si>
    <t>पुणे स्टेशन विभागीय कार्यालयालगत जागा ताब्यात घेणे</t>
  </si>
  <si>
    <t>RE14B208A</t>
  </si>
  <si>
    <t>XE23A302/C7-621</t>
  </si>
  <si>
    <t>RE14B202A</t>
  </si>
  <si>
    <t>RE14B205A</t>
  </si>
  <si>
    <t>RE14B206A</t>
  </si>
  <si>
    <t>बावधन सर्व्हे क्र. 23/24 ही जागा सार्वजनिक प्रयोजनासाठी संपादित करणे</t>
  </si>
  <si>
    <t>प्रभाग क्र.  13 मधिल पहिली गल्ली (तायम्मा गुडी  जवळ) चेंबर  करणे</t>
  </si>
  <si>
    <t>RE14B209A</t>
  </si>
  <si>
    <t>RE14B207A</t>
  </si>
  <si>
    <t>कोथरूड कचरा डेपो स्थलांतर करणेसाठी जागा संपादन करणे</t>
  </si>
  <si>
    <t>RE14B215A</t>
  </si>
  <si>
    <t>RE14B216A</t>
  </si>
  <si>
    <t>XE23A302/C7-622</t>
  </si>
  <si>
    <t>स. नं. 92/2 ते 5 कोथरूड (पाणीपुरवठा योजना व अप्रोच रस्ता)</t>
  </si>
  <si>
    <t>सार्वजनिक/सुलभ शौचालय दुरूस्ती, मुताऱ्या दुरूस्ती कामे करणे</t>
  </si>
  <si>
    <t>प्रभाग क्र.  13 मध्ये विविध ठिकाणी मॅनहोल चेंबर दुरुस्ती करणे</t>
  </si>
  <si>
    <t>स. नं. 35/1+2 कोथरूड (पाणीपुरवठा नॉन डी.पी. प्रस्ताव)</t>
  </si>
  <si>
    <t>स. नं. 5/अ, 5/ब शिवणे (पाणीपुरवठा नॉन डी.पी. योजना)</t>
  </si>
  <si>
    <t>स. नं. 3 व 4 एरंडवणा पंपिंग स्टेशन</t>
  </si>
  <si>
    <t>कात्रज स. नं. 28 (पाणीपुरवठा)</t>
  </si>
  <si>
    <t>RE14B212B</t>
  </si>
  <si>
    <t>RE14B204B</t>
  </si>
  <si>
    <t>RE14B203B</t>
  </si>
  <si>
    <t>नऱ्हे गांव स. नं. 33 (पाणीपुरवठा)</t>
  </si>
  <si>
    <t>RE14B213B</t>
  </si>
  <si>
    <t>RE14B210B</t>
  </si>
  <si>
    <t>RE14B211B</t>
  </si>
  <si>
    <t>बिबवेवाडी स. नं. 625, 626 (पाणीपुरवठा)</t>
  </si>
  <si>
    <t>प्रभाग क्र.26 मोरे  विदयालय चौकातील  भुयारी  मार्गामध्ये प्रकाश व्यवस्था  करणे.</t>
  </si>
  <si>
    <t>RE14B214B</t>
  </si>
  <si>
    <t>वडगांव स. नं. 45 (पाणीपुरवठा)</t>
  </si>
  <si>
    <t>RE14B208B</t>
  </si>
  <si>
    <t>RE14B202B</t>
  </si>
  <si>
    <t>RE14B205B</t>
  </si>
  <si>
    <t>RE14B206B</t>
  </si>
  <si>
    <t>नांदेड स. नं. 33 (पाणीपुरवठा)</t>
  </si>
  <si>
    <t>RE14B209B</t>
  </si>
  <si>
    <t>D</t>
  </si>
  <si>
    <t>RE14B207B</t>
  </si>
  <si>
    <t>आंबेगांव स. नं. 63 (पाणीपुरवठा)</t>
  </si>
  <si>
    <t>RE14B215B</t>
  </si>
  <si>
    <t>FE34A103D</t>
  </si>
  <si>
    <t>RE14B216B</t>
  </si>
  <si>
    <t>माणिकबाग ते धायरीफाटा</t>
  </si>
  <si>
    <t>टी. पी. स्कीम संगमवाडी फा. प्लॉ. क्र. 56 पैकी जागा पंपिंग स्टेशनसाठी संपादन करणे</t>
  </si>
  <si>
    <t>काँक्रीटीकरणाची व फरशीची कामे / पेव्हींगची कामे व देखभाल दुरूस्ती करणे</t>
  </si>
  <si>
    <t>RE20A302/C2-825</t>
  </si>
  <si>
    <t>स. नं. 2ब, 2क, 2ड, 2इ व 6 ड्रेनेज ट्रिट प्लॉटसाठीसंपादन करणे, बोपोडी पुणे</t>
  </si>
  <si>
    <t>प्रभाग क्र.  24 मध्ये वाहतुक सुरळीत करणेसाठी पार्कींग  पट्टे,  रोड  मार्किंग  थर्माेप्लॅस्टीक पेंटद्वारे  मारणे</t>
  </si>
  <si>
    <t>RE14B212C</t>
  </si>
  <si>
    <t>फुरसुंगी स. नं. 159 इ. मिळकती पैकी 120 एकर जागा कचरा डेपोसाठी व कचरा ट्रिटमेंट प्लँटसाठी</t>
  </si>
  <si>
    <t>RE14B204C</t>
  </si>
  <si>
    <t>CE20A819/S2-525</t>
  </si>
  <si>
    <t>RE14B203C</t>
  </si>
  <si>
    <t>RE20A302/C2-826</t>
  </si>
  <si>
    <t>प्रभाग क्र.  24 परिसरात साईड  चॅनेल    काँक्रीटीकरण  व फुटपाथ करणे</t>
  </si>
  <si>
    <t>ZE16A104A/S5-1638++</t>
  </si>
  <si>
    <t>RE22C302/C4-520</t>
  </si>
  <si>
    <t>प्रभाग क्र.  24 मधिल मनपा शाळा व दवाखाने दुरुस्ती विषयक कामे करणे</t>
  </si>
  <si>
    <t>प्र.क्र. 11 ब मॅफको पाण्याची टाकी बांधणे.</t>
  </si>
  <si>
    <t>RE22C302/C4-521</t>
  </si>
  <si>
    <t>प्रभाग क्र.  24 मध्ये सार्वजनिक शौचालयांची दुरुस्ती करणे</t>
  </si>
  <si>
    <t>RE14B302/C5-526</t>
  </si>
  <si>
    <t>ZE16A104A/S5-1639++</t>
  </si>
  <si>
    <t>प्रभाग क्र.  24  कामगार पुतळा व राजीवगांधी परिसरात गल्लीबोळ काँक्रीट  करणे व फरशी बसविणे</t>
  </si>
  <si>
    <t>प्र.क्र. 11 ब चतु:श्रुंगी अनघळ वाडा येथे पाणी पुरवठा विषयक कामे करणे</t>
  </si>
  <si>
    <t>RE14B302/C5-527</t>
  </si>
  <si>
    <t>प्रभाग क्र.  24 शिवाजीनगर  गावठाण व तोफखाना परिसरातील शौचालय दुरुस्ती व मुतारी   दुरुस्त करणे</t>
  </si>
  <si>
    <t>ZE16A104A/S5-1640++</t>
  </si>
  <si>
    <t>A10</t>
  </si>
  <si>
    <t>प्र.क्र. 11 ब आशानगर येथे नविन पाण्याची टाकी बांधणे</t>
  </si>
  <si>
    <t>Capital Expenditure Details</t>
  </si>
  <si>
    <t>वर्ष 2015-16 चे योजनांतर्गत खर्चाबाबतचे अंदाजपत्रक</t>
  </si>
  <si>
    <t>246-291</t>
  </si>
  <si>
    <t>RE20C302/C1-617</t>
  </si>
  <si>
    <t>112-157</t>
  </si>
  <si>
    <t>संचेती हॉस्पीटल ते खंडोजी बाबा चौक इलिव्हेटेड रस्ता करणे.</t>
  </si>
  <si>
    <t>प्रभाग क्र.  24  मधिल  विविध ठिकाणचे विद्युत   विषयक सुधारणा कामे करणे</t>
  </si>
  <si>
    <t>114-157</t>
  </si>
  <si>
    <t>FE61A118/A-124</t>
  </si>
  <si>
    <t>RE20C302/C1-618</t>
  </si>
  <si>
    <t>236-279</t>
  </si>
  <si>
    <t>प्रभाग क्र. 53 प्रगती विद्यालय ते रामनगर येथे 10 इंच पाण्याची लाईन टाकणे.</t>
  </si>
  <si>
    <t>प्रभाग क्र.  24  मधिल  विविध ठिकाणचे विद्युत   विषयक वायरिंगची कामे करणे</t>
  </si>
  <si>
    <t>मुंढवा खराडी बायपास रोड स.नं. 8 ते स.नं. 12 येथे उड्डाणपूल बांधणे.</t>
  </si>
  <si>
    <t>ZE16A104A/P2-188</t>
  </si>
  <si>
    <t>FE61A118/A-125</t>
  </si>
  <si>
    <t>प्रभाग क्र. 54 अवधूत आर्केड ग्रीनपार्क सासोयटी, नदीकडील डी. पी. रस्ता, विविध ठिकाणी 6 इंची लाईनचे अर्धवट नेटवर्क पुर्ण करणे.</t>
  </si>
  <si>
    <t>XE23A302/C7-623</t>
  </si>
  <si>
    <t>ZE16A104A/P2-189</t>
  </si>
  <si>
    <t>जवाहरलाल नेहरू नागरी पुनर्निर्माण योजना निधी -</t>
  </si>
  <si>
    <t>प्रभाग क्र. 54 टोणगोबा मंदिर ते प्रयोजासिटी अर्धवट नेटवर्क पुर्ण करणे.</t>
  </si>
  <si>
    <t>प्रभाग क्र.  24 मध्ये विविध ठिकाणी मॅनहोल चेंबर दुरुस्ती करणे</t>
  </si>
  <si>
    <t>ZE16A104A/P2-190</t>
  </si>
  <si>
    <t>XE12Z101</t>
  </si>
  <si>
    <t>प्रभाग 54 सिंहगड रस्ता मधुकोश इमारत ते रायकर मळा डी. पी. रस्त्याने जलवाहिनी विकसीत करणे.</t>
  </si>
  <si>
    <t>XE23A302/C7-624</t>
  </si>
  <si>
    <t>ZE16A104A/P2-191</t>
  </si>
  <si>
    <t>प्रभाग क्र. 54 राजयोग सोसायटी मनपा हॉस्पीटल ते सिंहगड रोड जलवाहिनी विकसीत करणे.</t>
  </si>
  <si>
    <t>प्रभाग क्र.  24 मधिल  विविध ठिकाणच्या  जुन्या ड्रेनेज  लाईन  दुरुस्ती करणे</t>
  </si>
  <si>
    <t>ZE16A104A/P2-192</t>
  </si>
  <si>
    <t xml:space="preserve">दत्तवाडी येथे मनपाच्या ताब्यात आलेल्या जागेवर शाळा बांधणे </t>
  </si>
  <si>
    <t>प्रभाग क्र. 54 सुंदर समृध्दी ते लिमयेनगर जलवाहिनी विकसीत करणे.</t>
  </si>
  <si>
    <t>ZE16A104A/P2-193</t>
  </si>
  <si>
    <t>प्रभाग क्र. 54 दळवीवाडी अंतर्गत नेटवर्क पुर्ण करणे.</t>
  </si>
  <si>
    <t>ZE16B102D#</t>
  </si>
  <si>
    <t>ZE16A104A/P2-194</t>
  </si>
  <si>
    <t xml:space="preserve">(ड) शहरातील नागझरी नाले सुधारण्यासाठी </t>
  </si>
  <si>
    <t>प्रभाग क्र. 54 आर्शिवाद हॉटेल ते समर्थनगर 10 इंची पाण्याची लाईन टाकणे.</t>
  </si>
  <si>
    <t>ZE16A104A/P2-195</t>
  </si>
  <si>
    <t>प्रभाग क्र.5 कळस  गावठाण विशाल परिसर, माळवाडी, जाधववस्ती कस्पटेवस्ती नादुरूस्त केबल    बदलणे.व   इ.अनुषंगिक_x000D_
कामे करणे.</t>
  </si>
  <si>
    <t>प्रभाग क्र. 54 दत्तोबा चाकणकर ते धायरी शेवटचा बसस्टॉप 12 इंच लाईनचे अर्धवट नेटवर्क पुर्ण करणे.</t>
  </si>
  <si>
    <t>ZE16A104A/P2-196</t>
  </si>
  <si>
    <t>RI20A110</t>
  </si>
  <si>
    <t>RE20A302/C2-827</t>
  </si>
  <si>
    <t>प्रभाग क्र.  25 हनुमाननगर व परिसरात पार्कींग पट्टे,  रोड  मार्कींग,   पी1 पी2 इ.वाहतुक सुचना  फलक  बसविणे</t>
  </si>
  <si>
    <t>महिला सक्षमीकरण योजने अंतर्गत नागरवस्ती मार्फत महिलांना बेसिक संगणक एमएससीआयटी प्रशिक्षण देणे</t>
  </si>
  <si>
    <t>RE20A302/C2-828</t>
  </si>
  <si>
    <t>11. बी.पी.एम.सी. अॅक्ट कलम 79क प्रमाणे वन टाईम डक्ट केबल भाडे / रॉयल्टीपोटी जमा (थकबाकीसह)</t>
  </si>
  <si>
    <t>RI20A111</t>
  </si>
  <si>
    <t>प्रभाग क्र.  25 मध्ये    साईडपट्ट्या  काँक्रीट  फुटपाथ करणे</t>
  </si>
  <si>
    <t>CE20C118/W1-65</t>
  </si>
  <si>
    <t>प्रभाग क्र.7 मधील नाला व कल्व्हर्ट सफाई करणे.</t>
  </si>
  <si>
    <t>14</t>
  </si>
  <si>
    <t>12. आय.टी.एस. बी.आर.टी.साठी भाडेतत्त्वावर विद्युत लॅडरपोटी जमा</t>
  </si>
  <si>
    <t>RI20A113</t>
  </si>
  <si>
    <t>XE23A301/W7-814</t>
  </si>
  <si>
    <t>प्रभाग क्र.14 मदर तेरेसानगर,शेलारचाळ,सेवकचौक   लक्ष्मीनगर जयजवाननगर, हॉटमिक्स   फॅन्ट,गाडीतळ येथे  विद्युत_x000D_
विषयक कामे करणे</t>
  </si>
  <si>
    <t>प्रभाग क्र.7 मध्ये  ड्रेनेज  लाईन सफाई,  दुरुस्ती व चेंबर्स   दुरुस्ती करणे.</t>
  </si>
  <si>
    <t>CE20A103/S1-1235+</t>
  </si>
  <si>
    <t>XE23A301/W7-815</t>
  </si>
  <si>
    <t>प्रभाग क्र.21 अ व ब, साऊथ मेन रोड कोरेगांव पार्क येथे स्टॅम्पींग फुटपाथ करणे.</t>
  </si>
  <si>
    <t>CE20A103/S1-1326+</t>
  </si>
  <si>
    <t>प्रभाग क्र.7 संजय  गांधी वसाहत मुख्य रस्त्यावर 18'' ड्रेनेज  लाईन  टाकणे.</t>
  </si>
  <si>
    <t>प्रभाग क्र.52 अ म्हात्रे पुल ते म्हसोबा चौक येथील फुटपाथ स्टॅम्प काँक्रीट (कलर)</t>
  </si>
  <si>
    <t>XE23A301/W7-816</t>
  </si>
  <si>
    <t>CE20A103/S1-1327+</t>
  </si>
  <si>
    <t>प्रभाग क्र.7 चंद्रमणी   संघ ते  पाटील पडळ विद्यापिठ आवारातील  मुख्य ड्रेनेज  लाईन बदलणे.</t>
  </si>
  <si>
    <t>प्रभाग क्र.52 अ म्हसोबा चौक ते अर्चना सोसा. येथील फुटपाथ स्टॅम्प काँक्रीट (कलर)</t>
  </si>
  <si>
    <t>CE20A819/S2-45+</t>
  </si>
  <si>
    <t>RE20C301/W1-701</t>
  </si>
  <si>
    <t>CE20C118/W1-66</t>
  </si>
  <si>
    <t>प्रभाग क्र.7 मधील  शौचालये / मुताऱ्या   याठिकाणी विद्युत व्यवस्था / पंप  बसविणे.</t>
  </si>
  <si>
    <t>प्रभाग क्र.9, स.नं.133 बालेवाडी फाटा ते बालेवाडी स.नं.6 लक्ष्मीमाता
मंदिरपर्यत 24 मी.डी.पी.रस्ता विकसित करणे.</t>
  </si>
  <si>
    <t>प्रभाग क्र.14  येरवडा स्मशानभुमी  प्रवेशव्दार /चौक प्रकाश व्यवस्था व सुशोभिकरण   करणे.</t>
  </si>
  <si>
    <t>CE20C118/W1-67</t>
  </si>
  <si>
    <t>प्रभाग क्र.14 सादलबाबा ते  संगमवाडी चौक प्रकाश व्यवस्था  करणे.</t>
  </si>
  <si>
    <t>RE22C302/C4-522</t>
  </si>
  <si>
    <t xml:space="preserve">10. पथ सुधारणा एकूण बेरीज </t>
  </si>
  <si>
    <t>CE22A114/W4-1101</t>
  </si>
  <si>
    <t>प्र्रभाग क्र.15 आर.के.चौकाजवळील  प्रशिक्षण केंद्राचे  उर्वरित कामे करणे</t>
  </si>
  <si>
    <t>CE20C118/W1-68</t>
  </si>
  <si>
    <t>ग. इतर जमा</t>
  </si>
  <si>
    <t>RI21C101</t>
  </si>
  <si>
    <t>FE14C162</t>
  </si>
  <si>
    <t xml:space="preserve">प्र.क्र.6, मधील बचत गट हॉलचे विस्तारीकरण करणे. </t>
  </si>
  <si>
    <t>46</t>
  </si>
  <si>
    <t>प्रभाग क्र.15   मध्ये कंझारभट,नवि  खडकी, गवळीवाडा,  राज चौक,भुजबळ सायकल मार्ट   ते  नेताजीशाळा,  अशोकनगर_x000D_
परिसर   विद्युत पोलच्या सर्व्हिस  वायर्स भुमिगत  करणे व विद्युतविषयक कामे करणे.</t>
  </si>
  <si>
    <t>FE14C171</t>
  </si>
  <si>
    <t>प्रभाग क्र. 55 चरवडवस्ती, आझाद मित्र मंडळ ते कंधारे घरापर्यंत वडगाव (बु।।) जाधवनगर मधील चिळले घर ते थापटे बंगला, चरवडवस्ती भवानीनगर डांगरीवस्ती येथे 4 व 6 इंच व्यासाच्या जलवाहिन्या टाकणे.</t>
  </si>
  <si>
    <t>CE20C118/W1-69</t>
  </si>
  <si>
    <t>50</t>
  </si>
  <si>
    <t>प्रभाग क्र.50 मधील आण्णा भाऊ साठे शाळा येथे नोकरदार महिलांकरिता पाळणाघर सुरू करणे व विविध विकासाची कामे करणे.</t>
  </si>
  <si>
    <t>ZE16A104A/P2-197</t>
  </si>
  <si>
    <t>प्रभाग क्र.15  मध्ये बाराथेवस्ती,जुने क्षेत्रिय कार्यालय ते  गोल्फकल्ब चौक निसर्गसोसायटी,अशोकनगर,येथे   पोल बसवुन_x000D_
प्रकाश व्यवस्था  करणे.</t>
  </si>
  <si>
    <t>ZE16B104#</t>
  </si>
  <si>
    <t>FE14C173</t>
  </si>
  <si>
    <t>प्रभाग क्र. 55 वडगाव बु।। मधील वडगाव प्लँट ते दांगट कॉलेज दरम्यानच्या असणाऱ्या 450 मि. मी. व्यासाच्या रायझींग मेन लाईनची सुधारणा विषयक कामे करणे.</t>
  </si>
  <si>
    <t>CE20C118/W1-70</t>
  </si>
  <si>
    <t>मैलापाणी शुद्धीकरण केंद्र</t>
  </si>
  <si>
    <t>ZE16A104A/P2-198</t>
  </si>
  <si>
    <t>प्र.क्र.51 बचतगटाच्या हॉलचे उर्वरित काम करणे</t>
  </si>
  <si>
    <t>प्रभाग क्र. 56 जनता वसाहत आनंद मठ (कांदेआळी) ते विकास तरुण मंडळ पर्यंत पाण्याची लाईन टाकणे.</t>
  </si>
  <si>
    <t>प्रभाग क्र.15 गुंजन    टॉकीज    ते जेल रोड  कॉर्नर  प्रकाश व्यवस्था  व सुशोभीकरण   करणे</t>
  </si>
  <si>
    <t>ZE16A104A/P2-199</t>
  </si>
  <si>
    <t>CE13A204</t>
  </si>
  <si>
    <t>प्रभाग क्र. 56 जनता वसाहत विकास तरुण मंडळ ते खालची वाघजाई पर्यंत पाण्याची लाईन टाकणे.</t>
  </si>
  <si>
    <t>ZE16B106#</t>
  </si>
  <si>
    <t>ZE16A104A/P2-200</t>
  </si>
  <si>
    <t>एरंडवणा मनपा शाळा क्र. 55 अनुसयाबाई खिलारे शाळा बालवाडी बांधणे व अनुषंगिक कामे करणे</t>
  </si>
  <si>
    <t>पावसाळी गटारे करणे</t>
  </si>
  <si>
    <t>प्रभाग क्र. 56 खालची वाघजाई ते राम मंदिर पर्यंत पाण्याची लाईन टाकणे.</t>
  </si>
  <si>
    <t xml:space="preserve">1. पाणीपुरवठा एकूण बेरीज </t>
  </si>
  <si>
    <t>ZE16A104A/P2-201</t>
  </si>
  <si>
    <t>प्रभाग क्र. 56 सिंहगड रोड पानमळा वसाहत येथील जुन्या पाण्याच्या लाईन काढून नवीन लाईन टाकणे.</t>
  </si>
  <si>
    <t>CE13A205</t>
  </si>
  <si>
    <t>ZE16A104A/P2-202</t>
  </si>
  <si>
    <t xml:space="preserve">मनपा शाळा क्र. 14 लालबहादूर शास्त्री विद्यालय येथे वर्गखोल्या बांधणे </t>
  </si>
  <si>
    <t>प्रभाग क्र. 57 आधार हॉस्पीटल ते पर्वती गाव पर्यंत 12 इंच पाण्याची लाईन टाकणे.</t>
  </si>
  <si>
    <t>ZE16A104A/P2-203</t>
  </si>
  <si>
    <t>प्रभाग क्र. 57 पर्वती पायथा ते कॅनॉल पर्यंत 6 इंच पाण्याची लाईन टाकणे.</t>
  </si>
  <si>
    <t>CE13A212</t>
  </si>
  <si>
    <t>ZE16A104A/P2-204</t>
  </si>
  <si>
    <t>प्रभाग क्र. 57 विविध ठिकाणी पाण्याची लाईन टाकणे.</t>
  </si>
  <si>
    <t>न.ता.वाडी येथील शाळा बांधणे</t>
  </si>
  <si>
    <t>ZE16A104A/P2-205</t>
  </si>
  <si>
    <t>खराडी, मांजरी साडेसतरा नळी जोडणाऱ्या रस्त्यावर मुळा-मुठा नदीवर पुल बांधणे व रस्ता करणे.</t>
  </si>
  <si>
    <t>प्रभाग क्र. 57 अश्विनी हॉस्पीटल ते पाटील प्लाझा ते व्होल्गा हॉटेल चौक पाण्याची लाईन टाकणे.</t>
  </si>
  <si>
    <t>FE61A118/A-126</t>
  </si>
  <si>
    <t xml:space="preserve">मनपा शाळांमध्ये मुलींसाठी स्वच्छतागृहे बांधणे </t>
  </si>
  <si>
    <t>ZE16A104A/P2-206</t>
  </si>
  <si>
    <t>एसएनडीटी प्रवेशद्वारा पासून सुरू होणारा कॅनॉल रस्ता लॉ कॉलेज मार्गे वि.स. खांडेकर चौकात जिथे मिळतो तिथपर्यंत संपूर्णेंरूंदीचा इलिव्हेटेड रस्ता/ उड्डाणपूल बांधणे.</t>
  </si>
  <si>
    <t>प्रभाग क्र. 57 आंबेडकर शाळा ते सॅनिकी शाळा वसतीगृह पर्यंत पाण्याची लाईन टाकणे.</t>
  </si>
  <si>
    <t>FE61A118/A-127</t>
  </si>
  <si>
    <t>जवाहरलाल नेहरू नागरी पुनर्निर्माण योजनेअंतर्गत प्रस्तावित कामे (यादीप्रमाणे)</t>
  </si>
  <si>
    <t>CE13A216</t>
  </si>
  <si>
    <t>ZE16A104A/P2-207</t>
  </si>
  <si>
    <t>वसंतदादा पुतळा चौक ते काकासाहेब गाडगीळ चौक (शनिवार वाडा) पर्यंत संपूर्ण बाजीरात रस्ता संपूर्ण रूंदीचा इलिव्हेटेड करणे.</t>
  </si>
  <si>
    <t xml:space="preserve">छत्रपती शिवाजी औद्योगिक प्रशिक्षण संस्था नविन इमारत बांधणे </t>
  </si>
  <si>
    <t>FE61A118/A-128</t>
  </si>
  <si>
    <t>प्रभाग क्र. 57 गजानन महाराज चौक ते आंबेडकर शाळा ते नाला पर्यंत पाण्याची लाईन टाकणे.</t>
  </si>
  <si>
    <t>जवाहरलाल नेहरू नागरी पुनर्निमाण योजनेअंतर्गत मनपाचा हिस्सा</t>
  </si>
  <si>
    <t>बाजीराव रोड या ठिकाणी इलिव्हेटेड रस्ता करणे.</t>
  </si>
  <si>
    <t>ZE16A104A/P2-208</t>
  </si>
  <si>
    <t>ZE16A104A/S5-1645++</t>
  </si>
  <si>
    <t>प्रभाग क्र. 57 पर्वती दर्शनमध्ये विविध ठिकाणी लाईन टाकणे.</t>
  </si>
  <si>
    <t>FE61A118/A-129</t>
  </si>
  <si>
    <t>प्र.क्र. 13ब मध्ये विविध ठिकाणी पाण्याची लाईन टाकणे</t>
  </si>
  <si>
    <t>मुंबई पुणे रस्त्यावर बोपोडी येथे पुल उभारणे.</t>
  </si>
  <si>
    <t>ZE16A104A/P2-209</t>
  </si>
  <si>
    <t>FE61A118/A-130</t>
  </si>
  <si>
    <t>प्र.क्र.2 अ स.नं.7/3 येथील   रस्ते डांबरीकरण  करणे</t>
  </si>
  <si>
    <t>वारजे ते शिवणे मनपा हद्दीत कॅनोलच्या कडेने रस्ता करणे</t>
  </si>
  <si>
    <t>CE20A819/S2-526</t>
  </si>
  <si>
    <t>FE61A118/A-131</t>
  </si>
  <si>
    <t>प्र.क्र.2 अ मधील  विष्णोई माता मंदिर येथील    रस्ते डांबरीकरण   करणे</t>
  </si>
  <si>
    <t>घोरपडी येथे पुणे मिरज व पुणे सोलापूर रेल्वेवर उड्डाणपूल बांधणे.</t>
  </si>
  <si>
    <t>क−1. लष्कर पाणीपुरवठा</t>
  </si>
  <si>
    <t>FE61A118/A-132</t>
  </si>
  <si>
    <t>पिंपळे निलख येथे नदीवरील पुलासाठी जोड रस्ता</t>
  </si>
  <si>
    <t>RE14B213C</t>
  </si>
  <si>
    <t>RE14B210C</t>
  </si>
  <si>
    <t>शिवाजीनगर फा. प्लॉ. नं. 823 ते 828 नौकाविहारसाठी</t>
  </si>
  <si>
    <t>RE14B211C</t>
  </si>
  <si>
    <t>RE14B214C</t>
  </si>
  <si>
    <t>RE14B208C</t>
  </si>
  <si>
    <t>RE14B202C</t>
  </si>
  <si>
    <t>RE14B205C</t>
  </si>
  <si>
    <t>RE14B206C</t>
  </si>
  <si>
    <t>RE14B209C</t>
  </si>
  <si>
    <t>RE14B207C</t>
  </si>
  <si>
    <t>RE14B215C</t>
  </si>
  <si>
    <t>RE14B216C</t>
  </si>
  <si>
    <t>FE61A118/A-133</t>
  </si>
  <si>
    <t>सिंहगड रोड : एकूण</t>
  </si>
  <si>
    <t>ZE16A104A/S5-1691++</t>
  </si>
  <si>
    <t xml:space="preserve">सिंहगड रस्ता ह्यूम पाईप कंपनी ते सिंहगड कॉलेज रस्ता कॅनॉलवरील पुल </t>
  </si>
  <si>
    <t>प्र.क्र. 24 अ विविध ठिकाणी  पाण्याची लाईन टाकणे</t>
  </si>
  <si>
    <t>XE12N101A</t>
  </si>
  <si>
    <t>FE61A118/A-134</t>
  </si>
  <si>
    <t>CE20A819/S2-527</t>
  </si>
  <si>
    <t>प्र.क्र.2 अ चौधरीवस्ती येथील रस्ते डांबरीकरण   करणे</t>
  </si>
  <si>
    <t>वॉर्डर् क्र. 39 मधील जहांगीर हॉस्पीटल चौकामध्ेय उड्डाणपूल बांधणे.</t>
  </si>
  <si>
    <t>जुन्या ड्रेनेज लाईन बदलणे व दुरूस्ती करणे</t>
  </si>
  <si>
    <t>CE20A819/S2-528</t>
  </si>
  <si>
    <t>FE34A104</t>
  </si>
  <si>
    <t>FE61A118/A 135-</t>
  </si>
  <si>
    <t>ZE16A104A/S5-1693++</t>
  </si>
  <si>
    <t>विमानतळ रोड : गुंजन टॉकीज ते टाटा गार्ड रूम</t>
  </si>
  <si>
    <t>प्र.क्र.2 अ स.नं.42/43 अर्थव    पार्क  येथील   रस्ते डांबरीकरण  करणे</t>
  </si>
  <si>
    <t>विविध प्रकारच्या प्रकल्पांच्या अभ्यासासाठी तरतूद (feasibility report, techno-economical report, environmental report &amp; other reports)</t>
  </si>
  <si>
    <t>प्र.क्र.  24 ब मध्ये शिवाजीनगर भागात पाण्याची लाईन टाकणे</t>
  </si>
  <si>
    <t>FE34A105</t>
  </si>
  <si>
    <t>CE20A819/S2-529</t>
  </si>
  <si>
    <t>FE61A118/A-136</t>
  </si>
  <si>
    <t>मुंढवा बायपास : इन्फोटेक पार्क खराडी ते नगर रोड</t>
  </si>
  <si>
    <t>FE14A121/C5-1202</t>
  </si>
  <si>
    <t>स्वारगेट चौकात उड्डाणपूल बांधणे</t>
  </si>
  <si>
    <t>प्र.क्र.2  अ  चंदननगर भाजी मार्केट येथील    रस्ते डांबरीकरण   करणे</t>
  </si>
  <si>
    <t>प्रभाग क्र.27 स.न.120 किष्कीदांनगर -खडोबा चाळ येथे  गल्ल्ीबोळ कॉक्रटीकरण  करणे</t>
  </si>
  <si>
    <t>FE61A118/A-137</t>
  </si>
  <si>
    <t>CE20A819/S2-530</t>
  </si>
  <si>
    <t>RE14B212D</t>
  </si>
  <si>
    <t>वेताळ चौक येथे उड्डाणपूल बांधणे</t>
  </si>
  <si>
    <t>2ब</t>
  </si>
  <si>
    <t>ZE16A104A/S5-1696++</t>
  </si>
  <si>
    <t>RE14B204D</t>
  </si>
  <si>
    <t>प्रभाग क्र.2 ब मधील स्मशानभूमीकडे जाणारा  रस्ता पूर्ण  करणे</t>
  </si>
  <si>
    <t>XE12N102</t>
  </si>
  <si>
    <t>FE61A118/A-138</t>
  </si>
  <si>
    <t>RE14B203D</t>
  </si>
  <si>
    <t>प्र.क्र. 24 ब मध्ये1216येथे पाण्याची लाईन टाकणे</t>
  </si>
  <si>
    <t>कर्वेरोड :</t>
  </si>
  <si>
    <t>RE14B213D</t>
  </si>
  <si>
    <t>सिंहगड रस्ता येथे संतोष हॉल चौकात भुयारी मार्ग बांधणे</t>
  </si>
  <si>
    <t>CE20A819/S2-531</t>
  </si>
  <si>
    <t>RE14B210D</t>
  </si>
  <si>
    <t>RE14B211D</t>
  </si>
  <si>
    <t>CE20A1196/C2-204</t>
  </si>
  <si>
    <t>RE14B214D</t>
  </si>
  <si>
    <t>प्रभाग क्र.2 ब खराडी येथील आपल   घर परिसरातील रस्ते डांबरीकरण   करणे</t>
  </si>
  <si>
    <t>FE61A118/A-139</t>
  </si>
  <si>
    <t>RE14B208D</t>
  </si>
  <si>
    <t>3. पाण्याची किंमत</t>
  </si>
  <si>
    <t>FE34A106A</t>
  </si>
  <si>
    <t>RE14B202D</t>
  </si>
  <si>
    <t>प्रभाग क्र.27 स.न.120 गल्ली नं.28 पांडुरंगनगर    येथे सिमेट    कॉक्रीटीकरण  करणे</t>
  </si>
  <si>
    <t>XE12N103</t>
  </si>
  <si>
    <t>खंडोजीबाबा ते फ्लायओव्हर</t>
  </si>
  <si>
    <t>RE14B205D</t>
  </si>
  <si>
    <t>CE20A819/S2-532</t>
  </si>
  <si>
    <t>RE14B206D</t>
  </si>
  <si>
    <t>ZE16A104A/S5-1934++</t>
  </si>
  <si>
    <t>RE14B209D</t>
  </si>
  <si>
    <t>प्रभाग क्र. 68 अण्णाभाऊ साठे समोरील बाजू येथे पाण्याची लाईन टाकणे.</t>
  </si>
  <si>
    <t>प्रभाग क्र.2 ब स.नं.52 येथील   रस्ते डांबरीकरण  करणे</t>
  </si>
  <si>
    <t>RE14B207D</t>
  </si>
  <si>
    <t>प्र.क्र. 13 ब मध्ये विविध ठिकाणी पाण्याची लाईन टाकणे</t>
  </si>
  <si>
    <t>RE14B215D</t>
  </si>
  <si>
    <t>4. पाणी शुद्ध करणे, तद्नुषंगिक कामे करणे</t>
  </si>
  <si>
    <t>RE14B216D</t>
  </si>
  <si>
    <t>ZE16A104A/P2-210</t>
  </si>
  <si>
    <t>XE12N104</t>
  </si>
  <si>
    <t>FE14A121/C5-1203</t>
  </si>
  <si>
    <t>FE34A106B</t>
  </si>
  <si>
    <t>ड्रेनेज लाईन व चंंबर साफसफाई करणे</t>
  </si>
  <si>
    <t>CE20A819/S2-533</t>
  </si>
  <si>
    <t>फ्लायओव्हर ते कर्वे पुतळा</t>
  </si>
  <si>
    <t>प्रभाग क्र. 68 दशभूजा गणपती मंदिर मागील गल्ल्यांमध्ये विविध ठिकाणी लाईन टाकणे.</t>
  </si>
  <si>
    <t>प्रभाग क्र.27 स.न.  111  शिवकल्याण नगर झोपडपट्टी कॉक्रीटीकरण   करणे</t>
  </si>
  <si>
    <t>प्रभाग क्र.2 ब स.नं.43 येथील   रस्ते डांबरीकरण  करणे</t>
  </si>
  <si>
    <t>ZE16A104A/P2-211</t>
  </si>
  <si>
    <t>5. प्रयोगशाळा सँपल टेस्टींगसाठी होणारा खर्च</t>
  </si>
  <si>
    <t>ZE16A104A/S5-1697++</t>
  </si>
  <si>
    <t>XE12N105</t>
  </si>
  <si>
    <t>FE34A106C</t>
  </si>
  <si>
    <t>कोढवा बु।। मरळ वजन काटा ते पुण्यधाम आश्रम दरम्यान ग्रॅव्हिटीमेन विकसीत करणे</t>
  </si>
  <si>
    <t>कर्वे पुतळा ते जुना जकातनाका</t>
  </si>
  <si>
    <t>प्र.क्र. 24 मध्ये आपटे रोड, शिवाजीनगर भागात पाण्याची लाईन टाकणे.</t>
  </si>
  <si>
    <t>CE20A1196/C2-205</t>
  </si>
  <si>
    <t>ZE16A104A/P2-212</t>
  </si>
  <si>
    <t>6. पंपिंग वीज खर्च</t>
  </si>
  <si>
    <t>प्रभाग क्र.27 स.न.120 जयभवानी नगर 5ब कॉक्रीटीकरण  करणे</t>
  </si>
  <si>
    <t>XE12N106</t>
  </si>
  <si>
    <t>RE14B212E</t>
  </si>
  <si>
    <t>CE20A819/S2-534</t>
  </si>
  <si>
    <t>कोंढवा बु।। टिळेकरनगर, विनू मेहतानगर परिसरामध्ये जलवाहिन्या विकसीत करणे.</t>
  </si>
  <si>
    <t>FE34A106D</t>
  </si>
  <si>
    <t>RE14B204E</t>
  </si>
  <si>
    <t>जुना जकातनाका ते वारजे</t>
  </si>
  <si>
    <t>RE14B203E</t>
  </si>
  <si>
    <t>प्रभाग क्र.2 ब शंकरनगर येथील रस्ते डांबरीकरण   करणे</t>
  </si>
  <si>
    <t>RE14B213E</t>
  </si>
  <si>
    <t>ZE16A104A/P2-213</t>
  </si>
  <si>
    <t>ZE16A104A/S5-1692++</t>
  </si>
  <si>
    <t>RE14B210E</t>
  </si>
  <si>
    <t>7. यंत्रसामुग्री सुटे भाग दुरुस्ती व स्वच्छता</t>
  </si>
  <si>
    <t>RE14B211E</t>
  </si>
  <si>
    <t>CE20C406/C1-1203</t>
  </si>
  <si>
    <t>RE14B214E</t>
  </si>
  <si>
    <t>कोंढवा बु।। टिळेकरनगर भाग 1 व 2 परिसरात जलवाहिन्या विकसीत करणे.</t>
  </si>
  <si>
    <t>CE20A819/S2-535</t>
  </si>
  <si>
    <t>RE14B208E</t>
  </si>
  <si>
    <t>XE12N107</t>
  </si>
  <si>
    <t>प्र.क्र. 24 ब मध्ये जुना तोफखाना भागात पाण्याची लाईन टाकणे.</t>
  </si>
  <si>
    <t>RE14B202E</t>
  </si>
  <si>
    <t>प्रभाग क्र.27  किष्किंधानगर पारिसरातील गल्लीबोळात  प्रकाश व्यवस्था  करणे</t>
  </si>
  <si>
    <t>कर्वेरोड : एकूण</t>
  </si>
  <si>
    <t>RE14B205E</t>
  </si>
  <si>
    <t>ZE16A104A/P2-214</t>
  </si>
  <si>
    <t>RE14B206E</t>
  </si>
  <si>
    <t>RE14B209E</t>
  </si>
  <si>
    <t>8. कोठी व इतर साहित्य खर्च</t>
  </si>
  <si>
    <t>प्रभाग क्र. 64 मध्ये विविध ठिकाणी पाण्याची लाईन टाकणे.</t>
  </si>
  <si>
    <t>XE12N108</t>
  </si>
  <si>
    <t>RE14B207E</t>
  </si>
  <si>
    <t>जवाहरलाल नेहरू नागरी पुनर्निमाण योजनेअंतर्गत केंद्र व राज्य शासनाकडील अनुदानाचा हिस्सा</t>
  </si>
  <si>
    <t>RE14B215E</t>
  </si>
  <si>
    <t>CE13A217</t>
  </si>
  <si>
    <t>छत्रपती शिवाजी तांत्रिक माध्यमिक औद्योगिक प्रशिक्षण संस्था नविन इमारत बांधणे</t>
  </si>
  <si>
    <t>CE13A218</t>
  </si>
  <si>
    <t>Capital Expenditure (CE) totals</t>
  </si>
  <si>
    <t>छत्रपती शिवाजी तांत्रिक माध्यमिक औद्योगिक प्रशिक्षण संस्था येथे नव्याने बांधण्यात आलेल्या वर्गखोल्यांची उर्वरित कामे करणे</t>
  </si>
  <si>
    <t>290-291</t>
  </si>
  <si>
    <t>156-157</t>
  </si>
  <si>
    <t>278-279</t>
  </si>
  <si>
    <t>Part 4: Khas Nidhi</t>
  </si>
  <si>
    <t>भाग ४. खास निधी</t>
  </si>
  <si>
    <t>A11</t>
  </si>
  <si>
    <t>Khas Nidhi Income and Expenditure comparison, summary</t>
  </si>
  <si>
    <t>खास निधी जमा व खर्चाचा गोषवारा</t>
  </si>
  <si>
    <t>293-302</t>
  </si>
  <si>
    <t>160-169</t>
  </si>
  <si>
    <t>FE14C177</t>
  </si>
  <si>
    <t xml:space="preserve">प्र.क्र.57 मध्ये स्वारगेट गवनि कोठी येथील जिजाऊ सेंटरना विविध कामे करणे </t>
  </si>
  <si>
    <t>CE20C118/W1-71</t>
  </si>
  <si>
    <t>FE14C178</t>
  </si>
  <si>
    <t>गोल्फ क्लब चौक ते  आंबेडकर चौक  आळंदी   रोड  या दरम्यान प्रकाश  व्यवस्था करणे व सुशोभिकरण   करणे.</t>
  </si>
  <si>
    <t>65</t>
  </si>
  <si>
    <t>मा. पदाधिकारी यांनी मनपा हद्दीबाहेर विनापरवाना वाहनेवापरल्याबद्दल भाडे</t>
  </si>
  <si>
    <t>RI21C102</t>
  </si>
  <si>
    <t xml:space="preserve">प्र.क्र.57 मध्ये स्वारगेट गवनि कोठी येथील जिजाऊ सेंटरना विविध साहित्य खरेदी करणे </t>
  </si>
  <si>
    <t>प्रभाग क्र.  25 मधिल मनपा  दवाखाने व शाळा दुरुस्ती विषयक कामे करणे</t>
  </si>
  <si>
    <t>282-291</t>
  </si>
  <si>
    <t>FE14C180</t>
  </si>
  <si>
    <t>CE15A102</t>
  </si>
  <si>
    <t>CE20A819/S2-77+</t>
  </si>
  <si>
    <t>स.नं.20 कर्वेनगर येथील नागरवस्ती विकास योजनेतून चालविण्यात येणाऱ्या संकल्प महिला बचतगटाच्या वास्तूमध्ये स्थापत्यविषयक कामे करणे, उपकरणे बसविणे व फर्निचर करणे</t>
  </si>
  <si>
    <t xml:space="preserve">वैकुंठ स्मशानभूमीत विविध सुधारणा कामे करणे </t>
  </si>
  <si>
    <t>प्रभाग क्र.19 ब जुना मुंढवा रोड विकसित करणे</t>
  </si>
  <si>
    <t>RE22C302/C4-523</t>
  </si>
  <si>
    <t xml:space="preserve">11. यांत्रिक एकूण बेरीज </t>
  </si>
  <si>
    <t>प्रभाग क्र.  25 मधिल पीएमसी   कॉलनी परिसरातील दुरुती  विषयक कामे करणे</t>
  </si>
  <si>
    <t xml:space="preserve">गटारे व नाले एकूण </t>
  </si>
  <si>
    <t>CE15A108</t>
  </si>
  <si>
    <t>56</t>
  </si>
  <si>
    <t xml:space="preserve">शहरातील ख्रिश्चन दफनभूमी येथे सुधारणा कामे करणे </t>
  </si>
  <si>
    <t>FE14C181</t>
  </si>
  <si>
    <t>CE20A819/S2-95+</t>
  </si>
  <si>
    <t>प्रभाग क्र.9 मधील महिला बचत गटासाठी उभारण्यात येणाऱ्या सभागृहाचे उर्वरित काम पूर्ण करणे</t>
  </si>
  <si>
    <t>प्रभाग क्र.21 अ व ब, नॉर्थ मेन रोड येथील रस्ता डांबरीकरण करणे.</t>
  </si>
  <si>
    <t>RE20A301/W2-1210</t>
  </si>
  <si>
    <t>Khas Nidhi expenditures details</t>
  </si>
  <si>
    <t>खास निधीतून करावयाची योजनांतर्गत कामे</t>
  </si>
  <si>
    <t>CE15A112</t>
  </si>
  <si>
    <t>303-310</t>
  </si>
  <si>
    <t>CE20A819/S2-168+</t>
  </si>
  <si>
    <t>170-177</t>
  </si>
  <si>
    <t>सन 2015-16 चे अंदाजी उत्पन्न व खर्च, वर्षारंभीची व वर्षाअखेरची शिल्लक दर्शविणारे सर्वसाधारण पत्रक :: Revenue Income and Expenditure comparison, summary</t>
  </si>
  <si>
    <t>प्रभाग क्र.8 मध्ये पादचारी   मार्ग,   साईडपट्टी   कॉक्रीट करणे,  इंटरलॉकिंग ब्लॉक   बसविणे   इ. पथविषयक कामे करणे.</t>
  </si>
  <si>
    <t>प्रभाग क्र.42 ब मध्ये कॅनॉल वरील रस्ते करणे.</t>
  </si>
  <si>
    <t>292-299</t>
  </si>
  <si>
    <t>FE14C182</t>
  </si>
  <si>
    <t>FE, only 2 yrs figs</t>
  </si>
  <si>
    <t>9. पंपाचे डिझेल इंजिनसाठी व इतर इंजिनसाठी लागणारे तेल</t>
  </si>
  <si>
    <t>CE20A819/S2-250+</t>
  </si>
  <si>
    <t>1. भूमी भाडे (मसआ.वि.)</t>
  </si>
  <si>
    <t>CE22A114/W4-1102</t>
  </si>
  <si>
    <t>71, 72, 73</t>
  </si>
  <si>
    <t>RI22A101</t>
  </si>
  <si>
    <t xml:space="preserve">प्रभाग क्र.63 येथिल विविध महिला बचत गटांना शिलाई मशिनचे वाटप करणे </t>
  </si>
  <si>
    <t>RE20A301/W2-1211</t>
  </si>
  <si>
    <t>A13</t>
  </si>
  <si>
    <t>प्रभाग क्र.16 मध्ये शांतीनगर  घाटाचे   उर्वरीत कामे करणे.</t>
  </si>
  <si>
    <t>पान क्र.199 ते 202 ( स्पील यादी ) गंगाधाम ते व्ही.आय.टी.होस्टेल चौक ते
शत्रुंजय चौक दरम्यान डी.पी.रस्ता विकसित करणे.</t>
  </si>
  <si>
    <t>ZE16A104A/S5-1641++</t>
  </si>
  <si>
    <t>प्रभाग क्र.8  मध्ये  राडारोडा उचलणे व जे.सी.बी.   पुरविणे.</t>
  </si>
  <si>
    <t>CE20A819/S2-350+</t>
  </si>
  <si>
    <t>जवाहरलाल नेहरू नागरी पुनर्निर्माण योजना निधी - एकूणबेरीज</t>
  </si>
  <si>
    <t>प्र.क्र. 12अ मध्ये विविध ठिकाणी पाण्याची लाइ्रन टाकणे</t>
  </si>
  <si>
    <t>CE22A114/W4-1103</t>
  </si>
  <si>
    <t>2. भूमी विक्री (मसआ.वि.)</t>
  </si>
  <si>
    <t>वैकुंठ मेहता पुणे विदयापीठ ते भाऊ पाटील रस्ता जोडणारा 24 मी.डी.पी.रस्ता करणे.</t>
  </si>
  <si>
    <t>ZE16C101#</t>
  </si>
  <si>
    <t>RI22A102</t>
  </si>
  <si>
    <t>प्रभाग क्र.16 फुलेनगर येथे  जेष्ठ  नागरीकांसाठी विरंगुळा   केंद्र  बांधणे व उर्वरीत  कामे करणे.</t>
  </si>
  <si>
    <t>RE20A301/W2-1212</t>
  </si>
  <si>
    <t>CE20A1195/S33-603+</t>
  </si>
  <si>
    <t>पाणीपुरवठा प्रकल्प टप्पा क्र. 1</t>
  </si>
  <si>
    <t>शिवाजीनगर फा. प्लॉ. नं. 501/2, 502 (तलाव उद्यानासाठी)</t>
  </si>
  <si>
    <t>प्रभाग क्र.8 मधील पावसाळी लाईन साफ करणे.</t>
  </si>
  <si>
    <t>प्रभाग क्र.9, बाणेर स.नं.158 व 168 येथे 30 मी.डी.पी.रस्त्यासाठी
नाल्यावरील कल्व्हर्टचे रूंदीकरण करणे.</t>
  </si>
  <si>
    <t>CE20C118/W1-72</t>
  </si>
  <si>
    <t>FE14C183</t>
  </si>
  <si>
    <t>3. भवन भाडे (मसआ.वि.)</t>
  </si>
  <si>
    <t>CE20A883/S8-1229+</t>
  </si>
  <si>
    <t>प्रभाग क्र.16   मध्ये  आदर्श इंदिरानगर,फुलेनगर,सुरक्षानगर,बिडी कामगार  वसाहत भारतनगर,ज्ञानेश्वर पार्क  इ.मध्ये प्रकाश_x000D_
व्यवस्थेत सुधारणा  करणे.</t>
  </si>
  <si>
    <t>ZE16A104A/P2-110+++</t>
  </si>
  <si>
    <t>औंध घरांक क्र. 95 सि. स. नं. 756 ते 760, 767, 870 ते 876</t>
  </si>
  <si>
    <t xml:space="preserve">प्रभाग क्र.10, सुतारवाडी येथिल महिला प्रशिक्षणासाठी शिलाई मशीन पुरविणे. </t>
  </si>
  <si>
    <t>RE20A301/W2-1213</t>
  </si>
  <si>
    <t>प्रभाग क्र.8 अ, मधील हॉटेल ग्रीन पार्क ते सोमेश्वर मंदिरापर्यंत रस्ता सिमेंट काँक्रीट करणे.</t>
  </si>
  <si>
    <t xml:space="preserve"> होळकर जलकेंद्र ते खडकी टाकी रायसिंग मेन  टाकणे</t>
  </si>
  <si>
    <t>सार्वजनिक वाहतूक सुधारणा व विशेष प्रकल्प निधी -</t>
  </si>
  <si>
    <t>प्रभाग क्र.8  मध्ये   फुटपाथ दुरुस्ती विषयक कामे करणे.</t>
  </si>
  <si>
    <t>पाषाण सोमेश्वरवाडी सि. स. नं. 795 शिवाजीमहाराज पुतळा व उद्यान विकसित करणे</t>
  </si>
  <si>
    <t>CE20C118/W1-73</t>
  </si>
  <si>
    <t>CE20A883/S8-1230+</t>
  </si>
  <si>
    <t>प्रभाग क्र.8 ब, नागरस मुख्य रस्ता यु.टी.डब्ल्यू.टी.पध्दतीचा सिमेंट काँक्रीट रस्ता करणे</t>
  </si>
  <si>
    <t>59</t>
  </si>
  <si>
    <t>प्रभाग क्र.16  आळंदी रोड,चंद्रमा चौक ते  गणेशनगर बोपखील चौकापर्यंत प्रकाश व्यवस्था  व सुशोभिकरण   करणे.</t>
  </si>
  <si>
    <t>बिबवेवाडी स. नं. 672/11 (इ. डब्ल्यू.एस.)</t>
  </si>
  <si>
    <t>FE14C184</t>
  </si>
  <si>
    <t>RE20A301/W2-1214</t>
  </si>
  <si>
    <t>ZE16A104A/S5-364++</t>
  </si>
  <si>
    <t>CE20A883/S8-1232+</t>
  </si>
  <si>
    <t>प्रभाग क्र.50 मध्ये प्रभागातील लहान मुलांसाठी पाळणाघरासाठी विविध विकास कामे करणे.</t>
  </si>
  <si>
    <t>एफ. सी. रोड</t>
  </si>
  <si>
    <t>प्रभाग क्र.8 मध्ये खात्याने   केलेल्या  खोदाईवर  ग्राऊट करणे.</t>
  </si>
  <si>
    <t>प्रभाग क्र.9,बाणेर स.नं.46 ते बाणेर सुस हद्दीपर्यंत 30 मिटर डी.पी.रस्ता व
हद्दीवरील 18 मिटर डी.पी.रस्ता काँक्रीट करणे.</t>
  </si>
  <si>
    <t>खडकी येथे पाण्याची टाकी (ई.एम.आर)बांधणे</t>
  </si>
  <si>
    <t>शास्त्री रस्ता, गांजवे चौक ते ठोसरपागा स्मशानभूमी रस्ता</t>
  </si>
  <si>
    <t>CE20A883/S8-1233+</t>
  </si>
  <si>
    <t>RE22C301/W4-614</t>
  </si>
  <si>
    <t>सार्वजनिक वाहतूक सुधारणा व विशेष प्रकल्प योजनेअंतर्गत प्रस्तावित कामे (यादीप्रमाणे)</t>
  </si>
  <si>
    <t>in Crores</t>
  </si>
  <si>
    <t>बुधवार पेठ सि. स. क्र. 112 ते 114 सुपर मार्केट वरस्तारुंदीकरणासाठी जागा संपादन करणे</t>
  </si>
  <si>
    <t>प्रभाग क्र.9, बाणेर स.नं.36 हायवे रनवरे वस्ती ते स.नं.53 व 58 पर्यंत 18
मिटर डी.पी.रस्ता काँक्रिट करणे.</t>
  </si>
  <si>
    <t>प्रभाग क्र.8 मधील   मनपाच्या ताब्यात आलेल्या  इमारतींची देखभाल दुरुस्तीची  कामे करणे.</t>
  </si>
  <si>
    <t>योजनेतर खर्च</t>
  </si>
  <si>
    <t>ZE16A104A/P2-8912++</t>
  </si>
  <si>
    <t>FE14C185</t>
  </si>
  <si>
    <t>CE20A883/S8-1234+</t>
  </si>
  <si>
    <t>प्र क्र9 बाणेर भागामध्ये नव्याने जलवाहिन्या टाकणे</t>
  </si>
  <si>
    <t>बुधवार पेठ सि. स. क्र. 1110 व 1111 रस्तारुंदीकरणासाठी जागा संपादन करणे</t>
  </si>
  <si>
    <t>प्रभाग क्र.50 मध्ये महिला व्यवसायिकदृष्टया सक्षमीकरणासाठी मार्गदर्शक शिबिरांचे आयोजन करणे.</t>
  </si>
  <si>
    <t>प्रभाग क्र.9,बालेवाडी स.नं.10 ते बाणेर स.नं.221 पर्यंत 30 मि.डी.पी. रस्ता कांॅक्रिट करणे.</t>
  </si>
  <si>
    <t>RE22C301/W4-615</t>
  </si>
  <si>
    <t>फडगेट पोलीस चौकी (विट्टलमंदिर) शिवाजीरस्ता ते बाजीराव रस्त्यापर्यंत जोडाणारा रस्ता पोतनीस रस्ता</t>
  </si>
  <si>
    <t>CE20A883/S8-1235+</t>
  </si>
  <si>
    <t>सार्वजनिक वाहतूक सुधारणा व विशेष प्रकल्प निधी - एकूण बेरीज</t>
  </si>
  <si>
    <t>प्रभाग क्र.8 मधील  मनपा शाळा, इमारती,   स्वच्छतागृह इत्यादीवर वॉटर प्रुफिंग   करणे व किरकोळ    दुरुस्ती करणे.</t>
  </si>
  <si>
    <t>61</t>
  </si>
  <si>
    <t>ZE16A104A/P2-1290++</t>
  </si>
  <si>
    <t>प्रभाग क्र.9,बाणेर स.नं.87 गणराज मंगल कार्यालय ते हायवे पर्यंत 18 मीटर डी.पी.रस्ता कॉक्रिट करणे.</t>
  </si>
  <si>
    <t>FE14C186</t>
  </si>
  <si>
    <t>संगमवाडी क्षेत्रीय  कार्यालय ऐकूण  बेरीज</t>
  </si>
  <si>
    <t>कोंढवा खु. स. नं. 1 पैकी जागा क्रीडांगणासाठी संपादन करणे</t>
  </si>
  <si>
    <t>भवानी पेठ  क्षेत्रीय  कार्यालय</t>
  </si>
  <si>
    <t>वडगाव शेरी स. नं. 5 ते 15, 60 फुटी आर.पी. रस्त्यासाठी जागा संपादन करणे</t>
  </si>
  <si>
    <t>बोपोडी स.नं. 36 पार्ट, 69, 73 पार्ट मधील ई.डब्ल्यू.एस.साठी आरक्षीत असलेली जागा संपादन करणे</t>
  </si>
  <si>
    <t>CE20C118/W1-74</t>
  </si>
  <si>
    <t>39</t>
  </si>
  <si>
    <t>स.नं. 74 पार्ट बोपोडी ही प्ले ग्राऊंडसाठी आरक्षीतअसलेली जागा संपादन करणे</t>
  </si>
  <si>
    <t>प्रभाग क्र.39,15 ऑगस्ट चौक,रास्तेवाडा,अपोलो  टॉकिज  केई   एम हॉस्पिटल ,दारूवाला पुल,खडीचे  मैदान येथे  विद्युत_x000D_
विषयक कामे करणे.</t>
  </si>
  <si>
    <t>स.नं. 74 बोपोडी प्राथमिक शाळेसाठी आरक्षीत असलेलीजागा संपादन करणे</t>
  </si>
  <si>
    <t>CE20C118/W1-75</t>
  </si>
  <si>
    <t>सोन्या मारूती चौक ते मोतीचौक रुंदीकरणासाठी जागा संपादन करणे</t>
  </si>
  <si>
    <t>प्रभाग क्र.39 आझाद आळी, इस्त्राईल  चर्च रस्त्यावर डेकोरेटिव्ह  पोल  उभे  करणे व प्रकाश व्यवस्था  करणे.</t>
  </si>
  <si>
    <t>पुणे मनपातील अपंग कर्मचाऱ्यांच्या घरबांधणी संस्थेस घरबांधणीसाठी जागा संपादन करणे</t>
  </si>
  <si>
    <t>स.क्र. 578/1 व 577/1 बिबवेवाडी कोंढवा रस्त्याच्या दक्षिणेकडील डी. पी. रस्ता तडजोडीने ताब्यात घेणे</t>
  </si>
  <si>
    <t xml:space="preserve">2. प्राथमिक शिक्षण : शासकीय सहाय्य नि इतर जमा </t>
  </si>
  <si>
    <t>FE11A102A</t>
  </si>
  <si>
    <t>प्र.क्र. 45 मध्ये ताब्यात असलेल्या प्ले ग्राऊंडच्या जागा आरक्षित करणे</t>
  </si>
  <si>
    <t>तरतूद उपलब्ध झाल्यास संपादन करावयाच्यापोटी</t>
  </si>
  <si>
    <t>CE20A176/W2-34</t>
  </si>
  <si>
    <t>129 स. नं. पानमळा प्राथमिक शाळेसाठी फा. प्लॉट 571 व 572 टीपीएस</t>
  </si>
  <si>
    <t>प्रभाग क्र.47   प्रेसिडेंट   हॉटेल     ते जय  सोसायटी डांबरीकरण करणे.</t>
  </si>
  <si>
    <t>पर्वती स. क्र. 122 अ पाईप लाईनसाठी</t>
  </si>
  <si>
    <t xml:space="preserve">3. दुय्यम शिक्षण : शासकीय सहाय्य नि इतर जमा </t>
  </si>
  <si>
    <t>CE20A176/W2-35</t>
  </si>
  <si>
    <t>शिवाजीनगर फा. प्लॉट 382 दवाखाना वाढीसाठी</t>
  </si>
  <si>
    <t>प्रभाग क्र.47 निशात  थिएटर ते  गाडी  अडडा डांबरीकरण  करणे</t>
  </si>
  <si>
    <t>सदाशिवपेठ 749 हौदासाठी संपादन करणे</t>
  </si>
  <si>
    <t>वानवडी स. नं. 62 व 63 या ठिकाणी 20 फुटी रस्ता संपादन करणे</t>
  </si>
  <si>
    <t>CE20A176/W2-36</t>
  </si>
  <si>
    <t>कात्रज सर्व्हे क्र. 123 जकात नाक्यासाठी</t>
  </si>
  <si>
    <t>प्रभाग क्र.47 रोड  मार्किग पटटे  व वाहतुक दिशा  दर्शक  फलक लावणे.</t>
  </si>
  <si>
    <t>कोंढवा सर्व्हे क्र. 1 प्राथमिक शाळा क्रीडांगण</t>
  </si>
  <si>
    <t>बिबवेवाडी सर्व्हे क्र. 673, 776, 677 पार्क डी. पी. रोड प्राथमिक शाळा इत्यादीसाठी</t>
  </si>
  <si>
    <t>ZE16B113/W7-9</t>
  </si>
  <si>
    <t>हिंगणे सर्व्हे क्र. 33, सि−2 झोन</t>
  </si>
  <si>
    <t>प्रभाग क्र.47  रास्ते मांगवाडा   व भगवान दास चाळ येथील परीसरात  ड्रेनेज  लाईन  टाकणे.</t>
  </si>
  <si>
    <t>कोथरूड सर्व्हे क्र. 17 इंडस्ट्रियल इस्टेटसाठी</t>
  </si>
  <si>
    <t>बिबवेवाडी सर्व्हे क्र. 732 फायरबिग्रेडसाठी</t>
  </si>
  <si>
    <t>FE14A118/W5-1205</t>
  </si>
  <si>
    <t>सर्व्हे न. 43 हिस्सा क्रमांक 15 हिंगणे 60 फूटी रस्ता</t>
  </si>
  <si>
    <t>प्रभाग क्र.47 वॉचमेकर चाळ परीसरात कॉक्रीट  करणे</t>
  </si>
  <si>
    <t>एरंडवणा फायनल प्लॉट 70/2−अ, सी. टी. एस क्र. 47/2अ</t>
  </si>
  <si>
    <t>गोराकुंभार हायस्कूल ते रामनदीवरील पुलाच्या रस्त्यासाठी</t>
  </si>
  <si>
    <t>CE20C118/W1-76</t>
  </si>
  <si>
    <t>प्रभाग क्र.47  पदमजी पार्क  परीसरात एलईडी  फिटींग बसविणे</t>
  </si>
  <si>
    <t>रामनदी पूल ते एकनाथ नगरकडे, बाणेर रोड</t>
  </si>
  <si>
    <t>शिवाजीनगर नरवीर तानाजीवाडी रस्तारूंदी</t>
  </si>
  <si>
    <t xml:space="preserve">7. रुग्णालये, प्रसूतिगृहे, औषधालये इत्यादी </t>
  </si>
  <si>
    <t>औंध सिटी सर्व्हे क्र. 767, (घरांक 95) 756, 758, ते 760, 870, 871, 876, 491, 492, 493 रस्तारूंदीसाठी</t>
  </si>
  <si>
    <t>मुळा रोड स. क्र. 62 (फायनल प्लॉट) 14 डी. पी. रस्त्यासाठी</t>
  </si>
  <si>
    <t>9. पथांची झाडलोट, कचरावाहतूक, नि मैला व मैलापाणीवाहतूक व्यवस्था</t>
  </si>
  <si>
    <t>शिवाजीनगर फायनल प्लॉट क्र. 262/5, सिटी सर्व्हे क्र. 759/5, भाजीकेंद्र</t>
  </si>
  <si>
    <t>रविवार पेठ 825 क्रीडांगण</t>
  </si>
  <si>
    <t>CE20C118/W1-77</t>
  </si>
  <si>
    <t>पर्वती घरांक 99, 106 इ.</t>
  </si>
  <si>
    <t xml:space="preserve">8. मा. सभासदांसाठी व सेवकांसाठी आरोग्य सहाय्य योजना </t>
  </si>
  <si>
    <t>प्रभाग क्र.47 चुडामण तालीम व जुना मोटार स्टॅण्ड  परीसरात  प्रकाया व्यवस्थत   सुधारणा  करणे.</t>
  </si>
  <si>
    <t>नानापेठ रास्तापेठ घरांक 106 मिळकती रस्ता (नानापेठ, संत कबीर चौक ते रास्ता पेठ पॉवर हाऊस चौक)</t>
  </si>
  <si>
    <t>सर्व्हे क्र. 17, 18 एरंडवणा रस्ता</t>
  </si>
  <si>
    <t>घरांक 40/1, 40/2, गुरूवार पेठ रस्ता</t>
  </si>
  <si>
    <t>घरांक 609 ते 611 इत्यादी शुक्रवार पेठ रस्ता</t>
  </si>
  <si>
    <t>सर्व्हे क्र. 3, 4 हडपसर रस्ता</t>
  </si>
  <si>
    <t>फायनल प्लॉट क्रमांक 424 ते 828 शिवाजीनगर नौकाविहार</t>
  </si>
  <si>
    <t>घरांक 841 सदाशिवपेठ मोकळी जागा, बारीवाडा</t>
  </si>
  <si>
    <t xml:space="preserve">9. पथांची झाडलोट, कचरा वाहतूक, नि मैला व मैलापाणी वाहतूक व्यवस्था </t>
  </si>
  <si>
    <t>घरांक 853 भवानी पेठ मोकळी जागा</t>
  </si>
  <si>
    <t>घरांक 1−280 गुरूवार पेठ रस्तारूंदी</t>
  </si>
  <si>
    <t>CE20A176/W2-37</t>
  </si>
  <si>
    <t>घरांक 715−अ बुधवार पेठ रस्तारूंदी</t>
  </si>
  <si>
    <t>प्रभाग क्र.48 पांगुळआळी  ,गणेश पेठ,ढोर  गल्ली, घसेटी पुल डांबरीकरण करणे.</t>
  </si>
  <si>
    <t>घरांक 526, बुधवार पेठ प्राथमिक शाळा</t>
  </si>
  <si>
    <t>फायनल प्लॉट क्र. 653, 658 शिवाजीनगर 60 फुटी रस्ता</t>
  </si>
  <si>
    <t>CE20A176/W2-38</t>
  </si>
  <si>
    <t>घरांक 679, 685 औंध रस्तारूंदी</t>
  </si>
  <si>
    <t>प्रभाग क्र.48 मधील रस्त्याचे दिशादर्शक ,पादचारी  मार्गाचे  फलक बसविणे  व थर्माेप्लासटीक पटटे  मारणे</t>
  </si>
  <si>
    <t>घरांक 555 ते 560 गंजपेठ रस्तारूंदी</t>
  </si>
  <si>
    <t>फायनल प्लॉट क्र. 619, 620, 658 इत्यादी पार्किंगसाठी शिवाजीनगर</t>
  </si>
  <si>
    <t>ZE16B113/W7-10</t>
  </si>
  <si>
    <t>सदाशिव पेठ घरांक 456, 467, 458 इ. पार्किंग सायकलट्रॅक</t>
  </si>
  <si>
    <t>प्रभाग क्र.  48 अशोक  चौक ते  चमडे गल्ली चौक पर्यंत परीसरात ड्रेनेज  लाईन  टाकणे</t>
  </si>
  <si>
    <t>बिबवेवाडी सर्व्हे क्र. 588/2, रस्त्यासाठी</t>
  </si>
  <si>
    <t>बुधवार पेठ घरांक 1481, 1482 रस्त्यासाठी (जुना सदाशिव)</t>
  </si>
  <si>
    <t>FE14A118/W5-1206</t>
  </si>
  <si>
    <t>नारायण घरांक 162, ते 172 इ. रस्त्यासाठी</t>
  </si>
  <si>
    <t>प्रभाग क्र.48 गणेश   पेठ  मच्छी  मार्केट परीसरात कॉक्रीट  करणे</t>
  </si>
  <si>
    <t>नारायण घरांक 174 ते 202 ते 205 रस्त्यासाठी</t>
  </si>
  <si>
    <t>एरंडवणा फायनल प्लॉट क्र. 9−क, 1, 10, 62/11, 252, 253, 253−अ, सायकल ट्रॅक व पार्किंगसाठी</t>
  </si>
  <si>
    <t>CE20C118/W1-78</t>
  </si>
  <si>
    <t>48</t>
  </si>
  <si>
    <t xml:space="preserve">12. भवने, भूमी व चाळी यांची व्यवस्था </t>
  </si>
  <si>
    <t>कस्तुरे चौक ते गंज पेठ पोलिस चौकी रस्तारूंदी</t>
  </si>
  <si>
    <t>प्रभाग क्र.48 हमजेखान  चौक ते  अल्पना टॉकित  लक्ष्मी रस्ता, नानापेठ  भाजी मंडई,कोंढरे  गल्ली व किराड गल्ली  परीसरात_x000D_
प्रकाश व्यवस्था  सुधारणा करणे</t>
  </si>
  <si>
    <t>घोरपडे पेठ घरांक 58, 59, 60 रस्तारूंदीसाठी</t>
  </si>
  <si>
    <t>गंजपेठ घरांक 27, 35, रस्तारूंदीसाठी</t>
  </si>
  <si>
    <t xml:space="preserve">13. बांधकाम नियोजन, नगर रचना व नगर विकास योजना </t>
  </si>
  <si>
    <t>एरंडवणा स. नं. 44 पार्क</t>
  </si>
  <si>
    <t>15. अनुज्ञापत्र व आकाश−चिन्हे, पथांवरील अतिक्रमण काढणे, कोंडवाडे</t>
  </si>
  <si>
    <t>पर्वती फायनल प्लॉट क्र. 517, 515−ब, 517−2, 518, 519 521, 523, 537 इत्यादी पार्कसाठी</t>
  </si>
  <si>
    <t>येरवडा फायनल प्लॉट क्र. 70/3 पीएमटीसाठी संपादन करणे</t>
  </si>
  <si>
    <t>शिवाजीनगर नरवीर तानाजीवाडी रस्तारुंदीकरिता</t>
  </si>
  <si>
    <t>औंध सर्व्हे क्र. 125−अ व 4−ब उद्यानाकरिता</t>
  </si>
  <si>
    <t>16. उद्याने, प्राणिसंग्रहालये व मत्स्यालये</t>
  </si>
  <si>
    <t>CE20A176/W2-39</t>
  </si>
  <si>
    <t>बिबवेवाडी 579/2, 580/2, 588/1 येथील जागा 100 फुटी रस्त्यासाठी घेणे</t>
  </si>
  <si>
    <t>प्रभाग क्र.59 मधील  लोहियानगर पोलिस चौकी ते  सावित्रीबाई फुले स्मारक ते  लहुजी   वस्ताद  चौक रस्ता   मिलींग करून_x000D_
डांबरीकरण  करणे</t>
  </si>
  <si>
    <t xml:space="preserve">15. अनुज्ञापत्रक व आकाश−चिन्हे, पथांवरील अतिक्रमण काढणे, कोंडवाडे </t>
  </si>
  <si>
    <t>एरंडवणा फायनल 70/2−अ, सि.टी.एस् क्र. 47/2−अ रस्त्यासाठी</t>
  </si>
  <si>
    <t>CE20A176/W2-40</t>
  </si>
  <si>
    <t>औंध सर्व्हे क्र.104 (भाग) 108 (भाग) क्र. अे (3) व अे(3) (बी) शॉपिंग सेंटर पोस्ट ऑफिससाठी संपादन करण्याबाबत</t>
  </si>
  <si>
    <t>प्रभाग क्र.59 गंजपेठ  मासेआळी ते  चाँदतारा  चौकापर्यंत  डांबरीकरण  करणे व विविध ठिकाणी डांबरीकरण  करणे</t>
  </si>
  <si>
    <t>कोंढवा सर्व्हे क्र. 7/3, प्लॉट क्र. 10 पैकीची रस्तारूंदीकरिता</t>
  </si>
  <si>
    <t>CE22A114/W4-1104</t>
  </si>
  <si>
    <t xml:space="preserve">16. उद्याने, प्राणिसंग्रहालये व मत्स्यालये </t>
  </si>
  <si>
    <t>प्रभाग क्र.59 मनपा अग्निशमन केंद्रात सुधारणा कामे करणे.</t>
  </si>
  <si>
    <t>औंध सिटी सर्व्हे क्र. 767 (95) सिटी सर्व्हे क्र. 756, 758 ते 760, 870, 871, 875, 491, 492, 493 इ. रस्तारूंदीसाठी</t>
  </si>
  <si>
    <t>रस्तारूंदीकरिता रास्तापेठ घरांक 480/18</t>
  </si>
  <si>
    <t>ZE16B113/W7-11</t>
  </si>
  <si>
    <t>वानवडी सर्व्हे क्र. 77, हिस्सा नं. 32, 33, 34 पैकी 60 फुटी डी. पी. रस्त्यात येणारी जागा संपादन करणे</t>
  </si>
  <si>
    <t>प्रभाग क्र.59 मधील गंजपेठ  ,अंगरशहा तकिया परीसरात   डेनेज  लाईन टाकणे    कॉक्रीट करणे</t>
  </si>
  <si>
    <t>17. खेळ व क्रिडांगणे</t>
  </si>
  <si>
    <t>येरवडा फायनल प्लॉट क्र. 70/3 मधील रस्तारूंदी जागासंपादन करणे</t>
  </si>
  <si>
    <t>CE20C118/W1-79</t>
  </si>
  <si>
    <t>येरवडा सर्व्हे क्र. 154, 155, 243, 160, 137, 239, 238235(पार्ट 21 अधिक 22 अे ) पार्ट विकास योजनाआराखड्यानुसार60 फुटी डी. पी. रस्त्यासाठी संपादन करणेबाबत.</t>
  </si>
  <si>
    <t>प्रभाग क्र.59 गुरूवार  पेठ  धनगर आळी,बलवार आळी,टिंबर मार्केट   ,गंजपेठ    येथे प्रकाश व्यवस्था  सुधारणा करणे</t>
  </si>
  <si>
    <t>133, 134, 135 म. फुले पेठ रस्ता रूंदीकरणाची जागासंपादन करणे</t>
  </si>
  <si>
    <t>11 मंगळवार पेठ येथील मनपाने आखलेल्या चॅम्परची जागासंपादन करणे</t>
  </si>
  <si>
    <t>बारणे रोड ते आसाराम परदेशी चौक रस्तारूंदीची जागा संपादन करणे</t>
  </si>
  <si>
    <t>स. क्र. 65 ए, 64 बी, 64 सी, बोपोडी प्ले ग्राउंडसाठीव 65 सी, बोपोडी ही जागा प्राथमिक शाळेसाठी जागा संपादन करणे</t>
  </si>
  <si>
    <t>CE20C406/C1-1204</t>
  </si>
  <si>
    <t>स. क्र. 578/1 व 577/1 बिबवेवाडी कोंढवा रस्त्याच्या दक्षिणेकडील डी.पी. रस्ता तडजोडीने ताब्यात घेणे</t>
  </si>
  <si>
    <t>भाऊ पाटील रस्ता रुंदीकरणमधील जागा संपादन करणे</t>
  </si>
  <si>
    <t>ZE16A104A/P2-215</t>
  </si>
  <si>
    <t>प्रभाग क्र.27 स.न.120 जयभवानीनगर या ठिकाणी गल्लीबोळात  प्रकाश व्यवस्था  करणे</t>
  </si>
  <si>
    <t>बोपोडी कमर्शिअल कॉम्प्लेक्सची जागा संपादन करणे</t>
  </si>
  <si>
    <t>गुरूनानकनगर केवलराम सोसायटीसमोरील जागा संपादनकरणे</t>
  </si>
  <si>
    <t>RE14B216E</t>
  </si>
  <si>
    <t>प्रभाग क्र. 66 मुकुंदनगर येथे गल्ली क्र. 9 मध्ये 6 इंच व्यासाची पाईप लाईन टाकणे.</t>
  </si>
  <si>
    <t>कोंढवा खु. स. नं. 5ब, 15,14, 13, 12, 10, 9 व 7 येथे 60 फुटी डी. पी. रस्त्यासाठी जागा संपादन करणे (कलम 213 ने)</t>
  </si>
  <si>
    <t>देखभाल दुरुस्तीसाठी साहित्य खरेदी - पुरविणे व बसविणे</t>
  </si>
  <si>
    <t>कोंढवा खु. स. नं. 11, 10, 9 व 37 यामधून जाणाऱ्या 20 मीटर रुंदीच्या रस्त्यासाठी जागा संपादन करणे</t>
  </si>
  <si>
    <t>ZE16A104A/P2-216</t>
  </si>
  <si>
    <t>FE34A107</t>
  </si>
  <si>
    <t>कोंढवा खु. स. नं. 38 हि. नं. 4, 5, 6 मधून जाणाऱ्या 30 फुटी रस्त्यासाठी जागा संपादन करणे (कलम 205 चा रस्ता)</t>
  </si>
  <si>
    <t>प्रभाग क्र. 66 मध्ये शंकर शेठ रस्त्यावरील रेल्वे क्वॉर्टर ते एस. टी. वर्कशॉप पर्यंत 6 इंच व्यासाची पाण्याची लाईन टाकणे.</t>
  </si>
  <si>
    <t>बाणेर रस्तारुंदीकरण</t>
  </si>
  <si>
    <t>पौड रोड : पौड फाटा ते चांदणी चौक</t>
  </si>
  <si>
    <t>पौड रस्ता ते बालभारती (कलम 205 चा रस्ता)</t>
  </si>
  <si>
    <t>ZE16A104A/P2-217</t>
  </si>
  <si>
    <t>FE34A108</t>
  </si>
  <si>
    <t>प्रभाग क्र.2 ब बिडीकामगार येथील रस्ते डांबरीकरण   करणे</t>
  </si>
  <si>
    <t>जहांगिर हॉस्पिटल चौकामध्ये भुयारी मार्ग बांधणे</t>
  </si>
  <si>
    <t>प्रभाग क्र. 66 मधील मार्केटयार्ड चौक ते मनोज सोसायटी पर्यंत 8 इंच व 6 इंच व्यासाची पाण्याची लाईन टाकणे.</t>
  </si>
  <si>
    <t>ग−2. नागरवस्ती विकास योजना (वि.कार्या.)</t>
  </si>
  <si>
    <t>CE20A1196/C2-206</t>
  </si>
  <si>
    <t>RE14C212A</t>
  </si>
  <si>
    <t>प्रभाग क्र.28 मधील  रस्ता डांबरीकरण  करणे</t>
  </si>
  <si>
    <t>नवी पेठ स.नं. 58/69 येथे उद्यान विकसित करण्यासाठी जागा संपादित करणे</t>
  </si>
  <si>
    <t>ZE16A104A/P2-218</t>
  </si>
  <si>
    <t>RE14C204A</t>
  </si>
  <si>
    <t>FE61A118/A-140</t>
  </si>
  <si>
    <t>RE14C203A</t>
  </si>
  <si>
    <t>RE14C213A</t>
  </si>
  <si>
    <t>वाडिया कॉलेज चौकामघ्ये भुयारी मार्ग बांधणे</t>
  </si>
  <si>
    <t>CE20A819/S2-536</t>
  </si>
  <si>
    <t>प्र.क्र. 44, लडकत मळा येथील प्रायमरी स्कूलची रिझर्व्हेशनही जागा संपादन करणे</t>
  </si>
  <si>
    <t>प्रभाग क्र. 67 मध्ये गंगाधर मिठाईवाले ते शिंदे हायस्कूल चौक येथे 8 इंच व्यासाची जलवाहिनी टाकणे.</t>
  </si>
  <si>
    <t>CE20A1196/C2-207</t>
  </si>
  <si>
    <t>FE61A118/A-141</t>
  </si>
  <si>
    <t>प्रभाग क्र.2 ब तुकारामनगर येथील रस्ते डांबरीकरण   करणे</t>
  </si>
  <si>
    <t>जुना बाजार येथे अंडरपास / उड्डाणपूल बांधणे</t>
  </si>
  <si>
    <t>प्रभाग क्र.28परमंहस नगर गल्ली न.11 कॉक्रीटीकरण  करणे</t>
  </si>
  <si>
    <t>बाणेर रोड : युनिर्व्हसिटी रोड ते ग्रीन पार्क हॉटेल</t>
  </si>
  <si>
    <t>धानोरी येथे वॉर्टर स्पोर्टस्साठी जागा संपादन करणे</t>
  </si>
  <si>
    <t>CE20A819/S2-537</t>
  </si>
  <si>
    <t>ZE16A104A/P2-219</t>
  </si>
  <si>
    <t>FE61A118/A-142</t>
  </si>
  <si>
    <t>प्रभाग क्र.2 ब स.नं.36 यशवंतनगर येथील   रस्ते डांबरीकरण  करणे</t>
  </si>
  <si>
    <t>बालेवाडी स.नं. 42 ते 47 ते वाकड रस्ता येथे मुळा नदीवर पुल बांधणे</t>
  </si>
  <si>
    <t>प्रभाग क्र. 68 तळजाई झोपडपट्टी मध्ये पाण्याची लाईन टाकणे.</t>
  </si>
  <si>
    <t>CE20A1196/C2-208</t>
  </si>
  <si>
    <t>CE20A819/S2-538</t>
  </si>
  <si>
    <t>(ब) + (क) बेरीज</t>
  </si>
  <si>
    <t>FE34A109</t>
  </si>
  <si>
    <t>FE61A118/A-143</t>
  </si>
  <si>
    <t>प्रभाग क्र.28 मधील  रस्त्याच्या कडेला 4-5 फुटाचा भाग डांबरीकरण  करणे</t>
  </si>
  <si>
    <t>ZE16A104A/P2-220</t>
  </si>
  <si>
    <t>मुठा नदीवर डेंगळे पुलानजीक नवीन पूल बांधणे</t>
  </si>
  <si>
    <t>प्रभाग क्र.2 ब चंदनगर बहुउद्देशिय हॉल समोरिल रस्ता डांबरीकरण  करणे</t>
  </si>
  <si>
    <t>प्रभाग क्र. 68 सहकारनगर मधील उंच भागावरील नागरीकांसाठी नवीन पाण्याची टाकी बांधणे.</t>
  </si>
  <si>
    <t>FE11A103</t>
  </si>
  <si>
    <t>CE20A819/S2-539</t>
  </si>
  <si>
    <t xml:space="preserve">49 अ, 45 भवानी पेठ येथील जागा भूमी संपादन करणे </t>
  </si>
  <si>
    <t>FE14A121/C5-1204</t>
  </si>
  <si>
    <t>ZE16A104A/P2-221</t>
  </si>
  <si>
    <t>CE20A176/W2-41</t>
  </si>
  <si>
    <t>RE22C301/W4-616</t>
  </si>
  <si>
    <t>प्रभाग क्र.60 भवानी पेठ  घंगाळे  पथ येथे फुटपाथ   करणे</t>
  </si>
  <si>
    <t>प्र.क्र.28ब, पोस्टमन कॉलनी, साईबाबा   मंदिर, मराठा  महासंघ येथे    ड्रेनेज  लाईन   टाकणे व काँक्रीट  करणे.</t>
  </si>
  <si>
    <t>प्रभाग क्र.2 ब स.नं.22 येथील   रस्ते डांबरीकरण  करणे</t>
  </si>
  <si>
    <t>प्रभाग क्र.8 मध्ये औंध कुटी  रुग्णालय येथे  आवश्यक कामे करणे.</t>
  </si>
  <si>
    <t>CE20A819/S2-540</t>
  </si>
  <si>
    <t>CE20A883/S8-1236+</t>
  </si>
  <si>
    <t>CE20A176/W2-42</t>
  </si>
  <si>
    <t>ZE16B130/C7-901</t>
  </si>
  <si>
    <t>प्रभाग क्र.2 ब खराडी   काळुबाई नगर येथील   रस्ते डांबरीकरण  करणे</t>
  </si>
  <si>
    <t>प्रभाग क्र.9, लक्ष्मीमाता मंदिर ते छत्रपती क्रिडा नगरी पर्यंतचा 30 मी.डी.पी.रस्ता काँक्रीट करणे.</t>
  </si>
  <si>
    <t>प्र.क्र. 9 बालेवाडी भागामध्ये नव्याने जलवाहिन्या विकसित करणे</t>
  </si>
  <si>
    <t>RE22C301/W4-617</t>
  </si>
  <si>
    <t>प्र.क्र.28ब पोस्टमन कॉलनी   साईबाबा मंदिर मराठा   महासंघ येथे    ड्रेनेज  लाईन  टाकणे</t>
  </si>
  <si>
    <t>CE20A883/S8-1323+</t>
  </si>
  <si>
    <t>CE20A819/S2-541</t>
  </si>
  <si>
    <t>प्रभाग क्र.8 सोमेश्वरवाडी येथील व्यायामशाळेमध्ये रंगरंगोटी व इतर   दुरुस्ती विषयक कामे करणे.</t>
  </si>
  <si>
    <t>प्रभाग क्र.2 ब स.नं.21 येथील   रस्ते डांबरीकरण  करणे</t>
  </si>
  <si>
    <t>प्रभाग क्र.25 ब मध्ये मंजाळकर चौक ते गोलंदाज चौक ते गोलंदाज चौक ते
बाबा हॉस्पिटल आर.एम.सी.करणे.</t>
  </si>
  <si>
    <t>CE20A819/S2-542</t>
  </si>
  <si>
    <t>CE20A883/S8-1397+</t>
  </si>
  <si>
    <t>37</t>
  </si>
  <si>
    <t>प्रभाग क्र.50 मध्ये भिकारदास कोटीच्या वरील मजल्यावर महिला बचत गटांसाठी व पाळणाघरासाठी हॉल बांधणे.</t>
  </si>
  <si>
    <t>प्रभाग क्र.2 ब अनुसया पार्क  येथील   रस्ते डांबरीकरण  करणे</t>
  </si>
  <si>
    <t>ZE16B130/C7-902</t>
  </si>
  <si>
    <t>4</t>
  </si>
  <si>
    <t>प्रभाग क्र.37 अ, मध्ये शिंदे पार चौक ते अहिल्यादेवी शाळा चौक दरम्यान रस्ता
यु.टी.डब्ल्यू.टी.पध्दतीने काँक्रीटीकरण करणे.</t>
  </si>
  <si>
    <t>ZE16A104A/S5-1631++</t>
  </si>
  <si>
    <t>प्र.क्र.28ब, उर्वरीत  शिंदे चाळ, गाढवे चाळ येथे    ड्रेनेज  लाईन  टाकणे</t>
  </si>
  <si>
    <t>CE20A819/S2-543</t>
  </si>
  <si>
    <t>22. पुरस्संचय निधी, सेवानिवृत्ती वेतन व तोषदान (आयात कर, पाणीपुरवठा, दुय्यम शिक्षण, भुयारी गटारे व मंडया नि पशुवधगृहे सोडून)</t>
  </si>
  <si>
    <t>प्र .क्र 10 अ सुतारवाडी पंचवटी परिसरात विविध ठिकाणी पाण्याच्या 6इंची व 8 इंची लाईन टाकणे</t>
  </si>
  <si>
    <t>प्रभाग क्र.2 ब स.नं.14  कैलास पठारे  यांच्या घरासमोरिल  रस्ता डांबरीकरण  करणे</t>
  </si>
  <si>
    <t>RI22A103</t>
  </si>
  <si>
    <t>CE20A819/S2-544</t>
  </si>
  <si>
    <t xml:space="preserve">20. मांस व मांसळी बाजार आणि पशुवधगृहे </t>
  </si>
  <si>
    <t>ZE16B130/C7-903</t>
  </si>
  <si>
    <t>प्रभाग क्र.2 ब स.नं.41 शांतीनगर येथील रस्ते डांबरीकरण   करणे</t>
  </si>
  <si>
    <t>FE14C187</t>
  </si>
  <si>
    <t>Upanagare Vikas Nidhi Expenditures details</t>
  </si>
  <si>
    <t>CE20A819/S2-545</t>
  </si>
  <si>
    <t>प्र.क्र.28ब, सागर कॉलनी, श्रीराम कॉलनी, ज्ञानेश्वर कॉलनी येथे    ड्रेनेज  लाईन  टाकणे.</t>
  </si>
  <si>
    <t>RE22C301/W4-618</t>
  </si>
  <si>
    <t xml:space="preserve">राजमाता जिजाऊ संस्था,स्वारगेट व पुणे मनपा प्रकल्पांतर्गत मूलभुत सुविधा पुरविणे. </t>
  </si>
  <si>
    <t>वर्ष 2015-16 चे उपनगरे विकास निधीचे योजनांतर्गत खर्चाबाबतचे अंदाजपत्रक</t>
  </si>
  <si>
    <t>23. सार्वजनिक संस्थांस देणग्या</t>
  </si>
  <si>
    <t>311-318</t>
  </si>
  <si>
    <t>4. इतर जमा (मसआ.वि.)</t>
  </si>
  <si>
    <t>178-185</t>
  </si>
  <si>
    <t>XE12N109</t>
  </si>
  <si>
    <t>प्रभाग क्र.2 ब चंदननगर येथील  हनुमान व्यायामशाळा परिसरातील रस्ते डांबरीकरण   करणे</t>
  </si>
  <si>
    <t>प्रभाग क्र.8 मधील   शाळांमध्ये फर्निचर करणे.</t>
  </si>
  <si>
    <t>RI22A104</t>
  </si>
  <si>
    <t>300-307</t>
  </si>
  <si>
    <t>CE20A819/S2-546</t>
  </si>
  <si>
    <t>FE, tabled in capital exp style</t>
  </si>
  <si>
    <t xml:space="preserve">23. शिक्षण कर वसूल करण्याबाबत शासनाकडून मिळणाऱ्या रकमा </t>
  </si>
  <si>
    <t>प्रभाग क्र.2 ब कल्पतरू सोसा., चव्हाणनगर येथील   रस्ते डांबरीकरण  करणे</t>
  </si>
  <si>
    <t xml:space="preserve">शहरातील मुस्लिम कब्रस्तानात सुधारणा कामे करणे </t>
  </si>
  <si>
    <t>RE22C301/W4-619</t>
  </si>
  <si>
    <t xml:space="preserve">मानसी व पुणे मनपा संयुक्त प्रकल्पांतर्गत पायाभूत सुविधापुरविणे. </t>
  </si>
  <si>
    <t>CE20A819/S2-547</t>
  </si>
  <si>
    <t>A14</t>
  </si>
  <si>
    <t>RE14B302/C5-528</t>
  </si>
  <si>
    <t>प्रभाग क्र.8 मधील दवाखाने, शाळा व इतर मनपा इमारती येथे दुरुस्ती   विषयक कामे करणे.</t>
  </si>
  <si>
    <t>Khas Revenue Expenditure Details</t>
  </si>
  <si>
    <t>5. स्वातंत्र्यवीर सावरकर औद्योगिक भवन येथील स्वच्छता परीरक्षण सेवा शुल्क (मसआ.वि.)</t>
  </si>
  <si>
    <t>प्रभाग क्र.2 ब खुळेवाडी  येथील   रस्ते डांबरीकरण  करणे</t>
  </si>
  <si>
    <t>प्रभाग क्र.  25 वडारवाडी परिसरातील शौचालय व मुतारी   दुरुस्त करणे</t>
  </si>
  <si>
    <t xml:space="preserve">खास निधीतून करावयाची योजनांतर्गत कामे </t>
  </si>
  <si>
    <t>RI22A105</t>
  </si>
  <si>
    <t>319-323</t>
  </si>
  <si>
    <t xml:space="preserve">25. निवासी जागेवरील कर वसुलीबाबत रिबेट </t>
  </si>
  <si>
    <t>186-190</t>
  </si>
  <si>
    <t>CE20A819/S2-548</t>
  </si>
  <si>
    <t>CE15A117</t>
  </si>
  <si>
    <t>RE22C301/W4-620</t>
  </si>
  <si>
    <t>प्रभाग क्र.2 ब पाटीलबुवा   वस्ती   येथील   रस्ते डांबरीकरण  करणे</t>
  </si>
  <si>
    <t>308-312</t>
  </si>
  <si>
    <t>प्रभाग क्र.8 मध्ये  अभियांत्रिकी कुशल कामगार  वर्षभर  पुरविणे.</t>
  </si>
  <si>
    <t xml:space="preserve">नव्याने समाविष्ट झालेल्या 38 गावांतील स्मशानभूमीत सुधारणा कामे करणे </t>
  </si>
  <si>
    <t>FE, tabled in revenue exp style</t>
  </si>
  <si>
    <t xml:space="preserve">स्माईल व पुणे मनपा संयुक्त प्रकल्पांतर्गत पायाभूत सुविधा पुरविणे. </t>
  </si>
  <si>
    <t>RE14B302/C5-529</t>
  </si>
  <si>
    <t>13. पाणीपुरवठा केंद्र भवनाची देखभाल व दुरुस्ती</t>
  </si>
  <si>
    <t>प्रभाग क्र.  25 रामोशीवाडी व वेताळनगर परिसरात फरशी व काँक्रीट  करणे</t>
  </si>
  <si>
    <t>RE14B301/W5-607</t>
  </si>
  <si>
    <t>XE12N117</t>
  </si>
  <si>
    <t xml:space="preserve">26. रोजगार हमी कर वसुलीप्रित्यर्थ मिळणारा रिबेट </t>
  </si>
  <si>
    <t>CE15A123</t>
  </si>
  <si>
    <t>प्रभाग क्र.8 मधील  महिला  शौचालयांची दुरुस्ती कामे  करणे  व निसमर्थ व्यक्तिंसाठी व्यवस्था करणे.</t>
  </si>
  <si>
    <t>FE14C190</t>
  </si>
  <si>
    <t>कैलास स्मशानभूमी येथे विकासाची कामे करणे</t>
  </si>
  <si>
    <t>A15</t>
  </si>
  <si>
    <t>पुणे शहरातील बचत गटांसाठी बचत बाजार उभारणे</t>
  </si>
  <si>
    <t>RE20C302/C1-619</t>
  </si>
  <si>
    <t>14. पाणीपुरवठा केंद्राच्या भवनातील दिवाबत्ती (वि.अ.)</t>
  </si>
  <si>
    <t>XE12N118</t>
  </si>
  <si>
    <t>&lt;no heading&gt;</t>
  </si>
  <si>
    <t>324-410</t>
  </si>
  <si>
    <t>प्रभाग क्र.  25  मधिल शौचालये, शाळा, दवाखाने इ. ठिकाणचे विद्युत   विषयक वायरिंगची कामे करणे</t>
  </si>
  <si>
    <t>191-277</t>
  </si>
  <si>
    <t>CE20A819/S2-549</t>
  </si>
  <si>
    <t>27. डेव्हलपमेंट निधीकडून जमा</t>
  </si>
  <si>
    <t>191-269</t>
  </si>
  <si>
    <t>313-391</t>
  </si>
  <si>
    <t>16. पुणे लष्कर पाणीपुरवठा हद्दीतील व्हॉल्व्ह चालू करणे व बंद करणे</t>
  </si>
  <si>
    <t>CE15A137</t>
  </si>
  <si>
    <t>प्र.क्र.3 अ बॉम्बे  सॅपर्स येथील   रस्ते डांबरीकरण  करणे</t>
  </si>
  <si>
    <t>XE12N120</t>
  </si>
  <si>
    <t>27. मनपा सेवकांना प्रवासभत्ता सवलतीसाठी द्यावयाची रक्कम</t>
  </si>
  <si>
    <t>CE20A819/S2-550</t>
  </si>
  <si>
    <t xml:space="preserve">शहरातील हिंदू स्मशानभूमीत सुधारणा कामे करणे </t>
  </si>
  <si>
    <t>प्रभाग क्र.3 ब मध्ये विमाननगर ते  सी सी डी चौक    ते  लुंकड   डोफोहिल्स रस्ता  विकसित  करणे</t>
  </si>
  <si>
    <t>17. टँकरने पाणीपुरवठा करणे</t>
  </si>
  <si>
    <t xml:space="preserve">29. विकासाच्या योजनेपोटी शासनाकडून मिळणारे 23.33% अनुदान </t>
  </si>
  <si>
    <t>CE20A819/S2-551</t>
  </si>
  <si>
    <t>XE12N121</t>
  </si>
  <si>
    <t>Works budgeted in '14-15 budget but expenditure happening after 31 March 2015</t>
  </si>
  <si>
    <t>सन 2014-15 मध्ये सुचविण्यात आलेली कामे परंतु दि. 31 मार्च 2015 नंतर खर्च पडत असल्याने सुचविण्यात आलेली रक्कम</t>
  </si>
  <si>
    <t>प्रभाग क्र.3 ब मध्ये विमाननगर साकोरेनगर ते निको   गार्डन    डांबरीकरण  करणे</t>
  </si>
  <si>
    <t>411-421</t>
  </si>
  <si>
    <t>CE15A152</t>
  </si>
  <si>
    <t>CE20A819/S2-552</t>
  </si>
  <si>
    <t>प्रभाग क्र.3 ब मध्ये रामवाडी   नाका ते एअरपोर्ट    रोड  डांबरीकरण  करणे</t>
  </si>
  <si>
    <t xml:space="preserve">शहरातील मुस्लीम स्मशानभूमीत सुधारणा कामे करणे </t>
  </si>
  <si>
    <t>19. देखभाल दुरुस्ती (यंत्रसामुग्री सुटे भाग, ट्रान्सफॉर्मर ऑईल, सर्किट ब्रेकर्स, विद्युत उपकरणांची देखभाल दुरूस्ती, बागकाम, भवनांची देखभाल दुरूस्ती, दिवाबत्ती, नळदुरूस्त्या व इतर दुरूस्त्या)</t>
  </si>
  <si>
    <t>CE20A819/S2-553</t>
  </si>
  <si>
    <t>XE12N123</t>
  </si>
  <si>
    <t>CE22A547/C4-701</t>
  </si>
  <si>
    <t>30. स्थानिक विकास कार्यक्रमाअंतर्गत जिल्हा नियोजन वविकास परिषदेकडून उपलब्ध होणारा निधी (आमदार, खासदार निधी)</t>
  </si>
  <si>
    <t>प्रभाग क्र.3 ब मध्ये साकोरेनगर  ते  नगर रोड  हयात हॉटेल रस्ता   डांबरीकरण करणे</t>
  </si>
  <si>
    <t>1. मनपा वसाहती भाडे</t>
  </si>
  <si>
    <t>CE20A819/S2-554</t>
  </si>
  <si>
    <t>प्रभाग क्र.29  चांदणी चौक ते  रामनगर भागात ग्रॅनाईटचे  बेंच बसवणे.</t>
  </si>
  <si>
    <t xml:space="preserve">अनैतिक व्यवसायात गुंतलेल्या महिलांच्या मुलांसाठी शैक्षणिक अर्थसहाय्य व </t>
  </si>
  <si>
    <t>CE15A153</t>
  </si>
  <si>
    <t>32. मागासवर्गीय कल्याण योजना निधीकडे वर्ग</t>
  </si>
  <si>
    <t xml:space="preserve">शहरातील ख्रिश्चन दफनभूमीत सुधारणा कामे करणे </t>
  </si>
  <si>
    <t>20. टाक्यांची दुरुस्ती</t>
  </si>
  <si>
    <t>XE12N124</t>
  </si>
  <si>
    <t>CE20A1196/C2-209</t>
  </si>
  <si>
    <t>प्रभाग क्र.29 कुंबरे  टाऊनशीप कमानी  पासुन  शामराव विठ्ठल बँकेपर्यंत पदपथ करणे</t>
  </si>
  <si>
    <t>समुपदेशक केंद्र खर्च</t>
  </si>
  <si>
    <t>CE15A176</t>
  </si>
  <si>
    <t>21. लष्कर पाणीपुरवठा केंद्राचे मिळ्कतीवरील पुणे छावणी परिषदेने आकारलेला मिळकतकर</t>
  </si>
  <si>
    <t>XE12N125</t>
  </si>
  <si>
    <t>उरूळी देवाची येथे कचरा डेपो विकसित करणे, कचरा रॅम्प व गाड्या बंदिस्त करणे, विविध विकास कामे करणे</t>
  </si>
  <si>
    <t>ZE16B130/C7-904</t>
  </si>
  <si>
    <t xml:space="preserve">34. जवाहरलाल नेहरू नागरी पुनर्निर्माण योजने अंतर्गत केंद्र व राज्य शासनाकडून अनुदान </t>
  </si>
  <si>
    <t>22. जुने लष्कर जलकेंद्र व संलग्न पंपिंग स्टेशन चालविणे (सेवकवर्ग पुरविणे, ठेकेदारी पध्दत)</t>
  </si>
  <si>
    <t>प्रभाग क्र.29 एन.डी.ए.पाषाण  रोडवरून पाखरबाग कडे  व तपोवनकडे  जाणाऱ्या रस्त्यावर ड्रेनेज  लाईन  टाकणे.</t>
  </si>
  <si>
    <t>278-288</t>
  </si>
  <si>
    <t>XE12N126</t>
  </si>
  <si>
    <t>CE15A238#</t>
  </si>
  <si>
    <t>270-279</t>
  </si>
  <si>
    <t xml:space="preserve">शहरात स्मशानभूमींमध्ये विकासाची कामे करणे </t>
  </si>
  <si>
    <t>392-401</t>
  </si>
  <si>
    <t>all the codes here have +, ++ suffixes</t>
  </si>
  <si>
    <t>CE20C406/C1-1205</t>
  </si>
  <si>
    <t>प्रभाग क्र.29    वृंदावन सोसायटी मध्ये   जुन्या  टयुबलाईट बदलून  एल.ई.डी. दिवे  बसविणे</t>
  </si>
  <si>
    <t xml:space="preserve">क−1. लष्कर पाणीपुरवठा बेरीज </t>
  </si>
  <si>
    <t>CE15A246</t>
  </si>
  <si>
    <t xml:space="preserve">35. पुणे मनपाचा शिक्षण उपकर, करपात्र रकमेच्या 1.75%(कआकसंप्र) </t>
  </si>
  <si>
    <t>प्र.क्र.3 अ शिलाई मशिन खरेदी करणे</t>
  </si>
  <si>
    <t xml:space="preserve">पुणे मनपाच्या दवाखाना, हॉस्पिटल इमारतीमध्ये सुधारणा कामे करणे </t>
  </si>
  <si>
    <t>CE20C406/C1-1206</t>
  </si>
  <si>
    <t>प्रभाग क्र.29 रोहितनगर परिसरामध्ये  एल.ई.डी. दिवे  बसविणे.</t>
  </si>
  <si>
    <t>72</t>
  </si>
  <si>
    <t>क−2. लष्कर पाणीपुरवठा (विभागीय कार्यालय)</t>
  </si>
  <si>
    <t>क/C</t>
  </si>
  <si>
    <t>CE15A249</t>
  </si>
  <si>
    <t>प्र.क्र. 12 अ मध्ये महिला बचत गटांना शिलाई मशिन्सचे वाटप करणे</t>
  </si>
  <si>
    <t xml:space="preserve">डॉ. कोटणीस दवाखाना येथील नवीन इमारतीचे वाढीव मजल्याचे काम करणे </t>
  </si>
  <si>
    <t>XE12N###A</t>
  </si>
  <si>
    <t>30ब</t>
  </si>
  <si>
    <t>CE15A250</t>
  </si>
  <si>
    <t xml:space="preserve">क−2. बेरीज </t>
  </si>
  <si>
    <t>कोंढवा येथे कत्तलखाना बांधणे</t>
  </si>
  <si>
    <t>41. यंत्र सामुग्री घसारा निधीला हप्ता</t>
  </si>
  <si>
    <t>Water budget</t>
  </si>
  <si>
    <t>CE15A251</t>
  </si>
  <si>
    <t xml:space="preserve">क. एकूण बेरीज </t>
  </si>
  <si>
    <t xml:space="preserve">लिंगायत स्मशानभूमीत विविध सुधारणा कामे करणे </t>
  </si>
  <si>
    <t>49ब</t>
  </si>
  <si>
    <t>पाणीपुरवठा व जलोत्सारण प्रकल्प खास निधी क</t>
  </si>
  <si>
    <t>CE15A252</t>
  </si>
  <si>
    <t>(+ 421)</t>
  </si>
  <si>
    <t>CE20A1196/C2-210</t>
  </si>
  <si>
    <t>प्रभाग क्र.  34 मधील गल्लीबोळांमध्ये काँक्रीट  करणे</t>
  </si>
  <si>
    <t>XE12P101A</t>
  </si>
  <si>
    <t>XE12P102</t>
  </si>
  <si>
    <t xml:space="preserve">शहरातील स्मशानभूमींत गरम पाण्यासाठी सोलर सिस्टीम सुरू करणे </t>
  </si>
  <si>
    <t>CE20A1196/C2-211</t>
  </si>
  <si>
    <t>77</t>
  </si>
  <si>
    <t>प्र.क्र.34   मध्ये आयर्लंड सुशोभिकरण  करणे (रेलींग/ रंगरंगोटी वकमानीची   दुरूस्ती)</t>
  </si>
  <si>
    <t>XE12P103</t>
  </si>
  <si>
    <t>48-क. परिवहन महामंडळाच्या कर्मचारी व अधिकाऱ्यांनावेतनश्रेण्यातील दुसऱ्या टप्प्यातील फरकाची रक्कम देणे</t>
  </si>
  <si>
    <t>4. पाणी शुद्ध करणे व तद्नुषंगिक कामे करणे</t>
  </si>
  <si>
    <t>XE12P104</t>
  </si>
  <si>
    <t>CE15A255</t>
  </si>
  <si>
    <t>CE22A547/C4-702</t>
  </si>
  <si>
    <t>(+ 401)</t>
  </si>
  <si>
    <t>विशेष निधी उरूळी, फुरसुंगी व डेपो परिसरा कचरा डेपोवरील उर्वरित कचऱ्याचे नॉर्म्स कॅपिंग करणे</t>
  </si>
  <si>
    <t>प्रभाग क्र.  34 मध्ये बसथांबे  उभारणे</t>
  </si>
  <si>
    <t>XE12P106</t>
  </si>
  <si>
    <t>CE15A256</t>
  </si>
  <si>
    <t>CE22A547/C4-703</t>
  </si>
  <si>
    <t>79</t>
  </si>
  <si>
    <t>10. कोठी व इतर साहित्य खर्च</t>
  </si>
  <si>
    <t>W01</t>
  </si>
  <si>
    <t>XE12P110</t>
  </si>
  <si>
    <t>देवाची उरुळी/ फुरसुंगी या गावामध्ये विविध विकास योजना व दैनंदिन कचरा शास्त्रोक्त पध्दतीने विल्हेवाट लावणेसाठी आवश्यक उपाययोजना करणे</t>
  </si>
  <si>
    <t>15. पाणीपुरवठा केंद्र भवनाची देखभाल व दुरुस्ती (वि.अ.)</t>
  </si>
  <si>
    <t>XE12P117</t>
  </si>
  <si>
    <t>सन 2015-16 चे जमा व खर्च, वर्षारंभीची व वर्षाअखेरची शिल्लक दर्शविणारे पत्रक</t>
  </si>
  <si>
    <t>423-424</t>
  </si>
  <si>
    <t>17. टाक्यांची दुरुस्ती</t>
  </si>
  <si>
    <t>CE15A258</t>
  </si>
  <si>
    <t>XE12P119</t>
  </si>
  <si>
    <t>403-404</t>
  </si>
  <si>
    <t xml:space="preserve">कोडवा कत्तलखाना येथे डिबोनिंग व मिट पकेजिग युनिट उभारणे </t>
  </si>
  <si>
    <t xml:space="preserve">प्रभाग क्र.65 ब मध्ये जिजाऊ मार्केटींग स्वारगेट येथीलइमारती मधील दुरुस्ती करणे व उर्वरित कामे करणे. </t>
  </si>
  <si>
    <t>W02</t>
  </si>
  <si>
    <t>18. देखभाल दुरुस्त्या : नळदुरुस्ती व तातडीच्या दुरुस्त्या इत्यादी</t>
  </si>
  <si>
    <t>पाणीपुरवठा व जलोत्सारण प्रकल्पांतर्गत खास निधी क चा जमेचा गोषवारा व तपशील</t>
  </si>
  <si>
    <t>XE12P120</t>
  </si>
  <si>
    <t>425-428</t>
  </si>
  <si>
    <t>405-408</t>
  </si>
  <si>
    <t>19. व्हॉल्व्ह सोड बंद करणे</t>
  </si>
  <si>
    <t>XE12P121</t>
  </si>
  <si>
    <t>20. टॅकरने पाणीपुरवठा करणे</t>
  </si>
  <si>
    <t>XE12P122</t>
  </si>
  <si>
    <t>पाणीपुरवठा व जलोत्सारण प्रकल्पांतर्गत खास निधी क चा खर्चाचा गोषवारा</t>
  </si>
  <si>
    <t>युवक युवतींसाठी कौशल्य विकास (स्कील डेव्हलपमेंट)प्रोग्राम राबविणे</t>
  </si>
  <si>
    <t>429-432</t>
  </si>
  <si>
    <t>8-11</t>
  </si>
  <si>
    <t>409-412</t>
  </si>
  <si>
    <t>W04</t>
  </si>
  <si>
    <t>ख−2. खडकी व एसएनडीटी चतु:श्रृंगी पाणीपुरवठा (विभा. कार्या.)</t>
  </si>
  <si>
    <t>XE12P###A</t>
  </si>
  <si>
    <t>433-441</t>
  </si>
  <si>
    <t>12-20</t>
  </si>
  <si>
    <t xml:space="preserve">4−ब. महिला−बालकल्याण योजना निधी बेरीज </t>
  </si>
  <si>
    <t>413-421</t>
  </si>
  <si>
    <t>CE17A103</t>
  </si>
  <si>
    <t xml:space="preserve">पुणे मनपाच्या दवाखाना हॉस्पिटल इमारतींचे नुतनीकरण करणे </t>
  </si>
  <si>
    <t>CE17A123</t>
  </si>
  <si>
    <t>W05</t>
  </si>
  <si>
    <t>Capital Income and Expenditure comparison, summary</t>
  </si>
  <si>
    <t>सन 2015-16 च्या खास निधी जमा व खर्चाचा गोषवारा</t>
  </si>
  <si>
    <t xml:space="preserve">कमला नेहरू रुग्णालय येथे हॉस्पिटलकरिता नवीन इमारत बांधणे </t>
  </si>
  <si>
    <t>443-444</t>
  </si>
  <si>
    <t>22-23</t>
  </si>
  <si>
    <t>FE14D101</t>
  </si>
  <si>
    <t>W06</t>
  </si>
  <si>
    <t>CE17A194</t>
  </si>
  <si>
    <t>Capital Expenditures Details</t>
  </si>
  <si>
    <t>त − नवीन वेतनश्रेणीनुसार द्यावयाच्या वेतनापोटी हप्ता</t>
  </si>
  <si>
    <t xml:space="preserve">शहरातील तरुणांसाठी स्वयंरोजगार व प्रशिक्षणासाठी अनुदान देणे </t>
  </si>
  <si>
    <t>वर्ष 2015-16 चे योजनांतर्गत खर्चाबाबतचे अं दाजपत्रक</t>
  </si>
  <si>
    <t>XE12P118C</t>
  </si>
  <si>
    <t>445-450</t>
  </si>
  <si>
    <t xml:space="preserve">संगमवाडी येथील पेस्तनजी मॅटर्निटी होम येथे अद्ययावत हॉस्पिटल बांधणे </t>
  </si>
  <si>
    <t>24-29</t>
  </si>
  <si>
    <t>ज − सानुग्रह अनुदान</t>
  </si>
  <si>
    <t>XE12P118D</t>
  </si>
  <si>
    <t>425-430</t>
  </si>
  <si>
    <t>FE14D102</t>
  </si>
  <si>
    <t>CE17A195</t>
  </si>
  <si>
    <t>शेजार समूह गटांसाठी विविध कल्याणकारी योजनांमार्फतयोजना राबविणे (विविध कल्याणकारी योजनेतील शेजारसमूह गटांसाठी असलेल्या योजना राब</t>
  </si>
  <si>
    <t>XE12P118E</t>
  </si>
  <si>
    <t xml:space="preserve">कोथरूड स.नं. 7, 8 कर्वे पुतळ्याजवळ अद्ययावत रुग्णालय बांधणे </t>
  </si>
  <si>
    <t>XE12P118F</t>
  </si>
  <si>
    <t>FE14D105</t>
  </si>
  <si>
    <t>CE17A197</t>
  </si>
  <si>
    <t xml:space="preserve">पुणे शहरातील विविध भागांत थिम व्होकेशनल ट्रेनिंग इन्स्टिटयूट सुरू करणे </t>
  </si>
  <si>
    <t>थ − सेवानिवृत्त वेतन व तोषदान (मु.ले.)</t>
  </si>
  <si>
    <t xml:space="preserve">स.नं. 7/3/ब, खराडी, येथे हॉस्पिटल बांधणे </t>
  </si>
  <si>
    <t>XE12P118G</t>
  </si>
  <si>
    <t xml:space="preserve">दि. 31 मार्च, 2016 रोजी शिल्लक (वर्षाअखेरची शिल्लक) </t>
  </si>
  <si>
    <t>FE14D107</t>
  </si>
  <si>
    <t>Capital Expenditures Expanded Lists</t>
  </si>
  <si>
    <t>CE17A198</t>
  </si>
  <si>
    <t>झोपडपट्टीतील नागरिकांसाठी आरोग्य विमा योजना</t>
  </si>
  <si>
    <t>पाणीपुरवठा विभागाकडील कामाच्या याद्या
जलोत्सारण विभागाकडील कामाच्या याद्या</t>
  </si>
  <si>
    <t>451-478</t>
  </si>
  <si>
    <t>1-अ. पुणे लष्कर व खडकी व एसएनडीटी चतु:श्रृंगी पाणीपुरवठा योजना एकूण बेरीज</t>
  </si>
  <si>
    <t>30-57</t>
  </si>
  <si>
    <t xml:space="preserve">स.नं. 7/3 अनुसया पार्क येथील हॉस्पिटलचे उर्वरित कामपूर्ण करणे </t>
  </si>
  <si>
    <t>30-64</t>
  </si>
  <si>
    <t>FE14D108</t>
  </si>
  <si>
    <t xml:space="preserve">अंदाजपत्रक 'अ' एकूण जमा </t>
  </si>
  <si>
    <t>पुरुष बचत गटातील सभासदांसाठी रिव्हॉलींग फंड</t>
  </si>
  <si>
    <t>CE17A200</t>
  </si>
  <si>
    <t>वॉर्ड क्र. 130 मधील दवाखाना बांधणे</t>
  </si>
  <si>
    <t>431-465</t>
  </si>
  <si>
    <t>1. कायम सेवकवर्ग वेतन / ठेका पध्दत</t>
  </si>
  <si>
    <t>FE14D110</t>
  </si>
  <si>
    <t xml:space="preserve">अंदाजपत्रक 'अ' एकूण खर्च </t>
  </si>
  <si>
    <t>XE12L101A</t>
  </si>
  <si>
    <t>राजीव गांधी स्वयंरोजगार योजना</t>
  </si>
  <si>
    <t>CE17A201</t>
  </si>
  <si>
    <t>2. संकिर्ण</t>
  </si>
  <si>
    <t>डॉ. कोटणीस दवाखना (गाडीखाना) येथील लिफटचे काम करणे व इतर तद्नुषंगिक कामे करणे</t>
  </si>
  <si>
    <t>XE12L102</t>
  </si>
  <si>
    <t>FE14D112</t>
  </si>
  <si>
    <t>शहरात नाईट शेल्टर्स निर्माण करणे</t>
  </si>
  <si>
    <t>XE12L103</t>
  </si>
  <si>
    <t>Water Works budgeted in '14-15 budget but expenditure happening after 31 March 2015</t>
  </si>
  <si>
    <t>CE17A202</t>
  </si>
  <si>
    <t>479-488</t>
  </si>
  <si>
    <t>58-67</t>
  </si>
  <si>
    <t xml:space="preserve">अंबिल ओढा प्रसुतीगृह चे नुतनीकरण करणे व विविध सुधारणा कामे करणे </t>
  </si>
  <si>
    <t>XE12L104</t>
  </si>
  <si>
    <t>FE14D115</t>
  </si>
  <si>
    <t>छत्रपती शिवाजी औद्योगिक शाळा (आय.टी.आय.) नविन इमारत बांधणे, नविन सी.एन.सी. लेथ बसविणे, नविन फर्निचर खरेदी करणे, रंगरंगोटी करणे</t>
  </si>
  <si>
    <t>5. पंपिंग वीज खर्च</t>
  </si>
  <si>
    <t>XE12L105</t>
  </si>
  <si>
    <t>CE17A203</t>
  </si>
  <si>
    <t>राजीव गांधी रुग्णालय, सोनावणे हॉस्पिटल येथील उर्वरितकामे पूर्ण करण्यासाठी</t>
  </si>
  <si>
    <t>7. कोठी व इतर साहित्य</t>
  </si>
  <si>
    <t>FE14D118</t>
  </si>
  <si>
    <t>XE12L107</t>
  </si>
  <si>
    <t xml:space="preserve">लोकशाहीर अण्णाभाऊ साठे शैक्षणिक मदत योजना व मौ. अब्दुल कलाम आझाद शैक्षणिक मदत योजना </t>
  </si>
  <si>
    <t>8. तातडीच्या दुरुस्त्या</t>
  </si>
  <si>
    <t>XE12L108</t>
  </si>
  <si>
    <t>CE17A204</t>
  </si>
  <si>
    <t>खराडी हॉस्पिटल, वानवडी हॉस्पिटल व इतर अॅमेनिटीस्पेसमधील ताब्यात आलेल्या रुग्णालयांसाठी</t>
  </si>
  <si>
    <t>Beyond Sections अ/A and क/C:</t>
  </si>
  <si>
    <t>9. देखभाल व दुरुस्ती : ठेकेदारी पध्दतीने जलकेंद्र चालविणे</t>
  </si>
  <si>
    <t>FE14D120</t>
  </si>
  <si>
    <t>XE12L109</t>
  </si>
  <si>
    <t>पुणे शहरातील झोपडपट्टीत राहणारे, पिवळे रेशनकार्ड धारक, वार्षिक उत्पन्न रुपये एक लाखापर्यंतच्या नागरिकांसाठी मनपामार्फत आरोग्य सहाय्ययोजना</t>
  </si>
  <si>
    <t>post</t>
  </si>
  <si>
    <t>POST01</t>
  </si>
  <si>
    <t>10. टाक्यांची दुरुस्ती</t>
  </si>
  <si>
    <t>CE17A207</t>
  </si>
  <si>
    <t>XE12L110</t>
  </si>
  <si>
    <t>Admin Ward level works Summary</t>
  </si>
  <si>
    <t xml:space="preserve">नायडू हॉस्पिटल येथे पुणे कम्युनिकेबल डिसिजेस हॉस्पिटल विकसित करणे </t>
  </si>
  <si>
    <t>FE14D121</t>
  </si>
  <si>
    <t>ज्येष्ठ नागरिकांसाठी विरंगुळा केंद्र सुरू करणे</t>
  </si>
  <si>
    <t>489</t>
  </si>
  <si>
    <t>1-ब. वाघोली प्रादेशिक पाणीपुरवठा योजना एकूण बेरीज</t>
  </si>
  <si>
    <t>SMRY14</t>
  </si>
  <si>
    <t>466</t>
  </si>
  <si>
    <t>Added up totals of WardOffice and Citizens, Nonplan + Plan</t>
  </si>
  <si>
    <t>FE14D122</t>
  </si>
  <si>
    <t xml:space="preserve">शहरात विविध ठिकाणी नाईट शेल्टर योजना राबविणे </t>
  </si>
  <si>
    <t>POST02</t>
  </si>
  <si>
    <t>WardOffice Non-Plan/Revenue summary</t>
  </si>
  <si>
    <t>अ. प्रतिबंधात्मक (प्रिव्हेन्टिव्ह) :-</t>
  </si>
  <si>
    <t>491</t>
  </si>
  <si>
    <t>1क. वारजे पाणीपुरवठा योजना</t>
  </si>
  <si>
    <t>WardOfficeNonPlan1516 2</t>
  </si>
  <si>
    <t>FE14D123</t>
  </si>
  <si>
    <t>468</t>
  </si>
  <si>
    <t>CE17A209</t>
  </si>
  <si>
    <t xml:space="preserve">महाराष्ट्र शासनाच्या धर्तीवर आय.ई.सी. सेंटर उभारणे </t>
  </si>
  <si>
    <t>प्रशिक्षण संस्थांतील शिक्षक व इतर कर्मचाऱ्यांचे मानधन देणे</t>
  </si>
  <si>
    <t>WardOffice Non-Plan/Revenue details</t>
  </si>
  <si>
    <t>XE12Q101A</t>
  </si>
  <si>
    <t>FE14D124</t>
  </si>
  <si>
    <t>XE12Q102</t>
  </si>
  <si>
    <t>युवक / युवतींसाठी ग्रंथालय सुरू करणे (सावित्रीबाई फुले ग्रंथालय)</t>
  </si>
  <si>
    <t>492-533</t>
  </si>
  <si>
    <t>WardOfficeNonPlan1516 3-44</t>
  </si>
  <si>
    <t>469-510</t>
  </si>
  <si>
    <t>XE12Q103</t>
  </si>
  <si>
    <t>POST03</t>
  </si>
  <si>
    <t>क. इलाजात्मक (क्युरेटिव्ह) :-</t>
  </si>
  <si>
    <t>FE14D125</t>
  </si>
  <si>
    <t>WardOffice Plan/Capital summary</t>
  </si>
  <si>
    <t>क्षेत्रीय कार्यालयाने करावयाची योजनांतर्गत कामे : सन 2015-16</t>
  </si>
  <si>
    <t>535</t>
  </si>
  <si>
    <t>हॅलो माय फ्रेंड योजना राबविणे</t>
  </si>
  <si>
    <t>WardOfficePlan1516 2</t>
  </si>
  <si>
    <t>XE12Q104</t>
  </si>
  <si>
    <t>512</t>
  </si>
  <si>
    <t>CE17A192#</t>
  </si>
  <si>
    <t>WardOffice Plan/Capital details</t>
  </si>
  <si>
    <t>XE12Q105</t>
  </si>
  <si>
    <t xml:space="preserve">शहरात दवाखाने व रुग्णालयांमध्ये विकासाची कामे करणे </t>
  </si>
  <si>
    <t>536-556</t>
  </si>
  <si>
    <t>FE14D126</t>
  </si>
  <si>
    <t>WardOfficePlan1516 3-23</t>
  </si>
  <si>
    <t>513-533</t>
  </si>
  <si>
    <t>नागरवस्ती विकास योजना विभागाच्या ताब्यात असणाऱ्या जागेपोटी पीएमपीएमएल प्रशासनास भाडे देणे</t>
  </si>
  <si>
    <t>XE12Q107</t>
  </si>
  <si>
    <t>Participatory budget Expenditures (written as: Admin Ward-wise works in various departments through Citizens Participation)</t>
  </si>
  <si>
    <t>8. तातडीच्या दुरूस्त्या</t>
  </si>
  <si>
    <t>XE12Q108</t>
  </si>
  <si>
    <t xml:space="preserve">सुतार रुग्णालय (कोथरूड) येथे विस्तारीकरण व इतर सुविधा पुरविणे </t>
  </si>
  <si>
    <t>POST04</t>
  </si>
  <si>
    <t>FE14D127</t>
  </si>
  <si>
    <t>Citizens Non-Plan/Revenue summary</t>
  </si>
  <si>
    <t>558</t>
  </si>
  <si>
    <t>पुणे शहरात शिक्षणांसाठी येणाऱ्या इतर राज्य व देशातील विद्यार्थ्यांसाठी मदत व मार्गदर्शन केंद्र सुरू करणे (15 क्षेत्रिय कार्यालय अंतर्गत)</t>
  </si>
  <si>
    <t>CitizensNonPlan1516 2</t>
  </si>
  <si>
    <t>9. देखभाल दुरुस्ती : यंत्रसामुग्री सुटे भाग, ट्रान्सफॉर्मर ऑईलसर्कीट ब्रेकर्स, विद्युत उपकरणांची देखभाल दुरुस्ती, बागकाम, भवनांची देखभाल दुरुस्ती, दिवाबत्ती व नळ दुरुस्त्या व इतर दुरुस्त्या</t>
  </si>
  <si>
    <t>XE12Q109</t>
  </si>
  <si>
    <t>Citizens Non-Plan/Revenue details</t>
  </si>
  <si>
    <t>559-592</t>
  </si>
  <si>
    <t>FE14D128</t>
  </si>
  <si>
    <t>CitizensNonPlan1516 3-36</t>
  </si>
  <si>
    <t>536-569</t>
  </si>
  <si>
    <t>स्थानिक तसेच परराज्यातील व इतर देशातील आलेल्या विद्यार्थ्याचे सांस्कृतिक कार्यक्रम आयोजित करणे. (सांस्कृतिक देवाणघेवाण करणे व सद्भावना निर्माण करणे)</t>
  </si>
  <si>
    <t>1क1. वारजे प्रादेशिक पाणीपुरवठा योजना एकूण बेरीज</t>
  </si>
  <si>
    <t>POST05</t>
  </si>
  <si>
    <t>Citizens Plan/Capital summary</t>
  </si>
  <si>
    <t>क्षेत्रीय कार्यालयाने नागरिकांच्या सहभागातून करावयाची योजनांतर्गत कामे</t>
  </si>
  <si>
    <t>594</t>
  </si>
  <si>
    <t>CitizensPlan1516 2</t>
  </si>
  <si>
    <t>CE17A212</t>
  </si>
  <si>
    <t>571</t>
  </si>
  <si>
    <t xml:space="preserve">वॉ.क्र. 2 (विद्यानगर-लोहगाव) मधे डिस्पेंसरी बांधणे </t>
  </si>
  <si>
    <t>Citizens Plan/Capital details</t>
  </si>
  <si>
    <t>595-608</t>
  </si>
  <si>
    <t xml:space="preserve">4−क. युवक कल्याणकारी योजना निधी बेरीज </t>
  </si>
  <si>
    <t>1. संकिर्ण</t>
  </si>
  <si>
    <t>CitizensPlan1516 3-16</t>
  </si>
  <si>
    <t>572-585</t>
  </si>
  <si>
    <t>XE12R101</t>
  </si>
  <si>
    <t>शहरातील इतर सर्व दवाखाने, प्रसुतिगृहे व रुग्णालये यांचेकरिता विविध शस्त्रे व उपकरणे खरेदी करणे</t>
  </si>
  <si>
    <t>2. पाण्याची किंमत</t>
  </si>
  <si>
    <t>XE12R102</t>
  </si>
  <si>
    <t>POST06</t>
  </si>
  <si>
    <t>क्षेत्रीय कार्यालयानुसार तरतुदींचा वाटप तक्ता</t>
  </si>
  <si>
    <t>3. पाणी शुद्ध करणे व तद्नुषंगिक कामे करणे</t>
  </si>
  <si>
    <t>610-616</t>
  </si>
  <si>
    <t>XE12R103</t>
  </si>
  <si>
    <t>WO_Work15 2-8</t>
  </si>
  <si>
    <t>587-593</t>
  </si>
  <si>
    <t>4. पंपिंग वीज खर्च</t>
  </si>
  <si>
    <t>XE12R104</t>
  </si>
  <si>
    <t>POST07</t>
  </si>
  <si>
    <t>JNNURM</t>
  </si>
  <si>
    <t>जवाहरलाल नेहरू नागरी पुनर्निर्माण योजनेअंतर्गत करावयाची कामे</t>
  </si>
  <si>
    <t>617-621</t>
  </si>
  <si>
    <t>CE17A220</t>
  </si>
  <si>
    <t>FE14E101</t>
  </si>
  <si>
    <t>5. देखभाल दुरूस्ती</t>
  </si>
  <si>
    <t>JNNURM 1-5</t>
  </si>
  <si>
    <t>XE12R105</t>
  </si>
  <si>
    <t xml:space="preserve">वॉ.क्र. 27 औंधगाव स्मशानभूमीमध्ये वेटींगशेड, सिमाभिंत इ. कामे करणे </t>
  </si>
  <si>
    <t>594-599</t>
  </si>
  <si>
    <t>6. तातडीच्या दुरूस्त्या</t>
  </si>
  <si>
    <t>XE12R106</t>
  </si>
  <si>
    <t>POST08</t>
  </si>
  <si>
    <t>Transport, special projects</t>
  </si>
  <si>
    <t>सार्वजनिक वाहतूक सुधारणा व विशेष प्रकल्प विभागामार्फत करावयाची कामे</t>
  </si>
  <si>
    <t>FE14E106</t>
  </si>
  <si>
    <t>7. डिझेल जनरेटर सेट साठी व इतर इंजिनसाठी लागणारी तेले</t>
  </si>
  <si>
    <t>XE12R107</t>
  </si>
  <si>
    <t>अपंग व्यक्तीसाठी सहायक उपकरणे वाटप करणे.</t>
  </si>
  <si>
    <t>1क2. वारजे मध्यवर्ती पाणीपुरवठा योजना एकूण बेरीज</t>
  </si>
  <si>
    <t>CE17A221</t>
  </si>
  <si>
    <t>622-623</t>
  </si>
  <si>
    <t>FE14E109</t>
  </si>
  <si>
    <t>वॉ.क्र.62 कोथरुड स्मशानभूमी व दफनभूमीमध्ये संरक्षकभिंत विकास कामे करणे</t>
  </si>
  <si>
    <t>अंध व्यक्तिंकरीता संगणक सेंटर सुरू करणे.</t>
  </si>
  <si>
    <t>600-601</t>
  </si>
  <si>
    <t>CE17A222</t>
  </si>
  <si>
    <t>FE14E110</t>
  </si>
  <si>
    <t xml:space="preserve">वॉ.क्र.121 येथील दशक्रिया विधी व स्मशानभूमी येथे विविध कामे करणे </t>
  </si>
  <si>
    <t>XE12S102</t>
  </si>
  <si>
    <t>पुणे मनपा च्या सर्व कार्यालयांमध्य अपंग व्यक्तींसाठी कार्यालयीन कर्मचाऱ्यांसाठी ये-जा करणेसाठी कायमस्वरूपी रॅम्प करणे व व्हील चेअरची व्यवस्था करणे</t>
  </si>
  <si>
    <t>XE12S103</t>
  </si>
  <si>
    <t>CE17A225</t>
  </si>
  <si>
    <t>FE14E111</t>
  </si>
  <si>
    <t>वॉर्ड क्र. 28 बालेवाडी स्मशानभूमी दहनशेड स्वच्छतागृह इत्यादी नविन कामे करणे</t>
  </si>
  <si>
    <t>विश्रामबागवाडा क्षेत्रिय कार्यालया अंतर्गत फुटपाथवरून अपगांना चालण्यासाठी रॅम्पची उभारणी करणे</t>
  </si>
  <si>
    <t>XE12S104</t>
  </si>
  <si>
    <t>CE17A227#</t>
  </si>
  <si>
    <t>XE12S105</t>
  </si>
  <si>
    <t>FE14E112</t>
  </si>
  <si>
    <t>घोले रोड क्षेत्रिय कार्यालया अंतर्गत फुटपाथवरून अपगांना चालण्यासाठी रॅम्पची उभारणी करणे</t>
  </si>
  <si>
    <t>6. तातडीच्या दुरूस्त्या (ठेकेदारी पध्दत)</t>
  </si>
  <si>
    <t>XE12S107</t>
  </si>
  <si>
    <t>7. देखभाल दुरुस्ती</t>
  </si>
  <si>
    <t>FE14E113</t>
  </si>
  <si>
    <t>XE12S108</t>
  </si>
  <si>
    <t>विकलांग विद्यार्थ्यांच्या स्पर्धा आयोजित करणे व त्यांनाप्रोत्साहनपर कार्यक्रम आयोजित करणे.</t>
  </si>
  <si>
    <t>CE17A228</t>
  </si>
  <si>
    <t xml:space="preserve">कमला नेहरू रुग्णालय प्रोजेक्ट अंतर्गत डिजीटल रेडिओग्राफी मशिन खरेदी करणे </t>
  </si>
  <si>
    <t xml:space="preserve">1ड. वडगाव जलकेंद्र एकूण बेरीज </t>
  </si>
  <si>
    <t>CE17A229</t>
  </si>
  <si>
    <t xml:space="preserve">कमला नेहरू रुग्णालयात मोड्यूलर ऑपरेशन थिएटर विकसित करणे </t>
  </si>
  <si>
    <t xml:space="preserve">4ड. अपंग कल्याणकारी योजना निधी बेरीज </t>
  </si>
  <si>
    <t>CE17A230</t>
  </si>
  <si>
    <t xml:space="preserve">कमला नेहरू रुग्णालयासाठी प्रयोगशाळा विकसित करणे </t>
  </si>
  <si>
    <t>XE12S302</t>
  </si>
  <si>
    <t>XE12S303</t>
  </si>
  <si>
    <t>CE17A231</t>
  </si>
  <si>
    <t xml:space="preserve">कारकस युटिलायझेशन रेन्डरिंग प्लान्ट व इंन्सीनेटर बांधणे </t>
  </si>
  <si>
    <t>XE12S304</t>
  </si>
  <si>
    <t>XE12S305</t>
  </si>
  <si>
    <t>CE17A232</t>
  </si>
  <si>
    <t>कोंढवा कत्तलखाना येथे उपलब्ध जागेवर स्लॉटर हाऊस वेस्ट ट्रिटमेंट प्लान्ट उभारणे</t>
  </si>
  <si>
    <t>XE12S307</t>
  </si>
  <si>
    <t>CE17A233</t>
  </si>
  <si>
    <t>क्षेत्रिय कार्यालयाने करावयाची कामे एकूण बेरीज</t>
  </si>
  <si>
    <t>XE12S308</t>
  </si>
  <si>
    <t>पुणे महानगरपालिकेच्या विविध ठिकाणी असलेल्या शवदाहिन्यांसाठी चिमणी, वॉटरस्क्रबर इ. विविध तद्नुषंगिक कामे करणे.</t>
  </si>
  <si>
    <t>8. नवीन होळकर जलकेंद्र व पंपिंग स्टेशन चालविणे (सेवकवर्ग पुरविणे, ठेकेदारी पध्दत)</t>
  </si>
  <si>
    <t>XE12S309</t>
  </si>
  <si>
    <t>CE17A234</t>
  </si>
  <si>
    <t>कैलास स्मशानभूमी येथे वूड गॅसीफायरवर चालणारी गॅस शव दाहिनी उभारणे व तद्नुषंगिक कामे करणे.</t>
  </si>
  <si>
    <t xml:space="preserve">1ई. नवीन होळकर जलकेंद्र एकूण बेरीज </t>
  </si>
  <si>
    <t>CE17A235</t>
  </si>
  <si>
    <t>बाणेर स.नं. 164 मधील आरक्षित जागेमध्ये अद्ययावत सार्वजनिक रुग्णालयासह आरोग्य सुविधा उभारणे</t>
  </si>
  <si>
    <t>XE12S402</t>
  </si>
  <si>
    <t>CE17A236</t>
  </si>
  <si>
    <t xml:space="preserve">येरवडा मुस्लीम दफन भूमी येथे सिमाभिंत बांधणे. </t>
  </si>
  <si>
    <t>XE12S403</t>
  </si>
  <si>
    <t>XE12S404</t>
  </si>
  <si>
    <t>CE17A237</t>
  </si>
  <si>
    <t xml:space="preserve">स्व. मालती काची प्रसुतिगृह येथे विविध मशिनरी खरेदी करणे </t>
  </si>
  <si>
    <t>XE12S405</t>
  </si>
  <si>
    <t>CE17A238</t>
  </si>
  <si>
    <t>52</t>
  </si>
  <si>
    <t>XE12S407</t>
  </si>
  <si>
    <t>वैकुंठ स्मशानभूमीत संथारा मरण व्यक्तिस अग्नी देण्यासाठी स्वतंत्र चौथरा व शेड बांधणे.</t>
  </si>
  <si>
    <t>FE14</t>
  </si>
  <si>
    <t>XE12S408</t>
  </si>
  <si>
    <t>CE17A239</t>
  </si>
  <si>
    <t xml:space="preserve">स्मशानभूमि मध्ये वुड सक्शन मशीन बसविणे प्रत्येक क्षेत्रिय कार्यालयाअंतर्गत एक </t>
  </si>
  <si>
    <t>8. नवीन लष्कर जलकेंद्र व पंपिंग स्टेशन चालविणे (सेवकवर्ग पुरविणे, ठेकेदारी पध्दत)</t>
  </si>
  <si>
    <t>XE12S409</t>
  </si>
  <si>
    <t>CE17A240</t>
  </si>
  <si>
    <t xml:space="preserve">पुणे मनपाच्या बाबू गेनू दवाखाना (रविवार पेठ), आनंदीबाई नरहरी गाडगीळ दवाखाना, कलावती मावळे दवाखाना येथील विविध विकास कामे करणे व दर्जा वाढ करणे </t>
  </si>
  <si>
    <t xml:space="preserve">1फ. नवीन लष्कर जलकेंद्र एकूण बेरीज </t>
  </si>
  <si>
    <t>CE17A241</t>
  </si>
  <si>
    <t xml:space="preserve">प्रभाग क्र. 18 व वडगाव शेरी परिसरामध्ये विविध मनपा शाळांमध्ये विविध सुधारणा विषयक कामे करणे </t>
  </si>
  <si>
    <t>XE12S502</t>
  </si>
  <si>
    <t>2. पंपीग वीज खर्च</t>
  </si>
  <si>
    <t>XE12S503</t>
  </si>
  <si>
    <t>3. देखभाल दुरुस्ती व इतर तदनुषंगीक कामे करणे</t>
  </si>
  <si>
    <t>XE12S504</t>
  </si>
  <si>
    <t>4. तातडीच्या दुरुस्त्या (विद्युत विषयक व स्थापत्य विषयक)</t>
  </si>
  <si>
    <t>XE12S505</t>
  </si>
  <si>
    <t>बुस्टर क्लोरिन विषयक कामे करणे</t>
  </si>
  <si>
    <t>XE12S507</t>
  </si>
  <si>
    <t>एसएनडीटी व चतु:श्रृंगी पंपिंग स्टेशन अंतर्गत सर्व पंपिंग स्टेशनमधील विद्युत रोहित्रांची देखभाल दुरूस्ती करणे</t>
  </si>
  <si>
    <t>XE12S508</t>
  </si>
  <si>
    <t xml:space="preserve">एस.एन.डी.टी पंपिंग स्टेशन एकूण बेरीज </t>
  </si>
  <si>
    <t>XE12S602</t>
  </si>
  <si>
    <t>XE12S603</t>
  </si>
  <si>
    <t>XE12S604</t>
  </si>
  <si>
    <t>XE12S605</t>
  </si>
  <si>
    <t xml:space="preserve">पाषाण पंपिंग स्टेशन एकूण बेरीज </t>
  </si>
  <si>
    <t>XE12X101</t>
  </si>
  <si>
    <t>ZE16A104A/S5-1632++</t>
  </si>
  <si>
    <t xml:space="preserve">7. आरोग्य विभाग एकूण बेरीज </t>
  </si>
  <si>
    <t>प्र .क्र.10अ  सुतारवाडी पंचवटी येथे टँकरने पाणी पुरवठा करणे</t>
  </si>
  <si>
    <t>CE20A883/S8-1398+</t>
  </si>
  <si>
    <t>प्रभाग क्र.37 अ, मध्ये नारायण पेठ पोलीस चौकी ते अमृतेश्वर मंदिर दरम्यानचा
रस्ता यु.टी.डब्ल्यू.टी.पध्दतीने काँक्रीटीकरण करणे</t>
  </si>
  <si>
    <t>ZE16A104A/P2-6 84+++</t>
  </si>
  <si>
    <t>CE20A883/S8-1419+</t>
  </si>
  <si>
    <t>प्रभाग क्र.41 ब मध्ये कवडे मळा ते डोबडवाडी रस्ता यु.टी.डब्ल्यू.टी.पध्दतीने करणे.</t>
  </si>
  <si>
    <t>बालेवाडी गावठाण येथे संपवेल बांधणे.</t>
  </si>
  <si>
    <t>1. कायम सेवकवर्ग वेतन (दुरुस्ती विभाग)</t>
  </si>
  <si>
    <t>9. पथांची झाडलोट / घनकचरा व्यवस्थापन विभाग</t>
  </si>
  <si>
    <t>XE23A101A</t>
  </si>
  <si>
    <t>CE20A883/S8-1423+</t>
  </si>
  <si>
    <t>प्रभाग क्र.60  मध्ये महात्मा फुले पेठ  ,भवानी पेठ  परीसरामध्ये पावसाळी लाईन  टाकणे</t>
  </si>
  <si>
    <t>प्रभाग क्र.42 अ, सोलापूर रोड मार्केट ते नवा मुठा कालवा ससाणेनगर रोड काँक्रीटीकरण करणे.</t>
  </si>
  <si>
    <t>2. सेवकवर्ग वेतन (गटारे स्वच्छ करणे)</t>
  </si>
  <si>
    <t>CE19A111</t>
  </si>
  <si>
    <t>XE23A102A</t>
  </si>
  <si>
    <t>ZE16A104A/S5--1175++</t>
  </si>
  <si>
    <t>आय एस ओ 9001-2000 नुसार व्हिल बॅरो / सायकल रिक्षा/प्लॅस्टीक बकेट खरेदी करणे</t>
  </si>
  <si>
    <t>स्वारगेट जलकेंद्र क्र. 1 कार्यालयाच्या अखत्यारीतील एच. एल. आर. पाण्याच्या टाक्यांची दुरुस्ती करणे व तद्नुषंगिक कामे करणे.</t>
  </si>
  <si>
    <t>CE20A883/S8-1442+</t>
  </si>
  <si>
    <t>CE20A176/W2-43</t>
  </si>
  <si>
    <t>प्रभाग क्र.44 अ, ससाणेनगर काळेपडळ रस्ता ट्रिमिक्स करणे.</t>
  </si>
  <si>
    <t>XE23A103</t>
  </si>
  <si>
    <t>प्रभाग क्र.60 मधील  संत ज्ञानेश्वर   सभागृह ते  गालिंदे  पथ पर्यंत ट्रिमिक्स कॉक्रीट  करणे</t>
  </si>
  <si>
    <t>ZE16A104A/P2-222</t>
  </si>
  <si>
    <t>CE20A883/S8-1487+</t>
  </si>
  <si>
    <t>CE19A112</t>
  </si>
  <si>
    <t>49</t>
  </si>
  <si>
    <t>प्रभाग क्र. 69 मध्ये विविध ठिकाणी पाण्याची लाईन टाकणे, व्हॉल्व्ह बसविणे, टँकरने पाणीपुरवठा करणे व वितरण व्यवस्था नियंत्रित करणे.</t>
  </si>
  <si>
    <t>प्रभाग क्र.49 ब,बोहरी आळी परिसर मुख्य रस्ता, सुभानशहा दर्गा चौक ते सोन्या
मारूती चौक दरम्यान यु.टी.डब्ल्यू.टी.पध्दतीने काँक्रीटीकरण करणे.</t>
  </si>
  <si>
    <t>ड्रेनेज लाईन चेंबर व लाईन साफसफाई व गाळ काढणे व दुरुस्ती कामे करणे</t>
  </si>
  <si>
    <t xml:space="preserve">घरोघरी जावुन कचरा गोळा करणे, कंटेनर मुक्त शहर करणे </t>
  </si>
  <si>
    <t>XE23A###B</t>
  </si>
  <si>
    <t>ZE16A104A/P2-223</t>
  </si>
  <si>
    <t>CE20A883/S8-1488+</t>
  </si>
  <si>
    <t>ZE16B113/W7-12</t>
  </si>
  <si>
    <t>प्रभाग क्र. 69 मध्ये रस्ते खोदाईतील लाईन्स जिरविणे, जलवाहिन्या विकसीत करणे व अनुषगिक कामे करणे.</t>
  </si>
  <si>
    <t>प्रभाग क्र.49 ब, श्रीनाथ टॉकीज चौक ते शुक्रवार पेठ पोलीस चौकी दरम्यान
यु.टी.डब्ल्यू.टी. पध्दतीने काँक्रीटीकरण करणे.</t>
  </si>
  <si>
    <t>प्रभाग क्र.60 मधील शब्बीर सोसायटी,वीर भारत सोसायटी वरीसरामध्ये   मोठया व्यासाची पावसाळी  ड्रेनेज  लाईन  टाकणे</t>
  </si>
  <si>
    <t>पावसाळी लाईन चेंबर व लाईन साफसफाई व गाळ काढणे व दुरुस्ती करणे</t>
  </si>
  <si>
    <t>ZE16A104A/P2-224</t>
  </si>
  <si>
    <t>CE20A883/S8-1489+</t>
  </si>
  <si>
    <t>XE23A###C</t>
  </si>
  <si>
    <t>प्रभाग क्र. 69 मध्ये तळजाई चौकोणी टाकी ते शिक्षकनगर पर्यंत पाण्याची लाईन टाकणे.</t>
  </si>
  <si>
    <t>CE19A113</t>
  </si>
  <si>
    <t>प्रभाग क्र.49 ब,भांडे आळी , शुक्रवार पेठ मुख्य रस्ता यु.टी.डब्ल्यू.टी.पध्दतीने काँक्रीटीकरण करणे.</t>
  </si>
  <si>
    <t>FE11A104</t>
  </si>
  <si>
    <t>ZE16A104A/P2-225</t>
  </si>
  <si>
    <t>CE20A883/S8-1497+</t>
  </si>
  <si>
    <t>450 मीमी व्यासापर्यंत ड्रेनेज लाईन दुरूस्ती करणे व बदलणे</t>
  </si>
  <si>
    <t xml:space="preserve">घनकचरा व्यवस्थापनाकडील कचरागाड्या बंदिस्त करणे, विविध रॅम्प बंदीस्त करणे </t>
  </si>
  <si>
    <t>XE23A###D</t>
  </si>
  <si>
    <t>प्रभाग क्र. 69 विणकर सोसायटी येथे जुनी लाईन बदलून नविन पाण्याची लाईन टाकणे.</t>
  </si>
  <si>
    <t>हडपसर येथील स.क्र.165 मधील राज्य शासनाच्या जागा व इतर संपादनासाठी तरतूद करणे</t>
  </si>
  <si>
    <t>प्रभाग क्र.50 ब, मधील विविध ठिकाणचे रस्ते यु.टी.डब्ल्यू.टी.पध्दतीने काँक्रीटीकरण करणे.</t>
  </si>
  <si>
    <t>ZE16A104A/P2-226</t>
  </si>
  <si>
    <t>प्रभाग क्र. 70 मध्ये विविध ठिकाणी पाण्याची लाईन टाकणे.</t>
  </si>
  <si>
    <t>FE11A105</t>
  </si>
  <si>
    <t>नाला/बॉक्स कलव्हर्ट/ बंदिस्त नाला साफसफाई करणे</t>
  </si>
  <si>
    <t>CE20A883/S8-1498+</t>
  </si>
  <si>
    <t>भिडेवाडा भुसंपादन करणे</t>
  </si>
  <si>
    <t>नदी किनाऱ्याच्या कडेने रस्ता करणे :</t>
  </si>
  <si>
    <t>XE23A###E</t>
  </si>
  <si>
    <t>CE19A114</t>
  </si>
  <si>
    <t>FE11A106</t>
  </si>
  <si>
    <t>डहाणूकर कॉलनी मुख्य रस्ता 210(1)ब अन्वये रुंद करणेकामी संपादीत करणे</t>
  </si>
  <si>
    <t>कचरा गोळा करणे यासाठी सर्वसमावेशक परिमंडळनिहाय कंत्राटे नेमणे- हस्तांतरणीय केंद्रावर स्टेशनरी कॉम्पॅक्टर बसवून हूक लोडरच्या सहाय्याने कचरा वाहतूक करणे. देवाची उरळी येथे कचराखाली करून घेणे (प्रायमरी स्टेज)</t>
  </si>
  <si>
    <t>FE61A118/A-144</t>
  </si>
  <si>
    <t xml:space="preserve">पाणीपुरवठा प्रकल्प एकूण </t>
  </si>
  <si>
    <t>FE11A107</t>
  </si>
  <si>
    <t>वॉर्ड क्र. 78 येथील 49 भवानी पेठ पुणे भूसंपादन करणे</t>
  </si>
  <si>
    <t>बंडगार्डन येथे बंधाऱ्यासाठी लोखंडी गेट बसविणेकरिता सिव्हील व विद्युत विषयक कामे करणे</t>
  </si>
  <si>
    <t>RE14C210A</t>
  </si>
  <si>
    <t>CE19A115</t>
  </si>
  <si>
    <t>RE14C211A</t>
  </si>
  <si>
    <t>RE14C214A</t>
  </si>
  <si>
    <t>FE61A118/A-145</t>
  </si>
  <si>
    <t>RE14C208A</t>
  </si>
  <si>
    <t>कचरा गोळा करणे यासाठीसर्व समावेशक परिमंडळनिहाय कंत्राटे नेमणे- हस्तांतरणीय केंद्रावर स्टेशनरी कॉम्पॅक्टर बसवून हूक लोडरच्या सहाय्याने कचरा वाहतूक करणे. देवाची उरळी येथे कचरा खाली करून घेणे. (सेकंडरी स्टेज)</t>
  </si>
  <si>
    <t>RE14C202A</t>
  </si>
  <si>
    <t>मुंबई-पुणे महामार्गावर सुतारवाडी येथे 30 मीटर रुंद अंडरपास करणे (नॅशनल हायवे अॅथॉरिटीज अंडरपास वाढीव रुंदीकरण कामासाठी निधी उपलब्ध करणे)</t>
  </si>
  <si>
    <t>RE14C205A</t>
  </si>
  <si>
    <t>FE11A108</t>
  </si>
  <si>
    <t>RE14C206A</t>
  </si>
  <si>
    <t>वॉर्ड क्र. 108 मधील 210/1/ब ने डहाणूकर रेसिडेन्सी ते अंधशाळा रस्ता ताब्यात घेणे</t>
  </si>
  <si>
    <t>RE14C209A</t>
  </si>
  <si>
    <t>RE14C207A</t>
  </si>
  <si>
    <t>RE14C215A</t>
  </si>
  <si>
    <t>RE14C216A</t>
  </si>
  <si>
    <t>FE11A109</t>
  </si>
  <si>
    <t>वाँ.क्र.78 मध्ये 49 भवानी पेठ सी.पी.जी. व रस्ता रुंदीजागा भूसंपादन करणे</t>
  </si>
  <si>
    <t xml:space="preserve">पुणे शहरात आवश्यक तेथे भुयारी मार्ग / उड्डाणपूल रेल्वे बांधकाम करणे -  (Non Comprehensive Mobility Plan) </t>
  </si>
  <si>
    <t>FE11A110</t>
  </si>
  <si>
    <t>FE61A118/B-101</t>
  </si>
  <si>
    <t>एचसीएमटीआर रस्त्यांसाठी भूसंपादन करणे</t>
  </si>
  <si>
    <t>CE19A116</t>
  </si>
  <si>
    <t>लूल्ला नगर, कोंढवा रोड चौकात उड्डाणपूल बांधणे.</t>
  </si>
  <si>
    <t xml:space="preserve">किरकोळ दुरुस्तीसाठी कोठीस साहित्य पुरविणे </t>
  </si>
  <si>
    <t>FE61A118/B-102</t>
  </si>
  <si>
    <t>XE23A###F</t>
  </si>
  <si>
    <t>कर्वेपुतळा कोथरूड येथे उड्डाणपूल बांधणे.</t>
  </si>
  <si>
    <t>FE61A118/B-103</t>
  </si>
  <si>
    <t>किरकोळ दुरुस्तीची कामे मजुरांमार्फत करून घेणे</t>
  </si>
  <si>
    <t>XE23A###G</t>
  </si>
  <si>
    <t>सेनापती बापट मार्ग पुर्ण लांबीत उड्डाणपल बांधणे.</t>
  </si>
  <si>
    <t>FE34A110C</t>
  </si>
  <si>
    <t>संगमवाडी ते सादलबाबा रोड</t>
  </si>
  <si>
    <t>प्रभाग क्र.52 अ म्हात्रे पुल ते सिंहगड रस्ता यु.टी.डब्ल्यू.टी. पध्दतीने करणे</t>
  </si>
  <si>
    <t>FE61A118/B-104</t>
  </si>
  <si>
    <t>XE23A301/W7-#</t>
  </si>
  <si>
    <t>7. आरोग्य</t>
  </si>
  <si>
    <t xml:space="preserve">सातारा रोड, शंकर महाराज मठ ते भारती विद्यापिठ येथे उड्डाणपूल उभारणे. (डिफर्ड पेमेंट  अथवा मनपा फंडातून) </t>
  </si>
  <si>
    <t>ZE16A104A/P2-227</t>
  </si>
  <si>
    <t>ZE16D101#</t>
  </si>
  <si>
    <t>FE61A118/B-105</t>
  </si>
  <si>
    <t>नदी किनाऱ्याच्या कडेने रस्ता करणे : एकूण</t>
  </si>
  <si>
    <t>मलनि:सारण प्रकल्प टप्पा क्र. 1</t>
  </si>
  <si>
    <t>XE23A302/C7-#</t>
  </si>
  <si>
    <t>बोपोडी सांगवी नदिवर पुल बांधणे.</t>
  </si>
  <si>
    <t>प्रभाग क्र. 71 मध्ये विविध ठिकाणी पाण्याची लाईन टाकणे.</t>
  </si>
  <si>
    <t>CE20A883/S8-1541+</t>
  </si>
  <si>
    <t>FE61A118/B-106</t>
  </si>
  <si>
    <t>लोकारोग्य (विभागीय कार्यालय)</t>
  </si>
  <si>
    <t>प्रभाग क्र. 57 ब मधील पर्वती गावामधील कॉक्रीटीकरण करणे.</t>
  </si>
  <si>
    <t>ZE16A104A/P2-228</t>
  </si>
  <si>
    <t>हिंगणे स्त्री शिक्षण संस्था येथे उड्डाणपूल बांधणे</t>
  </si>
  <si>
    <t>RE17F212A</t>
  </si>
  <si>
    <t>RE17F204A</t>
  </si>
  <si>
    <t>हाय कॅपॅसिटी सक्शन कम जेटिंग वुईथ वॉटर रिसायकलींग यंत्रणेद्वारे सिव्हर लाईन्स व मॅनहोल्सची साफसफाई करणे</t>
  </si>
  <si>
    <t>RE17F203A</t>
  </si>
  <si>
    <t>प्रभाग क्र. 72 अप्पर इंदिरानगर टाकी ते रखवालदार कोठी बांधणे.</t>
  </si>
  <si>
    <t>CE20A883/S8-1560+</t>
  </si>
  <si>
    <t>XE23A109</t>
  </si>
  <si>
    <t>FE61A118/B-107</t>
  </si>
  <si>
    <t>RE17F213A</t>
  </si>
  <si>
    <t>RE17F210A</t>
  </si>
  <si>
    <t>FE34A111</t>
  </si>
  <si>
    <t>प्र. क्र. 58 ब मध्ये सुभाषनगर गल्ली क्र.3 व परिसरात यु.टी.डब्लू.टी करणे.</t>
  </si>
  <si>
    <t>RE17F211A</t>
  </si>
  <si>
    <t xml:space="preserve">वॉर्ड क्र. 2 विद्यानगर लोहगाव मधील 509 चौक ते धानोरी स. नं. 32 ला जोडणाऱ्या  रस्त्यांवरती पूल बांधणे व इतर कामे करणे </t>
  </si>
  <si>
    <t>RE17F214A</t>
  </si>
  <si>
    <t>इंटेलिजंट टान्सपोर्ट सिस्टीम</t>
  </si>
  <si>
    <t>RE17F208A</t>
  </si>
  <si>
    <t>CE20A884/S9-336+</t>
  </si>
  <si>
    <t>RE17F202A</t>
  </si>
  <si>
    <t>RE17F205A</t>
  </si>
  <si>
    <t>FE61A118/B-108</t>
  </si>
  <si>
    <t>RE17F206A</t>
  </si>
  <si>
    <t>प्र. क्र. 58 ब मध्ये विविध विकासाची कामे करणे.</t>
  </si>
  <si>
    <t>RE17F209A</t>
  </si>
  <si>
    <t>वाकडेवाडी ते मुंबई पुणे रस्ता रेल्वे ओव्हरब्रिज क्रॉसिंग करणेसाठी उड्डाणपूल बांधणे</t>
  </si>
  <si>
    <t>RE17F207A</t>
  </si>
  <si>
    <t xml:space="preserve">क−1. बेरीज </t>
  </si>
  <si>
    <t>FE34A112</t>
  </si>
  <si>
    <t>RE17F215A</t>
  </si>
  <si>
    <t>RE17F216A</t>
  </si>
  <si>
    <t>संकीर्ण खर्च 3%</t>
  </si>
  <si>
    <t>CE20A102/A2-
1017+++</t>
  </si>
  <si>
    <t>FE61A118/B-109</t>
  </si>
  <si>
    <t>पौड रस्त्यावरील चांदणी चौक येथे राष्ट्रीय महामार्गावर उड्डाणपूल बांधणे</t>
  </si>
  <si>
    <t>वॉ.क्र.24 व 26 जयकर पथ यु.टी.डब्ल्यू.टी. पध्दतीने कॉक्रीट करणे</t>
  </si>
  <si>
    <t>CE20A102/A2-
1053+++</t>
  </si>
  <si>
    <t>क−2. नगर अभियंता खात्याकडील खर्च (विभागीय कार्यालय)</t>
  </si>
  <si>
    <t>रामटेकडी रेल्वे क्रॉसींग ते ससाणेनगर रेल्वे क्रॉसींग दरम्यान 18 मी. रूंदीचा पुणे
मिरज रेल्वे लाईनचा रस्ता विकसीत करणे</t>
  </si>
  <si>
    <t>वजा  एसओआरएस चा फरक (मंजूर रकमेच्या 26%)</t>
  </si>
  <si>
    <t>Signal Free Roads</t>
  </si>
  <si>
    <t>1. कायम सेवक वर्ग वेतन (गटारे स्वच्छ करणे व दुरुस्ती करणे)</t>
  </si>
  <si>
    <t>CE20A102/A2-
1059+++</t>
  </si>
  <si>
    <t>XE23A###A</t>
  </si>
  <si>
    <t>FE61A118/C-101</t>
  </si>
  <si>
    <t>खराडी स.क्र.8,39,40 मधून जाणारा 18 मी. डी पी रस्ता विकसीत करणे,
फुटपाथ करणे व तदनुषंगीक कामे करणे (टेंडर र.रू.200 लक्ष प्रोजेक्ट
र.रू.1000 लक्ष)</t>
  </si>
  <si>
    <t xml:space="preserve">बी.ई.जी. कँम्पस जवळ मुळा नदीवरील जुन्या होळकर पुलाशेजारी नवीन पुल व उड्डाणपुल  बांधल्याने खडकी व शिवाजीनगर या दिशेस जाणाऱ्या वाहतुकीस कुठल्याही प्रकारच्या  सिग्नलचा अडथळा न होता द्रुतगतीने मार्गक्रमण करता येईल. </t>
  </si>
  <si>
    <t>बीआरटी फेज 1 : एकूण</t>
  </si>
  <si>
    <t>CE20A102/A2-
1062+++</t>
  </si>
  <si>
    <t>FE61A118/C-102</t>
  </si>
  <si>
    <t>मुढंवा रस्त्यांचे उर्वरीत काम करणे.</t>
  </si>
  <si>
    <t>9. पथांची झाडलोट, कचरावाहतूक इ.</t>
  </si>
  <si>
    <t>ब्ल्यु डायमंड, पर्णकुटी, म. गांधी, पुणे सेंट्रल येथे सिग्नल फ्री रोड करणे.</t>
  </si>
  <si>
    <t>CE20A102/A2-
1109+++</t>
  </si>
  <si>
    <t>FE61A118/C-103</t>
  </si>
  <si>
    <t>सन 2013-14 मधील कामे पूर्ण करण्यासाठी व देयकांसाठी (पेंडींग बिलासाठी)</t>
  </si>
  <si>
    <t>सिंहगड रस्ता, धायरी फाटा</t>
  </si>
  <si>
    <t>नदीसुधारणा प्रकल्प 1 :</t>
  </si>
  <si>
    <t>FE61A118/C-104</t>
  </si>
  <si>
    <t>CE20A1245/A1-107++</t>
  </si>
  <si>
    <t>लुल्लानगर कोंढवा रोड चौक</t>
  </si>
  <si>
    <t>क−2. पथांची झाडलोट (विभा. कार्या.)</t>
  </si>
  <si>
    <t>प्रभाग क्रमांक 28 ब परमहंस नगर परिसरातील रस्ते युटीडब्ल्यूटी पध्दतीने काँक्रिट करणे</t>
  </si>
  <si>
    <t>RE19A212A</t>
  </si>
  <si>
    <t>FE61A118/C-105</t>
  </si>
  <si>
    <t>CE20C118/W1-80</t>
  </si>
  <si>
    <t>बंधारे बांधणे :</t>
  </si>
  <si>
    <t>RE19A204A</t>
  </si>
  <si>
    <t>RE19A203A</t>
  </si>
  <si>
    <t>प्रभाग क्र.60  काशेवाडी परीसरात प्रकाश व्यवस्था  सुधारणा कामे करणे.</t>
  </si>
  <si>
    <t>RE19A213A</t>
  </si>
  <si>
    <t>प्र.क्र. 9 मधील नवीन विकसित भागात 4 इंची,6इंची,8 इंची जलवाहिनी टाकणे</t>
  </si>
  <si>
    <t>RE19A210A</t>
  </si>
  <si>
    <t>FE36A101A</t>
  </si>
  <si>
    <t>बंडगार्डन बंधारा बांधणे</t>
  </si>
  <si>
    <t>FE36A101B</t>
  </si>
  <si>
    <t>मुंढवा बंधारा बांधणे</t>
  </si>
  <si>
    <t>बंधारे बांधणे : एकूण</t>
  </si>
  <si>
    <t>तलाव सुधारणा :</t>
  </si>
  <si>
    <t>FE36A102A</t>
  </si>
  <si>
    <t>कात्रज तलावात सुधारणा करणे</t>
  </si>
  <si>
    <t>FE36A102B</t>
  </si>
  <si>
    <t>पाषाण तलावात सुधारणा करणे</t>
  </si>
  <si>
    <t>तलाव सुधारणा : एकूण</t>
  </si>
  <si>
    <t>प्र.क्र.34  येथील मनपाच्या मालकीच्या/ताब्यातील मिळकतींना कंपाऊंड  करून संरक्षित करणे</t>
  </si>
  <si>
    <t>FE36A103</t>
  </si>
  <si>
    <t>नाला सुधारणा करणे</t>
  </si>
  <si>
    <t>प्रभाग क्र.3 ब मध्ये वीर  वस्ती येथील अंतर्गत रस्ते  डांबरीकरण  करणे</t>
  </si>
  <si>
    <t>बायोरेमिडीएशन आणि लॅन्डस्केपिंग :</t>
  </si>
  <si>
    <t>CE20A819/S2-555</t>
  </si>
  <si>
    <t>FE36A104A</t>
  </si>
  <si>
    <t>प्रभाग क्र.3 ब मध्ये म्हाडा  कॉलनी ते  वीरवस्ती मुख्य रस्ता डांबरीकरण  करणे</t>
  </si>
  <si>
    <t>नाला सुधारणा बायोरेमिडीएशन आणि लॅन्डस्केपिंग</t>
  </si>
  <si>
    <t>CE22A547/C4-704</t>
  </si>
  <si>
    <t>CE20A819/S2-556</t>
  </si>
  <si>
    <t>प्र.क्र.34 मध्ये  जुन्या धोकादायक कमानीची   दुरूस्ती करणे  व नव्या   स्वरूपात  सुशोभित  करेण</t>
  </si>
  <si>
    <t xml:space="preserve">प्रभाग क्र.3 ब मध्ये राजीव नगर साऊथ शिंदे यांच्या घरासमोरील रस्त्यासह तेथील अंतर्गत रस्ते डांबरीकरण करणे </t>
  </si>
  <si>
    <t>FE36A104B</t>
  </si>
  <si>
    <t>नदी सुधारणा बायोरेमिडीएशन आणि लॅन्डस्केपिंग</t>
  </si>
  <si>
    <t>CE20A819/S2-557</t>
  </si>
  <si>
    <t xml:space="preserve">प्रभाग क्र.3 ब मध्ये सोपाननगर येथील श्री जीम ते गोविंद गलांडे पाटील यांच्या घरापर्यतचा रस्ता डांबरीकरण करणे </t>
  </si>
  <si>
    <t>CE20A819/S2-558</t>
  </si>
  <si>
    <t>FE36A104C</t>
  </si>
  <si>
    <t>RI22B101</t>
  </si>
  <si>
    <t>CE20A1196/C2-212</t>
  </si>
  <si>
    <t>प्रभाग क्र.  34 मधील दाट  वस्त्यांमध्ये काँक्रीट  व ब्लॉक बसविणे</t>
  </si>
  <si>
    <t>RE20C302/C1-620</t>
  </si>
  <si>
    <t>2. सेवा शुल्क</t>
  </si>
  <si>
    <t>RI22B102</t>
  </si>
  <si>
    <t>RE14B301/W5-608</t>
  </si>
  <si>
    <t>FE14A121/C5-1205</t>
  </si>
  <si>
    <t>प्रभाग क्र.  25  मधिल  विविध ठिकाणचे विद्युत   विषयक सुधारणा कामे करणे</t>
  </si>
  <si>
    <t>प्रभाग क्र.8 मधील आंबेडकर वसाहत येथील ड्रेनेज  लाईन साफ करणे, चेंबर  दुरुस्ती करणे  व ड्रेनेज  लाईन  टाकणे.</t>
  </si>
  <si>
    <t>प्र.क्र.34   मध्ये स्वच्छतागृह बांधणे</t>
  </si>
  <si>
    <t>XE23A301/W7-817</t>
  </si>
  <si>
    <t>XE23A302/C7-625</t>
  </si>
  <si>
    <t>प्रभाग क्र.8 संजयगांधी वसाहत लमाण तांडा  येथील ड्रेनेज  लाईन साफ करणे, चेंबर  दुरुस्ती करणे  व ड्रेनेज  लाईन  टाकणे.</t>
  </si>
  <si>
    <t>प्रभाग क्र.  25 मध्ये विविध ठिकाणी मॅनहोल चेंबर दुरुस्ती करणे</t>
  </si>
  <si>
    <t>RE14B301/W5-609</t>
  </si>
  <si>
    <t>XE23A302/C7-626</t>
  </si>
  <si>
    <t>प्रभाग क्र.8 मधील गवनि भागातील  गल्लीबोळ कॉक्रीट  करणे.</t>
  </si>
  <si>
    <t>प्रभाग क्र.  25 मधिल  विविध ठिकाणच्या  जुन्या ड्रेनेज  लाईन  दुरुस्ती करणे</t>
  </si>
  <si>
    <t>ग. मागासलेल्या विद्यार्थ्यांसाठी वसतिगृह - भाडे व इतर जमा(शिक्षणाधिकारी माध्य.)</t>
  </si>
  <si>
    <t>RI22C101</t>
  </si>
  <si>
    <t>RE22C301/W4-621</t>
  </si>
  <si>
    <t>प्रभाग क्र.8 मधील समाज मंदिरांची  रंगरंगोटी व दुरुस्ती विषयक कामे करणे.</t>
  </si>
  <si>
    <t>RI22D101</t>
  </si>
  <si>
    <t>RE14B301/W5-610</t>
  </si>
  <si>
    <t xml:space="preserve">12. भवने, भूमी व चाळी एकूण बेरीज </t>
  </si>
  <si>
    <t>प्रभाग क्र.8 येथील   सार्वजनिक  शौचालये / मुतारी यांत्रिक पध्दतीने  साफ करणे.</t>
  </si>
  <si>
    <t>RE20A302/C2-829</t>
  </si>
  <si>
    <t>प्रभाग क्र.  36 आर्यभुषण ते  गुप्ते हॉस्पिटल   रस्ता   सिमेंट काँक्रीट  करणे</t>
  </si>
  <si>
    <t>XE23A301/W7-818</t>
  </si>
  <si>
    <t>प्रभाग क्र.8 मध्ये  ड्रेनेज  लाईन सफाई,  दुरुस्ती व चेंबर्स   दुरुस्ती करणे.</t>
  </si>
  <si>
    <t>RE20A302/C2-830</t>
  </si>
  <si>
    <t>प्रभाग क्र.36  मध्ये साईडपट्ट्या  काँक्रीट  फुटपाथ करणे</t>
  </si>
  <si>
    <t>XE23A301/W7-819</t>
  </si>
  <si>
    <t>प्रभाग क्र.8  आंबेडकर वसाहत येथे  24 इंची ड्रेनेज  लाईन  टाकणे.</t>
  </si>
  <si>
    <t>RE22C302/C4-524</t>
  </si>
  <si>
    <t>प्रभाग क्र.  36 मधिल मनपा  दवाखाने व शाळा दुरुस्ती विषयक कामे करणे</t>
  </si>
  <si>
    <t>XE23A301/W7-820</t>
  </si>
  <si>
    <t>प्रभाग क्र.8 मधील नाले साफ करणे.</t>
  </si>
  <si>
    <t>RE22C302/C4-525</t>
  </si>
  <si>
    <t>क. शुल्क1. परवानगी अनुज्ञापत्र शुल्क (बांधकाम नियोजन)</t>
  </si>
  <si>
    <t>प्रभाग क्र.  36 मधिल सावरक स्मारक पुतळ्याची दुरुस्ती विषयक कामे करणे</t>
  </si>
  <si>
    <t>RE20C301/W1-702</t>
  </si>
  <si>
    <t>प्रभाग क्र.8 मधील  शौचालये / मुताऱ्या   याठिकाणी विद्युत व्यवस्था / पंप  बसविणे.</t>
  </si>
  <si>
    <t>RE14B302/C5-530</t>
  </si>
  <si>
    <t>प्रभाग क्र.  36 खिलारेवाडी व भालेकर प्लॉट येथील   शौचालय व मुतारी   दुरुस्त करणे</t>
  </si>
  <si>
    <t>2. नकाशा शुल्क (बांधकाम नियोजन)</t>
  </si>
  <si>
    <t>RI23A101</t>
  </si>
  <si>
    <t>RE14B302/C5-531</t>
  </si>
  <si>
    <t>प्रभाग क्र.  36 बलकवडे वस्ती, खिलारेवस्ती, भालेकर प्लॉट येथील   गल्लीबोळ काँक्रीट  करणॅ</t>
  </si>
  <si>
    <t>3. बांधकाम साहित्य जागा भाडे (अतिक्रमण)</t>
  </si>
  <si>
    <t>RI23A102</t>
  </si>
  <si>
    <t>RE20C302/C1-621</t>
  </si>
  <si>
    <t>प्रभाग क्र.  36  मधिल  विविध ठिकाणचे प्रकाश व्यवस्थेत सुधारणा  कामे करणे</t>
  </si>
  <si>
    <t>RE20A301/W2-1215</t>
  </si>
  <si>
    <t>RE20C302/C1-622</t>
  </si>
  <si>
    <t>प्रभाग क्र.  36  मधिल  विविध ठिकाणचे खराब जंक्स्शन बॉक्स, फिडर पिलर, केबल व इतर विद्युत विषयक   कामे करणे</t>
  </si>
  <si>
    <t>XE23A302/C7-627</t>
  </si>
  <si>
    <t>4. बेटरमेंट चार्जेस (न.अ.)</t>
  </si>
  <si>
    <t>RI23A103</t>
  </si>
  <si>
    <t>प्रभाग क्र.  36 मध्ये विविध ठिकाणी मॅनहोल चेंबर दुरुस्ती करणे</t>
  </si>
  <si>
    <t>प्रभाग क्र.9 मध्ये  खोदाई  केलेल्या ठिकाणावर ग्राऊट करणे/डांबरीकरण करणे/कॉक्रीटीकरण इ. पथविषयक कामे करणे.</t>
  </si>
  <si>
    <t>XE23A302/C7-628</t>
  </si>
  <si>
    <t>CE20A1196/C2-213</t>
  </si>
  <si>
    <t>RE20A301/W2-1216</t>
  </si>
  <si>
    <t>प्रभाग क्र.  36 मध्ये सुवर्ण स्मृती मंगल कार्यालयाच्या परिसरात  ड्रेनेज  लाईन  टाकणे</t>
  </si>
  <si>
    <t>8. वॉटर लाईनच्या पेरीफेरलपोटी जमा होणारी रक्कम</t>
  </si>
  <si>
    <t>हिंगणे होम  कॉलनीतील   प्रत्येक गल्लीत ब्लॉक बसविणे</t>
  </si>
  <si>
    <t>प्रभाग क्र.9  मध्ये  राडारोडा उचलणे व जे.सी.बी.   पुरविणे.</t>
  </si>
  <si>
    <t>RI23A104</t>
  </si>
  <si>
    <t>XE23A301/W7-821</t>
  </si>
  <si>
    <t>प्रभाग क्र.9 मधील पावसाळी लाईन साफ करणे,   दुरुस्ती करणे.</t>
  </si>
  <si>
    <t>CE20C406/C1-1207</t>
  </si>
  <si>
    <t>11. ठेकेदार रजिस्ट्रेशन फी</t>
  </si>
  <si>
    <t>RI23A111</t>
  </si>
  <si>
    <t>हिंगणे होम  कॉलनी श्रमिक   वसाहत मराठवाडा   कॉलेज मुख्य रस्ता प्रकाश व्यवस्था  सुधारणा करणे</t>
  </si>
  <si>
    <t>RE20A301/W2-1217</t>
  </si>
  <si>
    <t>प्रभाग क्र.9  मध्ये   फुटपाथ दुरुस्ती विषयक कामे करणे.</t>
  </si>
  <si>
    <t>12. लेआऊटमधील अॅमिनिटी स्पेस सामाजिक उपयोगाकरिता वापरणेबाबत</t>
  </si>
  <si>
    <t>RI23A114</t>
  </si>
  <si>
    <t>CE20C406/C1-1208</t>
  </si>
  <si>
    <t>RE20A301/W2-1218</t>
  </si>
  <si>
    <t>30</t>
  </si>
  <si>
    <t>घोले रोड  क्षेत्रीय   कार्यालय ऐकूण  बेरीज</t>
  </si>
  <si>
    <t>प्रभाग क्र.9 मध्ये बालेवाडी   गावठाण परिसरात कॉक्रीटीकरण  करणे.</t>
  </si>
  <si>
    <t>विनायक   हॉस्पिटल ते  राघवदास
विद्यालय पथदिवे बसविणे</t>
  </si>
  <si>
    <t>13. नाला / ओढा क्षेत्र विकसन चार्जेस</t>
  </si>
  <si>
    <t>RE20A301/W2-1219</t>
  </si>
  <si>
    <t>RI23A115</t>
  </si>
  <si>
    <t>प्रभाग क्र.9 मध्ये  विठ्ठल रुक्मिणी  मंदिराशेजारील रस्ता  डांबरीकरण करणे.</t>
  </si>
  <si>
    <t>RE20A301/W2-1220</t>
  </si>
  <si>
    <t>14. मोबाईल टॉवरसाठी प्रशासकीय शुल्क</t>
  </si>
  <si>
    <t>RI23A116</t>
  </si>
  <si>
    <t>प्रभाग क्र.9 मध्ये  इरा बेकरीशेजारील रस्ता  ग्राऊट करणे.</t>
  </si>
  <si>
    <t>RE20A301/W2-1221</t>
  </si>
  <si>
    <t>RI23A117</t>
  </si>
  <si>
    <t>प्रभाग क्र.9 मध्ये बाणेर   योगी  पार्क  परिसरात डांबरीकरण करणे.</t>
  </si>
  <si>
    <t>RE20A302/C2-831</t>
  </si>
  <si>
    <t>विविध ठिकाणी रस्त्यांची दुरूस्ती करणे</t>
  </si>
  <si>
    <t>RE20A301/W2-1222</t>
  </si>
  <si>
    <t>प्रभाग क्र.9 मध्ये  अस्ट्रोनिया सोसायटी परिसरात  ग्राऊट करणे.</t>
  </si>
  <si>
    <t>RE22C302/C4-526</t>
  </si>
  <si>
    <t>प्र.क्र.30 मधील  दिगंबरवाडी मनपा   शाळा येथे  विविध सुधारणा कामे करणे</t>
  </si>
  <si>
    <t>RE20A301/W2-1223</t>
  </si>
  <si>
    <t>प्रभाग क्र.9 मध्ये  फुटपाथवर  रेलिंग, बोलार्ड, थर्माेप्लास्ट पेंट  इ. पथ विषयक  कामे करणे.</t>
  </si>
  <si>
    <t>RE14B302/C5-532</t>
  </si>
  <si>
    <t>CE22A547/C4-705</t>
  </si>
  <si>
    <t>प्र.क्र.30 मधील  सार्वजनिक शौचालयाची दुरूस्ती विषयक व सुधारणा कामे करणे.</t>
  </si>
  <si>
    <t>RE22C301/W4-622</t>
  </si>
  <si>
    <t>वनाबाई   बराटे शाळा क्र.116 व 196 रामनगर येथे  शाळेत मुलांना  पिण्यासाठी  सिमेंट काँक्रीट टाकी    बांधणे</t>
  </si>
  <si>
    <t>प्रभाग क्र.9 मध्ये  बसस्टॉपवर आवश्यकती दुरुस्ती कामे  करणे.</t>
  </si>
  <si>
    <t>RE14B302/C5-533</t>
  </si>
  <si>
    <t>ख. इतर जमा (टेंडर फॉर्म विक्री, देखरेख खर्च व कोठीकमिशन) (न.अ.)</t>
  </si>
  <si>
    <t>प्र.क्र.30 मधील  वडारवाडी, गवनी,  श्रमिक वसाहत येथे    ड्रेनेज  विषयक कामे करणे</t>
  </si>
  <si>
    <t>RE22C301/W4-623</t>
  </si>
  <si>
    <t>CE22A547/C4-706</t>
  </si>
  <si>
    <t>प्रभाग क्र.9 मधील शाळा  व मनपा इमारतीमधील  विविध दुरुस्ती विषयक कामे करणे.</t>
  </si>
  <si>
    <t>RE14B302/C5-534</t>
  </si>
  <si>
    <t>वनाबाई   बराटे शाळा क्र.116 व 196 रामनगर येथे  शाळेत   मूलींसाठी व मुलांसाठी स्वतंत्र  मुतारी व्यवस्था करणे</t>
  </si>
  <si>
    <t>श्रमिक  ज्ञानदिप मंडळ कर्वेनगर   पुणे  स.नं.52 व 53 वडारवस्ती चाळ नं.2 येथे  सांडपाणी साचु नये म्हणुन  ड्रेनेज  लाईन_x000D_
टाकणे</t>
  </si>
  <si>
    <t>RI23B101</t>
  </si>
  <si>
    <t>RE22C301/W4-624</t>
  </si>
  <si>
    <t>RE14B302/C5-535</t>
  </si>
  <si>
    <t>प्रभाग क्र.9 मध्ये  अभियांत्रिकी कुशल कामगार  वर्षभर  पुरविणे.</t>
  </si>
  <si>
    <t>श्रमिक  ज्ञानदीप मित्र मंडळ स.नं.53 चाळ नं.1 वडारवस्ती  कर्वेनगर  पुणे  52 ड्रेनेज  लाईनची दुरूस्ती करणे</t>
  </si>
  <si>
    <t xml:space="preserve">13. बांधकाम नियोजन एकूण बेरीज </t>
  </si>
  <si>
    <t>RE14B301/W5-611</t>
  </si>
  <si>
    <t>प्रभाग क्र.9 मधील  मुख्य रस्त्यावर बस स्टॉपच्याशेजारी सिंगल सीटचे स्त्री / पुरुष   कॉमन   टॉयलेट पुरविणे   व वर्षभर त्याची_x000D_
देखभाल दुरुस्ती, स्वच्छता करणे.</t>
  </si>
  <si>
    <t>XE23A302/C7-629</t>
  </si>
  <si>
    <t>प्र.क्र.30   मध्ये विविध ठिकाणी नाले साफसफाई   करणे</t>
  </si>
  <si>
    <t>XE23A301/W7-822</t>
  </si>
  <si>
    <t>प्रभाग क्र.9 मधील ड्रेनेज  लाईन सफाई,  दुरुस्ती व चेंबर्स   दुरुस्ती करणे.</t>
  </si>
  <si>
    <t>RE20C302/C1-623</t>
  </si>
  <si>
    <t>प्र.क्र.30 ब सिद्धकला सोसायटी  राजयोग   सोसायटी  तिरूपतीनगर परीसर प्रकाश व्यवस्था  करणे</t>
  </si>
  <si>
    <t>CE20A1196/C2-214</t>
  </si>
  <si>
    <t>प्र.क्र.32 विविध ठिकाणी पेव्हींग ब्लॉक बसविणे व काँक्रीट  करणे</t>
  </si>
  <si>
    <t>क. रुग्ण व प्रेतवाहक वाहनाचे भाडे (अग्निशामक)</t>
  </si>
  <si>
    <t>XE23A301/W7-823</t>
  </si>
  <si>
    <t>RI24A101</t>
  </si>
  <si>
    <t>प्रभाग क्र.9 मधील नाले साफ करणे.</t>
  </si>
  <si>
    <t>FE14A121/C5-1206</t>
  </si>
  <si>
    <t>XE23A301/W7-824</t>
  </si>
  <si>
    <t>ख. फायरप्रीमीयमसह इतर जमा 15 ते 40 मीटर उंच इमारतींसाठी मनपा हद्दीत (अग्निशामक)</t>
  </si>
  <si>
    <t>प्रभाग क्र.9  आनंद पार्क  गल्ली क्र.2 व 3 येथील   जुन्या ड्रेनेज  लाईन बदलणे.</t>
  </si>
  <si>
    <t>RI24B101</t>
  </si>
  <si>
    <t>मावळे आळी व इतर परीसरामध्ये  लॅकर पेव्हींग ब्लॉक बसविणे</t>
  </si>
  <si>
    <t>RE22C301/W4-625</t>
  </si>
  <si>
    <t>प्रभाग क्र.9 मध्ये  नाला / कल्व्हर्टच्या  ठिकाणी लोखंडी जाळी बसविणे.</t>
  </si>
  <si>
    <t>CE20C406/C1-1209</t>
  </si>
  <si>
    <t>ख. फायरप्रीमीयमसह इतर जमा 15 ते 40 मीटर उंच इमारतींसाठी मनपा हद्दीबाहेरील (अग्निशामक)</t>
  </si>
  <si>
    <t>RI24B101A</t>
  </si>
  <si>
    <t>प्र.क्र.32   मध्ये एनर्जी  सेव्हींग फिटींग बसविणे</t>
  </si>
  <si>
    <t>RE20A302/C2-832</t>
  </si>
  <si>
    <t>CE20C406/C1-1210</t>
  </si>
  <si>
    <t>ग. अग्निशामक सेवा खर्चाच्या भरपाईसाठी जादा सर्वसाधारणकर (कआकसंप्र)</t>
  </si>
  <si>
    <t>32</t>
  </si>
  <si>
    <t>RI24C101</t>
  </si>
  <si>
    <t>इंड्स्ट्रीयल  सोसा.,समोरील, माळवाडी   रस्त्यांची दुरुस्तीकरणे</t>
  </si>
  <si>
    <t>कर्वेनगर कॅनॉलखालील 1 ते  10 गल्ल्या व क्षिप्रा सहवास मनमोहन, चिंतामणी  सोसायटी परीसर  प्रकाश  व्यवस्था सुधारणा
करणे</t>
  </si>
  <si>
    <t>RE22C302/C4-527</t>
  </si>
  <si>
    <t>घ. उंच इमारतींकरिता हायर प्रिमियम चार्जेस</t>
  </si>
  <si>
    <t>RI24D101</t>
  </si>
  <si>
    <t>RE20A301/W2-1224</t>
  </si>
  <si>
    <t>प्रभाग क्र.31 मधील  मनपा शाळांची  देखभाल दुरुस्ती विषयक कामे करणे.</t>
  </si>
  <si>
    <t>प्रभाग क्र.10  मध्ये पाषाण गावठाण परिसरात कॉक्रीटीकरण  करणे.</t>
  </si>
  <si>
    <t>40 मीटरपेक्षा जास्त उंच इमारतींकरिता फायर इन्फ्रास्टक्चर चार्जेस मनपा हद्दीत (अग्निशामक)</t>
  </si>
  <si>
    <t>RI24E101</t>
  </si>
  <si>
    <t>RE20A301/W2-1225</t>
  </si>
  <si>
    <t>प्रभाग क्र.10  मध्ये सुतारवाडी  गावठाण परिसरात कॉक्रीटीकरण  करणे.</t>
  </si>
  <si>
    <t>RE20A301/W2-1226</t>
  </si>
  <si>
    <t>40 मीटरपेक्षा जास्त उंच इमारतींकरिता फायर इन्फ्रास्टक्चर चार्जेस मनपा हद्दीबाहेरील (अग्निशामक)</t>
  </si>
  <si>
    <t>RE14B302/C5-536</t>
  </si>
  <si>
    <t>RI24F101</t>
  </si>
  <si>
    <t>प्रभाग क्र.10    मध्ये  राडारोडा उचलणे व जे.सी.बी.   पुरविणे.</t>
  </si>
  <si>
    <t>प्रभाग क्र.31 मधील सार्वजनिक शौचालयाची दुरुस्ती विषयक सुधारणा कामे करणे.</t>
  </si>
  <si>
    <t>RE20A301/W2-1227</t>
  </si>
  <si>
    <t>प्रभाग क्र.10  मध्ये खोदाई  केलेल्या ठिकाणावर ग्राऊट करणे/डांबरीकरण करणे/कॉक्रीटीकरण इ. पथविषयक कामे करणे</t>
  </si>
  <si>
    <t>आग सुरक्षा निधी अग्निशमन सेवा फी व वार्षिक फी मनपा हद्दीत (अग्निशामक)</t>
  </si>
  <si>
    <t>RI24G101</t>
  </si>
  <si>
    <t>CE20A1196/C2-215</t>
  </si>
  <si>
    <t>RE14B302/C5-537</t>
  </si>
  <si>
    <t>प्रभाग क्र.31 मधील रामनगर  (गवनि)येथील ड्रेनेज  विषयक सुधारणा कामे करणे.</t>
  </si>
  <si>
    <t>डहाणुकर कॉलनी  (अ)  तेजसनगर व कोकण एक्सप्रेस चौकातील परिसरासाठी दिशादर्शक फलक बसवावे</t>
  </si>
  <si>
    <t>RE20A301/W2-1228</t>
  </si>
  <si>
    <t>प्रभाग क्र.10 मधील पावसाळी लाईन साफ करणे.</t>
  </si>
  <si>
    <t>XE23A302/C7-630</t>
  </si>
  <si>
    <t>RE22C301/W4-626</t>
  </si>
  <si>
    <t>CE20A1196/C2-216</t>
  </si>
  <si>
    <t>इंड्स्ट्रीयल  सोसायटी मधील गटारांची दुरुस्ती करणे.</t>
  </si>
  <si>
    <t>प्रभाग क्र.10 मध्ये बसस्टॉपच्या  ठिकाणी  दुरुस्ती विषयक कामे करणे.</t>
  </si>
  <si>
    <t>शांतीबन सोसायटी  येथे  पेव्हींग ब्लॉक व काँक्रीट  करणे</t>
  </si>
  <si>
    <t>RE20C302/C1-624</t>
  </si>
  <si>
    <t>RE20A301/W2-1229</t>
  </si>
  <si>
    <t>आग सुरक्षा निधी अग्निशमन सेवा फी व वार्षिक फी मनपा हद्दीबाहेरील (अग्निशामक)</t>
  </si>
  <si>
    <t>RI24H101</t>
  </si>
  <si>
    <t>CE22A547/C4-707</t>
  </si>
  <si>
    <t>रामनगर  परीसरात स्ट्रीट लाईट    सुधारणा_x000D_
विषयक कामे करणे</t>
  </si>
  <si>
    <t>प्रभाग क्र.10  मध्ये फुटपाथ दुरुस्ती विषयक कामे करणे.</t>
  </si>
  <si>
    <t>प्र.क्र.33 ब डहाणुकर कॉलनी  हजेरी  कोठीचे  संडास व बाथरूम   बांधणे</t>
  </si>
  <si>
    <t>RE22C301/W4-627</t>
  </si>
  <si>
    <t>प्रभाग क्र.10 मधील पाषाण दवाखान्यामध्ये विविध  दुरुस्ती कामे  करणे.</t>
  </si>
  <si>
    <t>FE14A121/C5-1207</t>
  </si>
  <si>
    <t>RE22C301/W4-628</t>
  </si>
  <si>
    <t xml:space="preserve">14. अग्निशामक पथक एकूण बेरीज </t>
  </si>
  <si>
    <t>प्रभाग क्र.10 मधील सिस्टर   क्वॉटर्समध्ये विविध दुरुस्ती विषयक कामे करणे.</t>
  </si>
  <si>
    <t>RE22C301/W4-629</t>
  </si>
  <si>
    <t>CE20C406/C1-1211</t>
  </si>
  <si>
    <t>प्रभाग क्र.10  मध्ये शाळांमधील दुरुस्ती कामे  करणे.</t>
  </si>
  <si>
    <t>डहाणुकर कॉलनी  व लúमीनगर परीसरात प्रकाश व्यवस्था  सुधारणा करणे</t>
  </si>
  <si>
    <t>RE22C301/W4-630</t>
  </si>
  <si>
    <t>प्रभाग क्र.10  मध्ये शाळांमधील फर्निचर करणे.</t>
  </si>
  <si>
    <t>RE22C302/C4-528</t>
  </si>
  <si>
    <t>प्र.क्र.32 मधील  शाळा व दवाखाने यांची देखभाल दुरूस्ती करणे</t>
  </si>
  <si>
    <t>RE22C301/W4-631</t>
  </si>
  <si>
    <t>प्रभाग क्र.10 पाषाण   दवाखाना  येथील आरोग्य कोठीमध्ये  आवश्यकती दुरुस्ती कामे  करणे.</t>
  </si>
  <si>
    <t>क. अनुज्ञापत्र व आकाशचिन्हे</t>
  </si>
  <si>
    <t>RE22C302/C4-529</t>
  </si>
  <si>
    <t>RE22C301/W4-632</t>
  </si>
  <si>
    <t>इंगजी माध्यमाच्या इमारतींना रंगरंगोटी करून_x000D_
मिळावी</t>
  </si>
  <si>
    <t>प्रभाग क्र.10 मध्ये अभियांत्रिकी   कुशल  कामगार  वर्षभर  पुरविणे.</t>
  </si>
  <si>
    <t>XE23A301/W7-825</t>
  </si>
  <si>
    <t>RE14B302/C5-538</t>
  </si>
  <si>
    <t>प्रभाग क्र.10 मधील   विठ्ठलनगर  येथील ड्रेनेज  लाईन साफ करणे, चेंबर  दुरुस्ती करणे  व ड्रेनेज  लाईन   टाकणे व कॉक्रीटीकरण_x000D_
करणे.</t>
  </si>
  <si>
    <t>प्र.क्र.32 मधील  सुलभ  शौचालयाची देखभाल दुरूस्ती करणे</t>
  </si>
  <si>
    <t>RE14B301/W5-612</t>
  </si>
  <si>
    <t>XE23A302/C7-631</t>
  </si>
  <si>
    <t>प्रभाग क्र.10 मधील  महिला  शौचालयांची दुरुस्ती कामे  करणे.</t>
  </si>
  <si>
    <t>प्र.क्र.32   मध्ये ड्रेनेज  लाईन   दुरूस्ती विषयक कामे करणे</t>
  </si>
  <si>
    <t>RE14B301/W5-613</t>
  </si>
  <si>
    <t>प्रभाग क्र.10 मधील  मुख्य रस्त्यावर बस स्टॉपच्याशेजारी सिंगल सीटचे स्त्री / पुरुष   कॉमन   टॉयलेट पुरविणे   व वर्षभर त्याची_x000D_
देखभाल दुरुस्ती, स्वच्छता करणे.</t>
  </si>
  <si>
    <t>RE20C302/C1-625</t>
  </si>
  <si>
    <t>हॅप्पी कॉलनी   गोसावी  वस्ती प्रकाश व्यवस्था  सुधारणा करणे</t>
  </si>
  <si>
    <t>XE23A301/W7-826</t>
  </si>
  <si>
    <t>प्रभाग क्र.10  मध्ये ड्रेनेज  लाईन सफाई,  दुरुस्ती, चेंबर्स  दुरुस्ती करणे.</t>
  </si>
  <si>
    <t>XE23A301/W7-827</t>
  </si>
  <si>
    <t xml:space="preserve">प्रभाग क्र.3 ब मध्ये सोपाननगर येथील धनलक्ष्मी सोसायटी तील व्होरा क्लासेस ते नाईक यांच्या घरापर्यत डांबरीकरण करणे </t>
  </si>
  <si>
    <t>प्रभाग क्र.10 मधील नाले साफ करणे.</t>
  </si>
  <si>
    <t>5. कोंडवाडे (म.स.आ.जिं.घ.)</t>
  </si>
  <si>
    <t>RI25A105</t>
  </si>
  <si>
    <t>CE20A819/S2-559</t>
  </si>
  <si>
    <t>संकीर्ण खर्च</t>
  </si>
  <si>
    <t>प्रभाग क्र.3 ब मध्ये संजय   पार्क  येथील बोनी   जॉर्ज यांच्या घराजवळील परिसरात डांबरीकरण  करणे</t>
  </si>
  <si>
    <t>XE23A301/W7-828</t>
  </si>
  <si>
    <t>6. फॉर्म्स विक्री (परवाना विभाग)</t>
  </si>
  <si>
    <t>प्रभाग क्र.10 सुतारवाडी मनपा  शाळेच्या मागे 18'' ड्रेनेज  लाईन  टाकणे.</t>
  </si>
  <si>
    <t>RI25A106</t>
  </si>
  <si>
    <t>CE22A547/C4-708</t>
  </si>
  <si>
    <t>ZE16A104A/P2-1295+</t>
  </si>
  <si>
    <t>CE20A819/S2-560</t>
  </si>
  <si>
    <t>प्रभाग क्र.39 कचरा व्यवस्थापनासाठी   ओला  कचरा जिरवण्याचे   यंत्र बसविणे</t>
  </si>
  <si>
    <t>XE23A301/W7-829</t>
  </si>
  <si>
    <t>प्र.क्र.9 मध्ये हायकंटुरने पाण्याची लाईन टाकणे</t>
  </si>
  <si>
    <t>प्रभाग क्र.3 ब मध्ये म्हाडा  कॉलनी तील मुख्य रस्ता व परिसरातील रस्ते डांबरीकरण   करणे</t>
  </si>
  <si>
    <t>प्रभाग क्र10 स.नं.1 पाषाण मधील ड्रेनेज  लाईन बदलणे.</t>
  </si>
  <si>
    <t>CE20C118/W1-81</t>
  </si>
  <si>
    <t>7. पथारी व व्यावसायिक फी (अतिक्रमण)</t>
  </si>
  <si>
    <t>CE20A819/S2-561</t>
  </si>
  <si>
    <t>CE22A547/C4-709</t>
  </si>
  <si>
    <t>RI25A107</t>
  </si>
  <si>
    <t>RE22C301/W4-633</t>
  </si>
  <si>
    <t>प्र.क्र.39,आरोग्य कोठी  करिता ढकल  गाडी (कचरा वाहतुकीकरिता) अत्यावश्यक आहे</t>
  </si>
  <si>
    <t xml:space="preserve">प्रभाग क्र.3 ब मध्ये बॉम्बे सॅपर्स ते साई नागरी चा पाण्याच्या टाकी जवळचा व परिसरातील रस्ते डांबरीकरण करणे </t>
  </si>
  <si>
    <t>प्रभाग क्र.60 काशिवाडी म्हसोबा मंदिर परीसरात विद्युत पोल व एल ई    डी  फिटींग बसविणे</t>
  </si>
  <si>
    <t>प्रभाग क्र.10  मध्ये नाला / कल्व्हर्टच्या  ठिकाणी लोखंडी जाळी बसविणे.</t>
  </si>
  <si>
    <t>ZE16A104A/S5-1177++</t>
  </si>
  <si>
    <t>CE20A819/S2-562</t>
  </si>
  <si>
    <t>4अ</t>
  </si>
  <si>
    <t>प्रभाग क्र. 10 अ मध्ये सुतारवाडी परिसरात पाण्याची लाईन टाकणे</t>
  </si>
  <si>
    <t>8. फेरीवाला ओळखपत्र</t>
  </si>
  <si>
    <t>प्रभाग क्र.4अ,  मोहनवाडी एस एस शाळा रोड   ते  जाधवनगर पर्यंत परिसरातील रस्ते डांबरीकरण   करणे</t>
  </si>
  <si>
    <t>ZE16A117/C6-601</t>
  </si>
  <si>
    <t>RI25A108</t>
  </si>
  <si>
    <t>RE19A211A</t>
  </si>
  <si>
    <t>प्र.क्र.39 सोमवार   पेठ  घरांक 130 ते  150 सोमवार पेठ  येथे    6 इंची पाण्याची लाईन  टाकणे</t>
  </si>
  <si>
    <t>RE19A214A</t>
  </si>
  <si>
    <t>RE14B302/C5-539</t>
  </si>
  <si>
    <t>RE19A208A</t>
  </si>
  <si>
    <t>ZE16A104A/S5-1178++</t>
  </si>
  <si>
    <t>RE19A202A</t>
  </si>
  <si>
    <t>9. फॉर्म विक्री (अतिक्रमण)</t>
  </si>
  <si>
    <t>RE19A205A</t>
  </si>
  <si>
    <t>लक्ष्मीनगर  मधील तयार चौकोनी चेंबर बसविणे</t>
  </si>
  <si>
    <t>RI25A109</t>
  </si>
  <si>
    <t>RE19A206A</t>
  </si>
  <si>
    <t>प्रभाग क्र. 10 अ मध्ये पांडवनगर येथे 6 इंची  पाण्याची लाईन टाकणे</t>
  </si>
  <si>
    <t>RE19A209A</t>
  </si>
  <si>
    <t>RE19A207A</t>
  </si>
  <si>
    <t>RE19A215A</t>
  </si>
  <si>
    <t>RE19A216A</t>
  </si>
  <si>
    <t>RE14B302/C5-540</t>
  </si>
  <si>
    <t>लक्ष्मीनगर वसाहतीमध्ये शौचालय दुरूस्त करणे</t>
  </si>
  <si>
    <t>CE20A176/W2-44</t>
  </si>
  <si>
    <t>ZE16A104A/S5-1180++</t>
  </si>
  <si>
    <t>प्रभाग क्र.65 एकबोटे  कॉलनी परीसरात ट्रिमिक्स कॉक्रीट  करणे</t>
  </si>
  <si>
    <t>प्रभाग क्र. 10 अ मध्ये शिवनगर  येथे पाण्याची लाईन टाकणे</t>
  </si>
  <si>
    <t>XE23A302/C7-632</t>
  </si>
  <si>
    <t>CE20A176/W2-45</t>
  </si>
  <si>
    <t>श्रावणधारा वसाहतीमध्ये चेंबर दुरूस्त करणे</t>
  </si>
  <si>
    <t>RE19A212C</t>
  </si>
  <si>
    <t>RE19A204C</t>
  </si>
  <si>
    <t>प्रभाग क्र.65  मध्ये विजय कदम चौक ते  कानिफनाथ हॉटेल रस्ता मिलींग करून डांबरीकरण  करणे</t>
  </si>
  <si>
    <t>RE19A203C</t>
  </si>
  <si>
    <t>RE19A213C</t>
  </si>
  <si>
    <t>ZE16A104A/S5-811 4++</t>
  </si>
  <si>
    <t>RE19A210C</t>
  </si>
  <si>
    <t>RE19A211C</t>
  </si>
  <si>
    <t>RE19A214C</t>
  </si>
  <si>
    <t>RE19A208C</t>
  </si>
  <si>
    <t>RE19A202C</t>
  </si>
  <si>
    <t>प्रभाग क्र.10ब  पाषाण येथे विविध ठिकाणी8 इंची व्यासाची पाण्याची लाईन टाकणे</t>
  </si>
  <si>
    <t>RE19A205C</t>
  </si>
  <si>
    <t>CE20A176/W2-46</t>
  </si>
  <si>
    <t>RE19A206C</t>
  </si>
  <si>
    <t>XE23A302/C7-633</t>
  </si>
  <si>
    <t>RE19A209C</t>
  </si>
  <si>
    <t>RE19A207C</t>
  </si>
  <si>
    <t>प्रभाग क्र.65 मधील रासकर प्लॉट येथील   रस्ते डांबरीकरण   करणे</t>
  </si>
  <si>
    <t>RE19A215C</t>
  </si>
  <si>
    <t>RE19A216C</t>
  </si>
  <si>
    <t>CE22A547/C4-710</t>
  </si>
  <si>
    <t>तेजसनगर मधील  ओढ्यावर साई एन्क्ल्यु  समोरील  पुलावर जाळी बसविणे</t>
  </si>
  <si>
    <t>घंटागाड्या,सायकल रिक्षा पुरविणे व दुरूस्ती,बकेट खरेदी करणे, आरोग्यकोठ्या दुरूस्त करणे</t>
  </si>
  <si>
    <t>CE22A114/W4-1105</t>
  </si>
  <si>
    <t>प्रभाग क्र.47 कचरा व्यवस्थापनासाठी   ओला  कचरा जिरवण्याचे   यंत्र बसविणे</t>
  </si>
  <si>
    <t>ZE16A104A/S5-811 5++</t>
  </si>
  <si>
    <t>प्रभाग क्र.65 घोरपडे  पेठेतील भैरवसिंह घोरपडे  उद्यानात अभ्यासिकेत फर्निचर व पुस्तक खरेदी करणे</t>
  </si>
  <si>
    <t>प्रभाग क्र.10ब  पाषाण येथे विविध ठिकाणी4इंची व्यासाची पाण्याची लाईन टाकणे</t>
  </si>
  <si>
    <t>RE20A301/W2-1230</t>
  </si>
  <si>
    <t>RE20C302/C1-626</t>
  </si>
  <si>
    <t>प्रभाग क्र.26  मध्ये ट्रॅफिक  विषयक कामे करणे</t>
  </si>
  <si>
    <t xml:space="preserve">15. अनुज्ञापत्र व आकाशचिन्ह एकूण बेरीज </t>
  </si>
  <si>
    <t>CE22A114/W4-1106</t>
  </si>
  <si>
    <t>कोथरूड गावठाण श्रावणधारा गनंजय सोसायटी परीसर  प्रकाश  सुधारणा  व्यवस्था करणे</t>
  </si>
  <si>
    <t>प्रभाग क्र.65 मधील निळू  फुले जलतरण  तलावाची  विविध सुधारणा कामे करणे</t>
  </si>
  <si>
    <t>RE19A212D</t>
  </si>
  <si>
    <t>RE22C301/W4-634</t>
  </si>
  <si>
    <t>ZE16A104A/S5-314 4++</t>
  </si>
  <si>
    <t>RE19A204D</t>
  </si>
  <si>
    <t>RE19A203D</t>
  </si>
  <si>
    <t>प्रभाग क्र.  26 मामासाहेब मोहोळ शाळा येथे  विविध दुरूस्ती कामे करणे</t>
  </si>
  <si>
    <t>RE19A213D</t>
  </si>
  <si>
    <t>ZE16B113/W7-13</t>
  </si>
  <si>
    <t>बालेवाडी स्टेडियम जवळ पाण्याची टाकी बांधणे</t>
  </si>
  <si>
    <t>RE19A210D</t>
  </si>
  <si>
    <t>RE19A211D</t>
  </si>
  <si>
    <t>RE19A214D</t>
  </si>
  <si>
    <t>प्रभाग क्र.65    शंकरशेट रस्ता  ते  एकबोटे    कॉलनी परीसरात र्ड्रेेनेज   लाईन  टाकणे</t>
  </si>
  <si>
    <t>RE19A208D</t>
  </si>
  <si>
    <t>RE19A202D</t>
  </si>
  <si>
    <t>RE22C301/W4-635</t>
  </si>
  <si>
    <t>RE19A205D</t>
  </si>
  <si>
    <t>RE19A206D</t>
  </si>
  <si>
    <t>RE19A209D</t>
  </si>
  <si>
    <t>प्रभाग क्र.  26 राऊत दवाखाना  येथे  विविध दुरूस्ती कामे करणे</t>
  </si>
  <si>
    <t>ZE16A104A/S5-1435++</t>
  </si>
  <si>
    <t>FE14A118/W5-1207</t>
  </si>
  <si>
    <t>RE19A207D</t>
  </si>
  <si>
    <t>RE19A215D</t>
  </si>
  <si>
    <t>प्र.क्र.65 मधील  दलाल   गॅरेजच्या समोरील टॉयलेट    जुने झालेले पाडणे  व तया ठिकाणी सुलभ शौचालय बांधणे .</t>
  </si>
  <si>
    <t>RE19A216D</t>
  </si>
  <si>
    <t>आऊटसोर्सिंगने कचरा संदर्भात कामे करून घेणे</t>
  </si>
  <si>
    <t>RE22C301/W4-636</t>
  </si>
  <si>
    <t>क. उद्याने</t>
  </si>
  <si>
    <t>प्रभाग क्र.  26 मध्ये गणपती   विसर्जन  व्यवस्था करणे</t>
  </si>
  <si>
    <t>RE14B301/W5-614</t>
  </si>
  <si>
    <t>1. फळे, फुले, रोपे व खत विक्री, चित्रीकरण फी, कुंड्या भाडे इ.</t>
  </si>
  <si>
    <t>RI26A101A</t>
  </si>
  <si>
    <t>RE19A212E</t>
  </si>
  <si>
    <t>प्रभाग क्र.  26 मध्ये ग.व.नि. घोषित झोपडपट्टी  गल्लीबोळ काँक्रीट  करणे</t>
  </si>
  <si>
    <t>RE19A204E</t>
  </si>
  <si>
    <t>CE22A547/C4-711</t>
  </si>
  <si>
    <t>RE19A203E</t>
  </si>
  <si>
    <t>RE19A213E</t>
  </si>
  <si>
    <t>RE19A210E</t>
  </si>
  <si>
    <t>RE22C302/C4-530</t>
  </si>
  <si>
    <t>RE19A211E</t>
  </si>
  <si>
    <t>प्रभाग क्र.48 कचरा व्यवस्थापनासाठी   ओला  कचरा जिरवण्याचे   यंत्र बसविणे</t>
  </si>
  <si>
    <t>RE19A214E</t>
  </si>
  <si>
    <t>XE23A301/W7-830</t>
  </si>
  <si>
    <t>RE19A208E</t>
  </si>
  <si>
    <t>प्रभाग क्र.35 मधील दिनदयाळ शाळेमध्ये  विविध सुधारणा करणे</t>
  </si>
  <si>
    <t>CE20A819/S2-563</t>
  </si>
  <si>
    <t>2. अनुज्ञापत्र शुल्क</t>
  </si>
  <si>
    <t>RE19A202E</t>
  </si>
  <si>
    <t>RI26A101B</t>
  </si>
  <si>
    <t>प्रभाग क्र.  26 मधील नाले सफासफाई   करणे</t>
  </si>
  <si>
    <t>RE19A205E</t>
  </si>
  <si>
    <t>RE19A206E</t>
  </si>
  <si>
    <t xml:space="preserve">प्रभाग क्र.4अ, नागपुरचाळ स्वराज मित्र मंडळ ते श्री.रमेश नायर यांच्या घरा पर्यंतचा रस्ते डांबरीकरण करणे </t>
  </si>
  <si>
    <t>RE19A209E</t>
  </si>
  <si>
    <t>RE19A207E</t>
  </si>
  <si>
    <t>RE19A215E</t>
  </si>
  <si>
    <t>RE19A216E</t>
  </si>
  <si>
    <t>CE20A819/S2-564</t>
  </si>
  <si>
    <t>RE14B301/W5-615</t>
  </si>
  <si>
    <t>बायोगॅस, गांडुळखत प्रकल्प संबंधी आवश्यक ती कामे करणे</t>
  </si>
  <si>
    <t>प्रभाग क्र.4 ब मध्ये व प्रभाग क्र.3 मधील टाटा  गार्डरुम ते  509 चौक रस्ता  विकसित  करणे</t>
  </si>
  <si>
    <t>प्रभाग क्र.  26 मध्ये सुलभ शौचालयांची दुरूस्ती कामे करणे</t>
  </si>
  <si>
    <t>3. दुचाकी तळभाडे</t>
  </si>
  <si>
    <t>RI26A101C</t>
  </si>
  <si>
    <t>भवानी पेठ  क्षेत्रीय कार्यालय ऐकूण  बेरीज</t>
  </si>
  <si>
    <t>CE20A819/S2-565</t>
  </si>
  <si>
    <t>RE14B301/W5-616</t>
  </si>
  <si>
    <t xml:space="preserve">प्रभाग क्र.4 ब मध्ये मधील महाराष्ट्र हौसिंग बोर्डमधील नागपूर चाळमध्ये विविध ठिकाणी डांबरीकरण करणे </t>
  </si>
  <si>
    <t>प्रभाग क्र.  26 मध्ये सार्वजनिक शौचालयांची दुरूस्ती कामे करणे</t>
  </si>
  <si>
    <t>CE20A819/S2-566</t>
  </si>
  <si>
    <t>5. उद्याने प्रवेश शुल्क</t>
  </si>
  <si>
    <t>RI26A101G</t>
  </si>
  <si>
    <t>प्रभाग क्र.5अ,   कळस गावातील अंतर्गत रस्ते  डांबरीकरणे  व तद्नुषंगिक कामे  करणे.</t>
  </si>
  <si>
    <t>RE14B301/W5-617</t>
  </si>
  <si>
    <t>CE20A819/S2-567</t>
  </si>
  <si>
    <t>प्रभाग क्र.  26 केळेवाडी विठ्ठल मंदिरा जवळील  सुलभ  शौचालयाची ड्रेनेज  लाईन बदलणे</t>
  </si>
  <si>
    <t>प्रभाग क्र.5अ,   कळस विशाल  परिसर मुख्य रस्ता डांबरी करणे  व तद्नुषंगिक कामे  करणे.</t>
  </si>
  <si>
    <t>CE20A819/S2-568</t>
  </si>
  <si>
    <t>ख−2. कचरा वाहतूक (विभा. कार्या.)</t>
  </si>
  <si>
    <t>CE22A547/C4-712</t>
  </si>
  <si>
    <t>RE19B212A</t>
  </si>
  <si>
    <t>टिळक रोड  क्षेत्रीय  कार्यालय</t>
  </si>
  <si>
    <t>RE19B204A</t>
  </si>
  <si>
    <t>प्रभाग क्र.5अ,जुना आळंदी मुख्य   रोड डांबरी   करणे   व तदनुषंगिक कामे करणे</t>
  </si>
  <si>
    <t>RE19B203A</t>
  </si>
  <si>
    <t>प्रभाग क्र.59   टिंबर  मार्केट येथिल  आरोग्य कोठीमध्ये  फर्निचर  करणे</t>
  </si>
  <si>
    <t>RE19B213A</t>
  </si>
  <si>
    <t>RE19B210A</t>
  </si>
  <si>
    <t>CE20A819/S2-569</t>
  </si>
  <si>
    <t>RE19B211A</t>
  </si>
  <si>
    <t>RE19B214A</t>
  </si>
  <si>
    <t>RE19B208A</t>
  </si>
  <si>
    <t>प्रभाग क्र.  5 ब मधील  कळस  मुख्य रस्ता डांबरीकरण  करणे</t>
  </si>
  <si>
    <t>RE19B202A</t>
  </si>
  <si>
    <t>RE19B205A</t>
  </si>
  <si>
    <t>CE22A547/C4-713</t>
  </si>
  <si>
    <t>RE19B206A</t>
  </si>
  <si>
    <t>CE20A819/S2-570</t>
  </si>
  <si>
    <t>RE19B209A</t>
  </si>
  <si>
    <t>RE19B207A</t>
  </si>
  <si>
    <t>प्रभाग क्र.  5 ब मधील टिंगरेनगर रोड नं.  6 ते  14 मधील रस्ते डांबरीकरण   करणे</t>
  </si>
  <si>
    <t>RE19B215A</t>
  </si>
  <si>
    <t>RE19B216A</t>
  </si>
  <si>
    <t>प्रभाग क्र.59 कचरा व्यवस्थापनासाठी   ओला  कचरा जिरवण्याचे   यंत्र बसविणे</t>
  </si>
  <si>
    <t>CE20A819/S2-571</t>
  </si>
  <si>
    <t>6अ</t>
  </si>
  <si>
    <t>CE20A176/W2-47</t>
  </si>
  <si>
    <t>प्रभाग क्र.6 अ  मध्ये विविध ठिकाणी रस्ते डांबरीकरण   करणे.</t>
  </si>
  <si>
    <t>RE20A301/W2-1231</t>
  </si>
  <si>
    <t>ख. प्राणिसंग्रहालये</t>
  </si>
  <si>
    <t>प्रभाग क्र.52 मधील दत्तवाडी परिसरातील रस्ते   काँक्रीटीकरण  व ब्लॉक बसविणे.</t>
  </si>
  <si>
    <t>प्रभाग क्र.27 ट्रॅफिक  विषयक कामे करणे</t>
  </si>
  <si>
    <t>CE20A819/S2-572</t>
  </si>
  <si>
    <t>RE22C301/W4-637</t>
  </si>
  <si>
    <t>1. फुलराणी (छोट्यांसाठी आगगाडी)</t>
  </si>
  <si>
    <t>प्रभाग क्र.6 अ  मध्ये विविध ठिकाणी ग्राउट करणे.</t>
  </si>
  <si>
    <t>RI26B101</t>
  </si>
  <si>
    <t>प्रभाग क्र.  27  यशवंतराव चव्हाण  शाळा येथे  विविध दुरूस्ती कामे  करण</t>
  </si>
  <si>
    <t>ग−2. मैला व मैलापाणी वाहतूक (आ.प्र.)</t>
  </si>
  <si>
    <t>RE19C212A</t>
  </si>
  <si>
    <t>CE20A819/S2-573</t>
  </si>
  <si>
    <t>RE19C204A</t>
  </si>
  <si>
    <t>RE19C203A</t>
  </si>
  <si>
    <t>RE22C301/W4-638</t>
  </si>
  <si>
    <t>RE19C213A</t>
  </si>
  <si>
    <t>प्रभाग क्र.6 अ  खडकी  रेल्वे स्टेशन कडून  चिखलवाडीकडे जाणारा  रस्ता डांबरीकरण करणे.</t>
  </si>
  <si>
    <t>RE19C210A</t>
  </si>
  <si>
    <t>RE19C211A</t>
  </si>
  <si>
    <t>प्रभाग क्र.  27 मध्ये गणपती   विसर्जन  व्यवस्था करणे</t>
  </si>
  <si>
    <t>2. इतर जमा</t>
  </si>
  <si>
    <t>RE19C214A</t>
  </si>
  <si>
    <t>CE20A176/W2-48</t>
  </si>
  <si>
    <t>RI26B102</t>
  </si>
  <si>
    <t>RE19C208A</t>
  </si>
  <si>
    <t>RE19C202A</t>
  </si>
  <si>
    <t>RE19C205A</t>
  </si>
  <si>
    <t>प्रभाग क्र.52 सेनादत्तपेठ मारूती मंदिर    ते सेनादत्त हॉल  ट्रिमिक्स पध्दतीने  काँक्रीटीकरण  करणे.</t>
  </si>
  <si>
    <t>RE19C206A</t>
  </si>
  <si>
    <t>RE19C209A</t>
  </si>
  <si>
    <t>RE19C207A</t>
  </si>
  <si>
    <t>RE19C215A</t>
  </si>
  <si>
    <t>RE19C216A</t>
  </si>
  <si>
    <t>FE14A118/W5-1208</t>
  </si>
  <si>
    <t>RE22C301/W4-639</t>
  </si>
  <si>
    <t>अ. किरकोळ विक्री / प्राणी विक्री</t>
  </si>
  <si>
    <t>CE22A547/C4-714</t>
  </si>
  <si>
    <t>RI26B102A</t>
  </si>
  <si>
    <t>प्रभाग क्र.  27  यशवंतराव चव्हाण  शाळा येथे वॉटर   प्रुफिंग   करणे व इतर तद्नुषंगिक  कामे करणे</t>
  </si>
  <si>
    <t>प्रभाग क्र.52 दांडेकरपूल  दत्तवाडी येथील  झोपडपट्टीमध्ये  फरशी बसविणे व तद्नुषंगिक कामे  करणे.</t>
  </si>
  <si>
    <t>प्रभाग क्र.60 कचरा व्यवस्थापनासाठी   ओला  कचरा जिरवण्याचे   यंत्र बसविणे</t>
  </si>
  <si>
    <t>RE14B301/W5-618</t>
  </si>
  <si>
    <t>CE20C118/W1-82</t>
  </si>
  <si>
    <t>RE14B302/C5-541</t>
  </si>
  <si>
    <t>ब. अनुज्ञापत्र शुल्क</t>
  </si>
  <si>
    <t>प्रभाग क्र.52  मध्ये विविध ठिकाणी एल ई    डी  फिटींग बसविणे.</t>
  </si>
  <si>
    <t>प्रभाग क्र.  27 मध्ये ग.व.नि. घोषित झोपडपट्टी  चेंबर दुरूस्ती करणे</t>
  </si>
  <si>
    <t>RI26B102B</t>
  </si>
  <si>
    <t>प्र.क्र.35 ,मधील सार्वजनिक शौचालयाची दुरुस्ती व सुधारणा विषयक कामे करणे.</t>
  </si>
  <si>
    <t>CE20C118/W1-83</t>
  </si>
  <si>
    <t>RE14B301/W5-619</t>
  </si>
  <si>
    <t>प्रभाग क्र.  27 मध्ये शौचालयांची दुरूस्ती कामे करणे</t>
  </si>
  <si>
    <t>क. उद्याने प्रवेश शुल्क</t>
  </si>
  <si>
    <t>RI26B102C</t>
  </si>
  <si>
    <t>प्रभाग क्र.52  मध्ये दांडेकर  पूल व दत्तवाडी परिसरात प्रकाश व्यवस्था   सुधारणा करणे.</t>
  </si>
  <si>
    <t>घ−2. भुयारी गटारे, कुंड्या व चेंबर्स स्वच्छत</t>
  </si>
  <si>
    <t>RE19D212A</t>
  </si>
  <si>
    <t>RE19D204A</t>
  </si>
  <si>
    <t>RE14B302/C5-542</t>
  </si>
  <si>
    <t>RE19D203A</t>
  </si>
  <si>
    <t>XE23A301/W7-831</t>
  </si>
  <si>
    <t>RE19D213A</t>
  </si>
  <si>
    <t>CE20C118/W1-84</t>
  </si>
  <si>
    <t>RE19D210A</t>
  </si>
  <si>
    <t>RE19D211A</t>
  </si>
  <si>
    <t>प्रभाग क्र.  27 मधील नाले सफासफाई   करणे</t>
  </si>
  <si>
    <t>प्रभाग क्र.35 मधील गवनि व पुरग्रस्त वसाहतीत ड्रेनेज  विषयक सुधारणा कामे करणे.</t>
  </si>
  <si>
    <t>RE19D214A</t>
  </si>
  <si>
    <t>प्रभाग क्र.52 आनंदबाग फाटकबाग परिसरात  प्रकाश  व्यवस्था  सुधारणा करणे.</t>
  </si>
  <si>
    <t>RE19D208A</t>
  </si>
  <si>
    <t>RE19D202A</t>
  </si>
  <si>
    <t>RE19D205A</t>
  </si>
  <si>
    <t>RE19D206A</t>
  </si>
  <si>
    <t>RE19D209A</t>
  </si>
  <si>
    <t>XE23A301/W7-832</t>
  </si>
  <si>
    <t>CE22A114/W4-1107</t>
  </si>
  <si>
    <t>RE19D207A</t>
  </si>
  <si>
    <t>RE19D215A</t>
  </si>
  <si>
    <t>RE19D216A</t>
  </si>
  <si>
    <t>प्रभाग क्र.  27 केळेवाडी आनंद बार जवळ ड्रेनेज  लाईन  टाकणे</t>
  </si>
  <si>
    <t>प्रभाग क्र.52 स्वामी   समर्थ जीमची  उर्वरीत  कामे करणे  व सत अभिरूची  समाजमंदिर उर्वरीत  कामे करणे.</t>
  </si>
  <si>
    <t>RE14B302/C5-543</t>
  </si>
  <si>
    <t>RE20C301/W1-703</t>
  </si>
  <si>
    <t>प्र.क्र.35 मधील  विविध ठिकाणी सार्वजनिक शौचालयाची दुरुस्ती करणे.</t>
  </si>
  <si>
    <t>प्रभाग क्र.27 मध्ये सुतारदरा  ते  किनारा  हॉटेल रस्त्यावरील  प्रकाश व्यवस्था  सुधारणे</t>
  </si>
  <si>
    <t>CE20A1196/C2-217</t>
  </si>
  <si>
    <t>प्र.क्र.65  सोनवणे  हॉस्पिटल शेजारी  व समोर दोन  बस स्थानके बांधणे</t>
  </si>
  <si>
    <t>ग. मत्स्यालय</t>
  </si>
  <si>
    <t>RE14B302/C5-544</t>
  </si>
  <si>
    <t>प्र.क्र.35 मधील  पुरग्रस्त वसाहती व गवनि  मधील  चेंबर व ड्रेनेजलाईन  देखभाल दुरुस्ती करणे.</t>
  </si>
  <si>
    <t>CE22A547/C4-715</t>
  </si>
  <si>
    <t>1. मत्स्यालय, प्रवेश शुल्क (वि.का.)</t>
  </si>
  <si>
    <t>RI26C101</t>
  </si>
  <si>
    <t>प्रभाग क्र.65 कचरा व्यवस्थापनासाठी   ओला  कचरा जिरवण्याचे   यंत्र बसविणे</t>
  </si>
  <si>
    <t>CE20A176/W2-49</t>
  </si>
  <si>
    <t>प्रभाग क्र.53 धनलक्ष्मी आबा देडगे  यांच्या घरासमोरील रस्ता  पेव्हर करणे.</t>
  </si>
  <si>
    <t>च−2. झोपडपट्टी वस्त्यांची स्वच्छता व साफसफाईची कामे (विभा.कार्या.)</t>
  </si>
  <si>
    <t>CE20A176/W2-50</t>
  </si>
  <si>
    <t>प्रभाग क्र.53 गल्ली क्र.4 विठ्ठल   हाईटस्  परिसरातील रस्ते पेव्हर करणे.</t>
  </si>
  <si>
    <t>RE20A301/W2-1232</t>
  </si>
  <si>
    <t>FE14A118/W5-1209</t>
  </si>
  <si>
    <t>प्रभाग क्र.  28 शास्त्रीनगर परिसरात  ब्लॉक बसविणे</t>
  </si>
  <si>
    <t>RE19E212A</t>
  </si>
  <si>
    <t>प्रभाग क्र.53 मधील गणेशमळा चौक सिंहगडरोड  शौचालयाची उर्वरीत  कामे करणे.</t>
  </si>
  <si>
    <t>RE19E204A</t>
  </si>
  <si>
    <t>RE19E203A</t>
  </si>
  <si>
    <t>RE19E213A</t>
  </si>
  <si>
    <t>RE19E210A</t>
  </si>
  <si>
    <t>CE20C118/W1-85</t>
  </si>
  <si>
    <t>RE19E211A</t>
  </si>
  <si>
    <t>RE22C301/W4-640</t>
  </si>
  <si>
    <t>RE19E214A</t>
  </si>
  <si>
    <t>प्रभाग क्र.53  मध्ये गणेशमळा परिसरात प्रकाश व्यवस्था   सुधारणा करणे.</t>
  </si>
  <si>
    <t>RE19E208A</t>
  </si>
  <si>
    <t>घ. स्व. राजीव गांधी प्राणीसंग्रहालय, कात्रज</t>
  </si>
  <si>
    <t>RE19E202A</t>
  </si>
  <si>
    <t>प्रभाग क्र्र.  28 आण्णासाहेब पाटील शाळा येथे  विविध विकास कामे करणे</t>
  </si>
  <si>
    <t>RE19E205A</t>
  </si>
  <si>
    <t>RE19E206A</t>
  </si>
  <si>
    <t>CE20A176/W2-51</t>
  </si>
  <si>
    <t>RE19E209A</t>
  </si>
  <si>
    <t>RE19E207A</t>
  </si>
  <si>
    <t>RE19E215A</t>
  </si>
  <si>
    <t>प्रभाग क्र.53  संतोष हॉल  मागील लांडे  यांच्या घरापासून  श्रावण सोसा.पर्यंत व मधुकर हॉस्पीटल मागील परिसर  ट्रिमिक्स_x000D_
काँक्रीट  करणे.</t>
  </si>
  <si>
    <t>RE19E216A</t>
  </si>
  <si>
    <t>RE22C301/W4-641</t>
  </si>
  <si>
    <t>1. स्व. राजीव गांधी प्राणीसंग्रहालय, प्रवेश शुल्क</t>
  </si>
  <si>
    <t>प्रभाग क्र.  28 मध्ये गणपती   विसर्जन  व्यवस्था करणे</t>
  </si>
  <si>
    <t>CE20C118/W1-86</t>
  </si>
  <si>
    <t>RI26D101</t>
  </si>
  <si>
    <t>प्रभाग क्र.53  मध्ये विविध ठिकाणी एल ई    डी  फिटींग बसविणे.</t>
  </si>
  <si>
    <t>RE14B301/W5-620</t>
  </si>
  <si>
    <t>प्रभाग क्र.  28 मध्ये शौचालयांची दुरूस्ती कामे करणे</t>
  </si>
  <si>
    <t>2. प्लॅस्टिक प्रतिबंध / प्राणी दत्तक योजना / इतर जमा</t>
  </si>
  <si>
    <t>RE14B301/W5-621</t>
  </si>
  <si>
    <t>RI26D102</t>
  </si>
  <si>
    <t>प्रभाग क्र.  28 मध्ये ग.व.नि. घोषित झोपडपट्टी  मध्ये ड्रेनेज  लाईन  टाकणे</t>
  </si>
  <si>
    <t>CE20A176/W2-52</t>
  </si>
  <si>
    <t>RE14B301/W5-622</t>
  </si>
  <si>
    <t>प्रभाग क्र.54 भैरवनाथ मंदिर    ते डि.एस.के कडे  जाणारा  रस्ता पेव्हर  करणे</t>
  </si>
  <si>
    <t>3. बॅटरी ऑपरेटर व्हेईकल</t>
  </si>
  <si>
    <t>RI26D103</t>
  </si>
  <si>
    <t>प्रभाग क्र.  28 मध्ये ग.व.नि. घोषित झोपडपट्टी  गल्लीबोळ काँक्रीट  करणे</t>
  </si>
  <si>
    <t>CE20A176/W2-53</t>
  </si>
  <si>
    <t>प्रभाग क्र.54   प्रयेजा  सिटी ते वडजाई     मातामंदिर परिसरातील रस्ता पेव्हर करणे.</t>
  </si>
  <si>
    <t>XE23A301/W7-833</t>
  </si>
  <si>
    <t xml:space="preserve">घ. बेरीज </t>
  </si>
  <si>
    <t>FE14A118/W5-1210</t>
  </si>
  <si>
    <t>प्रभाग क्र.  28 साईनाथ वसाहत मधील शेवटची ड्रेनेज  लाईन बदलणे</t>
  </si>
  <si>
    <t>क−2. पथ सुधारणा (विशेष कार्याधिकारी)</t>
  </si>
  <si>
    <t>RE20A212A</t>
  </si>
  <si>
    <t>RE20A204A</t>
  </si>
  <si>
    <t>RE20A203A</t>
  </si>
  <si>
    <t>ढोलेपाटील रोड  क्षेत्रीय  कार्यालय</t>
  </si>
  <si>
    <t>RE20A213A</t>
  </si>
  <si>
    <t>XE23A301/W7-834</t>
  </si>
  <si>
    <t>RE20A210A</t>
  </si>
  <si>
    <t>RE20A211A</t>
  </si>
  <si>
    <t>प्रभाग क्र.54 मधील सार्व.शौचालयाची दुरूस्ती गल्लीबोळ काँक्रीट  फरशी व तद्.कामे करणे.</t>
  </si>
  <si>
    <t>RE20A214A</t>
  </si>
  <si>
    <t>प्रभाग क्र.  28 गुजराथ कॉलनी सुरूची  स्विट होम  ते  वरूडकर चौकापर्यंत संपुर्ण   ड्रेनेज  लाईन बदलणे</t>
  </si>
  <si>
    <t>RE20A208A</t>
  </si>
  <si>
    <t>RE20A202A</t>
  </si>
  <si>
    <t>RE20A205A</t>
  </si>
  <si>
    <t>CE20C118/W1-87</t>
  </si>
  <si>
    <t>RE20A206A</t>
  </si>
  <si>
    <t>RE20A209A</t>
  </si>
  <si>
    <t>RE20A207A</t>
  </si>
  <si>
    <t>प्रभाग क्र.54   मधुकोष अर्पा. ते  प्रयेजा सिटीकडे  जाणाऱ्या रस्त्यावर प्रकाश व्यवस्था  करणे.</t>
  </si>
  <si>
    <t>XE23A301/W7-835</t>
  </si>
  <si>
    <t>RE20A215A</t>
  </si>
  <si>
    <t>CE20A1196/C2-218</t>
  </si>
  <si>
    <t>RE20A216A</t>
  </si>
  <si>
    <t xml:space="preserve">16. उद्याने, प्राणिसंग्रहालये व मत्स्यालय एकूण बेरीज </t>
  </si>
  <si>
    <t>प्रभाग क्र.  28 म्हातोबानगर गल्ली क्र.  3 मधील संपुर्ण    ड्रेनेज  लाईन बदलणे</t>
  </si>
  <si>
    <t>CE20C118/W1-88</t>
  </si>
  <si>
    <t>प्रभाग क्र.52 दांडेकरपूल     ते  फरशी पूल रस्ता   डांबरीकरण करणे</t>
  </si>
  <si>
    <t>प्रभाग क्र.54 मधील  शाळांमध्ये   विद्युत विषयक   कामे करणे.</t>
  </si>
  <si>
    <t>RE20C301/W1-704</t>
  </si>
  <si>
    <t>CE20A176/W2-54</t>
  </si>
  <si>
    <t>प्रभाग क्र.28 मधील कांचनबन सोसायटी   ते  लोकमान्य  कॉलनी  रस्त्यावरील  प्रकाश व्यवस्था  सुधारणे</t>
  </si>
  <si>
    <t>प्रभाग क्र.54    निर्मल टाऊनशिप ते  नदीकडे    जाणारा  रस्ता पेव्हर करणे.</t>
  </si>
  <si>
    <t>CE20A1196/C2-219</t>
  </si>
  <si>
    <t>प्रभाग क्र.52 पुना  हॉस्पीटल समोरील रस्ता डांबरीकरण  करणे</t>
  </si>
  <si>
    <t>CE20C118/W1-89</t>
  </si>
  <si>
    <t>XE23A301/W7-836</t>
  </si>
  <si>
    <t>RE20A302/C2-833</t>
  </si>
  <si>
    <t>प्रभाग क्र.54  मध्ये विविध ठिकाणी एल ई    डी  फिटींग बसविणे.</t>
  </si>
  <si>
    <t>प्रभाग क्र.28 मधील नाला सफाई</t>
  </si>
  <si>
    <t>प्रभाग क्र.20  मध्ये स.नं.54 व 55 येथे  पावसाळी गटार व्यवस्था करणे.</t>
  </si>
  <si>
    <t>CE20C406/C1-1212</t>
  </si>
  <si>
    <t>ख−2. पथ दुरुस्ती (विभागीय कार्यालय)</t>
  </si>
  <si>
    <t>RE20B212A</t>
  </si>
  <si>
    <t>प्रभाग क्र.52  विवेक श्री  अपार्टमेंट    ते  पी.एम.सी कॉलनी  पथदीवे बसविणे</t>
  </si>
  <si>
    <t>RE20B204A</t>
  </si>
  <si>
    <t>क. पंडित जवाहरलाल नेहरू स्टेडियम (म.स.आ.वि.)</t>
  </si>
  <si>
    <t>RE20B203A</t>
  </si>
  <si>
    <t>RE20B213A</t>
  </si>
  <si>
    <t>RE20B210A</t>
  </si>
  <si>
    <t>RE20B211A</t>
  </si>
  <si>
    <t>RE20A302/C2-834</t>
  </si>
  <si>
    <t>RE20B214A</t>
  </si>
  <si>
    <t>RE20B208A</t>
  </si>
  <si>
    <t>RE20B202A</t>
  </si>
  <si>
    <t>RE20B205A</t>
  </si>
  <si>
    <t>CE20C406/C1-1213</t>
  </si>
  <si>
    <t>RE20B206A</t>
  </si>
  <si>
    <t>प्रभाग क्र.20 मुंढवा  येथील विविध  ठिकाणी   कॉक्रीटीकरण  करणे.</t>
  </si>
  <si>
    <t>1. मैदान भाडे</t>
  </si>
  <si>
    <t>RE20B209A</t>
  </si>
  <si>
    <t>RI27A101</t>
  </si>
  <si>
    <t>RE20B207A</t>
  </si>
  <si>
    <t>प्रभाग क्र.52  दत्तवाडी परिसरात पथदीप बसविणे.</t>
  </si>
  <si>
    <t>RE20B215A</t>
  </si>
  <si>
    <t>RE20B216A</t>
  </si>
  <si>
    <t>CE20A176/W2-55</t>
  </si>
  <si>
    <t>पथांवरील राडारोडा उचलणे</t>
  </si>
  <si>
    <t>प्रभाग क्र.55 जाधवनगर चौक ते  वास्तुशिल्प रस्ते ट्रिमिक्स  काँक्रीट  करणे.</t>
  </si>
  <si>
    <t>RE22C302/C4-531</t>
  </si>
  <si>
    <t>CE20A176/W2-56</t>
  </si>
  <si>
    <t>RE20A301/W2-1233</t>
  </si>
  <si>
    <t>RI27A102</t>
  </si>
  <si>
    <t>प्रभाग क्र.55 वडगांव गोसावी  वस्ती परिसर रस्ता पेव्हर  करणे</t>
  </si>
  <si>
    <t>प्र.क्र.29   मध्ये ट्रॅफिक  विषयक कामे करणे</t>
  </si>
  <si>
    <t>प्रभाग क्र.20 राजर्षी  शाहू महाराज शाळा  येथे  विविध विकास कामे करणे.</t>
  </si>
  <si>
    <t>CE20A176/W2-57</t>
  </si>
  <si>
    <t>प्रभाग क्र.55 ज्ञानगंगा सोसा. ते तृप्ती    विहार  जाधव  नगर परिसर रस्ता पेव्हर  करणे</t>
  </si>
  <si>
    <t>RE22C301/W4-642</t>
  </si>
  <si>
    <t>RE20B212B</t>
  </si>
  <si>
    <t>RE20B204B</t>
  </si>
  <si>
    <t>3. स्टेडियम भाडे</t>
  </si>
  <si>
    <t>RE20B203B</t>
  </si>
  <si>
    <t>प्रभाग क्र.  29 उजवी भुसारी कॉलनी मैदानातील   समाज मंदिराचे उर्वरित  कामे करणे</t>
  </si>
  <si>
    <t>RI27A103</t>
  </si>
  <si>
    <t>RE20B213B</t>
  </si>
  <si>
    <t>CE20A176/W2-58</t>
  </si>
  <si>
    <t>RE20B210B</t>
  </si>
  <si>
    <t>RE14B302/C5-545</t>
  </si>
  <si>
    <t>RE20B211B</t>
  </si>
  <si>
    <t>प्रभाग क्र.55 तृप्तीविहार  जाधवनगर  स.नं.41  परिसर रस्ता पेव्हर  करणे</t>
  </si>
  <si>
    <t>RE20B214B</t>
  </si>
  <si>
    <t>RE20B208B</t>
  </si>
  <si>
    <t>RE20B202B</t>
  </si>
  <si>
    <t>प्रभाग क्र.20 लक्ष्मीनगर परिसरात गल्लीबोळ कॉक्रीटीकरण  करणे.</t>
  </si>
  <si>
    <t>RE22C301/W4-643</t>
  </si>
  <si>
    <t>ZE16B113/W7-14</t>
  </si>
  <si>
    <t>RE20B205B</t>
  </si>
  <si>
    <t>RE20B206B</t>
  </si>
  <si>
    <t>प्रभाग क्र.  29 मधील मनपा शाळांमध्ये विविध  दुरूस्ती कामे करणे</t>
  </si>
  <si>
    <t>प्रभाग क्र.55 तुकाईनगर जाधवनगर   परिसरात ड्रेनेज  लाईन  टाकणे.</t>
  </si>
  <si>
    <t>RE20B209B</t>
  </si>
  <si>
    <t>RE20B207B</t>
  </si>
  <si>
    <t>4. कै. जनरल अरुणकुमार वैद्य स्टेडियम भाडे</t>
  </si>
  <si>
    <t>RE20B215B</t>
  </si>
  <si>
    <t>RI27A104</t>
  </si>
  <si>
    <t>RE20B216B</t>
  </si>
  <si>
    <t xml:space="preserve">निरनिराळ्या पथावरील खड्डे दुरुस्ती करणे </t>
  </si>
  <si>
    <t>RE22C301/W4-644</t>
  </si>
  <si>
    <t>CE20A176/W2-59</t>
  </si>
  <si>
    <t>RE20C302/C1-627</t>
  </si>
  <si>
    <t>प्रभाग क्र.  29 मध्ये गणपती   विसर्जन  व्यवस्था करणे</t>
  </si>
  <si>
    <t>प्रभाग क्र.55  सिंहगडरोड  ब्रम्हाहॉटेल शेजारील रस्ता गणेशबाग रस्ता  पेव्हर करणे</t>
  </si>
  <si>
    <t>प्रभाग क्र.20  गाडगी   चौक ते  बधे वस्ती   दरम्याने वाहतुक  संचलनदिप बसविणे.</t>
  </si>
  <si>
    <t>5. तलाव शुल्क (उद्यान)</t>
  </si>
  <si>
    <t>CE22A114/W4-1108</t>
  </si>
  <si>
    <t>RI27A105</t>
  </si>
  <si>
    <t>CE22A547/C4-716</t>
  </si>
  <si>
    <t>RE14B301/W5-623</t>
  </si>
  <si>
    <t>प्रभाग क्र.55   कॉलेज रोड  वडगांव येथे  आर सी  सी  वॉल बांधणे.</t>
  </si>
  <si>
    <t>प्रभाग क्र.53 गणेश   विसर्जन   करणे करीता  विविध आवश्यक ती  कामे करणे.</t>
  </si>
  <si>
    <t>प्रभाग क्र.  29 मध्ये शौचालयांची दुरूस्ती विषयक कामे करणे</t>
  </si>
  <si>
    <t>CE20C118/W1-90</t>
  </si>
  <si>
    <t>RE20B212C</t>
  </si>
  <si>
    <t>RE20B204C</t>
  </si>
  <si>
    <t>प्रभाग क्र.55  मध्ये विविध ठिकाणी एल ई    डी  फिटींग बसविणे.</t>
  </si>
  <si>
    <t>RE20C302/C1-628</t>
  </si>
  <si>
    <t>RE20B203C</t>
  </si>
  <si>
    <t>6. सणस ग्राउंड बॅडमिंटन हॉल भाडे</t>
  </si>
  <si>
    <t>RE20B213C</t>
  </si>
  <si>
    <t>RI27A106</t>
  </si>
  <si>
    <t>XE23A301/W7-837</t>
  </si>
  <si>
    <t>RE20B210C</t>
  </si>
  <si>
    <t>RE20B211C</t>
  </si>
  <si>
    <t>प्रभाग क्र.20 मधील मुंढवा  स.नं.51/5 कोद्रे  नगर येथे पथदिप    खांब उभारणे व दिवे  लावणे</t>
  </si>
  <si>
    <t>RE20B214C</t>
  </si>
  <si>
    <t>CE20C406/C1-1214</t>
  </si>
  <si>
    <t>प्रभाग क्र.  29 मधील नाले साफसफाई   करणे</t>
  </si>
  <si>
    <t>RE20B208C</t>
  </si>
  <si>
    <t>RE20B202C</t>
  </si>
  <si>
    <t>RE20B205C</t>
  </si>
  <si>
    <t>RE20B206C</t>
  </si>
  <si>
    <t>प्रभाग क्र.53अ हिंगणे खुर्द  येथे नित्यानंद   हॉल  लेन व परिसरात पथदिप बदलणे.</t>
  </si>
  <si>
    <t>RE20B209C</t>
  </si>
  <si>
    <t>RE20B207C</t>
  </si>
  <si>
    <t>RE20B215C</t>
  </si>
  <si>
    <t>RE20C301/W1-705</t>
  </si>
  <si>
    <t>RE20B216C</t>
  </si>
  <si>
    <t>7. कै. बाबुराव सणस मैदान भाडे</t>
  </si>
  <si>
    <t>रियन्सटेंटमेंटची कामे करणे.</t>
  </si>
  <si>
    <t>प्रभाग क्र.29  मध्ये चांदणी चौक ते  रामनगर  रस्त्यावर महत्वाच्या चौकामध्ये हायमास्ट बसविणे</t>
  </si>
  <si>
    <t>RI27A107</t>
  </si>
  <si>
    <t>RE20C302/C1-629</t>
  </si>
  <si>
    <t>CE20C406/C1-1215</t>
  </si>
  <si>
    <t>प्रभाग क्र.20  मध्ये मुंढवा रेल्वे  ब्रीजखालील गार्डनमध्ये लहान मुलांसाठी खेळणी   बसविणे</t>
  </si>
  <si>
    <t>CE22A114/W4-1109</t>
  </si>
  <si>
    <t>RE20C301/W1-706</t>
  </si>
  <si>
    <t>प्रभाग क्र.53 अ हिंगणे खुर्द  येथील स.नं.6   खोराड परिसरात  पथदिप बसविणे.</t>
  </si>
  <si>
    <t>प्रभाग क्र.56 जनता वसाहत पंचशील समाज मंदिर उर्वरीत  कामे करणे.</t>
  </si>
  <si>
    <t>8. कै. बाबुराव सणस मैदान सराव भाडे</t>
  </si>
  <si>
    <t>प्रभाग क्र.29मध्ये बावधन उजवी भुसारी,  डावी भुसारी, इदिंरा शंकर    नगरी परिसरातील प्रकाश  व्यवस्था  करणे</t>
  </si>
  <si>
    <t>RI27A108</t>
  </si>
  <si>
    <t>CE20C118/W1-91</t>
  </si>
  <si>
    <t>RE20B212D</t>
  </si>
  <si>
    <t>प्रभाग क्र.56  मध्ये पानमळा वसाहत  व परिसर एल ई    डी  फिटींग बसविणे.</t>
  </si>
  <si>
    <t>RE20C302/C1-630</t>
  </si>
  <si>
    <t>RE20B204D</t>
  </si>
  <si>
    <t>RE20B203D</t>
  </si>
  <si>
    <t>CE20C406/C1-1216</t>
  </si>
  <si>
    <t>RE20B213D</t>
  </si>
  <si>
    <t>RE20B210D</t>
  </si>
  <si>
    <t>CE22A114/W4-1110</t>
  </si>
  <si>
    <t>9. कै. बाबुराव सणस मैदान स्पोर्टस् होस्टेल भाडे</t>
  </si>
  <si>
    <t>प्रभाग क्र.20 मधील स.नं.54 व 55 मधील मगरपटटाकडे जाणा-या  रस्त्यावर 6 खांब व दिवे  बसविण्यात  यावे.</t>
  </si>
  <si>
    <t>RE20B211D</t>
  </si>
  <si>
    <t>प्रभाग क्र.53अ स.नं.120/40, शाहूनगर, गणेशमळा  येथे एल.ई.डी    दिवे  बसविणे.</t>
  </si>
  <si>
    <t>RE20B214D</t>
  </si>
  <si>
    <t>RI27A109</t>
  </si>
  <si>
    <t>RE20B208D</t>
  </si>
  <si>
    <t>प्रभाग क्र.56 पानमळा येथील बुध्द  मंदिराची   उर्वरीत कामे पुर्ण  करणे.</t>
  </si>
  <si>
    <t>RE20B202D</t>
  </si>
  <si>
    <t>RE20B205D</t>
  </si>
  <si>
    <t>RE20B206D</t>
  </si>
  <si>
    <t>RE20B209D</t>
  </si>
  <si>
    <t>ZE16B113/W7-15</t>
  </si>
  <si>
    <t>RE20B207D</t>
  </si>
  <si>
    <t>RE20B215D</t>
  </si>
  <si>
    <t>RE20B216D</t>
  </si>
  <si>
    <t>प्रभाग क्र.56 जनता वसाहत मुख्य रस्त्यावर व झोपडपट्यात ड्रेनेज  लाईन   टाकणे व तद्नुषंगिक कामे  करणे.</t>
  </si>
  <si>
    <t>RE22C302/C4-532</t>
  </si>
  <si>
    <t>10. कै. जनरल अरुणकुमार वैद्य स्टेडियम बॉक्सिंगरिंग भाडे</t>
  </si>
  <si>
    <t>पथावरील पुतळ्यांची स्वच्छता व दुरूस्ती करणे</t>
  </si>
  <si>
    <t>RI27A110</t>
  </si>
  <si>
    <t>प्रभाग क्र.20  मध्ये बागा  तयार करणे</t>
  </si>
  <si>
    <t>11. हडपसर हॅण्डबॉल मैदान भाडे</t>
  </si>
  <si>
    <t>RI27A111</t>
  </si>
  <si>
    <t>RE22C302/C4-533</t>
  </si>
  <si>
    <t>RE20A301/W2-1234</t>
  </si>
  <si>
    <t>प्रभाग क्र.20  मध्ये दशक्रिया घाटावर शेड  बांधणे.</t>
  </si>
  <si>
    <t>RE20B212E</t>
  </si>
  <si>
    <t>RE20B204E</t>
  </si>
  <si>
    <t>प्र.क्र.34 ट्रफिक विषयक कामे करणे</t>
  </si>
  <si>
    <t>RE20B203E</t>
  </si>
  <si>
    <t>RE20B213E</t>
  </si>
  <si>
    <t>RE20B210E</t>
  </si>
  <si>
    <t>RE20B211E</t>
  </si>
  <si>
    <t>RE20B214E</t>
  </si>
  <si>
    <t>RE20B208E</t>
  </si>
  <si>
    <t>RE22C301/W4-645</t>
  </si>
  <si>
    <t>RE20B202E</t>
  </si>
  <si>
    <t>RE20B205E</t>
  </si>
  <si>
    <t>RE20B206E</t>
  </si>
  <si>
    <t>प्रभाग क्र.  34  यशवंतराव चव्हाण  नाटयगृहामध्ये विविध दुरूस्ती विषयक कामे करणे</t>
  </si>
  <si>
    <t>RE20B209E</t>
  </si>
  <si>
    <t>CE20A819/S2-574</t>
  </si>
  <si>
    <t>RE20B207E</t>
  </si>
  <si>
    <t xml:space="preserve">17. खेळ व क्रीडांगणे एकूण बेरीज </t>
  </si>
  <si>
    <t>RE20B215E</t>
  </si>
  <si>
    <t>RE20B216E</t>
  </si>
  <si>
    <t>प्रभाग क्र.7 अ  मध्ये पुणे  विद्यापीठ येथे  राजभवन रस्ते डांबरीकरण  करणे.</t>
  </si>
  <si>
    <t>RE22C301/W4-646</t>
  </si>
  <si>
    <t>साईन बोर्डस् रंगविणे, रंगरंगोटी, रेलींगची कामे व डिव्हायडरची कामे करणे</t>
  </si>
  <si>
    <t>प्रभाग क्र.  34  संभाजी शाळा येथे  विविध दुरूस्ती कामे करणे</t>
  </si>
  <si>
    <t>CE20A819/S2-575</t>
  </si>
  <si>
    <t>प्र.क्र.7 ब मधील   एकतानगर कोटकर  लेन येथील रस्ता  पेव्हरने डांबरीकरण   करणे</t>
  </si>
  <si>
    <t>टिळक    रोड क्षेत्रीय कार्यालय ऐकूण  बेरीज</t>
  </si>
  <si>
    <t>RE22C301/W4-647</t>
  </si>
  <si>
    <t>CE20A819/S2-576</t>
  </si>
  <si>
    <t>प्रभाग क्र.  34 मध्ये गणपती   विसर्जन  व्यवस्था करणे</t>
  </si>
  <si>
    <t>प्र.क्र.7 ब मधील  आयोध्यानगरी रस्ता डांबरीकरण  करणे व अनुषंगिक  कामे करणे</t>
  </si>
  <si>
    <t>RE20B212F</t>
  </si>
  <si>
    <t>RE20B204F</t>
  </si>
  <si>
    <t>RE20B203F</t>
  </si>
  <si>
    <t>CE20A819/S2-577</t>
  </si>
  <si>
    <t>RE20B213F</t>
  </si>
  <si>
    <t>RE20B210F</t>
  </si>
  <si>
    <t>CE20C406/C1-1217</t>
  </si>
  <si>
    <t>RE20B211F</t>
  </si>
  <si>
    <t>प्र.क्र.7 ब मधील विविध ठिकाणी पथविषयक कामे करणे</t>
  </si>
  <si>
    <t>RE20B214F</t>
  </si>
  <si>
    <t>RE20B208F</t>
  </si>
  <si>
    <t>प्रभाग क्र.54 हायक्लिस सोसायटी ते  पारी कंपनी लाईटचे   खांब बसविणे</t>
  </si>
  <si>
    <t>RE20B202F</t>
  </si>
  <si>
    <t>RE20B205F</t>
  </si>
  <si>
    <t>हडपसर क्षेत्रीय   कार्यालय</t>
  </si>
  <si>
    <t>CE20A819/S2-578</t>
  </si>
  <si>
    <t>RE20B206F</t>
  </si>
  <si>
    <t>RE20B209F</t>
  </si>
  <si>
    <t>क. बालगंधर्व रंगमंदिर</t>
  </si>
  <si>
    <t>RE20B207F</t>
  </si>
  <si>
    <t>प्र.क्र.7 ब मधील वैकुंठ  मेहता ते  पाटील पडळ  रस्ता  विकसित  करणे</t>
  </si>
  <si>
    <t>RE20B215F</t>
  </si>
  <si>
    <t>RE20B216F</t>
  </si>
  <si>
    <t>फूटपाथ दुरूस्ती करणे</t>
  </si>
  <si>
    <t>RE14B301/W5-624</t>
  </si>
  <si>
    <t>RE20A302/C2-835</t>
  </si>
  <si>
    <t>CE20C406/C1-1218</t>
  </si>
  <si>
    <t>CE20A819/S2-579</t>
  </si>
  <si>
    <t>प्रभाग क्र.54  सिंहगडरोड लगड   मळा व दत्त-कृष्णाई चौकात  हायमास्ट बसविणे.</t>
  </si>
  <si>
    <t>1. रंगमंदिर भाडे</t>
  </si>
  <si>
    <t>प्रभाग क्र.21  मध्ये मोबस हॉटेल ओपन  प्लॉट  आतील वस्ती मध्ये पावसाळी लाईन  टाकणे.</t>
  </si>
  <si>
    <t>प्रभाग क्र.  34 मध्ये ग.व.नि. घोषित झोपडपट्टी  गल्लीबोळ काँक्रीट  करणे</t>
  </si>
  <si>
    <t>CE20C118/W1-92</t>
  </si>
  <si>
    <t>RI28A101</t>
  </si>
  <si>
    <t>प्र.क्र.7 ब मध्ये गिरिराज गिरिदर्शन येथील रस्ता पेव्हरने डांबरीकरण   करणे</t>
  </si>
  <si>
    <t>प्रभाग क्र.42 अ हिंगणेमळा,डांगमाळी आळी, ससाणेनगर परिसरात एल.ई.डी, फिटिंग बसविणे</t>
  </si>
  <si>
    <t>RE14B301/W5-625</t>
  </si>
  <si>
    <t>CE20A819/S2-580</t>
  </si>
  <si>
    <t>RE20B212G</t>
  </si>
  <si>
    <t>RE20B204G</t>
  </si>
  <si>
    <t>प्रभाग क्र.  34 मध्ये ग.व.नि. घोषित झोपडपट्टी  चेंबर दुरूस्ती करणे</t>
  </si>
  <si>
    <t>प्र.क्र.8  अ  मध्ये विविध ठिकाणी रस्ता   डांबरीकरण करणे</t>
  </si>
  <si>
    <t>ZE16B113/W7-16</t>
  </si>
  <si>
    <t>RE20A302/C2-836</t>
  </si>
  <si>
    <t>2. द्वारपालन व फलक</t>
  </si>
  <si>
    <t>RE20B203G</t>
  </si>
  <si>
    <t>RI28A102</t>
  </si>
  <si>
    <t>RE20B213G</t>
  </si>
  <si>
    <t>CE20A819/S2-581</t>
  </si>
  <si>
    <t>प्रभाग क्र.42अ ससाणेआळी,हडपसरगांव येथे  पावसाळीलाईन टाकणे</t>
  </si>
  <si>
    <t>RE20B210G</t>
  </si>
  <si>
    <t>प्रभाग क्र.21  मध्ये बंड गार्डन  येथे पार्किग   भागात डांबरीकरण करणे.</t>
  </si>
  <si>
    <t>RE20B211G</t>
  </si>
  <si>
    <t>RE14B301/W5-626</t>
  </si>
  <si>
    <t>RE20B214G</t>
  </si>
  <si>
    <t xml:space="preserve">प्र.क्र.8 ब औंध रामचंद्र गायकवाड मुख्य डी पी रस्ता शिदत्त चौक मोठी वाहतूक आणि वर्दळ या दृष्टीने मास्टिक पध्दतीने चौक करणे </t>
  </si>
  <si>
    <t>RE20B208G</t>
  </si>
  <si>
    <t>RE20B202G</t>
  </si>
  <si>
    <t>प्रभाग क्र.  34 मध्ये ग.व.नि. घोषित झोपडपट्टी  मध्ये ड्रेनेज  लाईन  टाकणे</t>
  </si>
  <si>
    <t>RE20B205G</t>
  </si>
  <si>
    <t>RE20B206G</t>
  </si>
  <si>
    <t>CE20A819/S2-582</t>
  </si>
  <si>
    <t>RE20B209G</t>
  </si>
  <si>
    <t>3. कलादालन भाडे</t>
  </si>
  <si>
    <t>RE20B207G</t>
  </si>
  <si>
    <t>RI28A103</t>
  </si>
  <si>
    <t>RE20B215G</t>
  </si>
  <si>
    <t>प्र.क्र.8 ब वायरलेस कॉलनी ते कुबेरा    गुलशन रस्ता पेव्हर  डांबरीकरण करणे</t>
  </si>
  <si>
    <t>RE20B216G</t>
  </si>
  <si>
    <t>XE23A301/W7-838</t>
  </si>
  <si>
    <t>पेव्हींग ब्लॉकची दुरूस्ती / कामे करणे</t>
  </si>
  <si>
    <t>CE20A819/S2-583</t>
  </si>
  <si>
    <t>प्रभाग क्र.  34 मधील नाले साफ करणे</t>
  </si>
  <si>
    <t>XE12B302/C6-301</t>
  </si>
  <si>
    <t>प्र.क्र.8 ब नागरस रस्ता भाले चौक वाहतूकीच्या   दृष्टीने  मास्टिंग पध्दतीने  चौक वाहतूक  सुधारणासह करणे</t>
  </si>
  <si>
    <t>प्रभाग क्र.21 मध्ये शाहु  मोडक  उदयान ते  महेश गवारे यांचा घराशेजारी  नालापर्यंत 24 इंच पावसाळी लाईन  टाकणे.</t>
  </si>
  <si>
    <t>CE20A819/S2-584</t>
  </si>
  <si>
    <t>FE14A118/W5-1211</t>
  </si>
  <si>
    <t>RE14B301/W5-627</t>
  </si>
  <si>
    <t>प्र.क्र.8 ब आंबेडकर वसाहत डी पी  रोड येथे  विविध सुधारणा कामे करणे</t>
  </si>
  <si>
    <t>प्रभाग क्र.42 अ ससाणेनगर  गल्ली  क्र.8,13,14 मध्ये ड्रेनेज  लाईन   टाकणे व काँक्रीट  करणे.</t>
  </si>
  <si>
    <t>प्रभाग क्र.  34 गुजरात कॉलनी मातंग वस्ती सुलभ  शौचालया  समोर ड्रेनेज  लाईन  टाकणे</t>
  </si>
  <si>
    <t>CE20A1196/C2-220</t>
  </si>
  <si>
    <t>4. उपाहारगृह भाडे</t>
  </si>
  <si>
    <t>RI28A104</t>
  </si>
  <si>
    <t>RE20B212H</t>
  </si>
  <si>
    <t>CE20A819/S2-585</t>
  </si>
  <si>
    <t>प्रभाग क्र.55 दांगट पाटील    नगर गौरव अपार्टमेंट  रस्ता  पेव्हर करणे.</t>
  </si>
  <si>
    <t>RE20B204H</t>
  </si>
  <si>
    <t>RE20B203H</t>
  </si>
  <si>
    <t>RE20C302/C1-631</t>
  </si>
  <si>
    <t>RE20B213H</t>
  </si>
  <si>
    <t>प्रभाग क्र.  9 मध्ये बालेवाडी  काँकर्ड  सोसायटी ते  गोल्डन   टेल सोसायटी  रस्ता  विकसीत  करणे</t>
  </si>
  <si>
    <t>XE23A301/W7-839</t>
  </si>
  <si>
    <t>RE20B210H</t>
  </si>
  <si>
    <t>RE20B211H</t>
  </si>
  <si>
    <t>CE20A176/W2-60</t>
  </si>
  <si>
    <t>RE20B214H</t>
  </si>
  <si>
    <t>CE20A819/S2-586</t>
  </si>
  <si>
    <t>प्रभाग क्र.  34 मयूर  कॉलनी सोलारिस  जीम फुटपाथ वरील ड्रेनेज  लाईन बदलणे</t>
  </si>
  <si>
    <t>प्रभाग क्र.21  मध्ये बी  लेन,  इ लेन कोरेगाव पार्क  व गजानन  सोसायटी येथील विदयुत   दिवे बसविणे.</t>
  </si>
  <si>
    <t>RE20B208H</t>
  </si>
  <si>
    <t>5. निवास भाडे</t>
  </si>
  <si>
    <t>RE20B202H</t>
  </si>
  <si>
    <t>प्रभाग क्र.42 अ रामोशी  आळी   येथे  पेव्हींग ब्लॉक बसविणे व काँक्रीट  करणे</t>
  </si>
  <si>
    <t>RI28A105</t>
  </si>
  <si>
    <t>प्रभाग क्र.  9 मध्ये बालेवाडी  पूर्व  भागातील रस्ते  ग्राऊट व डांबरीकरण  करणे</t>
  </si>
  <si>
    <t>RE20B205H</t>
  </si>
  <si>
    <t>CE20A1196/C2-221</t>
  </si>
  <si>
    <t>RE20B206H</t>
  </si>
  <si>
    <t>RE20B209H</t>
  </si>
  <si>
    <t>RE20B207H</t>
  </si>
  <si>
    <t>RE14B301/W5-628</t>
  </si>
  <si>
    <t>CE20A819/S2-587</t>
  </si>
  <si>
    <t>प्रभाग क्र.55   तृप्ती विहार जाधवनगर जवळील रस्ता   डांबरीकरण करणे</t>
  </si>
  <si>
    <t>RE20B215H</t>
  </si>
  <si>
    <t>ZE16B113/W7-17</t>
  </si>
  <si>
    <t>RE20B216H</t>
  </si>
  <si>
    <t>प्रभाग क्र.  34 संगिता हॉटेलची ड्रेनेज  लाईन बदलणे</t>
  </si>
  <si>
    <t>प्रभाग क्र.  9 मध्ये बालेवाडी  पश्चिम भागातील रस्ते  ग्राऊट व डांबरीकरण  करणे</t>
  </si>
  <si>
    <t>प्रभाग क्र.42 ब म्हाडा  कॉलनी येथे    ड्रेनेज  लाईन   टाकणे व काँक्रीटीकरण  करणें</t>
  </si>
  <si>
    <t>RE22C302/C4-534</t>
  </si>
  <si>
    <t>मोबाईल पार्टी व रिक्युपमेंटची बिले देणे</t>
  </si>
  <si>
    <t>CE20A819/S2-588</t>
  </si>
  <si>
    <t>6. छायाचित्रांसाठी सोय</t>
  </si>
  <si>
    <t>CE20C406/C1-1219</t>
  </si>
  <si>
    <t>CE20A176/W2-61</t>
  </si>
  <si>
    <t>RI28A106</t>
  </si>
  <si>
    <t>RE20C301/W1-707</t>
  </si>
  <si>
    <t>प्रभाग क्र.  9 मध्ये बाणेर पश्चिम भागातील रस्ते  ग्राऊट व डांबरीकरण  करणे</t>
  </si>
  <si>
    <t>प्रभाग क्र.21  मध्ये बर्निग घाट  व बंडगार्डन  पाणीपुरवठा मागील गवनी   घोषित वस्तीमध्ये नदी  किनारीबाजूस डुकरांपासून_x000D_
होणा-या त्रासांमुळे व जमीन  उकरण्यापासून संरक्षण  जाळी किंवा चॅनलिंग करून मिळावे.</t>
  </si>
  <si>
    <t>प्रभाग क्र.42 ब वैदूवाडी  सुरक्षानगर येथे फुटपाथ   करणे</t>
  </si>
  <si>
    <t>प्रभाग क्र.54राजयोग सोसायटी रस्त्यावर   एल.ई.डी.दिवे व पोल बसविणे.</t>
  </si>
  <si>
    <t>प्रभाग क्र.34  मध्ये गुजरात   कॉलनी मुख्य   रस्त्यावराल  प्रकाश व्यवस्था  सुधारणे</t>
  </si>
  <si>
    <t>CE20A819/S2-589</t>
  </si>
  <si>
    <t>FE14A118/W5-1212</t>
  </si>
  <si>
    <t>प्रभाग क्र.  9 मध्ये बाणेर  पूर्व  भागातील रस्ते  ग्राऊट व डांबरीकरण  करणे</t>
  </si>
  <si>
    <t>प्रभाग क.42 ब वैदूवाडी  गोसावी वस्ती  ,शंकर मठ, येथे    ड्रेनेज  लाईन   टाकणे व काँक्रीट  करणे</t>
  </si>
  <si>
    <t>7. इतर जमा</t>
  </si>
  <si>
    <t>RE20B212J</t>
  </si>
  <si>
    <t>CE20C406/C1-1220</t>
  </si>
  <si>
    <t>CE20A819/S2-590</t>
  </si>
  <si>
    <t>RI28A107</t>
  </si>
  <si>
    <t>RE20B204J</t>
  </si>
  <si>
    <t>CE20C118/W1-93</t>
  </si>
  <si>
    <t>RE20B203J</t>
  </si>
  <si>
    <t>XE12B302/C6-302</t>
  </si>
  <si>
    <t>प्रभाग क्र.55 वडगांव बुद्रुक  परिसरात एल.ई.डी.    दिवे बसविणे.</t>
  </si>
  <si>
    <t>RE20B213J</t>
  </si>
  <si>
    <t>प्रभाग क्र.42 ब गोसावी  वस्ती परिसरात प्रकाश व्यवस्था करणे</t>
  </si>
  <si>
    <t xml:space="preserve">प्रभाग क्र. 9 मध्ये बालेवाडी गावठाण विठ्ठल मंदिर ते सोपान बागेची उत्तर बाजू डी.पी. रस्त्यापर्यंत रस्ते ग्राऊट व डांबरीकरण करणे </t>
  </si>
  <si>
    <t>RE20B210J</t>
  </si>
  <si>
    <t>RE20B211J</t>
  </si>
  <si>
    <t>प्रभाग क्र.21  मध्ये इंद्रलोक सोसायटी ते  सौरभ हॉल  डाव्या बाजूने 24 इंच पावसाळी लाईन  टाकणे.</t>
  </si>
  <si>
    <t>RE20B214J</t>
  </si>
  <si>
    <t>RE20B208J</t>
  </si>
  <si>
    <t>CE20A819/S2-591</t>
  </si>
  <si>
    <t>CE20C118/W1-94</t>
  </si>
  <si>
    <t>RE20B202J</t>
  </si>
  <si>
    <t>RE20B205J</t>
  </si>
  <si>
    <t>RE20B206J</t>
  </si>
  <si>
    <t>8. सायकल, स्कूटर व मोटर स्टॅण्ड भाडे</t>
  </si>
  <si>
    <t>प्रभाग क्र.42 ब वैदूवाडी  परिसरात प्रकाश व्यवस्था   करणे</t>
  </si>
  <si>
    <t>RE20B209J</t>
  </si>
  <si>
    <t xml:space="preserve">प्रभाग क्र. 9 मध्ये मगनशेठ बालवडकर यांचे घरापासून करण सेलेस्टा सोसायटीपर्यंत डांबरीकरण करणे </t>
  </si>
  <si>
    <t>RI28A108</t>
  </si>
  <si>
    <t>RE20B207J</t>
  </si>
  <si>
    <t>RE20B215J</t>
  </si>
  <si>
    <t>RE20B216J</t>
  </si>
  <si>
    <t>CE20A819/S2-592</t>
  </si>
  <si>
    <t>CE20C118/W1-95</t>
  </si>
  <si>
    <t>कोठीसाठी आवश्यक साहित्य पुरविणे व खरेदी करणे</t>
  </si>
  <si>
    <t xml:space="preserve">प्रभाग क्र. 9 मध्ये स.नं. 135 ते 136 सृष्टी वाईन्स ते पिंपळे निलख रस्ता 18 मिटर डी.पी.रस्ता विकसीत करणे </t>
  </si>
  <si>
    <t>प्रभाग क्र.42 ब शंकरमठ   परिसरात प्रकाश व्यवस्था   करणे</t>
  </si>
  <si>
    <t>RE20A302/C2-837</t>
  </si>
  <si>
    <t xml:space="preserve">क. बालगंधर्व रंगमंदिर बेरीज </t>
  </si>
  <si>
    <t>CE20A819/S2-593</t>
  </si>
  <si>
    <t>प्रभाग क्र.21  मध्ये इंद्रलोक सोसायटी ते  सौरभ  हॉल पर्यंत   फुटपाथ करणे.</t>
  </si>
  <si>
    <t>ZE16A115/W6-201</t>
  </si>
  <si>
    <t>प्र.क्र.10 अ पाषाण  प्लॉट येथील  ओढ्या शेजारी   रस्ता   डांबरीकरण करणे</t>
  </si>
  <si>
    <t>प्रभाग क्र.  42 ब मध्ये गोसावी  वस्ती वैदूवाडी  परिसरात दोन इंची  व चार इंची पिण्याच्या पाण्याची लाईन  टाकणे</t>
  </si>
  <si>
    <t>CE20A819/S2-594</t>
  </si>
  <si>
    <t>RE20B212K</t>
  </si>
  <si>
    <t>RE20B204K</t>
  </si>
  <si>
    <t>RE20B203K</t>
  </si>
  <si>
    <t>प्र.क्र.10 अ चिदानंद सोसायटी कडे  जाणारा  रस्ता डांबरीकरण  करणे</t>
  </si>
  <si>
    <t>RE20B213K</t>
  </si>
  <si>
    <t>RE20B210K</t>
  </si>
  <si>
    <t>RE20B211K</t>
  </si>
  <si>
    <t>RE14B302/C5-546</t>
  </si>
  <si>
    <t>RE20B214K</t>
  </si>
  <si>
    <t>CE20A819/S2-595</t>
  </si>
  <si>
    <t>RE20B208K</t>
  </si>
  <si>
    <t>RE20B202K</t>
  </si>
  <si>
    <t>RE20B205K</t>
  </si>
  <si>
    <t>प्र.क्र.10   अ सुतारवाडी एकतानगर  येथे  डांबरीकरण  करणे</t>
  </si>
  <si>
    <t>RE20B206K</t>
  </si>
  <si>
    <t>प्रभाग क्र.21 मधील कवडेवाडी शाहू उदयान लगत जुने  शौचालय पाडून  नविन  अत्याधुनिक करणे.</t>
  </si>
  <si>
    <t>ख. गणेश कलाक्रीडा मंदिर</t>
  </si>
  <si>
    <t>RE20B209K</t>
  </si>
  <si>
    <t>CE20C406/C1-1221</t>
  </si>
  <si>
    <t>RE20B207K</t>
  </si>
  <si>
    <t>प्रभाग क्र.56 पानमळा वसाहत  येथे पथदिवे   बसविणे.</t>
  </si>
  <si>
    <t>CE20A819/S2-596</t>
  </si>
  <si>
    <t>RE22C302/C4-535</t>
  </si>
  <si>
    <t>RE20B215K</t>
  </si>
  <si>
    <t>RE20B216K</t>
  </si>
  <si>
    <t>प्र.क्र.10  अ विश्वकर्मा सोसायटी कडे  जाणारा  रस्ता डांबरीकरण  करणे</t>
  </si>
  <si>
    <t>प्रभाग क्र.21   मध्ये  पुज्य कस्तुरबा   गांधी  शाळेचे नॉर्थ  मेनवरील गेट बंद करून    सी लेन रस्त्यावर  प्रवेशव्दार करणे.</t>
  </si>
  <si>
    <t>CE20A819/S2-597</t>
  </si>
  <si>
    <t>10ब</t>
  </si>
  <si>
    <t>प्र.क्र.10 ब स.नं.152 ते  सुतारवाडी  लिंक  रोडला जोडणारा रस्ता  विकसित  करणे</t>
  </si>
  <si>
    <t>RE20A302/C2-838</t>
  </si>
  <si>
    <t>CE20A819/S2-598</t>
  </si>
  <si>
    <t>11अ</t>
  </si>
  <si>
    <t>प्रभाग क्र.21   मध्ये  नॉथ मेन रोड  लेन ई    चे डांबरीकरण   करणे.</t>
  </si>
  <si>
    <t>प्रभाग क्र  11  अ मधील कपिला व कृषी  सोसायटी परिसरात  डांबरीकरण  करणे</t>
  </si>
  <si>
    <t>RE20B212L</t>
  </si>
  <si>
    <t>CE20A819/S2-599</t>
  </si>
  <si>
    <t>RE20B204L</t>
  </si>
  <si>
    <t>RE20B203L</t>
  </si>
  <si>
    <t>RE20B213L</t>
  </si>
  <si>
    <t>प्रभाग क्र  11  अ मधील कुसाळकर   पुतळा  चौक ते  पत्रकारनगरपर्यंतचा रस्ता डांबरीकरण  करणे</t>
  </si>
  <si>
    <t>RE20B210L</t>
  </si>
  <si>
    <t>RE20B211L</t>
  </si>
  <si>
    <t>RE20B214L</t>
  </si>
  <si>
    <t>RE20B208L</t>
  </si>
  <si>
    <t>CE20A819/S2-600</t>
  </si>
  <si>
    <t>RE20B202L</t>
  </si>
  <si>
    <t>RE20B205L</t>
  </si>
  <si>
    <t>RE20B206L</t>
  </si>
  <si>
    <t>RE20B209L</t>
  </si>
  <si>
    <t>RE20B207L</t>
  </si>
  <si>
    <t>RE20B215L</t>
  </si>
  <si>
    <t>RE20B216L</t>
  </si>
  <si>
    <t>पावसाळी लाईन 600 मि.मि.पर्यंत पाईप टाकणे/दुरूस्ती करणे व इतर अनुषंगिक कामे करणे</t>
  </si>
  <si>
    <t>CE20A819/S2-601</t>
  </si>
  <si>
    <t>प्र.क्र. 12  अ मध्ये  हरेकृष्ण  मंदीर पथ  डांबरीकरण करणे</t>
  </si>
  <si>
    <t>CE20A819/S2-602</t>
  </si>
  <si>
    <t>RE20B212M</t>
  </si>
  <si>
    <t>प्रभाग क्र.12 ब, मध्ये विविध ठिकाणी डांबरीकरण   करणे.</t>
  </si>
  <si>
    <t>RE20B204M</t>
  </si>
  <si>
    <t>RE20B203M</t>
  </si>
  <si>
    <t>RE20B213M</t>
  </si>
  <si>
    <t>CE20A819/S2-603</t>
  </si>
  <si>
    <t>RE20B210M</t>
  </si>
  <si>
    <t>RE20B211M</t>
  </si>
  <si>
    <t>RE20B214M</t>
  </si>
  <si>
    <t>प्रभाग क्र.12 ब विविध ठिकाणी ग्राऊटींग   करणे.</t>
  </si>
  <si>
    <t>RE20B208M</t>
  </si>
  <si>
    <t>RE20B202M</t>
  </si>
  <si>
    <t>RE20B205M</t>
  </si>
  <si>
    <t>RE20B206M</t>
  </si>
  <si>
    <t>CE20A819/S2-604</t>
  </si>
  <si>
    <t>RE20B209M</t>
  </si>
  <si>
    <t>RE20B207M</t>
  </si>
  <si>
    <t>RE20B215M</t>
  </si>
  <si>
    <t>RE20A302/C2-839</t>
  </si>
  <si>
    <t>RE20B216M</t>
  </si>
  <si>
    <t>पावसाळी जाळ्या पुरविणे, बसविणे व दुरूस्ती करणे</t>
  </si>
  <si>
    <t>प्रभाग क्र.13 अ  मध्ये विविध ठिकाणी ग्राउटींग   करुन   रस्ते डांबरीकरण   करणे.</t>
  </si>
  <si>
    <t>प्रभाग क्र.22 ब मध्ये गल्लीबोळांना नावे देणे  व घर क्रमांक  देणे.</t>
  </si>
  <si>
    <t>CE20C406/C1-1222</t>
  </si>
  <si>
    <t>CE20A819/S2-605</t>
  </si>
  <si>
    <t>प्रभाग क्र.42 अ ससाणेनगर गल्ली नं  4व 5 येथे  भुमीगत विद्युत  केबल  टाकणे.</t>
  </si>
  <si>
    <t>प्र.क्र.13 ब मधील   संगमवाडी येथील अंंतर्गत  रस्ते डांबरीकरण   करणे</t>
  </si>
  <si>
    <t>CE20A819/S2-606</t>
  </si>
  <si>
    <t>XE12B302/C6-303</t>
  </si>
  <si>
    <t>RE20B212N</t>
  </si>
  <si>
    <t>CE20A1196/C2-222</t>
  </si>
  <si>
    <t>RE20B204N</t>
  </si>
  <si>
    <t>RE20B203N</t>
  </si>
  <si>
    <t>RE20B213N</t>
  </si>
  <si>
    <t>RE20B210N</t>
  </si>
  <si>
    <t>प्रभाग क्र  42.अ गल्ली  नं.5 गल्लीबोळ सी.सी,काँक्रीट करणे.</t>
  </si>
  <si>
    <t>प्रभाग क्र.22 ब मध्ये मारूती  मंदिर    ते सिध्देश्वर  मंडळ लगत झोपडपटटीमध्ये  विविध ठिकाणी पाण्याची लाईन  टाकणे.</t>
  </si>
  <si>
    <t>RE20B211N</t>
  </si>
  <si>
    <t>CE22A547/C4-717</t>
  </si>
  <si>
    <t>RE22C302/C4-536</t>
  </si>
  <si>
    <t>प्रभाग क्र.42 अ बनकर गार्डन  येथील उद्यानात खेळणी  बसविणे.</t>
  </si>
  <si>
    <t>प्रभाग क्र.22 ब मध्ये   डॉ. नायडू रूग्णालयाजवळ डॉग  पौंडची संरक्षक भिंत व इतर विकास  कामे करणे.</t>
  </si>
  <si>
    <t>RE20B214N</t>
  </si>
  <si>
    <t>1. कायम सेवकवर्ग वेतन (भुयारी गटारांतील पाणी उपसण्याचे स्थान)</t>
  </si>
  <si>
    <t>RE20B208N</t>
  </si>
  <si>
    <t>CE20A1196/C2-223</t>
  </si>
  <si>
    <t>XE23B101A</t>
  </si>
  <si>
    <t>RE20B202N</t>
  </si>
  <si>
    <t>प्रभाग क्र.42 अ हडपसर गांव  ससाणेनगर येथे  गतिरोधक बसविणे व झे्रबा कॅासिंग पट्टे   मारणे.</t>
  </si>
  <si>
    <t>RE20B205N</t>
  </si>
  <si>
    <t>RE20B206N</t>
  </si>
  <si>
    <t>RE22C302/C4-537</t>
  </si>
  <si>
    <t>RE20B209N</t>
  </si>
  <si>
    <t>अभियांत्रिकी महाविद्यालय चौक ते पाटील इस्टेट दरम्यान उड्डाणपूल बांधणे</t>
  </si>
  <si>
    <t>ZE16B130/C7-905</t>
  </si>
  <si>
    <t>प्रभाग क्र.22 कैलास स्मशानभूमी जवळ गांडूळ खत  प्रकल्प करणे.</t>
  </si>
  <si>
    <t>प्रभाग क्र.42 ब शंकरमठ येथे  ड्रेनेजलाईन  टाकणे.</t>
  </si>
  <si>
    <t>XE23B103</t>
  </si>
  <si>
    <t>FE61A118/C-106</t>
  </si>
  <si>
    <t>3. मैलापाणी उपसण्यासाठी वीज खर्च (वि.अ.)</t>
  </si>
  <si>
    <t>स्वारगेट चौक</t>
  </si>
  <si>
    <t>CE20A1245/A1-109++</t>
  </si>
  <si>
    <t>RE14B302/C5-547</t>
  </si>
  <si>
    <t>FE61A118/C-107</t>
  </si>
  <si>
    <t>वेताळ चौक</t>
  </si>
  <si>
    <t>प्रभाग क्रमांक 13 येथील मुळा रोड काँक्रिटीकरण करणे व तद्अनुषंगिक कामे करणे.</t>
  </si>
  <si>
    <t>FE61A118/C-108</t>
  </si>
  <si>
    <t>प्रभाग क्र.22 ब मध्ये पंचशील   चौक   येथे पूर्वी   सारखी संडास व मुतारी बांधणे.</t>
  </si>
  <si>
    <t>CE20A1245/A1-114++</t>
  </si>
  <si>
    <t>प्र.क्र. 15 मध्ये येरवडा भाजी मार्केट ते लुप रोड पर्यंत रस्ता कॉक्रिट करणे</t>
  </si>
  <si>
    <t>CE20A1245/A1-117++</t>
  </si>
  <si>
    <t>प्रभाग क्रमांक 21 येथील कै.बा.स.ढोले पाटील रोड क्षेत्रिय कार्यालय
परिसरातील रस्ते डांबरीकरण करणे तसेच विविध विकासाची कामे करणे.</t>
  </si>
  <si>
    <t>ZE16A104A/P2-229</t>
  </si>
  <si>
    <t>CE20A1245/A1-119++</t>
  </si>
  <si>
    <t>प्रभाग क्र. 72 तुळजाभवानी नगर, अंबिकानगर, खडकेवस्ती, पवनानगर येथे पाणीपुरवठा विषयक कामे करणे.</t>
  </si>
  <si>
    <t>विशेष निधी उरूळी देवाची/फुरसंगी डेपो परिसर कचराडेपोवरील उर्वरित कचऱ्याचे नॉर्म्सप्रमाणे कॅपिंग करणे, व तद्नुषंगिक कामे करणे.</t>
  </si>
  <si>
    <t>बाबासाहेब सांस्कृतिक भवन ते अलंकार थिएटर पर्यंतचा रस्ता काँक्रिटचा करणे</t>
  </si>
  <si>
    <t>ZE16A104A/P2-230</t>
  </si>
  <si>
    <t>CE20A1245/A1-143++</t>
  </si>
  <si>
    <t>प्रभाग क्र. 73 मध्ये रस्ते खादाईतील लाईन्स जिरविणे, नव्याने जलवाहिन्या विकसीत करणे व तद्नुषंगिक कामे करणे.</t>
  </si>
  <si>
    <t>RE20A302/C2-840</t>
  </si>
  <si>
    <t>मुंढवा रेल्वे उडाणपुल ते नदीवरील पुल दरम्यानचा रस्ता काँक्रिटीकरण करणे</t>
  </si>
  <si>
    <t>CE19A117</t>
  </si>
  <si>
    <t>ZE16A104A/P2-231</t>
  </si>
  <si>
    <t>CE20A1249/A6-11+++</t>
  </si>
  <si>
    <t>प्रभाग क्र.22 ब मध्ये विविध ठिकाणी रस्त्यावर स्पिड  ब्रेकर/पेडेस्ट्रियन  करण्यात यावे.</t>
  </si>
  <si>
    <t>प्रभाग क्र. 73 अहिल्यादेवी मटन शौप ते खुशबू हॉटेलपर्यंत रस्त्याच्या कडेने जलवहिनी विकसीत करणे.</t>
  </si>
  <si>
    <t xml:space="preserve">उरुळी देवाची/फुरसुंगी येथील कचरा डेपोच्या भोवती सिमाभिंत बांधणे. </t>
  </si>
  <si>
    <t>शंकरमहाराज मठ ते भारती विद्यापीठ</t>
  </si>
  <si>
    <t>खाडे गिरणी ते दौलतनगर सनसिटी रस्ता भूसंपादन करून विकसीत करणे</t>
  </si>
  <si>
    <t>ZE16A104A/P2-232</t>
  </si>
  <si>
    <t>CE22A547/C4-718</t>
  </si>
  <si>
    <t>प्रभाग क्र. 74 विविध ठिकाणी पाण्याची लाईन टाकणे, रस्ते खादाईतील लाईन्स जिरविणे व वितरण व्यवस्था नियंत्रित करणे.</t>
  </si>
  <si>
    <t>FE61A118/C-109</t>
  </si>
  <si>
    <t>RE22C302/C4-538</t>
  </si>
  <si>
    <t>CE19A118</t>
  </si>
  <si>
    <t>प्रभाग क्र.42 ब शंकरमठ येथे  बेबी कॅनॉलला जाळी बसविणे.</t>
  </si>
  <si>
    <t>हिंगणे स्त्री शिक्षण संस्था</t>
  </si>
  <si>
    <t>ZE16A104A/P2-233</t>
  </si>
  <si>
    <t>पुणे शहरासाठी गांडूळखत प्रकल्पासाठी/बायोगॅस प्रकल्प/मेकॅनिकल कंपोस्टिंग प्रकल्प</t>
  </si>
  <si>
    <t>प्रभाग क्र.22 नायडू  हॉस्पिटल  सर्व्हट क्वार्टस येथील   व्यायामशाळेचे नूतनीकरण करणे.</t>
  </si>
  <si>
    <t>FE61A118/C-110</t>
  </si>
  <si>
    <t>संचेती हॉस्पिटल चौक येथे 2 ठिकाणी पादचारी पूल बांधणे</t>
  </si>
  <si>
    <t>XE23B104</t>
  </si>
  <si>
    <t>FE61A118/C-111</t>
  </si>
  <si>
    <t>CE19A119</t>
  </si>
  <si>
    <t>FE14A121/C5-1208</t>
  </si>
  <si>
    <t>RE20C302/C1-632</t>
  </si>
  <si>
    <t>RE20B207N</t>
  </si>
  <si>
    <t xml:space="preserve">गणेशखिंड रस्ता ते वाकडेवाडी सबवे दरम्यान रस्त्याचे रुंदीकरण करणे तसेच अस्तित्त्वातील  सबवेचे रुंदीकरण करणे </t>
  </si>
  <si>
    <t xml:space="preserve">गार्डन वेस्टसाठी विविध ठिकाणी पुणे मनपा हद्दीत श्रेडर मशिन बसविणे. </t>
  </si>
  <si>
    <t>RE20B215N</t>
  </si>
  <si>
    <t>4. निरनिराळ्या पंपिंग स्टेशनमधील स्क्रिनिंग पेनस्टॉक इ. उपकरणांची देखभाल व दुरुस्ती</t>
  </si>
  <si>
    <t>प्रभाग क्र.22 ब मध्ये प्रायव्हेट  रोड  पत्राचाळ येथे विदयुत    एल ई    डी दिवे  बसविणे.</t>
  </si>
  <si>
    <t>RE20B216N</t>
  </si>
  <si>
    <t>FE61A118/C-112</t>
  </si>
  <si>
    <t>XE23B105</t>
  </si>
  <si>
    <t>कमिन्स कॉलेज जंशन, वारजे रोड येथे उड्डाणपूल बांधणे</t>
  </si>
  <si>
    <t>काँक्रीटीकरण करणे / फरशी बसविणे व दुरूस्ती करणे</t>
  </si>
  <si>
    <t>प्र.क्र.13 ब मधील विविध ठिकाणी रस्ते  डांबरीकरण/कॉक्रीटीकरण करणे</t>
  </si>
  <si>
    <t>FE61A118/C-113</t>
  </si>
  <si>
    <t xml:space="preserve">मलनि:सारण प्रकल्प एकूण </t>
  </si>
  <si>
    <t>5. कोठी व इतर साहित्यासाठी खर्च</t>
  </si>
  <si>
    <t>XE23B106</t>
  </si>
  <si>
    <t>XE12B302/C6-304</t>
  </si>
  <si>
    <t>शिवणे खराडी टप्पा क्र 2 उड्डाणपूल बांधणे</t>
  </si>
  <si>
    <t>CE20A819/S2-607</t>
  </si>
  <si>
    <t>1. प्रेक्षागृह भाडे</t>
  </si>
  <si>
    <t>प्रभाग क्र.22 कैलास   स्मशानभूमीसाठी   4 इंच सी आय लाई्रन  टाकणे.</t>
  </si>
  <si>
    <t>6. यंत्रसामुग्री, सुटे भाग व दुरुस्ती</t>
  </si>
  <si>
    <t>RI28B101</t>
  </si>
  <si>
    <t>FE61A118/C-114</t>
  </si>
  <si>
    <t>XE23B107</t>
  </si>
  <si>
    <t xml:space="preserve">प्रभाग क्र.16 अ स्व.राजीव गांधीनगर झोपडपट्टी येथे मुख्य आळंदी रस्ता ते मेंटल वसाहतीपर्यंत रस्ता डांबरीकरण करणे </t>
  </si>
  <si>
    <t>CE19A120</t>
  </si>
  <si>
    <t>भेलकेनगर चौक, कोथरूड येथे उड्डाणपूल बांधणे</t>
  </si>
  <si>
    <t>RE20B212P</t>
  </si>
  <si>
    <t>RE20B204P</t>
  </si>
  <si>
    <t xml:space="preserve">व्हर्मीकंपोस्ट पध्दतीचे प्रक्रिया प्रकल्प उभारणे. </t>
  </si>
  <si>
    <t>RE20B203P</t>
  </si>
  <si>
    <t>7. भवन दुरुस्ती</t>
  </si>
  <si>
    <t>CE20A819/S2-608</t>
  </si>
  <si>
    <t>FE61A118/C-115</t>
  </si>
  <si>
    <t>RE20B213P</t>
  </si>
  <si>
    <t>XE23B110</t>
  </si>
  <si>
    <t>RE20B210P</t>
  </si>
  <si>
    <t>रामवाडी भूयारी मार्गाचे उर्वरीत काम पूर्ण करणे</t>
  </si>
  <si>
    <t>RE20B211P</t>
  </si>
  <si>
    <t>RE20A302/C2-841</t>
  </si>
  <si>
    <t>प्रभाग क्र.16 अ स.नं120 फुलेनगर वसाहत येथे  रस्ते डांबरीकरण   करणे</t>
  </si>
  <si>
    <t>RE20B214P</t>
  </si>
  <si>
    <t>RE20B208P</t>
  </si>
  <si>
    <t>2. प्रदर्शन हॉल भाडे</t>
  </si>
  <si>
    <t>FE61A118/C-116</t>
  </si>
  <si>
    <t>RE20B202P</t>
  </si>
  <si>
    <t>RI28B103</t>
  </si>
  <si>
    <t>8. ट्रान्सफार्मर सार्केट ब्रेकर्स इ.विद्युत यंत्रणाची देखभाल दुरुस्तीची व तद्नुषंगिक कामे</t>
  </si>
  <si>
    <t>हॅरिस पूलालगत नवीन पूल बांधणे</t>
  </si>
  <si>
    <t>RE20B205P</t>
  </si>
  <si>
    <t>प्रभाग क्र.22 मातोश्री  रमाबाई कमान,  पासून पचशील चौक  पर्यंत   फुटपाथ करणे.</t>
  </si>
  <si>
    <t>RE20B206P</t>
  </si>
  <si>
    <t>RE20B209P</t>
  </si>
  <si>
    <t>FE61A118/C-117</t>
  </si>
  <si>
    <t>RE20B207P</t>
  </si>
  <si>
    <t>RE20B215P</t>
  </si>
  <si>
    <t>महादेवभाई देसाई चौक (शास्त्रीनगर) नगररोड येथे वाहनांसाठी भूयारी मार्ग बांधणे</t>
  </si>
  <si>
    <t>RE20B216P</t>
  </si>
  <si>
    <t>मुरूम पुरविणे व रस्ता दुरूस्त करणे</t>
  </si>
  <si>
    <t>FE61A118/C-118</t>
  </si>
  <si>
    <t>3. उपहारगृह भाडे</t>
  </si>
  <si>
    <t>RI28B104</t>
  </si>
  <si>
    <t>सूसरोड वरील हायवेवरील पुलाचे रूंदीकरण करणे</t>
  </si>
  <si>
    <t>ZE16A115#</t>
  </si>
  <si>
    <t>FE61A119</t>
  </si>
  <si>
    <t>4. वाहनतळ भाडे</t>
  </si>
  <si>
    <t>पुणे मेट्रो रेल्वे प्रकल्प</t>
  </si>
  <si>
    <t>RI28B105</t>
  </si>
  <si>
    <t xml:space="preserve">क्षेत्रिय कार्यालय : पाणीपुरवठा विभागाने करावयाची कामे </t>
  </si>
  <si>
    <t>FE61A120</t>
  </si>
  <si>
    <t>पुणे शहरात मोनो रेल योजना राबविणे</t>
  </si>
  <si>
    <t>FE61A121</t>
  </si>
  <si>
    <t xml:space="preserve">हायकॅपॅसिटी मास ट्रान्झीट रूट (एससीएमटीआर) अंतर्गत 34 कि.मी. लांबीच्या रस्त्याची  सुधारणा करणे चे कामाचे आरेखन करणे. </t>
  </si>
  <si>
    <t>ग−2. पथांवरील दिवाबत्ती (वि.कार्या.)</t>
  </si>
  <si>
    <t>5. इतर जमा</t>
  </si>
  <si>
    <t>RE20C212A</t>
  </si>
  <si>
    <t>क्षेत्रिय कार्यालय : नागरिकांच्या सहभाग योजनेतून पाणीपुरवठा विभागाने करावयाची कामे</t>
  </si>
  <si>
    <t>FE61A122</t>
  </si>
  <si>
    <t>RE20C204A</t>
  </si>
  <si>
    <t>RE20C203A</t>
  </si>
  <si>
    <t>बीओटी व अन्य प्रकल्पांसाठी सल्लागार फी अदा करणे</t>
  </si>
  <si>
    <t>RE20C213A</t>
  </si>
  <si>
    <t>RI28B102</t>
  </si>
  <si>
    <t>RE20C210A</t>
  </si>
  <si>
    <t>RE20C211A</t>
  </si>
  <si>
    <t>RE20C214A</t>
  </si>
  <si>
    <t>FE61A123</t>
  </si>
  <si>
    <t>RE20C208A</t>
  </si>
  <si>
    <t>RE20C202A</t>
  </si>
  <si>
    <t>RE20C205A</t>
  </si>
  <si>
    <t>ZE16A118#</t>
  </si>
  <si>
    <t>RE20C206A</t>
  </si>
  <si>
    <t>V6</t>
  </si>
  <si>
    <t>RE20C209A</t>
  </si>
  <si>
    <t>RE20C207A</t>
  </si>
  <si>
    <t xml:space="preserve">क्षेत्रिय कार्यालय : विकेंद्रीकरणाअंतर्गत पाणीपुरवठा विभागाने करावयाची कामे </t>
  </si>
  <si>
    <t>RE20C215A</t>
  </si>
  <si>
    <t>RE20C216A</t>
  </si>
  <si>
    <t>कायम सेवकवर्ग वेतन</t>
  </si>
  <si>
    <t>स्वारगेट चौकात उड्डाणपूलाचे कामाकरिता सेवा वाहिन्या हलविणे व अनुषंगिक कामे करणे</t>
  </si>
  <si>
    <t>XE23A302/C7-634</t>
  </si>
  <si>
    <t xml:space="preserve">ख. गणेश कलाक्रीडा मंदिर बेरीज </t>
  </si>
  <si>
    <t>FE61A124</t>
  </si>
  <si>
    <t>सासवड फाटा येथे उड्डाणपुलानजीकचे रस्त्याची कामे करणे</t>
  </si>
  <si>
    <t>प्रभाग क्र.23 वीर  मंडळ येथे    ड्रेनेज  लाईन बदलणे   तसेच   नविन   चेंबर्स बांधणे.</t>
  </si>
  <si>
    <t>FE61A125</t>
  </si>
  <si>
    <t>RE20C212C</t>
  </si>
  <si>
    <t>RE20C204C</t>
  </si>
  <si>
    <t xml:space="preserve">सिंहगड रस्त्यावर धायरी उड्डाणपूल ते काँक्रीट रस्ता दरम्यान सर्व्हिस रस्ते काँक्रीटीकरण सह,  कॅनोल पुल दुरुस्ती व तद्नुषंघिक कामे करणे </t>
  </si>
  <si>
    <t>RE20C203C</t>
  </si>
  <si>
    <t>RE20C213C</t>
  </si>
  <si>
    <t>ZE16B113#</t>
  </si>
  <si>
    <t>FE61A126</t>
  </si>
  <si>
    <t>RE20C210C</t>
  </si>
  <si>
    <t>CE20A819/S2-609</t>
  </si>
  <si>
    <t>क्षेत्रिय कार्यालय : मलनि:सारण विभागाने करावयाची कामे</t>
  </si>
  <si>
    <t>RE20C211C</t>
  </si>
  <si>
    <t>RE22C302/C4-539</t>
  </si>
  <si>
    <t>RE20C214C</t>
  </si>
  <si>
    <t xml:space="preserve">सिटी डेव्हल्पमेंट प्लॅन अंतर्गत असलेले विविध ठिकाणी उड्डाणपूल नदीवरील पूल, बोगदे  इत्यादी कामांसाठी पुणे मनपाचा हिस्सा </t>
  </si>
  <si>
    <t>RE20C208C</t>
  </si>
  <si>
    <t>प्रभाग क्र  17 अ कल्याणीनगर, नितापार्क परिसरातील रस्ते डांबरीकरण   करणे</t>
  </si>
  <si>
    <t>RE20C202C</t>
  </si>
  <si>
    <t>प्रभाग क्र.23 मधील महानगरपालिकेच्या  विविध  मिळकतीना रंगरंगोटी करणे.</t>
  </si>
  <si>
    <t>RE20C205C</t>
  </si>
  <si>
    <t>FE61A127</t>
  </si>
  <si>
    <t>RE20C206C</t>
  </si>
  <si>
    <t>RE20C209C</t>
  </si>
  <si>
    <t>RE20C207C</t>
  </si>
  <si>
    <t>CE20A819/S2-610</t>
  </si>
  <si>
    <t xml:space="preserve">खराडी गावठाणापासून मुंढवा येथे मुळामुठा नदीवर पूल बांधणे व येरवडा येथील जुन्या पुलाची  देखभाल दुरूस्ती कामे करणे व नवीन पूल बांधणे </t>
  </si>
  <si>
    <t>RE20C215C</t>
  </si>
  <si>
    <t>ग. यशवंतराव चव्हाण नाट्यगृह</t>
  </si>
  <si>
    <t>RE20C216C</t>
  </si>
  <si>
    <t>प्रभाग क्र  17  अ शास्त्रीनगर  त्रिदलनगर परिसरातील रस्ते  ग्राऊट करुन  डांबरीकरण  करणे</t>
  </si>
  <si>
    <t>ZE16B130#</t>
  </si>
  <si>
    <t>रस्त्यावरील दिवे, देखभाल दुरूस्ती तसेच विद्युत विषयक आवश्यक कामे करणे</t>
  </si>
  <si>
    <t>RE22C302/C4-540</t>
  </si>
  <si>
    <t>CE20A819/S2-611</t>
  </si>
  <si>
    <t>क्षेत्रिय कार्यालय : नागरिकांच्या सहभाग योजनेतून मलनि:सारण विभागाने करावयाची कामे</t>
  </si>
  <si>
    <t>CE19A121</t>
  </si>
  <si>
    <t>प्र.क्र.18अ मध्ये विविध ठिकाणी रस्ते  करणे.</t>
  </si>
  <si>
    <t>प्रभाग क्र.23 बाबुराव सणस शाळा मुख्याधापक तसेच  संगणक  लॅबचे नुतणीकरण  करणे दुरूस्ती करणे  फर्नीचर  करणे.</t>
  </si>
  <si>
    <t>1. नाट्यगृह भाडे</t>
  </si>
  <si>
    <t xml:space="preserve">विकेंद्रित पध्दतीने कचरा प्रक्रिया प्रकल्प उभारणे व तदनुषंगिक कामे करणे. </t>
  </si>
  <si>
    <t>CE20A819/S2-612</t>
  </si>
  <si>
    <t>ZE16B131#</t>
  </si>
  <si>
    <t xml:space="preserve">( टीप - आर्थिक वर्षात सार्वजनिक वाहतूक सुधारणा व विशेष प्रकल्पासाठी अतिरित  निधीची गरज भासल्यास जागतिक बँक जपान बँक व वित्त संस्थांकडून कर्ज घेऊन तरतूद  उपलब्ध करता येईल. ) </t>
  </si>
  <si>
    <t>V7</t>
  </si>
  <si>
    <t>प्र.क्र.18अ मध्ये विविध ठिकाणी डांबरी रस्त्यावर लिक्वीड  सिलकोट  करणे.</t>
  </si>
  <si>
    <t>XE12B302/C6-305</t>
  </si>
  <si>
    <t>क्षेत्रिय कार्यालय : विकेंद्रीकरणाअंतर्गत मलनि:सारण विभागाने करावयाची कामे</t>
  </si>
  <si>
    <t>प्रभाग क्र.23 मधील विविध नळकोंडाळे यांची  दुरूस्ती करणे.</t>
  </si>
  <si>
    <t>CE20A819/S2-613</t>
  </si>
  <si>
    <t>CE19A122</t>
  </si>
  <si>
    <t>RE20C212D</t>
  </si>
  <si>
    <t>प्र.क्र.18अ मध्ये डांबरीकरण केलेल्या रस्त्यावर पेंटींगची  कामे करणे.</t>
  </si>
  <si>
    <t>कचरा प्रक्रिया प्रकल्पासाठी जागा ताब्यात घेणे, कंपाउंड करणे, रस्ते करणे व तदनुषंगिक कामे करणे.</t>
  </si>
  <si>
    <t>RE20C204D</t>
  </si>
  <si>
    <t>RE20C203D</t>
  </si>
  <si>
    <t>RE20C213D</t>
  </si>
  <si>
    <t>CE20A819/S2-614</t>
  </si>
  <si>
    <t>RE20C210D</t>
  </si>
  <si>
    <t>RE20C211D</t>
  </si>
  <si>
    <t>XE23A302/C7-635</t>
  </si>
  <si>
    <t>RE20C214D</t>
  </si>
  <si>
    <t>प्र.क्र.18अ मध्ये  वृंदावन नगर व सैनिकवाडी  मध्ये  रस्ते डांबरीकरण  करणे</t>
  </si>
  <si>
    <t>RE20C208D</t>
  </si>
  <si>
    <t>RE20C202D</t>
  </si>
  <si>
    <t>प्रभाग क्र.23 मंंगळवार पेठ  येथे    विविध ठिकाणी ड्रेनेज  विषयी कामे करणे.</t>
  </si>
  <si>
    <t>RE20C205D</t>
  </si>
  <si>
    <t>CE20A819/S2-615</t>
  </si>
  <si>
    <t>RE20C206D</t>
  </si>
  <si>
    <t>RE20C209D</t>
  </si>
  <si>
    <t>RE20C207D</t>
  </si>
  <si>
    <t>RE20C215D</t>
  </si>
  <si>
    <t>प्र.क्र.18अ मध्ये सर्व रस्त्याच्या कडेला पडलेली माती,राडारोडा  उचलून   सदर रस्ते  दुरुस्त करणे.</t>
  </si>
  <si>
    <t>RE20C216D</t>
  </si>
  <si>
    <t>CE19A123</t>
  </si>
  <si>
    <t>RE20A302/C2-842</t>
  </si>
  <si>
    <t>CE20A819/S2-616</t>
  </si>
  <si>
    <t>ताब्यात येणाऱ्या जागांवर प्रक्रिया प्रकल्प उभारणे, प्रकल्पांसाठी आवश्यक सुविधा विषयक कामे करणे इत्यादी.</t>
  </si>
  <si>
    <t>प्रभाग क्र.23भिमनगर गाडीतळ व इंदिरानगर येथे  ट्रिमिक्स कॉक्रीट  करणे.</t>
  </si>
  <si>
    <t>प्र.क्र.18अ यशवंतनगर  साईकृपा,नवरत्न सोसायटी येथील डांबरी रस्त्यावर लिक्वीड  सिलकोट  करणे.</t>
  </si>
  <si>
    <t>CE20A819/S2-617</t>
  </si>
  <si>
    <t xml:space="preserve">प्र.क्र.18अ मधील रस्ते खात्याचा माल वापरुन डांबरीकरण व दुरुस्ती करण्यासाठी मशिनरी व मजूर पुरवविणे. </t>
  </si>
  <si>
    <t>CE19A124</t>
  </si>
  <si>
    <t>CE20A819/S2-618</t>
  </si>
  <si>
    <t>RE20C302/C1-633</t>
  </si>
  <si>
    <t xml:space="preserve">उरुळी देवाची/फुरसुंगी येथील गावांमध्ये विविध विकास कामे करणे. </t>
  </si>
  <si>
    <t>प्रभाग क्र.18 ब मध्ये सत्यनारायण सोसायटी मधील   रस्ते विकसित   करणे</t>
  </si>
  <si>
    <t>प्रभाग क्र.23 मंगळवार पेठ  येथील समाजमंदिर व महानगरपालिकेच्या   मिळकतींमध्ये विदयुत विषयक कामे करणे.</t>
  </si>
  <si>
    <t>CE20A819/S2-619</t>
  </si>
  <si>
    <t>प्रभाग क्र.18 ब मध्ये  वृंदावन नगर व परिसर मधील रस्ते विकसित   करणे</t>
  </si>
  <si>
    <t>RE22C212B</t>
  </si>
  <si>
    <t>RE22C204B</t>
  </si>
  <si>
    <t>CE19A126</t>
  </si>
  <si>
    <t>RE22C203B</t>
  </si>
  <si>
    <t>RE22C302/C4-541</t>
  </si>
  <si>
    <t>RE22C213B</t>
  </si>
  <si>
    <t>CE20A819/S2-620</t>
  </si>
  <si>
    <t>वॉर्ड क्र. 6 मधील कचरा वर्गीकरण होणेकामी बकेट खरेदी करणे, कचरा गाडी पुरविणे.</t>
  </si>
  <si>
    <t xml:space="preserve">क्षेत्रिय कार्यालयाने पाणीपुरवठा अंतर्गत करावयाची कामेबेरीज </t>
  </si>
  <si>
    <t>RE22C210B</t>
  </si>
  <si>
    <t>प्रभाग क्र.23 बाबुराव सणस शाळा संपूर्ण  टेरेस  सभागृह वॉटर प्रफ करणे  टाकी बसविणे   जी आय  फिटींग करणे.</t>
  </si>
  <si>
    <t>RE22C211B</t>
  </si>
  <si>
    <t>RE22C214B</t>
  </si>
  <si>
    <t>प्रभाग क्र.18 ब मध्ये बिशप स्कूल ते  हरीनगर   येथील मुख्य  रस्ता विकसित करणे</t>
  </si>
  <si>
    <t>RE22C208B</t>
  </si>
  <si>
    <t>RE22C202B</t>
  </si>
  <si>
    <t>RE22C205B</t>
  </si>
  <si>
    <t>CE20A819/S2-621</t>
  </si>
  <si>
    <t>RE22C206B</t>
  </si>
  <si>
    <t>RE22C209B</t>
  </si>
  <si>
    <t>CE19A139</t>
  </si>
  <si>
    <t>RE22C207B</t>
  </si>
  <si>
    <t>प्रभाग क्र.18 ब मध्ये हरीनगर ते  त्रिबंकेश्वर सोसायटी  येथील मुख्य  रस्ता  विकसित  करणे</t>
  </si>
  <si>
    <t>RE20C302/C1-634</t>
  </si>
  <si>
    <t>RE22C215B</t>
  </si>
  <si>
    <t>RE22C216B</t>
  </si>
  <si>
    <t xml:space="preserve">उरुळी देवाची/फुरसंगी येथील गावांमध्ये विविध विकास कामे करणे </t>
  </si>
  <si>
    <t>CE20A819/S2-622</t>
  </si>
  <si>
    <t>प्रभाग क्र.23 काकासाहेब गाडगिळ पूल ते  कसबा फायर स्टेशन व्हा आय पी राडवर प्रकाश  व्यवस्था करणे.</t>
  </si>
  <si>
    <t>भवन दुरुस्ती (शाळा, दवाखाने, मार्केट, क्षेत्रिय कार्यालय, मनपा वसाहती इ.)</t>
  </si>
  <si>
    <t>प्रभाग क्र.18 ब मध्ये त्रिबंकेश्वर  सोयटी ते  आरनॉल्ड  स्कूल येथील मुख्य  रस्ता  विकसित  करणे</t>
  </si>
  <si>
    <t>CE20A819/S2-623</t>
  </si>
  <si>
    <t>CE19A140</t>
  </si>
  <si>
    <t>RE22C302/C4-542</t>
  </si>
  <si>
    <t>प्रभाग क्र.18 ब मध्ये सोमनाथनगर ते  रामचंद्र सभागृह येथील मुख्य  रस्ता  विकसित  करणे</t>
  </si>
  <si>
    <t xml:space="preserve">कचरा गोळा करणेसाठी घंटागाडया खरेदी करणे. </t>
  </si>
  <si>
    <t>प्रभाग क्र.23 पीएमसी  कॉलनी  क्र.5 सिमाभिंत वाढवणे गेट लोखंडी    बसविणे.</t>
  </si>
  <si>
    <t>CE20A819/S2-624</t>
  </si>
  <si>
    <t>RE22C212C</t>
  </si>
  <si>
    <t>गटारे व नाले एकूण</t>
  </si>
  <si>
    <t>RE22C204C</t>
  </si>
  <si>
    <t>प्रभाग क्र.18 ब मध्ये  मध्ये  दत्तमंदिर चौक ते  भाजी मंडई  येथील मुख्य  रस्ता  विकसित  करणे</t>
  </si>
  <si>
    <t>RE22C203C</t>
  </si>
  <si>
    <t>RE22C213C</t>
  </si>
  <si>
    <t>RE22C210C</t>
  </si>
  <si>
    <t>RE22C211C</t>
  </si>
  <si>
    <t>CE20A819/S2-625</t>
  </si>
  <si>
    <t>CE19A141</t>
  </si>
  <si>
    <t>RE22C214C</t>
  </si>
  <si>
    <t>RE22C208C</t>
  </si>
  <si>
    <t>RE22C202C</t>
  </si>
  <si>
    <t>घनकचरा व्यवस्थापनकडील कचरागाडया, बंदिस्त करणे विविध रॅम्प बंंदिस्त करणे व कॉक्रीट करणे.</t>
  </si>
  <si>
    <t>प्रभाग क्र.18 ब मध्ये   भाजीमंडई ते  वडगावशेरी   गावठाण   येथील मुख्य  रस्ता  विकसित  करणे</t>
  </si>
  <si>
    <t xml:space="preserve">क्षेत्रिय कार्यालयाने मलनि:सारण अंतर्गत करावयाची कामे बेरीज </t>
  </si>
  <si>
    <t>RE22C205C</t>
  </si>
  <si>
    <t>RE22C206C</t>
  </si>
  <si>
    <t>RE22C209C</t>
  </si>
  <si>
    <t>CE20A819/S2-626</t>
  </si>
  <si>
    <t>RE22C207C</t>
  </si>
  <si>
    <t>RE22C215C</t>
  </si>
  <si>
    <t>RE22C216C</t>
  </si>
  <si>
    <t>प्रभाग क्र.18 ब मध्ये जयगॅस व परिसर  येथील रस्ते विकसित   करणे</t>
  </si>
  <si>
    <t>इतर भवन दुरुस्ती (घाट, स्मशानभूमी, विसर्जन हौद इ.)</t>
  </si>
  <si>
    <t>CE19A142</t>
  </si>
  <si>
    <t>CE20A819/S2-627</t>
  </si>
  <si>
    <t>विकेंद्रीत पध्दतीने विविध ठीकाणी बायोगॅस प्रकल्प / मेकॅनिकल कंपोस्टींग पध्दतीचे 5 टन क्षमते पर्यंतचे प्रकल्प उभारणे</t>
  </si>
  <si>
    <t>प्रभाग क्र.18 ब मध्ये श्रीनगर सोसायटी  लेन नं.3 व परिसर मधील रस्ते विकसित   करणे</t>
  </si>
  <si>
    <t>CE20A819/S2-628</t>
  </si>
  <si>
    <t>प्रभाग क्र.18 ब मध्ये शिलानंद सोसायटी  व परिसर मधील रस्ते विकसित   करणे</t>
  </si>
  <si>
    <t>CE20A819/S2-629</t>
  </si>
  <si>
    <t>RE22C212D</t>
  </si>
  <si>
    <t>पाणीपुरवठा प्रकल्प एकूण</t>
  </si>
  <si>
    <t>CE19A143</t>
  </si>
  <si>
    <t>RE22C204D</t>
  </si>
  <si>
    <t>प्रभाग क्र.18 ब मध्ये महावीरनगर व परिसर मधील रस्ते विकसित   करणे</t>
  </si>
  <si>
    <t>RE22C203D</t>
  </si>
  <si>
    <t>RE22C213D</t>
  </si>
  <si>
    <t xml:space="preserve">गार्डन वेस्टसाठी विविध ठिकाणी पुणे मनपा हद्दीत श्रेडर मशिन बसविणे </t>
  </si>
  <si>
    <t>RE22C210D</t>
  </si>
  <si>
    <t>CE20A819/S2-630</t>
  </si>
  <si>
    <t>RE22C211D</t>
  </si>
  <si>
    <t>RE20A302/C2-843</t>
  </si>
  <si>
    <t>RE22C214D</t>
  </si>
  <si>
    <t>RE22C208D</t>
  </si>
  <si>
    <t>प्रभाग क्र.18 ब मध्ये श्रीनगर  सोसायटी व परिसर मधील  रस्ता विकसित करणे</t>
  </si>
  <si>
    <t>RE22C202D</t>
  </si>
  <si>
    <t>मलनि:सारण प्रकल्प एकूण</t>
  </si>
  <si>
    <t>RE22C205D</t>
  </si>
  <si>
    <t>प्रभाग क्र.40 मध्ये माणिक  नाला पासून   क्वार्टर गेट  पर्यंत  पदपथ करणे.</t>
  </si>
  <si>
    <t>RE22C206D</t>
  </si>
  <si>
    <t>RE22C209D</t>
  </si>
  <si>
    <t>CE20A819/S2-631</t>
  </si>
  <si>
    <t>RE22C207D</t>
  </si>
  <si>
    <t>CE19A144</t>
  </si>
  <si>
    <t>RE22C215D</t>
  </si>
  <si>
    <t>प्रभाग क्र.18 ब मध्ये दफनभूमी व परिसर   येथील रस्ता  विकसित  करणे</t>
  </si>
  <si>
    <t>RE22C216D</t>
  </si>
  <si>
    <t xml:space="preserve">वॉ.क्र.4 स.नं.114,115 येथे बायोगॅस प्रकल्प उभारणे </t>
  </si>
  <si>
    <t>उत्सवानिमित्त (पालखी, जयंती, गणेशोत्सव इ.) मांडव उभारणे व तदनुषंगिक कामे करणे</t>
  </si>
  <si>
    <t>RE20A302/C2-844</t>
  </si>
  <si>
    <t>प्रभाग क्र.40  मध्ये 445  नवा मंगळवार पेठ  येथे    ड्रेनेज  लाईन   टाकणे व फरशी बसविणे.</t>
  </si>
  <si>
    <t>CE20A819/S2-632</t>
  </si>
  <si>
    <t>ZE Total</t>
  </si>
  <si>
    <t>पाणीपुरवठा + गटारे व नाले + पाणीपुरवठा प्रकल्प + मलनि:सारण प्रकल्प एकूण बेरीज</t>
  </si>
  <si>
    <t>प्रभाग क्र.18 ब मध्ये गे्रवाल  सोसायटी  व परिसर मधील  रस्ता विकसित करणे</t>
  </si>
  <si>
    <t>CE19A147</t>
  </si>
  <si>
    <t>RE14B302/C5-548</t>
  </si>
  <si>
    <t xml:space="preserve">वॉर्ड क्र.54 मध्ये ओला व सुका कचरा गोळा करण्यासाठी बकेट पुरविणे </t>
  </si>
  <si>
    <t>CE20A819/S2-633</t>
  </si>
  <si>
    <t>प्रभाग क्र.40 मध्ये घोडमळा   येथील  शौचालय दुरूस्ती करणे  रंगरंगोटी करणे.</t>
  </si>
  <si>
    <t>प्रभाग क्र.18 ब मध्ये करण  घरोंदा सोसायटी  व परिसर मधील  रस्ता विकसित करणे</t>
  </si>
  <si>
    <t>CE20A819/S2-634</t>
  </si>
  <si>
    <t>CE19A152</t>
  </si>
  <si>
    <t>प्रभाग क्र.18 ब मध्ये  निनाद सोसायटी व परिसर   येथील रस्ता  विकसित  करणे</t>
  </si>
  <si>
    <t xml:space="preserve">कचरा गोळा करणेसाठी वाहतूकी करिता वाहने खरेदी करणे </t>
  </si>
  <si>
    <t>RE20C302/C1-635</t>
  </si>
  <si>
    <t>CE20A819/S2-635</t>
  </si>
  <si>
    <t>प्रभाग क्र.18 ब मध्ये यशवंत नगर व परिसर   येथील रस्ता  विकसित  करणे</t>
  </si>
  <si>
    <t>प्रभाग क्र.40  मध्ये 21/3 सोमवार पेठ  परिसरातील स्ट्रीट लाईट    बसविणे व नविन पोल उभारणे.</t>
  </si>
  <si>
    <t>RE22C212E</t>
  </si>
  <si>
    <t>RE22C204E</t>
  </si>
  <si>
    <t>CE20A819/S2-636</t>
  </si>
  <si>
    <t>CE19A153</t>
  </si>
  <si>
    <t>RE22C203E</t>
  </si>
  <si>
    <t>RE22C213E</t>
  </si>
  <si>
    <t>RE22C210E</t>
  </si>
  <si>
    <t xml:space="preserve">प्लास्टिक व इलेक्ट्रॉनिक वस्तू विभाजीत करणेकरीता शेड बांधणे </t>
  </si>
  <si>
    <t>प्रभाग क्र.18 ब मध्ये मतेनगर  लेन नं.1,2,व 6 व परिसर   येथील रस्ता  विकसित  करणे</t>
  </si>
  <si>
    <t>RE22C211E</t>
  </si>
  <si>
    <t>RE22C214E</t>
  </si>
  <si>
    <t>RE22C208E</t>
  </si>
  <si>
    <t>RE22C202E</t>
  </si>
  <si>
    <t>CE20A819/S2-637</t>
  </si>
  <si>
    <t>RE22C205E</t>
  </si>
  <si>
    <t>RE22C206E</t>
  </si>
  <si>
    <t>RE22C209E</t>
  </si>
  <si>
    <t>XE12B302/C6-306</t>
  </si>
  <si>
    <t>प्रभाग क्र.18 ब मध्ये रामवाडी  गाव व परिसर   येथील रस्ता  विकसित  करणे</t>
  </si>
  <si>
    <t>RE22C207E</t>
  </si>
  <si>
    <t>RE22C215E</t>
  </si>
  <si>
    <t>RE22C216E</t>
  </si>
  <si>
    <t>CE20A819/S2-638</t>
  </si>
  <si>
    <t>CE19A154#</t>
  </si>
  <si>
    <t>प्रभाग क्र.18 ब मध्ये  उर्जा सोसायटी व परिसर मधील  रस्ता विकसित करणे</t>
  </si>
  <si>
    <t xml:space="preserve">घनकचरा संदर्भात शहरात विविध विकास कामे करणे </t>
  </si>
  <si>
    <t>प्रभाग क्र.40  मध्ये 197 मंगळवार पेठ  येथील कॉलनी मध्ये पाण्याची   मोठया व्यासाची लाईन  टाकणे.</t>
  </si>
  <si>
    <t>CE20A819/S2-639</t>
  </si>
  <si>
    <t>प्रभाग क्र.18 ब मध्ये इंद्रप्रस्थ सोसायटी व परिसर मधील रस्ते विकसित   करणे</t>
  </si>
  <si>
    <t>CE20A819/S2-640</t>
  </si>
  <si>
    <t>RE20C302/C1-636</t>
  </si>
  <si>
    <t>CE19A155</t>
  </si>
  <si>
    <t>प्रभाग क्र.18 ब मध्ये पोटे  चाळ व परिसर मधील रस्ते विकसित   करणे</t>
  </si>
  <si>
    <t>ई वेस्ट जमा करणे व प्रक्रिया करणे.</t>
  </si>
  <si>
    <t>प्रभाग क्र.40 मध्ये खानवाडा   ते  ओरिएंटल  हॉटेल परिसरात एल  ई    डी लाईट   बसविणे व नव्याने पोल उभारणे.</t>
  </si>
  <si>
    <t>CE20A819/S2-641</t>
  </si>
  <si>
    <t>प्रभाग क्र.18 ब मध्ये पोलीस   लाईन व परिसर मधील रस्ते विकसित   करणे</t>
  </si>
  <si>
    <t>CE19A156</t>
  </si>
  <si>
    <t>RE20C302/C1-637</t>
  </si>
  <si>
    <t>CE20A819/S2-642</t>
  </si>
  <si>
    <t xml:space="preserve">कचरा वाहतुकीसाठी नव्याने उपनगरांमध्ये रॅम्प उभारणी व विकासकामे करणे </t>
  </si>
  <si>
    <t>प्रभाग क्र.18 ब मध्ये गौतम प्लाझा व परिसर  येथील रस्ते विकसित   करणे</t>
  </si>
  <si>
    <t>प्रभाग क्र.40  मध्ये श्रमिकनगर व मंगळवार पेठ  परिसरामध्ये नविन एल ई    डी  फिटींग बसविणे.</t>
  </si>
  <si>
    <t>13. बांधकाम नियोजन, नगर रचना इ.</t>
  </si>
  <si>
    <t>CE20A819/S2-643</t>
  </si>
  <si>
    <t>प्रभाग क्र.18 ब मध्ये जयहिंद  सोसायटी  व परिसर   येथील रस्ता  विकसित  करणे</t>
  </si>
  <si>
    <t>CE19A157</t>
  </si>
  <si>
    <t>RE20C302/C1-638</t>
  </si>
  <si>
    <t>CE20A819/S2-644</t>
  </si>
  <si>
    <t>उरळी देवाची / फुरसुगी येथे इनर्ट /रिजेक्ट मटेरीयल साठी नव्याने शास्त्रोक्त लॅण्डफील विकसीत करणे व त्याची देखभाल दुरुस्ती करणे</t>
  </si>
  <si>
    <t>प्रभाग क्र.40 पुणे स्टेशन    परिसरामधील पथदिप खांब उभारणे व दिवे  लावणे.</t>
  </si>
  <si>
    <t>प्रभाग क्र.18 ब मध्ये विविध ठिकाणी डांबरीकरण  करणे</t>
  </si>
  <si>
    <t>छ−2. भवन विभाग (विभागीय कार्या.)</t>
  </si>
  <si>
    <t>CE20A819/S2-645</t>
  </si>
  <si>
    <t>प्रभाग क्र.18 ब मध्ये आदर्शनगर  लेन नं.1 व 2 व परिसर   येथील रस्ता  विकसित  करणे</t>
  </si>
  <si>
    <t>CE19A158</t>
  </si>
  <si>
    <t>RE14B302/C5-549</t>
  </si>
  <si>
    <t>पुणे महानगरपालिकाच्या नव्याने समाविष्ट होणा-या गावामध्ये घनकचरा व्यवस्थापनाशी संबधीत कामे करणे</t>
  </si>
  <si>
    <t>CE20A819/S2-646</t>
  </si>
  <si>
    <t>RE23G212A</t>
  </si>
  <si>
    <t>प्रभाग क्र.18 ब मध्ये आदर्शनगर  लेन नं.3 व 4 व परिसर   येथील रस्ता  विकसित  करणे</t>
  </si>
  <si>
    <t>प्रभाग क्र.40  मध्ये 200 मंगळवार पेठ  या ठिकाणी शौचालय नविन बांधणे.</t>
  </si>
  <si>
    <t>RE23G204A</t>
  </si>
  <si>
    <t>RE23G203A</t>
  </si>
  <si>
    <t>RE23G213A</t>
  </si>
  <si>
    <t>CE20A819/S2-647</t>
  </si>
  <si>
    <t>RE23G210A</t>
  </si>
  <si>
    <t>RE23G211A</t>
  </si>
  <si>
    <t>RE23G214A</t>
  </si>
  <si>
    <t>प्रभाग क्र.18 ब मध्ये आदर्शनगर  लेन नं.5 व 6 व परिसर   येथील रस्ता  विकसित  करणे</t>
  </si>
  <si>
    <t>RE23G208A</t>
  </si>
  <si>
    <t>RE23G202A</t>
  </si>
  <si>
    <t>RE22C302/C4-543</t>
  </si>
  <si>
    <t>CE19A159</t>
  </si>
  <si>
    <t>RE23G205A</t>
  </si>
  <si>
    <t>RE23G206A</t>
  </si>
  <si>
    <t>CE20A819/S2-648</t>
  </si>
  <si>
    <t>RE23G209A</t>
  </si>
  <si>
    <t>कॉम्पेक्टर 6 गाडी खरेदी करणे</t>
  </si>
  <si>
    <t>RE23G207A</t>
  </si>
  <si>
    <t>प्रभाग क्र.40   मध्ये  पी एम सी कॉलनी  क्र.2 येथे पत्रे  बदलणे व इतर   दुरूस्ती विषयक कामे करणे.</t>
  </si>
  <si>
    <t>RE23G215A</t>
  </si>
  <si>
    <t>प्रभाग क्र.18 ब मध्ये  दत्तमंदिर चौक ते  स्टेला मेरी शाळा येथील मुख्य  रस्ता  विकसित  करणे</t>
  </si>
  <si>
    <t>RE23G216A</t>
  </si>
  <si>
    <t>CE20A819/S2-649</t>
  </si>
  <si>
    <t>प्रभाग क्र.18 ब सनसिटी ते  बिशप रस्ता</t>
  </si>
  <si>
    <t>CE19A160</t>
  </si>
  <si>
    <t>CE20A819/S2-650</t>
  </si>
  <si>
    <t>फुरसुगी/देवाची उरुळी या दोन्ही गावांच्या पाणीपुरवठा योजनेसाठी शासन आदेशानुसार 10 टक्के लोकवर्गणी शासनाकडे भरणे</t>
  </si>
  <si>
    <t>प्रभाग क्र.19 अ मधील रोडची कामे करणेसाठी   आवश्यक मशिनरी व कामगार वर्ग  पुरविणे</t>
  </si>
  <si>
    <t>CE20A819/S2-651</t>
  </si>
  <si>
    <t xml:space="preserve">प्रभाग क्र.19 अ स.नं.48,49,50,51,52,56 येथील रोडची कामे करणेसाठी आवश्यक मशिनरी व कामगार वर्ग पुरविणे </t>
  </si>
  <si>
    <t>-</t>
  </si>
  <si>
    <t>CE19A161</t>
  </si>
  <si>
    <t>CE20A819/S2-652</t>
  </si>
  <si>
    <t>19ब</t>
  </si>
  <si>
    <t>पुणे मनपाच्या जागेवर विविध ठिकाणी 50 मे.टनापासून 1000 मे.टनापर्यंत कचरा प्रक्रिया प्रकल्प डिफर्ड पेमेंट / पीपीपी / बीओटी तत्त्वावर उभारणे</t>
  </si>
  <si>
    <t xml:space="preserve">प्रभाग क्र.19 ब मध्ये स.नं.53, 58 मधील महादेव मंदिर व गणेश मंदिर व परिसरातील रस्ते डांबरीकरण करणे </t>
  </si>
  <si>
    <t>15. अनुज्ञापत्र व आकाशचिन्हे, पथांवरील अतिक्रमणे काढणे इत्यादी -</t>
  </si>
  <si>
    <t>CE20A819/S2-653</t>
  </si>
  <si>
    <t>प्रभाग क्र.19 ब मध्ये मनुवार  सोसायटी  जय मल्हार नगर या ठिकाणी रस्ते  डांबरीकरण  करणे</t>
  </si>
  <si>
    <t>CE19A162</t>
  </si>
  <si>
    <t>CE20A819/S2-654</t>
  </si>
  <si>
    <t>प्रभाग क्र.19 ब मध्ये सोमनाथ   मळा येथील   रस्ते डांबरीकरण  करणे</t>
  </si>
  <si>
    <t>पुणे शहराच्या घनकचऱ्यासाठी ताब्यात येणाऱ्या जागांवर नव्याने शास्त्रीय पध्दतीने भूभराव विकसित करणे व त्याची देखभाल दुरूस्ती करणे</t>
  </si>
  <si>
    <t>RE25B212B</t>
  </si>
  <si>
    <t>RE25B204B</t>
  </si>
  <si>
    <t>RE25B203B</t>
  </si>
  <si>
    <t>CE20A819/S2-655</t>
  </si>
  <si>
    <t>RE25B213B</t>
  </si>
  <si>
    <t>ढोलेपाटील रोड  क्षेत्रीय कार्यालय ऐकूण  बेरीज</t>
  </si>
  <si>
    <t>RE25B210B</t>
  </si>
  <si>
    <t>RE25B211B</t>
  </si>
  <si>
    <t>प्रभाग क्र.19 ब मध्ये आंबेडकर    झोपडपट्टी वसाहत येथील   डी.पी. रस्ते विकसित   करणे</t>
  </si>
  <si>
    <t>RE25B214B</t>
  </si>
  <si>
    <t>RE25B208B</t>
  </si>
  <si>
    <t>CE19A163</t>
  </si>
  <si>
    <t>RE25B202B</t>
  </si>
  <si>
    <t>CE20A819/S2-656</t>
  </si>
  <si>
    <t>RE25B205B</t>
  </si>
  <si>
    <t>RE25B206B</t>
  </si>
  <si>
    <t>RE25B209B</t>
  </si>
  <si>
    <t>घनकचरा व्यवस्थापनाअंतर्गत विकेंद्रीत पध्दतीने प्रभाग व वॉर्डनिहाय कचरा प्रकिया केंद्र उभारणे व तद्नुषंगिक कामे करणे</t>
  </si>
  <si>
    <t>RE25B207B</t>
  </si>
  <si>
    <t>प्रभाग क्र.19 ब मध्ये राघोबा पाटील नगर समाधान कॉलनी या ठिकाणी रस्ते  डांबरीकरण  करणे</t>
  </si>
  <si>
    <t>RE25B215B</t>
  </si>
  <si>
    <t>RE25B216B</t>
  </si>
  <si>
    <t>CE20A819/S2-657</t>
  </si>
  <si>
    <t>प्रभाग क्र.19 ब मध्ये   सोनाई चंद्रभागा पार्क  येथील   रस्ते डांबरीकरण  करणे</t>
  </si>
  <si>
    <t>CE20A819/S2-658</t>
  </si>
  <si>
    <t>CE19A164</t>
  </si>
  <si>
    <t>नगररोड क्षेत्रीय  कार्यालय</t>
  </si>
  <si>
    <t>कोथरूड भागासाठी 150 टन क्षमतेचा कचरा प्रक्रिया प्रकल्प राबविणे</t>
  </si>
  <si>
    <t>प्रभाग क्र.19 ब मध्ये रघुवीर नगर  राजेंद्रनगर व परिसरातील रस्ते शेलकोट करणे</t>
  </si>
  <si>
    <t>CE20A819/S2-659</t>
  </si>
  <si>
    <t>RE25B212C</t>
  </si>
  <si>
    <t>RE25B204C</t>
  </si>
  <si>
    <t>प्रभाग क्र.19 ब मध्ये तुकाराम नगर  येथील रस्ते शेलकोट करणे</t>
  </si>
  <si>
    <t>RE25B203C</t>
  </si>
  <si>
    <t>RE25B213C</t>
  </si>
  <si>
    <t>RE25B210C</t>
  </si>
  <si>
    <t>RE25B211C</t>
  </si>
  <si>
    <t>CE20A819/S2-660</t>
  </si>
  <si>
    <t>RE25B214C</t>
  </si>
  <si>
    <t>CE19A165</t>
  </si>
  <si>
    <t>RE25B208C</t>
  </si>
  <si>
    <t>RE25B202C</t>
  </si>
  <si>
    <t>प्रभाग क्र.19 ब मध्ये  वृदांवन सोसायटी मधील रस्ते डांबरीकरण   करणे</t>
  </si>
  <si>
    <t>RE25B205C</t>
  </si>
  <si>
    <t>प्रभाग क्र. 18 व वडगाव शेरी परिसरामध्ये विविध ठिकाणी कचरा साठवणुकीसाठी बकेट्स पुरविणे</t>
  </si>
  <si>
    <t>RE25B206C</t>
  </si>
  <si>
    <t>RE25B209C</t>
  </si>
  <si>
    <t>RE25B207C</t>
  </si>
  <si>
    <t>CE20A819/S2-661</t>
  </si>
  <si>
    <t>RE22C302/C4-544</t>
  </si>
  <si>
    <t>RE25B215C</t>
  </si>
  <si>
    <t>RE25B216C</t>
  </si>
  <si>
    <t>प्रभाग क्र.19 ब स.नं.20, 21 मधील रस्ते लिक्वीड शेलकोट करणे</t>
  </si>
  <si>
    <t>प्रभाग क्र.2डॉ.बाबासाहेब आंबेडकर सांस्कृतिक  भवनाचे उर्वरित काम   पूर्ण  करणे.</t>
  </si>
  <si>
    <t>आकाशचिन्ह, बांधकाम नियंत्रण, अतिक्रमण विभागाच्या कामांसाठी व्हिडीओ शुटिंग, कॅमेरा, गॅस कटर, ब्रेकर्स इ. साहित्य पुरविणे व कामे करून घेणे</t>
  </si>
  <si>
    <t>CE19A166</t>
  </si>
  <si>
    <t>CE20A819/S2-662</t>
  </si>
  <si>
    <t>63</t>
  </si>
  <si>
    <t>प्रभाग क्र.19 ब मध्ये   बोराटे वस्ती मधील  रस्ते लिक्वीड शेलकोट करणे</t>
  </si>
  <si>
    <t>प्रभाग क्र. 63, स.नं. 4 याठिकाणी पुणे मनपाच्या ताब्यात असलेल्या जागेत प्रभागातील कचऱ्यावर आधुनिक पद्धतीने प्रक्रिया करण्यासाठी बायोगॅस प्लान्ट उभारणे</t>
  </si>
  <si>
    <t>CE20A819/S2-663</t>
  </si>
  <si>
    <t>RE20A302/C2-845</t>
  </si>
  <si>
    <t xml:space="preserve">प्रभाग क्र.19 ब मध्ये गणपती हौसिंग सोसायटी व परिसरातील रस्ते डांबरीकरण करून लिक्वीड शेलकोट करणे </t>
  </si>
  <si>
    <t>प्रभाग क्र.2   रस्ते   काँक्रीटकरण  व डांबरीकरण करणे.</t>
  </si>
  <si>
    <t>CE19A167</t>
  </si>
  <si>
    <t>CE20A819/S2-664</t>
  </si>
  <si>
    <t>11</t>
  </si>
  <si>
    <t>प्रभाग क्र. 11, गोखलेनगर मधील मुताऱ्या स्वच्छ करण्यासाठी वॉटर प्रेशर व्हेईकल घेणे. (टाटा एसीई गाडी घेऊन मशिनरी बसविणे)</t>
  </si>
  <si>
    <t>प्रभाग क्र.19 ब मध्ये जुने  साईबाबा मंदिर    ते शेजवळ पार्क  रस्ता   डांबरीकरण करणे</t>
  </si>
  <si>
    <t>RE20A302/C2-846</t>
  </si>
  <si>
    <t>CE20A819/S2-665</t>
  </si>
  <si>
    <t>प्रभाग क्र.2 सातववस्ती, अनुसया पार्क  व परिसरात दिशादर्शक फलक बसविणे.</t>
  </si>
  <si>
    <t>प्रभाग क्र.19 ब मध्ये   दिवे आई मंदिर  ते  पाटील घराजवळुन जाणारा रस्ता  विकसित  करणे</t>
  </si>
  <si>
    <t>CE20A819/S2-666</t>
  </si>
  <si>
    <t>प्रभाग क्र.  20अ मधील श्रीकृष्ण सोसायटी, झगडे सोसायटी येथे  डांबरीकरण  करणे</t>
  </si>
  <si>
    <t>RE20A302/C2-847</t>
  </si>
  <si>
    <t>CE20A819/S2-667</t>
  </si>
  <si>
    <t>प्रभाग क्र.2 रस्ते डांबरीकरण  करणे.  काँक्रीट  करणे व पोल  टाकणे.</t>
  </si>
  <si>
    <t>प्रभाग क्र.  20अ मधील सर्वाेदय कॉलनी    येथे डांबरीकरण  करणे</t>
  </si>
  <si>
    <t>CE20A819/S2-668</t>
  </si>
  <si>
    <t>प्रभाग क्र.  20अ मधील भोईराज सोसायटी ते  राजणेआळी येथील  नदीकिनारचा रस्ता  विकसित   करणे</t>
  </si>
  <si>
    <t>RE20A302/C2-848</t>
  </si>
  <si>
    <t>CE20A819/S2-669</t>
  </si>
  <si>
    <t>प्रभाग क्र.2 थिटे  वस्ती व खराडी  येथिल   रस्ते काँक्रीट  करणे.</t>
  </si>
  <si>
    <t>प्रभाग क्र.  20अ मधील कोद्रेनगर   येथे रस्ता   डांबरीकरण करणे</t>
  </si>
  <si>
    <t>CE20A819/S2-670</t>
  </si>
  <si>
    <t>प्रभाग क्र.  20अ मधील गांधी  चौक येथील  रस्ता   मिलिंग करुन  डांबरीकरण  करणे</t>
  </si>
  <si>
    <t>CE20A819/S2-671</t>
  </si>
  <si>
    <t>अंदाजपत्रकातील तरतुदींचा विभागवार वाटप तक्ता - अंदाजपत्रक 'क'</t>
  </si>
  <si>
    <t>प्रभाग क्र.  20अ मधील किर्तनेबाग व परिसरात डांबरीकरण  करणे</t>
  </si>
  <si>
    <t>CE20A819/S2-672</t>
  </si>
  <si>
    <t>प्रभाग क्र.  20अ मधील विविध ठिकाणी डांबरीकरण  करणे</t>
  </si>
  <si>
    <t>CE20A819/S2-673</t>
  </si>
  <si>
    <t>प्रभाग क्र.  20अ मधील गांधी  चौक ते  महात्मा फुले चौक  या दरम्यान   मास्टीक करणे</t>
  </si>
  <si>
    <t>RE20A302/C2-849</t>
  </si>
  <si>
    <t>CE20A819/S2-674</t>
  </si>
  <si>
    <t>20ब</t>
  </si>
  <si>
    <t>प्रभाग क्र.2 मध्ये  विविध ठिकाणी रस्ते डांबरीकरण   करणे  व पेव्हिंग ब्लॉक  बसविणे.</t>
  </si>
  <si>
    <t>प्रभाग क्र.20 ब मुंढवा बधे  वस्ती ते  केशवनगर  पूल येथे  राहिलेल्या रस्त्यांचे काम  पूर्ण  करणे</t>
  </si>
  <si>
    <t>CE20A819/S2-675</t>
  </si>
  <si>
    <t>प्रभाग क्र.20 ब मिरेकर वस्ती   मधील  मुख्य रस्त्यांचे डांबरीकरण  करणे.</t>
  </si>
  <si>
    <t>CE20A101#</t>
  </si>
  <si>
    <t>RE22C302/C4-545</t>
  </si>
  <si>
    <t xml:space="preserve">नवीन पथांची सुधारणा करणे </t>
  </si>
  <si>
    <t>CE20A819/S2-676</t>
  </si>
  <si>
    <t>प्रभाग क्र.2 मध्ये  विविध ठिकाणच्या उद्यानामध्ये   खेळणी बसविणे.</t>
  </si>
  <si>
    <t>XE12A212A</t>
  </si>
  <si>
    <t>XE12A204A</t>
  </si>
  <si>
    <t>XE12A203A</t>
  </si>
  <si>
    <t>CE20A819/S2-677</t>
  </si>
  <si>
    <t>XE12A213A</t>
  </si>
  <si>
    <t>XE12A210A</t>
  </si>
  <si>
    <t>XE12A211A</t>
  </si>
  <si>
    <t>XE12A214A</t>
  </si>
  <si>
    <t>CE20A102#</t>
  </si>
  <si>
    <t>XE12A208A</t>
  </si>
  <si>
    <t>RE22C302/C4-546</t>
  </si>
  <si>
    <t>प्रभाग क्र.20 ब कीर्तनेबाग येथील   रस्ता   डांबरीकरण करणे.</t>
  </si>
  <si>
    <t>XE12A202A</t>
  </si>
  <si>
    <t>XE12A205A</t>
  </si>
  <si>
    <t xml:space="preserve">शहरातील रस्ते नियोजनाने डांबरी करणे </t>
  </si>
  <si>
    <t>XE12A206A</t>
  </si>
  <si>
    <t>प्रभाग क्र.2 मधिल  म.न.पा. शाळामध्ये विविध विकास कामे करणे.</t>
  </si>
  <si>
    <t>CE20A819/S2-678</t>
  </si>
  <si>
    <t>XE12A209A</t>
  </si>
  <si>
    <t>XE12A207A</t>
  </si>
  <si>
    <t>प्रभाग क्र.20 ब प्रगती गार्डन  येथील   रस्ता   डांबरीकरण करणे.</t>
  </si>
  <si>
    <t>XE12A215A</t>
  </si>
  <si>
    <t>XE12A216A</t>
  </si>
  <si>
    <t>CE20A819/S2-679</t>
  </si>
  <si>
    <t>RE14B302/C5-550</t>
  </si>
  <si>
    <t>2−ब. कायम सेवक वर्ग वेतन (वि. का.)</t>
  </si>
  <si>
    <t>प्रभाग क्र.21 नारंगीबाग   रोड,सिध्दार्थ पथ,बोटक्लब रोड  येथे  डांबरीकरण  करणे</t>
  </si>
  <si>
    <t>CE20A103#</t>
  </si>
  <si>
    <t>प्रभाग क्र.2 म्हाडा  सोसायटी परिसर,  बिडी कामगार  सोसायटी परिसर  येथे  सुलभ शौचालय बांधणे.</t>
  </si>
  <si>
    <t>शहरात विविध रस्त्यांवर फूटपाथ करणे, पेव्हींग ब्लॉक बसविणे व साईडपट्ट्या करणे</t>
  </si>
  <si>
    <t>CE20A819/S2-680</t>
  </si>
  <si>
    <t>प्रभाग क्र.21 साऊथ   मेनरोड  डांबरीकरण  करणे</t>
  </si>
  <si>
    <t>CE20A819/S2-681</t>
  </si>
  <si>
    <t>RE22C302/C4-547</t>
  </si>
  <si>
    <t>प्रभाग क्र.21 अतुरपार्क रोड,  नॅथन  रोड,  श्रीमानगल्ली, नेलर रोड  येथे  डांबरीकरण  करणे</t>
  </si>
  <si>
    <t>प्रभाग क्र.2 स.नं.37/1/1 वरील मोकळ्या भूखंड विकसित करून तेथे  नागरिकांसाठी उद्यान   व जॉगिंग पार्क  करणे.</t>
  </si>
  <si>
    <t>CE20A104#</t>
  </si>
  <si>
    <t xml:space="preserve">क्षेत्रिय कार्यालयाने शहरात विविध रस्त्यांवर फूटपाथ करणे व साईडपट्ट्या करणे </t>
  </si>
  <si>
    <t>CE20A819/S2-682</t>
  </si>
  <si>
    <t>प्रभाग क्र.22 ब मध्ये भाजी मार्केट चौक  ते  सिध्देश्वर   तरूण   मंडळचौक रस्त्याचे   डांबरीकरण करणे</t>
  </si>
  <si>
    <t>CE20A819/S2-683</t>
  </si>
  <si>
    <t>CE20A105</t>
  </si>
  <si>
    <t>प्रभाग क्र.23 अ मधील श्रीकृष्ण  चौक ते  काशीगीर तालीम  रस्ता मिलिंग करून डांबरीकरण  करणे.</t>
  </si>
  <si>
    <t>पेंडींग बिलांसाठी</t>
  </si>
  <si>
    <t>CE20A819/S2-684</t>
  </si>
  <si>
    <t>XE12B212A</t>
  </si>
  <si>
    <t>प्रभाग क्र.24अ,   मध्ये विविध ठिकाणी मिलीन करून डांबरीकरण  करणे.</t>
  </si>
  <si>
    <t>XE12B204A</t>
  </si>
  <si>
    <t>XE12B203A</t>
  </si>
  <si>
    <t>XE12B213A</t>
  </si>
  <si>
    <t>XE12B210A</t>
  </si>
  <si>
    <t>CE20A819/S2-685</t>
  </si>
  <si>
    <t>XE12B211A</t>
  </si>
  <si>
    <t>24ब</t>
  </si>
  <si>
    <t>XE12B214A</t>
  </si>
  <si>
    <t>CE20A138</t>
  </si>
  <si>
    <t>XE12B208A</t>
  </si>
  <si>
    <t>प्र.क्र.24ब मधील  शिवाजीनगर  गावठाण रस्ते डांबरीकरण  करणे.</t>
  </si>
  <si>
    <t>XE12B202A</t>
  </si>
  <si>
    <t>XE12B205A</t>
  </si>
  <si>
    <t>हॉट मिक्स प्लँट येथे प्लँट अंतर्गत सुधारणा कामे करणे</t>
  </si>
  <si>
    <t>XE12B206A</t>
  </si>
  <si>
    <t>XE12B209A</t>
  </si>
  <si>
    <t>CE20A819/S2-686</t>
  </si>
  <si>
    <t>XE12B207A</t>
  </si>
  <si>
    <t>XE12B215A</t>
  </si>
  <si>
    <t>XE12B216A</t>
  </si>
  <si>
    <t>प्र.क्र.24ब मधील  डेक्कन  जिमखाना पुलाची  वाडी परिसरातील रस्ते डांबरीकरण  करणे.</t>
  </si>
  <si>
    <t>CE20A819/S2-687</t>
  </si>
  <si>
    <t>CE20A176#</t>
  </si>
  <si>
    <t>प्र.क्र.24ब मधील  जुना तोफखाना   परिसरातील रस्ते डांबरीकरण  करणे.</t>
  </si>
  <si>
    <t xml:space="preserve">क्षेत्रिय कार्यालयाने पथ सुधारणा मधील करावयाची कामे </t>
  </si>
  <si>
    <t>RE22C302/C4-548</t>
  </si>
  <si>
    <t>CE20A819/S2-688</t>
  </si>
  <si>
    <t>प्रभाग क्र.  3 अ मधील पर्यावरण पूरक   जुट पिशव्या खरेदी करणे</t>
  </si>
  <si>
    <t>प्र.क्र.24ब मधील  कामगार पुतळा परिसरातील रस्ते डांबरीकरण  करणे.</t>
  </si>
  <si>
    <t>CE20A819/S2-689</t>
  </si>
  <si>
    <t>CE20A816</t>
  </si>
  <si>
    <t>प्र.क्र.24ब मधील  1202 शिरोळे रस्ता परिसरातील रस्ते डांबरीकरण  करणे.</t>
  </si>
  <si>
    <t>RE22C302/C4-549</t>
  </si>
  <si>
    <t>डिफर्ड पद्धतीने काँक्रीट रोड तयार करणे</t>
  </si>
  <si>
    <t>CE20A819/S2-690</t>
  </si>
  <si>
    <t>प्र.क्र.24ब मधील  ज्ञानेश्वर पादुका मंदिर   कॅनॉलरोड  भागातील  रस्ते डांबरीकरण  करणे.</t>
  </si>
  <si>
    <t>प्रभाग क्र.  3 अ  मध्ये कचरा व्यवस्थापनासाठी लहान   व मोठे बकेट   खरेदी करणे</t>
  </si>
  <si>
    <t>CE20A819/S2-691</t>
  </si>
  <si>
    <t>CE20A818#</t>
  </si>
  <si>
    <t xml:space="preserve">प्रभाग क्र.26ब, हनुमाननगर, राऊतवाडी, मोरे श्रमिक वसाहत परिसरातील रस्त्यांचे पेव्हरने डांबरीकरण करणे. </t>
  </si>
  <si>
    <t xml:space="preserve">एकात्मिक रस्ते विकास योजनेअंतर्गत करावयाचे रस्ते </t>
  </si>
  <si>
    <t>RE20A302/C2-850</t>
  </si>
  <si>
    <t>CE20A819/S2-692</t>
  </si>
  <si>
    <t>प्रभाग क्र.  3 अ स.नं. 43 फातिमा आश्रम  ते  पवार   यांच्या घरापर्यत रस्ता  ट्रिमिक्स करणे</t>
  </si>
  <si>
    <t xml:space="preserve">प्रभाग क्र.26ब, केळेवाडी, इंदिरा पार्क, राजीव गांधी पार्क, वसंतनगर व भीमनगर परिसरातील रस्त्यांचे पेव्हरने डांबरीकरण करणे. </t>
  </si>
  <si>
    <t>CE20A819/S2-693</t>
  </si>
  <si>
    <t>CE20A819#</t>
  </si>
  <si>
    <t xml:space="preserve">शहरात निरनिराळ्या ठिकाणी रस्ते डांबरी करणे व तद्नुषंगिक कामे करणे </t>
  </si>
  <si>
    <t xml:space="preserve">प्रभाग क्र.26ब, मधील रामबाग, एमआयटी, शिलाविहार, पौडरोड, जोग हॉस्पीटल, किमया हॉटेल व पौड रोडवरील दोन्ही बाजूस असलेल्या गृहनिर्माण सोसायट्यांमधील रस्त्यांचे पेव्हरने डांबरीकरण करणे. </t>
  </si>
  <si>
    <t>क−2. लष्कर पाणीपुरवठा (विभा. का.)</t>
  </si>
  <si>
    <t>RE20A302/C2-851</t>
  </si>
  <si>
    <t>CE20A819/S2-694</t>
  </si>
  <si>
    <t>28अ</t>
  </si>
  <si>
    <t>प्रभाग क्र.  3 अ स.नं. 47 सोमनाथनगर तोडेकर  यांच्या घरासमोरील रस्ता  ट्रीमिक्स करणे</t>
  </si>
  <si>
    <t>प्रभाग क्र.28 अ, मध्ये डांबरीकरण करणे.</t>
  </si>
  <si>
    <t>CE20A883#</t>
  </si>
  <si>
    <t>CE20A819/S2-695</t>
  </si>
  <si>
    <t>XE12N212A</t>
  </si>
  <si>
    <t>प्रभाग क्र.28 ब, मध्ये शास्त्रीनगर परिसर व विविध ठिकाणी रस्ते डांबरीकरण   करणे.</t>
  </si>
  <si>
    <t>XE12N204A</t>
  </si>
  <si>
    <t xml:space="preserve">शहरात विविध ठिकाणी गल्लीबोळ सिमेंट काँक्रीट करणे </t>
  </si>
  <si>
    <t>XE12N203A</t>
  </si>
  <si>
    <t>XE12N213A</t>
  </si>
  <si>
    <t>XE12N210A</t>
  </si>
  <si>
    <t>RE20A302/C2-852</t>
  </si>
  <si>
    <t>CE20A819/S2-696</t>
  </si>
  <si>
    <t>XE12N211A</t>
  </si>
  <si>
    <t>XE12N214A</t>
  </si>
  <si>
    <t>XE12N208A</t>
  </si>
  <si>
    <t>प्रभाग क्र.28 ब, मध्ये परमंहसनगर परिसर व विविध ठिकाणी रस्ते डांबरीकरण   करणे.</t>
  </si>
  <si>
    <t>XE12N202A</t>
  </si>
  <si>
    <t>प्रभाग क्र.  3 अ स.नं. 43 सोमनाथनगर कवडे  यांच्या घरापासून  काळे यांच्या  घरापर्यत  रस्ता   ट्रिमिक्स करणे.</t>
  </si>
  <si>
    <t>XE12N205A</t>
  </si>
  <si>
    <t>XE12N206A</t>
  </si>
  <si>
    <t>XE12N209A</t>
  </si>
  <si>
    <t>CE20A819/S2-697</t>
  </si>
  <si>
    <t>XE12N207A</t>
  </si>
  <si>
    <t>XE12N215A</t>
  </si>
  <si>
    <t>CE20A884#</t>
  </si>
  <si>
    <t>XE12N216A</t>
  </si>
  <si>
    <t>प्रभाग क्र.28 ब, मध्ये आझादनगर परिसर व विविध ठिकाणी रस्ते डांबरीकरण   करणे.</t>
  </si>
  <si>
    <t>शहरात विविध विकासाची कामे करणे</t>
  </si>
  <si>
    <t>CE20A819/S2-698</t>
  </si>
  <si>
    <t>RE20A302/C2-853</t>
  </si>
  <si>
    <t>प्रभाग क्र.29 अ, एकलव्य कॉलेज ते  शिव-नक्षरीपर्यंतच्या  रस्ता डांबरीकरण करणे.</t>
  </si>
  <si>
    <t>प्रभाग क्र.  3 अ स.नं. 43 सोमनाथनगर परिसरात लेन  नं. 1 ते  5 मध्ये  रोडच्या दोन्ही साईटनी   ब्लॉक बसविणे.</t>
  </si>
  <si>
    <t>CE20A819/S2-699</t>
  </si>
  <si>
    <t>CE20A885#</t>
  </si>
  <si>
    <t>प्रभाग क्र.29 अ, भुसारी कॉलनी मधील विविध रस्ते डांबरीकरण  करणे.</t>
  </si>
  <si>
    <t xml:space="preserve">शहरात विविध ठिकाणी नवीन रस्ते करणे / रस्ते डांबरीकरण करणे </t>
  </si>
  <si>
    <t>CE20A819/S2-700</t>
  </si>
  <si>
    <t>RE20A302/C2-854</t>
  </si>
  <si>
    <t>प्रभाग क्र.29 अ, कुंबरे  पार्क  परिसरातील रस्ते डांबरीकरण  करणे.</t>
  </si>
  <si>
    <t>प्रभाग क्र्र.  3 ब मध्ये  उर्वरीत  ठिकाणी दिशादर्शक फलक बसविणे.</t>
  </si>
  <si>
    <t>CE20A819/S2-701</t>
  </si>
  <si>
    <t>प्रभाग क्र.29 अ, बावधान मधील विविध रस्ते डांबरीकरण  करणे.</t>
  </si>
  <si>
    <t>CE20A1189#</t>
  </si>
  <si>
    <t>ख−2. खडकी पाणीपुरवठा (विभा. का.)</t>
  </si>
  <si>
    <t xml:space="preserve">शहरात विविध ठिकाणी रस्तारूंदीकरणामुळे काढावयाचे धोकादायक पोल्स </t>
  </si>
  <si>
    <t>CE20A819/S2-702</t>
  </si>
  <si>
    <t>RE22C302/C4-550</t>
  </si>
  <si>
    <t>प्रभाग क्र.29 अ, वंडर फ्युचरा  सोसायटी ते  महात्मा   सोसायटी ग्राऊटींग व डांबरीकरण करणे.</t>
  </si>
  <si>
    <t>प्रभाग ्रक्र   3 ब मध्ये   लोखंडी  बाकडे बसविणे.</t>
  </si>
  <si>
    <t>CE20A819/S2-703</t>
  </si>
  <si>
    <t>CE20A1194#</t>
  </si>
  <si>
    <t>प्रभाग क्र.29 अ,  वेदभवन ते  डुंकरखिंड     पर्यंतचा   रस्ता   ग्राऊटींग व डांबरीकरण करणे.</t>
  </si>
  <si>
    <t>XE12P212A</t>
  </si>
  <si>
    <t xml:space="preserve">एकात्मिक रस्ते विकास योजना व्यतिरिक्त स्पील कामे </t>
  </si>
  <si>
    <t>RE20A302/C2-855</t>
  </si>
  <si>
    <t>XE12P204A</t>
  </si>
  <si>
    <t>CE20A819/S2-704</t>
  </si>
  <si>
    <t>XE12P203A</t>
  </si>
  <si>
    <t>प्रभाग ्रक्र   3 ब संजयपार्क येथील विविध  रस्ते डांबरीकरण  करणे.</t>
  </si>
  <si>
    <t>XE12P213A</t>
  </si>
  <si>
    <t>प्रभाग क्र.29 अ, शांतीबन सोसायटी  मधील अंतर्गत रस्ते  डांबरीकरण    करणे.</t>
  </si>
  <si>
    <t>XE12P210A</t>
  </si>
  <si>
    <t>XE12P211A</t>
  </si>
  <si>
    <t>XE12P214A</t>
  </si>
  <si>
    <t>CE20A1195#</t>
  </si>
  <si>
    <t>CE20A819/S2-705</t>
  </si>
  <si>
    <t>XE12P208A</t>
  </si>
  <si>
    <t>XE12P202A</t>
  </si>
  <si>
    <t>पावसाळी लाईन टाकणे</t>
  </si>
  <si>
    <t>प्रभाग क्र.29 अ, बांदल कॉम्प्लेक्स मधील अंतर्गत रस्ते  डांबरीकरण    करणे.</t>
  </si>
  <si>
    <t>XE12P205A</t>
  </si>
  <si>
    <t>XE12P206A</t>
  </si>
  <si>
    <t>RE22C302/C4-551</t>
  </si>
  <si>
    <t>XE12P209A</t>
  </si>
  <si>
    <t>CE20A819/S2-706</t>
  </si>
  <si>
    <t>XE12P207A</t>
  </si>
  <si>
    <t>XE12P215A</t>
  </si>
  <si>
    <t>प्रभाग ्रक्र   3 ब सोमनाथनगर  एम.एस.ई.बी. ऑफिस समोर  बसथांबा  बांधणेबाबत.</t>
  </si>
  <si>
    <t>XE12P216A</t>
  </si>
  <si>
    <t>प्रभाग क्र.29ब, मध्ये विविध ठिकाणी रस्ते  पेव्हर करणे.</t>
  </si>
  <si>
    <t>CE20A1196#</t>
  </si>
  <si>
    <t>CE20A819/S2-707</t>
  </si>
  <si>
    <t>RE22C302/C4-552</t>
  </si>
  <si>
    <t xml:space="preserve">शहरात विविध ठिकाणी पथ सुधारणा विषयक करावयाची कामे </t>
  </si>
  <si>
    <t>प्रभाग क्र.29ब, मध्ये    वेदांत सोसायटी येथे  पेव्हर  फिनिशरने  डांबरीकरण करणे.</t>
  </si>
  <si>
    <t>प्रभाग ्रक्र   3 ब टाटागार्ड  रूम चौक   येथे बस थांबा बांधणेबाबत.</t>
  </si>
  <si>
    <t>CE20A819/S2-708</t>
  </si>
  <si>
    <t>प्रभाग क्र.29ब, मध्ये प्रथमेश  सोसायटी रस्ते डांबरीकरण  करणे.</t>
  </si>
  <si>
    <t>CE20A1197</t>
  </si>
  <si>
    <t xml:space="preserve">पाषाण बाणेर 24 मीटर डी. पी. रस्ता पाषाणकडील दिशेने करणे </t>
  </si>
  <si>
    <t>RE20A302/C2-856</t>
  </si>
  <si>
    <t>CE20A819/S2-709</t>
  </si>
  <si>
    <t>3</t>
  </si>
  <si>
    <t>प्र.क्र.30   अ  मध्ये सिध्दकला  सोसायटी  रस्ता  डांबरीकरण  करणे</t>
  </si>
  <si>
    <t>अर्चना   हाईटस् ते  कल्पना व्हिला, गंगापूरम ते  ओपन  प्लॉट  नं. 211 (कल्व्हर्ट),   दत्तमंदिर चौक ते मेडोज    लॉनपर्यंत   फूटपाथ_x000D_
दुरूस्त करणे</t>
  </si>
  <si>
    <t>CE20A1205#</t>
  </si>
  <si>
    <t>CE20A819/S2-710</t>
  </si>
  <si>
    <t xml:space="preserve">शहरात विविध ठिकाणी फूटपाथ विषयक करावयाची कामे </t>
  </si>
  <si>
    <t>प्र.क्र.30 अ मध्ये हिंगणे   होम  कॉलनी येथे  डांबरीकरण  करणे</t>
  </si>
  <si>
    <t>CE20A819/S2-711</t>
  </si>
  <si>
    <t>प्र.क्र.30   अ  मध्ये गोकुळनगर  येथे  रस्ता   डांबरीकरण करणे</t>
  </si>
  <si>
    <t>CE20A1206</t>
  </si>
  <si>
    <t>CE20A819/S2-712</t>
  </si>
  <si>
    <t xml:space="preserve">शहरातील विविध सोसायट्यांमधील अंतर्गत रस्ते करणे </t>
  </si>
  <si>
    <t>प्र.क्र.30   अ  मध्ये राजयोग  सोसायटी परिसरात  रस्ते डांबरीकरण   करणे</t>
  </si>
  <si>
    <t>CE20A819/S2-713</t>
  </si>
  <si>
    <t>प्र.क्र.30  अ मधील   वडारवस्ती मध्ये  रस्ते डांबरीकरण  करणे</t>
  </si>
  <si>
    <t>5. स्वच्छता व दुरुस्ती -</t>
  </si>
  <si>
    <t>XE23A212B</t>
  </si>
  <si>
    <t>XE23A204B</t>
  </si>
  <si>
    <t>CE20A819/S2-714</t>
  </si>
  <si>
    <t>CE20A1213#</t>
  </si>
  <si>
    <t>XE23A203B</t>
  </si>
  <si>
    <t>XE23A213B</t>
  </si>
  <si>
    <t xml:space="preserve">शहरात विविध ठिकाणी नवीन पूल बांधणे व पुलांची दुरुस्ती करणे </t>
  </si>
  <si>
    <t>प्र.क्र.30 अ विठ्ठलनगर येथे  रस्ता   डांबरीकरण करणे</t>
  </si>
  <si>
    <t>XE23A210B</t>
  </si>
  <si>
    <t>XE23A211B</t>
  </si>
  <si>
    <t>XE23A214B</t>
  </si>
  <si>
    <t>XE23A208B</t>
  </si>
  <si>
    <t>CE20A819/S2-715</t>
  </si>
  <si>
    <t>XE23A202B</t>
  </si>
  <si>
    <t>XE23A205B</t>
  </si>
  <si>
    <t>XE23A206B</t>
  </si>
  <si>
    <t>XE23A209B</t>
  </si>
  <si>
    <t>XE23A207B</t>
  </si>
  <si>
    <t>XE23A215B</t>
  </si>
  <si>
    <t>XE23A216B</t>
  </si>
  <si>
    <t>प्र.क्र.30   अ  मध्ये विविध ठिकाणी  ग्राऊट करणे</t>
  </si>
  <si>
    <t>RE22C302/C4-553</t>
  </si>
  <si>
    <t>CE20A819/S2-716</t>
  </si>
  <si>
    <t>प्रभाग क्र.4 अ  घंटागाडी (कचरा व्यवस्थापन) सुरू करण्याबाबत.</t>
  </si>
  <si>
    <t>CE20A1215#</t>
  </si>
  <si>
    <t>प्र.क्र.30 अ मधील  वारजे माळवाडी मध्ये विविध ठिकाणी रस्ते  डांबरीकरण  करणे</t>
  </si>
  <si>
    <t>चालू कामांसाठी जादा लागणारी तरतूद</t>
  </si>
  <si>
    <t>CE20A819/S2-717</t>
  </si>
  <si>
    <t>RE14B302/C5-551</t>
  </si>
  <si>
    <t>प्र.क्र.30 अ मध्ये  साई सयाजी  नगर  परिसरात रस्ते डांबरीकरण   करणे</t>
  </si>
  <si>
    <t>CE20A819/S2-718</t>
  </si>
  <si>
    <t>CE20A1217</t>
  </si>
  <si>
    <t>प्रभाग क्र.4 अ स.नं. 27 आदर्शनगर  मेंटल हॉस्पिटल येथे  श्री.संत ज्ञानेश्वर  विद्यालयाशेजारी  सार्वजनिक स्वच्छतागृह आहे_x000D_
तेथील स्वच्छतागृह जागा बदल करून चंद्रमानगर येथील कॉर्नरला नविन   बनविणे.</t>
  </si>
  <si>
    <t>XE23A212C</t>
  </si>
  <si>
    <t>प्र.क्र.30   अ  मध्ये व्हायला सोसायटी परिसरात  रस्ते डांबरीकरण   करणे</t>
  </si>
  <si>
    <t>XE23A204C</t>
  </si>
  <si>
    <t>XE23A203C</t>
  </si>
  <si>
    <t xml:space="preserve">स.नं.61 राजाराम पाटील नगर मधून जाणारा डी.पी.रस्ता विकसीत करणे </t>
  </si>
  <si>
    <t>XE23A213C</t>
  </si>
  <si>
    <t>CE20A819/S2-719</t>
  </si>
  <si>
    <t>XE23A210C</t>
  </si>
  <si>
    <t>XE23A211C</t>
  </si>
  <si>
    <t>RE14B302/C5-552</t>
  </si>
  <si>
    <t>XE23A214C</t>
  </si>
  <si>
    <t>प्र.क्र.30 अ मध्ये   रस्ते  दुरुस्ती विषयक कामे करणे</t>
  </si>
  <si>
    <t>XE23A208C</t>
  </si>
  <si>
    <t>XE23A202C</t>
  </si>
  <si>
    <t>XE23A205C</t>
  </si>
  <si>
    <t>प्रभाग क्र.4 अ जाधवनगर  येथे    ड्रेनेज  दुरूस्ती करणे,  साफसफाईर्  करणे</t>
  </si>
  <si>
    <t>XE23A206C</t>
  </si>
  <si>
    <t>CE20A819/S2-720</t>
  </si>
  <si>
    <t>XE23A209C</t>
  </si>
  <si>
    <t>CE20A1218</t>
  </si>
  <si>
    <t>XE23A207C</t>
  </si>
  <si>
    <t>प्र.क्र.30   अ  मध्ये ज्ञानेश   सोसायटी  येथे  रस्ते डांबरीकरण   करणे</t>
  </si>
  <si>
    <t>XE23A215C</t>
  </si>
  <si>
    <t>XE23A216C</t>
  </si>
  <si>
    <t xml:space="preserve">जुना मांजरी खु.डी.पी.रस्ता मनपा हद्दीपर्यंत विकसीत करणे </t>
  </si>
  <si>
    <t>CE20A819/S2-721</t>
  </si>
  <si>
    <t>RE14B302/C5-553</t>
  </si>
  <si>
    <t>प्र.क्र.30 अ मध्ये अत्यंत खराब झालेले रस्ते डांबरीकरण  करणे.</t>
  </si>
  <si>
    <t>प्रभाग क्र.4 अ  सार्वजनिक  शौचालयासाठी दुरूस्ती करणे. F.नं.  154/2 अे  समाज मंदीर समोर</t>
  </si>
  <si>
    <t>CE20A819/S2-722</t>
  </si>
  <si>
    <t>CE20A1220</t>
  </si>
  <si>
    <t>प्रभाग क्र.30ब, मध्ये वारजे  हायवे   पुल ते  शिंदे पुल   रोड  डांबरीकरण करणे.</t>
  </si>
  <si>
    <t>पाषाण ते सुतारवाडी 80 फुटी डी.पी. रोड डांबरीकरण करणे व पावसाळी लाईन टाकणे, फुटपाथ करणे</t>
  </si>
  <si>
    <t>RE20A302/C2-857</t>
  </si>
  <si>
    <t>CE20A819/S2-723</t>
  </si>
  <si>
    <t>XE23A212D</t>
  </si>
  <si>
    <t>नव्याने स्पीड   ब्रेकर्स करणे</t>
  </si>
  <si>
    <t>XE23A204D</t>
  </si>
  <si>
    <t>प्रभाग क्र.30ब, हायवेच्या दोन्ही  बाजूच्या 12 मीटर सर्व्हिस रोडचे उर्वरित   काम पूर्ण  करणे.</t>
  </si>
  <si>
    <t>XE23A203D</t>
  </si>
  <si>
    <t>XE23A213D</t>
  </si>
  <si>
    <t>XE23A210D</t>
  </si>
  <si>
    <t>XE23A211D</t>
  </si>
  <si>
    <t>CE20A819/S2-724</t>
  </si>
  <si>
    <t>CE20A1221</t>
  </si>
  <si>
    <t>XE23A214D</t>
  </si>
  <si>
    <t>XE23A208D</t>
  </si>
  <si>
    <t>XE23A202D</t>
  </si>
  <si>
    <t>RE14B302/C5-554</t>
  </si>
  <si>
    <t>प्रभाग क्र.30ब, मध्ये विविध ठिकाणी डी.पी.रस्ते  करणे.</t>
  </si>
  <si>
    <t>XE23A205D</t>
  </si>
  <si>
    <t xml:space="preserve">गणेशचौक ते निर्मला स्कूल मधून जाणारा 60 फुटी डी.पी.रस्ता विकसीत करणे </t>
  </si>
  <si>
    <t>XE23A206D</t>
  </si>
  <si>
    <t>XE23A209D</t>
  </si>
  <si>
    <t>XE23A207D</t>
  </si>
  <si>
    <t>प्रभाग क्र.4 ब, तक्षशिला बुध्दविहारच्या उजव्या गल्ल्या  कॉक्र ीट  करणे</t>
  </si>
  <si>
    <t>CE20A819/S2-725</t>
  </si>
  <si>
    <t>XE23A215D</t>
  </si>
  <si>
    <t>XE23A216D</t>
  </si>
  <si>
    <t>प्रभाग क्र.30ब, मध्ये विविध ठिकाणी रस्ते डांबरीकरण   करणे.</t>
  </si>
  <si>
    <t>CE20A819/S2-726</t>
  </si>
  <si>
    <t>RE22C302/C4-554</t>
  </si>
  <si>
    <t>CE20A1222</t>
  </si>
  <si>
    <t>प्रभाग क्र.30ब, मध्ये रोजरी शाळा ते  तिरूपतीनगर येथे  डांबरीकरण करणे.</t>
  </si>
  <si>
    <t>प्रभाग क्र.4 ब, धम्म ज्योती संघटना   बुध्दविहारा   जवळ हार्मेस बसवणे बेंच बसविणे</t>
  </si>
  <si>
    <t xml:space="preserve">आंबेडकर झो.पट्टी, गोखलेवस्ती व एकनाथ पठारे वस्ती पर्यंत डी.पी.रस्ता करणे </t>
  </si>
  <si>
    <t>CE20A819/S2-727</t>
  </si>
  <si>
    <t>प्रभाग क्र.30ब, मध्ये आर.एम.डी.कॉलेजमागे रस्ता  ग्राऊट करून  डांबरीकरण    करणे.</t>
  </si>
  <si>
    <t>RE22C302/C4-555</t>
  </si>
  <si>
    <t>CE20A819/S2-728</t>
  </si>
  <si>
    <t>XE23A212E</t>
  </si>
  <si>
    <t>XE23A204E</t>
  </si>
  <si>
    <t>XE23A203E</t>
  </si>
  <si>
    <t>CE20A1224</t>
  </si>
  <si>
    <t>प्रभाग क्र.30ब, मध्ये ज्ञानेश  सोसायटी परिसरात  डांबरीकरण करणे.</t>
  </si>
  <si>
    <t>प्रभाग क्र.4 ब, तक्षशिला बुध्दविहारच्या जवळ हार्मेस बसवणे बेंच बसविणे</t>
  </si>
  <si>
    <t>XE23A213E</t>
  </si>
  <si>
    <t>XE23A210E</t>
  </si>
  <si>
    <t>XE23A211E</t>
  </si>
  <si>
    <t xml:space="preserve">बीईजी - युध्द विधवांच्या पाल्यांकरिता वसतीगृह बांधणे(वि.का.तां.सं) </t>
  </si>
  <si>
    <t>CE20A819/S2-729</t>
  </si>
  <si>
    <t>XE23A214E</t>
  </si>
  <si>
    <t>31अ</t>
  </si>
  <si>
    <t>XE23A208E</t>
  </si>
  <si>
    <t>XE23A202E</t>
  </si>
  <si>
    <t>XE23A205E</t>
  </si>
  <si>
    <t>प्रभाग क्र.31अ, हायवे लगत एन.डी.ए.रस्ता ते मुठा   नदी   पर्यंत 12 मीटर रस्ता  विकसित   करणे.</t>
  </si>
  <si>
    <t>XE23A206E</t>
  </si>
  <si>
    <t>XE23A209E</t>
  </si>
  <si>
    <t>RE14B302/C5-555</t>
  </si>
  <si>
    <t>XE23A207E</t>
  </si>
  <si>
    <t>XE23A215E</t>
  </si>
  <si>
    <t>CE20A819/S2-730</t>
  </si>
  <si>
    <t>XE23A216E</t>
  </si>
  <si>
    <t>प्रभाग क्र.4 ब, बैठीचाळ परिसरात  कॉक  ीट  करणे</t>
  </si>
  <si>
    <t>प्रभाग क्र.31अ, गणपती माथा  ते शिंदे   पुल एन.डी.ए.रस्ता   करणे.</t>
  </si>
  <si>
    <t>CE20A1232</t>
  </si>
  <si>
    <t>CE20A819/S2-731</t>
  </si>
  <si>
    <t>वाढत्या वाहतुक रहदारीमुळे शहरातील अस्तित्वातील चेंबर्सची मजबुतीकरण/ पुर्नबांधणी करणे</t>
  </si>
  <si>
    <t>प्रभाग क्र.31अ, वारजे गावठाण ते  खान   वस्ती  कॅनल रस्ता  करणे.</t>
  </si>
  <si>
    <t>RE20C302/C1-639</t>
  </si>
  <si>
    <t>CE20A819/S2-732</t>
  </si>
  <si>
    <t>प्रभाग क्र.4 ब, बैठीचाळ परिसरात    स्टीट लाईट   बसविणे.</t>
  </si>
  <si>
    <t>प्रभाग क्र.31अ,   कॅनल रस्ता  ते  रामनगर  रस्ता ग्राऊट करणे.</t>
  </si>
  <si>
    <t>CE20A1233</t>
  </si>
  <si>
    <t>XE23A212F</t>
  </si>
  <si>
    <t>XE23A204F</t>
  </si>
  <si>
    <t>XE23A203F</t>
  </si>
  <si>
    <t>CE20A819/S2-733</t>
  </si>
  <si>
    <t xml:space="preserve">धनकवडी/सहकारनगर/बिबवेवाडी/टिळकरोड/विश्रामबागवाडा क्षेत्रिय कार्यालय अंतर्गत विविध ठिकाणी पावसाळी लाईन टाकणे </t>
  </si>
  <si>
    <t>XE23A213F</t>
  </si>
  <si>
    <t>XE23A210F</t>
  </si>
  <si>
    <t>XE23A211F</t>
  </si>
  <si>
    <t>प्रभाग क्र.31अ, कामगार  सोसायटी ते  कॅनल रस्ता  पेव्हर करणे.</t>
  </si>
  <si>
    <t>RE14B302/C5-556</t>
  </si>
  <si>
    <t>XE23A214F</t>
  </si>
  <si>
    <t>XE23A208F</t>
  </si>
  <si>
    <t>XE23A202F</t>
  </si>
  <si>
    <t>CE20A819/S2-734</t>
  </si>
  <si>
    <t>XE23A205F</t>
  </si>
  <si>
    <t>प्रभाग क्र.4 ब, घोरपडे  गिरणी जवळ सर्व गल्ली  बोळ कॉक््रीट  करणे.</t>
  </si>
  <si>
    <t>XE23A206F</t>
  </si>
  <si>
    <t>XE23A209F</t>
  </si>
  <si>
    <t>CE20A1234</t>
  </si>
  <si>
    <t>XE23A207F</t>
  </si>
  <si>
    <t>प्रभाग क्र.31अ,  एन.डी.ए.रस्ता ते  इंडस्ट्रीज    सोसायटी पर्यत कॅनल   रस्ता  करणे.</t>
  </si>
  <si>
    <t>XE23A215F</t>
  </si>
  <si>
    <t>XE23A216F</t>
  </si>
  <si>
    <t>शहरातील विविध पुलावरील रस्त्याच्या पृष्ठ भागाचे व इतर महत्वाच्या ठिकाणाचे मास्टीक अस्फाल्टने डांबरीकरण करणे.</t>
  </si>
  <si>
    <t>CE20A819/S2-735</t>
  </si>
  <si>
    <t>प्रभाग क्र.31अ, वारजे गावठाण ते  पोळ वस्ती  पर्यंत रस्ता  ग्राऊट करणे.</t>
  </si>
  <si>
    <t>CE20A819/S2-736</t>
  </si>
  <si>
    <t>CE20A1235</t>
  </si>
  <si>
    <t>प्रभाग क्र.31अ, स्वराज्य  वसाहत येथे  रस्ता ग्राऊट करणे.</t>
  </si>
  <si>
    <t>126</t>
  </si>
  <si>
    <t>वॉर्ड क्र.126 पानसेपथ ते शिवाजी मराठा संस्था पर्यंत डी.पी. रस्त्यासाठी संरक्षण भिंत बांधणे व विविध ठिकाणी काँक्रीटीकरण करणे</t>
  </si>
  <si>
    <t>CE20A819/S2-737</t>
  </si>
  <si>
    <t>प्रभाग क्र.31अ, एन.डी.ए.रोड ते  स्वराज्य वसाहत  पर्यंत रस्ता  पेव्हर करणे.</t>
  </si>
  <si>
    <t>XE23A212G</t>
  </si>
  <si>
    <t>XE23A204G</t>
  </si>
  <si>
    <t>CE20A819/S2-738</t>
  </si>
  <si>
    <t>XE23A203G</t>
  </si>
  <si>
    <t>XE23A213G</t>
  </si>
  <si>
    <t>CE20A1236</t>
  </si>
  <si>
    <t>प्र.क्र.31 ब राजाराम  पूलाजवळील रस्ते डांबरीकरण   करणे</t>
  </si>
  <si>
    <t>XE23A210G</t>
  </si>
  <si>
    <t>XE23A211G</t>
  </si>
  <si>
    <t xml:space="preserve">वारजे फ्लाय ओव्हर शेजारी बायपास रोडवर भुयारी मार्गकरणे </t>
  </si>
  <si>
    <t>CE20A819/S2-739</t>
  </si>
  <si>
    <t>XE23A214G</t>
  </si>
  <si>
    <t>XE23A208G</t>
  </si>
  <si>
    <t>XE23A202G</t>
  </si>
  <si>
    <t>प्र.क्र.31 ब शाहू   कॉलनी परिसरातील रस्ते पेव्हर  करणे,ग्राऊट करणे</t>
  </si>
  <si>
    <t>XE23A205G</t>
  </si>
  <si>
    <t>XE23A206G</t>
  </si>
  <si>
    <t>XE23A209G</t>
  </si>
  <si>
    <t>XE23A207G</t>
  </si>
  <si>
    <t>CE20A819/S2-740</t>
  </si>
  <si>
    <t>XE23A215G</t>
  </si>
  <si>
    <t>CE20A1239</t>
  </si>
  <si>
    <t>XE23A216G</t>
  </si>
  <si>
    <t>प्र.क्र.31 ब जकात  नाका परिसरातील रस्ते पेव्हर  करणे</t>
  </si>
  <si>
    <t xml:space="preserve">वॉर्ड क्र. 26 येथे विविध ठिकाणी रस्ते अनुषंगिक कामे करणे </t>
  </si>
  <si>
    <t>CE20A819/S2-741</t>
  </si>
  <si>
    <t>RE14B302/C5-557</t>
  </si>
  <si>
    <t>प्र.क्र.31 ब दुधानेनगर मधील रस्ते डांबरीकरण  करणे.</t>
  </si>
  <si>
    <t>कल्याणीनगर- शांतीरक्षक परिसरातील  सार्वजनिक शौचालयांची दुरूस्ती व रंगरंगोटी करणे.</t>
  </si>
  <si>
    <t>CE20A819/S2-742</t>
  </si>
  <si>
    <t>CE20A1240</t>
  </si>
  <si>
    <t>प्र.क्र.31 ब जावकर वस्ती मधील  100 फुटी डी पी   रोड  विकसित   करणे</t>
  </si>
  <si>
    <t>भाऊपाटील रस्ता</t>
  </si>
  <si>
    <t>CE20A819/S2-743</t>
  </si>
  <si>
    <t>RE14B302/C5-558</t>
  </si>
  <si>
    <t>प्र.क्र.31 ब स.नं.12   कर्वेनगर मधील  12 मीटर डी पी  रोड विकसित   करणे</t>
  </si>
  <si>
    <t>भाटनगरमधील सार्वजनिक शौचालयांची दुरूस्ती,  भांडी बदलणे, रंगरंगोटी इ.  कामे करणे</t>
  </si>
  <si>
    <t>CE20A1241</t>
  </si>
  <si>
    <t>CE20A819/S2-744</t>
  </si>
  <si>
    <t xml:space="preserve">मगरपट्टयाचे रुंदीकरण करून डाबरीकरण करणे. </t>
  </si>
  <si>
    <t>प्र.क्र.31 ब मधील संत तुकाराम शाळा जवळील रस्ते पेव्हर  करणे</t>
  </si>
  <si>
    <t>CE20A819/S2-745</t>
  </si>
  <si>
    <t>RE20A302/C2-858</t>
  </si>
  <si>
    <t>प्र.क्र.31 ब तपोधाम परिसरातील रस्ते डांबरीकरण   करणे</t>
  </si>
  <si>
    <t>विविध ठिकाणचे  फुटपाथ दुरूस्त करणे</t>
  </si>
  <si>
    <t>CE20A819/S2-746</t>
  </si>
  <si>
    <t>CE20A1242</t>
  </si>
  <si>
    <t>प्रभाग क्र.32 अ  मध्ये पाण्याच्या   लाईनवर ग्राऊट करणे</t>
  </si>
  <si>
    <t>क−2. नगर अभियंता खात्याकडील खर्च (विभा.कार्या.)</t>
  </si>
  <si>
    <t xml:space="preserve">मुंढवा स.नं. 89 व 71 दरम्यानचे पुणे सोलापूर रेल्वलेलाईनवर 24 मी. एच.सी.एम.टी.आर. साठी रेल्वे ओलांडणी पूल बांधणे. </t>
  </si>
  <si>
    <t>RE20A302/C2-859</t>
  </si>
  <si>
    <t>CE20A819/S2-747</t>
  </si>
  <si>
    <t>32ब</t>
  </si>
  <si>
    <t>त्रिदलनगर-कल्याणीनगर  परिसरातील रस्ते ग्राउट करून  डांबरीकरण   करणे</t>
  </si>
  <si>
    <t>प्रभाग क्र.32 ब विविध ठिकाणी ग्राऊंट  करणे</t>
  </si>
  <si>
    <t>CE20A819/S2-748</t>
  </si>
  <si>
    <t>XE23A212A</t>
  </si>
  <si>
    <t>CE20A1243</t>
  </si>
  <si>
    <t>प्रभाग क्र.34 अ मधील रस्ते विषय  विविध सुधारणा करणे</t>
  </si>
  <si>
    <t>XE23A204A</t>
  </si>
  <si>
    <t>RE14B302/C5-559</t>
  </si>
  <si>
    <t>XE23A203A</t>
  </si>
  <si>
    <t>XE23A213A</t>
  </si>
  <si>
    <t xml:space="preserve">वॉर्ड क्र. 1 मधील लोहगाव धानोरी हद्दीवरील रस्ता विकसीत करणे. </t>
  </si>
  <si>
    <t>XE23A210A</t>
  </si>
  <si>
    <t>CE20A819/S2-749</t>
  </si>
  <si>
    <t>गांधीनगर-जयप्रकाशनगर मधील ड्रेनेज  चेंबर दुरूस्ती करणे  व काँक्रिटीकरण  करणे</t>
  </si>
  <si>
    <t>XE23A211A</t>
  </si>
  <si>
    <t>XE23A214A</t>
  </si>
  <si>
    <t>XE23A208A</t>
  </si>
  <si>
    <t>XE23A202A</t>
  </si>
  <si>
    <t xml:space="preserve">प्रभाग क्र.34 अ मधील प्रशांत सोसा. पौड रोड ते गुजरात कॉलनी येथे पाण्याचे नेटवर्कीग करण्यासाठी मोठ्या व्यासाच्या पाण्याच्या लाईन टाकून रस्ता खराब झाल्यामुळे नवीन रस्ता करणे </t>
  </si>
  <si>
    <t>XE23A205A</t>
  </si>
  <si>
    <t>XE23A206A</t>
  </si>
  <si>
    <t>XE23A209A</t>
  </si>
  <si>
    <t>XE23A207A</t>
  </si>
  <si>
    <t>CE20A819/S2-750</t>
  </si>
  <si>
    <t>CE20A1244</t>
  </si>
  <si>
    <t>XE23A215A</t>
  </si>
  <si>
    <t>XE12B302/C6-307</t>
  </si>
  <si>
    <t>XE23A216A</t>
  </si>
  <si>
    <t>प्रभाग क्र.34 अ मधील प्रतिक नगर  सोसायटी समोरील   रस्ता विकसीत करणे</t>
  </si>
  <si>
    <t>सन 2009-10 च्या अपूर्ण कामांसाठी सन 2010-11 मध्ये प्रत्येक वॅार्डसाठी रुपये 25 लाख प्रमाणे येणारी रक्कम</t>
  </si>
  <si>
    <t>1. कायम सेवकवर्ग वेतन, गटारे स्वच्छ करणे व दुरुस्ती करणे</t>
  </si>
  <si>
    <t>महात्मा  गांधीनगर येथे खराब पाण्याच्या 2 इंची लाईन  टाकून   काँक्रिट करणे</t>
  </si>
  <si>
    <t>CE20A819/S2-751</t>
  </si>
  <si>
    <t>प्रभाग क्र.34 अ मधील मृत्युंजय सोसायटी समोरील   रस्ता विकसित करणे</t>
  </si>
  <si>
    <t>CE20A1245#</t>
  </si>
  <si>
    <t>CE20A819/S2-752</t>
  </si>
  <si>
    <t>RE14B302/C5-560</t>
  </si>
  <si>
    <t xml:space="preserve">सर्व समावेशक गतीशील आराखड्यानुसार गतीक्षम रस्ते तयार करणे </t>
  </si>
  <si>
    <t>प्रभाग क्र.34 अ मधील निबांळकर बाग व गणेशकृपा सोसायटी   परिसरामध्ये   रस्ते विषयक कामे करणे</t>
  </si>
  <si>
    <t>जयप्रकाशनगर मध्ये खराब ड्रेनेज  लाईन बदलून  काँक्रिट  करणे</t>
  </si>
  <si>
    <t>CE20A819/S2-753</t>
  </si>
  <si>
    <t>प्रभाग क्र.34 अ मधील ईशहान सोसायटी  रस्ता  विकसित  करणे</t>
  </si>
  <si>
    <t>CE20A1246#</t>
  </si>
  <si>
    <t>CE20A819/S2-754</t>
  </si>
  <si>
    <t>RE14B302/C5-561</t>
  </si>
  <si>
    <t xml:space="preserve">एन.एम.टी. आराखड्यानुसार रस्ते तयार करणे </t>
  </si>
  <si>
    <t>प्रभाग क्र.34 ब मध्ये विविध ठिकाणी रस्ते  डांबरीकरण  करणे</t>
  </si>
  <si>
    <t>यशवंतनगर   येथील गल्लीबोळ काँक्रिट  करणे</t>
  </si>
  <si>
    <t>CE20A819/S2-755</t>
  </si>
  <si>
    <t>प्रभाग क्र.34 ब विविध ठिकाणी रस्ते  डांबरीकरण  करणे</t>
  </si>
  <si>
    <t>CE20A1247#</t>
  </si>
  <si>
    <t>CE20A819/S2-756</t>
  </si>
  <si>
    <t>XE23A302/C7-636</t>
  </si>
  <si>
    <t xml:space="preserve">रहदारी व्यवस्थापनाची अमंलबजावणीनुसार रस्ते तयार करणे </t>
  </si>
  <si>
    <t>प्रभाग क्र.35 अ, सातचाळ हिमाली  सोसा.ते म्हात्रेपूल  रस्ता   डांबरीकरण करणे</t>
  </si>
  <si>
    <t>नेताजीनगर  मध्ेय ड्रेनेज  लाईन  टाकणे</t>
  </si>
  <si>
    <t>CE20A819/S2-757</t>
  </si>
  <si>
    <t>प्रभाग क्र.35 अ, संगम  प्रेस परिसर व स्टेट  बॅक कॉलनी  परिसर रस्ते डांबरीकरण   करणे</t>
  </si>
  <si>
    <t>CE20A1248#</t>
  </si>
  <si>
    <t>अतिगर्दीचे जंक्शनसाठी सुधारणा कामे करणे</t>
  </si>
  <si>
    <t>CE20A819/S2-758</t>
  </si>
  <si>
    <t>RE14B302/C5-562</t>
  </si>
  <si>
    <t>CE20A1249#</t>
  </si>
  <si>
    <t>नविन डी.पी. रस्ते तयार करणे</t>
  </si>
  <si>
    <t>अंदाजपत्रक 'अ' + अंदाजपत्रक 'क' = एकूण बेरीज</t>
  </si>
  <si>
    <t>RE20C301/W1-708</t>
  </si>
  <si>
    <t>भाजी मंडई  येथे    काँक्रिट   करणे</t>
  </si>
  <si>
    <t>CE20C118/W1-96</t>
  </si>
  <si>
    <t>प्रभाग क्र34 मध्ये विवधि चौकामध्ये हायमास्ट फिटीगं व विविध ठिकणी एल.इ.डी.फिटीग बसविणे</t>
  </si>
  <si>
    <t>बालेवाडी स्टेडियम येथे पाण्याची लाईन टाकणे</t>
  </si>
  <si>
    <t>प्रभाग क्र.43 अ  आनंदनगर भागीरथीनगर  प्रकाश व्यवस्था  करणे .</t>
  </si>
  <si>
    <t>CE20A1250#</t>
  </si>
  <si>
    <t>RE14B302/C5-563</t>
  </si>
  <si>
    <t>पुणे शहरात सी.एम.पी. आराखड्यानुसार (PPP / Development TDR / Deffered payment / Premium Charges) अन्वये प्रशासकीय मुल्यमापनानुसार प्रत्यक्ष अंमलबजावणी करून कामे करणे</t>
  </si>
  <si>
    <t>भाटनगर मध्ये डे्रनेज  लाईन टाकून   काँक्रिट करणे</t>
  </si>
  <si>
    <t>CE20C118/W1-97</t>
  </si>
  <si>
    <t>प्रभाग क्र.43 अ पारीजात  कॉलनी येथे    प्रकाश व्यवस्था  करणे .</t>
  </si>
  <si>
    <t>CE20A1251</t>
  </si>
  <si>
    <t>CE20A176/W2-62</t>
  </si>
  <si>
    <t xml:space="preserve">पुणे शहरातील ताब्यात आलेले डी.पी. रस्ते डांबरीकरणकरणे </t>
  </si>
  <si>
    <t>प्रभाग क्र.43 अ कुबेरा  संकुल पी.एम.टी  डेपो  मागिल रस्ता हॉटेल अगरवाल पर्यंत  ग्राउट करणे.</t>
  </si>
  <si>
    <t>ZE16A104A/S5-3614++</t>
  </si>
  <si>
    <t>CE20A176/W2-63</t>
  </si>
  <si>
    <t>प्र क्र . 9 बाणेर रस्त्यापासून औंध - बाणेर शिव रस्त्यावरून मुख्य जलवाहिनी टाकणे</t>
  </si>
  <si>
    <t>जनेराशपु योजना फेज 2 अंतर्गत प्रस्तावित करण्यासाठीचीकामे :-</t>
  </si>
  <si>
    <t>प्रभाग क्र.43 अ निलेश  पार्क  सर्व्हे  .न.211  सरस्वती कॉम्पलेक्स व ओेरीयंट   पार्क परीसरात ट्रिमिक्स कॉक्रीट  करणे .</t>
  </si>
  <si>
    <t>अंदाजपत्रकातील तरतुदींचा विभागीय आयुक्त कार्यालयानुसार वाटप तक्ता :-</t>
  </si>
  <si>
    <t>CE20A176/W2-64</t>
  </si>
  <si>
    <t>CE20A1252</t>
  </si>
  <si>
    <t>ZE16A104A/S5-314 8++</t>
  </si>
  <si>
    <t>प्रभाग क्र.43 ब पारीजात   कॉलनी गणेश कॉलनी परिसरात कॉक्रीट  करणे व ब्लॉक बसविणे.</t>
  </si>
  <si>
    <t>एच.सी.एम.टी.आर.जागा ताब्यात घेऊन रोड पूर्ण करणे</t>
  </si>
  <si>
    <t>प्र.क्र. 9 पाषाण बाणेर लिंक रोड 36 डीपी  रस्त्याच्या मुख्यकडेने पाण्याची लाईन टाकणे</t>
  </si>
  <si>
    <t>CE20A176/W2-65</t>
  </si>
  <si>
    <t>CE20A1256</t>
  </si>
  <si>
    <t>RE14B302/C5-564</t>
  </si>
  <si>
    <t>प्रभाग क्र.43 ब पुना  रेडीएटर समोरील रस्ता डांबरीकरण करणे.</t>
  </si>
  <si>
    <t>ZE16A104A/S5-0144++</t>
  </si>
  <si>
    <t>सहकारनगर नं. 2, बस क्र. 37 चा बसरूट यु.टी.डब्ल्यु.टी. पध्दतीने विकसित करणे</t>
  </si>
  <si>
    <t>विविध ठिकाणी गल्लीबोळ काँक्रिट  करणे</t>
  </si>
  <si>
    <t>प्र.क्र. 9 बालेवाडी जकात नाका  ते बालेवाडी गावठाण रस्त्याच्या कडेने पाण्याची लाईन टाकणे</t>
  </si>
  <si>
    <t>CE20C118/W1-98</t>
  </si>
  <si>
    <t>CE20A1257</t>
  </si>
  <si>
    <t>प्रभाग क्र.43 ब ए.एम. कॉलेन     गेट  ते इंद्रप्रस्थ  फेज 2 रस्ता   डांबरीकरण करणे</t>
  </si>
  <si>
    <t>पुणे महानगरपालिकेत नव्याने समाविष्ट झालेल्या म्हाळुंगे, सुस, बाबधन खुर्द, कोढवे-धावडे, कोपरे, शिवणे (संपूर्ण उत्तमनगर), किरकटवाडी, पिसोळी, लोहगांव (उर्वरित), नांदेड, खडकवासला, हडपसर (संपूर्ण साडेसतरा नळी),मुंढवा (उर्वरित केशवनगर), मांजरी बुद्रुक, नऱ्हे, आंबेगांव खुर्द, उंडरी, धायरी,आंबेगांव बुद्रुक, उरुळी देवाची, मंतरवाडी, होळकरवाडी, औताडे हांडेवाडी, हांडेवाडी, वडाची वाडी, शेवाळेवाडी, फुरसुंगी, येवलेवाडी या गावातील रस्ते विकसीत करणे</t>
  </si>
  <si>
    <t>RE22C302/C4-556</t>
  </si>
  <si>
    <t>ZE16A104A/S5-1441++</t>
  </si>
  <si>
    <t>XE23A301/W7-840</t>
  </si>
  <si>
    <t>प्र.क्र. 9  विविध ठिकाणी जलवितरण नलिका विकसित करणे</t>
  </si>
  <si>
    <t>सनसिटी समोरील गार्डनमध्ये विविध सुधारणा करणे</t>
  </si>
  <si>
    <t>CE20C118/W1-99</t>
  </si>
  <si>
    <t>प्रभाग क्र.  11 हनुमान नगर  मनपा सोसा.येथे नविन ड्रेनेज  लाईन  टाकणे</t>
  </si>
  <si>
    <t>CE20A1258#</t>
  </si>
  <si>
    <t>प्रभाग क्र.43 ब विठ्ठलनगर परिसरात प्रकाश व्यवस्था करणे.</t>
  </si>
  <si>
    <t>पुणे शहरातील अस्तित्वातील मुख्य रस्ते ओव्हरले पध्दतीने कॉक्रिटीकरण करणेचे काम डिफर्ड पेमेंट पध्दतीने करणे</t>
  </si>
  <si>
    <t>ZE16A104A/P2-1275++</t>
  </si>
  <si>
    <t>XE23A301/W7-841</t>
  </si>
  <si>
    <t>RE14B302/C5-565</t>
  </si>
  <si>
    <t>प्रभाग क्र.  11 आशानगर परिसरात ड्रेनेज  लाईन  टाकणे</t>
  </si>
  <si>
    <t>प्रभाग क्र.8 मधील 450 मि.मि.व्यासाची जुनी एम.एस. लाईन बदलणे</t>
  </si>
  <si>
    <t>CE20A1259#</t>
  </si>
  <si>
    <t>ड्रेनेज  लाईन   टाकणे व ड्रेनेज  दुरूस्ती करणे  तसेच चंंंबर दुरूस्ती     करणे</t>
  </si>
  <si>
    <t xml:space="preserve">पुणे शहरातील विविध रस्ते रिसर्फेसिंग करणे </t>
  </si>
  <si>
    <t>RE14B301/W5-629</t>
  </si>
  <si>
    <t>प्रभाग क्र.  11 लालचाळ, हिरवीचाळ येथील शौचालय दुरुस्त करणे</t>
  </si>
  <si>
    <t>ZE16A104A/P2-1277++</t>
  </si>
  <si>
    <t>CE20A1260</t>
  </si>
  <si>
    <t>RE14B302/C5-566</t>
  </si>
  <si>
    <t>शहरातील बीआरटीस व आयटीएमएस अंतर्गत कामे करणे</t>
  </si>
  <si>
    <t>प्रभाग क्र.6 मध्ये विविध ठिकाणी पाण्याची लाईन टाकणे</t>
  </si>
  <si>
    <t>RE14B301/W5-630</t>
  </si>
  <si>
    <t>प्रभाग क्र.  11 जनवाडी जनता  वसाहत व वैदुवाडी  येथील शौचालय दुरुस्त करणे</t>
  </si>
  <si>
    <t>शौचालय  विविध ठिकाणी बांधणे</t>
  </si>
  <si>
    <t>RE11W112C</t>
  </si>
  <si>
    <t>RE11W104C</t>
  </si>
  <si>
    <t>RE11W103C</t>
  </si>
  <si>
    <t>RE22C301/W4-648</t>
  </si>
  <si>
    <t>RE11W113C</t>
  </si>
  <si>
    <t>ZE16A104A/P2-1280++</t>
  </si>
  <si>
    <t>प्रभाग क्र.  11 मनपा शाळा, दवाखाने दुरुस्ती विषयक कामे करणे</t>
  </si>
  <si>
    <t>CE20A176/W2-66</t>
  </si>
  <si>
    <t>RE11W110C</t>
  </si>
  <si>
    <t>गणेशखिंड रोडच्या कडेने मुख्य जलवाहिनी टाकणे</t>
  </si>
  <si>
    <t>RE11W111C</t>
  </si>
  <si>
    <t>XE12B302/C6-308</t>
  </si>
  <si>
    <t>प्र्रभाग क्र.44  अ आर्मीवेल फेअर ते  कै.रामचंद्र  बनकर  स्कुलपर्यंत रस्ता   ट्रिमिक्स  कॉकीट  करणे.</t>
  </si>
  <si>
    <t>RE11W114C</t>
  </si>
  <si>
    <t>RE11W108C</t>
  </si>
  <si>
    <t>RE22C301/W4-649</t>
  </si>
  <si>
    <t>RE11W102C</t>
  </si>
  <si>
    <t>विविध ठिकाणी पाण्याच्या छोटया मोठया    आकारच्या पाण्याच्या लाईन  टाकणे</t>
  </si>
  <si>
    <t>RE11W105C</t>
  </si>
  <si>
    <t>प्रभाग क्र.  11 पीएमसी   कॉलनी येथे दुरुस्ती  कामे  करणे</t>
  </si>
  <si>
    <t>RE11W106C</t>
  </si>
  <si>
    <t>RE11W109C</t>
  </si>
  <si>
    <t>CE20A176/W2-67</t>
  </si>
  <si>
    <t>RE11W107C</t>
  </si>
  <si>
    <t>ZE16A104A/P2-1282++</t>
  </si>
  <si>
    <t>RE11W115C</t>
  </si>
  <si>
    <t>RE20A301/W2-1235</t>
  </si>
  <si>
    <t>RE11W116C</t>
  </si>
  <si>
    <t>प्रभाग क्र.44 अ ससाणेनगर ते  काळेपडळ रस्ता   काँक्रीट  करणे.</t>
  </si>
  <si>
    <t>चतु:श्रृंगी ते बाणेर रोड पर्यंतची एम एस लाईन टाकणे</t>
  </si>
  <si>
    <t>1. क्षेत्रीय आयुक्त वेतन</t>
  </si>
  <si>
    <t>प्र.क्र. 11 मधिल कुलकर्णी शाळा, पुरग्रस्त वसाहत येथील पावसाळी लाईनवर  चेंबर  बांधणे व तदनुषंगिक कामे  करणे</t>
  </si>
  <si>
    <t>RE22C302/C4-557</t>
  </si>
  <si>
    <t>प्रभाग क्र  18 मधील  स.नं. 43/6 आशिष सोसायटी येथील ओपन स्पेसमधील  मोकळया जागेत खेळणी  बसविणे</t>
  </si>
  <si>
    <t>CE20A176/W2-68</t>
  </si>
  <si>
    <t>ZE16A104A/P2-1286++</t>
  </si>
  <si>
    <t>RE20A301/W2-1236</t>
  </si>
  <si>
    <t>प्रभाग  क्र.44 अ सातववाडी   गोंधळेनगर  परीसरात   इंटरलॉकिंग ब्लॉक   बसविणे.</t>
  </si>
  <si>
    <t>सी आय डी गेट पासून ते एन सी सी एल पर्यंत एम एस लाईन टाकणे</t>
  </si>
  <si>
    <t>प्रभाग क्र.  11 कुसाळकर पुतळा गोखलेनगर व इतर   ठिकाणी फटपाथ   दुरुस्ती करणे</t>
  </si>
  <si>
    <t>RE11W112D</t>
  </si>
  <si>
    <t>RE20A302/C2-860</t>
  </si>
  <si>
    <t>RE11W104D</t>
  </si>
  <si>
    <t>ZE16B113/W7-18</t>
  </si>
  <si>
    <t>RE20C301/W1-709</t>
  </si>
  <si>
    <t>RE11W103D</t>
  </si>
  <si>
    <t>प्रभाग क्र18 मधील  स.नं. 39 समर्थ नगर  व पुण्यधाम सोसायटी  समोर   रस्त्याच्या   कडेला  फुटपाथ करण्यात यावा.</t>
  </si>
  <si>
    <t>RE11W113D</t>
  </si>
  <si>
    <t>प्रभाग क्र.  11  मधिल  विविध ठिकाणचे स्ट्रीट लाईट    पोलचे   दुरुस्ती विषयक कामे करणे</t>
  </si>
  <si>
    <t>RE11W110D</t>
  </si>
  <si>
    <t>प्रभाग क्र.44 अ म.फुले वसाहत येथे ड्रेनजलाईन  टाकणे.</t>
  </si>
  <si>
    <t>ZE16A104A/S5-6 91 2++</t>
  </si>
  <si>
    <t>RE11W111D</t>
  </si>
  <si>
    <t>RE11W114D</t>
  </si>
  <si>
    <t>RE11W108D</t>
  </si>
  <si>
    <t>प्र .क्र 7 ब 8 इंची व 6 इंची गंजलेली जुनी पाण्याची लाईन बदलून नविन लाईन टाकणे</t>
  </si>
  <si>
    <t>RE11W102D</t>
  </si>
  <si>
    <t>RE11W105D</t>
  </si>
  <si>
    <t>RE11W106D</t>
  </si>
  <si>
    <t>RE20C301/W1-710</t>
  </si>
  <si>
    <t>CE20C118/W1-100</t>
  </si>
  <si>
    <t>RE14B302/C5-567</t>
  </si>
  <si>
    <t>RE11W109D</t>
  </si>
  <si>
    <t>RE11W107D</t>
  </si>
  <si>
    <t>प्रभाग क्र.  11 मध्ये विविध ठिकाणचे पोल रंगविणे व तदनुषंगिक कामे  करणे</t>
  </si>
  <si>
    <t>RE11W115D</t>
  </si>
  <si>
    <t>प्रभाग क्र.44 अ शहिद हेमंत करकरे उद्यानासमोरील रस्त्यावरती प्रकाश व्यवस्था   करणे.</t>
  </si>
  <si>
    <t>RE11W116D</t>
  </si>
  <si>
    <t>स.नं. 21/3 सैनिकवाडी करण  घरोंदा  सोसा. येथील पावसाळी चॅनेलवरील लोखंडी जाळी काढून  त्यावर काँक्रिटची  जाळी_x000D_
किंवा झाकणे बसविणे</t>
  </si>
  <si>
    <t xml:space="preserve">ZE16A104A/P2-892++ </t>
  </si>
  <si>
    <t>2. क्षेत्रीय आयुक्त संकीर्ण</t>
  </si>
  <si>
    <t>XE23A301/W7-842</t>
  </si>
  <si>
    <t>पुणे विद्यापिठ गेट ते एनसीसीएस संस्थेपर्यंतची प्रिस्ट्रेज लाईन बदलून एम.एस. लाईन टाकणे.</t>
  </si>
  <si>
    <t>प्रभाग क्र. 11  मधिल  नाल्याची साफ  सफाई  करणे</t>
  </si>
  <si>
    <t>RE20A302/C2-861</t>
  </si>
  <si>
    <t>XE23A301/W7-843</t>
  </si>
  <si>
    <t xml:space="preserve">10−क. पथ सुधारणा एकूण बेरीज </t>
  </si>
  <si>
    <t>सैनिकवाडी  येथील    मंदीरा समोरील रस्त्यावर इंटरलॉकिंग ब्लॉक   बसवणे</t>
  </si>
  <si>
    <t>प्रभाग क्र.  11 मधिल पावसाळी लाईनची साफ सफाई  करणे</t>
  </si>
  <si>
    <t>RE20A301/W2-1237</t>
  </si>
  <si>
    <t>प्रभाग क्र.  11  मधिल  विविध ठिकाणच्या फुटपाथचे सुशोभिकरण, रंगरंगोटी व तदनुषंगिक कामे  करणे</t>
  </si>
  <si>
    <t>RE14B302/C5-568</t>
  </si>
  <si>
    <t xml:space="preserve">ZE16A104A/P2-903++ </t>
  </si>
  <si>
    <t>CE22A114/W4-1111</t>
  </si>
  <si>
    <t xml:space="preserve">प्र.क्र. 9 विविध ठिकाणी जलवाहिनी विकसित करणे  </t>
  </si>
  <si>
    <t>प्रभाग क्र.44 ब उन्नतीनगर  गणपती  विसर्जन घाट रस्ता  ट्रिमिक्स कॉक्रीट  करणे.</t>
  </si>
  <si>
    <t>प्रभाग क्र.18 अ  मध्ये वडगांवशेरी परिसरामध्ये मुतारी व शौचालयाची व्यवस्था करण्यात यावी</t>
  </si>
  <si>
    <t>CE20A176/W2-69</t>
  </si>
  <si>
    <t>ZE16A104A/S5-1442 ++</t>
  </si>
  <si>
    <t>प्रभाग क्र.44 ब साईनाथ वसाहत येथील  रस्ता  ट्रिमिक्स कॉक्रीट  करणे.</t>
  </si>
  <si>
    <t>चव्हाणनगर ते चतु:श्ररुंगी पाण्याच्या टाकीपर्यंत मुख्य जलवाहिनी टाकणे</t>
  </si>
  <si>
    <t>CE22A114/W4-1112</t>
  </si>
  <si>
    <t>CE20B101#</t>
  </si>
  <si>
    <t>XE23A301/W7-844</t>
  </si>
  <si>
    <t xml:space="preserve">रस्त्यावरील विविध चौकांच्या विकास सुधारणा </t>
  </si>
  <si>
    <t>प्रभाग क्र.44 ब वेताळबाबा वसाहत  येथील समाजमंदिर  वाढविणे.</t>
  </si>
  <si>
    <t>प्रभाग क्र.  12 यशोदा हौसिंग   सोसायटी परिसरात  ड्रेनेज  लाईन  टाकणे</t>
  </si>
  <si>
    <t>ZE16A104A/P2-1281 ++</t>
  </si>
  <si>
    <t>RE14B301/W5-631</t>
  </si>
  <si>
    <t>बायोरेमिडीएशन आणि लॅन्डस्केपिंग : एकूण</t>
  </si>
  <si>
    <t>प्रभाग क्र.  12  विविध ठिकाणी शौचालय दुरुस्ती करणे</t>
  </si>
  <si>
    <t>RE22C301/W4-650</t>
  </si>
  <si>
    <t>CE20B102#</t>
  </si>
  <si>
    <t>प्रभाग क्र.  12 मनपा शाळा येथे दुरुस्ती   विषयक कामे करणे</t>
  </si>
  <si>
    <t>प्रभाग क्र.35 अ, पांडुरंग  कॉलनी समरेल व अंतर्गत रस्ते  डांबरीकरण  करणे</t>
  </si>
  <si>
    <t>स्पीड ब्रेकर्स व रस्ते दुभाजक करणे</t>
  </si>
  <si>
    <t>RE20A301/W2-1238</t>
  </si>
  <si>
    <t>नदीसुधारणा प्रकल्प 1 : एकूण</t>
  </si>
  <si>
    <t>CE20A819/S2-759</t>
  </si>
  <si>
    <t>प्रभाग क्र.  12 कॅनोल  राड  मॉडेल  कॉलनी    ठिकाणी फुटपाथ दुरुस्ती करणे</t>
  </si>
  <si>
    <t>प्रभाग क्र.35 अ,अनुरेखा सोसायटी  व गौरांग सोसायटी मधील   रस्ते 6 इंच खरडून  डांबरीकरण  करणे</t>
  </si>
  <si>
    <t>XE12B302/C6-309</t>
  </si>
  <si>
    <t>RE20C301/W1-711</t>
  </si>
  <si>
    <t>CE20B103</t>
  </si>
  <si>
    <t>प्रभाग क्र.  12 मध्ये विविध ठिकाणचे पोल रंगविणे व तदनुषंगिक कामे  करणे</t>
  </si>
  <si>
    <t>CE20A819/S2-760</t>
  </si>
  <si>
    <t>प्रभाग क्र.  19 वडगांवशेरी परिसरात   स.नं.48,49, 50,52,58 येथे  पिण्याची 4 इंची लाईन  टाकणे.</t>
  </si>
  <si>
    <t>वाहतूक नियंत्रक बेटे व सूचनात्मक खुणा</t>
  </si>
  <si>
    <t>नदीसुधारणा प्रकल्प 2 :</t>
  </si>
  <si>
    <t>RI28C101</t>
  </si>
  <si>
    <t>RE20C301/W1-712</t>
  </si>
  <si>
    <t>FE37A101</t>
  </si>
  <si>
    <t>मुठा नदी</t>
  </si>
  <si>
    <t>प्रभाग क्र.  12  मधिल  विविध ठिकाणचे स्ट्रीट लाईट    पोलचे   दुरुस्ती विषयक कामे करणे</t>
  </si>
  <si>
    <t>XE23A302/C7-637</t>
  </si>
  <si>
    <t>XE23B112</t>
  </si>
  <si>
    <t>XE23A301/W7-845</t>
  </si>
  <si>
    <t>FE37A102</t>
  </si>
  <si>
    <t>प्रभाग क्र. 12 मधिल नाल्याची साफ  सफाई  करणे</t>
  </si>
  <si>
    <t>नदीपात्रात चॅनेलायझेशन करणे</t>
  </si>
  <si>
    <t>प्रभाग क्र.42 ब म.फुले वसाहत येथे  गल्ली  बोळ कॉक्रीट  करणे.</t>
  </si>
  <si>
    <t>XE23A301/W7-846</t>
  </si>
  <si>
    <t>2. द्वारपालन व फलक भाडे</t>
  </si>
  <si>
    <t>RI28C102</t>
  </si>
  <si>
    <t>FE37A103</t>
  </si>
  <si>
    <t>नदीपात्रात तलाव करणे</t>
  </si>
  <si>
    <t>प्रभाग क्र.  12 मधिल पावसाळी लाईनची साफ सफाई  करणे</t>
  </si>
  <si>
    <t>9. पंपिंग स्टेशनसाठी लागणारी तेले व वंगणे</t>
  </si>
  <si>
    <t>प्रभाग क्र. 75 आगम मंदिर टाकी ते दत्तनगर पर्यंत पाण्याच्या लाईनचे अर्धवट नेटवर्क पुर्ण करणे.</t>
  </si>
  <si>
    <t>XE23B113</t>
  </si>
  <si>
    <t>RE20A301/W2-1239</t>
  </si>
  <si>
    <t>FE37A104</t>
  </si>
  <si>
    <t>प्रभाग क्र.  12  मधिल  विविध ठिकाणच्या फुटपाथचे सुशोभिकरण, रंगरंगोटी व तदनुषंगिक कामे  करणे</t>
  </si>
  <si>
    <t>नदीपात्राच्या कडेने रिटेनिंग वॉल बांधणे</t>
  </si>
  <si>
    <t>ZE16A117/C6-602</t>
  </si>
  <si>
    <t>ZE16A104A/P2-234</t>
  </si>
  <si>
    <t>CE20A1249/A6-46+++</t>
  </si>
  <si>
    <t>FE37A105</t>
  </si>
  <si>
    <t>प्रभाग क्र. 75 दत्तनगर चौक ते जांभूळवाडी मनपा हद्दीपर्यंत रस्त्याच्या उजव्या बाजूने 12 इंच व्यासाची जलवाहिनी विकसीत करणे.</t>
  </si>
  <si>
    <t>RI28C103</t>
  </si>
  <si>
    <t>संकीर्ण खर्च 2%</t>
  </si>
  <si>
    <t>वडगांव खुर्द सिंहगड रोड लोकमत पासून मनपा स.क्र.26/4 नियोजित मनपा
हॉस्पीटलकडे जाणारा रस्ता तसेच चव्हाण बाग ते बारंगणे मळा ते सिंहगड
आंधशाळेपर्यंत ते पारी कंपनीपर्यंतचा रस्ता करणे.</t>
  </si>
  <si>
    <t>प्रभाग क्र.42 ब गोसावी वस्ती  म.फुले वसाहत येथे  पाण्याची लाईन  टाकणे.</t>
  </si>
  <si>
    <t>CE20A1249/A6-47+++</t>
  </si>
  <si>
    <t>ZE16A104A/P2-235</t>
  </si>
  <si>
    <t>4. उपहारगृह भाडे</t>
  </si>
  <si>
    <t>नदीसुधारणा प्रकल्प 2 : एकूण</t>
  </si>
  <si>
    <t>स.नं.32 कात्रज येथील डी.पी. रस्ता विकसीत करणे</t>
  </si>
  <si>
    <t>RI28C104</t>
  </si>
  <si>
    <t>प्रभाग क्र. 75 दत्तनगर चौक ते जांभूळवाडी मनपा हद्दीपर्यंत रस्त्याच्या डाव्या बाजूने उंचावरील 12 इंच व्यासाची जलवाहिनी विकसीत करणे.</t>
  </si>
  <si>
    <t>CE20A1249/A6-50+++</t>
  </si>
  <si>
    <t>कात्रज दत्तनगर चौक ते आंबेगाव बु. स्मशानभूमीपर्यंत मुख्य रस्ता डांंबरीकरण करणे</t>
  </si>
  <si>
    <t>ZE16A104A/P2-236</t>
  </si>
  <si>
    <t>XE23A301/W7-847</t>
  </si>
  <si>
    <t>XE23C101A</t>
  </si>
  <si>
    <t>CE20A1250/A7-1+++</t>
  </si>
  <si>
    <t>कात्रज, गुजरवाडी रस्ता, भारतनगर येथे बुस्टर पंप बसवून पाणीपुरवठा वितरण व्यवस्था विकसीत करणे.</t>
  </si>
  <si>
    <t>प्रभाग क्र.  13 नतावाडी परिसरात ड्रेनेज  लाईन  टाकणे</t>
  </si>
  <si>
    <t>शहरी गरिबांसाठी मुलभूत सुविधा (बीएसयूपी) :</t>
  </si>
  <si>
    <t>लोहगाव स.नं.203, 227 ते 239 पर्यंतचा रस्ता करणे</t>
  </si>
  <si>
    <t>RI28C105</t>
  </si>
  <si>
    <t>ZE16A104A/P2-237</t>
  </si>
  <si>
    <t>XE23C102</t>
  </si>
  <si>
    <t>FE38A101</t>
  </si>
  <si>
    <t>RE14B301/W5-632</t>
  </si>
  <si>
    <t>प्रभाग क्र. 76 अप्पर इंदिरानगर परिसरामध्ये जुन्या व जीर्ण झालेल्या बंद करुन नविन जलवाहिन्या टाकणे.</t>
  </si>
  <si>
    <t>CE20A819/S2-1842++</t>
  </si>
  <si>
    <t xml:space="preserve">शहरी गरिब व आर्थिक मागासांसाठी एकात्मिक पुनर्वसन योजना तयार करून  हडपसर येथे 6000 घरे बांधून करणे </t>
  </si>
  <si>
    <t>प्रभाग क्र.13 संगमवाडी   पाटील इस्टेट  व पाटकर   प्लॉट   येथे शौचालय दुरुस्त करणे</t>
  </si>
  <si>
    <t>प्रभाग क्र.9 मधील डी.पी.रस्ते विकसीत करणे</t>
  </si>
  <si>
    <t>ZE16A104A/P2-238</t>
  </si>
  <si>
    <t>3. मैलापाणी शुद्धीकरणासाठी वीजखर्च</t>
  </si>
  <si>
    <t>RE14B301/W5-633</t>
  </si>
  <si>
    <t>6. वाहनतळ भाडे</t>
  </si>
  <si>
    <t>XE23C103</t>
  </si>
  <si>
    <t>CE20A819/S2-2170++</t>
  </si>
  <si>
    <t>RI28C106</t>
  </si>
  <si>
    <t>प्रभाग क्र. 76 अप्पर राजीव गांधीनगर परिसरामध्ये जुन्या व जीर्ण झालेल्या बंद करुन नविन जलवाहिन्या टाकणे.</t>
  </si>
  <si>
    <t>8, 10</t>
  </si>
  <si>
    <t>प्रभाग क्र.13 शिवाजीनगर मुळारोड व विविध ठिकाणी शौचालय दुरुस्त करणे</t>
  </si>
  <si>
    <t>पाषाण स.नं. 1 ते स.नं. 13 यथे 24 मी.डी.पी.रस्ता विकसित करणे.</t>
  </si>
  <si>
    <t>ZE16A104A/P2-239</t>
  </si>
  <si>
    <t>4. मैलापाणी शुद्धीकरणासाठी लागणारी रासायनिक द्रव्ये (केमिकल्स् व तद्नुषंगिक खर्च)</t>
  </si>
  <si>
    <t>RE22C301/W4-651</t>
  </si>
  <si>
    <t>XE23C104</t>
  </si>
  <si>
    <t>CE20A819/S2-2171++</t>
  </si>
  <si>
    <t>राजीवगांधी पंपीग स्टेशन ते राजस चौक दरम्यान उड्डाण पुलाचे लगत 1296 मि. मी. व्यासाची रायझींग मेन विकसीत करणे.</t>
  </si>
  <si>
    <t>प्रभाग क्र.13 पीएमसी  कॉलनी   वाकडेवाडी येथे दुरुस्ती   विषयक कामे करणे</t>
  </si>
  <si>
    <t>स.नं. 116, 118 पाषाण हदीतील सुतारवाडी स्मशानभूमीकडे जाणारा 24
मी.डी.पी.रस्ता विकसित करणे.</t>
  </si>
  <si>
    <t>ZE16A104A/P2-240</t>
  </si>
  <si>
    <t>RI28C107</t>
  </si>
  <si>
    <t>5. केंद्रातील मशिनरीसाठी लागणारी तेले</t>
  </si>
  <si>
    <t>XE23C105</t>
  </si>
  <si>
    <t>CE20A819/S2-2177++</t>
  </si>
  <si>
    <t>सुखसागरनगर, महावीरनगर, वरखडेनगर, राजस सोसायटी, परिसरामध्ये जुन्या व जीर्ण झालेल्या जलवाहिन्या बंद करुन नविन लाईन टाकणे.</t>
  </si>
  <si>
    <t>RE22C301/W4-652</t>
  </si>
  <si>
    <t>प्रभाग क्र.9 बाणेर पाषाण अथश्री रस्ता व अथश्री चौक ते रामनदीकडे जाणारा
12 मी.डी.पी.रस्ता व रामनदीकडील स.नं.135 कडे जाणारा कलम 205 ने
आखलेला 9 मी.रस्ता विकसित करणे</t>
  </si>
  <si>
    <t>प्रभाग क्र.13 मनपा शाळा, दवाखाने   येथे दुरुस्ती   विषयक कामे करणे</t>
  </si>
  <si>
    <t>ZE16A104A/P2-241</t>
  </si>
  <si>
    <t>6. प्रयोगशाळा व देखभाल खर्च</t>
  </si>
  <si>
    <t>XE23C106</t>
  </si>
  <si>
    <t>CE20A819/S2-2178++</t>
  </si>
  <si>
    <t>केदारेश्वर झोनमध्ये नव्याने विकसीत करण्यात आलेल्या जलवाहिन्यां टाकणेकरीता खोदाई केलेला रस्ता पुर्ववत करणे.</t>
  </si>
  <si>
    <t>प्रभाग क्र.9 बाणेर-बालेवाडी मधील मेडीपाँईट हॉस्पीटल जवळील 30
मी.डी.पी.रस्ता व विविध ठिकाणी अंतर्गत रस्ते</t>
  </si>
  <si>
    <t>7. कोठी व इतर साहित्यासाठी खर्च</t>
  </si>
  <si>
    <t>ZE16A104A/P2-242</t>
  </si>
  <si>
    <t>ZE16B130/C7-906</t>
  </si>
  <si>
    <t>XE23C107</t>
  </si>
  <si>
    <t>XE23A301/W7-848</t>
  </si>
  <si>
    <t>CE20A819/S2-2179++</t>
  </si>
  <si>
    <t>केदारेश्वर झोनमध्ये पाणीपुरवठा करण्याऱ्या टाक्या व परिसरामध्ये स्थापत्य विषयक कामे करणे.</t>
  </si>
  <si>
    <t>प्रभाग क्र.43 अ प्रिय दर्शनी अपाटमेंट  ते  मोनाल पार्क   डे्रनेज  लाईन   टाकणे .</t>
  </si>
  <si>
    <t xml:space="preserve">ग. यशवंतराव चव्हाण नाट्यगृह बेरीज </t>
  </si>
  <si>
    <t>प्रभाग क्र.  13 मुळारोड,संगमवाडी येथील पावसाळी लाईन वर चेंबर  बांधणे व तदनुषगिक  कामे करणे</t>
  </si>
  <si>
    <t>8. यंत्रसामुग्री, सुटे भाग व यंत्राच्या दुरुस्तीसाठी लागणारा खर्च</t>
  </si>
  <si>
    <t>ZE16A104A/P2-243</t>
  </si>
  <si>
    <t>बाणेर स.नं.37,40 मधून जाणारा 24 मी.डी.पी. रस्ता स.नं.33 पर्यत व
स.नं.33, 32 जाणारा 30 मी.डी.पी.रस्ता स.नं.85 बाणेर रस्त्यापर्यत करणे</t>
  </si>
  <si>
    <t>XE23C108</t>
  </si>
  <si>
    <t>केदारेश्वर झोनमध्ये प्रस्तावित जी. एस. आर. / ई. एस. आर. करीता ताब्यात आलेल्या जागा संरक्षित करणे.</t>
  </si>
  <si>
    <t>CE20A883/S8-1027++</t>
  </si>
  <si>
    <t>RE20A301/W2-1240</t>
  </si>
  <si>
    <t>ZE16A104A/P2-244</t>
  </si>
  <si>
    <t>CE20A1196/C2-224</t>
  </si>
  <si>
    <t>9. मैलापाणी शुद्धीकरण केंद्रामधील क्लॅरिफायर्स एरिएशन टँक, थिकनर, डायजेस्टर इ. युनिटस्ची देखभाल, दुरुस्ती व तद्नुषंगिक कामे करणे</t>
  </si>
  <si>
    <t>बाणेर स.नं.34 ते 90 मधून जाणारा 18 मी. व 12 मी.डी.पी.रस्ता व बालेवाडी
जकातनाक्या मागील 12 मी.डी.पी.रस्ता व बालेवाडी स.नं.33 व 34 मधून जाणारा 18 मी.डी.पी.रस्ता विकसित करणे (काँक्रीट रस्ता )</t>
  </si>
  <si>
    <t>XE23C109</t>
  </si>
  <si>
    <t>प्रभाग क्र.  13 शिवाजीनगर संगमवाडी मुळारोड    येथे  फुटपाथ दुरुस्ती करणे</t>
  </si>
  <si>
    <t>प्रभाग क्र.43 अ स.न.266 ओरीयंट  व्हीला येथे  ब्लॉक्स बसविणे .</t>
  </si>
  <si>
    <t>पुणे मनपा हद्दीमध्ये नव्याने समाविष्ठ येवलेवाडी गावामध्ये पाणीपुरवठा वितरण व्यवस्था सुधारणा विषयक कामे करणे.</t>
  </si>
  <si>
    <t>CE20A883/S8-1028++</t>
  </si>
  <si>
    <t>प्रभाग क्र.9 बाणेर स.नं.204 व 205 ते स.नं.226 येथे 12 मी.डी.पी.रस्ता
काँक्रीट करणे ( काँक्रीट रस्ता )</t>
  </si>
  <si>
    <t>ZE16A104A/P2-245</t>
  </si>
  <si>
    <t>10. स्क्रिनिंग, ग्रीट मटेरियल वाहून नेणे, स्लज वाहतूक करणे</t>
  </si>
  <si>
    <t>XE23C110</t>
  </si>
  <si>
    <t>RE20C301/W1-713</t>
  </si>
  <si>
    <t>बिबवेवाडी व सेमिनरी टाकी परिसरामध्ये स्थापत्य विषयक कामे करणे.</t>
  </si>
  <si>
    <t>CE20A883/S8-1029++</t>
  </si>
  <si>
    <t>घ. डॉ. बाबासाहेब आंबेडकर सांस्कृतिक भवन</t>
  </si>
  <si>
    <t>ZE16B130/C7-907</t>
  </si>
  <si>
    <t>प्रभाग क्र.  13 मधिल शाळा  दवाखाने, शौचालयातील विद्युत विषयक वायरिंगची कामे करणे</t>
  </si>
  <si>
    <t>प्रभाग क्र.  43 ब जिजामाता वसाहत येथे  चॅनलिंग व फेंसिंग   करणे.</t>
  </si>
  <si>
    <t>ZE16A104A/P2-246</t>
  </si>
  <si>
    <t>प्रभाग क्र.9 औंध-बाणेर कॉर्नर ते परिहार चौक ते आंबेडकर पुतळा चौक ते
मेरीपाइर्ंटचा रस्ता यु.टी.डब्ल्यू.टी.पध्दतीने काँक्रीट करणे</t>
  </si>
  <si>
    <t>11. केंद्राच्या आवारात स्वच्छता, किरकोळ दुरुस्ती, बागकाम करणे इ.</t>
  </si>
  <si>
    <t>XE23C111</t>
  </si>
  <si>
    <t>सेमिनरी टाकी ते आईमाता मंदिर ग्रॅव्हिटीमेन टाकणे.</t>
  </si>
  <si>
    <t>CE20A1252+</t>
  </si>
  <si>
    <t>RE20C301/W1-714</t>
  </si>
  <si>
    <t>CE20A1196/C2-225</t>
  </si>
  <si>
    <t>1. थिएटर भाडे</t>
  </si>
  <si>
    <t>ZE16A104A/P2-247</t>
  </si>
  <si>
    <t>RI28D101</t>
  </si>
  <si>
    <t>12. क्लोरिन पुरविणे, क्लोरिनेट देखभाल दुरुस्ती</t>
  </si>
  <si>
    <t>प्रभाग क्र.43 ब आकाशवाणी अमर  मित्र  मंडळ  गोडाउन परिसरात कॉक्रीट  करणे व ब्लॉक बसविणे.</t>
  </si>
  <si>
    <t>प्रभाग क्र.  13 मध्ये विविध ठिकाणचे पोल रंगविणे व तदनुषंगिक कामे  करणे</t>
  </si>
  <si>
    <t>XE23C117</t>
  </si>
  <si>
    <t>CE20A1243+</t>
  </si>
  <si>
    <t>कार्यकारी अभियंता क्र. 1 स्वारगेट यांचे कार्यकक्षेमध्ये विविध प्रभागामध्ये व्हॉल्व्ह पेट्या फायर पेट्या बांधणे.</t>
  </si>
  <si>
    <t>वॉ.क्र.1 मधील लोहगाव धानोरी हददीवरील रस्ता विकसीत करणे</t>
  </si>
  <si>
    <t>ZE16A104A/P2-248</t>
  </si>
  <si>
    <t>CE20C406/C1-1223</t>
  </si>
  <si>
    <t>RE20C301/W1-715</t>
  </si>
  <si>
    <t>62, 76</t>
  </si>
  <si>
    <t>CE20D170/S40-220+</t>
  </si>
  <si>
    <t>प्रभाग क्र.43 ब सिरम कंपनी  परिसरात प्रकाश व्यवस्था   करणे.</t>
  </si>
  <si>
    <t>2. कॉन्फरन्स हॉल भाडे</t>
  </si>
  <si>
    <t>केदारेश्वर झोनमध्ये पाणीपुरवठा सुधारणा विषयक जलवाहिन्यांची कामे करणे.</t>
  </si>
  <si>
    <t>प्रभाग क्र.  13  मधिल  विविध ठिकाणचे स्ट्रीट लाईट    पोलचे   दुरुस्ती विषयक कामे करणे</t>
  </si>
  <si>
    <t>RI28D102</t>
  </si>
  <si>
    <t>प्रभाग क्रमांक 76 ब गुजरवाडी फाटा मस्तान हॉटेल पाठीमागील ओढयावर पुल बांधणे.</t>
  </si>
  <si>
    <t>ZE16A104A/P2-249</t>
  </si>
  <si>
    <t>CE20D170/S40-212+</t>
  </si>
  <si>
    <t>ग. बेरीज</t>
  </si>
  <si>
    <t>XE23A301/W7-849</t>
  </si>
  <si>
    <t>कार्यकारी अभियंता क्र. 1 स्वारगेट जलकेंद्र कार्यालयाकडील मागील बिले देणे</t>
  </si>
  <si>
    <t>प्रभाग क्रमांक 43 अ येथे आनंदनगर जवळ कॅनॉलवर पुल बांधणे.</t>
  </si>
  <si>
    <t>प्रभाग क्र. 13 मधिल नाल्याची साफ  सफाई  करणे</t>
  </si>
  <si>
    <t>3. प्रदर्शन हॉल भाडे</t>
  </si>
  <si>
    <t>CE20A102/A2-
1001++++</t>
  </si>
  <si>
    <t>RI28D103</t>
  </si>
  <si>
    <t>ज.ने.रा.शे.पु.अ.अंतर्गत विकसीत करण्यात आलेल्या रस्त्यांचा नियमित
स्वच्छतेची व सुशोभिकरणासाठी म्हणून देखभाल व रंगरंगोटीची कामे करणे</t>
  </si>
  <si>
    <t>ZE16A104A/P2-250</t>
  </si>
  <si>
    <t>XE23A301/W7-850</t>
  </si>
  <si>
    <t>CE20A102/A2-
622++++</t>
  </si>
  <si>
    <t>कार्यकारी अभियंता क्र. 1 स्वारगेट जलकेंद्र कार्यालयाच्या अखत्यारीतील टाक्यांवर विद्युत व्यवस्थेमध्ये सुधारणा व तद्नुषंगिक कामे करणे.</t>
  </si>
  <si>
    <t>प्रभाग क्र.  13 मधिल पावसाळी लाईनची साफ सफाई  करणे</t>
  </si>
  <si>
    <t>विठ्ठलवाडी ते वारजे हायवे पर्यंतचा मुठा नदीकाठचा 30 मी. डी.पी.रस्ता विकसीत करणे</t>
  </si>
  <si>
    <t>RI28D104</t>
  </si>
  <si>
    <t>ZE16A104A/P2-251</t>
  </si>
  <si>
    <t>CE20A102/A2-
1119++++</t>
  </si>
  <si>
    <t>XE23D101A</t>
  </si>
  <si>
    <t>RE20A301/W2-1241</t>
  </si>
  <si>
    <t>नगर रोड येथील उर्वरीत काम पुर्ण करणे</t>
  </si>
  <si>
    <t>स्वारगेट जलकेंद्र क्र. 1 कार्यालयाच्या अखत्यारीतील पाण्याच्या टाक्या, रखवालदार कोठी, प्रशासकीय इमारत व सेवक वसाहतीमध्ये विविध सुधारणा व तद्नुषंगिक कामे करणे.</t>
  </si>
  <si>
    <t>CE20A1196/C2-226</t>
  </si>
  <si>
    <t>प्रभाग क्र.  13  मधिल  विविध ठिकाणच्या फुटपाथचे सुशोभिकरण, रंगरंगोटी व तदनुषंगिक कामे  करणे</t>
  </si>
  <si>
    <t>CE20A102/A2-
1200++++</t>
  </si>
  <si>
    <t>5. वाहनतळ भाडे</t>
  </si>
  <si>
    <t>ZE16A104A/P2-252</t>
  </si>
  <si>
    <t>RI28D105</t>
  </si>
  <si>
    <t>प्रभाग क्र.44 अ सातववाडी   गोंधळेनगर  येथे  ब्लॉक बसविणे.</t>
  </si>
  <si>
    <t>ज.ने.रा.शे.पु.अ.अंतर्गत विविध रस्त्यांची देखभाल दुरूस्ती करणे, थर्माेप्लास्टीक
पेंटस मारणे, पेडेस्ट्रीयन क्रॉसिंग करणे, भयुरी मार्ग व पादचारी पुलांसाठी सुरक्षा व्यवस्था पुरविणे</t>
  </si>
  <si>
    <t>स्वारगेट जलकेंद्र प्रशासकीय कामकाजासाठी फर्निचर व्यवस्था, संगणकीय यंत्रणा अद्ययावत करणे तसेच इतर तद्नुषंगिक सुधारणा विषयक कामे करणे.</t>
  </si>
  <si>
    <t>ZE16B130/C7-908</t>
  </si>
  <si>
    <t>CE20A102/A2-
1201++++</t>
  </si>
  <si>
    <t>ZE16A104A/P2-253</t>
  </si>
  <si>
    <t>प्रभाग क्र.44 अ सातववाडी   ड्रेनेजलाईन  टाकणे.</t>
  </si>
  <si>
    <t>6. इतर जमा</t>
  </si>
  <si>
    <t>XE23D102</t>
  </si>
  <si>
    <t xml:space="preserve">पर्वती जलकेंद्रातील प्रि क्लोरीनेशनसाठी क्लोरीनेटर बसविणे. </t>
  </si>
  <si>
    <t>RI28D106</t>
  </si>
  <si>
    <t>ज.ने.रा.शे.पु.अ.अंतर्गत चालू असलेल्या कामांमध्ये ताब्यात येणा-या
रस्त्यावरील डांबरीकरण करणे, कॉक्रीटीकरण करणे व रिईन्स्टेटमेंटची कामे करणे</t>
  </si>
  <si>
    <t>CE22A547/C4-719</t>
  </si>
  <si>
    <t>ZE16A104A/P2-254</t>
  </si>
  <si>
    <t>3. वीज खर्च</t>
  </si>
  <si>
    <t>प्रभाग क्र.44 अ हेमंत करकरे उद्यान येथे  विविध विकासाची कामे करणे.</t>
  </si>
  <si>
    <t>XE23D103</t>
  </si>
  <si>
    <t xml:space="preserve">पर्वती जलकेंद्र एच.एल.आर. झोन 10/12 ऊचए पंपासाठी रोटेटिंग असेंब्ली बसविणे. </t>
  </si>
  <si>
    <t>CE20A102/A2-
1202++++</t>
  </si>
  <si>
    <t>7. कॉम्प्युटर रूम</t>
  </si>
  <si>
    <t>ZE16A104A/P2-255</t>
  </si>
  <si>
    <t>RI28D109</t>
  </si>
  <si>
    <t>5. पंपिंग स्टेशनमधील मशिनरीसाठी लागणारी तेले, वंगणे इ.</t>
  </si>
  <si>
    <t>वॉ.क्र.5 मधील जुन्या मनपा हददीतील मुख्य 20 मी. डी.पी. रस्त्याचे सोमेश्वर
मंदिर ते लोकप्रियनगरी दरम्यान विकसन करणे</t>
  </si>
  <si>
    <t>CE20A1196/C2-227</t>
  </si>
  <si>
    <t>XE23A301/W7-851</t>
  </si>
  <si>
    <t>XE23D105</t>
  </si>
  <si>
    <t xml:space="preserve">पर्वती जलकेंद्रातील एच.एल.आर. झोन 12/14 उचए पंपासाठी रोटेटिंग असेंब्ली बसविणे. </t>
  </si>
  <si>
    <t>प्रभाग क्र.  24 मध्ये  जुना तोफखाना परिसरात  ड्रेनेज  लाईन  टाकणे</t>
  </si>
  <si>
    <t>प्रभाग क्र.44 अ सातववाडी   गोंधळेगनर  येथे  ट्रिमिक्स कॉक्रीट  करणे</t>
  </si>
  <si>
    <t>CE20A102/A2-
1203++++</t>
  </si>
  <si>
    <t>ZE16A104A/P2-256</t>
  </si>
  <si>
    <t>वॉ.क.1 मधील 24 मी. डी.पी. रस्त्याचे धानोरी गावठाणातील कामे करणे</t>
  </si>
  <si>
    <t>XE23D107</t>
  </si>
  <si>
    <t xml:space="preserve">पर्वती जलकेंद्रातील पंपहाऊस व क्लोरीन शेडकडील बाजूस उउढत केॅमेरे बसविणे. </t>
  </si>
  <si>
    <t>XE23A301/W7-852</t>
  </si>
  <si>
    <t>CE20A102/A2-
1204++++</t>
  </si>
  <si>
    <t>ZE16B130/C7-909</t>
  </si>
  <si>
    <t>प्रभाग क्र.  24 मधिल पोलिस वसाहत शेजारी ड्रेनेज  लाईन  टाकणे</t>
  </si>
  <si>
    <t>ZE16A104A/P2-257</t>
  </si>
  <si>
    <t>ज.ने.रा.श.पु.अ. अंतर्गत कामोच पेडिग बिलासाठी देणे</t>
  </si>
  <si>
    <t>प्रभाग क्र.44 ब वेताळबाबा वसाहत  तुळजा भवानी वसाहत म.फुले वसाहत येथे    ड्रेनेज  विषयक कामे करणे</t>
  </si>
  <si>
    <t>पर्वती जलकेंद्र येथे कॅनॉल इनटेक विषयक कामे करणे.</t>
  </si>
  <si>
    <t>XE23D108</t>
  </si>
  <si>
    <t>CE20A102/A2-
1344++++</t>
  </si>
  <si>
    <t>RE14B301/W5-634</t>
  </si>
  <si>
    <t>ZE16A104A/P2-258</t>
  </si>
  <si>
    <t xml:space="preserve">घ. डॉ. बाबासाहेब आंबेडकर सांस्कृतिक भवन बेरीज </t>
  </si>
  <si>
    <t>बी.आर.टी.कामाचे तज्ञ सल्लागार फी अदा करणे.</t>
  </si>
  <si>
    <t>CE20A1196/C2-228</t>
  </si>
  <si>
    <t>प्रभाग क्र.24 कामगार पुतळा व राजीव  गांधीनगर येथे  शौचालय दुरुस्त करणे</t>
  </si>
  <si>
    <t>11. पंपिंगच्या आवारात बाग करणे</t>
  </si>
  <si>
    <t xml:space="preserve">रॉ वॉटर पंपिंग स्टेशन येथील किर्लाेस्कर मेक पंपाचे स्पेअर पार्ट व रोटेटिंग असेंब्ली पुरविणे व बसविणे. </t>
  </si>
  <si>
    <t>प्रभाग क्र.44 ब सं.न.213 काळेपडळ येथे  ब्लॉक बसविणे.</t>
  </si>
  <si>
    <t>XE23D111</t>
  </si>
  <si>
    <t>CE20A102/A2-1346+</t>
  </si>
  <si>
    <t>ZE16A104A/P2-259</t>
  </si>
  <si>
    <t>बी.आर.टी.एस.मार्गिकेतील वॉर्डन पुरविणे दुखभाल दुरुस्ती करणे व स्वच्छता विषयक कामे करणे.</t>
  </si>
  <si>
    <t>RE14B301/W5-635</t>
  </si>
  <si>
    <t>CE20A1196/C2-229</t>
  </si>
  <si>
    <t xml:space="preserve">इंदिरानगर पंपिग स्टेशन येथील किर्लाेस्कर मेक पंपाचे स्पेअर पार्ट व रोटेटिंग असेब्ंली पुरविणे व बसविणे. </t>
  </si>
  <si>
    <t>12. ट्रान्सफॉर्मर सर्किट ब्रेकर्स इ. विद्युत यंत्रणांची देखभाल, दुरुस्तीची तद्नुषंगिक कामे करणे</t>
  </si>
  <si>
    <t>XE23D112</t>
  </si>
  <si>
    <t>प्रभाग क्र.44 ब सं.न.3,4,5 येथे  कॉक्रीट करणे.</t>
  </si>
  <si>
    <t>प्रभाग क्र.24 विविध   ठिकाणी शौचालय दुरुस्त करणे</t>
  </si>
  <si>
    <t>ZE16A104A/P2-260</t>
  </si>
  <si>
    <t>10-क. पथ सुधारणा बेरीज</t>
  </si>
  <si>
    <t>रॉ वॉटर पंपिंग स्टेशन येथील मॅथर अॅन्ड प्लॅन्ट मेक पंपाचे स्पेअर पार्ट व रोटेटिंग असेंब्ंली पुरविणे व बसविणे.</t>
  </si>
  <si>
    <t>CE20C406/C1-1224</t>
  </si>
  <si>
    <t>13. निरनिराळ्या सुएज व फ्ल्युएंट पंपाची देखभालीची व दुरुस्तीची कामे करणे</t>
  </si>
  <si>
    <t>XE23D113</t>
  </si>
  <si>
    <t>प्रभाग क्र.44 ब वेताळबाबा वसाहत  येथे  हायमास्ट   पोल उभारणे.</t>
  </si>
  <si>
    <t>ZE16A104A/P2-261</t>
  </si>
  <si>
    <t>पद्मावती पंपिंग स्टेशन येथील मॅथर अॅन्ड प्लँट मेक पंपाचे स्पेअर पार्ट व रोटेटिंग असेब्ंली पुरविणे व बसविणे.</t>
  </si>
  <si>
    <t>10-ख. वाहतूक नियंत्रण</t>
  </si>
  <si>
    <t>RE22C301/W4-653</t>
  </si>
  <si>
    <t>ZE16A104A/P2-262</t>
  </si>
  <si>
    <t>य. मौलाना अबुल कलाम आझाद स्मारक</t>
  </si>
  <si>
    <t xml:space="preserve">सिंहगड रोड बुस्टर पंपिंगसाठी पंपसेट पुरविणे बसविणे व इतर विद्युतविषयक व तद्अनुषंगिक कामे करणे. </t>
  </si>
  <si>
    <t>प्रभाग क्र.24 मनपा शाळा, दवाखाने, वसतिगृह  दुरुस्त करणे</t>
  </si>
  <si>
    <t>ZE16A104A/P2-263</t>
  </si>
  <si>
    <t>14. एफ्ल्युएंट पंपिंग स्टेशनच्या रायझिंग मेन लाईनची देखभाल व दुरुस्ती</t>
  </si>
  <si>
    <t>XE23D114</t>
  </si>
  <si>
    <t xml:space="preserve">पद्मावती व इंदिरानगर पंपिंग स्टेशन येथे अॅक्च्युएटर पुरविणेव बसविणे. </t>
  </si>
  <si>
    <t>1. मल्टीपरपज हॉल भाडे</t>
  </si>
  <si>
    <t>XE23A301/W7-853</t>
  </si>
  <si>
    <t>RI28E101</t>
  </si>
  <si>
    <t>ZE16A104A/P2-264</t>
  </si>
  <si>
    <t>प्रभाग क्र.  24 मध्ये   आपटेरोड, घोलेरोड  येथिल पावसाळी लाईनवर  चेंबर  बांधणे व तदनुषंगिक कामेकरणे</t>
  </si>
  <si>
    <t>16. अंतर्गत आवाराची देखभाल व दुरुस्ती (रस्ते, प्रकाश योजना)</t>
  </si>
  <si>
    <t>XE23D117</t>
  </si>
  <si>
    <t xml:space="preserve">पद्मावती व रॉ वॉटर पंपिंग स्टेशन येथे सि.सि.टी.व्ही. कॅमेरे पुरविणे व बसविणे </t>
  </si>
  <si>
    <t>ZE16A104A/P2-265</t>
  </si>
  <si>
    <t xml:space="preserve">केदारेश्वर पंपिंग येथे 1600 के.व्हिए. 22 के.व्हि./3.3 के.व्हि. क्षमतेचा ट्रान्सफार्मर पुरविणे, बसविणे. </t>
  </si>
  <si>
    <t>RI28E102</t>
  </si>
  <si>
    <t>ZE16A104A/P2-266</t>
  </si>
  <si>
    <t>17. नवीन मैलापाणी शुद्धीकरण केंद्रांची देखभाल दुरुस्ती करणे, पाणी शुध्दीकरण करणे व विजबिले इ. :-</t>
  </si>
  <si>
    <t>CE20A1196/C2-230</t>
  </si>
  <si>
    <t xml:space="preserve">केदारेश्वर पंपिंग येथ कात्रज आगम मंदिर टाकीसाठी नवीन पंपसेट पुरविणे, बसविणे. </t>
  </si>
  <si>
    <t>प्रभाग क्र.45 अ महमंदवाडी   तरवडे वस्ती येथे  ट्रिमिक्स काँक्रीट  करणे व ब्लांॅक बसविणे.</t>
  </si>
  <si>
    <t>RE20A301/W2-1242</t>
  </si>
  <si>
    <t>CE20B213/S30-37+++</t>
  </si>
  <si>
    <t>17−अ. तानाजीवाडी मैलापाणी शुद्धीकरण केंद्र</t>
  </si>
  <si>
    <t>प्रभाग क्र.  24 शिवाजीनगर  गावठाण तोफखाना ठिकाणी फुटपाथ दुरुस्त  करणे</t>
  </si>
  <si>
    <t>ZE16A104A/P2-267</t>
  </si>
  <si>
    <t>XE23D118A</t>
  </si>
  <si>
    <t>3. इतर जमा</t>
  </si>
  <si>
    <t>शिवाजीनगर न्यायालय ते शासकीय धान्य गोदाम येथील नीवन इमारतीपर्यंत
नागरिकांसाठी भूयारी मार्ग करणे</t>
  </si>
  <si>
    <t>RI28E103</t>
  </si>
  <si>
    <t xml:space="preserve">वडगाव जलकेंद्र येथे फिल्टर बेड रिग्रेडेशनसाठी वाळू पुरविणे. </t>
  </si>
  <si>
    <t>RE20C301/W1-716</t>
  </si>
  <si>
    <t>CE20A1196/C2-231</t>
  </si>
  <si>
    <t>CE20B101/T1-65+++</t>
  </si>
  <si>
    <t>प्रभाग क्र.  24 मध्ये विविध ठिकाणचे पोल रंगविणे व तदनुषंगिक कामे  करणे</t>
  </si>
  <si>
    <t>ZE16A104A/P2-268</t>
  </si>
  <si>
    <t>17−ब. बोपोडी मैलापाणी शुद्धीकरण केंद्र</t>
  </si>
  <si>
    <t>प्रभाग क्र.45अ  महमंदवाडी परिसरात   ब्लॉक बसविणे.</t>
  </si>
  <si>
    <t>XE23D118B</t>
  </si>
  <si>
    <t>मनपा भवन ते नवा पूल जोडणारा पादचारी मार्ग करणे</t>
  </si>
  <si>
    <t>पर्वती जलकेंद्र फिल्टर बेड विषयक कामे करणे.</t>
  </si>
  <si>
    <t>RE20C301/W1-717</t>
  </si>
  <si>
    <t>CE20D170/S40-
120+++</t>
  </si>
  <si>
    <t>प्रभाग क्र.  24  मधिल  विविध ठिकाणचे स्ट्रीट लाईट    पोलचे   दुरुस्ती विषयक कामे करणे</t>
  </si>
  <si>
    <t>ZE16A104A/P2-269</t>
  </si>
  <si>
    <t>ZE16B130/C7-910</t>
  </si>
  <si>
    <t>17−क. भैरोबा / कल्याणीनगर मैलापाणी शुद्धीकरण केंद्र</t>
  </si>
  <si>
    <t>पर्वती जलकेंद्र क्लॅरिफायर विषयक कामे करणे.</t>
  </si>
  <si>
    <t>प्रभाग क्र.45 अ महमंदवाडी   तरवडे वस्ती येथे    ड्रेनेज  लाईन  टाकणे.</t>
  </si>
  <si>
    <t>मेडिपॉइर्ंट हॉस्पिटल ते बाणेर स.नं.221 येथे 30 मी. डी.पी. रस्त्यासाठी
रामनदीवर पूल बांधणे व डी.पी. रस्ता करणे</t>
  </si>
  <si>
    <t>XE23D118C</t>
  </si>
  <si>
    <t>RE20C301/W1-718</t>
  </si>
  <si>
    <t>ZE16A104A/P2-270</t>
  </si>
  <si>
    <t>CE20A102/A2-618+++</t>
  </si>
  <si>
    <t>प्रभाग क्र.  24 मधिल पुणे  मनपा इमारती शाळा,दवाखाने येथील  विद्युत विषयक   कामे करणे</t>
  </si>
  <si>
    <t xml:space="preserve">य. मौलाना अबुल कलाम आझाद स्मारक बेरीज </t>
  </si>
  <si>
    <t xml:space="preserve">पर्वती जलकेंद्र येथील फिल्टर गेट विषयक व तद्अनुषंगिक कामे करणे. </t>
  </si>
  <si>
    <t>अलंकार थिएटरजवळ रेल्वे ओव्हरब्रीज बांधणे.</t>
  </si>
  <si>
    <t>CE20A1196/C2-232</t>
  </si>
  <si>
    <t>17−ड. एरंडवणा मैलापाणी शुद्धीकरण केंद्र</t>
  </si>
  <si>
    <t>XE23D118D</t>
  </si>
  <si>
    <t>प्रभाग क्र.45  अ  महमंदवाडी इश्रत  बाग परिसरात   ब्लॉक बसविणे.</t>
  </si>
  <si>
    <t>ZE16A104A/P2-271</t>
  </si>
  <si>
    <t>XE23A301/W7-854</t>
  </si>
  <si>
    <t>CE20A102/A2-638+++</t>
  </si>
  <si>
    <t xml:space="preserve">पर्वती जलकेंद्र आवारातील नाला चॅनलायझेशन करणे. </t>
  </si>
  <si>
    <t>प्रभाग क्र.  24 मधिल पावसाळी लाईनची साफ सफाई  करणे</t>
  </si>
  <si>
    <t>संचेती हॉस्पीटल येथील ओव्हरब्रीज रूंदीकरण करणे.</t>
  </si>
  <si>
    <t>CE20A1196/C2-233</t>
  </si>
  <si>
    <t>17−इ. मेंटल हॉस्पिटल पंपिंग स्टेशन</t>
  </si>
  <si>
    <t>ZE16A104A/P2-272</t>
  </si>
  <si>
    <t>XE23D118E</t>
  </si>
  <si>
    <t>प्रभाग क्र.45  अ  महमंदवाडी काळे पडळ परिसरात ट्रिमिक्स कॉक्रीट  करणे.</t>
  </si>
  <si>
    <t>RE20A301/W2-1243</t>
  </si>
  <si>
    <t>CE20A102/A2-1336+</t>
  </si>
  <si>
    <t>प्रयोगशाळेसाठी लागणारी दैनंदिन विविध उपकरणे पुरविणे (पर्वती जलकेंद्र, वडगाव जलकेंद्र, नविन वारजे जलकेंद्र, चिखली जलकेंद्र, नविन व जुने होळकर जलकेंद्र)</t>
  </si>
  <si>
    <t>प्रभाग क्र.  24  मधिल  विविध ठिकाणच्या फुटपाथचे सुशोभिकरण, रंगरंगोटी व तदनुषंगिक कामे  करणे</t>
  </si>
  <si>
    <t>वडगाव बुद्रुक येथे अमरज्योत मित्रमंडळ ते सुवर्णनगरी असा 18 मीटरचा डीपी
रस्ता उड्डाणपूल करणे</t>
  </si>
  <si>
    <t>17−फ. बोटॅनिकल गार्डन पंपिंग स्टेशन</t>
  </si>
  <si>
    <t>CE20A1196/C2-234</t>
  </si>
  <si>
    <t>ZE16A104A/P2-273</t>
  </si>
  <si>
    <t>XE23D118F</t>
  </si>
  <si>
    <t>CE20A102/A2-1337+</t>
  </si>
  <si>
    <t>प्रभाग क्र.45 ब तुकाई  माता मंदिर काळेपडळ   रस्ते डांबरीकरण   करणे.</t>
  </si>
  <si>
    <t>र. राजा रवीवर्मा कलादालन व पं. जवाहरलाल नेहरू सांस्कृतिक भवन (घोले रोड आर्ट गॅलरी)</t>
  </si>
  <si>
    <t xml:space="preserve">प्रयोगशाळेसाठी दैनंदिन कामे करण्यासाठी ठेकेदारी पध्दतीने असिस्टंट केमिस्ट नेमणे. </t>
  </si>
  <si>
    <t>गंगा भाग्योदय ते तुकाईनगर पुलाचे काम करणे</t>
  </si>
  <si>
    <t>ZE16A104A/P2-274</t>
  </si>
  <si>
    <t>17−ग. विट्टलवाडी मैलापाणी शुद्धीकरण केंद्र</t>
  </si>
  <si>
    <t>CE20A1242+</t>
  </si>
  <si>
    <t>ZE16A117/C6-603</t>
  </si>
  <si>
    <t>XE23D118G</t>
  </si>
  <si>
    <t>पुणे शहर व परिसरातील विविध टाक्या, सार्वजनिक नळ कोंडाळे तसेच टॅंकरचे पाणी नमुने गोळा करुन तपासण्यासाठी भाडे तत्वावर मोबाईल व्हॅन घेणे.</t>
  </si>
  <si>
    <t>प्रभाग क्र.45 ब तुकाई  माता मंदिर पिण्याच्या   पाण्याची   सोय  करणे.</t>
  </si>
  <si>
    <t>मुंढवा स.नं.89 व 71 दरम्यानचे पुणे सोलापूर रेल्वे लाईनवर 24 मी.
एच.सी.एम.टी.आर.साठी रेल्वे आेंलांडणी पूल बांधणे</t>
  </si>
  <si>
    <t>RI28F101</t>
  </si>
  <si>
    <t>ZE16A104A/P2-275</t>
  </si>
  <si>
    <t>CE20A102/A2-
993++++</t>
  </si>
  <si>
    <t>17−घ. नायडू मैलापाणी शुद्धीकरण केंद्र</t>
  </si>
  <si>
    <t>XE23D118H</t>
  </si>
  <si>
    <t>प्रयोगशाळेसाठी प्रयोगशाळेतील दैनंदिन कामे करणे, पाणी नमुने गोळा करणे तसेच इतर तद् अनुषंगिक कामे करणे.</t>
  </si>
  <si>
    <t>राजा शिवराय प्रतिष्ठाण ,पौड रोड येथील भुयारी मार्ग बांधणे</t>
  </si>
  <si>
    <t>CE20A1196/C2-235</t>
  </si>
  <si>
    <t>ZE16A104A/P2-276</t>
  </si>
  <si>
    <t>प्रभाग क्र45 ब महमंदवाडी रोड   ते  जाधव नगर परिसरात   ब्लॉक बसविणे.</t>
  </si>
  <si>
    <t>CE20A102/A2-
998++++</t>
  </si>
  <si>
    <t>17−च. मुंढवा मैलापाणी शुद्धीकरण केंद्र</t>
  </si>
  <si>
    <t>13</t>
  </si>
  <si>
    <t>RI28F102</t>
  </si>
  <si>
    <t xml:space="preserve">पर्वती जलकेंद्र प्रयोगशाळा येथे आय.एस.सी.पी. हे अद्ययावत खरेदी करणे. </t>
  </si>
  <si>
    <t>XE23D118I</t>
  </si>
  <si>
    <t>संचेती चौक व सं.गो. बर्वे चौक येथे समतल विलगक बांधणे</t>
  </si>
  <si>
    <t>XE23A301/W7-855</t>
  </si>
  <si>
    <t>CE20C406/C1-1225</t>
  </si>
  <si>
    <t>ZE16A104A/P2-277</t>
  </si>
  <si>
    <t>प्रभाग क्र.  25 मध्ये नवराजस्थान  सोसायटी येथे    ड्रेनेज  लाईन  टाकणे</t>
  </si>
  <si>
    <t>CE20A102/A2-1209++</t>
  </si>
  <si>
    <t>प्रभाग क्र.45 ब हांडेवाडी   रोड चिंतामणी नगर  परिसरात प्रकाश व्यवस्था   करणे.</t>
  </si>
  <si>
    <t>17−छ. कसबा मैलापाणी संप व पंपगृह</t>
  </si>
  <si>
    <t xml:space="preserve">नवीन रॉ वॉटर पंपिंग साठी विद्युत पुरवठा करणेसाठी विद्युतविषयक कामे करणे. </t>
  </si>
  <si>
    <t>XE23D118J</t>
  </si>
  <si>
    <t>प्र.क्र.34 पौड रस्ता,आनंदनगर चौक येथे भुयारी मार्ग/पादचारी पुल बांधणे</t>
  </si>
  <si>
    <t>XE23A301/W7-856</t>
  </si>
  <si>
    <t>ZE16A104A/P2-278</t>
  </si>
  <si>
    <t>प्रभाग क्र.  25 मधिल हेल्थ केम्प  परिसरात ड्रेनेज  लाईन  टाकणे</t>
  </si>
  <si>
    <t>RI28F103</t>
  </si>
  <si>
    <t>CE20A102/A2-1210++</t>
  </si>
  <si>
    <t>17−ज. तोफखाना मैलापाणी संप व पंपगृह</t>
  </si>
  <si>
    <t xml:space="preserve">प्रभाग क्र. - 20 मध्ये पाणी पुरवठा सुधारणा विषयक व तद्नुषंगिक कामे करणे </t>
  </si>
  <si>
    <t>XE23D118K</t>
  </si>
  <si>
    <t>प्र.क्र.34 कर्वे रस्ता,करिश्मा चौक लगत मारूती मंदिर येथे भुयारी मार्ग/पादचारी पुल बांधणे</t>
  </si>
  <si>
    <t>RE14B301/W5-636</t>
  </si>
  <si>
    <t>ZE16A104A/P2-279</t>
  </si>
  <si>
    <t>प्रभाग क्र.  25 वडारवाडी येथे  शौचालय दुरुस्त  करणे</t>
  </si>
  <si>
    <t>CE20A102/A2-1212++</t>
  </si>
  <si>
    <t>17झ. बाणेर मैलापाणी शुद्धीकरण केंद्र</t>
  </si>
  <si>
    <t>XE23D118L</t>
  </si>
  <si>
    <t>प्र.क्र.29 पौड रस्त्यावर कोथरूड बसस्थानकानजीक भुयारी मार्ग/पादचारी पुल बांधणे</t>
  </si>
  <si>
    <t>RI28F104</t>
  </si>
  <si>
    <t>RE14B301/W5-637</t>
  </si>
  <si>
    <t>प्रभाग क्र.  25 रामोशीवाडी येथे  शौचालय दुरुस्त  करणे</t>
  </si>
  <si>
    <t>CE20D170/S40-201+</t>
  </si>
  <si>
    <t>17ख. खराडी मैलापाणी शुध्दीकरण केंद्र</t>
  </si>
  <si>
    <t>XE23D118M</t>
  </si>
  <si>
    <t>प्रभाग क्र.9, बाणेर स.नं.218 येथे रामनदीवरील पुल बांधणे अॅप्रोच रस्ता करणे</t>
  </si>
  <si>
    <t>प्रभाग क्र.  19 वडगांवशेरी परिसरात   ड्रेनेज  साफसफाई व लाईन  टाकणे.</t>
  </si>
  <si>
    <t>RI28F105</t>
  </si>
  <si>
    <t>CE20B104</t>
  </si>
  <si>
    <t>RE22C301/W4-654</t>
  </si>
  <si>
    <t>10-ख. वाहतूक नियंत्रण बेरीज</t>
  </si>
  <si>
    <t xml:space="preserve">नवीन सिग्न्ल बसविणे व जुने सिग्न्ल दुरुस्त करणे </t>
  </si>
  <si>
    <t>प्र.क्र.35ब मध्ये स्विकारची   गल्ली येथे  रस्ता डांबरीकरण  करणे (साईड पट्ट्या  ग्राऊट  सह)</t>
  </si>
  <si>
    <t>6. उपहारगृह भाडे</t>
  </si>
  <si>
    <t>RI28F106</t>
  </si>
  <si>
    <t>हडपसर क्षेत्रीय  कार्यालय ऐकूण  बेरीज</t>
  </si>
  <si>
    <t>आर्मामेंट कॉलनी ते सकाळनगर पर्यंतची एम.एस. लाईन टाकणे.</t>
  </si>
  <si>
    <t>र. राजा रवीवर्मा कलादालन व पं. जवाहरलाल नेहरू सांस्कृतिक भवन बेरीज</t>
  </si>
  <si>
    <t>बिबवेवाडी क्षेत्रीय  कार्यालय</t>
  </si>
  <si>
    <t>CE20A176/W2-70</t>
  </si>
  <si>
    <t>CE20B105</t>
  </si>
  <si>
    <t>ZE16A104A/P2-1355 ++</t>
  </si>
  <si>
    <t>12. भवने, भूमि व चाळी यांची व्यवस्था</t>
  </si>
  <si>
    <t xml:space="preserve">ट्रॅफिक आयलँड गार्डस् स्टोनरेलिंग व मनपाचे व इतर अपघाती पोल दुरुस्त करणे </t>
  </si>
  <si>
    <t xml:space="preserve"> चतु:श्र्ंगी पाणी पुरवठा विभागा अंंतर्गतची मागील बिले अदा करणे </t>
  </si>
  <si>
    <t>CE22A370/S12-406+</t>
  </si>
  <si>
    <t>CE20A819/S2-761</t>
  </si>
  <si>
    <t>ZE16B130/C7-911</t>
  </si>
  <si>
    <t>प्रभाग क्र.9, महिला व्यायामशाळेचे उर्वरित काम पुर्ण करणे.</t>
  </si>
  <si>
    <t>प्रभाग क्र.  25 पांडवनगर पीएमसी   क़ोलनी  येथे दुरुस्ती  विषयक कामे करणे</t>
  </si>
  <si>
    <t>डायसप्लॉट मधील गल्लीतील ड्रेनेज  चेंबर्स   दुरूस्ती करणे.</t>
  </si>
  <si>
    <t>ल. पंडित भिमसेन जोशी कलादालन, सहकारनगर</t>
  </si>
  <si>
    <t>प्र.क्र.35ब मध्ये    स्थैर्य  येथे रस्ता डांबरीकरण  करणे (साईड पट्ट्या  ग्राऊट  सह)</t>
  </si>
  <si>
    <t>ZE16A107/P8-507 +</t>
  </si>
  <si>
    <t>CE22A370/S12-438+</t>
  </si>
  <si>
    <t>वारजे जलकेंद्र येथे 3.3 के व्ही ए 5 एम व्ही ए पर्यायी ट्रान्सफॉर्मर व आवश्यक व्ही सी बी पुरविणे व बसविणे व तदनुषंगीक कामे करणे</t>
  </si>
  <si>
    <t>RE22C302/C4-558</t>
  </si>
  <si>
    <t>प्रभाग क्र.40 मध्ये असलेल्या श्री.शाहु जलतरण तलाव येथे व्यायाम शाळा बांधणे.</t>
  </si>
  <si>
    <t>RE22C301/W4-655</t>
  </si>
  <si>
    <t>CE22A547/C4-720</t>
  </si>
  <si>
    <t>प्रभाग क्र.  25 मनपा शाळा दवाखाने दुरुस्ती विषयक कामे करणे</t>
  </si>
  <si>
    <t>18. मुंढवा येथील पाण्याच्या पुनर्वापराची योजना</t>
  </si>
  <si>
    <t>RI28G101</t>
  </si>
  <si>
    <t>भिमाले   उद्यान येथे  उद्यानविषयक विकास  कामे करणे.</t>
  </si>
  <si>
    <t>XE23D119</t>
  </si>
  <si>
    <t>RE20A301/W2-1244</t>
  </si>
  <si>
    <t xml:space="preserve">प्रभाग क्र. 41 मध्ये पाणी पुरवठा सुधारणा विषयक व तदनुषंगिेक कामे करणे. </t>
  </si>
  <si>
    <t>CE22A370/S12-440+</t>
  </si>
  <si>
    <t>प्रभाग क्र.  25 वडारवाडी मंगलवाडी   या ठिकाणी फुटपाथ दुरुस्ती करणे</t>
  </si>
  <si>
    <t>CE22A547/C4-721</t>
  </si>
  <si>
    <t>नायडू मैलापाणी शुध्दीकरण केंद्रामधील शुध्दीकरण करताना निर्माण होणाऱ्या गॅसपासून विजनिर्मिती करणे</t>
  </si>
  <si>
    <t>संदेशनगर येथील अभ्यासिका मधील  विकास कामे करणे.</t>
  </si>
  <si>
    <t>FE38A102</t>
  </si>
  <si>
    <t>प्रभाग क्र.29 बावधन खुर्द मधील अॅमिनीटी स्पेसमध्ये व्यायाम शाळा बांधणे.</t>
  </si>
  <si>
    <t>XE23D120</t>
  </si>
  <si>
    <t>2. कलादालन भाडे</t>
  </si>
  <si>
    <t xml:space="preserve">शहरी गरिब व आर्थिक मागासांसाठी एकात्मिक पुनर्वसन योजना तयार करून  कोंढवा येथे 1792 घरे बांधून करणे </t>
  </si>
  <si>
    <t>RE20C301/W1-719</t>
  </si>
  <si>
    <t>RI28G102</t>
  </si>
  <si>
    <t>CE22A458/S16-565+</t>
  </si>
  <si>
    <t>ZE16A104A/P2-280</t>
  </si>
  <si>
    <t>प्रभाग क्र.  25 म धिल शाळा, दवाखाने शौचालयातील वायरिंगची कामे करणे</t>
  </si>
  <si>
    <t>ZE16A107/P8-510 +</t>
  </si>
  <si>
    <t>प्रभाग क्र.65 ब, 25 नं.शाळा शिंदे हायस्कुल, घोरपडे पेठ इंग्लिश मेडियमच्या
बिल्डिंगचा वरचा मजला लायब्ररी करणे.</t>
  </si>
  <si>
    <t>FE38A103</t>
  </si>
  <si>
    <t>RE20C301/W1-720</t>
  </si>
  <si>
    <t>3. म्यिुझक लायब्ररी भाडे</t>
  </si>
  <si>
    <t>CE22A458/S16-559+</t>
  </si>
  <si>
    <t xml:space="preserve">वारजे जलकेंद्र येथे स्पेअर पंप पुरविणे बसविणे. </t>
  </si>
  <si>
    <t xml:space="preserve">शहरी गरिब व आर्थिक मागासांसाठी एकात्मिक पुनर्वसन योजना तयार करून  वारजे येथे 2576 घरे बांधून करणे </t>
  </si>
  <si>
    <t>RI28G103</t>
  </si>
  <si>
    <t>प्रभाग क्र.  25  मधिल  विविध ठिकाणचे स्ट्रीट लाईट    पोलचे   दुरुस्ती विषयक कामे करणे</t>
  </si>
  <si>
    <t>प्रभाग क्र.60 ब अंतर्गत क्रांतिवीर लहुजी वस्ताद साळवे प्राथमिक विद्यामंदिर या
ठिकाणच्या अर्धवट अवस्थेतील ग्रंथालयाची उर्वरित कामे करणे</t>
  </si>
  <si>
    <t>प्रभाग क्र.  19 वडगांवशेरी परिसरात   प्लॅस्टीकचा वापर टाळणेसाठी ज्युट  बॅग खरेदी करणे.</t>
  </si>
  <si>
    <t>CE22A548/S26-709+</t>
  </si>
  <si>
    <t>FE38A104</t>
  </si>
  <si>
    <t>ZE16A107/P8-511 +</t>
  </si>
  <si>
    <t>XE23A301/W7-857</t>
  </si>
  <si>
    <t xml:space="preserve">रस्ता रुंदीकरण, हिल टॉप, स्लोप्स् कॅनॉलच्या कडेच्या बाधीत होणाऱ्या आर्थिक  मागास व शहरी गरीब नागरिकांचे स्थलांतर कोथरूड येथे 1680 घरे बांधून </t>
  </si>
  <si>
    <t>CE20A819/S2-762</t>
  </si>
  <si>
    <t>4. कॅन्टीन व कॅफेटेरीया भाडे</t>
  </si>
  <si>
    <t xml:space="preserve">वारजे जलकेंद्र येथे चांदणी चौक झोनसाठी पर्यायी 3.3 केव्ही एच टी मोटर पुरविणे बसविणे </t>
  </si>
  <si>
    <t>प्रभाग क्र. 25 मधिल नाल्याची साफ  सफाई  करणे</t>
  </si>
  <si>
    <t>RI28G104</t>
  </si>
  <si>
    <t>RE22C302/C4-559</t>
  </si>
  <si>
    <t>FE38A105</t>
  </si>
  <si>
    <t>प्र.क्र.35ब मध्ये   पाळंदे कुरीयर   येथील रस्ता डांबरीकरण  करणे (साईड पट्ट्या  ग्राऊट  सह)</t>
  </si>
  <si>
    <t>19</t>
  </si>
  <si>
    <t xml:space="preserve">रस्ता रुंदीकरण, हिल टॉप, स्लोप्स् कॅनॉलच्या कडेच्या बाधीत होणाऱ्या आर्थिक  मागास व शहरी गरीब नागरिकांचे स्थलांतर लोहगांव येथे 4480 घरे बांधून </t>
  </si>
  <si>
    <t>CE20B106</t>
  </si>
  <si>
    <t>प्रभाग क्र.  19 वडगांवशेरी स.नं.48,49,50,51,52,58 याठिकाणी कचरा व्यवस्थापनासाठी मोठ्या/छोट्या   बकेट_x000D_
खरेदी करणे.</t>
  </si>
  <si>
    <t>XE23A301/W7-858</t>
  </si>
  <si>
    <t xml:space="preserve">ZE16A107/P8-421++ </t>
  </si>
  <si>
    <t>विविध रस्त्यांवर बस−बे तयार करणे</t>
  </si>
  <si>
    <t>CE20A819/S2-763</t>
  </si>
  <si>
    <t>प्रभाग क्र.45  अ कृष्णानगर येथे  ट्रिमिक्स कॉक्रीट  करणे.</t>
  </si>
  <si>
    <t>प्रभाग क्र.  25 मधिल पावसाळी लाईनची साफ सफाई  करणे</t>
  </si>
  <si>
    <t>RE22C302/C4-560</t>
  </si>
  <si>
    <t>RI28G105</t>
  </si>
  <si>
    <t>FE38A106</t>
  </si>
  <si>
    <t>RE20C301/W1-721</t>
  </si>
  <si>
    <t>CE20A176/W2-71</t>
  </si>
  <si>
    <t>पुणे शहरातील पथारी, हातगाडीवाले यांचे पुनर्वसन करणे</t>
  </si>
  <si>
    <t>CE20B107</t>
  </si>
  <si>
    <t>प्रभाग क्र.  19 वडगांवशेरी परिसरात   कचरा  उचलणेसाठी  ढकलगाडे व इतर साहित्य   पुरविणे.</t>
  </si>
  <si>
    <t>प्रभाग क्र.45अ  महमंदवाडी परिसरात ट्रिमिक्स कॉक्रीट  करणे व ब्लॉक बसविणे.</t>
  </si>
  <si>
    <t xml:space="preserve">रस्त्यांवरील टी जंक्शनचा विकास व सुधारणा व वाहनतळ निर्माण करणे </t>
  </si>
  <si>
    <t>प्र.क्र.35ब मध्ये भरतकुंज 2 येथील रस्ता डांबरीकरण  करणे (साईड पट्ट्या  ग्राऊट  सह)</t>
  </si>
  <si>
    <t xml:space="preserve">वारजे जलकेंद्र व खडकवासला जॅकवेल पंपीग स्टेशन येथे प्रत्येक झोन साठी स्टँडबाय मोटार खरेदी करणे व अनुषंगीक कामे करणे. </t>
  </si>
  <si>
    <t>RI28G106</t>
  </si>
  <si>
    <t>CE20A819/S2-764</t>
  </si>
  <si>
    <t>CE22A114/W4-1113</t>
  </si>
  <si>
    <t>RE22C302/C4-561</t>
  </si>
  <si>
    <t>प्रभाग क्र.45अ  महमंदवाडी परिसरात महिल्यासाठी सुलभ शौचालय बांधणे.</t>
  </si>
  <si>
    <t>प्रभाग क्र. 9 बाणेर येथे महिला बचतगट सभागृहाचे उर्वरीत काम करणे</t>
  </si>
  <si>
    <t>प्र.क्र.35ब मध्ये मिलाप  सोसायटी येथील रस्ता डांबरीकरण  करणे (साईड पट्ट्या  ग्राऊट  सह)</t>
  </si>
  <si>
    <t>CE20B108</t>
  </si>
  <si>
    <t>CE20A176/W2-72</t>
  </si>
  <si>
    <t>प्रभाग क्र.45  अ  काळेपडळ परिसरात कॉक्रीट  करणे व ब्लॉक बसविणे.</t>
  </si>
  <si>
    <t>CE20A819/S2-765</t>
  </si>
  <si>
    <t xml:space="preserve">ZE16A104A/P2-742 + </t>
  </si>
  <si>
    <t>प्र.क्र.35ब मध्ये नटराज सोसायटी  येथील  रस्ता  डांबरीकरण  करणे (साईड पट्ट्या  ग्राऊट  सह)</t>
  </si>
  <si>
    <t>CE20A176/W2-73</t>
  </si>
  <si>
    <t>CE20A819/S2-766</t>
  </si>
  <si>
    <t>प्रभाग क्र.45  अ  महमंदवाडी हांडेवाडी   रोड जुना जकात  नाका परिसरात कॉक्रीट  करणे व ब्लॉक बसविणे.</t>
  </si>
  <si>
    <t>एलएलआर टाकी ते निलायम चित्रपटगह दरम्यान 1200 मि.मी.व्यासाची एम.एस लाईन टाकणे व फ्लो मीटर बसविणे,एलएलआर टाकीच्या कार्यकक्षेत फ्लो मीटर व कंट्रोल व्हॉल्व्ह बसविणे.</t>
  </si>
  <si>
    <t>ल. पंडित भिमसेन जोशी कलादालन, सहकारनगर बेरीज</t>
  </si>
  <si>
    <t xml:space="preserve">प्र.क्र.35ब मध्ये म्हाडा सोसा.मीनाताई ठाकरे नगर येथील रस्ता डांबरीकरण करणे (साईड पट्ट्या ग्राऊट सह) </t>
  </si>
  <si>
    <t xml:space="preserve">प्रभाग क्र. - 42 मध्ये पाणी पुरवठा सुधारणा विषयक व तद्नुषंगिक कामे करणे </t>
  </si>
  <si>
    <t>ZE16B113/W7-19</t>
  </si>
  <si>
    <t>CE20A819/S2-767</t>
  </si>
  <si>
    <t>ZE16A104A/P2-281</t>
  </si>
  <si>
    <t xml:space="preserve">ZE16A104A/P2-1114+ </t>
  </si>
  <si>
    <t xml:space="preserve">रस्त्याच्या ताब्यात आलेल्या जागेवर पार्किंगच्या जागा विकसित करणे </t>
  </si>
  <si>
    <t xml:space="preserve">प्रभाग क्र. - 43 मध्ये पाणी पुरवठा सुधारणा विषयक व तद्नुषंगिक कामे करणे </t>
  </si>
  <si>
    <t>CE20A1196/C2-236</t>
  </si>
  <si>
    <t>सुखसागननगर,महावीरनगर परिसर, गुजरवाडी, कात्रज गावठाण परिसर, महादेवनगर, निंबाळकवस्ती, गोकुळनगर, शिवशंभोनगर व जवळपासच्या परिसरामध्ये डी. आय. जलवहिन्या टाकणे.</t>
  </si>
  <si>
    <t>CE22A548/S26-714+</t>
  </si>
  <si>
    <t>CE20A819/S2-768</t>
  </si>
  <si>
    <t>प्रभाग क्र.  19 वडगांवशेरी म.नं.पा.  शाळा व म.न.पा.  दवाखाना येथे  सुधारणा व विकासाची कामे करणे.</t>
  </si>
  <si>
    <t>प्रभाग क्र. 13 ब, मधील न.ता.वाडी येथील जुनी स्वच्छतागृहे पाडून सदर
ठिकाणी ज्येष्ठ नागरिकांसाठी विरंगुळा केंद्र बांधणे</t>
  </si>
  <si>
    <t xml:space="preserve">ZE16A104A/P2-1116+ </t>
  </si>
  <si>
    <t>व. पंडित भिमसेन जोशी कलामंदिर, औंध</t>
  </si>
  <si>
    <t xml:space="preserve">केदारेश्वर टाकी, गोकुळनगर, शिवशंभोनगर, विघ्नहर्तानगर दरम्यान ग्रॅव्हिटीमेन विकसीत करणे </t>
  </si>
  <si>
    <t>FE38A107</t>
  </si>
  <si>
    <t>CE22A548/S26-742+</t>
  </si>
  <si>
    <t>RE20C302/C1-640</t>
  </si>
  <si>
    <t>डॉरमेटरीज बांधणे या घटकांतर्गत महिलांसाठी ट्रॅन्झिट होस्टेल बांधणे</t>
  </si>
  <si>
    <t xml:space="preserve">ZE16A104A/P2-1356+ </t>
  </si>
  <si>
    <t>प्रभाग क्र.  19  आमच्या भागातील धोकादायक पोल  काढून  भुमिगत  केबल टाकणे  व पथदिवे लावणे.</t>
  </si>
  <si>
    <t>प्रभाग क्र.20 अ मगरपट्टा अॅमिनीटी स्पेसच्या जागेवर महिला सबलिकरण हॉल
व बचत गटांसाटी हॉल बांधणे.</t>
  </si>
  <si>
    <t>FE38A108</t>
  </si>
  <si>
    <t xml:space="preserve">प्रभाग क्र. 68 सहकारनगर मधील उंच भागावरील रहिवाश्यांसाठी नवीन पाण्याची टाकी बांधणे </t>
  </si>
  <si>
    <t>CE22A548/S26-744+</t>
  </si>
  <si>
    <t>RE20A301/W2-1245</t>
  </si>
  <si>
    <t>RE20A302/C2-862</t>
  </si>
  <si>
    <t xml:space="preserve">ZE16A104A/S5-1829+ </t>
  </si>
  <si>
    <t>प्रभाग क्र.20 अ विठ्ठलराव तुपे क्रिडा संकुल विकसित करणे व क्रिडा
संकुलामध्ये पुणे शहरातील माजी खासदार स्व.विठ्ठलराव तुपे यांच्यावर आधारीत
म्युरल्स उभारणे.</t>
  </si>
  <si>
    <t>इन सिटू रिहॅबीलीटेशन</t>
  </si>
  <si>
    <t>प्रभाग क्र.25 मधिल  विविध ठिकाणच्या फुटपाथचे सुशोभिकरण, रंगरंगोटी व तदनुषंगिक कामे  करणे</t>
  </si>
  <si>
    <t xml:space="preserve">प्रभाग क्र.54 अ मध्ये धायरी सनसिटी येथे विविध ठिकाणी पाण्याच्या 6 इंची लाईन टाकणे. </t>
  </si>
  <si>
    <t>प्रभाग क्र.  19 मदर  तेरेसा शाळेजवळील रस्त्याची   दुरवस्था झाली असून   त्याठिकाणी रस्त्याचे   डांबरीकरण करणे.</t>
  </si>
  <si>
    <t>RI28H101</t>
  </si>
  <si>
    <t>CE22A548/S26-764+</t>
  </si>
  <si>
    <t>प्रभाग क्र.36 अ, मधील कर्वेरोड अंतर्गत  रस्ता   डांबरीकरण करणे.</t>
  </si>
  <si>
    <t>प्रभाग क्र.29 ब मध्ये ताब्यात आलेल्या जागेवर महिला बचतगट हॉल बांधणे.</t>
  </si>
  <si>
    <t>शहरी गरिबांसाठी मुलभूत सुविधा (बीएसयूपी) : एकूण</t>
  </si>
  <si>
    <t>XE23A302/C7-638</t>
  </si>
  <si>
    <t>CE20B109</t>
  </si>
  <si>
    <t>CE20A819/S2-769</t>
  </si>
  <si>
    <t xml:space="preserve">ट्रॅफिक मॅनेजमेंट व ट्रास्पोर्टेशन अभ्यास करून अद्ययावततंत्रानुसार सुधारणा </t>
  </si>
  <si>
    <t>RI28H102</t>
  </si>
  <si>
    <t>प्रभाग क्र.36 अ, मधील भांडारकर रोड  अंतर्गत रस्ते  डांबरीकरण    करणे.</t>
  </si>
  <si>
    <t>प्रभाग क्र.  19 बोराटेवस्ती ड्रेनेज  साफसफाई  करावीत (राडारोडा)  काढण्यासाठी स.नं.31/2ब लेन  नं. 1 ते  7 मेन  रोड</t>
  </si>
  <si>
    <t>बिबवेवाडी मधील  मुख्य रस्ता व अंतर्गत रस्त्यावर गतिरोधक बसविणे व रंगकाम  करणे.</t>
  </si>
  <si>
    <t>CE20A819/S2-770</t>
  </si>
  <si>
    <t>प्र.क्र.36 ब बी एम सी सी रस्त्याकडून विद्यावर्धिनी शाळेकडे जाणारा  रस्ता करणे</t>
  </si>
  <si>
    <t>ZE16A104A/P2-282</t>
  </si>
  <si>
    <t>CE20B110</t>
  </si>
  <si>
    <t>RE20A302/C2-863</t>
  </si>
  <si>
    <t>3. आर्टगॅलरी भाडे</t>
  </si>
  <si>
    <t>CE20A819/S2-771</t>
  </si>
  <si>
    <t>RI28H103</t>
  </si>
  <si>
    <t>शहरातील निरनिराळ्या चौकांत सिग्नलचे सिंक्रोनायझिंग करणे, चौक व वाहतूकविषयक इतर सुधारणा करणे</t>
  </si>
  <si>
    <t>CE20A1196/C2-237</t>
  </si>
  <si>
    <t>प्रभाग क्र.  19 बोराटे  वस्ती स.नं.31/2ब गल्ली नं.4 गणपती  मंदिरासमोरील  रोड  डांबरीकरण करणे.</t>
  </si>
  <si>
    <t>XE23A301/W7-859</t>
  </si>
  <si>
    <t xml:space="preserve">प्रभाग क्र. 43 मध्ये माळवाडी येथे 6 इंची 4 इंची व्यासाची जलवाहिनी टाकणे. </t>
  </si>
  <si>
    <t>विद्यानिकेतन शाळेजवळील पाण्याची लाईनजवळील  रस्त्यावर  फूटपाथ विषयी विकास कामे करणे.</t>
  </si>
  <si>
    <t>XE23E101</t>
  </si>
  <si>
    <t>प्रभाग क्र.  36 उदय सोसायटी,   म्हात्रे पुल  परिसरात   ड्रेनेज  लाईन  टाकणे</t>
  </si>
  <si>
    <t>ZE16A104A/P2-283</t>
  </si>
  <si>
    <t>RI28H104</t>
  </si>
  <si>
    <t>CE20B111</t>
  </si>
  <si>
    <t>XE23A302/C7-639</t>
  </si>
  <si>
    <t>प्रभाग क्र. 43 मध्ये हडपसर पी.एम.टी.डेपो येथे 45 एम.एल. लिटर्स क्षमतेची ई.एस.आर. बांधणे</t>
  </si>
  <si>
    <t>प्रभाग क्र.45  अ  काळेपडळ येथे  ड्रेनेजलाईन  टाकणे</t>
  </si>
  <si>
    <t>XE23F101</t>
  </si>
  <si>
    <t>प्रभाग क्र.  19 सुर्यमुखी शनी मंदिरा समोर ड्रेनज  लाईन बदलणे   (विडी  कामगार वसाहत)  स.नं.37 खराडी</t>
  </si>
  <si>
    <t>RE14B301/W5-638</t>
  </si>
  <si>
    <t>ZE16A104A/P2-284</t>
  </si>
  <si>
    <t>प्रभाग क्र.  36 खिलारेवाडी  भालेकर   प्लॉट, बलकवडे वस्ती  व रजपुत  विटभट्टी येथील    शौचालय दुरुस्ती करणे</t>
  </si>
  <si>
    <t xml:space="preserve">निरनिराळ्या ठिकाणी थर्मोप्लॅस्टीक पेंटचे पट्टे मारणे </t>
  </si>
  <si>
    <t>प्रभाग क्र. 43 मध्ये हडपसर पी.एम.टी.डेपो ई.एस.आर.फिडर मेन नलिका बांधणे</t>
  </si>
  <si>
    <t>RI28H105</t>
  </si>
  <si>
    <t>CE20C118/W1-101</t>
  </si>
  <si>
    <t>प्र.क्र.36 ब भोंडे  कॉलनीतील 2 मुख्य रस्ते व एक  जोड रस्ता  करणे</t>
  </si>
  <si>
    <t>XE23G101</t>
  </si>
  <si>
    <t>प्रभाग क्र.45  अ  तरवडेवस्ती ते  महमंदवाडी मुख्य रस्त्यावर प्रकाश व्यवस्था  करणे.</t>
  </si>
  <si>
    <t>ZE16A104A/P2-285</t>
  </si>
  <si>
    <t>CE20A819/S2-772</t>
  </si>
  <si>
    <t>CE20B147</t>
  </si>
  <si>
    <t xml:space="preserve">प्रभाग क्र. 43 मधील पारिजात सोसा. व परिसरात 150 मि.मी. व्यासाची जलवाहिनी टाकणे </t>
  </si>
  <si>
    <t>RI28H106</t>
  </si>
  <si>
    <t>CE22A114/W4-1114</t>
  </si>
  <si>
    <t>कॉमन वेल्थ युवा स्पर्धा :</t>
  </si>
  <si>
    <t>ZE16A104A/P2-286</t>
  </si>
  <si>
    <t>ZE16B130/C7-912</t>
  </si>
  <si>
    <t>प्रभाग क्र.45 ब वाडकरमळा ओढयालगत सिमा  भिंत बांधणे</t>
  </si>
  <si>
    <t>सुर्यमुखी गणेश मंदीर परिसरात ड्रेनेज  चेंबर   लाईन टाकणे.</t>
  </si>
  <si>
    <t>CE22A548/S26-765+</t>
  </si>
  <si>
    <t>प्रभाग क्र. 44 मध्ये सातववाडी, गोंधळेनगर येथे जलवाहिनी टाकणे व सासवड रोड फाटा ते कॅनॉलपर्यंत अस्तित्वातील पाण्याची 12 व 6 इंची लाईन शिफ्ट करणे.</t>
  </si>
  <si>
    <t>ZE16B113/W7-20</t>
  </si>
  <si>
    <t>CE22A547/C4-722</t>
  </si>
  <si>
    <t xml:space="preserve">ZE16A104A/S5-1832+ </t>
  </si>
  <si>
    <t>बस रॅपिड टान्स्पोर्ट (बीआरटी) कॉरिडॉर्स :</t>
  </si>
  <si>
    <t>बिबवेवाडी ओटा  येथील  मोकळ्या  जागेत  सार्वजनिक वाचनालया संबंधित विकास कामे करणे.</t>
  </si>
  <si>
    <t>ZE16A104A/P2-287</t>
  </si>
  <si>
    <t>प्रभाग क्र.54 ब मध्ये माणिकबाग आनंदनगर परिसरात विविध ठिकाणी पाण्याची लाईन टाकणे व अंतर्गत नेटवर्क पूर्ण करणे.</t>
  </si>
  <si>
    <t>व. पंडित भिमसेन जोशी कलामंदिर, औंध बेरीज</t>
  </si>
  <si>
    <t>FE41A101A</t>
  </si>
  <si>
    <t xml:space="preserve">ZE16A104A/S5-1866+ </t>
  </si>
  <si>
    <t>FE41A101B</t>
  </si>
  <si>
    <t>प्रभाग क्र.45 ब सातवनगर परिसरात ड्रेनेजलाईन  टाकणे.</t>
  </si>
  <si>
    <t xml:space="preserve">प्रभाग क्र. 44 मधील ससाणे नगर ते काळेपडळ रस्ता 10 इंची व्यासाची जलवाहिनी टाकणे. </t>
  </si>
  <si>
    <t xml:space="preserve">प्रभाग क्र. 62 अ मध्ये विविध ठिाकणी जलवाहीनी टाकणे. </t>
  </si>
  <si>
    <t>नगररोड क्षेत्रीय   कार्यालय ऐकूण  बेरीज</t>
  </si>
  <si>
    <t>ZE16A104A/P2-288</t>
  </si>
  <si>
    <t>CE20A176/W2-74</t>
  </si>
  <si>
    <t>प्रभाग क्र.30 अ श्री.छत्रपती शिवाजी महाराज जलतरण तलाव येथे ज्येष्ठ नागरिकांसाठी हॉल बांधणे.</t>
  </si>
  <si>
    <t xml:space="preserve">प्रभाग क्र. 44 मधील वेताळबाबा वसाहत येथे 6 इंची व्यासाची लाईन टाकणे. </t>
  </si>
  <si>
    <t xml:space="preserve">ZE16A104A/S5-1869+ </t>
  </si>
  <si>
    <t>प्रभाग क्र.45 ब काळेबोराटेनगर येथे अंतर्गत   रस्ते   ट्रिमिक्स कॉक्रीट  करणे व पेव्हींग ब्लॉक बसविणे.</t>
  </si>
  <si>
    <t>ZE16A104A/P2-289</t>
  </si>
  <si>
    <t>पुणे स्टेशन परिसर सुशोभित करणे</t>
  </si>
  <si>
    <t>CE22A548/S26-767+</t>
  </si>
  <si>
    <t>प्रभाग क्र.62 ब मध्ये टिळेकरनगर,हुलगेवस्ती,श्रीरामनगर,माळीसमाज परिसरा मध्ये व कोंढवा बु.परिसरा मध्ये विविध ठिकाणी मुख्य लाईनसह गल्लीबोळा मध्ये पाण्याची लाईन टाकणे</t>
  </si>
  <si>
    <t xml:space="preserve">प्रभाग क्र. 45 रामटेकडी ते महंमदवाडी च्या मुख्य ग्रॅव्हीटी मेन वर हॅम्पर फुफ अेअर व्हॉल्व बसवणे </t>
  </si>
  <si>
    <t>लोकशाहीर अण्णाभाऊ साठे स्मारक (नाट्यगृह), बिबवेवाडी</t>
  </si>
  <si>
    <t>CE20A176/W2-75</t>
  </si>
  <si>
    <t>प्र.क्र.36 ब प्रभात रोड  9 नं.  गल्ली व 3 जोड  रस्ते करणे</t>
  </si>
  <si>
    <t>CE22A547/C4-723</t>
  </si>
  <si>
    <t>प्रभाग क्र.30 ब मध्ये स.नं.45 मध्ये समाजमंदिर, व्यायाम शाळा व सांस्कृतिक
हॉलचे उर्वरित काम पुर्ण करणे.</t>
  </si>
  <si>
    <t>प्रभागकर क्र.45 ब वाडकरमळा येथे अंतर्गत   रस्ते   ट्रिमिक्स कॉक्रीट  करणे व ब्लॉक बसविणे.</t>
  </si>
  <si>
    <t>सुप्पर वरून  पासलकर मार्केट कडे  जाणाऱ्या पादचारी    मार्गाचे   कामे करणे व भिंतीचे   कामे करणे.</t>
  </si>
  <si>
    <t>CE20B163</t>
  </si>
  <si>
    <t xml:space="preserve">ZE16A104A/S5-1870+ </t>
  </si>
  <si>
    <t>CE20C118/W1-102</t>
  </si>
  <si>
    <t>CE20A819/S2-773</t>
  </si>
  <si>
    <t>CE22A548/S26-768+</t>
  </si>
  <si>
    <t>RI28J101</t>
  </si>
  <si>
    <t xml:space="preserve">वाहतूक सुरळीत होण्याचे दृष्टीने उपाययोजना करण्यासाठी मटेरियल पुरविणे </t>
  </si>
  <si>
    <t>प्रभाग क्र.45 ब ड्रिम्स   आकृती   येथे हायमास्ट दिवे  बसविणे.</t>
  </si>
  <si>
    <t>प्रभाग क्र.30 ब मध्ये बेरोजगार महिलांकरिता महिला प्रशिक्षण केंद्र बांधणे.</t>
  </si>
  <si>
    <t>प्रभाग क्र.37 अ  मध्ये मेहूणपूरा,पत्र्यामारुती,   केळकर रस्ता   इतर  रस्ते डांबरीकरण  करणे</t>
  </si>
  <si>
    <t>ZE16A104A/P2-290</t>
  </si>
  <si>
    <t xml:space="preserve">प्रभाग क्र. 45 हांडेवाडी रोड येथे सावंत कॉलेज ते दुगड चाळ येथे 6 इंच डी.आय. नलिका टाकणे </t>
  </si>
  <si>
    <t>ZE16A115/W6-202</t>
  </si>
  <si>
    <t>CE20A819/S2-774</t>
  </si>
  <si>
    <t>CE20B164</t>
  </si>
  <si>
    <t>2. मल्टीपर्पज हॅाल भाडे</t>
  </si>
  <si>
    <t>प्रभाग क्र.45 ब दुगड  चाळ येथे  पिण्याच्या पाण्याची लाईन  टाकणे</t>
  </si>
  <si>
    <t>एरिया ट्रॅफिक कंट्रोल</t>
  </si>
  <si>
    <t>प्रभाग क्र.37  अ  मध्ये केळकर रस्ता   डांबरीकरण करणे</t>
  </si>
  <si>
    <t>RI28J102</t>
  </si>
  <si>
    <t>ZE16A104A/P2-291</t>
  </si>
  <si>
    <t>CE22A548/S26-770+</t>
  </si>
  <si>
    <t>CE20A819/S2-775</t>
  </si>
  <si>
    <t xml:space="preserve">प्रभाग क्र. 45 गणेशनगर येथे 6 इंच व 4 इंच डी.आय. नलिका टाकणे व तदनुषंगिक कामे करणे </t>
  </si>
  <si>
    <t>प्रभाग क्र.31 वारजे स.नं.18 येथे योगा केंद्र व सांस्कृतिक हॉल विकसित करणे.</t>
  </si>
  <si>
    <t>CE20A176/W2-76</t>
  </si>
  <si>
    <t>प्रभाग क्र.37 अ नदीकाठच्या रस्ता   डांबरीकरण करणे</t>
  </si>
  <si>
    <t>ZE16A104A/P2-292</t>
  </si>
  <si>
    <t>CE20B191</t>
  </si>
  <si>
    <t>प्रभाग क्र.45 ब काळेबोराटेनगर अंतर्गत रस्ते  कॉक्रीट  करून पेव्हींग   ब्लॉक  बसविणे.</t>
  </si>
  <si>
    <t>CE22A548/S26-771+</t>
  </si>
  <si>
    <t>3. रिहर्सल हॉल भाडे</t>
  </si>
  <si>
    <t>जिल्हा परिषद चौक येथे भुयारी मार्ग करणे</t>
  </si>
  <si>
    <t>प्रभाग क्र. 45 महंमदवाडी गाव व न्याती चौक ते न्याती हायलँड पर्यंत 6 इंच डी. आय. नलिका टाकणे</t>
  </si>
  <si>
    <t>RI28J103</t>
  </si>
  <si>
    <t>CE20A819/S2-776</t>
  </si>
  <si>
    <t>प्रभाग क्र.31 वारजे येथील लभडे गार्डन महिला बचत गटाकरीता हॉल बांधणे.</t>
  </si>
  <si>
    <t>प्र.क्र.38 अ कसबा  पेठ  प्रभागात गरजेनुसार गल्लीबोळ कॉक्रीटीकरण करणे   व रस्ते डांबरीकरण   करणे</t>
  </si>
  <si>
    <t>ZE16A104A/P2-293</t>
  </si>
  <si>
    <t>CE22A548/S26-822+</t>
  </si>
  <si>
    <t>CE20B193</t>
  </si>
  <si>
    <t xml:space="preserve">प्रभाग क्र. 45 उंड्रीचौक ते ऑर्चीड पॅलेस पर्यर्ंत 8 इंची एम.एस. लाईन टाकणे </t>
  </si>
  <si>
    <t>CE20A819/S2-777</t>
  </si>
  <si>
    <t>प्रभाग क्र.62 ब मध्ये स.नं.59 मधील अॅमिनीटी स्पेसमध्ये ज्येष्ठ नागरिकांसाठी विरंगुळा केंद्र बांधणे.</t>
  </si>
  <si>
    <t>पुणे शहरात विविध ठिकाणी सर्व्हे करणे (वाहतूक सर्व्हे, प्लेन टेबल, थेडोलाईट सर्व्हे इ.)</t>
  </si>
  <si>
    <t>ZE16A104A/P2-294</t>
  </si>
  <si>
    <t xml:space="preserve">प्रभाग क्र.39 ब, दारूवाला पूल पोलीस चौकी रविंद्र नाईक चौक जीवा महाले चौक ते उंटाळे मारूती रस्ता मिलींग करून डांबरीकरण करणे. तद्नुषंगिक कामे करणे. </t>
  </si>
  <si>
    <t>CE22A548/S26-823+</t>
  </si>
  <si>
    <t>XE12B302/C6-310</t>
  </si>
  <si>
    <t xml:space="preserve">प्रभाग क्र. 45 तरवडे वस्ती राजीव गांधीनगर येथे बुस्टर पंप बसविणे व रुम बांधणे. </t>
  </si>
  <si>
    <t>4. व्दारपालन व फलक भाडे</t>
  </si>
  <si>
    <t>प्रभाग क्र.63 अ शिवनेरीनगर स.नं.57/4 मधील अर्धवट राहिलेले बचतगट व
बहुउद्देशिय हॉलचे काम पुर्ण करणे.</t>
  </si>
  <si>
    <t>RI28J104</t>
  </si>
  <si>
    <t>CE20A819/S2-778</t>
  </si>
  <si>
    <t>ZE16A104A/P2-295</t>
  </si>
  <si>
    <t>प्र.क्र.1 स.नं.52 धानोरी मुख्य   रस्ता   ते  मुसळे  यांचेघरापर्यंत 6 इंची पाण्याची लाईन  टाकणे.</t>
  </si>
  <si>
    <t>44, 46</t>
  </si>
  <si>
    <t>CE20B195</t>
  </si>
  <si>
    <t>CE22A548/S26-835+</t>
  </si>
  <si>
    <t>प्रभाग क्र.39 ब, मध्ये विविध ठिकाणी  ग्राऊट करणे  तद्नुषंगिक कामे  करणे.</t>
  </si>
  <si>
    <t xml:space="preserve">रामटेकडी टाकी आणि तुकाई टेकडी टाकीच्या परिसरा मधील सुधारणा विषयक कामे करणे </t>
  </si>
  <si>
    <t>प्रभाग क्र.69 अ स.नं.35 या ठिकाणी अॅमिनीटी स्पेसवर बचत गटासाठी हॉल बांधणे.</t>
  </si>
  <si>
    <t>शहरात विविध ठिकाणी मॅकेनाईझ पार्किंग व्यवस्था करणे(योजनेचा अपेक्षित खर्च रु. 10 कोटी)</t>
  </si>
  <si>
    <t>CE20A819/S2-779</t>
  </si>
  <si>
    <t>CE22A548/S26-847+</t>
  </si>
  <si>
    <t>5. उपहारगृह भाडे</t>
  </si>
  <si>
    <t xml:space="preserve">प्रभाग क्र.40 ब मध्ये गारपीर मशीद ते बी.जे.मेडिकल मैदान पर्यंतचा रस्ता मिलिंग करून डांबरीकरण करणे. </t>
  </si>
  <si>
    <t>RI28J105</t>
  </si>
  <si>
    <t>XE12B302/C6-311</t>
  </si>
  <si>
    <t>प्रभाग क्र.39 अ गणेशपेठ घर क्र.444 येथे दुधभट्टी बांधणे.</t>
  </si>
  <si>
    <t>ZE16A104A/P2-296</t>
  </si>
  <si>
    <t>CE20A819/S2-780</t>
  </si>
  <si>
    <t>प्र.क्र.1 स.नं.24 मुंजाबावस्ती रोड   नं 6 गणेश कॉलनी विघ्नहर्ता कॉलनी येथे  6 इंची पाण्याची लाईन  टाकणे.</t>
  </si>
  <si>
    <t>CE20B198</t>
  </si>
  <si>
    <t xml:space="preserve">प्रभाग क्र. 46 (वानवडी-रामटेकडी) या भागातील जलवाहिन्यांचे देखभाल दुरुस्तीची कामे करणे </t>
  </si>
  <si>
    <t>CE22A548/S26-852+</t>
  </si>
  <si>
    <t>प्रभाग क्र.40 ब मध्ये ससून हॉस्पिटल    अंतर्गत रस्ते  डांबरीकरण    करणे.</t>
  </si>
  <si>
    <t>साधू वासवानी रेल्वे पूल रुंदीकरण करणे</t>
  </si>
  <si>
    <t>ZE16A104A/P2-297</t>
  </si>
  <si>
    <t>प्रभाग क्र.43 अ, स.नं.209,210 येथे राजमाता जिजाऊ बालभवन बांधणे.</t>
  </si>
  <si>
    <t>CE20A819/S2-781</t>
  </si>
  <si>
    <t>RI28J106</t>
  </si>
  <si>
    <t xml:space="preserve">लुल्लानगर चौक ते वानवडी बाजार पोलिस चौकीपर्यंत 600 मि.मी. व्यासाची एम.एस. लाईन टाकणे </t>
  </si>
  <si>
    <t>CE22A548/S26-855+</t>
  </si>
  <si>
    <t>प्रभाग क्र.40 ब मध्ये  कादरभाई चौक ते  ऑर्नेला शाळा याठिकाणी रस्ता   डांबरीकरण करणे.</t>
  </si>
  <si>
    <t>RE20A302/C2-864</t>
  </si>
  <si>
    <t>CE20B199</t>
  </si>
  <si>
    <t>पुणे मनपा मुख्य इमारत ग्रीन बिल्डिंग म्हणुन विकसित करणे.</t>
  </si>
  <si>
    <t>ZE16A104A/P2-298</t>
  </si>
  <si>
    <t xml:space="preserve">सोलापूर रोडवरील किर्लोस्कर न्यूमॅटिक रेल्वे पूल रुंदीकरण करणे </t>
  </si>
  <si>
    <t>CE20A819/S2-782</t>
  </si>
  <si>
    <t>प्र.क्र.1 स.नं.67 गोकुळनगर विशालप्राईम   सोसायटी समोरील   रस्ता करणे.</t>
  </si>
  <si>
    <t>CE22A548/S26-858+</t>
  </si>
  <si>
    <t xml:space="preserve">वानवडीगाव, शिवाजी पुतळा चौकापासून, जांभूळकर चौक ते शिवरकर रोडने सोलापूर रोड पर्यंत 600 मि.मी. व्यासाची एम.एस. लाईन टाकणे </t>
  </si>
  <si>
    <t>प्रभाग क्र.40 ब मध्ये विविध ठिकाणी डांबरीकरण   करणे.</t>
  </si>
  <si>
    <t>प्रभाग क्र.13 ब मध्ये महिलांसाठी स्वच्छतागृह बांधणे व सार्वजनिक सभागृह बांधणे इ.साठी</t>
  </si>
  <si>
    <t>RI28J107</t>
  </si>
  <si>
    <t>ZE16A104A/P2-299</t>
  </si>
  <si>
    <t>CE20A819/S2-783</t>
  </si>
  <si>
    <t>CE22A548/S26-866+</t>
  </si>
  <si>
    <t>46, 61</t>
  </si>
  <si>
    <t>XE23A302/C7-640</t>
  </si>
  <si>
    <t>प्रभाग क्र.40 ब मध्ये 433/34 सोमवार पेठ  सारस्वत कॉलनी परिसरातील रस्ते डांबरीकरण  करणे.</t>
  </si>
  <si>
    <t>प्रभाग क्र.29 बावधन खुर्द अॅमिनीटी स्पेसमध्ये ज्येष्ठ नागरिकांसाठी विरंगुळा केंद्र व वाचनालय बांधणे.</t>
  </si>
  <si>
    <t>CE20B200</t>
  </si>
  <si>
    <t>CE20A819/S2-784</t>
  </si>
  <si>
    <t>प्र.क्र.1 संतनगर  स.नं.  167  सहयाद्री विहार रोड  नं.डी.लाईन लोहगाव येथे    ड्रेनेज  लाईन  टाकणे.</t>
  </si>
  <si>
    <t xml:space="preserve">शहरातील मुख्य रस्त्यांवर सायकल ट्रॅक करणे </t>
  </si>
  <si>
    <t>प्रभाग क्र.41 अ स.नं.52/53 डि.पी.रोड 24 मी विकसित  करणे</t>
  </si>
  <si>
    <t>CE22A548/S26-872+</t>
  </si>
  <si>
    <t>पुणे शहराचे सांस्कृतिक मुल्य लक्षात घेऊन महत्वाचे रस्ते,चौक इत्यादी सुशोभिकरण करणे.</t>
  </si>
  <si>
    <t>CE20A819/S2-785</t>
  </si>
  <si>
    <t>लोकशाहीर अण्णाभाऊ साठे स्मारक (नाट्यगृह), बिबवेवाडी बेरीज</t>
  </si>
  <si>
    <t>प्रभाग क्र.41 अ भिमनगर ते  भारत फोर्ज   कंपनी   ते अनंत  थिएटर  पर्यंत   डि.पी.रोड 24 मी विकसित  करणे</t>
  </si>
  <si>
    <t>CE20B201</t>
  </si>
  <si>
    <t>CE22A646/S41-312+</t>
  </si>
  <si>
    <t>एमएसआरडीसीच्या चालू असलेल्या उड्डाण पुलाच्या कामामध्ये येणाऱ्या सर्व्हीस लाईन्स शिफ्ट करणे</t>
  </si>
  <si>
    <t>CE20A819/S2-786</t>
  </si>
  <si>
    <t>ZE16B113/W7-21</t>
  </si>
  <si>
    <t>प्र.क्र.26 मामासाहेब मोहोळ शाळा, राऊत दवाखाना, व्यायाम
शाळा,अभ्यासिका व दोन मजली महिला स्वयं रोजगार केंद्रांमध्ये पुणे मनपाच्या
मालकीच्या असलेल्या मौल्यवान साधन सामुग्रीची वारंवार होणारी फोडतोड व चोऱ्या थांबविण्यासाठी मामासाहेब मोहोळ शाळा व राऊत दवाखान्याच्या संपुर्ण परिसरा भोवती डबर बांध कामा ची 12 फुट उंचीची सिमाभिंत बांधणे, लोखंडी गेट बस विणे व नंतर लोखंडी अँगल्स सह ताऱ्याचे कुंपण घालणे</t>
  </si>
  <si>
    <t>प्रभाग क्र.41 अ विविध   ठिकाणी रस्ता रूंदीकरण करणे</t>
  </si>
  <si>
    <t>प्रभाग क्र.  64 मधील डायस प्लॉट    झोपडपट्टी गल्लीमधील ड्रेनेज  लाईन साफसफाई  करणे.</t>
  </si>
  <si>
    <t>CE20B202</t>
  </si>
  <si>
    <t>CE22A646/S41-322+</t>
  </si>
  <si>
    <t>CE20A819/S2-787</t>
  </si>
  <si>
    <t>वैकुंठ स्मशानभूमी येथे रिटेनिंग वॉल बांधणे</t>
  </si>
  <si>
    <t>ZE16B113/W7-22</t>
  </si>
  <si>
    <t>प्रभाग क्र.41 ब, मध्ये झेंडे  वस्ती, ढोरे  वस्ती रोड  करणे.</t>
  </si>
  <si>
    <t>प्रभाग क्र.44 अ, बनकर शाळेला संरक्षक भिंत बांधणे.</t>
  </si>
  <si>
    <t>प्रभाग क्र.  64 मधील गोल्डन  बेकरी ते  मुख्य   चौकापर्यंत 600 मि.मी. व्यासाची ड्रेनेज  लाईन  टाकणे.</t>
  </si>
  <si>
    <t>राजीव गांधी ई लर्निंग स्कूलमधील विजय तेंडूलकर नाट्यगृह</t>
  </si>
  <si>
    <t>CE20A819/S2-788</t>
  </si>
  <si>
    <t>CE20B213#</t>
  </si>
  <si>
    <t>CE22A646/S41-329+</t>
  </si>
  <si>
    <t xml:space="preserve">शहरातील वाहतूक व्यवस्था सुधारणेसाठी विविध विकास कामे करणे </t>
  </si>
  <si>
    <t>प्रभाग क्र.41 ब,सिलवर ओक रस्ता  करणे.</t>
  </si>
  <si>
    <t>प्रभाग क्र.55 ब,कॉलेज रोड डी.पी.कडेने आर.सी.सी. वॉल बांधणे.</t>
  </si>
  <si>
    <t>ZE16B113/W7-23</t>
  </si>
  <si>
    <t>CE20A819/S2-789</t>
  </si>
  <si>
    <t>प्रभाग क्र.  64 मधील नाल्यांची साफसफाई  करणे.</t>
  </si>
  <si>
    <t>CE22A370/S12-268++</t>
  </si>
  <si>
    <t>CE20B214</t>
  </si>
  <si>
    <t>RI28K101</t>
  </si>
  <si>
    <t>प्रभाग क्र.41 ब, विविध ठिकाणी रस्ता  करणे.</t>
  </si>
  <si>
    <t>प्र.क्र.24 ब, मध्ये नांदे तलाव येथे व्यायामशाळा बांधणे.</t>
  </si>
  <si>
    <t xml:space="preserve">मेट्रो योजना राबविण्यासाठी तज्ज्ञ सल्लागाराची नेमणूक करणे </t>
  </si>
  <si>
    <t>CE22A114/W4-1115</t>
  </si>
  <si>
    <t>CE20A819/S2-790</t>
  </si>
  <si>
    <t>CE22A370/S12-295++</t>
  </si>
  <si>
    <t>43अ</t>
  </si>
  <si>
    <t>71</t>
  </si>
  <si>
    <t>प्रभाग क्र.  64 मधील ढोलेमळा शाळेची आतून   रंगरंगोटी करणे.</t>
  </si>
  <si>
    <t>प्रभाग क्र.43 अ, माळवाडी परिसरात रस्ते डांबरीकरण  करणे.</t>
  </si>
  <si>
    <t>प्र.क्र.71 स.नं.683/3 अनंत निरतन सोसायटी समोरील स्नेह विकास क्रिडा
मंडळ येथे सुसज्ज व्यायामशाळा व बॅडमिंटन हॉल उभारणे</t>
  </si>
  <si>
    <t>2. व्दारपालन व फलक भाडे</t>
  </si>
  <si>
    <t>RI28K102</t>
  </si>
  <si>
    <t>CE20B215</t>
  </si>
  <si>
    <t>CE20A819/S2-791</t>
  </si>
  <si>
    <t>CE22A114/W4-1116</t>
  </si>
  <si>
    <t>CE22A548/S26-555++</t>
  </si>
  <si>
    <t xml:space="preserve">ज्येष्ठ नागरिकांसाठी शहरातील प्रमुख रस्त्यांवर रोडक्रॉसिंग योजना राबविणे </t>
  </si>
  <si>
    <t>प्रभाग क्र.43 अ, साधना विद्यालय परिसरात रस्ते डांबरीकरण  करणे.</t>
  </si>
  <si>
    <t>प्रभाग क्र.  64 मधील संदेशनगर शाळेची सुधारणा कामे करणे.</t>
  </si>
  <si>
    <t>प्र.क्र.28 ब, मध्ये राजूशेठ शिंदे सभागृह दुमजली करणे.</t>
  </si>
  <si>
    <t>CE20A819/S2-792</t>
  </si>
  <si>
    <t>RI28K103</t>
  </si>
  <si>
    <t>CE22A548/S26-561++</t>
  </si>
  <si>
    <t>CE22A114/W4-1117</t>
  </si>
  <si>
    <t>प्रभाग क्र.43 अ, ओरिएन्ट    पार्क परिसरात रस्ते डांबरीकरण  करणे.</t>
  </si>
  <si>
    <t>प्र.क्र.36 ब स्वा. सावरकर स्मारकाचे काम पूर्ण करणे.</t>
  </si>
  <si>
    <t>प्रभाग क्र.  64 मधील आरोग्य कोठीची दुरुस्ती  कामे  करणे.</t>
  </si>
  <si>
    <t>CE20B216#</t>
  </si>
  <si>
    <t>CE20A819/S2-793</t>
  </si>
  <si>
    <t>CE22A548/S26-594++</t>
  </si>
  <si>
    <t>जेएनयूआरएम अंतर्गत करावयाची कामे</t>
  </si>
  <si>
    <t>प्रभाग क्र.43 अ, काळुबाई वसाहत येथे  डांबरीकरण करणे.</t>
  </si>
  <si>
    <t>ZE16B113/W7-24</t>
  </si>
  <si>
    <t>RI28K104</t>
  </si>
  <si>
    <t>प्र.क्र.55 अ स.नं.35 ते 40 वडगाव बुद्रुक बहुउद्देशिय केंद्राचे अर्धवट काम पूर्ण करणे.</t>
  </si>
  <si>
    <t>CE20A819/S2-794</t>
  </si>
  <si>
    <t>प्रभाग क्र.  64 मधील डायस प्लॉट  कॅनॉल शेजारी  मोठ्या व्यासाची ड्रेनेज  लाईन  टाकणे.</t>
  </si>
  <si>
    <t>CE22A548/S26-638++</t>
  </si>
  <si>
    <t>प्रभाग क्र.43 अ, साधना विद्यालय येथे  डांबरीकरण करणे.</t>
  </si>
  <si>
    <t>डॉ. बाबासाहेब आंबेडकर वसतिगृह येथे विविध विकास कामे करणे.</t>
  </si>
  <si>
    <t>CE20C118/W1-103</t>
  </si>
  <si>
    <t>CE20A819/S2-795</t>
  </si>
  <si>
    <t>RI28K105</t>
  </si>
  <si>
    <t>CE22A458/S16-
352+++</t>
  </si>
  <si>
    <t>प्रभाग क्र.  64 ब एम.एस.ई.बी.   केबल भूमिगत  करणे</t>
  </si>
  <si>
    <t>प्रभाग क्र.43 अ, नाल्यालगतचे रस्ते डांबरीकरण  करणे.</t>
  </si>
  <si>
    <t>प्र.क्र.55 स.नं.54 वडगाव बुद्रुक सन ओरियन सोसायटीच्या अॅमेनिटी स्पेसवर अभ्यासिका बांधणे</t>
  </si>
  <si>
    <t>CE20B217</t>
  </si>
  <si>
    <t>CE20A819/S2-796</t>
  </si>
  <si>
    <t>CE22A548/S26-
404+++</t>
  </si>
  <si>
    <t>CE20C118/W1-104</t>
  </si>
  <si>
    <t>प्रभाग क्र.44 अ, विविध ठिकाणी डांबरीकरण करणे.</t>
  </si>
  <si>
    <t>गोखले चौक (गुडलक चौक) येथे सबवे तयार करणे (योजनेचा अपेक्षित खर्च रु. 4 कोटी)</t>
  </si>
  <si>
    <t>प्रभाग क्र.  64 अ  मध्ये विविध ठिकाणी हायमास्ट बसविणे.</t>
  </si>
  <si>
    <t>बाणेर बालेवाडी येथील अॅमेनिटी स्पेसवर औंध क्षेत्रिय कार्यालयासाठी नवीन इमारत बांधणे</t>
  </si>
  <si>
    <t>CE20A819/S2-797</t>
  </si>
  <si>
    <t>44ब</t>
  </si>
  <si>
    <t>प्रभाग क्र.  44 ब मध्ये, विविध  ठिकाणी  रस्ते डांबरीकरण   करणे.</t>
  </si>
  <si>
    <t>CE20C118/W1-105</t>
  </si>
  <si>
    <t>राजीव गांधी ई लर्निंग स्कूलमधील विजय तेंडूलकर नाट्यगृह बेरीज</t>
  </si>
  <si>
    <t>CE22A548/S26-
408+++</t>
  </si>
  <si>
    <t>CE20A819/S2-798</t>
  </si>
  <si>
    <t>CE20B218</t>
  </si>
  <si>
    <t>प्र.क्र. 64ब आनंदमीरा, श्रेसय   सोसायटी परिसरात  हायमास्ट,   मिनी हायमास्ट  व एलईडी. फिटींग   प्रकाश व्यवस्था  करणे</t>
  </si>
  <si>
    <t>बालगंधर्व रंगमंदिर देखभाल दुरूस्ती कामे करणे.</t>
  </si>
  <si>
    <t>प्र.क्र.46 अ रामटेकडी    इंडस्ट्रीज एरिया येथे अंतर्गत   रस्ते   डांबरीकरण  करणे</t>
  </si>
  <si>
    <t>पुणे सोलापूर रस्ता (आकाशवाणी ते शेवाळवाडी जकातनाका) रस्तारुंदीकरण करणे</t>
  </si>
  <si>
    <t>CE22A370/S12-
177+++</t>
  </si>
  <si>
    <t>CE20A819/S2-799</t>
  </si>
  <si>
    <t>CE20C118/W1-106</t>
  </si>
  <si>
    <t>वॉ.क्रं.104 (प्रभाग क्र. 53) पु.ल. देशपांडे उद्यानामध्ये जीम व स्विमिंग पूल बांधणे</t>
  </si>
  <si>
    <t>प्र.क्र.46 अ एस.आर.पी.एफ.ग्रुप नं.1 येथील अंतर्गत रस्ते  डांबरीकरण  करणे</t>
  </si>
  <si>
    <t>प्रभाग क्र.  64  अ विद्यासागर कॉलनी व परिसरात एल.ई.डी. फिटींग बसविणे.</t>
  </si>
  <si>
    <t>CE20B220</t>
  </si>
  <si>
    <t>CE22A370/S12-
182+++</t>
  </si>
  <si>
    <t>CE20A819/S2-800</t>
  </si>
  <si>
    <t xml:space="preserve">शहरात विविध ठिकाणी उडडाण पुल बांधणे </t>
  </si>
  <si>
    <t>CE20C118/W1-107</t>
  </si>
  <si>
    <t>प्रभाग क्र.  47 ब मधील विविध ठिकाणीचे रस्ते  डांबरीकरण  करणे</t>
  </si>
  <si>
    <t>प्र.क्र.67 वॉ.क्रं.125 स.नं.63 पर्वती येथील मोकळ्या जागेत व्यायाम शाळेचे उर्वरित काम पूर्ण करणे</t>
  </si>
  <si>
    <t>साध्वी सावित्रीबाई फुले सांस्कृतिक भवन, भवानीपेठ</t>
  </si>
  <si>
    <t>प्रभाग क्र.  64 ब डायस प्लॉट डेकोरेटिव्ह  पोल बसविणे.</t>
  </si>
  <si>
    <t>CE20A819/S2-801</t>
  </si>
  <si>
    <t>CE20B221</t>
  </si>
  <si>
    <t>CE22A458/S16-
267+++</t>
  </si>
  <si>
    <t xml:space="preserve">वाहतुकीतील अडथळे (बॉटलनेक) दूर करण्यासाठी पोल व केबल्स हलविणे </t>
  </si>
  <si>
    <t>प्रभाग क्र.48 अ गणेश   पेठ  नाना पेठ  भवानी पेठ  परिसरात रस्ता मिलिंग  करुन  डांबरीकरण  करणे</t>
  </si>
  <si>
    <t>CE20C118/W1-108</t>
  </si>
  <si>
    <t>वॉ.क्र.128(प्रभाग क्र.54) स.नं.12 वडगाव बुद्रुक जलतरण तलावाचे उर्वरित काम पूर्ण करणे</t>
  </si>
  <si>
    <t>प्रभाग क्र.  64 अ संदेशनगर, एकोपा सोसा., व विविध ठिकाणी केबल भूमिगत  करणे.</t>
  </si>
  <si>
    <t>CE20A819/S2-802</t>
  </si>
  <si>
    <t>RI28L101</t>
  </si>
  <si>
    <t>CE20B222</t>
  </si>
  <si>
    <t>प्रभाग क्र.  48 ब, विविध ठिकाणी झालेल्या  रस्त्याच्या खोदाईवर    रि-स्टेटमेंट करणे.</t>
  </si>
  <si>
    <t xml:space="preserve">नेहमी प्राणांतिक अपघात होणाऱ्या ठिकाणी जरूरीच्या उपाययोजना करणे </t>
  </si>
  <si>
    <t>CE20C118/W1-109</t>
  </si>
  <si>
    <t>CE20A819/S2-803</t>
  </si>
  <si>
    <t>12. भवने, भूमि व चाळी यांची व्यवस्था बेरीज</t>
  </si>
  <si>
    <t>प्रभाग क्र.  64 ब लुंकड  शाळा व डायस   प्लॉट, ढोलेमळा व परिसरात  केबल भूमिगत  करणे व प्रकाश व्यवस्था  करणे.</t>
  </si>
  <si>
    <t>CE20B223</t>
  </si>
  <si>
    <t>प्रभाग क्र.  48 ब, डुल्या मारूती    ते  पांगुळ आळी परिसरात मिलींग करून डांबरीकरण  करणे.</t>
  </si>
  <si>
    <t>RI28L102</t>
  </si>
  <si>
    <t xml:space="preserve">रस्तारूंदीत येणारे पोलीस चौक व पोलीस स्टेशन हलविणे </t>
  </si>
  <si>
    <t>CE20A819/S2-804</t>
  </si>
  <si>
    <t>CE20C118/W1-110</t>
  </si>
  <si>
    <t>प्रभाग क्र.  48 ब, ढोर  गल्ली ते  घसेटी पुल परिसरात मिलिंग करून डांबरीकरण  करणे.</t>
  </si>
  <si>
    <t>CE20B224</t>
  </si>
  <si>
    <t>प्रभाग क्र.  64 अ  मध्ये विविध ठिकाणी डेकोरेटिव्ह  पोल बसविणे.</t>
  </si>
  <si>
    <t>बीआरटी पथदर्शी प्रकल्प पूर्ण करण्यासाठी आवश्यक तरतूद(कात्रज - स्वारगेट - हडपसर)</t>
  </si>
  <si>
    <t>16. उद्याने, प्राणिसंग्रहालये वगैरे</t>
  </si>
  <si>
    <t>RI28L103</t>
  </si>
  <si>
    <t>CE20A819/S2-805</t>
  </si>
  <si>
    <t>CE26A336/S27-
507+++</t>
  </si>
  <si>
    <t>CE20C118/W1-111</t>
  </si>
  <si>
    <t>प्रभाग क्र.49अ,मीरा दातार दर्गा   ते दुर्जनसिंग पागा परिसरातील रस्ते डांबरीकरण  करणे.</t>
  </si>
  <si>
    <t>CE20B225#</t>
  </si>
  <si>
    <t>प्रभाग क्र.8 औध गाव मूळा नदी किनारा सुशोभिकरण करणे,जॉगिंग टँंंं्रक ,गार्डन
,पाण्यातील कारंजे व प्रकाश व्यवस्था करणे.</t>
  </si>
  <si>
    <t>सन 2008-09 मधील अपूर्ण कामांसाठी सन 2009-10 मध्ये उपलब्ध केलेली तरतूद</t>
  </si>
  <si>
    <t>CE20A819/S2-806</t>
  </si>
  <si>
    <t>CE26A336/S27-
510+++</t>
  </si>
  <si>
    <t>RI28L104</t>
  </si>
  <si>
    <t>प्रभाग क्र.  64 ब डायस प्लॉट  कॅनॉल व मुख्य मार्केटयार्ड  रस्ता व परिसर येथे  हायमास्ट एल.ई.डी. दिवे पुरविणे    तसेच_x000D_
गोल्डन  बेकरी ते  मिरा सोसा.,  एल.ई.डी. फिटींग बसविणे.</t>
  </si>
  <si>
    <t>प्र.क्र.50 अ मध्ये शुक्रवार पेठेत  विविध ठिकाणी मिलिंग मशिनने रस्ता  खोदून  डांबरीकरण  करणे</t>
  </si>
  <si>
    <t>प्रभाग क्र.9बाणेर येथील स.नं.35 मधील उदयान व बालोदयानमध्ये विविध विकासाची कामे करणे.</t>
  </si>
  <si>
    <t>CE20B226</t>
  </si>
  <si>
    <t>143</t>
  </si>
  <si>
    <t>CE20A819/S2-807</t>
  </si>
  <si>
    <t>पुणे सातारा रस्ता कदम कामठे गॅरेज जवळ काँकीट / सर्व्हिस रस्ते / सायकल ट्रॅक, फुटपाथ इ. सुधारणा काम करणे</t>
  </si>
  <si>
    <t>CE26A336/S27-
520+++</t>
  </si>
  <si>
    <t>प्र.क्र.50   अ  मध्ये बुधवार   पेठेत  विविध ठिकाणी मिलिंग मशिनने रस्ता  खोदून  डांबरीकरण  करणे</t>
  </si>
  <si>
    <t>प्रभाग क्र.21 लिम्का गार्डन( बंडगार्डन) शाहू मोडक उदयान ग.नं.6 मधील
गार्डन मध्ये विविध कामे करणे (टंँक लोअर बेड गेट शौचालय शेडस व प्रकाश व्यवस्था)</t>
  </si>
  <si>
    <t>RI28L105</t>
  </si>
  <si>
    <t>CE20A819/S2-808</t>
  </si>
  <si>
    <t>CE20B227</t>
  </si>
  <si>
    <t>CE26A336/S27-
599+++</t>
  </si>
  <si>
    <t>पुण ेसातारा रस्ता लेन मार्किंग झेब्रा का्रॅसींग, दिशा दर्शक बाण चिन्हे, थर्माेप्लास्टीक पेंटींग करणे</t>
  </si>
  <si>
    <t>स.नं.38 येथिल ब्रम्हा सनसिटि समोरिल गार्डन विकसित करणे.</t>
  </si>
  <si>
    <t>प्र.क्र.50   अ  मध्ये सदाशिव पेठेत  विविध ठिकाणी मिलिंग मशिनने रस्ता  खोदून  डांबरीकरण  करणे</t>
  </si>
  <si>
    <t>CE26A336/S27-734++</t>
  </si>
  <si>
    <t>6. निवास भाडे</t>
  </si>
  <si>
    <t>CE20A819/S2-809</t>
  </si>
  <si>
    <t>RI28L106</t>
  </si>
  <si>
    <t>प्रभाग क्र 21 अ मध्ये शाहू मोडक , बंडगार्डन,लेन नं.6 मधील उदयान, लिम्का
उदयान या सर्व उदयानामध्ये विविध विकासाची कामे करणे.</t>
  </si>
  <si>
    <t>CE20B229</t>
  </si>
  <si>
    <t>प्रभाग क्र.50 ब, विविध ठिकाणचे   रस्ते   खोदून , मिलिंग करून डांबरीकरण  करणे.</t>
  </si>
  <si>
    <t>पुणे सातारा रस्त्यावर मुख्य रस्त्याची देखभाल दुरूस्तीची कामे तसेच साफसफाईची कामे करणे</t>
  </si>
  <si>
    <t>CE26A336/S27-742++</t>
  </si>
  <si>
    <t>CE20A176/W2-77</t>
  </si>
  <si>
    <t>CE20A819/S2-810</t>
  </si>
  <si>
    <t>प्रभाग क्र.24 ब मध्ये संभाजी उदयान येथे आधुनिक पदधतीने मत्स्यालय बांधणे.</t>
  </si>
  <si>
    <t>RI28L107</t>
  </si>
  <si>
    <t>प्रभाग क्र.  70 मधील बिबवेवाडी   येथील   रस्त्यांचे डांबरीकरण करणे.</t>
  </si>
  <si>
    <t>प्र.क्र. 51 अ  मध्ये ज्ञान प्रबोधिनी परिसरात   रस्ते करणे.</t>
  </si>
  <si>
    <t>CE20B230</t>
  </si>
  <si>
    <t>CE26A336/S27-756++</t>
  </si>
  <si>
    <t xml:space="preserve">पुणे सातारा रस्ता पद्मावती पूलाचे रूदीकरण करणे व चौक विकसन करणे </t>
  </si>
  <si>
    <t>CE20A819/S2-811</t>
  </si>
  <si>
    <t>प्र.क्र.31 मधील वारजे हायवे पुलाखाली गार्डन करणे.</t>
  </si>
  <si>
    <t>CE20A176/W2-78</t>
  </si>
  <si>
    <t>प्र.क्र. 51  अ मध्ये   नवीपेठ परिसरात रस्ते करणे.</t>
  </si>
  <si>
    <t>CE26A336/U1-122++</t>
  </si>
  <si>
    <t>प्रभाग क्र.  70 मधील लोअर इंदिरानगर मधील रस्त्यांचे डांबरीकरण  करणे.</t>
  </si>
  <si>
    <t>CE20B231</t>
  </si>
  <si>
    <t>CE20A819/S2-812</t>
  </si>
  <si>
    <t xml:space="preserve">पुणे सातारा रस्ता राजीव गांधी उद्यान चौक विकसित करणे </t>
  </si>
  <si>
    <t>प्र.क्र.51 ब मध्ये सदाशिव पेठ  भागात डांबरीकरण  करणे</t>
  </si>
  <si>
    <t>बिबवेवाडी चैत्रबन उद्यान येथे स्थापत्य विषयक कामे करणे.</t>
  </si>
  <si>
    <t>CE26A336/U1-132++</t>
  </si>
  <si>
    <t>निरनिराळा उद्यानात बोअरवेल व पर्यायी पाण्याची व्यवस्था</t>
  </si>
  <si>
    <t>CE26A336/U1-21+++</t>
  </si>
  <si>
    <t>निरनिराळा उद्यानात बोर्ड बसविणे व खेळणी दुरुस्ती</t>
  </si>
  <si>
    <t>CE26A336/U1-42+++</t>
  </si>
  <si>
    <t>हजरसिध्दीकी बाबा दर्गा येथील उद्यानाचे विकसनाचे व विद्युत विषयक कामे करणे.</t>
  </si>
  <si>
    <t>CE26A336/U1-86+++</t>
  </si>
  <si>
    <t>येरवडा डॉ. चिमा उद्यान येथे जॉगिंग ट्रॅक तयार करणे, सिमाभिंत बांधणे,
विविध स्थापत्य विषयक कामे करणे व सुशोभिकरणाची कामे करणे.</t>
  </si>
  <si>
    <t>CE26A336/S27-901+</t>
  </si>
  <si>
    <t>प्रभाग क्र. 1अ मधील विविध ठिकाणी उद्याने विकसित करणे</t>
  </si>
  <si>
    <t>CE26A336/S27-902+</t>
  </si>
  <si>
    <t>प्र.क्र. 3अ विमाननगर स्केटींगची उर्वरीत कामे करणे</t>
  </si>
  <si>
    <t>CE26A336/S27-903+</t>
  </si>
  <si>
    <t>प्र.क्र. 3ब मधील सोमनाथनगर येथील अनऑर्बिट मॉल पाठामागे नव्याने
विकसित होत असलेल्या गार्डनमध्ये हॉर्टीकल्चर काम, वॉचमन क्वार्टर्स व संरक्षण
भिंत बांधणे व संपवेल करणे</t>
  </si>
  <si>
    <t>CE26A336/S27-904+</t>
  </si>
  <si>
    <t>प्र.क्र 3ब विमाननगर येथील जॉगर्स पार्कमधील पॅगोडाचे सभोवती लॅकर्स ब्लॉक
बसविणे व बैठक वय्वस्था करणे तसेच इतर अनुषंगिक विकास कामे करणे</t>
  </si>
  <si>
    <t>CE26A336/S27-905+</t>
  </si>
  <si>
    <t>प्र.क्र. 3ब बॉम्बे सॅपर्स गार्डनमध्ये जेष्ठ नागरिकांसाठी योगा हॉल/पॅगोडा तयार
करणे व विविध विकासाची कामे करणे</t>
  </si>
  <si>
    <t>CE26A336/S27-906+</t>
  </si>
  <si>
    <t>प्र.क्र. 4अ वाल्मिकी उद्यानामध्ये विविध प्राणी बसविणे</t>
  </si>
  <si>
    <t>CE26A336/S27-907+</t>
  </si>
  <si>
    <t>प्र.क्र. 4अ वाल्मिकी उद्यान येथील संरक्षण भिंत बांधणे, पॅगोडा बांधणे शौचालय बांधणे</t>
  </si>
  <si>
    <t>CE26A336/S27-908+</t>
  </si>
  <si>
    <t>प्र.क्र. 4ब मध्ये देशप्रेमी गार्डन येथे विविध विकासाची कामे करणे</t>
  </si>
  <si>
    <t>CE26A336/S27-909+</t>
  </si>
  <si>
    <t>प्र.क्र. 4ब मध्ये लुंबिनी उद्यान येथे विविध विकासाची कामे करणे</t>
  </si>
  <si>
    <t>CE26A336/S27-911+</t>
  </si>
  <si>
    <t>प्र.क्र.5अ मध्ये स.नं. 36 टिंगरेनगर येथील ओपन स्पेस हा गार्डन साठी आरक्षित असून गार्डन करणे</t>
  </si>
  <si>
    <t>CE26A336/S27-912+</t>
  </si>
  <si>
    <t>प्रभाग क्र. 5 ब मधील उद्यानांमध्ये विविध विकास कामे करणे</t>
  </si>
  <si>
    <t>CE26A336/S27-913+</t>
  </si>
  <si>
    <t>प्र..क्र. 6ब मधील गार्डनमध्ये विविध विकासाची कामे करणे</t>
  </si>
  <si>
    <t>CE26A336/S27-918+</t>
  </si>
  <si>
    <t>प्रभाग क्र. 10ब स.नं. 113 येथे उद्यान विकसित करणे</t>
  </si>
  <si>
    <t>CE26A336/S27-919+</t>
  </si>
  <si>
    <t>प्र.क्र.10ब स.नं. 140 येथे उद्यान विकसित करणे</t>
  </si>
  <si>
    <t>CE26A336/S27-920+</t>
  </si>
  <si>
    <t>प्रभाग क्र. 10ब चिदानंद सोसायटी ते रोलिंग हिल्स सोसायटी जॉगिंग ट्रॅक विकसित करणे</t>
  </si>
  <si>
    <t>CE26A336/S27-921+</t>
  </si>
  <si>
    <t>प्रभाग क्र. 10ब पाषाण तलाव येथे अत्याधुनिक व्यवस्था करणे जॉगिंग ट्रॅक विकसित करणे</t>
  </si>
  <si>
    <t>CE26A336/S27-922+</t>
  </si>
  <si>
    <t>प्रभाग क्र. 11अ मधील बहिरट उद्यान येथे विविध विकास कामे करणे</t>
  </si>
  <si>
    <t>CE26A336/S27-924+</t>
  </si>
  <si>
    <t>प्रभाग क्र. 11ब मध्ये संत गजानन महाराज उद्यानामध्ये उर्वरीत विकास कामे करणे</t>
  </si>
  <si>
    <t>CE26A336/S27-926+</t>
  </si>
  <si>
    <t>प्रभाग क्र. 12ब मध्ये पक्षी निरीक्षण केंद्र व विविध विकास कामे करणे</t>
  </si>
  <si>
    <t>CE26A336/S27-928+</t>
  </si>
  <si>
    <t>प्रभाग क्र. 12ब मध्ये विविध ठिकाणी उद्यानात दुरुस्ती विषयक कामे करणे</t>
  </si>
  <si>
    <t>CE26A336/S27-929+</t>
  </si>
  <si>
    <t>प्रभाग क्र. 15ब मधील इंद्रप्रस्थ उद्यानात दगडी सिमाभिंत बांधणे</t>
  </si>
  <si>
    <t>CE26A336/S27-930+</t>
  </si>
  <si>
    <t>प्रभाग क्र. 15ब मधील ंइंद्रप्रस्थ उद्यानात विविध विकास कामे करणे</t>
  </si>
  <si>
    <t>CE26A336/S27-932+</t>
  </si>
  <si>
    <t>प्रभाग क्र. 16अ, स.नं. 111/1 प्लॉट नं. 19 एक एकर जागा महापालिकेच्या
ताब्यात आलेल्या जागेत उद्यान व खेळाचे मैदान विकसित करणे</t>
  </si>
  <si>
    <t>CE26A336/S27-933+</t>
  </si>
  <si>
    <t>प्रभाग क्र. 16ब मध्ये ज्ञानेश्वर पार्क उद्यान विकसित करणे</t>
  </si>
  <si>
    <t>CE26A336/S27-934+</t>
  </si>
  <si>
    <t>प्रभाग क्र. 17अ मधील कल्याणीनगर मधील गलांडे उद्यानामध्ये विविध विकास कामे करणे</t>
  </si>
  <si>
    <t>CE26A336/S27-937+</t>
  </si>
  <si>
    <t>प्रभाग क्र. 18अ सनसिटी समोरील नवीन उद्यान विकसित करणे</t>
  </si>
  <si>
    <t>CE26A336/S27-938+</t>
  </si>
  <si>
    <t>प्रभाग क्र. 18ब मध्ये सनसिटी गार्डनो उर्वरीत विविध विकास कामे पूर्ण करणे</t>
  </si>
  <si>
    <t>CE26A336/S27-940+</t>
  </si>
  <si>
    <t>प्रभाग क्र. 19ब स.नं. 25 अॅकोलेड सोसायटी मधील पुणे मनपाच्या ताब्यात
असलेल्या गार्डनचे अर्धवट काम पूर्ण करणे</t>
  </si>
  <si>
    <t>CE26A336/S27-945+</t>
  </si>
  <si>
    <t>प्रभाग क्र. 20अ मधील अॅमिनिटी स्पेसच्या जागेवर नाना नानी पार्क करणे व फुलराणी ट्रेन बसविणे</t>
  </si>
  <si>
    <t>CE26A336/S27-958+</t>
  </si>
  <si>
    <t>प्रभाग क्र. 28ब मध्ये उद्यान विषयक कामे करणे</t>
  </si>
  <si>
    <t>CE26A336/S27-959+</t>
  </si>
  <si>
    <t>प्रभाग क्र. 29ब मधील उद्यानामध्ये आकर्षक खेळणी बसविणे</t>
  </si>
  <si>
    <t>CE26A336/S27-960+</t>
  </si>
  <si>
    <t>प्रभाग क्र. 30अ ज्ञानेश्वरी उद्यानाची देखभाल दुरुस्ती करणे</t>
  </si>
  <si>
    <t>CE26A336/S27-961+</t>
  </si>
  <si>
    <t>प्रभाग क्र. 30अ जेष्ठ नागरिकांसाठी पॅगोडा बांधणे</t>
  </si>
  <si>
    <t>CE26A336/S27-962+</t>
  </si>
  <si>
    <t>प्रभाग क्र. 30 मध्ये आरक्षित जागेवर उद्यान विकसित करणे</t>
  </si>
  <si>
    <t>CE26A336/S27-964+</t>
  </si>
  <si>
    <t>प्रभाग क्र. 34ब थोरात उद्यान येथे बालगंधर्व यांच्या जीवनावर ाधारित कलादालन करणे</t>
  </si>
  <si>
    <t>CE26A336/S27-965+</t>
  </si>
  <si>
    <t>प्रभाग क्र. 34ब थोरात उद्यानात विविध विकासाची कामे करणे</t>
  </si>
  <si>
    <t>CE26A336/S27-966+</t>
  </si>
  <si>
    <t>प्रभाग क्र. 36अ कमला नेहरु उद्यान मध्ये विविध विकासाची कामे करणे</t>
  </si>
  <si>
    <t>CE26A336/S27-971+</t>
  </si>
  <si>
    <t>प्रभाग क्र. 37 ब नाना नानी उद्यान येथे विविध सुधारणा कामे करणे</t>
  </si>
  <si>
    <t>CE26A336/S27-973+</t>
  </si>
  <si>
    <t>प्रभाग क्र. 38ब मध्ये खेळणी बसविणे व सोसायटीच्या मोकळ्या जागी उद्यान विकसित करणे</t>
  </si>
  <si>
    <t>CE26A336/S27-974+</t>
  </si>
  <si>
    <t>प्रभाग क्र. 40ब मध्ये शाहू उद्यान येथे विविध उद्यान विषयक कामे करणे</t>
  </si>
  <si>
    <t>CE26A336/S27-975+</t>
  </si>
  <si>
    <t>प्रभाग क्र. 40ब मध्ये हजरत सिध्दीकी उद्यान येथे विविध उद्यान विषयक कामे करणे</t>
  </si>
  <si>
    <t>CE26A336/S27-978+</t>
  </si>
  <si>
    <t>प्रभाग क्र. 43 अ 15 नंबर येथे उद्यानाच्या आरक्षित जागेवर गार्डन विकसित करणे</t>
  </si>
  <si>
    <t>CE26A336/S27-985+</t>
  </si>
  <si>
    <t>प्रभाग क्र. 46अ रामटेकडी येथील कै. अण्णाभाऊ साठे उद्यान विकासाची कामे करणे</t>
  </si>
  <si>
    <t>CE26A336/S27-988+</t>
  </si>
  <si>
    <t>प्रभाग क्र. 48ब स्वामी समर्थ उद्यान येथे जुनी खेळणी दुरुस्त करणे व नवीन खेळणी बसविणे</t>
  </si>
  <si>
    <t>CE26A336/S27-998+</t>
  </si>
  <si>
    <t>प्रभाग क्र. 54अ मध्ये बालोद्यान विकसित करणे</t>
  </si>
  <si>
    <t>CE26A336/S27-1000+</t>
  </si>
  <si>
    <t>प्रभाग क्र. 55अ वडगाव बुद्रुक येथे तुकाईनगरी पंपींग स्टेशन ते गोसावी वस्ती
कॅनालवरील बंधाऱ्यावर अपूर्ण वॉकिंग ट्रॅक पूर्ण करणे</t>
  </si>
  <si>
    <t>CE26A336/S27-1003+</t>
  </si>
  <si>
    <t>प्रभाग क्र. 55ब वडगाव बुद्रुक तुकाईनगर येथील तुकाई मंदिर परिसरामध्ये उद्यान विकसित करणे</t>
  </si>
  <si>
    <t>CE26A336/S27-1004+</t>
  </si>
  <si>
    <t>प्रभाग क्र. 56ब जनता वसाहत स.नं. 132 येथे नाला गार्डन तयार करणे</t>
  </si>
  <si>
    <t>CE26A336/S27-1005+</t>
  </si>
  <si>
    <t>प्रभाग क्र. 56अ जनता वसाहत स.नं. 131/1 पानमळा वसाहत येथे नाला गार्डन तयार करणे</t>
  </si>
  <si>
    <t>CE26A336/S27-1006+</t>
  </si>
  <si>
    <t>प्रभाग क्र. 56अ जनता वसाहत विकास तरुण मंडळ येथे जॉगिंग ट्रॅक बनविणे</t>
  </si>
  <si>
    <t>CE26A336/S27-1007+</t>
  </si>
  <si>
    <t>प्रभाग क्र. 58अ मध्ये साठे कॉलनी उद्यानास कमान बसविणे व सुशोभित कामे करणे</t>
  </si>
  <si>
    <t>CE26A336/S27-1008+</t>
  </si>
  <si>
    <t>प्रभाग क्र. 58अ मध्ये स्वारगेट पोलिस कॉलनी वसाहती जवळील उद्यान विकसित करणे</t>
  </si>
  <si>
    <t>CE26A336/S27-1009+</t>
  </si>
  <si>
    <t>प्रभाग क्र. 58ब मध्ये विविध ठिकाणी झाडे लावणे व त्याला जाळे बसविणे</t>
  </si>
  <si>
    <t>CE26A336/S27-1013+</t>
  </si>
  <si>
    <t>प्रभाग क्र. 61ब शहिद अशोक कामठे उद्यान येथे विविध विकास कामे करणे</t>
  </si>
  <si>
    <t>CE26A336/S27-1016+</t>
  </si>
  <si>
    <t>प्रभाग क्र. 62अ स.नं. 43 युनिटी पार्क जवळील उद्यान विकसित करणे</t>
  </si>
  <si>
    <t>CE26A336/S27-1019+</t>
  </si>
  <si>
    <t>प्रभाग क्र. 63 ब मध्ये स.नं 61/4/1 येथे नव्याने बालोद्यान विकसित करणे</t>
  </si>
  <si>
    <t>CE26A336/S27-1026+</t>
  </si>
  <si>
    <t>प्रभाग क्र. 66अ मधील पुजारी उद्यानामध्ये पॅगोडा उभारणे</t>
  </si>
  <si>
    <t>CE26A336/S27-1030+</t>
  </si>
  <si>
    <t>प्रभाग क्र. 67 अ मधील गजानन महाराज मठ येथील पुल सुशोभिकरण करणे</t>
  </si>
  <si>
    <t>CE26A336/S27-1032+</t>
  </si>
  <si>
    <t>प्रभाग क्र. 67अ मधील तावरे कॉलनी शंकर मंदिर ते बागुल उद्यान ग्रे वॉटर प्रकल्प करणे</t>
  </si>
  <si>
    <t>CE26A336/S27-1033+</t>
  </si>
  <si>
    <t>प्रभाग क्र. 67अ मधील बागुल उद्यान येथे विविध विकासाची कामे करणे</t>
  </si>
  <si>
    <t>CE26A336/S27-1034+</t>
  </si>
  <si>
    <t>प्रभाग क्र. 67अ मधील नालंदा बौध्द विहारामागील पद्मावती येथील गार्डन विकसित करणे</t>
  </si>
  <si>
    <t>CE26A336/S27-1035+</t>
  </si>
  <si>
    <t>प्रभाग क्र. 67 ब मधील नाला गार्डन मधील विविध विकास कामे करणे</t>
  </si>
  <si>
    <t>CE26A336/S27-1036+</t>
  </si>
  <si>
    <t>प्रभाग क्र. 67 ब मधील वाळवेकरनगर उद्यान, नवजीवन उद्यान, कावरे उद्यान
इत्यादी उद्यानामध्ये विविध विकास कामे करणे</t>
  </si>
  <si>
    <t>CE26A336/S27-1037+</t>
  </si>
  <si>
    <t>प्रभाग क्र. 67 ब मधील कै.काकासाहेब गाडगीळ उद्यानातील उर्वरीत कामे पूर्ण करणे</t>
  </si>
  <si>
    <t>CE26A336/S27-1038+</t>
  </si>
  <si>
    <t>प्रभाग क्र. 67 ब नालागार्डन देखभाल व दुरुस्ती करणे</t>
  </si>
  <si>
    <t>CE26A336/S27-1039+</t>
  </si>
  <si>
    <t>पर्वती स.नं. 67 ते 73 वन उद्यान विकसित करणे (ऑक्सीजन पार्क)</t>
  </si>
  <si>
    <t>CE26A336/S27-1040+</t>
  </si>
  <si>
    <t>प्रभाग क्र. 71 अ मध्ये बिबवेवाडी ओटा येथील गार्डनला सिमाभिंत व गार्डन विकसित करणे</t>
  </si>
  <si>
    <t>CE26A336/S27-1041+</t>
  </si>
  <si>
    <t>प्रभाग क्र. 72अ विविध उद्यानात सुशोभिकरण करणे</t>
  </si>
  <si>
    <t>CE26A336/S27-1042+</t>
  </si>
  <si>
    <t>प्रभाग क्र. 72अ सुपर विरंगुळा केंद्रा शेजारी जॉगिंग ट्रॅक व सुशोभिकरण करणे</t>
  </si>
  <si>
    <t>CE26A336/S27-1047+</t>
  </si>
  <si>
    <t>प्रभाग क्र. 76ब कात्रज कोंढवा रोड आ.डी.एल. पार्क येथे पुणे मनपाच्या
ताब्यात आलेल्या अॅमिनिटी स्पेस जागेवर उद्यान विकसित करणे</t>
  </si>
  <si>
    <t>CE26A336/S27-1048+</t>
  </si>
  <si>
    <t>प्रभाग क्र. 76ब कात्रज सुखसागरनगर गुलाबशहा बाबा दर्गा परिसरातील
अॅमिनिटी स्पेस जागेवर उद्यान विकसित करणे व विविध विकासाची कामे करणे</t>
  </si>
  <si>
    <t>CE26A336/S27-1051+</t>
  </si>
  <si>
    <t>संभाजी उद्यान येथे छत्रपती संभाजी राजे यांचे शिल्प बसविणे</t>
  </si>
  <si>
    <t>CE26A336/S27-1052+</t>
  </si>
  <si>
    <t>महाराष्ट्र शासन व पुणे महानगरपालिकेच्या सहभागातून सामाजिक वनीकरण
वृक्षारोपणाची संकल्पना राबविणे</t>
  </si>
  <si>
    <t>CE26A336/S27-1059+</t>
  </si>
  <si>
    <t>ब्रम्हा सनसिटी समोरील गार्डन करणे</t>
  </si>
  <si>
    <t>CE26A336/S27-1060+</t>
  </si>
  <si>
    <t>स.नं. 29 खराडी येथील गार्डन विकसित करणे</t>
  </si>
  <si>
    <t>CE26A336/S27-1061+</t>
  </si>
  <si>
    <t>स.नं. 25 अॅकोलेड सोसायटी खराडी येथील गार्डन विकसित करणे</t>
  </si>
  <si>
    <t>CE26A336/S27-1062+</t>
  </si>
  <si>
    <t>CE26A336/S27-1063+</t>
  </si>
  <si>
    <t>इनॉर्बिट मॉल मागील गार्डन करणे</t>
  </si>
  <si>
    <t>CE26A336/S27-1066+</t>
  </si>
  <si>
    <t>प्रभाग क्र. 29 बावधन खुर्द मधील अॅमिनिटी स्पेसमध्ये नाना-नानी पार्क तयार करणे</t>
  </si>
  <si>
    <t>CE26A336/S27-1068+</t>
  </si>
  <si>
    <t>सोमेश्वर मंदिर पाषाण येथे सोमेश्वर मंदिर परिसर विकसित करणे</t>
  </si>
  <si>
    <t>CE26A336/S27-1069+</t>
  </si>
  <si>
    <t>सोमेश्वर मंदिर पाषाण येथील लगत असलेला नदीकाठ परिसर विकसित करणे</t>
  </si>
  <si>
    <t>CE26A336/U1-151+</t>
  </si>
  <si>
    <t>प्रभाग क्र.15 इंद्रप्रस्थ गार्डन येथे उद्यान संरक्षित करणेकरीता आरसीसी रिटेनिंग वॉल बांधणे</t>
  </si>
  <si>
    <t>CE26A336/U1-152+</t>
  </si>
  <si>
    <t>यशवंतराव चव्हाण उद्यान येथे विविध विकासाची कामे करणे</t>
  </si>
  <si>
    <t>CE26A336/U1-154+</t>
  </si>
  <si>
    <t>प्रभाग क्र.51 मध्ये छत्रपती शिवाजी उद्यान येथील अॅशलर मेसनरीमध्ये कंपाऊंड
वॉलचे बांधकाम करणे व विविध सुधारणा कामे करणे.</t>
  </si>
  <si>
    <t>CE26A336/U1-155+</t>
  </si>
  <si>
    <t>प्रभाग क्र.76 नाना- नानी उद्यान येथे हॉर्टीकल्चर व स्थापत्यविषयक उर्वरीत कामे करणे.</t>
  </si>
  <si>
    <t>CE26A336/U1-156+</t>
  </si>
  <si>
    <t>प्रभाग क्र.62 अ स.नं.26 कोंढवा बु. येथील उद्यानाचे उर्वरीत विकसनाचे कामे करणे.</t>
  </si>
  <si>
    <t>CE26A336/U1-157+</t>
  </si>
  <si>
    <t>प्रभाग क्र.62 अ येथील स्वामी विवेकानंद उद्यानामध्ये विविध विकास कामे करणे.</t>
  </si>
  <si>
    <t>CE26A336/U1-159+</t>
  </si>
  <si>
    <t>प्रभाग क्र.44 हेमंत करकरे उद्यानामध्ये विविध विकासाची कामे करणे.</t>
  </si>
  <si>
    <t>CE26A336/U1-161+</t>
  </si>
  <si>
    <t>प्रभाग क्र.54 स.नं.12 लगडमळा येथील अॅमिनीटी स्पेसमधील उद्यानामध्ये
विविध विकासाची कामे करणे.</t>
  </si>
  <si>
    <t>CE26A336/U1-162+</t>
  </si>
  <si>
    <t>प्रभाग क्र.46 वानवडी येथील शिवरकर उद्यानामध्ये विविध विकासाची कामे करणे.</t>
  </si>
  <si>
    <t>CE26A336/U1-163+</t>
  </si>
  <si>
    <t>पुणे मनपा वर्धापन दिनानिमित्त संभाजी उद्यान येथे भरविण्यात येणाऱ्या फळे, फुले
व भाजीपाला प्रदर्शनासाठी मंडप व्यवस्था करणे.</t>
  </si>
  <si>
    <t>CE26A336/U1-165+</t>
  </si>
  <si>
    <t>फळे, फुले व भाजीपाला प्रदर्शन 2014 करीता हंगामी व शोभिवंत रोपे पुरविणे व
किल्ले प्रदर्शनासाठी पोयटा माती पुरविणे.</t>
  </si>
  <si>
    <t>CE26A336/U1-166+</t>
  </si>
  <si>
    <t>शरद पवार उद्यान कोंढवा येथील विहीरीवरून स्वामी विवेकानंद उद्यान येथे पाईप
लाईन व स्थापत्यविषयक कामे करणे.</t>
  </si>
  <si>
    <t>CE26A336/U1-168+</t>
  </si>
  <si>
    <t>प्रभाग क्र.5 स.नं.36 तिरूपती कॅम्पस येथील अॅमिनीटी स्पेसमध्ये उद्यान विकसीत करणे.</t>
  </si>
  <si>
    <t>CE26A336/U1-170+</t>
  </si>
  <si>
    <t>प्रभाग क्र.67 ब मध्ये गाडगीळ उद्यान येथे विविध विकास कामे करणे</t>
  </si>
  <si>
    <t>CE26A336/U1-171+</t>
  </si>
  <si>
    <t>प्रभाग क्र..57 पेशवेपार्क येथे स्थापत्यविषयक उर्वरीत कामे करणे ( तलावाचे
सौंदर्यीकरण व इतर बाबी मास्टर प्लॅनyुसार)</t>
  </si>
  <si>
    <t>CE26A336/U1-174+</t>
  </si>
  <si>
    <t>मेजर ताथवडे उद्यानाचे सुशोभिकरण करणे .</t>
  </si>
  <si>
    <t>CE26A336/U1-173+</t>
  </si>
  <si>
    <t>कै. तात्यासाहेब थोरात उद्यानात असणारे वायूसेनेचे नॅट विमान संरक्षित करणे</t>
  </si>
  <si>
    <t>CE26A336/U1-175+</t>
  </si>
  <si>
    <t>पटवर्धन बाग एरंडवना उद्यानाचे सुशोभिकरण करणे</t>
  </si>
  <si>
    <t>CE26A336/U1-176+</t>
  </si>
  <si>
    <t>स्व. राजामंत्री उद्यान अद्ययावत करणे.</t>
  </si>
  <si>
    <t>CE26A336/U1-179+</t>
  </si>
  <si>
    <t>वडगाव बु. येथील इरिगेशनच्या अखत्यारितील जागेमध्ये उद्यान विकसीत करणे.</t>
  </si>
  <si>
    <t>CE26A336/U1-180+</t>
  </si>
  <si>
    <t>पर्वती स.नं. 67 ते 73 पाचगाव पर्वती येथे ऑक्सीजन पार्क विकसीत करणे</t>
  </si>
  <si>
    <t>CE26A336/S27-821+</t>
  </si>
  <si>
    <t>प्र. क्र. 76 ब मध्ये आजी आजोबा उद्यान येथे लहान मुलांसाठी फुलराणी विकसित करणे</t>
  </si>
  <si>
    <t>16. उद्याने, प्राणिसंग्रहालये वगैरे बेरीज</t>
  </si>
  <si>
    <t>CE27A210/S28-401+</t>
  </si>
  <si>
    <t>प्रभाग क्र.1 ब मधील धाणोरी स.नं.90,आनंदपार्क येथील अॅमिनीटी स्पेसवर
तयार होत असलेल्या जलतरण तलाव व बॅडमिंटन हॉलचे उर्वरीत कामे करणे.</t>
  </si>
  <si>
    <t>CE27A210/S28-406+</t>
  </si>
  <si>
    <t>प्रभाग क्र.9, कबड्डी स्टेेडिअमचे उर्वरित काम करणे.</t>
  </si>
  <si>
    <t>CE27A210/S28-408+</t>
  </si>
  <si>
    <t>प्रभाग क्र.10 ब, स.नं.121 येथे टेनिस कोर्ट हॉल व खेळाचे मैदान विकसित करणे.</t>
  </si>
  <si>
    <t>CE27A210/S28-415+</t>
  </si>
  <si>
    <t>प्रभाग क्र.30 ब मध्ये स.नं.81/6 येथील अॅमिनीटी स्पेस वर बॅडमिंटन/
जिम्नॅशिअम/योगा हॉलचे बांधकाम करणे.</t>
  </si>
  <si>
    <t>CE27A210/S28-424+</t>
  </si>
  <si>
    <t>प्रभाग क्र.42 अ, डांगमाळी मळा येथील स्विमींग टॅंक या ठिकाणी विविध उरलेली कामे करणे.</t>
  </si>
  <si>
    <t>CE27A210/S28-438+</t>
  </si>
  <si>
    <t>प्रभाग क्र.67 अ, मधील आंबेडकर क्रिडा संकुल दुरूस्त करून चालु करणे.</t>
  </si>
  <si>
    <t>CE27A210/S28-442+</t>
  </si>
  <si>
    <t>प्र. क्र.75 ब मधील सर्व्हे नं.33/5ब येथे क्रिडासंकुलाचे चालु असलेले कामे पुर्ण करणे.</t>
  </si>
  <si>
    <t>CE27A210/S28-443+</t>
  </si>
  <si>
    <t>प्र. क्र.75 ब मधील सर्व्हे नं.8 ज्ञानसी लेक होम येथे क्रिडासंकुलाचे चालु असलेले काम पुर्ण करणे.</t>
  </si>
  <si>
    <t>CE27A210/S28-444+</t>
  </si>
  <si>
    <t>76</t>
  </si>
  <si>
    <t>प्रभाग क्र.76 अ, मधील स.नं.23 मधील अॅमिनीटी स्पेसमधील अपुरे क्रिडा
संकुल व स्विमिंग पुल बांधणे.</t>
  </si>
  <si>
    <t>CE27A210/S28-445+</t>
  </si>
  <si>
    <t>पंडित नेहरू स्टेडियम येथे सुधारणा कामे करणे.</t>
  </si>
  <si>
    <t>CE27A210/S28-448+</t>
  </si>
  <si>
    <t>कोथरूड येथील कुंबरे टाऊनशिप मधील अॅमिनीटी स्पेसमध्ये जिम्नॅशिअम हॉल तयार करणे.</t>
  </si>
  <si>
    <t>CE27A210/S28-302++</t>
  </si>
  <si>
    <t>प्र.क्र.2 अ स.नं.4 येथील अर्धवट असलेले स्पोर्टस् गॅलरीचे काम पूर्ण करणे.</t>
  </si>
  <si>
    <t>CE27A210/S28-307++</t>
  </si>
  <si>
    <t>पप्र.क्र.8 अ, सोमेश्वरवाडी नाल्यालगत सर्व्हे नं.20 येथील चिल्ड्रेन प्ले
ग्राऊंडवर क्रिडांगण व क्रिडासंकुल विकसित करणे.</t>
  </si>
  <si>
    <t>CE27A210/S28-329++</t>
  </si>
  <si>
    <t>प्रभाग क्र.44 अ, कैअप्पा उर्फ रामचंद्र बनकर शैक्षणिक व क्रीडा संकुल तयार करणे.</t>
  </si>
  <si>
    <t>CE27A210/S28-336++</t>
  </si>
  <si>
    <t>प्र.क्र.60 ब, मधील श्रीमती सावित्रीबाई फुले प्रशालेची क्रीडांगण विकसित करणे
विद्यार्थी व खेळाडुंसाठी आसन व्यवस्था करणे.</t>
  </si>
  <si>
    <t>CE27A210/S28-346++</t>
  </si>
  <si>
    <t>प्र.क्र.72 अ, हिंद सुपर मार्केट मागील मोकळ्या जागेत क्रीडासंकुल उभारणे.</t>
  </si>
  <si>
    <t>CE27A210/S28-353++</t>
  </si>
  <si>
    <t>प्रभाग क्र. 9 अ येथे जलतरण तलाव बांधणे.</t>
  </si>
  <si>
    <t>CE27A210/S28-358++</t>
  </si>
  <si>
    <t>प्र.क्र.57 सणस मैदान येथील स्पोर्टस आर्टस गॅलरीचे उर्वरित काम करणे.</t>
  </si>
  <si>
    <t>CE27A210/S28-359++</t>
  </si>
  <si>
    <t>प्रभाग क्र. 70 ब यशवंतराव चव्हाण माध्यमिक शाळा, बिबवेवाडी येथे क्रीडासंकुल बांधणे.</t>
  </si>
  <si>
    <t>CE27A210/S28-361++</t>
  </si>
  <si>
    <t>प्र.क्र.67 डॉ.बाबासाहेब आंबेडकर क्रीडासंकुल, सहकारनगर येथे दुरुस्ती कामे
करणे व स्केटिंग रिंग करणे.</t>
  </si>
  <si>
    <t>CE27A210/S28-
173+++</t>
  </si>
  <si>
    <t>वॉ.क्र.130(प्र.क्र.54) मधील स.नं. 56 वडगाव बुद्रुक मधील अॅमीनिटी
स्पेसवर चालू असलेले बॅडमींटन कोर्ट व जिन्मॅशिअम हॉलचे काम पूर्ण करणे</t>
  </si>
  <si>
    <t>CE27A210/S28-
174+++</t>
  </si>
  <si>
    <t>वॉ.क्र. 130 (प्रभाग क्र.55) स.नं. 53 वडगाव बुद्रुक मधील स्विमींगपूलाचे अपूर्ण काम पूर्ण करणे</t>
  </si>
  <si>
    <t>CE27A210/S28-
134+++</t>
  </si>
  <si>
    <t>प्र.क्र.57 सणस ग्राऊंड येथे स्पोर्ट हॉस्टेल बांधणे व सिंथेटिक ट्रॅकची कामे करणे.</t>
  </si>
  <si>
    <t>17. खेळ, क्रीडांगणे बेरीज</t>
  </si>
  <si>
    <t>CE28A160/S22-55+</t>
  </si>
  <si>
    <t>34</t>
  </si>
  <si>
    <t>प्रभाग क्र.34 अ, मध्ये स.नं.143/144 कोथरूड येथे नविन बाल नाटयगृह
उभारणे/यशवंतराव चव्हाण नाटयगृहाचे विस्तारिकरण करणे.</t>
  </si>
  <si>
    <t>CE28A160/S22-57+</t>
  </si>
  <si>
    <t>प्र.क्र.55 मधील सिंहगड रोड वडगाव बु.स नं.35 ते 40 (पार्ट) येथील जागेवर
श्री. छत्रपती शिवाजीराजे भोसले सांस्कृतिक भवन व कलामंदिर बांधणे.</t>
  </si>
  <si>
    <t>CE28A160/S22-59+</t>
  </si>
  <si>
    <t>प्र.क्र.53 मधील सर सेनापती वीर बाजी पासलकर स्मारक येथील उर्वरित विविध विकास कामे करणे.</t>
  </si>
  <si>
    <t>CE28A160/S22-6++</t>
  </si>
  <si>
    <t>प्र.क्र.31 मधील वारजे स.नं.18 येथे सांस्कृतिक हॉल बांधणे.</t>
  </si>
  <si>
    <t>18. सांस्कृतिक केंद्र बेरीज</t>
  </si>
  <si>
    <t>XE23H101</t>
  </si>
  <si>
    <t>RE22C301/W4-656</t>
  </si>
  <si>
    <t>XE23J101</t>
  </si>
  <si>
    <t>CE20A819/S2-813</t>
  </si>
  <si>
    <t>XE23K101</t>
  </si>
  <si>
    <t>साध्वी सावित्रीबाई फुले सांस्कृतिक भवन, भवानीपेठ बेरीज</t>
  </si>
  <si>
    <t>प्र.क्र.51 ब मध्ये विविध ठिकाणी डांबरीकरण  करणे</t>
  </si>
  <si>
    <t>XE23Z101</t>
  </si>
  <si>
    <t>CE20B232</t>
  </si>
  <si>
    <t>CE20A819/S2-814</t>
  </si>
  <si>
    <t xml:space="preserve">लक्ष्मी नारायण चौक व स्वारगेट चौकात विकसन कामे करणे </t>
  </si>
  <si>
    <t>प्र.क्र.51 ब लोकमान्यनगर, रामबाग, नवीपेठ  परिसरात डांबरीकरण  करणे</t>
  </si>
  <si>
    <t>CE20A176/W2-79</t>
  </si>
  <si>
    <t xml:space="preserve">2. गटारे व नाले सुधारणा एकूण बेरीज </t>
  </si>
  <si>
    <t>महात्मा फुले सांस्कृतिक भवन, वानवडी</t>
  </si>
  <si>
    <t>CE20A819/S2-815</t>
  </si>
  <si>
    <t>CE20B233</t>
  </si>
  <si>
    <t>प्रभाग क्र.  70 मधील पापळवस्ती  येथील रस्त्याचे डांबरीकरण करणे.</t>
  </si>
  <si>
    <t>प्रभाग क्र.52 अ विविध   ठिकाणी रस्ता रूंदीकरण करणे</t>
  </si>
  <si>
    <t>हॉटेल पंचमी लगत चौक विकसन करणे</t>
  </si>
  <si>
    <t>RE20A302/C2-865</t>
  </si>
  <si>
    <t>CE20A819/S2-816</t>
  </si>
  <si>
    <t>CE20A176/W2-80</t>
  </si>
  <si>
    <t>RI28M101</t>
  </si>
  <si>
    <t>CE20B235</t>
  </si>
  <si>
    <t>प्रभाग क्र.53  अ  मधुकर हॉस्पिटल परिसरातील रस्ते पेव्हर  करणे</t>
  </si>
  <si>
    <t>प्रभाग क्र.  70 मध्ये विविध ठिकाणी फुटपाथ दुरुस्त  करणे.</t>
  </si>
  <si>
    <t>लष्कर पाणीपुरवठा अंतर्गत प्रभाग क्र. 46 व 61 (वानवडी-कोंढवा) भागातील उंचावरील भागास टँकरने पाणी पुरवठा करणे</t>
  </si>
  <si>
    <t>प्र.क्र.1 संतनगर  सहयाद्री   विहार  रोड  नं.डी.लाईन लोहगाव येथे  रस्त्याची कामे करणे.</t>
  </si>
  <si>
    <t>CE20A819/S2-817</t>
  </si>
  <si>
    <t>FE14A118/W5-1213</t>
  </si>
  <si>
    <t>RI28M102</t>
  </si>
  <si>
    <t>प्रभाग क्र.  70 मधील  शौचालयांना रंगरंगोटी करणे</t>
  </si>
  <si>
    <t>ZE16A104A/P2-300</t>
  </si>
  <si>
    <t>RI28M103</t>
  </si>
  <si>
    <t>प्रभाग क्र. 46 रामटेकडी टाकी ते मिरज रेल्वेलाईन दरम्यान 500 मिमी. व्यासाची एम. एस. लाईन टाकणे</t>
  </si>
  <si>
    <t>CE22A114/W4-1118</t>
  </si>
  <si>
    <t>बिबवेवाडी क्षेत्रीय   कार्यालय ऐकूण  बेरीज</t>
  </si>
  <si>
    <t>प्रभाग क्र.  70  यशवंतराव चव्हाण  शाळेमध्ये सिव्हीलची कामे करणे.</t>
  </si>
  <si>
    <t>प्रभाग क्र.53 अ संतोष  बेकरी ते  प्रगती विद्यालय परिसरातील रस्ते पेव्हरने डांबरीकरण   करणे</t>
  </si>
  <si>
    <t>RE20A302/C2-866</t>
  </si>
  <si>
    <t>RI28M107</t>
  </si>
  <si>
    <t>CE20A819/S2-818</t>
  </si>
  <si>
    <t>प्र.क्र.1 स.नं.163 गुरूव्दारा  कॉलनी येथे  रस्ता काँक्रीट  करणे.</t>
  </si>
  <si>
    <t>प्रभाग क्र.53 अ विविध   ठिकाणी डांबरी रस्ते  करणे</t>
  </si>
  <si>
    <t>प्रभाग क्र.62 ब मध्ये कोंढवा बु.परिसरा मध्ये विविध ठिकाणी पिण्याच्या पाण्याच्या जुन्या लाईन बदलून नविन लाईन टाकणे</t>
  </si>
  <si>
    <t>CE22A114/W4-1119</t>
  </si>
  <si>
    <t>CE20A819/S2-819</t>
  </si>
  <si>
    <t>RE20C302/C1-641</t>
  </si>
  <si>
    <t>प्रभाग क्र.53 ब मधील आनंदविहार परिसरातील रस्ते डांबरीकरण   करणे</t>
  </si>
  <si>
    <t>महात्मा फुले सांस्कृतिक भवन, वानवडी बेरीज</t>
  </si>
  <si>
    <t>प्रभाग क्र.  70 आबाजी  बिबवे शाळेमध्ये दुरुस्ती विषयक कामे करणे.</t>
  </si>
  <si>
    <t>संचेती हॉस्पिटल ते युनिर्व्हसिटी जंशन</t>
  </si>
  <si>
    <t>CE20A819/S2-820</t>
  </si>
  <si>
    <t>CE22A114/W4-1120</t>
  </si>
  <si>
    <t>धनकवडी क्षेत्रीय  कार्यालय</t>
  </si>
  <si>
    <t>प्रभाग क्र.  70 बाबू गेणू शाळेची सुधारणा कामे करणे.</t>
  </si>
  <si>
    <t>FE41A101C</t>
  </si>
  <si>
    <t xml:space="preserve">18. सांस्कृतिक केंद्रे एकूण बेरीज </t>
  </si>
  <si>
    <t>हॉटेल ग्रीन पार्क ते बालेवाडी स्टेडियम क्रॉसींग वेर्स्टली बायपास</t>
  </si>
  <si>
    <t>प्र.क्र.1 स.न.163  लोहगाव येथे  विद्युत पोल बसविणे.</t>
  </si>
  <si>
    <t>प्रभाग क्र.53 ब मधील नंदादीप  सद्गुरु सोसायटी,   सुंदरबन परिसरातील रस्ते विकसित   करणे</t>
  </si>
  <si>
    <t>CE22A114/W4-1121</t>
  </si>
  <si>
    <t xml:space="preserve">ZE16A104A/S5-1883+ </t>
  </si>
  <si>
    <t>प्रभाग क्र.  70 शाळांमध्ये फर्निचरची   कामे करणे.</t>
  </si>
  <si>
    <t>FE41A101D</t>
  </si>
  <si>
    <t>CE20A819/S2-821</t>
  </si>
  <si>
    <t xml:space="preserve">प्रभाग क्र.66 ब,महर्षीनगर येथील प्रभागात विविध ठिकाणी पिण्याच्या पाण्याची लाईन बदलणे. </t>
  </si>
  <si>
    <t>CE20A1196/C2-238</t>
  </si>
  <si>
    <t>एअरपोर्ट जंशन ते विश्रांतवाडी चौक</t>
  </si>
  <si>
    <t>प्रभाग क्र.53 ब मधील नवश्या मारुती, गणेशमळा, जयदेवनगर परिसरातील  रस्ते डांबरीकरण   करणे</t>
  </si>
  <si>
    <t>प्रभाग क्र  69 मधील सुवर्णगरूड सोसायटी   परिसरामधील रस्ते तयार   करणे</t>
  </si>
  <si>
    <t>CE22A114/W4-1122</t>
  </si>
  <si>
    <t>E</t>
  </si>
  <si>
    <t>RE20A302/C2-867</t>
  </si>
  <si>
    <t>FE41A101E</t>
  </si>
  <si>
    <t>प्रभाग क्र.  70 आरोग्य    कोठ्यांची दुरुस्ती कामे  करणे.</t>
  </si>
  <si>
    <t>CE20A819/S2-822</t>
  </si>
  <si>
    <t>कल्याणीनगर जंशन ते आळंदी रोड</t>
  </si>
  <si>
    <t>प्र.क्र.1 स.नं.26 नाला ते  गणपती मंदिर पर्यंत  रस्ता करणे (सिमेंट   कॉक्रीट)</t>
  </si>
  <si>
    <t xml:space="preserve">ZE16A104A/S5-1884+ </t>
  </si>
  <si>
    <t>प्रभाग क्र.54 अ  मध्ये राजयोग  सोसायटी येथे  डांबरीकरण  करणे</t>
  </si>
  <si>
    <t>F</t>
  </si>
  <si>
    <t>CE20A1196/C2-239</t>
  </si>
  <si>
    <t xml:space="preserve">प्रभाग क्र.66 ब,महर्षीनगर येथील इंदिरानगर खड्डा परिसरात पिण्याच्या पाण्याची लाईन टाकणे. </t>
  </si>
  <si>
    <t>FE41A101F</t>
  </si>
  <si>
    <t>CE20A819/S2-823</t>
  </si>
  <si>
    <t>ZE16A104A/P2-301</t>
  </si>
  <si>
    <t>एअरपोर्ट रस्ता ते डेकन कॉलेज हॉट मिस प्लॅन्ट मार्ग</t>
  </si>
  <si>
    <t>XE23A302/C7-641</t>
  </si>
  <si>
    <t xml:space="preserve">बकरीहिल झोन 2 चे टाकीसाठी व परिसर सुधारणा विषयक व तद्अनुषंगिक कामे करणे </t>
  </si>
  <si>
    <t>प्र.क्र.1 सर्वे नं  67/1ब रोड   नं 10 येथे      ड्रेनेज  लाईन  टाकणे.</t>
  </si>
  <si>
    <t xml:space="preserve">ZE16A104A/S5-1893+ </t>
  </si>
  <si>
    <t>ZE16A104A/P2-302</t>
  </si>
  <si>
    <t>प्रभाग क्र  69 मधील स.नं.35 उत्कर्षनगर   परिसरामधील  रस्ता क्रॉक्रिट  करणे</t>
  </si>
  <si>
    <t xml:space="preserve">प्रभाग क्र.67 ब, मध्ये विविध ठिकाणी पाण्याची लाईन टाकणे. </t>
  </si>
  <si>
    <t>वेर्स्टली बायपास बालेवाडी रोड ते बाणेर रोड -</t>
  </si>
  <si>
    <t>CE20C118/W1-112</t>
  </si>
  <si>
    <t>लष्कर पाणीपुरवठा अंतर्गत प्रभाग क्र. 61 (वानवडी-कोंढवा) या भागातील जलवाहिन्यांचे देखभाल दुरुस्तीची कामे करणे</t>
  </si>
  <si>
    <t>प्रभाग क्र.  70 ब मध्ये विविध ठिकाणी प्रकाश  व्यवस्थेत सुधारणा  करणे.</t>
  </si>
  <si>
    <t>RE14B302/C5-569</t>
  </si>
  <si>
    <t>ZE16A104A/P2-303</t>
  </si>
  <si>
    <t>FE41A101G1</t>
  </si>
  <si>
    <t>1. बाणेर गावठाण ते बालेवाडी गावठाण</t>
  </si>
  <si>
    <t>CE20A1196/C2-240</t>
  </si>
  <si>
    <t>प्रभाग क्र. 61 जगताप चौक परिसरातील अस्तित्वातील जलनलिकांचे नेटवर्क सुधारणे व तद्नुषंगिक कामे करणे</t>
  </si>
  <si>
    <t>प्र.क्र.1 विद्यानगर बस स्टॉप  जवळ सार्वजनिक मुतारी बांधणे.</t>
  </si>
  <si>
    <t xml:space="preserve">ZE16A104A/S5-1909+ </t>
  </si>
  <si>
    <t>पुणे सोलापूर रस्त्यावर मुख्य रस्त्याची देखभाल दुरूस्तीचीकामे तसेच साफसफाईची कामे करणे</t>
  </si>
  <si>
    <t>CE20C118/W1-113</t>
  </si>
  <si>
    <t>प्रभाग क्र  69 मधील चौधरीनगर  बिल्डिंग भागातील रस्ते क्रॉक्रिट  करणे</t>
  </si>
  <si>
    <t>ZE16A104A/P2-304</t>
  </si>
  <si>
    <t xml:space="preserve">प्रभाग क्र.73 मध्ये पाणी पुरवठा विषयक विविध कामे करणे </t>
  </si>
  <si>
    <t>FE41A101G2</t>
  </si>
  <si>
    <t xml:space="preserve">प्रभाग क्र. 61 साळुंके विहार रोड, मौर्य हॉटेल ते ए.बी.सी. फार्म जलवाहिनी टाकणे </t>
  </si>
  <si>
    <t>प्रभाग क्र.  70  अ यशवंतराव चव्हाण  शाळा येथे  सी.सी.टि.व्ही. यंत्रणा बसविणे.</t>
  </si>
  <si>
    <t>2. बालेवाडी गावठाण ते वेर्स्टली बायपास रस्ता</t>
  </si>
  <si>
    <t>ZE16A104A/P2-305</t>
  </si>
  <si>
    <t>H</t>
  </si>
  <si>
    <t>CE20A1196/C2-241</t>
  </si>
  <si>
    <t>CE20B241</t>
  </si>
  <si>
    <t>स्टीलयार्ड ब्रेक प्रेशर टँक पासून 600 मि.मी. व्यासाची ग्रॅव्हीटी मेन नलिका विकसित करणे</t>
  </si>
  <si>
    <t>FE41A101H</t>
  </si>
  <si>
    <t>CE20C118/W1-114</t>
  </si>
  <si>
    <t xml:space="preserve">ZE16A104A/S5-1912+ </t>
  </si>
  <si>
    <t>बाजीराव रस्ता</t>
  </si>
  <si>
    <t>प्रभाग क्र  69 मधील गोविदनगर भागातील रस्ते क्रॉक्रिट  करणे</t>
  </si>
  <si>
    <t>वाहतुक नियोजन अंतर्गत देखभाल दुरूस्तीची व डांबरीकरणाची कामे करणे व तद्अनुषंगिक विकास कामे करणे.(वाहतूक नियोजन विभागामार्फत खात्यामार्फत करावयाची पेव्हरच्या कामासाठी व इतर कामे )</t>
  </si>
  <si>
    <t>ZE16A104A/P2-306</t>
  </si>
  <si>
    <t>प्रभाग क्र.  70 ब विविध ठिकाणी एल.ई.डी. फिटींग बसविणे.</t>
  </si>
  <si>
    <t>I</t>
  </si>
  <si>
    <t xml:space="preserve">जलमंदिर संपवेल मधील गाळ काढणे व तदअनुषंगिक कामे करणे </t>
  </si>
  <si>
    <t>FE41A101I</t>
  </si>
  <si>
    <t>प्रभाग क्र.74 मध्ये मध्ये यविविध ठिकाणी पाण्याच्या लाईन, पाण्याचे वॉल दुरुस्त करणे,टॅकरने पाणी पुरवठा करणे व तद्नुषंगिक कामे करणे</t>
  </si>
  <si>
    <t>संचेती हॉस्पीटल ते शासकीय पोल्टी फॉर्म</t>
  </si>
  <si>
    <t>CE20C118/W1-115</t>
  </si>
  <si>
    <t>ZE16A104A/P2-307</t>
  </si>
  <si>
    <t>CE20A1196/C2-242</t>
  </si>
  <si>
    <t>J</t>
  </si>
  <si>
    <t>CE20B242</t>
  </si>
  <si>
    <t xml:space="preserve">लष्कर पाणीपुरवठा आवारातील 20 इंच पाईप लाईन शिफ्ट करणे </t>
  </si>
  <si>
    <t>प्रभाग क्र.  70  अ येथे शंकर    महाराज वसाहत व विविध ठिकाणी डेकोरेटिव्ह  पोल व एल.ई.डी. फिटींग बसविणे.</t>
  </si>
  <si>
    <t>FE41A101J</t>
  </si>
  <si>
    <t>शासकीय पोल्टी फॉर्म ते हॅरिस ब्रीज</t>
  </si>
  <si>
    <t>विविध आरक्षित जागा तसेच अॅमिनीटी स्पेस, ट्रक टर्मिनल व मनपाच्या मालकीच्या अन्य जागा या ठिकाणी बेसमेंट अथवा अन्य स्वरूपाचे पार्किंग सुविधा क्षेत्र करणे तसेच इंटिग्रेटेड प्रकल्प उभारणी करणे. (उदा. पार्किंग अधिक मल्टीपरपज वापर )</t>
  </si>
  <si>
    <t>ZE16A104A/P2-308</t>
  </si>
  <si>
    <t>प्रभाग क्र  69 मधील सहयाद्रीनगर भागातील  रस्ते क्रॉक्रिट  करणे</t>
  </si>
  <si>
    <t xml:space="preserve">ZE16A104A/S5-1913+ </t>
  </si>
  <si>
    <t>K</t>
  </si>
  <si>
    <t>CE20C118/W1-116</t>
  </si>
  <si>
    <t xml:space="preserve">प्रभाग क्र. 63 मध्ये पाणी पुरवठा सुधारणा विषयक व तदअनुषंगिक कामे करणे </t>
  </si>
  <si>
    <t>FE41A101K</t>
  </si>
  <si>
    <t xml:space="preserve">प्रभाग क्र.74 मधील चैतन्यनगर परिसरात पाण्याच्या लाईन टाकणे व तद्नुषंगिक कामे करणे </t>
  </si>
  <si>
    <t>शिवाजी रस्ता</t>
  </si>
  <si>
    <t>CE20A1196/C2-243</t>
  </si>
  <si>
    <t>प्रभाग क्र.  70  अ येथे  विविध ठिकाणी ओव्हरहेड    वायर भूमिगत  करणे.</t>
  </si>
  <si>
    <t>ZE16A104A/P2-309</t>
  </si>
  <si>
    <t>CE20B245</t>
  </si>
  <si>
    <t>प्रभाग क्र  69  मधील स.नं.7 मध्ये गल्ली व बोळामध्ये युटीडब्ल्युटी   क्रॉक्रिटीकरण  करणे</t>
  </si>
  <si>
    <t>लष्कर जलकेंद्रा अंतर्गत जुने स्टाफ क्वार्टर पाडून त्या ठिकाणी नविन इमारत बांधणे</t>
  </si>
  <si>
    <t>FE41A101L</t>
  </si>
  <si>
    <t>नेहरू रस्ता</t>
  </si>
  <si>
    <t>CE20C118/W1-117</t>
  </si>
  <si>
    <t xml:space="preserve">ZE16A104A/S5-1916+ </t>
  </si>
  <si>
    <t>प्रभाग क्र.  70 ब मध्ये विविध ठिकाणी ओव्हरहेड    तारा भूमिगत  करणे.</t>
  </si>
  <si>
    <t>RE20A302/C2-868</t>
  </si>
  <si>
    <t>प्रभाग क्र.74 मध्ये संभाजीनगर परिसरातील चाळ क्र.24 ते 31 मधील अंतर्गत रोडवर पाण्याच्या लाईन टाकणे व तद्नुषंगिक कामे करणे</t>
  </si>
  <si>
    <t>शहरातील वाहतुक सुरक्षित व सुरळीत करणेसाठी वाहतुक पोलीस विभागामार्फत सुचविण्यात आलेल्या आणि वाहतुकीच्या दृष्टीने अत्यावश्यक अशा उपाय योजनांची अंमलबजावणी करणे.</t>
  </si>
  <si>
    <t>प्र.क्र.5 कळस  माळवाडी येथे  कॉक्रटींग  व ब्लॉक  टाकणे.</t>
  </si>
  <si>
    <t>CE20C118/W1-118</t>
  </si>
  <si>
    <t>ZE16A104A/P2-310</t>
  </si>
  <si>
    <t>बस रॅपिड टान्स्पोर्ट (बीआरटी) कॉरिडॉर्स : एकूण</t>
  </si>
  <si>
    <t>प्रभाग क्र.  70 ब मध्ये विविध ठिकाणी हायमास्ट दिवे  बसविणे.</t>
  </si>
  <si>
    <t xml:space="preserve">नविन लष्कर जलकेंद्राची क्षमता वाढविणेसाठी आवश्यक कामे करणे </t>
  </si>
  <si>
    <t>CE20C406/C1-1226</t>
  </si>
  <si>
    <t xml:space="preserve">ZE16A104A/S5-1919+ </t>
  </si>
  <si>
    <t>XE12B302/C6-312</t>
  </si>
  <si>
    <t>ZE16A104A/P2-311</t>
  </si>
  <si>
    <t>CE20B246</t>
  </si>
  <si>
    <t>प्रभाग क्र  69  मधील स.नं.8 मध्ये   अंडरग्राऊड केबल   टाकणे</t>
  </si>
  <si>
    <t xml:space="preserve">प्रभाग क्र.74 मध्ये विविध ठिकाणी पाण्याच्या लाईन टाकणे व वितरण व्यवस्था सुधारणे </t>
  </si>
  <si>
    <t>CE20C118/W1-119</t>
  </si>
  <si>
    <t>प्र.क्र.5 कुसमाडे वस्तीमध्ये 4''पाण्याची लाईन  टाकणे.</t>
  </si>
  <si>
    <t xml:space="preserve">लष्कर जलकेंद्र येथे स्थापत्यविषयक आवश्यक कामे करणे </t>
  </si>
  <si>
    <t>शिवणे ते खराडी नदीकाठचा 100 फुटी डि.पी.रस्ता डेव्हलपमेंट टिडिआर / डिफर पेमेंट, व्हीजीएफ आणि अन्य उपलब्ध पर्यायापैकी एक पर्याय निवडून विकसित करणे.</t>
  </si>
  <si>
    <t>प्रभाग क्र.  70 ब मध्ये विविध ठिकाणी ड्रेकोरेटिव्ह  पोल बसविणे.</t>
  </si>
  <si>
    <t>दळणवळणाच्या सुविधेप्रित्यर्थ पथांची सुधारणा :</t>
  </si>
  <si>
    <t>ZE16A104A/P2-312</t>
  </si>
  <si>
    <t xml:space="preserve">लष्कर जलकेद्र वितरण व्यवस्थे मागिल बिले देण्यासाठी आवश्यक तरतुद </t>
  </si>
  <si>
    <t>CE22A547/C4-724</t>
  </si>
  <si>
    <t>FE41A102A</t>
  </si>
  <si>
    <t xml:space="preserve">ZE16A104A/S5-1920+ </t>
  </si>
  <si>
    <t>RE20C302/C1-642</t>
  </si>
  <si>
    <t>सणस मैदान परिसरातील रस्ते</t>
  </si>
  <si>
    <t>प्रभाग क्र  69 मधील मुक्तानंद सोसायटी, झांबरे    हेरिटेज या सोसायटीमध्ये विरंगुळा  केंद्र  व ग्रंथालय तयार  करणे.</t>
  </si>
  <si>
    <t>ZE16A104A/P2-313</t>
  </si>
  <si>
    <t>CE20B247</t>
  </si>
  <si>
    <t xml:space="preserve">प्रभाग क्र 75 अ विविध ठिकाणी नविन पाण्याच्या लाईन टाकणे </t>
  </si>
  <si>
    <t xml:space="preserve">ज.ने.रा.श.पु.अ. अंतर्गत रस्त्यावरील विविध चौकांमध्ये सिग्नल उभारणे </t>
  </si>
  <si>
    <t xml:space="preserve">प्रभाग क्र. 4 मध्ये पाणी पुरवठा विषयक कामे करणे </t>
  </si>
  <si>
    <t>प्र.क्र.5  विश्रांतवाडी गणपती  विर्सजन घाट येथे  (सहा दिव्यांचा) हायमास्ट  दिवा बसविणे.</t>
  </si>
  <si>
    <t>FE41A102B</t>
  </si>
  <si>
    <t>सणस पुतळा ते दांडेकर पूल</t>
  </si>
  <si>
    <t>ZE16A117/C6-604</t>
  </si>
  <si>
    <t>ZE16A104A/P2-314</t>
  </si>
  <si>
    <t xml:space="preserve">ZE16A104A/S5-1922+ </t>
  </si>
  <si>
    <t>प्रभाग क्र  69 मधील शिवानंद,  झांबरे, मुक्तानंद सोसायटी येथे  पाण्याची लाईन  टाकणे</t>
  </si>
  <si>
    <t>प्रभाग क्र. 4 मध्ये स्लुईस व्हॉल्व्ह , एअर व्हॉल्व्ह , फायर हायड्रंट इ. पुरविणे व बसविणे.</t>
  </si>
  <si>
    <t>CE20B249</t>
  </si>
  <si>
    <t xml:space="preserve">प्रभाग क्र. 75 ब मध्ये विविध ठिकाणी पाण्याची लाईन्स टाकणे </t>
  </si>
  <si>
    <t>FE41A102C</t>
  </si>
  <si>
    <t>एफसी गुडलक चौक ते अॅग्रीकल्चर जंशन</t>
  </si>
  <si>
    <t>ZE16A104A/P2-315</t>
  </si>
  <si>
    <t xml:space="preserve">कर्वे रोड मृत्युंजय मंदिर चौकामधील पादचारी पुलाकरिता लिफ्ट बसविणे </t>
  </si>
  <si>
    <t>RE20A302/C2-869</t>
  </si>
  <si>
    <t xml:space="preserve">प्रभाग क्र. 4 मध्ये म. हौ.बोर्ड मधील संपवेल व ईएसआरच्या परिसरामध्ये सिव्हीलची कामे करणे </t>
  </si>
  <si>
    <t>प्र.क्र.5 वैभव  कॉलनी ते  संत तुकाराम नगर पेव्हिंग ब्लॉक  टाकणे.</t>
  </si>
  <si>
    <t>FE41A102D</t>
  </si>
  <si>
    <t>संचेती हॉस्पिटल ते संगम पूल</t>
  </si>
  <si>
    <t>ZE16A104A/P2-316</t>
  </si>
  <si>
    <t xml:space="preserve">ZE16A104A/S5-1923+ </t>
  </si>
  <si>
    <t>प्रभाग क्र. 4 म्हाडा हौसिंग बोर्ड येथे पाण्याची लाईन टाकणे</t>
  </si>
  <si>
    <t>CE20B251</t>
  </si>
  <si>
    <t xml:space="preserve">प्रभाग क्र.76 अ, मधील स.नं.38 येथील जागेमध्ये पाण्याची टाकी उभारणे </t>
  </si>
  <si>
    <t>ZE16A104A/P2-317</t>
  </si>
  <si>
    <t xml:space="preserve">पुणे शहरातील रिक्षांना सी एन जी किट बसविणेसाठी अनुदान देणे </t>
  </si>
  <si>
    <t>FE41A102E</t>
  </si>
  <si>
    <t>RE22C302/C4-562</t>
  </si>
  <si>
    <t>कामगार पुतळा ते शिवाजी पुतळा</t>
  </si>
  <si>
    <t>प्रभाग क्र. 4 नागपूरचाळ येथे पाण्याची लाईन टाकणे</t>
  </si>
  <si>
    <t>प्र.क्र.5 112/ब सुलभ शौचालयाच्या  बाजुला नविन समाजमंदिर  बांधणे.</t>
  </si>
  <si>
    <t>ZE16A104A/P2-318</t>
  </si>
  <si>
    <t xml:space="preserve">ZE16A104A/S5-1924+ </t>
  </si>
  <si>
    <t>FE41A102F</t>
  </si>
  <si>
    <t>प्रभाग क्र. 4 मोहनवाडी प्रतिक नगर येथे पाण्याची लाईन टाकणे</t>
  </si>
  <si>
    <t xml:space="preserve">एमजी रोड (साधू वासवानी चौक ते गोळीबार मैदान ते सेव्हन लव्हज चौक  मार्ग) </t>
  </si>
  <si>
    <t xml:space="preserve">प्रभाग क्र.76 ब, कात्रज गुजरवाडी परिसरात विविध ठिकाणी पाण्याची लाईन टाकणे. </t>
  </si>
  <si>
    <t>CE20B252</t>
  </si>
  <si>
    <t>ZE16A104A/P2-319</t>
  </si>
  <si>
    <t>FE14A118/W5-1214</t>
  </si>
  <si>
    <t>RE20A302/C2-870</t>
  </si>
  <si>
    <t xml:space="preserve">पी.एम.पी.एम.एल. साठी 25 ए.सी.बसेस घेणे </t>
  </si>
  <si>
    <t>FE41A102G</t>
  </si>
  <si>
    <t xml:space="preserve">प्रभाग क्र. 17 मध्ये पाणी पुरवठा विषयक कामे करणे </t>
  </si>
  <si>
    <t>प्रभाग क्र.  71 बिबवेवाडी ओटावरील रासकर   यांचे घराजवळ शौचालयाची दुरुस्ती कामे  करणे.</t>
  </si>
  <si>
    <t>प्र.क्र.5 विशाल परिसर येथिल अंतर्गत गल्लीबोळ रस्ते   कॉक्रीटीकरण  करणे.</t>
  </si>
  <si>
    <t>शिवाजीनगर ते गणेशखिंड रोड 0.35 कि.मी.</t>
  </si>
  <si>
    <t xml:space="preserve">ZE16A104A/S5-1928+ </t>
  </si>
  <si>
    <t>ZE16A104A/P2-320</t>
  </si>
  <si>
    <t>प्रभाग क्र.76 अ मध्ये विविध ठिकाणी पाण्याची लाईन टाकणे,वॉल बसविणे, टॅकरने पाणीपुरवठा करणे व तद्नुषंगिक कामे करणे</t>
  </si>
  <si>
    <t xml:space="preserve">प्रभाग क्र. 17 कल्याणीनगर भागात पाण्याची लाईन टाकणे </t>
  </si>
  <si>
    <t>FE14A118/W5-1215</t>
  </si>
  <si>
    <t>FE41A102H</t>
  </si>
  <si>
    <t>CE20B253</t>
  </si>
  <si>
    <t>RE20A302/C2-871</t>
  </si>
  <si>
    <t>पुणे स्टेशन ते आरटीओ जंशन</t>
  </si>
  <si>
    <t>प्रभाग क्र.  71 बिबवेवाडी ओटावरील उजागरे  यांचे घराजवळ शौचालयाची दुरुस्ती कामे  करणे.</t>
  </si>
  <si>
    <t>ZE16A104A/P2-321</t>
  </si>
  <si>
    <t xml:space="preserve">पी.एम.पी.एम.एल.पुणे दर्शनसाठी ए.सी.बसेस घेणे </t>
  </si>
  <si>
    <t>प्र.क्र.5 कळस येथिल गावठाणामध्ये अंतर्गत   रस्ते   कॉक्रीटीकरण  करणे.</t>
  </si>
  <si>
    <t>CE20A1196/C2-244</t>
  </si>
  <si>
    <t xml:space="preserve">प्रभाग क्र. 17 गांधीनगर येथे पाण्याची लाईन टाकणे </t>
  </si>
  <si>
    <t xml:space="preserve">ZE16A104A/S5-1929+ </t>
  </si>
  <si>
    <t>FE41A102I</t>
  </si>
  <si>
    <t>FE14A118/W5-1216</t>
  </si>
  <si>
    <t>प्रभाग क्र  73 बालाजीनगर मध्ये शकर   मंदिरापासून वडगावकर   यांच्या घरापर्यत रस्ता  क्रॉक्रिटीकरण  करणे</t>
  </si>
  <si>
    <t>ZE16A104A/P2-322</t>
  </si>
  <si>
    <t>पुणे स्टेशन ते फिट्जगेरॉल्ड ब्रँच (बंडगार्डन जंशन) 2.44 कि.मी.</t>
  </si>
  <si>
    <t>प्रभाग क्र.69 मध्ये विविध ठिकाणी पाण्याची लाईन टाकणे,वॉल बसविणे, टॅकरने पाणीपुरवठा करणे व तद्नुषंगिक कामे करणे</t>
  </si>
  <si>
    <t>प्रभाग क्र.  71 बिबवेवाडी ओटावरील अकुंश मित्रमंडळ शौचालयाची दुरुस्ती कामे  करणे.</t>
  </si>
  <si>
    <t>प्रभाग क्र. 17 जयप्रकाशनगर येथे पाण्याची लाईन टाकणे</t>
  </si>
  <si>
    <t>RE22C302/C4-563</t>
  </si>
  <si>
    <t>CE20B254</t>
  </si>
  <si>
    <t>प्र.क्र.5 कळस येथिल  विसरर्जन  घाट तयार   करणे</t>
  </si>
  <si>
    <t>ZE16A104A/P2-323</t>
  </si>
  <si>
    <t>FE41A102J</t>
  </si>
  <si>
    <t>जहाँगिर हॉस्पीटल चौक., धनवकडी, भारती विद्यापीठ इ. ठिकाणी फ्लायओव्हर करणे</t>
  </si>
  <si>
    <t>एस पी कॉलेज ते पेशवे पार्क ते हिराबाग ते सारसबाग 1.50 कि.मी.</t>
  </si>
  <si>
    <t>FE14A118/W5-1217</t>
  </si>
  <si>
    <t>CE20A1196/C2-245</t>
  </si>
  <si>
    <t>प्रभाग क्र. 17 यशवंतनगर भाटनगर येथे पाण्याची लाईन टाकणे</t>
  </si>
  <si>
    <t xml:space="preserve">ZE16A103/P1-126+++ </t>
  </si>
  <si>
    <t>73</t>
  </si>
  <si>
    <t xml:space="preserve">G </t>
  </si>
  <si>
    <t>प्रभाग क्र.  71 आनंदनगर फायर बिग्रेड  स्टेशनजवळील  शौचालयाची दुरुस्ती कामे  करणे.</t>
  </si>
  <si>
    <t>खडकवासला येथे नवीन जॅकवेल बांधणे, पुणे शहरासाठी नवीन बंद पाईप लाईन टाकणे (खडकवासला-पर्वती-लष्कर)</t>
  </si>
  <si>
    <t>ZE16A104A/P2-324</t>
  </si>
  <si>
    <t>प्रभाग क्र  73 बालाजीनगर मधील हिल पाईट  येथील श्री पाटोळे  यांच्या घरापासून  ते  श्री त्रिंबकराव नाईक  यांच्या घरापर्यत
रस्ता क्रॉक्रिटीकरण  करणे</t>
  </si>
  <si>
    <t>RE14B302/C5-570</t>
  </si>
  <si>
    <t xml:space="preserve">प्रभाग क्र. 16 मध्ये विविध ठिकाणी पाण्याच्या लाईन टाकणे व तद्नुषंगिक कामे करणे </t>
  </si>
  <si>
    <t>CE20B261</t>
  </si>
  <si>
    <t>प्रभाग क्र.5 कळस गावामधील असणाऱ्या पुणे  मनपाच्या  ताब्यात  असलेले   सरकारी  जागेत महिलांसाठी सुलभ  शौचालय_x000D_
बांधणे</t>
  </si>
  <si>
    <t>श्रीमाळ दवाखाना, येरवडा येथे बहुमजली वाहनतळ बांधणे.</t>
  </si>
  <si>
    <t>ZE16B113/W7-25</t>
  </si>
  <si>
    <t>ZE16A104A/P2-325</t>
  </si>
  <si>
    <t>दळणवळणाच्या सुविधेप्रित्यर्थ पथांची सुधारणा : एकूण</t>
  </si>
  <si>
    <t>ZE16A104A/P2-238 +++</t>
  </si>
  <si>
    <t>CE20A1196/C2-246</t>
  </si>
  <si>
    <t>प्रभाग क्र.  71 वास्तूनगर परिसरात ड्रेनेज  लाईन  टाकणे.</t>
  </si>
  <si>
    <t xml:space="preserve">प्रभाग क्र. 16 मध्ये शांतीनगर, भारतनगर, पोरवाल पार्क येथे पाण्याची लाईन टाकणे </t>
  </si>
  <si>
    <t xml:space="preserve">वॉर्ड क्र. 141 गुजरवाडी फाटा ते वरखडेनगर भागात, सुखसागर नगर, संजीवन मेडिकल, गजानन महाराज मंदिर, राजस सोसायटी, इ. ठिकाणी पाण्याची लाईन टाकणे </t>
  </si>
  <si>
    <t>RE20C302/C1-643</t>
  </si>
  <si>
    <t>ZE16A104A/P2-326</t>
  </si>
  <si>
    <t>प्रभाग क्र  73 बालाजीनगर मधील गुरूदत्त सोसायटी येथे  फरशी बसविणे</t>
  </si>
  <si>
    <t>ZE16B113/W7-26</t>
  </si>
  <si>
    <t>CE20B262</t>
  </si>
  <si>
    <t>प्र.क्र.5 भिमनगर येथे  भुमिगत  केबल टाकणे.</t>
  </si>
  <si>
    <t xml:space="preserve">प्रभाग क्र. 16 मध्ये मेंटल हॉस्पिटल परिसर व माहेन वाडी परिसर  येथे पाण्याची लाईन टाकणे </t>
  </si>
  <si>
    <t>प्रभाग क्र.  71 बिबवेवाडी ओटा  परिसरात ड्रेनेज  लाईन  टाकणे.</t>
  </si>
  <si>
    <t>स्वारगेट येथील श्री. छत्रपती शाहू बसस्थानक येथे स्लॅबचेउर्वरित कामे करणे व दर्शणीभाग सुशोभीकरण करणे.</t>
  </si>
  <si>
    <t>पेडेस्टीअनायझेशन / नॉन मोटोराईज्ड टान्स्पोर्ट स्कीमस् :</t>
  </si>
  <si>
    <t>ZE16A104A/P2-327</t>
  </si>
  <si>
    <t xml:space="preserve">ZE16A104A/P2-727++ </t>
  </si>
  <si>
    <t>CE20A1196/C2-247</t>
  </si>
  <si>
    <t xml:space="preserve">प्रभाग क्र. 16 मध्ये आदर्श इंदिरानगर , फुले नगर परिसरात पाण्याची लाईन टाकणे </t>
  </si>
  <si>
    <t>प्रभाग क्र. 75 राजीवगांधी संपवेल कात्रज संपवेल दरम्यान 800 मी.मी. व्यासाची एम.एल. लाईन टाकणे.</t>
  </si>
  <si>
    <t>CE22A114/W4-1123</t>
  </si>
  <si>
    <t>FE41A103A</t>
  </si>
  <si>
    <t>प्रभाग क्र  73 बालाजीनगर मधील तुळजाभवानी माता मंदिर    ते जिजामाता चौक रजनी  कॉर्नर येथे  फरशी बसविणे</t>
  </si>
  <si>
    <t>ZE16A104A/P2-328</t>
  </si>
  <si>
    <t>गुंजन चौक, विश्रांतवाडी चौक, बिबवेवाडी जंशन ते संतोष हॉल</t>
  </si>
  <si>
    <t>प्रभाग क्र.  71 मनपा वसाहतीची   दुरुस्ती कामे  करणे</t>
  </si>
  <si>
    <t>बंडगार्डन पाणी पुरवठा उप अभियंता क्र. 2 अखात्यारीतील पाण्याची टाक्याची साफसफाई करणे व तद्नुषंगिक कामे करणे</t>
  </si>
  <si>
    <t>ZE16A104A/P2 835 - ++</t>
  </si>
  <si>
    <t>FE41A103B</t>
  </si>
  <si>
    <t>ZE16A104A/P2-329</t>
  </si>
  <si>
    <t>CE22A114/W4-1124</t>
  </si>
  <si>
    <t>प्रस्तावित, मोलेदिना हॉल ते पुणे स्टेशन</t>
  </si>
  <si>
    <t>ZE16B130/C7-913</t>
  </si>
  <si>
    <t>पुणे सोलापूर रोड किर्लाेस्टर फ्लाय ओव्हर ब्रिज ते शिंदेवस्ती जहांगीरनगर डी. पी. रस्ता मुंढवा रेल्वे फ्लाय ओव्हर ब्रिजपर्यंत 10 इंच व्यासाची एम.एस. लाईन टाकणे.</t>
  </si>
  <si>
    <t xml:space="preserve">प्रभाग क्र.21 मध्ये पिण्याच्या पाण्याच्या लाईन टाकणे व तद्नुषंगिक कामे करणे </t>
  </si>
  <si>
    <t>प्रभाग क्र.  71 बिबवेवाडी ओटा  येथील हॉलमध्ये फर्निचरची   कामे करणे.</t>
  </si>
  <si>
    <t>CE20B263</t>
  </si>
  <si>
    <t>प्रभाग क्र  73 बालाजीनगर मधील गुरूदत्त सोसायटी येथे    ड्रेनेज  लाईन  टाकणे</t>
  </si>
  <si>
    <t>ZE16A104A/P2-330</t>
  </si>
  <si>
    <t>FE41A103C</t>
  </si>
  <si>
    <t xml:space="preserve">स्व.राजीव गांधी प्राणी संग्रहालयासमोरील पी.एम.पी.एम.एलसंरक्षक भिंत बांधणे </t>
  </si>
  <si>
    <t>अस्तित्त्वात असलेल्या पदपथांचे मजबुतीकरण (लिंक रोड)</t>
  </si>
  <si>
    <t>CE22A114/W4-1125</t>
  </si>
  <si>
    <t xml:space="preserve">प्र.क्र. 14 जयजवाननगर , लक्ष्मीनगर येथे पाण्याची लाईन टाकणे </t>
  </si>
  <si>
    <t xml:space="preserve">ZE16A104A/ S5 1781 -  + </t>
  </si>
  <si>
    <t>बिबवेवाडी ओटा  येथे बहुउद्देशिय हॉल   बांधणे व तद्नुषंगिक कामे  करणे.</t>
  </si>
  <si>
    <t>ZE16A104A/P2-331</t>
  </si>
  <si>
    <t>FE41A103D</t>
  </si>
  <si>
    <t>प्रभाग क्र.42 अ,सोलापूर रोड रजनिगंधा हॉटेल ते हडपसर गावापर्यत 350 मि.मी. व्यासाची पाण्याची पाईप लाईन टाकणे.</t>
  </si>
  <si>
    <t>व्यापारी भागात 20 नवीन पदपथ करणे (लक्ष्मी रोड, तुळशीबाग)</t>
  </si>
  <si>
    <t>CE20B264</t>
  </si>
  <si>
    <t xml:space="preserve">प्र.क्र. 14 रामनगर व लमाणवस्ती येथे पाण्याची लाईन टाकणे </t>
  </si>
  <si>
    <t>CE20C118/W1-120</t>
  </si>
  <si>
    <t>रविदर्शन चौक पावसाळी लाईन टाकणे.</t>
  </si>
  <si>
    <t>ZE16A104A/P2-332</t>
  </si>
  <si>
    <t>प्रभाग क्र.  71 गंगाधाम चौक ते  सुर्यमुखी गणपती मंदिर पर्यंत   प्रकाश व्यवस्था  करणे.</t>
  </si>
  <si>
    <t xml:space="preserve">ZE16A104A/ P2 842 -  ++ </t>
  </si>
  <si>
    <t>प्र.क्र. 14 येरवडा गाडीतळ येथे पाण्याची लाईन टाकणे</t>
  </si>
  <si>
    <t>प्रभाग क्र. 42 पुणे सोलापूर रोड पूर्वानगरी कॅनॉल बाजूने हिंगणेमळा/हडपसर ससाणेनगर रोड पर्यंत 350मि.मी. व्यासाची  एम. एस. लाईन टाकणे.</t>
  </si>
  <si>
    <t>पेडेस्टीअनायझेशन / नॉन मोटोराईज्ड टान्स्पोर्ट स्कीमस् : एकूण</t>
  </si>
  <si>
    <t>CE20C118/W1-121</t>
  </si>
  <si>
    <t>ZE16A104A/P2-333</t>
  </si>
  <si>
    <t>CE20B270</t>
  </si>
  <si>
    <t>प्रभाग क्र.  71  अ येथे  विविध ठिकाणी हायमास्ट बसविणे</t>
  </si>
  <si>
    <t xml:space="preserve">ठाकरसी टाकी व हौसिंग बोर्ड टाकीवरील प्रकाश व्यवस्था व तद्नुषंगिक कामे करणे </t>
  </si>
  <si>
    <t xml:space="preserve">प्र.क्र. 34 आनंदनगर चौक पौड रोड येथे रेज्ड पेडेस्ट्रीयन करणे </t>
  </si>
  <si>
    <t xml:space="preserve">ZE16A104A/P2-1241+  </t>
  </si>
  <si>
    <t>ZE16A104A/P2-334</t>
  </si>
  <si>
    <t>CE20C118/W1-122</t>
  </si>
  <si>
    <t xml:space="preserve">प्रभाग क्र. 43 मध्ये हडपसर पी.एम.टी. डेपो येथे 45 लक्ष लिटर्स क्षमतेची ई.एस.आर. बांधणे </t>
  </si>
  <si>
    <t>प्र.क्र. 15 लक्ष्मीनगर येथे पाण्याची लाईन टाकणे</t>
  </si>
  <si>
    <t>RE20C302/C1-644</t>
  </si>
  <si>
    <t>टर्मिनल सुविधा :</t>
  </si>
  <si>
    <t>CE20B271</t>
  </si>
  <si>
    <t>प्रभाग क्र.  71 ब येथे  बिबवेवाडी कोंढवा   रोड गगन विहार चौकात डेकोरेटिव्ह  पोल उभारणे  व विविध ठिकाणी प्रकाश_x000D_
व्यवस्था करणे.</t>
  </si>
  <si>
    <t>कसबा मतदार संघात वाहतूक नियंत्रणाकरिता रेलिंग, स्पीड ब्रेकर, मार्गदर्शक फलक इ. विविध विकासकामे करणे</t>
  </si>
  <si>
    <t>प्रभाग क्र.14   मध्ये रामनगर जयजवानगर लक्ष्मीनगर ,नाईकनगर ,येरवडा  गावठाण   येथे  विद्युत पोल बसविणे व फिटींग_x000D_
पुरविणे.</t>
  </si>
  <si>
    <t>FE41A104A</t>
  </si>
  <si>
    <t>ZE16A104A/P2-335</t>
  </si>
  <si>
    <t>बाणेर स.नं. 105</t>
  </si>
  <si>
    <t>CE20C118/W1-123</t>
  </si>
  <si>
    <t xml:space="preserve">ZE16A104A/P2-1242+  </t>
  </si>
  <si>
    <t xml:space="preserve">42, 43 </t>
  </si>
  <si>
    <t xml:space="preserve">प्र.क्र. 15 कामराज नगर , गणेशनगर येथे पाण्याची लाईन टाकणे </t>
  </si>
  <si>
    <t>प्रभाग क्र.  71  अ अनिकेत कांचनगंगा व विविध ठिकाणी प्रकाश व्यवस्था  करणे.</t>
  </si>
  <si>
    <t xml:space="preserve">प्रभाग क्र. 43 मध्ये हडपसर पी.एम.टी. डेपो ई.एस.आर. ़फिडर मेन नलिका टाकणे </t>
  </si>
  <si>
    <t>CE20B272</t>
  </si>
  <si>
    <t>FE41A104B</t>
  </si>
  <si>
    <t>ZE16A104A/P2-336</t>
  </si>
  <si>
    <t>मोलेदिना हॉल</t>
  </si>
  <si>
    <t>RE20A302/C2-872</t>
  </si>
  <si>
    <t xml:space="preserve">बी.ओ.टी.वर सरकते ( एक्सलेटर ) जिने योजना राबविणे </t>
  </si>
  <si>
    <t xml:space="preserve">प्र.क्र. 15 नवी खडकी व यशवंतनगर येथे पाण्याची लाईन टाकणे </t>
  </si>
  <si>
    <t>प्रभाग क्र.14   मध्ये विविध ठिकाणी (रामनगर जयजवानगर )फुटपाथ    दुरूस्ती करणे  व पेंटींग  करणे.</t>
  </si>
  <si>
    <t xml:space="preserve">ZE16A104AS5-1787+  </t>
  </si>
  <si>
    <t>ZE16A104A/P2-337</t>
  </si>
  <si>
    <t>CE20C118/W1-124</t>
  </si>
  <si>
    <t>प्रभाग क्र.43 अ, मध्ये संजीवनी हॉस्पीटल पासून साडेसतरा नळी रस्त्यापर्यंत डी.पी.रस्त्याच्या पूर्व दिशेने 10 इंच व्यासाची एमएस नलिका टाकणे.</t>
  </si>
  <si>
    <t>FE41A104C</t>
  </si>
  <si>
    <t xml:space="preserve">ठाकरसी टाकीचे केमीकल ट्रिटमेंटने गळती थांबविणे व अॅन्टीबॅक्टोरीअल फुड ग्रेड कोटींग करणे </t>
  </si>
  <si>
    <t>रेव्हेन्यू कॉलनी</t>
  </si>
  <si>
    <t>CE20B273</t>
  </si>
  <si>
    <t>प्रभाग क्र.  71 ब कांचनगंगा, वास्तुनगर  व विविध ठिकाणी एल.ई.डी. फिटींग बसविणे.</t>
  </si>
  <si>
    <t>ZE16A104A/P2-338</t>
  </si>
  <si>
    <t xml:space="preserve">श्रीमंत दगडूशेठ हलवाई गणपती मंदिर दर्शनासाठी भुयारी मार्गिका करणे </t>
  </si>
  <si>
    <t>RE20A302/C2-873</t>
  </si>
  <si>
    <t>FE41A104D</t>
  </si>
  <si>
    <t xml:space="preserve">बंडगार्डन पाणी पुरवठा केंद्राचे कक्षेतील टाक्यांची दुरूस्ती करणे. . </t>
  </si>
  <si>
    <t xml:space="preserve">ZE16A104A/S5-1788+  </t>
  </si>
  <si>
    <t>वडगाव बु.।लपिं;।लपिं; स.नं. 61</t>
  </si>
  <si>
    <t>प्रभाग क्र.14   मध्ये लक्ष्मीनगर  जयशक्ती मित्रमंडळ,पवारचाळ व विविध ठिकाणी   काँक्रीटीकरण  करणे.</t>
  </si>
  <si>
    <t>CE20C118/W1-125</t>
  </si>
  <si>
    <t>ZE16A104A/P2-339</t>
  </si>
  <si>
    <t>प्रभाग क्र.43 अ, इंद्रप्रस्थ पाण्याच्या टाकीपासून सोलापूर रस्त्याच्या कडेने 12 इंच व्यासाची जलवाहिनी टाकणे.</t>
  </si>
  <si>
    <t>प्रभाग क्र.  71  अ प्रेमनगर, आंबेडकरनगर व विविध ठिकाणी एल.ई.डी. फिटींग बसविणे.</t>
  </si>
  <si>
    <t>CE20B274</t>
  </si>
  <si>
    <t>प्रभाक्र . 4 मध्ये महाडा हौसिंग बोर्ड येथील स.न 191 अ येरवडा , संपवेल शेजारील मोकळया जागेत पाण्याची टाकी बाधणे</t>
  </si>
  <si>
    <t>XE23X101</t>
  </si>
  <si>
    <t>परिवहन महामंडळाच्या पुणे हद्दीतील विविध डेपो व बसस्थानके याठिकाणी मुलभूत सोयीसुविधांची कामे करणे</t>
  </si>
  <si>
    <t>RE14B302/C5-571</t>
  </si>
  <si>
    <t>ZE16A104A/P2-340</t>
  </si>
  <si>
    <t xml:space="preserve">ZE16A104A/S5-1789+  </t>
  </si>
  <si>
    <t>प्रभाग क्र.14 मधील  विविध ठिकाणी असलेली शौचालय दुरूस्ती करणे  व रंगरंगाटी करणे.</t>
  </si>
  <si>
    <t>CE20A1196/C2-248</t>
  </si>
  <si>
    <t>राजीव गांधी हॉपिस्टल ते चंद्रमा चौका पर्यत एम.एस ची पाण्याची लाईन टाकणे</t>
  </si>
  <si>
    <t>CE20B275</t>
  </si>
  <si>
    <t xml:space="preserve">प्रभाग क्र.43 ब, मध्ये पाणी पुरवठा विषयक तद् नुषंगिक कामे करणे. </t>
  </si>
  <si>
    <t>प्रभाग क्र  74 मधील स.नं.34, विश्वराज विहार सोसायटी शेजारील  गल्लीमध्ये  रस्ता क्रॉक्रिटीकरण  करणे.</t>
  </si>
  <si>
    <t>1. गणपती मंदिर चौक, ओरीअन कॉम्प्लेक्स समोर, खडकी स्टेशनजवळ, 2. सिब्दार्थनगर सह गृह.संस्था, औंध समोरील मुख्य रस्त्यावर (शिवाजीनगर हायस्कूल समोर) व इतर ठिकाणी ट्रॅफिक सिग्नल बसवणे</t>
  </si>
  <si>
    <t xml:space="preserve">2. एकूण बेरीज </t>
  </si>
  <si>
    <t>XE23A302/C7-642</t>
  </si>
  <si>
    <t>ZE16A104A/P2-341</t>
  </si>
  <si>
    <t>प्रभाग क्र.14   मधील लक्ष्मीनगर श्रीमाळ दवाखाना मागील परिसर पवार चाळ येथे  व विविध ठिकाणी ड्रेनेज  लाईन  टाकणे_x000D_
व काँक्रीटीकरण  करणे.</t>
  </si>
  <si>
    <t>प्रभाग क्र.  36 मनपा शाळा, दवाखाने   दुरुस्ती विषयक कामे करणे</t>
  </si>
  <si>
    <t>CE20B276</t>
  </si>
  <si>
    <t>RE14B302/C5-572</t>
  </si>
  <si>
    <t>प्रभाग क्र.14    मध्ये  येरवडा  गाव,पर्णकुटी पायथा व सिध्दार्थर्नगर येथे      ड्रेनेज  लाईन   टाकणे व काँक्रीटीकरण  करणे.</t>
  </si>
  <si>
    <t>FE41A104E</t>
  </si>
  <si>
    <t>RE20A301/W2-1246</t>
  </si>
  <si>
    <t>रामवाडी जकातनाका</t>
  </si>
  <si>
    <t>प्रभाग क्र.  36  लॉ कॉलेज रस्ता   भांडारकर रस्ता   या ठिकाणी फुटपाथ दुरुस्ती करणे</t>
  </si>
  <si>
    <t xml:space="preserve">ठाकरसी टाकी वरील जुनी डबर कामातील सिमाभिंत पाडून नव्याने आर.सी.सी सिमाभिंत बांधणे </t>
  </si>
  <si>
    <t>प्रभाग क्र. 57, पर्वती गांव चौक सुशोभीकरण करणे</t>
  </si>
  <si>
    <t>FE41A104F</t>
  </si>
  <si>
    <t>पुणे महानगरपालिका भवन</t>
  </si>
  <si>
    <t>RE14B302/C5-573</t>
  </si>
  <si>
    <t>RE20C301/W1-722</t>
  </si>
  <si>
    <t>ZE16A104A/P2-342</t>
  </si>
  <si>
    <t>प्रभाग क्र.  36  मधिल  विविध ठिकाणचे स्ट्रीट लाईट    पोलचे   दुरुस्ती विषयक कामे करणे</t>
  </si>
  <si>
    <t>प्रभाग क्र.14 कॅडॅस्ट्रोल  सर्व्हे प्रभाग क्र.14 वडारवस्ती,  शनीआळी,लक्ष्मीनगर झोपडपटटीत    कॅडॅस्ट्रोल सर्व्हे करून प्रत्येक_x000D_
झोपडपटटीधारकास क्रमांक  देणे.</t>
  </si>
  <si>
    <t>FE41A104G</t>
  </si>
  <si>
    <t xml:space="preserve">ठाकरसी पाण्याच्या टाकीवर विविध सुधारणा विषयक पाणी पुरवठा विषयक कामे करणे </t>
  </si>
  <si>
    <t>जुना बोपोडी नाका</t>
  </si>
  <si>
    <t>CE20B277</t>
  </si>
  <si>
    <t>ZE16A104A/P2-343</t>
  </si>
  <si>
    <t>तळजाई मंदिर चौक विकसित करणे</t>
  </si>
  <si>
    <t>RE20C301/W1-723</t>
  </si>
  <si>
    <t>14, 16</t>
  </si>
  <si>
    <t>RE22C302/C4-564</t>
  </si>
  <si>
    <t>चंद्रमा चौक ते शांतीनगर टॅक रोड पर्यत एम.एस पाण्याची लाईन टाकणे</t>
  </si>
  <si>
    <t>प्रभाग क्र.  36 मध्ये विविध ठिकाणचे पोल रंगविणे व तदनुषंगिक कामे  करणे</t>
  </si>
  <si>
    <t>FE41A104H</t>
  </si>
  <si>
    <t>सावरकर भवन</t>
  </si>
  <si>
    <t>प्रभाग क्र.14  येरवडा शनीआळी सं.नं.10 येथे  40 मुलांसाठी अंगणवाडी बांधणे.</t>
  </si>
  <si>
    <t>ZE16A104A/P2-344</t>
  </si>
  <si>
    <t>CE20B278</t>
  </si>
  <si>
    <t>XE23A301/W7-860</t>
  </si>
  <si>
    <t>प्रभाग क्र. 17 येरवडा अंतिम भुखंड क्र 80 ओ.पी.न 89 येथे पाण्याची टाकी बांधणे व तद्नुषंगिक कामे करणे</t>
  </si>
  <si>
    <t>FE41A104I</t>
  </si>
  <si>
    <t>पुणे मनपा बसस्थानकाजवळ बसेस यु-टर्न / राईट टन घेण्यासाठी रॅम्प बनविणे</t>
  </si>
  <si>
    <t>फायनल प्लॉट 581, पर्वती</t>
  </si>
  <si>
    <t>प्रभाग क्र. 36 मधिल नाल्याची साफ  सफाई  करणे</t>
  </si>
  <si>
    <t>ZE16A104A/P2-345</t>
  </si>
  <si>
    <t>RE22C302/C4-565</t>
  </si>
  <si>
    <t xml:space="preserve">प्रभाग क्र. 14 मध्ये शेलार चाळ गाडीतळ येरवडा व इतर ठिकाणी पाण्याची लाईन टाकणे </t>
  </si>
  <si>
    <t>FE41A104J</t>
  </si>
  <si>
    <t>XE23A301/W7-861</t>
  </si>
  <si>
    <t>अलका टॉकीज</t>
  </si>
  <si>
    <t>प्रभाग क्र.14  येरवडा शनीआळी सं.नं.10 येथे  वरच्या मजल्यावर महिला सशक्तीकरण व सल्ला केंद्र  बांधणे.</t>
  </si>
  <si>
    <t>ZE16A104A/P2-346</t>
  </si>
  <si>
    <t>प्रभाग क्र.  36 मधिल पावसाळी लाईनची साफ सफाई  करणे</t>
  </si>
  <si>
    <t>होळकर जलशुध्दीकरण केंद्र ते विद्यानगर पंपिग स्टेशन दरम्यान 1000 मिमी व्यासाची पाईप लाईन दुरूस्ती करणे व स्लुईस व्हॉल्व्ह बसविणे</t>
  </si>
  <si>
    <t>FE41A104K</t>
  </si>
  <si>
    <t>पौड रोड, पीएमटी डेपो</t>
  </si>
  <si>
    <t>RE20A301/W2-1247</t>
  </si>
  <si>
    <t>ZE16A104A/P2-347</t>
  </si>
  <si>
    <t>प्रभाग क्र.  36  मधिल  विविध ठिकाणच्या फुटपाथचे सुशोभिकरण, रंगरंगोटी व तदनुषंगिक कामे  करणे</t>
  </si>
  <si>
    <t xml:space="preserve">मुंजाबा वस्ती धानोरी स.नं 24/8/2 व 24/8 येथील पाण्याची टाकी मधुन वितरण व्यवस्था करणे </t>
  </si>
  <si>
    <t>FE41A104L</t>
  </si>
  <si>
    <t>नटराज, जंगली महाराज रोड</t>
  </si>
  <si>
    <t>ZE16A104A/P2-348</t>
  </si>
  <si>
    <t>प्रभाग क्र. 1 मध्ये विविध ठिकाणी पाण्याची लाईन टाकणे व तद्नुषंगिक पाणी पुरवठा विषयक कामे करणे</t>
  </si>
  <si>
    <t>ZE16A104A/P2-349</t>
  </si>
  <si>
    <t>प्रभाग क्र. 2 मध्ये विविध ठिकाणी पाण्याची लाईन टाकणे व तद्नुषंगिक पाणी पुरवठा विषयक कामे करणे</t>
  </si>
  <si>
    <t>टर्मिनल सुविधा : एकूण</t>
  </si>
  <si>
    <t>ZE16A104A/P2-350</t>
  </si>
  <si>
    <t>प्रभाग क्र. 3 मध्ये विविध ठिकाणी पाण्याची लाईन टाकणे व तद्नुषंगिक पाणी पुरवठा विषयक कामे करणे</t>
  </si>
  <si>
    <t>FE41A105</t>
  </si>
  <si>
    <t>RE14B302/C5-574</t>
  </si>
  <si>
    <t>जंक्शन डेव्हलपमेंट : एरिया ट्रॅफिक कंट्रोल सिस्टीम</t>
  </si>
  <si>
    <t>ZE16A104A/P2-351</t>
  </si>
  <si>
    <t>प्रभाग क्र.15 अशोकनगर  भागात ड्रेनेज  लाईन   टाकणे व कोबा करणे.</t>
  </si>
  <si>
    <t>प्रभाग क्र. 5 मध्ये विविध ठिकाणी पाण्याची लाईन टाकणे व तद्नुषंगिक पाणी पुरवठा विषयक कामे करणे</t>
  </si>
  <si>
    <t>ZE16A104A/P2-352</t>
  </si>
  <si>
    <t>प्रभाग क्र. 18 मध्ये विविध ठिकाणी पाण्याची लाईन टाकणे व तद्नुषंगिक पाणी पुरवठा विषयक कामे करणे</t>
  </si>
  <si>
    <t>RE14B302/C5-575</t>
  </si>
  <si>
    <t>CE20A1196/C2-249</t>
  </si>
  <si>
    <t>ZE16A104A/P2-353</t>
  </si>
  <si>
    <t>FE41A106</t>
  </si>
  <si>
    <t>प्रभाग क्र. 19 मध्ये विविध ठिकाणी पाण्याची लाईन टाकणे व तद्नुषंगिक पाणी पुरवठा विषयक कामे करणे</t>
  </si>
  <si>
    <t>संकीर्ण खर्च (कॉन्टीनजेन्सीस)</t>
  </si>
  <si>
    <t>ZE16A104A/P2-354</t>
  </si>
  <si>
    <t>प्रभाग क्र  74 मधील आदर्शनगर स.नं.34 धनकवडी येथील गल्लीबोळामध्ये   क्रॉक्रिटीकरण  करणे    व ब्लॉक बसविणे</t>
  </si>
  <si>
    <t>खराडी मुंढवा बायपास रक्षकनगर चौक व नगर रोड येथे 12 इंच व्यासाची एम.एस.पाण्याची नलिका टाकणे.</t>
  </si>
  <si>
    <t>ZE16A104A/P2-355</t>
  </si>
  <si>
    <t>वजा : एसओआरएस चा फरक (मंजूर रकमेच्या 15%)</t>
  </si>
  <si>
    <t>खराडी, ज्ञानेश्वर पादुका मंदीर चौक ते वाढेश्वर नगर (जुना मुंढवा रोड) रस्त्यावर 12 इंच एम.एस.पाण्याची नलिका टाकणे.</t>
  </si>
  <si>
    <t>CE20A1196/C2-250</t>
  </si>
  <si>
    <t>ZE16A104A/P2-356</t>
  </si>
  <si>
    <t>प्रभाग क्र  74 मधील पी.के.नगरमध्ये रस्त्याच्या कडेला     साईडपटट्ी करून     क्रॉक्रिटीकरण  व पेव्हिग ब्लॉक बसविणे</t>
  </si>
  <si>
    <t xml:space="preserve">लोहगाव परिसरात पाणी पुरवठा करण्यासाथी अंडरग्राऊंड पाण्याची टाकी /सफवेल बाधणे. </t>
  </si>
  <si>
    <t>कॉमन वेल्थ युवा स्पर्धा : एकूण</t>
  </si>
  <si>
    <t>ZE16A104A/P2-357</t>
  </si>
  <si>
    <t xml:space="preserve">10−ख. वाहतूक नियंत्रण विभाग एकूण बेरीज </t>
  </si>
  <si>
    <t>CE20A1196/C2-251</t>
  </si>
  <si>
    <t>प्रभाग क्र 19, सुंदराबाई शाळा ते टाटा गार्ड रुम नगर रोड चौक येथे 300 मि.मी व्यासाची एम.एस. पाण्याची नलिका टाकणे.</t>
  </si>
  <si>
    <t>RE22C301/W4-657</t>
  </si>
  <si>
    <t>प्रभाग क्र  74 मधील येनपुरेनगर, धनकवडी येथील गल्लीबोळामध्ये   क्रॉक्रिटीकरण  करणे    व ब्लॉक बसविणे</t>
  </si>
  <si>
    <t>ZE16A104A/P2-358</t>
  </si>
  <si>
    <t>प्रभाग क्र.  30 मधील दिगंबर वाडी मनपा  शाळा, येथे  विविध विकासाची कामे करणे.</t>
  </si>
  <si>
    <t xml:space="preserve">प्रभाग क्र.2,मधील तुळजा भवानीनगर येथील आपले घर पंपिंग येथे 30 एच.पी.चे दोन पंप/ मोटार पुरविणे बसविणे व विद्युत विषयक कामे करणे. </t>
  </si>
  <si>
    <t>पावसाळी गटारे व नाला चॅनेलायझेशन अंतर्गत नवीन कामे केंद्राकडे मान्यतेसाठी सादर :</t>
  </si>
  <si>
    <t>RE22C301/W4-658</t>
  </si>
  <si>
    <t>ZE16A104A/P2-359</t>
  </si>
  <si>
    <t>CE20A1196/C2-252</t>
  </si>
  <si>
    <t>74</t>
  </si>
  <si>
    <t>FE46A101</t>
  </si>
  <si>
    <t>प्रभाग क्र.  30 मधील अरविंद गणपत  बारटक्के दवाखाना येथे  सुधारणा कामे करणे</t>
  </si>
  <si>
    <t xml:space="preserve">प्रभाग क्र3 विमाननगर कैलास सुपर मार्केट परिसरात पाण्याची लाईन टाकणे. </t>
  </si>
  <si>
    <t>बाणेर बेसिन</t>
  </si>
  <si>
    <t>प्रभाग क्र  74 मधील स.नं.28,29,31, 33,34,32, विविध ठिकाणीचे रस्ते  युटीडब्ल्युटी   पध्दतीने   क्रॉक्रिटीकरण  करणे    व
तद्नुषगिक कामे करणे</t>
  </si>
  <si>
    <t>ZE16A104A/P2-360</t>
  </si>
  <si>
    <t>RE14B301/W5-639</t>
  </si>
  <si>
    <t>FE46A102</t>
  </si>
  <si>
    <t xml:space="preserve">प्रभाग क्र 18, वडगावशेरी , विठ्ठलांजन मगंल कार्यालय येथे पाण्याची लाईन टाकणे. </t>
  </si>
  <si>
    <t>वडगाव शेरी बेसिन</t>
  </si>
  <si>
    <t>प्रभाग क्र.  30 मधील  वडारवस्ती, श्रमिक वसाहत येथिल शौचालयांची  देखभाल  दुरूस्ती करणे</t>
  </si>
  <si>
    <t>CE22A547/C4-725</t>
  </si>
  <si>
    <t>ZE16A104A/P2-361</t>
  </si>
  <si>
    <t>FE46A103</t>
  </si>
  <si>
    <t xml:space="preserve">प्रभाग क्र 18, वडगावशरी सैनिकवाडी परिसरात पाण्याची लाईन टाकणे. </t>
  </si>
  <si>
    <t>प्रभाग क्र  74 मध्ये स.नं.31, 34,33,28,29 राघवनगर, गिरीनगर, अक्षयनगर, राऊतबाग परिसरात लोखडी  बाके
बसविणे</t>
  </si>
  <si>
    <t>खराडी बेसिन</t>
  </si>
  <si>
    <t>RE14B301/W5-640</t>
  </si>
  <si>
    <t>ZE16A104A/P2-362</t>
  </si>
  <si>
    <t>प्रभाग क्र.  30 मधील  वडारवस्ती, श्रमिक वसाहत येथे  गल्लीबोळ काँक्रीट  करणे</t>
  </si>
  <si>
    <t xml:space="preserve">प्रभाग क्र 3, विमाननगर येथील सिम्बॉयसिस कॉलेज परिसरात पाण्याची लाईन टाकणे. </t>
  </si>
  <si>
    <t>FE46A104</t>
  </si>
  <si>
    <t>कोंढवा बेसिन</t>
  </si>
  <si>
    <t>CE20C101</t>
  </si>
  <si>
    <t>ZE16A104A/P2-363</t>
  </si>
  <si>
    <t xml:space="preserve">शहरातील प्रमुख रस्त्यावर टायमर व सोडियम व्हेपर दिवे बसविणे </t>
  </si>
  <si>
    <t>XE23A301/W7-862</t>
  </si>
  <si>
    <t>CE22A547/C4-726</t>
  </si>
  <si>
    <t xml:space="preserve">वडगावशेरी पपिंग परिसरात दुरुस्ती विषयक कामे करणे. </t>
  </si>
  <si>
    <t>FE46A105</t>
  </si>
  <si>
    <t>वडगाव बुद्रुक बेसिन</t>
  </si>
  <si>
    <t>प्र.क्र.30 दुर्गामाता  मंदिर स्टेट  बँक कॉलनी वडारवाडी  येथे    ड्रेनेज  दुरूस्ती व तदअनुशंगिक  कामे करणे</t>
  </si>
  <si>
    <t>ZE16A104A/P2-364</t>
  </si>
  <si>
    <t>प्रभाग क्र  74 मधील दौलतनगर, अक्षयनगर,  गुलाबनगर, राजमुद्रा, राघवनगर, परिसरात असलेल्या झाडांना सिमेट  कटटे्े
बांधणे व तद्नुषगिक कामे करणे  .</t>
  </si>
  <si>
    <t xml:space="preserve">प्रभाग क्र 1, मधील संतनगर मारीया उद्यान ते पेरुची बाग येथे पाण्याची लाईन टाकणे. </t>
  </si>
  <si>
    <t>FE46A106</t>
  </si>
  <si>
    <t>CE20C102#</t>
  </si>
  <si>
    <t>XE23A301/W7-863</t>
  </si>
  <si>
    <t>ड्रेनेज लाईन स्वच्छतेसाठी उपकरणे खरेदी</t>
  </si>
  <si>
    <t xml:space="preserve">शहरातील प्रमुख रस्त्यांवर प्रकाश व्यवस्था करणे </t>
  </si>
  <si>
    <t>प्र.क्र.30 हिंगणे होम  कॉलनी,  स्वामी  समर्थ मंदिराजवळ, ड्रेनेज  विषयक कामे करणे</t>
  </si>
  <si>
    <t>ZE16A104A/P2-365</t>
  </si>
  <si>
    <t>FE46A107</t>
  </si>
  <si>
    <t xml:space="preserve">प्रभाग क्र. 2 मध्ये स.नं. 58 खराडी येथे पाण्याची टाकी बांधणे </t>
  </si>
  <si>
    <t>पर्यावरण अनुपालन खर्च</t>
  </si>
  <si>
    <t>XE23A301/W7-864</t>
  </si>
  <si>
    <t>ZE16B130/C7-914</t>
  </si>
  <si>
    <t>ZE16A104A/P2-366</t>
  </si>
  <si>
    <t>CE20C105#</t>
  </si>
  <si>
    <t>प्रभाग क्र.  30 मध्ये विविध ठिकाणी ड्रेनेज  लाईन व पावसाळी लाईन साफसफाई   करणे</t>
  </si>
  <si>
    <t>FE46A108</t>
  </si>
  <si>
    <t xml:space="preserve">प्रभाग क्र. 18 मध्ये वडगावशेरी पंपिंग स्टेशन येथे पाण्याची टाकी बांधणे </t>
  </si>
  <si>
    <t>प्रभाग क्र  74 मधील आदर्शनगर स.नं.34 धनकवडी मध्ये ड्रेनेज  लाईन  टाकणे</t>
  </si>
  <si>
    <t>नव्याने / रस्तारुंदीकरणामुळे तयार झालेल्या रस्त्यांवर प्रकाश व्यवस्थेत सुधारणा करणे</t>
  </si>
  <si>
    <t>ZE16A104A/P2-367</t>
  </si>
  <si>
    <t>XE23A301/W7-865</t>
  </si>
  <si>
    <t xml:space="preserve">लष्कर जलकेंद्र येथील बकरीहील झोनचे उपसायंत्र बदलणे व तदुनुषंगिक कामे करणे </t>
  </si>
  <si>
    <t>ZE16B130/C7-915</t>
  </si>
  <si>
    <t>प्रभाग क्र.  30 मध्ये वारजे माळवाडी परीसरात  विविध  ठिकाणी ड्रेनेज  लाईन बदलने,चेंबर दुरूस्ती करणे,लाईन साफसफाई_x000D_
करणे.</t>
  </si>
  <si>
    <t>ZE16A104A/P2-368</t>
  </si>
  <si>
    <t>प्रभाग क्र  74 मध्ये राजमुद्रा, नवरंग,  श्रीनगर, पचरत्नेश्वर, परिसरामध्ये विविध  ठिकाणी ड्रेनेज  लाईन   टाकणे व तद्नुषगिक
कामे करणे</t>
  </si>
  <si>
    <t xml:space="preserve">लष्कर जलकेंद्र येथील रामटेकडी झोनकरीता स्टॅन्डबाय पंप बदलणे व तद्नुषंगिक काम करणे </t>
  </si>
  <si>
    <t>CE20C106</t>
  </si>
  <si>
    <t>XE23A301/W7-866</t>
  </si>
  <si>
    <t>ZE16A104A/P2-369</t>
  </si>
  <si>
    <t>मनपा भवनातील रिवायरिंग करणे</t>
  </si>
  <si>
    <t>प्रभाग क्र.  30 मध्ये विविध ठिकाणी ड्रेनेज  लाईन बदलने,चेंबर दुरूस्ती करणे,लाईन साफसफाई  करणे.</t>
  </si>
  <si>
    <t xml:space="preserve">लष्कर जलकेंद्र येथील ठाकरसी हिल झोनचे उपसायंत्र बदलणे व तदुनुषंगिक कामे करणे </t>
  </si>
  <si>
    <t>पावसाळी गटारे व नाला चॅनेलायझेशन अंतर्गत नवीन कामे केंद्राकडे मान्यतेसाठी सादर : एकूण</t>
  </si>
  <si>
    <t>ZE16A104A/P2-370</t>
  </si>
  <si>
    <t>XE23A301/W7-867</t>
  </si>
  <si>
    <t xml:space="preserve">लष्कर जलकेंद्र येथील एल.टी./एच.टी. पॅनेल बदलणे </t>
  </si>
  <si>
    <t>CE20C108</t>
  </si>
  <si>
    <t>प्रभाग क्र.  30 मध्ये विविध ठिकाणी आर.एम.डी.कॉलेज ते  अक्षय पॅलेस येथे  नाला  साफसफाई करणे.</t>
  </si>
  <si>
    <t>ZE16A104A/P2-371</t>
  </si>
  <si>
    <t>FE48A101</t>
  </si>
  <si>
    <t xml:space="preserve">लष्कर जलकेंद्र येथील 36 एम.जी.डी. फिल्टरचे रिग्रेडीएशन करणे व तद्नुषंगिक कामे करणे </t>
  </si>
  <si>
    <t>प्रोजेक्ट इंप्लीमेंटेशन युनिट (पीआययु)</t>
  </si>
  <si>
    <t>RE20C301/W1-724</t>
  </si>
  <si>
    <t>ZE16A104A/P2-372</t>
  </si>
  <si>
    <t>शहरात विविध ठिकाणी व हद्दवाढीतील रस्त्यांवर प्रकाश व्यवस्था करणे, सोडियम व्हेपर दिवे बसविणे व विद्युत विषयक इतर कामे करणे</t>
  </si>
  <si>
    <t>प्रभाग क्र.  30विविध ठिकाणी प्रकाश व्यवस्था  करणे.</t>
  </si>
  <si>
    <t xml:space="preserve">लष्कर जलकेंद्र अंतर्गत विद्यानगर उपसागृह येथील कलवड व धानोरीसाठी स्टँडबाय पंप घेणे </t>
  </si>
  <si>
    <t>ZE16A104A/P2-373</t>
  </si>
  <si>
    <t>FE49A101</t>
  </si>
  <si>
    <t xml:space="preserve">लष्कर जलकेंद्र येथील जुना गाळणी विभागासाठी वॉश-वाटरची एम.एस. लाईन टाकणे </t>
  </si>
  <si>
    <t>जेएनएनयूआरएम अंतर्गत पीएमपीएमएल 500 बस खरेदीसाठी</t>
  </si>
  <si>
    <t>CE20C112</t>
  </si>
  <si>
    <t>ZE16A104A/P2-374</t>
  </si>
  <si>
    <t xml:space="preserve">मनपा हद्दवाढीमुळे नव्याने होणाऱ्या जकात नाक्यांवर प्रकाश व्यवस्था करणे </t>
  </si>
  <si>
    <t>FE49A102</t>
  </si>
  <si>
    <t xml:space="preserve">नवीन लष्कर जलकेंद्र येथे रॉ-वॉटर पंप पुरविणे व बसविणे </t>
  </si>
  <si>
    <t xml:space="preserve">जेएनएनयूआरएम अंतर्गत पीएमपीएमएल 100 बस खरेदीसाठी (टिप  पहिला  हप्ता प्राप्त झाल्यानंतरच निधी खर्च करण्यात येईल.) </t>
  </si>
  <si>
    <t>ZE16A104A/P2-375</t>
  </si>
  <si>
    <t>CE20A1196/C2-253</t>
  </si>
  <si>
    <t xml:space="preserve">लष्कर जलकेंद्र येथील पंपाकरिता रोटेटिंग असेंब्ली /स्पेअर्स पुरविणे व बसविणे </t>
  </si>
  <si>
    <t>प्रभाग क्र  75 मध्ये स.नं.33, आंबेगाव येथे  डाबरी रस्ता  खोदून  तयार   करणे</t>
  </si>
  <si>
    <t xml:space="preserve">जेएनएनयूआरएम अंतर्गत पीएमपीएमएल 300 बस खरेदीसाठी (टिप  पहिला  हप्ता प्राप्त झाल्यानंतरच निधी खर्च करण्यात येईल.) </t>
  </si>
  <si>
    <t>ZE16A104A/P2-376</t>
  </si>
  <si>
    <t>RE20A301/W2-1248</t>
  </si>
  <si>
    <t xml:space="preserve">जुने होळकर जलकेंद्र येथे स्थापत्यविषयक कामे करणे. </t>
  </si>
  <si>
    <t>प्र.क्र.31   मध्ये विविध ठिाणी रस्ते  विषयक कामे करणे</t>
  </si>
  <si>
    <t>ZE16A104A/P2-377</t>
  </si>
  <si>
    <t>FE49A104</t>
  </si>
  <si>
    <t>CE20A1196/C2-254</t>
  </si>
  <si>
    <t xml:space="preserve">लष्कर जलकेंद्र अंतर्गत लोहगाव पंपिंग स्टेशन येथे पोल्डर पंप पुरविणे व बसविणे </t>
  </si>
  <si>
    <t xml:space="preserve">पुणे शहराच्या पूर्वेकडील नगर रस्त्यावरील येरवडा, धाणोरी, वडगांवशेरी,  खराडी, कळस इत्यादी परिसरासाठी स्वतंत्र पाणीपुरवठा योजना भामा आसखेड  धरणातील पाण्यावर आली आहे. </t>
  </si>
  <si>
    <t>RE22C301/W4-659</t>
  </si>
  <si>
    <t>प्रभाग क्र  75 मधील स.नं.56, अंजनीनगर, कात्रज या भागातील गल्लीबोळ सिमेट क्रॉक्रिट  करणे</t>
  </si>
  <si>
    <t>ZE16A104A/P2-378</t>
  </si>
  <si>
    <t>प्रभाग क्र.  31 मधील  मनपा पाटलू चौधरी शाळा येथे  विविध विकास कामे करणे.</t>
  </si>
  <si>
    <t>FE49A105</t>
  </si>
  <si>
    <t xml:space="preserve">लष्कर जलकेंद्र अंतर्गत चिखली येथे रिसायकिंग पंप पुरविणे व बसविणे. </t>
  </si>
  <si>
    <t>वडगांव बु।। येथे जलशुद्धीकरण केंद्र व रॉ वॉटर पंपिंग स्टेशन उभारणे</t>
  </si>
  <si>
    <t>ZE16A104A/P2-379</t>
  </si>
  <si>
    <t>CE20A1196/C2-255</t>
  </si>
  <si>
    <t>RE22C301/W4-660</t>
  </si>
  <si>
    <t>FE49A106</t>
  </si>
  <si>
    <t xml:space="preserve">जुने लष्कर पंपहाउस क्र.3 मध्ये के्रन पुरविणे व बसविणे. </t>
  </si>
  <si>
    <t xml:space="preserve">पर्वती, पुणे येथे अस्तितवातील जलशुध्दीकरण केंद्रालगत 500 दशलक्ष लिटर  प्रतिदिन क्षमतेचे जलशुध्दीकरण केंद्र, लिअर वॉटर पंपिंग स्टेशन व  रिसायकलिंग प्लॉट उभारणे </t>
  </si>
  <si>
    <t>प्रभाग क्र.  31 वनाबाई   बराटे मनपा शाळा येथे  विविध विकास कामे करणे</t>
  </si>
  <si>
    <t>ZE16A104A/P2-380</t>
  </si>
  <si>
    <t>प्रभाग क्र  75 मधील स.नं.25, आंबेगाव पठार या भागातील गल्लीबोळ सिमेट क्रॉक्रिट  करणे</t>
  </si>
  <si>
    <t xml:space="preserve">कोंढवा बुस्टर पंपिंग स्टेशन येथे पंपिंग यंत्रणेत सुधारणा करणे </t>
  </si>
  <si>
    <t>FE49A107</t>
  </si>
  <si>
    <t xml:space="preserve">इंटेलिजेट ट्रान्सपोर्ट सिस्टीम (आयटीएस) बीआरटी फेज 1, पुणे शहराकरिता  (केंद्र शासनाकडून प्रकल्प मान्य होऊन पहिला हप्ता प्राप्त झाल्यानंतरच खर्च  करण्यात येईल) </t>
  </si>
  <si>
    <t>ZE16A104A/P2-381</t>
  </si>
  <si>
    <t>RE14B301/W5-641</t>
  </si>
  <si>
    <t xml:space="preserve">संगमवाडी क्षेत्रिय कार्यालय अंतर्गत भागातले बोअरवेल घेणे व दुरुस्ती करणे </t>
  </si>
  <si>
    <t>प्र.क्र. 31 मधील तुळजाभवानी, अचानक   चौक,  बापुजी बुवा  चौक येथिल शौचालयांची  सुधारणा  विषयक  कामे करणे</t>
  </si>
  <si>
    <t>CE20A1196/C2-256</t>
  </si>
  <si>
    <t>ZE16A104A/P2-382</t>
  </si>
  <si>
    <t>प्रभाग क्र  75 मधील 64/1, दुर्गाहिल, अंजनीनगर   या भागातील गल्ली व बोळामध्ये   सिमेट क्रॉक्रिट  करणे</t>
  </si>
  <si>
    <t>क. मंडयांकडील जमा</t>
  </si>
  <si>
    <t xml:space="preserve">ढोलेपाटील क्षेत्रिय कार्यालय अंतर्गत भागातले बोअरवेल घेणे व दुरुस्ती करणे </t>
  </si>
  <si>
    <t>RI29A101</t>
  </si>
  <si>
    <t>XE23A301/W7-868</t>
  </si>
  <si>
    <t>FE50A101</t>
  </si>
  <si>
    <t xml:space="preserve">जेएनएनयूआरएम टप्पा 1 अंतर्गत नवीन डी.पी.आर. साठी करावयाची तरतूद  (केंद्र सरकारकडून प्रकल्प मान्य होऊन पहिला हप्ता प्राप्त झाल्यानंतरच खर्च  करण्यात येईल.) </t>
  </si>
  <si>
    <t>प्र.क्र.31 रामनगर,  सुप्रिम बेकरी परीसर   सुर्यनगरी, ड्रेनेज  लाईन व चेंबर   दुरूस्ती,व साफसफाई इ. कामे करणे</t>
  </si>
  <si>
    <t>ZE16A104A/P2-383</t>
  </si>
  <si>
    <t xml:space="preserve">येरवडा क्षेत्रिय कार्यालय अंतर्गत भागातले बोअरवेल घेणे व दुरुस्ती करणे </t>
  </si>
  <si>
    <t>XE23A301/W7-869</t>
  </si>
  <si>
    <t>घ. दैनिक जागा भाडे शुल्क (वि.का.) (अतिक्रमण)</t>
  </si>
  <si>
    <t>ZE16A104A/P2-384</t>
  </si>
  <si>
    <t>CE20A1196/C2-257</t>
  </si>
  <si>
    <t>RI29D101</t>
  </si>
  <si>
    <t>75</t>
  </si>
  <si>
    <t>प्र.क्र.31  दुधाने   इस्टेट  माळवाडी शाहु कॉलनी येथे    ड्रेनेज  लाईन व चेंबर   दुरूस्ती,व साफसफाई इ. कामे करणे</t>
  </si>
  <si>
    <t>जवाहरलाल नेहरू नागरी पुनर्निर्माण योजनेअंतर्गत करावयाची कामे एकूण</t>
  </si>
  <si>
    <t xml:space="preserve">हडपसर क्षेत्रिय कार्यालय अंतर्गत भागातले बोअरवेल घेणे व दुरुस्ती करणे </t>
  </si>
  <si>
    <t>प्रभाग क्र  75 मधील स.नं.67, येथील श्री पावशे यांच्या घरापासून  श्री कन्हेरकर यांच्या घरापर्यत नविन  पाय-या बांधणे.</t>
  </si>
  <si>
    <t>ZE16A104A/P2-385</t>
  </si>
  <si>
    <t>XE23A301/W7-870</t>
  </si>
  <si>
    <t xml:space="preserve">संगमवाडी क्षेत्रिय कार्यालय अंतर्गत भागातले एअरव्हॉल्व्ह बसविणे व तदनुषंगिक कामे करणे </t>
  </si>
  <si>
    <t>प्र.क्र.31   मध्ये विविध ठिकाणी ड्रेनेज  लाईन बदलने,चेंबर दुरूस्ती करणे,लाईन साफसफाई  करणे.</t>
  </si>
  <si>
    <t>CE20A1196/C2-258</t>
  </si>
  <si>
    <t>ZE16A104A/P2-386</t>
  </si>
  <si>
    <t xml:space="preserve">( टीप :- जवाहरलाल नेहरू नागरी पुनर्निर्माण योजना निधीतून काम पूर्ण  होण्यासाठी आवश्यक असलेल्या रकमेपर्यंत खर्च करण्यात येईल. ) </t>
  </si>
  <si>
    <t xml:space="preserve">ढोलेपाटील क्षेत्रिय कार्यालय अंतर्गत भागातले एअरव्हॉल्व्ह बसविणे व तदनुषंगिक कामे करणे </t>
  </si>
  <si>
    <t>प्रभाग क्र  75 मधील स.नं.67, येथील श्री कुंभार सर ते  श्री सुभाष  कांरडे  यांच्या घरापर्यत नविन  पाय-या / रस्ता  करणे</t>
  </si>
  <si>
    <t>XE23A301/W7-871</t>
  </si>
  <si>
    <t>ZE16A104A/P2-387</t>
  </si>
  <si>
    <t>प्र.क्र.31 रामनगर, दत्तनगर, माळवाडी येथे    ड्रेनेज  लाईन   टाकणे व चेंबर दुरूस्तीची  कामे करणे.</t>
  </si>
  <si>
    <t xml:space="preserve">19. भाजी मंडया एकूण बेरीज </t>
  </si>
  <si>
    <t xml:space="preserve">येरवडा क्षेत्रिय कार्यालय अंतर्गत भागातले एअरव्हॉल्व्ह बसविणे व तदनुषंगिक कामे करणे </t>
  </si>
  <si>
    <t>CE20A1196/C2-259</t>
  </si>
  <si>
    <t>XE23A301/W7-872</t>
  </si>
  <si>
    <t>प्र.क्र.31   मध्ये अक्षय पॅलेस ते नदी   पर्यंत व हिंगणे होम  कॉलनी ते  कर्वेनगर स्मशानभूमी  नाला  साफसफाई   करणे</t>
  </si>
  <si>
    <t>ZE16A104A/P2-388</t>
  </si>
  <si>
    <t>प्रभाग क्र  75 मधील  स.नं.37/10,जांभुळवाडी रोडवरील, स्वराज   दुध  डेअरी    ते महामुणी   यांच्या घरापर्यत रस्ता  करणे</t>
  </si>
  <si>
    <t xml:space="preserve">हडपसर क्षेत्रिय कार्यालय अंतर्गत भागातले एअरव्हॉल्व्ह बसविणे व तदनुषंगिक कामे करणे </t>
  </si>
  <si>
    <t>ZE16A104A/P2-389</t>
  </si>
  <si>
    <t>एस.एन.डी.टी.व चतु:श्रृंगी पाणीपुरवठा विभागा अंतर्गत विविध पंपींग स्टेशन खडकवासला जॅकवेल, गणपती माथा पंपींग व नवीन वारजे पंपींग,पाषाण पंपींग सुस,चतु:श्रृंगी टाक्या येथे सुरक्षेसाठी सी.सी.टि.व्ही. कॅमेरा व सर्व्हिलन्स सिस्टम बसविणे व पंपींग स्टेशन, टाक्या येथे सुरक्षा व्यवस्था पुरविणे (3 रा टप्पा )</t>
  </si>
  <si>
    <t>CE22A547/C4-727</t>
  </si>
  <si>
    <t>ZE16A104A/P2-390</t>
  </si>
  <si>
    <t xml:space="preserve">एस.एन.डी.टी.पंपींग या ठिकाणी ट्रान्सफॉर्मर,मोटर ,पंप , व्हॉल्व्ह, अॅच्युएटर, पॅनल,केबल,सुधारणा करणे, इ. तदनुषंगीक कामे करणे </t>
  </si>
  <si>
    <t>प्रभाग क्र  75 मधील संतोषनगर,  आंबेगाव पठार, अंजलीनगर या  विविध ठिकाणी लोखडी   परफोरेटड बाके   बसविणे</t>
  </si>
  <si>
    <t>क. मांस बाजार गाळा भाडे (आ.प्र.)</t>
  </si>
  <si>
    <t>XE41X101</t>
  </si>
  <si>
    <t>RI30A101</t>
  </si>
  <si>
    <t>ZE16B130/C7-916</t>
  </si>
  <si>
    <t>XE41X102</t>
  </si>
  <si>
    <t>प्रभाग क्र  75 मधील स.नं.56, अंजनीनगर, कात्रज या भागामध्ये ड्रेनेज  लाईन  टाकणे</t>
  </si>
  <si>
    <t>RE22C301/W4-661</t>
  </si>
  <si>
    <t xml:space="preserve">ZE16A104A/P21243  ++ </t>
  </si>
  <si>
    <t>प्रभाग क्र.  32 मधील सम्राट अशोक शाळा येथे  विविध विकास कामे व रंगकाम  इ. करणे</t>
  </si>
  <si>
    <t>ख. कोंढवा पशुवधगृह शुल्क (आ.प्र.)</t>
  </si>
  <si>
    <t>RI30B101</t>
  </si>
  <si>
    <t>प्रभाग क्र. 45 हडपसर स.नं. 53/9+9ब+10 सलेन पार्क येथे 2500 लाख लिटर्स क्षमतेची टाकी बांधणे</t>
  </si>
  <si>
    <t>RE14B301/W5-642</t>
  </si>
  <si>
    <t xml:space="preserve">1. + 2. + 3. + 4. + 5. एकूण बेरीज </t>
  </si>
  <si>
    <t>प्रभाग क्र.  32 मधील गोसावी वस्ती, कदमवस्ती,   इ.  ठिकाणच्या सार्वजनिक शौचालयाची सुधारणा विषयक कामे करणे</t>
  </si>
  <si>
    <t>CE20C118/W1-126</t>
  </si>
  <si>
    <t>ग. मांसळी बाजार गाळा भाडे (आ.प्र.)</t>
  </si>
  <si>
    <t>RE14B301/W5-643</t>
  </si>
  <si>
    <t xml:space="preserve">ZE16A104A/P2 1244  ++ </t>
  </si>
  <si>
    <t>प्रभाग क्र.  32 मध्ये झो.नि व पु  वस्तीमध्ये ड्रेनेज  लाईन   टाकणे व काँक्रीट  करणे</t>
  </si>
  <si>
    <t>RI30C101</t>
  </si>
  <si>
    <t>प्रभाग क्र.  71 ब आंबेडकर नगर व संगम सोसायटी तारा भूमिगत  केरणे.</t>
  </si>
  <si>
    <t>प्रभाग क्र. 45 हडपसर स.नं. 53/9+9ब+10 सलेन पार्क व हडपसर स.नं. 64/11+2 फॉरेस्ट हिल ई.एस.आर. करिता एम.एस. फिडर नलिका टाकणे</t>
  </si>
  <si>
    <t>प्रभाग क्र.54  अ  मध्ये रिध्दी-सिध्दी ग्रहरचना अंबिका स्विट्स  स्मार्ट  गल्ली नं10  रस्ता   डांबरीकरण करणे.</t>
  </si>
  <si>
    <t>XE23A301/W7-873</t>
  </si>
  <si>
    <t xml:space="preserve">तूट / शिल्लक </t>
  </si>
  <si>
    <t>CE20A819/S2-824</t>
  </si>
  <si>
    <t>प्रभाग क्र.54 अ  मध्ये शिवसागर सिटी  फेज वन सरस्वती बँक  सनसिटी येथे_x000D_शिवसागर रेसिडेन्सी   येथे रस्ता   डांबरीकरण व काँक्रीटीकरण  कारणे.</t>
  </si>
  <si>
    <t xml:space="preserve">ZE16A104A/P2 854  +++ </t>
  </si>
  <si>
    <t>CE20A819/S2-825</t>
  </si>
  <si>
    <t>CE20C118/W1-127</t>
  </si>
  <si>
    <t>तुकाई टेकडी चौक भवानी बेकरी ते निर्मल टाऊन शॉप पर्यंत रस्त्याच्या डाव्या व उजव्या बाजूने 8 इंच व्यासाची एम.एस. पाईप लाईन टाकणे</t>
  </si>
  <si>
    <t>प्रभाग क्र.54 अ  मध्ये धायरी   दळवीवाडी  स.नं.136  मारुती मंदिर   येथे रस्ता   डांबरीकरण करणे.</t>
  </si>
  <si>
    <t>घ. गुरांचे मांस बाजार गाळा भाडे (आ.प्र.)</t>
  </si>
  <si>
    <t>अधिनियमानुसार एक लाख रुपये कमीत कमी शिल्लक धरून वर्षाअखेरची शिल्लक</t>
  </si>
  <si>
    <t>प्रभाग क्र.  71 अ बिबवेवाडी कोंढवा रोडवरील प्रकाश  व्यवस्थेत सुधारणा  करणे.</t>
  </si>
  <si>
    <t>RI30D101</t>
  </si>
  <si>
    <t>CE20A819/S2-826</t>
  </si>
  <si>
    <t>CE20A1196/C2-260</t>
  </si>
  <si>
    <t>प्रभाग क्र.54 अ  मध्ये सागर बेकरी ते तृप्ती    अर्पाटमेंट  रस्ता   डांबरीकरण करणे.</t>
  </si>
  <si>
    <t>CE20C118/W1-128</t>
  </si>
  <si>
    <t>ZE16A104A/P2 1199 -  +</t>
  </si>
  <si>
    <t xml:space="preserve">61, 63 </t>
  </si>
  <si>
    <t>प्रभाग क्र  76 मधील कात्रज गावठाण नविन वसाहत परिसरातील रस्ते   खोदून रस्ता क्रॉक्रिट  करणे</t>
  </si>
  <si>
    <t>CE20A819/S2-827</t>
  </si>
  <si>
    <t>प्रभाग क्र.  71 ब बिबवेवाडी ओटा  परिसर व समाज मंदिर विद्युत   विषयक कामे करणे.</t>
  </si>
  <si>
    <t xml:space="preserve">लुल्लानगर चौक ते ज्योती हॉटेल पर्यंत 20'' व्यासाची एम.एस. नलिका टकाणे </t>
  </si>
  <si>
    <t>प्रभाग क्र.54 अ  मध्ये स.नं.143, विठाई  नगर रस्ता डांबरीकरण करणे.</t>
  </si>
  <si>
    <t>ड. किरकोळ जमा (आ.प्र.)</t>
  </si>
  <si>
    <t>अंदाजपत्रक "क' एकूण जमा</t>
  </si>
  <si>
    <t>RI30E101</t>
  </si>
  <si>
    <t>CE20A819/S2-828</t>
  </si>
  <si>
    <t>ZE16A104A/P2 1200 -  +</t>
  </si>
  <si>
    <t>प्रभाग क्र.54 अ  मध्ये गणेश नगर परिसरातील विविध ठिकाणी   रस्ते   काँक्रीटीकरण  व डांबरीकरण करणे.</t>
  </si>
  <si>
    <t>CE20A1196/C2-261</t>
  </si>
  <si>
    <t xml:space="preserve">ज्योती हॉटेल ते एन.आय.बी.एम. रोड कौसर बाग पर्यंत 20'' व्यासाची एम.एस. नलिका टाकणे </t>
  </si>
  <si>
    <t>CE20A819/S2-829</t>
  </si>
  <si>
    <t>प्रभाग क्र  76  मधील शिवशंभोनगर, गल्ली  क्र.1, येथील  अंतर्गत गल्ली मधील रस्ते क्रॉक्रिट  करणे.</t>
  </si>
  <si>
    <t>प्रभाग क्र.54 अ  मध्ये रायकर   नगर परिसरातील विविध ठिकाणी अंतर्गत डांबरीकरण    करणे.</t>
  </si>
  <si>
    <t>प्रयोगशाळा शुल्क</t>
  </si>
  <si>
    <t>RI30F101</t>
  </si>
  <si>
    <t>CE20A819/S2-830</t>
  </si>
  <si>
    <t xml:space="preserve">ZE16A104A /P2 1201 -  + </t>
  </si>
  <si>
    <t>CE22A547/C4-728</t>
  </si>
  <si>
    <t>प्रभाग क्र.54 अ  मध्ये गारमाळ परिसरातील विविध ठिकाणी अंतर्गत डांबरीकरण    करणे.</t>
  </si>
  <si>
    <t>ज्योती हॉटेल ते एन.आय.बी.एम. रोड ब्रम्हा इस्टेट आतील रोड पर्यंत 8'' व्यासाची डी.आय. पाईप लाईन टाकणे</t>
  </si>
  <si>
    <t>प्रभाग क्र  76 मधील सुखसागरनगर,  टेलिफोन ऐक्सचेज, सुखनिवास  सोसायटीजवळ बसस्थानक उभारणे</t>
  </si>
  <si>
    <t>CE20A819/S2-831</t>
  </si>
  <si>
    <t>CE22A114/W4-1126</t>
  </si>
  <si>
    <t>प्रभाग क्र.54 अ  मध्ये अभिरुची   समोरील   एम.सी.बी.कटारीया लेन  डांबरीकरण करणे.</t>
  </si>
  <si>
    <t xml:space="preserve">ZE16A104A/ P 2 -12  08 + </t>
  </si>
  <si>
    <t>प्रभाग क्र.  72 मधील व्ही.आय.टी. दवाखान्याची सुधारणा  कामे करणे</t>
  </si>
  <si>
    <t>CE20A819/S2-832</t>
  </si>
  <si>
    <t>प्रभाग क्र. 61 कोन्ढवा बायपास फाटयापासून एन. आय. बी. एम. रस्त्याने 300 मि. मी. व्य्साची एम. एस. लाईन टाकणे.</t>
  </si>
  <si>
    <t>CE22A547/C4-729</t>
  </si>
  <si>
    <t>50 40000</t>
  </si>
  <si>
    <t>प्रभाग क्र.54 अ  मध्ये माणीकबाग परिसरातील विविध ठिकाणी रस्ता   डांबरीकरण करणे.</t>
  </si>
  <si>
    <t xml:space="preserve">20. मांस, मासळी बाजार आणि पशुवधगृहे एकूण बेरीज </t>
  </si>
  <si>
    <t>CE22A114/W4-1127</t>
  </si>
  <si>
    <t>प्रभाग क्र  76 मधील कात्रज गावठाण नविन वसाहत परिसरात  पीएमपीएमएल बसस्थानक उभारणे</t>
  </si>
  <si>
    <t>CE20A819/S2-833</t>
  </si>
  <si>
    <t>प्रभाग क्र.  72 मधील खिंडीमधील सिमाभिंत बांधणे</t>
  </si>
  <si>
    <t>प्रभाग क्र. 54 ब, मध्ये धायरी   फाटा ते  धायरी गाव मुख्य   रस्ता   डांबरीकरण करणे.</t>
  </si>
  <si>
    <t xml:space="preserve">ZE16A104A/P 2 12 -  33 + </t>
  </si>
  <si>
    <t>CE22A114/W4-1128</t>
  </si>
  <si>
    <t>CE22A547/C4-730</t>
  </si>
  <si>
    <t>बकरी हिल झोन 2 पासून शिवरकर रोड इनामदार हॉस्पिटल पर्यंत (विशाल मेगा मार्ट) 600 मि.मी. एम.एस. नलिका विकसीत करणे 3 किमी</t>
  </si>
  <si>
    <t>प्रभाग क्र.  72 मधील  स्मशानभूमी दुरुस्ती कामे  करणे.</t>
  </si>
  <si>
    <t>प्रभाग क्र  76 मधील कात्रज गावठाण  परिसरात  कचरा व्यवस्थापनाकरीता प्लॅस्टिक    बकेट पुरविणे</t>
  </si>
  <si>
    <t>CE20A819/S2-834</t>
  </si>
  <si>
    <t>प्रभाग क्र. 54 ब, मध्ये सिंहगड   रोड मधुकोष    ते  प्रयेजा   सिटीपर्यंत रस्ता तयार  करणे.</t>
  </si>
  <si>
    <t>CE22A114/W4-1129</t>
  </si>
  <si>
    <t xml:space="preserve">ZE16A104A/ P2-874  ++ </t>
  </si>
  <si>
    <t>CE20A819/S2-835</t>
  </si>
  <si>
    <t>प्रभाग क्र. 46 रामटेकडी टँकर पाँईट येथे सुधारणा कामे करणे,  फलो मिटर बसविणे व कार्यालय बांधणे.</t>
  </si>
  <si>
    <t>RI33A101</t>
  </si>
  <si>
    <t>प्रभाग क्र. 54 ब, मध्ये विविध ठिकाणी गल्लीबोळ डांबरीकरण करणे.</t>
  </si>
  <si>
    <t>प्रभाग क्र.  72 मधील मनपा मिळकतींची दुरुस्ती कामे  करणे.</t>
  </si>
  <si>
    <t>ZE16B130/C7-917</t>
  </si>
  <si>
    <t>CE20A819/S2-836</t>
  </si>
  <si>
    <t>प्रभाग क्र  76 मधील सुखसागरनगर येथील प्रविण चाळ येथे  सिमाभिंत बांधणे</t>
  </si>
  <si>
    <t>CE22A114/W4-1130</t>
  </si>
  <si>
    <t>प्रभाग क्र.55 अ वडगाव   बु. सिंहगड  रोड, धनराज कॉ.  पर्यत 12 मी. डी पी  रोड करणे</t>
  </si>
  <si>
    <t>ZE16A104A/P2 1227 -  ++</t>
  </si>
  <si>
    <t>प्रभाग क्र.  72 ब मध्ये सुप्पर येथे  सभामंडप  बांधणे</t>
  </si>
  <si>
    <t>CE20A819/S2-837</t>
  </si>
  <si>
    <t xml:space="preserve">प्र.क्र. 63 शिवनेरी नगर येथे टाकी बांधणे व तद्नुषंगिक कामे करणे </t>
  </si>
  <si>
    <t>RI35A101</t>
  </si>
  <si>
    <t>प्रभाग क्र.55 अ वडगाव   बु. सी वाय डी  पी स्कूल  रेणुकामाता   मंदिर ते घोरपडे    यांचे    घर रस्ता ग्राऊट करणे</t>
  </si>
  <si>
    <t>ZE16B113/W7-27</t>
  </si>
  <si>
    <t>CE20A819/S2-838</t>
  </si>
  <si>
    <t>प्रभाग क्र.  72 मध्ये अप्पर  व सुप्पर येथे रस्ते   कॉक्रिंट  करणे.</t>
  </si>
  <si>
    <t>55ब</t>
  </si>
  <si>
    <t xml:space="preserve">ZE16A104A/P2-1203  ++ </t>
  </si>
  <si>
    <t xml:space="preserve">प्रभाग क्र.55 ब वडगाव बु. फनटाईम थिएटर ते हिंगणे बद पाईप लाईनच्या कडेचा 7.5 मी. डी पी रोड ग्राऊट करणे </t>
  </si>
  <si>
    <t>काहुन रोड येथील 26 इंच व्यासाची एम.एस. नलिका बदलणे व जलमंदिर एम.ई.एस. च्या मागील नलिका शिफ्ट करणे</t>
  </si>
  <si>
    <t>CE20C118/W1-129</t>
  </si>
  <si>
    <t>CE20A819/S2-839</t>
  </si>
  <si>
    <t>RI36A101</t>
  </si>
  <si>
    <t xml:space="preserve">प्रभाग क्र.55 ब वडगाव बु. तुकाईनगर ते अमरज्योती मंडळ चौकापर्यत 24 मी. डी पी रोड विकसित करणे </t>
  </si>
  <si>
    <t>प्रभाग क्र.  72 व्ही.आय.टी. चौक ते  गंगाधाम   रस्ता तुळजा भवानी   मंदिराकडे  जाणाऱ्या रस्त्यावर प्रकाश व्यवस्था  करणे.</t>
  </si>
  <si>
    <t>CE20A819/S2-840</t>
  </si>
  <si>
    <t>ZE16A104A/P2 632 -  +++</t>
  </si>
  <si>
    <t>CE20C118/W1-130</t>
  </si>
  <si>
    <t xml:space="preserve">रामटेकडी येथे 60 लक्ष लिटर्स क्षमतेची पाणी साठवण टाकी बांधणे </t>
  </si>
  <si>
    <t>प्रभाग क्र.55 ब वडगाव  बु. महेश गॅलक्सी ते  जाधवनगर  रस्ता पेव्हर  करणे</t>
  </si>
  <si>
    <t>प्रभाग क्र.  72  अ सुप्पर  इंदिरानगर,  अप्पर   ओटा, गणेशनगर व विविध ठिकाणी एल.ई.डी. फिटींग बसविणे.</t>
  </si>
  <si>
    <t>RI37A101</t>
  </si>
  <si>
    <t>CE20A819/S2-841</t>
  </si>
  <si>
    <t>CE20C118/W1-131</t>
  </si>
  <si>
    <t>प्रभाग क्र.55 ब वडगाव  बु. सी आय डी पी  स्कूल    ते  पाण्याच टाकी 50 मी. डी पी  रोड विकसित   करणे</t>
  </si>
  <si>
    <t>प्रभाग क्र.  72 ब 276 ओटा, सरगम चाळ व इतर   ठिकाणी भूमिगत  केबल करणे.</t>
  </si>
  <si>
    <t>CE20A819/S2-842</t>
  </si>
  <si>
    <t xml:space="preserve">ZE16A104A/S5-1602+  </t>
  </si>
  <si>
    <t>प्रभाग क्र.56 अ मध्ये   पर्वती पूल  ते  गणेश मळा चौक रस्ता   दुरुस्त करणे</t>
  </si>
  <si>
    <t>प्रभाग क्र.1 मध्ये स.नं. 24/8/2 व 24/8, मुंजाबा वस्ती, धानोरी येथे पाण्याची टाकी बांधणे</t>
  </si>
  <si>
    <t>CE20C118/W1-132</t>
  </si>
  <si>
    <t>CE20A819/S2-843</t>
  </si>
  <si>
    <t>प्रभाग क्र.  72 अ शिवतेजनगर, खडकेवस्ती, श्रेयसनगर व इतर   ठिकाणी प्रकाश व्यवस्था  करणे.</t>
  </si>
  <si>
    <t>प्रभाग क्र.56 अ पु.ल.देशपांडे  उद्यानापासून ते  जनता वसाहतमध्ये  जाणारा   रस्ता डांबरीकरण  करणे</t>
  </si>
  <si>
    <t xml:space="preserve">ZE16A104A/S5 8 58  +++ </t>
  </si>
  <si>
    <t>धनकवडी क्षेत्रीय कार्यालय ऐकूण  बेरीज</t>
  </si>
  <si>
    <t>CE20A819/S2-844</t>
  </si>
  <si>
    <t>CE20C118/W1-133</t>
  </si>
  <si>
    <t>प्रभाग क्र. 1 मध्ये स.न 2+3+4 धानोरी येथे पाण्याची टाकी बांधणे</t>
  </si>
  <si>
    <t>प्रभाग क्र.56 अ  मध्ये जलकेंद्रातील  रस्ते डांबरीकरण   करणे</t>
  </si>
  <si>
    <t>प्रभाग क्र.  72 ब येथे  विविध ठिकाणी एल.ई.डी. फिटींग बसविणे.</t>
  </si>
  <si>
    <t>29−ब. तेरावा वित्त आयोग अनुदान</t>
  </si>
  <si>
    <t>RI39A101C</t>
  </si>
  <si>
    <t>CE20A819/S2-845</t>
  </si>
  <si>
    <t>प्रभाग क्र.56 अ मध्ये   पर्वती जलकेंद्र    स.नं.131 कॅनॉलच्या कडेने  रस्ता  करणे</t>
  </si>
  <si>
    <t>CE20C118/W1-134</t>
  </si>
  <si>
    <t xml:space="preserve">ZE16A104A/P2-1143+  </t>
  </si>
  <si>
    <t xml:space="preserve">2, 19 </t>
  </si>
  <si>
    <t>CE20A819/S2-846</t>
  </si>
  <si>
    <t>प्रभाग क्र.  72  अ पवननगर, पद्मावतीनगर व इतर   ठिकाणी भूमिगत  केबल करणे.</t>
  </si>
  <si>
    <t>खराडी, वडगावशेरी या परिसरात नव्याने विकसित होणाऱ्या रस्त्यावर पाण्याची लाईन टाकणे व तद्नुषंगिक कामे करण.े</t>
  </si>
  <si>
    <t>प्रभाग क्र.56 ब मध्ये जनता  वसाहत जय भवानी नगर ते आनंद     मठ    येथे  रस्ता   डांबरीकरण करणे</t>
  </si>
  <si>
    <t>RI40A101</t>
  </si>
  <si>
    <t>CE20C118/W1-135</t>
  </si>
  <si>
    <t>CE20A819/S2-847</t>
  </si>
  <si>
    <t>प्रभाग क्र.72 ब मध्ये विविध ठिकाणी 7 मी.  पोल बसविणे</t>
  </si>
  <si>
    <t>प्रभाग क्र.56 ब मध्ये जनता  वसाहत  गणेश मंडळ ते  मध्यवर्ती पर्यत  डांबरीकरण  करणे</t>
  </si>
  <si>
    <t>ZE16A104A/S5 1608  +</t>
  </si>
  <si>
    <t>कोंढवा वानवडी क्षेत्रीय  कार्यालय</t>
  </si>
  <si>
    <t>CE20A819/S2-848</t>
  </si>
  <si>
    <t>प्रभाग क्र.2 अ, मध्ये विविध ठिकाणी पाणी पुरवठा व्यवस्था करणे.</t>
  </si>
  <si>
    <t>CE20C118/W1-136</t>
  </si>
  <si>
    <t>प्रभाग क्र.56 ब मध्ये जनता  वसाहत  मध्यवर्ती ते  वाघजाई मंदिर  पर्यत रस्ता   डांबरीकरण करणे</t>
  </si>
  <si>
    <t>30.1 - डी.पी.डी.सी.कामापोटी सेटेज चार्जेस वसुली</t>
  </si>
  <si>
    <t>RI40A101A</t>
  </si>
  <si>
    <t>प्रभाग क्र.  72  अ श्रेयसनगर,  खडकेवस्ती, सुपर  व इतर   ठिकाणी केबल अंडरग्राऊंड  करणे.</t>
  </si>
  <si>
    <t>CE20A819/S2-849</t>
  </si>
  <si>
    <t>प्रभाग क्र.56 ब मध्ये कॅनॉलच्या कडेने  रस्ता  पेव्हर व डांबरीकरण  करणे</t>
  </si>
  <si>
    <t xml:space="preserve">ZE16A104A/P2-1142+  </t>
  </si>
  <si>
    <t>CE20C118/W1-137</t>
  </si>
  <si>
    <t xml:space="preserve">2, 18, 19 </t>
  </si>
  <si>
    <t>CE20A819/S2-850</t>
  </si>
  <si>
    <t>57ब</t>
  </si>
  <si>
    <t>विश्रांतवाडी , धानोरी, लोहगाव, कळस या परिसरात नव्याने विकसित होणाऱ्या रस्त्यावर पाण्याची लाईन टाकणे व तद्नुषंगिक कामे करणे</t>
  </si>
  <si>
    <t>प्रभाग क्र.  72 ब सुपर  इंदिरानगर व इतर   ठिकाणी येथे  डेकोरेटिव्ह  पोल व एल.ई.डी. फिटींग बसविणे.</t>
  </si>
  <si>
    <t>प्रभाग क्र.  57 ब पर्वती  दर्शन  गावामध्ये रस्ते डांबरीकरण  करणे.</t>
  </si>
  <si>
    <t>ZE16B130/C7-918</t>
  </si>
  <si>
    <t>RI42A101</t>
  </si>
  <si>
    <t>CE20A819/S2-851</t>
  </si>
  <si>
    <t>प्रभाग क्र.41 अ नानाई  बाग येथे  नवीन ड्रेनेज  लाईन  टाकणे</t>
  </si>
  <si>
    <t>प्रभाग क्र.58  अ  मध्ये राष्ट्रभूण  चौक ते  निवृत्ती भोंदे  चौक रस्ता   करणे</t>
  </si>
  <si>
    <t>ZE16A104A/S5-1603  +</t>
  </si>
  <si>
    <t>CE20A819/S2-852</t>
  </si>
  <si>
    <t xml:space="preserve">प्रभाग क्र.1 अ, मधील विविध ठिकाणी 6 इंची पाणी लाईन टाकणे </t>
  </si>
  <si>
    <t xml:space="preserve">34. जवाहरलाल नेहरू नागरी पुनर्निर्माण योजने अंतर्गत केंद्र व राज्य </t>
  </si>
  <si>
    <t>प्रभाग क्र.58 अ  मध्ये गुरुवार पेठ,शुक्रवार पेठ  मध्ये विविध ठिकाणी रस्ता  करणे</t>
  </si>
  <si>
    <t>CE20A1196/C2-262</t>
  </si>
  <si>
    <t>CE20A819/S2-853</t>
  </si>
  <si>
    <t>प्रभाग क्र.41 अ स.नं.50 नानाई  बाग येथे काँक्रिटीकरण  करणे</t>
  </si>
  <si>
    <t>ZE16A104A/S5-1606  +</t>
  </si>
  <si>
    <t>प्रभाग क्र.58 ब मध्ये   पानघंटी चौक  ते  राष्ट्रभूषण   चौक रस्ता   करणे</t>
  </si>
  <si>
    <t xml:space="preserve">प्रभाग क्र. 1ब टिंगरेनगर मध्ये विविध ठिकाणी पाण्याच्या लाईन टाकणे </t>
  </si>
  <si>
    <t>CE20A819/S2-854</t>
  </si>
  <si>
    <t>CE20C406/C1-1227</t>
  </si>
  <si>
    <t>प्रभाग क्र.59 अ  मध्ये 247  गुरुवार पेठ  ते  दलाल चौक विविध ठिकाणी   खोदून डांबरीकरण करणे.</t>
  </si>
  <si>
    <t>शासनाकडून अनुदान</t>
  </si>
  <si>
    <t>RI45A101</t>
  </si>
  <si>
    <t>प्रभाग क्र.41 अ काच कंपनी    ते  भिम चौक प्रकाश व्यवस्था  करणे</t>
  </si>
  <si>
    <t>CE20A819/S2-855</t>
  </si>
  <si>
    <t>ZE16A104A/S5-1607  +</t>
  </si>
  <si>
    <t>प्र.क्र.60 अ विविध ठिकाणी डांबरीकरण  करणे</t>
  </si>
  <si>
    <t xml:space="preserve">प्रभाग क्र. 1ब लोहगांव मध्ये विविध ठिकाणी पाण्याच्या लाईन टाकणे </t>
  </si>
  <si>
    <t>CE20A819/S2-856</t>
  </si>
  <si>
    <t>प्र.क्र.60   अ  मध्ये ए डी कॅम्प  चौक    ते  सेव्हन लव्ह चौक डांबरीकरण  करणे</t>
  </si>
  <si>
    <t>CE22A547/C4-731</t>
  </si>
  <si>
    <t>RI52A101</t>
  </si>
  <si>
    <t>CE20A819/S2-857</t>
  </si>
  <si>
    <t>ZE16A104A/S5-1610  +</t>
  </si>
  <si>
    <t>प्रभाग क्र.41 ब स.नं.50 हिस्सा नं.1/3 ब येथे  व्यायामशाळा बांधणे</t>
  </si>
  <si>
    <t>प्रभाग क्र.61 अ सह्याद्री पार्क अंतर्गत     रस्ते करणे</t>
  </si>
  <si>
    <t xml:space="preserve">प्रभाग क्र. 3 ब मधील विविध ठिकाणी पाण्याच्या लाईन्स टाकणे </t>
  </si>
  <si>
    <t>CE20A819/S2-858</t>
  </si>
  <si>
    <t>RI53A101</t>
  </si>
  <si>
    <t>प्रभाग क्र.61 अ एन आय बी एम परिसरातील रस्ते डांबरीकरण   करणे</t>
  </si>
  <si>
    <t>CE20A819/S2-859</t>
  </si>
  <si>
    <t xml:space="preserve">ZE16A104A/S5-1611+  </t>
  </si>
  <si>
    <t>प्रभाग क्र.61  अ  नानक सोसायटी रस्ते डांबरीकरण   करणे</t>
  </si>
  <si>
    <t xml:space="preserve">प्रभाग क्र. 3 ब मधील पाण्याचे नेटवर्क विकसित करणे </t>
  </si>
  <si>
    <t>CE20A819/S2-860</t>
  </si>
  <si>
    <t>CE20A176/W2-81</t>
  </si>
  <si>
    <t>प्रभाग क्र  69 अ, मधील आदर्शनगर भागातील रस्ते क्रॉक्रिट  करणे</t>
  </si>
  <si>
    <t>ZE16A104A/P2-391</t>
  </si>
  <si>
    <t>RI55A101</t>
  </si>
  <si>
    <t>प्रभाग क्र.61 अ लोणकर वस्ती  रस्ता  तयार   करणे</t>
  </si>
  <si>
    <t xml:space="preserve">पाषाण पंपींग येथे एक्सप्रेस फिडर /केबल टाकणे व इतर तदनुषंगीक कामे करणे </t>
  </si>
  <si>
    <t>CE20A176/W2-82</t>
  </si>
  <si>
    <t>ZE16A104A/P2-392</t>
  </si>
  <si>
    <t>प्रभाग क्र  69 अ, मधील स.नं.35 व 36 भागातील रस्ते क्रॉक्रिट  करणे</t>
  </si>
  <si>
    <t>CE20A819/S2-861</t>
  </si>
  <si>
    <t>CE20C118#</t>
  </si>
  <si>
    <t>RI59A101</t>
  </si>
  <si>
    <t>CE20A176/W2-83</t>
  </si>
  <si>
    <t>प्रभाग क्र.61 अ बोराडे  नगर ते  साळुंके विहार रस्त्यावर पूलापर्यत रस्ता  विकसित  करणे</t>
  </si>
  <si>
    <t>क्षेत्रिय कार्यालयाने विद्युत विभागातंर्गत करावयाची कामे</t>
  </si>
  <si>
    <t>प्रभाग क्र  69  अ, मधील स.नं.8 मधील रस्ते क्रॉक्रिट  करणे</t>
  </si>
  <si>
    <t>CE20A819/S2-862</t>
  </si>
  <si>
    <t>प्रभाग क्र.15     अनिकेत चिकण सेंन्टर सर्वे नं  12 येरवडा लक्ष्मीनगर येथे    ड्रेनेज  लाईन   टाकणे व कोबा करणे.</t>
  </si>
  <si>
    <t xml:space="preserve">पाषाण पंपींग येथे विंद्युत विषयक तातडीच्या दुरूस्त्या व इतर तदनुषंगीक कामे करणे </t>
  </si>
  <si>
    <t>CE20A176/W2-84</t>
  </si>
  <si>
    <t>RI63A101</t>
  </si>
  <si>
    <t>ZE16A104A/P2-393</t>
  </si>
  <si>
    <t>CE20C335</t>
  </si>
  <si>
    <t>82</t>
  </si>
  <si>
    <t>प्रभाग क्र  69 अ, मधील फाईव्ह स्टार सोसायटी मधील रस्ते क्रॉक्रिट  करणे</t>
  </si>
  <si>
    <t>एस.एन.डी.टी.पंपींग येथे पंपाचे स्पेअर पुरविणे</t>
  </si>
  <si>
    <t>RE20A302/C2-874</t>
  </si>
  <si>
    <t xml:space="preserve">गणेश कला क्रिडा केंद्र येथे डिस्ट्रीब्युशन ट्रान्स्फॉर्मर व तद्नुषंगिक सर्व कामे करणे. </t>
  </si>
  <si>
    <t>ZE16A104A/P2-394</t>
  </si>
  <si>
    <t>प्रभाग क्र.15   लक्ष्मीनगर ते  गणेशनगर या भागातील  रत्यांचे    कॉक्रीटीकरण  करणे</t>
  </si>
  <si>
    <t>CE20A176/W2-85</t>
  </si>
  <si>
    <t>प्रभाग क्र  69 अ, मधील भोकसेनगर परिसरातील   रस्ते क्रॉक्रिट  करणे</t>
  </si>
  <si>
    <t>RI64A101</t>
  </si>
  <si>
    <t>CE20A176/W2-86</t>
  </si>
  <si>
    <t>प्रभाग क्र  69 अ, मधील गोविंदराव पाटीलनगर परिसरातील   रस्ते क्रॉक्रिट  करणे</t>
  </si>
  <si>
    <t>ZE16A104A/S5 1612  +</t>
  </si>
  <si>
    <t>FE14A121/C5-1209</t>
  </si>
  <si>
    <t>CE20A176/W2-87</t>
  </si>
  <si>
    <t xml:space="preserve">प्रभाग क्र. 3 ब मधील विविध ठिकाणी जुन्या पाण्याच्या लाईन बदलुन नविन टाकणे </t>
  </si>
  <si>
    <t>प्र.क्र.32 ज्ञानदीप  कॉलनी गल्ली नं.1 व 2, कामना वसाहत येथे    ड्रेनेज  विषयक कामे करणे</t>
  </si>
  <si>
    <t>प्रभाग क्र  69 ब,मध्ये श्रीराम  मराठा सोसायटी  मध्ये युटीडब्ल्युटी  क्रॉक्रिटीने  करणे</t>
  </si>
  <si>
    <t>प्रभाग क्र.46 अ स.नं.108/109 आनंदनगर, विनोद     फोटो स्टुडिओ,    अंध शाळेच्या भिंती  पासून अंतर्गत राहणाऱ्या
नागरिकांसाठी सार्वजनिक  शौचालय बांधणे विशेष   करून (महिलांकरिता)</t>
  </si>
  <si>
    <t>ZE16A104A/S5-1615  +</t>
  </si>
  <si>
    <t>XE23A301/W7-874</t>
  </si>
  <si>
    <t xml:space="preserve">प्रभाग क्र.5 अ मध्ये गणेशनगर येथे पिण्याची पाईप लाईन टाकणे </t>
  </si>
  <si>
    <t>ZE16B130/C7-919</t>
  </si>
  <si>
    <t>RI65A101</t>
  </si>
  <si>
    <t>प्र.क्र.32 गोसावी  वस्ती, बराटे चाळ इ. ठिकाणी ड्रेनेज  विषयक कामे करणे.</t>
  </si>
  <si>
    <t>प्रभाग क्र.46 अ स.नं.110 येथील ड्रेनेज  लाईन व काँक्रिट  करणे</t>
  </si>
  <si>
    <t>CE20A176/W2-88</t>
  </si>
  <si>
    <t>ZE16A104A/S5 1616  +</t>
  </si>
  <si>
    <t>CE20C349</t>
  </si>
  <si>
    <t>प्रभाग क्र  69 ब,मध्ये पद्मछाया सोसायटी  मध्ये युटीडब्ल्युटी  क्रॉक्रिटीने  करणे</t>
  </si>
  <si>
    <t>XE23A301/W7-875</t>
  </si>
  <si>
    <t>CE22A547/C4-732</t>
  </si>
  <si>
    <t>RE20A302/C2-875</t>
  </si>
  <si>
    <t xml:space="preserve">उरूळी देवाची कचरा डेपो येथे प्रकाश व्यवस्था व विद्युत विषयक कामे करणे </t>
  </si>
  <si>
    <t>प्रभाग क्र.46 ब मधील  मुस्लिम दफनभुमी व स्मशानभुमी येथे  विकासाची कामे करणे</t>
  </si>
  <si>
    <t>ZE16A115/W6-203</t>
  </si>
  <si>
    <t>प्रभाग क्र.15  येरवडा लक्ष्मीनगर सर्वे नं  72 गजराज मित्र मंडळापासुन ते  येरवडा मासे मार्केट पर्यंतचा रस्ता  करणे.</t>
  </si>
  <si>
    <t>प्र.क्र.32   मध्ये विविध ठिकाणी ड्रेनेज  लाईन व पावसाळी लाईन साफसफाई   करणे</t>
  </si>
  <si>
    <t>प्रभाग क्र  69 ब,मध्ये पद्मछाया सोसायटी  मध्ये पाण्याची   लाईन  टाकणे</t>
  </si>
  <si>
    <t>XE23A301/W7-876</t>
  </si>
  <si>
    <t>ZE16B130/C7-920</t>
  </si>
  <si>
    <t>CE20C352#</t>
  </si>
  <si>
    <t>ZE16A115/W6-204</t>
  </si>
  <si>
    <t>प्र.क्र.32मध्ये विविध  ठिकाणी ड्रेनेज  लाईन बदलने,चेंबर दुरूस्ती करणे,लाईन साफसफाई  करणे.</t>
  </si>
  <si>
    <t>प्रभाग क्र.46 ब वानवडी परिसरात  ड्रेनेज  लाईन  टाकणे</t>
  </si>
  <si>
    <t>RE14B302/C5-576</t>
  </si>
  <si>
    <t xml:space="preserve">शहरातील विविध ठिकाणी प्रकाश व्यवस्था करणे </t>
  </si>
  <si>
    <t>प्रभाग क्र  69 ब,मध्ये   आंनदभुवन, सागर दर्शन  सोसायटी  मध्ये पाण्याची   लाईन  टाकणे</t>
  </si>
  <si>
    <t>प्रभाग क्र.15 सर्वे नं  12 लक्ष्मीनगर येरवडा भागातील शौचालय दुरुस्ती करणे.</t>
  </si>
  <si>
    <t>RE20C301/W1-725</t>
  </si>
  <si>
    <t>ZE16B113/W7-28</t>
  </si>
  <si>
    <t>प्र.क्र..32 मधील  सुलभ शौचालय व इमारती मधील विद्युत विषयक   कामे करणे</t>
  </si>
  <si>
    <t>प्रभाग क्र  69 ब,मध्ये स.नं.8  या  भागामध्ये  मोठया व्यासाची ड्रेनेज  लाईन  टाकणे</t>
  </si>
  <si>
    <t>RE14B302/C5-577</t>
  </si>
  <si>
    <t>CE20C355</t>
  </si>
  <si>
    <t>प्रभाग क्र.15  येरवडा सर्वे क्र.12 लेन नं  17 लक्ष्मीनगर व इतर  ठिकाणी  सार्वजनिेक शौचालयांची देखभाल दुरुस्ती करणे.</t>
  </si>
  <si>
    <t xml:space="preserve">सेंट्रल स्टोअर विद्युत कोठी सुधारणा, देखभाल, दुरुस्ती करणे </t>
  </si>
  <si>
    <t>RE20A302/C2-876</t>
  </si>
  <si>
    <t>CE20C358</t>
  </si>
  <si>
    <t>प्रभाग क्र.15  येरवडा सर्वे नं  12 लेन   नं  17 लक्ष्मीनगर संतोष मित्र मंडळ पासुन क्षीरसागर हॉल  पर्यंतचा रस्ता   करणे.</t>
  </si>
  <si>
    <t>मनपा प्राथमिक शाळा, शिक्षण मंडळ कार्यालय येथे प्रकाश व्यवस्था व वीज वायरिंग करणे</t>
  </si>
  <si>
    <t>पाषाण पंपींग येथे पंपाचे स्पेअर पुरविणे</t>
  </si>
  <si>
    <t>प्रभाग क्र.61 अ फासोस हॉटेल    ते लोणकर वस्ती पर्यत  60 फुटी  रस्ता  विकसित  करणे</t>
  </si>
  <si>
    <t>CE20A176/W2-89</t>
  </si>
  <si>
    <t>RE14B302/C5-578</t>
  </si>
  <si>
    <t>CE20C391</t>
  </si>
  <si>
    <t>CE20A1196/C2-263</t>
  </si>
  <si>
    <t>RE20A301/W2-1249</t>
  </si>
  <si>
    <t>प्रभाग क्र  73 मधील रजनी कॉर्नर  मागील रस्ता  विकसित  करणे</t>
  </si>
  <si>
    <t>CE20A819/S2-863</t>
  </si>
  <si>
    <t>विद्युत दाहिनी देखभाल दुरुस्ती करणे</t>
  </si>
  <si>
    <t>प्रभाग क्र.61  अ  नानक सोसायटी गार्डन पर्यंत   फुटपाथ करणे</t>
  </si>
  <si>
    <t>डहाणूकर कॉलनी  ते  तेजसनगर फूटपाथ पेव्हींग ब्लॉक दुरूस्ती करणे.</t>
  </si>
  <si>
    <t>ZE16A104A/P2-395</t>
  </si>
  <si>
    <t>प्रभाग क्र.61 अ  सिध्दार्थनगर मधील  मुख्य रस्ता डांबरीकरण  करणे</t>
  </si>
  <si>
    <t xml:space="preserve">एस.एन.डी.टी.पाणीपुरवठा अंतर्गत स्ट्रीट लाईट,पोल केबल विषयक कामे करणे </t>
  </si>
  <si>
    <t>CE20A819/S2-864</t>
  </si>
  <si>
    <t>RI66A101</t>
  </si>
  <si>
    <t>प्रभाग क्र.61 अ साळुंके विहार डी पी  रस्ता  विकसित  करणे</t>
  </si>
  <si>
    <t xml:space="preserve">प्रभाग क्र 5 ब मध्ये विविध ठिकाणी पाण्याची जुनी लाईन बदलून नविन 6 इंची व्यासाची डी.आय.लाईन टाकणे व तदनुषंगिक कामे करणे </t>
  </si>
  <si>
    <t>CE20A819/S2-865</t>
  </si>
  <si>
    <t>ZE16A104A/P2-396</t>
  </si>
  <si>
    <t>46. प्रादेशिक पर्यटन विकास योजना - शनिवार वाडा व परिसर विकास करणे</t>
  </si>
  <si>
    <t>प्रभाग क्र.61 अ एन आय   बी  एम  साळुंके विहार   लिंक रस्ता  डांबरीकरण/कॉक्रीट करणे</t>
  </si>
  <si>
    <t>एस.एन.डी.टी.पंपींग येथील ट्रान्सफॉर्मर यार्ड मध्ये मेन इनकमींग केबल तसेच ओव्हर हेड सप्लाय साठी रिंग मेन युनीट पुरविणे बसविणे व इतर तदनुषंगीक कामे करणे</t>
  </si>
  <si>
    <t>CE20C394#</t>
  </si>
  <si>
    <t>CE20A819/S2-866</t>
  </si>
  <si>
    <t>ZE16A104A/S5-1617  +</t>
  </si>
  <si>
    <t>ZE16A104A/P2-397</t>
  </si>
  <si>
    <t>प्रभाग क्र.61 अ मधील विविध ठिकाणी रस्ते  डांबरीकरण  करणे</t>
  </si>
  <si>
    <t xml:space="preserve">शहरात विविध ठिकाणी भूमिगत केबल टाकणे </t>
  </si>
  <si>
    <t xml:space="preserve">प्रभाग क्र 5 ब गणेशनगर कळस येथे पाणीपुरवठा विषयक कामे करणे </t>
  </si>
  <si>
    <t xml:space="preserve">वारजे जलकेंद्र येथे फिल्टर बेडचे खराब व्हॉल्व्ह बदलणे व इतर दुरूस्ती विषयक कामे करणे </t>
  </si>
  <si>
    <t>CE20A1196/C2-264</t>
  </si>
  <si>
    <t>CE20A819/S2-867</t>
  </si>
  <si>
    <t>ZE16A104A/P2-398</t>
  </si>
  <si>
    <t>प्रभाग क्र.61  अ  पृथ्वी पार्क  सोसायटी रस्ता डांबरीकरण  करणे</t>
  </si>
  <si>
    <t>RE14B301/W5-644</t>
  </si>
  <si>
    <t xml:space="preserve">ZE16A104A/S5-1662+ </t>
  </si>
  <si>
    <t>वारजे जलकेद्र टप्पा क्र.2 मधील एस.एन.डी.टी.एच.एल.आर.झोन पंपाकरीता पर्यायी पंप मोटर सेट व पॅनल पुरविणे बसविणे व अनुषंगीक कामे करणे</t>
  </si>
  <si>
    <t xml:space="preserve">अंदाजपत्रक "अ' एकूण जमा </t>
  </si>
  <si>
    <t xml:space="preserve">प्रभाग क्र.18अ, हरीनगर,आदर्शनगर,दत्तनगर पाण्याची लाईन टाकणे </t>
  </si>
  <si>
    <t>ZE16A104A/P2-399</t>
  </si>
  <si>
    <t xml:space="preserve">वारजे जलकेद्र टप्पा क्र.1 गांघीभवन झोनचे पंपाकरीता स्पेअर मोटर पुरविणे बसविणे </t>
  </si>
  <si>
    <t>ZE16A104A/P2-400</t>
  </si>
  <si>
    <t xml:space="preserve">ZE16A104A/S5-1665+ </t>
  </si>
  <si>
    <t>प्रभाग क्र.15  येरवडा सर्वे नं  12 लाईन नं  17 लक्ष्मीनगर संतोष मित्र मंडळ व इतर   ठिकाणी शौचालय दुरुस्ती करणे.</t>
  </si>
  <si>
    <t xml:space="preserve">प्रभाग क्र.18 ब मध्ये बिशप स्कूल ते आदर्शनगर याठिकाणी मोठ्या व्यासाच्या पाण्याच्या लाईन्स टाकणे </t>
  </si>
  <si>
    <t>CE20A176/W2-90</t>
  </si>
  <si>
    <t xml:space="preserve">वारजे जलकेद्र टप्पा क्र.1 एस.एन.डी.टी झोनचे पंपाकरीता स्पेअर मोटर पुरविणे बसविणे </t>
  </si>
  <si>
    <t>प्रभाग क्र  73 मधील बालाजीनगर, दुर्गा  माता मंदिर परिसरातील रस्ते विकसित   करणे</t>
  </si>
  <si>
    <t>ZE16A104A/S5-1936+</t>
  </si>
  <si>
    <t>प्रभाग क्र.  33 श्रावणधारा वसाहत येथिल  सार्वजनिक स्वच्छतागृहांची देखभाल दुरूस्ती करणे</t>
  </si>
  <si>
    <t xml:space="preserve">अंदाजपत्रक "क' एकूण जमा </t>
  </si>
  <si>
    <t>RE20C302/C1-645</t>
  </si>
  <si>
    <t xml:space="preserve">लोहगाव परिसरात पाण्याची लाईन पूर्ण करणे </t>
  </si>
  <si>
    <t>CE20A176/W2-91</t>
  </si>
  <si>
    <t>प्रभाग क्र.15  मध्ये विविध ठिकाणी   इलेक्ट्रीक बॉॅक्स बसवणे.</t>
  </si>
  <si>
    <t>RE14B301/W5-645</t>
  </si>
  <si>
    <t>प्रभाग क्र  73 मध्ये श्री  दामोदर  दांगट, बुरूडे   ते  पाटील  यांचे गल्लीमध्ये फरशी व क्रॉक्रिटीकरण  करणे</t>
  </si>
  <si>
    <t>CE20A819/S2-868</t>
  </si>
  <si>
    <t>प्रभाग क्र.  33 लक्ष्मीनगर येथिल   सार्वजनिक  स्वच्छतांगृहांची देखभाल दुरूस्ती करणे.</t>
  </si>
  <si>
    <t>ZE16A104A/P2 1143-</t>
  </si>
  <si>
    <t>CE20A176/W2-92</t>
  </si>
  <si>
    <t>2, 19</t>
  </si>
  <si>
    <t>RE20C302/C1-646</t>
  </si>
  <si>
    <t>प्र.क्र.61 ब एस आर पी  ग्रुप नं.2  मध्ये  रस्ते डांबरीकरण  करणे</t>
  </si>
  <si>
    <t>खराडी , वडगावशेरी या परिसरात नव्याने विकसित होणाऱ्या रस्त्यावर पाण्याची लाईन टाकणे व तद्नुषंगिक कामे करणे</t>
  </si>
  <si>
    <t>प्रभाग क्र  73 मध्ये शंकर मदिर  निवारा   सोसायटी  येथील  रस्ता  तयार   करणे</t>
  </si>
  <si>
    <t>RE14B301/W5-646</t>
  </si>
  <si>
    <t>प्रभाग क्र.15 गणेशनगर संघर्ष मित्र मंडळा शेजारील इलेक्ट्रीक  बॉक्स दुरूस्त करणे</t>
  </si>
  <si>
    <t>CE20A819/S2-869</t>
  </si>
  <si>
    <t>प्रभाग क्र.  33 मधील समाजमंदिरांची देखभाल  दुरूस्ती विषयक कामे करणे.</t>
  </si>
  <si>
    <t>प्र.क्र.61 ब शांतीनगर मुख्य रस्ता डांबरीकरण  करणे</t>
  </si>
  <si>
    <t>CE20C396</t>
  </si>
  <si>
    <t>CE20A176/W2-93</t>
  </si>
  <si>
    <t xml:space="preserve">अंदाजपत्रक "अ' + "क' एकूण जमा </t>
  </si>
  <si>
    <t>ZE16A104A/S5-1608</t>
  </si>
  <si>
    <t>CE20A819/S2-870</t>
  </si>
  <si>
    <t>XE23A301/W7-877</t>
  </si>
  <si>
    <t>प्रभाग क्र  73 मधील साईकृपा सोसायटी  समोर   रस्ता  तयार   करणे</t>
  </si>
  <si>
    <t>RE14B302/C5-579</t>
  </si>
  <si>
    <t>प्र.क्र.61 ब जगताप नगर मुख्य रस्ता डांबरीकरण  करणे</t>
  </si>
  <si>
    <t>प्र.क्र.33   मध्ये विविध ठिकाणी ड्रेनेज  लाईन बदलणे, चेंबर दुरूस्ती करणे  व साफसफाई  करणे.</t>
  </si>
  <si>
    <t>प्रभाग क्र.15 गणेशनगर व इतर भागातील शौचालय साफसफाई   करणे</t>
  </si>
  <si>
    <t>CE20A819/S2-871</t>
  </si>
  <si>
    <t>प्र.क्र.61 ब विकासनगर  मुख्य रस्ता डांबरीकरण  करणे</t>
  </si>
  <si>
    <t>ZE16A104A/P2-1169+</t>
  </si>
  <si>
    <t>ZE16B113/W7-29</t>
  </si>
  <si>
    <t>XE23A301/W7-878</t>
  </si>
  <si>
    <t>CE20A819/S2-872</t>
  </si>
  <si>
    <t>प्रभाग क्र. 16 मध्ये पाण्याची टाकी बांधणे</t>
  </si>
  <si>
    <t>प्रभाग क्र  73 मधील साईकृपा, निवारा, गुरूदत्त सोसायटी  मध्ये ड्रेनेज  लाईन  टाकणे</t>
  </si>
  <si>
    <t>प्र.क्र.33 डहाणुकर कॉलनी  गल्ली नं.  20 लक्ष्मीनगर येथील ड्रेनेज  लाईन बदलणे   व दुरूस्ती करणे</t>
  </si>
  <si>
    <t>प्र.क्र.61 ब केदारीनगर विविध   वस्तीमध्ये रस्ता  डांबरीकरण  करणे</t>
  </si>
  <si>
    <t>RE20C302/C1-647</t>
  </si>
  <si>
    <t xml:space="preserve">वजा : अंदाजपत्रक "क' कडे वर्ग </t>
  </si>
  <si>
    <t>ZE16A104A/S5- 893++</t>
  </si>
  <si>
    <t>CE20A819/S2-873</t>
  </si>
  <si>
    <t>XE23A301/W7-879</t>
  </si>
  <si>
    <t>े                                                                                         प्रभाग क्र.15  मध्ये विविध ठिकाणी पथदिप  बसविणे</t>
  </si>
  <si>
    <t xml:space="preserve">प्रभाग क्र. 15 ब येथे नविन  पाण्याची टाकी  बांधणे </t>
  </si>
  <si>
    <t>प्र.क्र33 श्रावणधारा वसाहत येथे    ड्रेनेज  विषयक कामे करणे.</t>
  </si>
  <si>
    <t>प्र.क्र.61 ब शहिद  अशोक कामटे  उद्यान ते  स्टेपईन हॉटेल     रस्ता   डांबरीकरण करणे</t>
  </si>
  <si>
    <t>XE23A302/C7-643</t>
  </si>
  <si>
    <t>XE23A301/W7-880</t>
  </si>
  <si>
    <t>CE20A819/S2-874</t>
  </si>
  <si>
    <t>ZE16A104A/S5- 888++</t>
  </si>
  <si>
    <t>प्रभाग क्र.15   लक्ष्मीनगर ते  नेताजी शाळा येथील    गटारे साफसफाई   करणे</t>
  </si>
  <si>
    <t>प्र.क्र33 मध्ये  म्हातोबा  मंदिर    ते नाईक  पुल येथील  नाला व विविध ठिकाणी पावसाळी लाईन साफसफाई   करणे</t>
  </si>
  <si>
    <t>प्र.क्र.61 ब आझादनगर विविध ठिकाणी रस्ते  डांबरीकरण  करणे</t>
  </si>
  <si>
    <t xml:space="preserve">प्रभाग क्र. 14 ब ठाकरसी टेकडीवर 25 लक्ष लिटर्सची पाण्याची टाकी बांधणे </t>
  </si>
  <si>
    <t>CE20A819/S2-875</t>
  </si>
  <si>
    <t>प्र.क्र.61 ब सर्कलचौक ते  साळुंकेविहार कॉर्नर  रस्ता   डांबरीकरण करणे</t>
  </si>
  <si>
    <t>XE23A301/W7-881</t>
  </si>
  <si>
    <t>CE20A819/S2-876</t>
  </si>
  <si>
    <t>प्र.क्र33  मध्ये उडलॅन्ड  सोसायटी ते  पश्चिमा  नगरी सोसायटी  येथील नाला  साफसफाई   करणे</t>
  </si>
  <si>
    <t>ZE16A104A/P2-1212+</t>
  </si>
  <si>
    <t>CE20A176/W2-94</t>
  </si>
  <si>
    <t>प्र.क्र.61 ब सनग्रेस शाळे समोरील  रस्ता डांबरीकरण  करणे</t>
  </si>
  <si>
    <t>जूने लष्कर येथील हायसर्व्हीस झोनचे पंपसेट बदलणे व तद्अनुषंगिक कामे करणे.</t>
  </si>
  <si>
    <t>RE20C301/W1-726</t>
  </si>
  <si>
    <t>प्रभाग क्र  74 अ, मधील स.नं.34, अश्विनी अपार्ट, ब्रम्हे  बोळ रस्ता क्रॉक्रिटीकरण  करणे</t>
  </si>
  <si>
    <t>CE20A819/S2-877</t>
  </si>
  <si>
    <t>प्र.क्र.61 ब क्रुट   शाळेसमोरील  रस्ता डांबरीकरण  करणे</t>
  </si>
  <si>
    <t>प्रभाग क्र.  33 लक्ष्मीनगर संपुर्ण  परिसरात  एनर्जी सेव्हींग फिटींग बसविणे.</t>
  </si>
  <si>
    <t>ZE16A104A/P2-1213+</t>
  </si>
  <si>
    <t>CE20A176/W2-95</t>
  </si>
  <si>
    <t>CE20A819/S2-878</t>
  </si>
  <si>
    <t>जूने रामटेकडी पंपहाऊस मधील पॅनेल बदलणे व तद्अनुषंगिक कामे करणे.</t>
  </si>
  <si>
    <t>प्रभाग क्र  74 अ, मधील  स.नं.34,ओम अपार्ट,  मोहननगर येथील रस्ता क्रॉक्रिटीकरण  करणे</t>
  </si>
  <si>
    <t>प्र.क्र.61 ब फ्लॉव्हर  व्हॅली समोरील  रस्ता डांबरीकरण  करणे</t>
  </si>
  <si>
    <t>ZE16A104A/P2-1215+</t>
  </si>
  <si>
    <t>CE20A819/S2-879</t>
  </si>
  <si>
    <t>CE20A176/W2-96</t>
  </si>
  <si>
    <t>नविन होळकर जलकेंद्र चालविणे व देखभाल दुरुस्ती करणे.</t>
  </si>
  <si>
    <t>प्र.क्र.61 ब दिव्यानगर येथे  रस्ता   डांबरीकरण करणे</t>
  </si>
  <si>
    <t>प्रभाग क्र  74 अ, मधील स.नं.34,श्री चंदु  मोरे यांचे  घरापासून ते  पीआयसीटी कॉॅलेज मागील रस्ता क्रॉक्रिटीकरण  करणे</t>
  </si>
  <si>
    <t>CE20A819/S2-880</t>
  </si>
  <si>
    <t>ZE16A104A/P2-1222+</t>
  </si>
  <si>
    <t>CE20A176/W2-97</t>
  </si>
  <si>
    <t>प्र.क्र.61 ब नेताजीनगर    येथील   रस्ते डांबरीकरण  करणे</t>
  </si>
  <si>
    <t>लष्कर जलकेंद्रातंर्गत बाहय उपसागृहाकरीता व टाक्यांवर प्रकाश व्यवस्थेकरीता सोलर सिस्टीम पुरविणे, बसविणे.</t>
  </si>
  <si>
    <t>CE20A819/S2-881</t>
  </si>
  <si>
    <t>प्रभाग क्र  74 ब, मध्ये स.नं.29,31,32,33,34 व परिसरामध्ये विविध  ठिकाणी    क्रॉक्रिटीकरण,  युटीडब्ल्युटी  रोड करणे   व_x000D_
तद्नुषगिक कामे करणे</t>
  </si>
  <si>
    <t>प्र.क्र.61 ब जगतापनगर मधील  रस्ता डांबरीकरण  करणे</t>
  </si>
  <si>
    <t>CE20A176/W2-98</t>
  </si>
  <si>
    <t>CE20A819/S2-882</t>
  </si>
  <si>
    <t>RE20A302/C2-877</t>
  </si>
  <si>
    <t>प्रभाग क्र  74  अ, मधील स.नं.34,सुमन प्लाझा येथील गल्लीबोळ रस्ता क्रॉक्रिटीकरण  करणे</t>
  </si>
  <si>
    <t>प्र.क्र.61 ब विकासनगर ब्रिज ते  शिंदेछत्री ब्रिज  रस्ता   डांबरीकरण करणे</t>
  </si>
  <si>
    <t>प्रभाग क्र.16 स.न.110/111 मध्ये शांतीनगर  येथे  नवीन बसस्टॉप बसविणे.</t>
  </si>
  <si>
    <t>CE20A819/S2-883</t>
  </si>
  <si>
    <t>ZE16A104A/P2-354+++</t>
  </si>
  <si>
    <t>RE22C301/W4-662</t>
  </si>
  <si>
    <t>प्रभाग क्र.62 ब, मध्ये  रस्ते डांबरीकरण  करणे.</t>
  </si>
  <si>
    <t>लष्कर जलकेंद्र येथे रसायने साठवणूक, ढवळण्याची, हाताळण्याची व मिसळण्याची यंत्रणा उभारणे.</t>
  </si>
  <si>
    <t>प्रभाग क्र.35 मधील दिनदयाळ शाळा येथे  विविध सुधारणा कामे करणे.</t>
  </si>
  <si>
    <t>CE20A819/S2-884</t>
  </si>
  <si>
    <t>प्रभाग क्र.62 ब,कोंढवा बु.स.नं.3 लक्ष्मीनगर कडे  जाणारा (205  चा मान्य रस्ता)  विकसित करणे.</t>
  </si>
  <si>
    <t>ZE16B113/W7-30</t>
  </si>
  <si>
    <t>RE20C302/C1-648</t>
  </si>
  <si>
    <t>RE14B301/W5-647</t>
  </si>
  <si>
    <t>ZE16A104A/P2-642+++</t>
  </si>
  <si>
    <t>CE20A819/S2-885</t>
  </si>
  <si>
    <t>प्रभाग क्र.16 स.न.110/111 मध्ये शांतीनगर  येथे  पोल उभे करून  दिवे बसविणे.</t>
  </si>
  <si>
    <t>प्रभाग क्र.35 मधील सार्वजनिक स्वच्छतागृहांची देखभाल दुरूस्ती विषयक कामे करणे.</t>
  </si>
  <si>
    <t xml:space="preserve">नवीन लष्कर जलकेंद्र व उपसागृह चालविणे व देखभाल व दुरुस्ती करणे </t>
  </si>
  <si>
    <t>प्रभाग क्र  74 ब, मध्ये स.नं.29,31,32,33,34 व परिसरामध्ये विविध  ठिकाणी ड्रेनेज  लाईन   टाकणे व तद्नुषगिक कामे_x000D_
करणे</t>
  </si>
  <si>
    <t xml:space="preserve">प्रभाग क्र.62 ब, कोंढवा बु.मधील साईनगर, गोकुळनगर, काकडेनगर, लक्ष्मीनगर, श्रध्दानगर, वाघवस्ती, टिळेकरनगर येथे विविध ठिकाणी पुर्नडांबरीकरण करणे. </t>
  </si>
  <si>
    <t>CE20A819/S2-886</t>
  </si>
  <si>
    <t>ZE16A104A/P2-643+++</t>
  </si>
  <si>
    <t xml:space="preserve">प्रभाग क्र.62 ब, कोंढवा बु.मधील गोकुळनगर, वृंदावननगर, केदारेश्वरवस्ती, टिळेकरनगर येथे रस्ते डांबरीकरण करणे. </t>
  </si>
  <si>
    <t>RE14B302/C5-580</t>
  </si>
  <si>
    <t>RE14B301/W5-648</t>
  </si>
  <si>
    <t xml:space="preserve">लष्कर जलके्रद्र अंतर्गत बाह्य उपसागृह चालविणे व देखभाल व दुरुस्ती करणे </t>
  </si>
  <si>
    <t>CE20A819/S2-887</t>
  </si>
  <si>
    <t>प्रभाग क्र.35 मधील पुरग्रस्त वसाहतींमध्ये ड्रेनेज  विषयक कामे करणे.</t>
  </si>
  <si>
    <t>प्रभाग क्र.16 स.न.110/111 मध्ये स्त्री-पुरूष   नवीन स्वच्छतागृह बांधणे.</t>
  </si>
  <si>
    <t xml:space="preserve">प्रभाग क्र.62 ब, कोंढवा बु.मध्ये स.नं.5 मधून जाणारा व्हि.आय.टी.होस्टेल ते स.नं.15 ते 16 मधून जाणाऱ्या 40 मीटर डी.पी.रस्त्यास जोडणारा 30 मीटर डी.पी.रस्ता विकसित करणे. </t>
  </si>
  <si>
    <t>ZE16A104A/P2-646+++</t>
  </si>
  <si>
    <t>CE20A819/S2-888</t>
  </si>
  <si>
    <t>RE14B301/W5-649</t>
  </si>
  <si>
    <t>विद्यानगर उपसागृह नवीन उपसायंत्रे बसविणे</t>
  </si>
  <si>
    <t>63अ</t>
  </si>
  <si>
    <t>RE20A302/C2-878</t>
  </si>
  <si>
    <t>प्रभाग क्र.63 अ  मध्ये शिवनेरीनगर ते  कुमार पृथ्वीपर्यतचा  डी पी  रस्ता  विकसित  करणे</t>
  </si>
  <si>
    <t>प्रभाग क्र.35 मधील  झो.नि.व पु  पुरग्रस्त वसाहतींमध्ये गल्लीबोळ  काँक्रीट  करणे</t>
  </si>
  <si>
    <t>प्रभाग क्र.16 स.नं.110/111 शांतीनगर येथे  डांबरीकरण करणे.</t>
  </si>
  <si>
    <t>CE20A819/S2-889</t>
  </si>
  <si>
    <t>ZE16A104A/P2-1218+</t>
  </si>
  <si>
    <t>प्रभाग क्र.63 अ  मध्ये स.नं.4 येथील   रस्ते विकसित   करणे</t>
  </si>
  <si>
    <t>XE23A301/W7-882</t>
  </si>
  <si>
    <t>जुन्या लष्कर जलकेंद्र जुनी कलोरीन शेड शिफट करणे या कामातंर्गत नविन 50कि.गॅ्र क्षमतेचा क्लोरीनेटर नविन शेडमध्ये पुरविणे बसविणे चालू करणे.</t>
  </si>
  <si>
    <t>प्र.क्र.35   मध्ये विविध ठिकाणी ड्रेनेज  लाईन बदलणे, चेंबर दुरूस्ती करणे  व साफसफाई  करणे.</t>
  </si>
  <si>
    <t>CE20A819/S2-890</t>
  </si>
  <si>
    <t>RE20A302/C2-879</t>
  </si>
  <si>
    <t>CE20A176/W2-99</t>
  </si>
  <si>
    <t>प्रभाग क्र.63 अ मधील विविध ठिकाणचे रस्ते  विकसित   करणे</t>
  </si>
  <si>
    <t>प्रभाग क्र  75अ, मध्ये विविध ठिकाणी रस्ता क्रॉक्रिटीकरण  करणे</t>
  </si>
  <si>
    <t>प्रभाग क्र.16 स.नं.110/111 मध्ये गल्लीबोळ मस्जिद येथे   काँक्रीट किंवा  डांबरीकरण करणे.</t>
  </si>
  <si>
    <t>ZE16A104A/P2-1219+</t>
  </si>
  <si>
    <t>XE23A301/W7-883</t>
  </si>
  <si>
    <t>CE20A819/S2-891</t>
  </si>
  <si>
    <t>वानवडी बाहय उपसागृहातील सध्या अस्तित्वातील उपसायंत्रे बदलणे नविन (60एच.पी) उपसायंत्रे पुरविणे बसविणे कार्यान्वित करणे.</t>
  </si>
  <si>
    <t>प्र.क्र.35 गणेशनगर   ओटा  वसाहत येथे    ड्रेनेज  विषयक कामे करणे.</t>
  </si>
  <si>
    <t>प्रभाग क्र.63 अ मधील   शिवनेरीनगर  येथील रस्ते विकसित   करणे</t>
  </si>
  <si>
    <t>CE20A176/W2-100</t>
  </si>
  <si>
    <t>CE20A819/S2-892</t>
  </si>
  <si>
    <t>प्रभाग क्र  75अ, मध्ये संतोषनगर   भागात विविध ठिकाणी रस्ता क्रॉक्रिटीकरण  करणे</t>
  </si>
  <si>
    <t>ZE16D101/MP4-78+++</t>
  </si>
  <si>
    <t>XE23A301/W7-884</t>
  </si>
  <si>
    <t>प्रभाग क्र.63 अ स.नं.354 नविन रस्ता  विकसित  करणे.</t>
  </si>
  <si>
    <t>55, 73, 74</t>
  </si>
  <si>
    <t>प्र.क्र.35 नवसह्याद्री येथे    ड्रेनेज  विषयक कामे करणे.</t>
  </si>
  <si>
    <t>वडगांव बुद्रुक येथे नविन जलशुध्दीकरण केंद्र उभारणे, अस्तित्वातील जलशुध्दीकरण केंद्राचे ऑगमेटेंशन करणेव रिसायकलीग प्लॅन्ट उभारणे.</t>
  </si>
  <si>
    <t>CE20A819/S2-893</t>
  </si>
  <si>
    <t>CE20A176/W2-101</t>
  </si>
  <si>
    <t>प्रभाग क्र.63 अ स.नं.104 रस्ते विकसित  करणे.</t>
  </si>
  <si>
    <t>प्रभाग क्र  75अ, मध्ये दत्तनगर येथील  टेल्को  कॉलनी येथे  विविध ठिकाणी रस्ता क्रॉक्रिटीकरण  करणे</t>
  </si>
  <si>
    <t>XE23A301/W7-885</t>
  </si>
  <si>
    <t>CE20A819/S2-894</t>
  </si>
  <si>
    <t>ZE16A104A/P2-1256+</t>
  </si>
  <si>
    <t>प्र.क्र.35   मध्ये संगमप्रेस ते  म्हात्रे  पुल व वारजे कर्वेनगर कार्यालय ते  अलंकार  पोलीस   चौकी नाले साफसफाई   करणे</t>
  </si>
  <si>
    <t>CE20A176/W2-102</t>
  </si>
  <si>
    <t>प्रभाग क्र.63 ब मध्ये डांबरीकरण करण्यासाठी   डंम्पर  पुरविणे.</t>
  </si>
  <si>
    <t>पर्वती जलकेंद्रातिल ट्रान्सफार्मर यार्ड क्र. 2 इनडोअर करणे</t>
  </si>
  <si>
    <t>प्रभाग क्र  75अ, मध्ये दत्तनगर येथील  शिवांजली मित्र  मंडळाजवळ विविध ठिकाणी रस्ता क्रॉक्रिटीकरण  करणे</t>
  </si>
  <si>
    <t>CE20A819/S2-895</t>
  </si>
  <si>
    <t>RE20C301/W1-727</t>
  </si>
  <si>
    <t>प्र.क्र.64   अ  मध्ये विविध ठिकाणी रस्ते  मिलिंग करुन  डांबरीकरण  करणे</t>
  </si>
  <si>
    <t>CE20A176/W2-103</t>
  </si>
  <si>
    <t>प्रभाग क्र.  35 धनश्री सोसायटी , नवसह्याद्री सोसायटी  विविध   गल्लयांंमध्ये एनर्जी सेव्हींग फिटींग बसविणे.</t>
  </si>
  <si>
    <t>ZE16A104A/P2-1257+</t>
  </si>
  <si>
    <t>CE20A819/S2-896</t>
  </si>
  <si>
    <t>प्रभाग क्र  75अ, मध्ये संतोषनगर   भागातील एमआयटी परिसरात   विविध   ठिकाणी रस्ता क्रॉक्रिटीकरण  करणे</t>
  </si>
  <si>
    <t>पर्वती जलकेंद्रातील 1ीं स्टेज उर्वरित बेडचे (7) अॅॅटोमेशन करणे</t>
  </si>
  <si>
    <t>प्र.क्र.64 अ मध्ये  संदेश सोसा.परिसरातील रस्ते डांबरीकरण   करणे</t>
  </si>
  <si>
    <t>RE20C301/W1-728</t>
  </si>
  <si>
    <t>CE20A176/W2-104</t>
  </si>
  <si>
    <t>CE20A819/S2-897</t>
  </si>
  <si>
    <t>ZE16A104A/P2-1268+</t>
  </si>
  <si>
    <t>प्र.क्र.64   अ  मध्ये गिडणी पार्क  परिसरात रस्ते डांबरीकरण   करणे</t>
  </si>
  <si>
    <t>प्रभाग क्र  75अ, मध्ये संतोषनगर   भागातील जुन्या जकात  नाक्या मागील परिसरात विविध ठिकाणी रस्ता क्रॉक्रिटीकरण_x000D_
करणे</t>
  </si>
  <si>
    <t>प्रभाग क्र.  35 मुखर्जी उद्यानामागील पटवर्धनबाग, युको बँक  कॉलनी,  स्वप्नमंदीर सोसायटी परिसरात  एनर्जी सेव्हींग  फिटींग_x000D_
बसवून प्रकाश व्यवस्था  करणे.</t>
  </si>
  <si>
    <t xml:space="preserve">रॉ वॉटर व अन्य पंपिंग स्टेशन  येथे विविध विद्युत विषयक कामे करणे. </t>
  </si>
  <si>
    <t>CE20A819/S2-898</t>
  </si>
  <si>
    <t>प्र.क्र.64   अ  मध्ये न्यू  ईरा  सोसा.परिसरात रस्ते डांबरीकरण   करणे</t>
  </si>
  <si>
    <t>RE20C301/W1-729</t>
  </si>
  <si>
    <t>CE20A176/W2-105</t>
  </si>
  <si>
    <t>CE20A819/S2-899</t>
  </si>
  <si>
    <t>प्रभाग क्र  75ब,  मधील आंबेगाव पठार येथील विविध  ठिकाणी रस्ता क्रॉक्रिटीकरण  करणे</t>
  </si>
  <si>
    <t>प्रभाग क्र.64ब, मध्ये मोलिदिना हायस्कूल  ते  श्रीकृष्ण सोसायटी   पर्यत  रस्ता   डांबरीकरण करणे.</t>
  </si>
  <si>
    <t>प्रभाग क्र.  35 पाळंदे कुरिअर   ते  कमिन्स कंपनी  चौकापर्यंत प्रकाश व्यवस्था  सुधारणा करणे.</t>
  </si>
  <si>
    <t>CE20A176/W2-106</t>
  </si>
  <si>
    <t>CE20A819/S2-900</t>
  </si>
  <si>
    <t>पाणीपुरवठा विभाग बेरीज</t>
  </si>
  <si>
    <t>प्रभाग क्र  75ब,  मधील संतोषनगर व अंजलीनगर येथील भागात रस्ता क्रॉक्रिटीकरण  करणे</t>
  </si>
  <si>
    <t>प्रभाग क्र.64ब, मध्ये सम्राट हाऊस ते आनंद     सोसायटी  पर्यंत रस्ता  डांबरीकरण करणे.</t>
  </si>
  <si>
    <t>CE20A819/S2-901</t>
  </si>
  <si>
    <t>प्रभाग क्र.64ब, मध्ये नाना-नानी   पार्क   ते  श्रेयस  सोसायटी परिसरातील   रस्ते डांबरीकरण  करणे.</t>
  </si>
  <si>
    <t>CE20A819/S2-902</t>
  </si>
  <si>
    <t>प्रभाग क्र.66 अ, लालबाग सोसा., गोवर्धनगर सोसा. येथे  डांबरीकरण  करणे</t>
  </si>
  <si>
    <t>CE20A819/S2-903</t>
  </si>
  <si>
    <t>मलनि:सारण विभाग</t>
  </si>
  <si>
    <t>प्रभाग क्र.66 अ,संजय सोसा.  येथे  डांबरीकरण  करणे</t>
  </si>
  <si>
    <t>RE20A302/C2-880</t>
  </si>
  <si>
    <t>CE20A819/S2-904</t>
  </si>
  <si>
    <t>ZE16B102A/D1-51+++</t>
  </si>
  <si>
    <t>प्र.क्र.39 रास्ता पेठ  एज्युकेशन शाळा, स. न.  रास्ते शाळा,के.इ.एम. हॉस्पिटल,  ताराचंद हॉस्पिटल,आर. डी. हायस्कूल_x000D_
इ. ठिकाणी   स्पीड  ब्रेकर करणे, रस्ता  कॉसिंगसाठी झेब्रा पट्टे   इत्यादी  कामे करणे</t>
  </si>
  <si>
    <t>प्रभाग क्र.66 अ, मीनाताई ठाकरे  वसाहत येथे  डांबरीकरण  करणे</t>
  </si>
  <si>
    <t>शहरात डे्रनेजविषयक अचानक उदभवनारी कामे</t>
  </si>
  <si>
    <t>CE20A176/W2-107</t>
  </si>
  <si>
    <t>CE20A819/S2-905</t>
  </si>
  <si>
    <t>RE20A302/C2-881</t>
  </si>
  <si>
    <t>प्रभाग क्र.66 अ, महर्षीनगर चाळ नं.56,57,61,63 येथे  डांबरीकरण  करणे</t>
  </si>
  <si>
    <t>ZE16B102A/D1-52+++</t>
  </si>
  <si>
    <t>प्र.क्र.39 सोमवार   पेठ  घर क्र.  131, 132, 133 येथिल रस्त्याचे काँक्रिटीकरण  करणे   व गट्टू  बसविणे</t>
  </si>
  <si>
    <t>पुणे शहारतील ड्रेनेजला लागणा-या घुशीनचा उपद्रव रोखणे</t>
  </si>
  <si>
    <t>प्रभाग क्र  76 अ, मधील सुखसागरनगर भाग-2, येथील परिसरात गतिरोधक बसविणे</t>
  </si>
  <si>
    <t>CE20A819/S2-906</t>
  </si>
  <si>
    <t>RE20A302/C2-882</t>
  </si>
  <si>
    <t>ZE16B102A/D1-53+++</t>
  </si>
  <si>
    <t>प्रभाग क्र.66 अ, मधूमंगेश  सोसा.येथे   डांबरीकरण करणे</t>
  </si>
  <si>
    <t>CE20A176/W2-108</t>
  </si>
  <si>
    <t>नदी नाल्यातील मलवाहिनीची पुराच्या आपत्तीमुळे होणा-या लाईनची दुरूस्ती करणे.</t>
  </si>
  <si>
    <t>प्र.क्र.39,278 सोमवार पेठ  येथिल गल्लीबोळ ट्रिमिक्स पध्दतीने     काँक्रिट करणे व तद्नुषंगिक कामे करणे</t>
  </si>
  <si>
    <t>प्रभाग क्र  76  अ, मधील शिवशंभोनगर मध्ये क्रॉक्रिटीकरण  करणे.</t>
  </si>
  <si>
    <t>CE20A819/S2-907</t>
  </si>
  <si>
    <t>प्रभाग क्र.66 अ, मुकूंदनगर डीएसके  चंद्रदीप  सोसा.येथे   डांबरीकरण करणे</t>
  </si>
  <si>
    <t>CE20A176/W2-109</t>
  </si>
  <si>
    <t>ZE16B102A/D1-61++</t>
  </si>
  <si>
    <t>RE20A302/C2-883</t>
  </si>
  <si>
    <t>प्रभाग क्र  76 अ, मधील पॅरामाऊंट शेजारील रस्ता क्रॉक्रिटीकरण  करणे</t>
  </si>
  <si>
    <t>CE20A819/S2-908</t>
  </si>
  <si>
    <t xml:space="preserve">मध्यवर्ती पुण्यातील नवी पेठ शनिवार पेठ,गुररूवार पेठ,येथील विविध  सार्वजनिक बोळामध्ये डे्रनेज व्यवस्था सुधारणा करणे. </t>
  </si>
  <si>
    <t>RE20A301/W2-1250</t>
  </si>
  <si>
    <t>प्र.क्र.39   मध्ये दारूवाला पुल परीसरात   वाहतुक बेटे  ,पथ   दुभाजक व रेस पेडिस्ट्रियन  करणे</t>
  </si>
  <si>
    <t>प्रभाग क्र.66 ब, लालबाग सोसायटी, गोवर्धन सोसायटी  येथे  डांबरीकरण  करणे</t>
  </si>
  <si>
    <t>प्रभाग क्र.20  मध्ये मुंढवाभाजी मंडईसमोर पावसाळी लाईन  टाकणे.</t>
  </si>
  <si>
    <t>CE20A176/W2-110</t>
  </si>
  <si>
    <t>CE20A819/S2-909</t>
  </si>
  <si>
    <t>ZE16B102A/S6-1001++</t>
  </si>
  <si>
    <t>प्रभाग क्र  76 अ, मधील चिंतामणी  सोसायटी समोरील  रस्ता क्रॉक्रिटीकरण  करणे</t>
  </si>
  <si>
    <t>प्रभाग क्र.66 ब, संजय  सोसायटी रस्ते डांबरीकरण  करणे.</t>
  </si>
  <si>
    <t>RE20A302/C2-884</t>
  </si>
  <si>
    <t>RE22C301/W4-663</t>
  </si>
  <si>
    <t>प्र.क्र.1 अ मध्ये विविध ठिकाणी डे्रनेज लाईन टाकणे.</t>
  </si>
  <si>
    <t>प्रभाग क्र.39 मधील शाळा,महाविद्यालय,हॉस्पिटल व चौकामध्ये पादचारी  पटटे  मारणे.</t>
  </si>
  <si>
    <t>CE20A819/S2-910</t>
  </si>
  <si>
    <t>CE20A176/W2-111</t>
  </si>
  <si>
    <t>प्रभाग क्र.66 ब, मीनाताई ठाकरे  वसाहत येथील   रस्ते डांबरीकरण  करणे.</t>
  </si>
  <si>
    <t>प्रभाग क्र.20  मध्ये कोद्रे  दवाखान्यात आरोग्य कोठी  बांधणे.</t>
  </si>
  <si>
    <t>प्रभाग क्र  76 ब, मधील पवनपार्क   कोंढवा   रोड येथे रस्ता क्रॉक्रिटीकरण  करणे.</t>
  </si>
  <si>
    <t>ZE16B102A/S6-1002++</t>
  </si>
  <si>
    <t>CE20A819/S2-911</t>
  </si>
  <si>
    <t>XE23A302/C7-644</t>
  </si>
  <si>
    <t>प्र.क्र.1 अ मध्ये स.नं.52 गगनगिरी कार्यालयाजवळून डे्रनेज लाईन टाकणे.</t>
  </si>
  <si>
    <t>RE20A301/W2-1251</t>
  </si>
  <si>
    <t>प्रभाग क्र.66 ब, मधुमंगेश   येथील   रस्ते डांबरीकरण  करणे.</t>
  </si>
  <si>
    <t>प्र.क्र.39,ताराचंद हॉस्पिटल येथिल   ड्रेनेज  लाईन   टाकणे व चेंबर्स   दुरूस्ती करणे</t>
  </si>
  <si>
    <t>CE20A176/W2-112</t>
  </si>
  <si>
    <t>प्रभाग क्र.20  मध्ये विविध ठिकाणी  फुटपाथ दुरूस्ती करणे  व इंटरलॉकिंग ब्लॉक   बसविणे.</t>
  </si>
  <si>
    <t>CE20A819/S2-912</t>
  </si>
  <si>
    <t>प्रभाग क्र  76 ब, मधील आंनदनगर येथे    क्रॉक्रिटीकरण  करणे.</t>
  </si>
  <si>
    <t>ZE16B102A/S6-1003++</t>
  </si>
  <si>
    <t>प्रभाग क्र.66 ब, मुकुंदनगर  डि.एस.के.चंद्रदिप सोसायटी रस्ता डांबरीकरण करणे.</t>
  </si>
  <si>
    <t>RE22C302/C4-566</t>
  </si>
  <si>
    <t>RE20A301/W2-1252</t>
  </si>
  <si>
    <t>प्र.क्र.1 ब मध्ये विविध ठिकाणी डे्रनेज लाईन टाकणे.</t>
  </si>
  <si>
    <t>CE20A176/W2-113</t>
  </si>
  <si>
    <t>प्र.क्र.39 प्रभागामध्ये जेथे कचरापेटी    ठेवतात    तेथे  सिमेंट चौथारे  बांधणे</t>
  </si>
  <si>
    <t>CE20A819/S2-913</t>
  </si>
  <si>
    <t>प्रभाग क्र.20  मध्ये अण्णासाहेब मगर दवाखाना येथील आवारात   ट्रिमिक्स कॉक्रीट  करणे व विविध सुधारणा कामे करणे.</t>
  </si>
  <si>
    <t>प्रभाग क्र  76 ब, मधील सुखसागरनगर परिसरात सम्राट  टॉवर येथे   रोड   क्रॉक्रिट करणे.</t>
  </si>
  <si>
    <t>प्रभाग क्र.66 ब, स्टेंट  बँक कॉलनी   मध्ये   रस्ते  डांबरीकरण    करणे.</t>
  </si>
  <si>
    <t>CE20A819/S2-914</t>
  </si>
  <si>
    <t>CE20A176/W2-114</t>
  </si>
  <si>
    <t>RE20A301/W2-1253</t>
  </si>
  <si>
    <t>प्रभाग क्र.67 ब, मध्ये निर्मल बाग सोसायटी परिसरात  रस्ते पेव्हरने डांबरीकरण   विकसित  करणे.</t>
  </si>
  <si>
    <t>प्रभाग क्र  76 ब, मधील  राजीवगांधीनगर परिसरात दत्तमंदिर येथे रोड   क्रॉक्रिट  करणे.</t>
  </si>
  <si>
    <t>प्रभाग क्र.20 मधील विविध ठिकाणचा    राडारोडा उचलणे.</t>
  </si>
  <si>
    <t>CE20A819/S2-915</t>
  </si>
  <si>
    <t>प्रभाग क्र.67 ब, अमृतेश्वर सोसायटी ते  पद्मावती पंपिंग  स्टेशन  पर्यत रस्ता   डांबरीकरण करणे.</t>
  </si>
  <si>
    <t>CE20A176/W2-115</t>
  </si>
  <si>
    <t>ZE16B102A/S6-1020++</t>
  </si>
  <si>
    <t>RE20A301/W2-1254</t>
  </si>
  <si>
    <t>प्रभाग क्र  76 ब, मधील   कात्रज गुजरवस्ती परिसरात रस्ते   क्रॉक्रिटीकरण  करणे.</t>
  </si>
  <si>
    <t>प्र.क्र.9मध्ये मारूती शेरूम पासून (हायवे) ते पाषाण सूस रस्त्यावर डे्रनेज लाईन टाकणे.</t>
  </si>
  <si>
    <t>CE20A819/S2-916</t>
  </si>
  <si>
    <t>प्रभाग क्र.20  मध्ये विविध ठिकाणी ग्राउट करणे.</t>
  </si>
  <si>
    <t xml:space="preserve">प्रभाग क्र.68 स.नं.29/ऐ1/3/19ऐ/1 सी.टी.एस. नं.241 ते 253 वडगांव शेरी नॉर्थ साऊथ पासून नगररोड नोवाटेल हॉटेल समोर 9 मीटर डी पी रोड व तद्नुषंगिक कामे करणे </t>
  </si>
  <si>
    <t>CE22A114/W4-1131</t>
  </si>
  <si>
    <t>CE20A819/S2-917</t>
  </si>
  <si>
    <t>RE20A301/W2-1255</t>
  </si>
  <si>
    <t>ZE16B102A/S6-1057++</t>
  </si>
  <si>
    <t>प्रभाग क्र  76 अ, मध्ये बसस्थानक उभारणे</t>
  </si>
  <si>
    <t>प्रभाग क्र.16 ब मध्ये प्रतिकनगर येथे डे्रनेज लाईन टाकणे.</t>
  </si>
  <si>
    <t>प्रभाग क्र.20 मध्ये हडपसर  स्टेशन रस्ता ते मुंढवा    रस्ता   पर्यंत डांबरीकरण करणे.</t>
  </si>
  <si>
    <t>प्रभाग क्र.69 ब मध्ये विणकर   सोसायटी  ते  श्री राम मराठा सोसायटी  डी पी  रोड विकसीत   करणे</t>
  </si>
  <si>
    <t>CE20A819/S2-918</t>
  </si>
  <si>
    <t>CE22A114/W4-1132</t>
  </si>
  <si>
    <t>XE23A301/W7-886</t>
  </si>
  <si>
    <t>RE20A302/C2-885</t>
  </si>
  <si>
    <t>प्रभाग क्र.69 ब मध्ये विणकर   सोसायटी  ते  राऊत बाग डी पी  रोड विकसीत   करणे</t>
  </si>
  <si>
    <t>ZE16B102A/S6-1059++</t>
  </si>
  <si>
    <t>प्रभाग क्र  76 ब, मधील आयडीएनल पार्क  येथील अॅमेनिटी  स्पेस जागेवर   बहुउददेशिय    शेड व सुलभ शौचालय बांधणे</t>
  </si>
  <si>
    <t>प्र. क्र.  47 घर क्र.  491 येथे  फरशी बसविणे</t>
  </si>
  <si>
    <t>प्रभाग क्र.20  मध्ये विविध ठिकाणी ड्रेनेज  लाईन  टाकणे.</t>
  </si>
  <si>
    <t>CE20A819/S2-919</t>
  </si>
  <si>
    <t>प्रभाग क्र.16 ब मध्ये प्रेस कॉलनी ते आळंदी रोड मार्गे डे्रनेज लाईन टाकणे.</t>
  </si>
  <si>
    <t>प्रभाग क्र.70अ  मध्ये परिसरात रस्ते डांबरीकरण  करणे.</t>
  </si>
  <si>
    <t>ZE16B113/W7-31</t>
  </si>
  <si>
    <t>XE23A301/W7-887</t>
  </si>
  <si>
    <t>CE20A819/S2-920</t>
  </si>
  <si>
    <t>प्रभाग क्र  76 अ, मधील अप्पर येथील परिसरात  ड्रेनेज  लाईन  टाकणे</t>
  </si>
  <si>
    <t>RE20A302/C2-886</t>
  </si>
  <si>
    <t>ZE16B102A/S6-1060++</t>
  </si>
  <si>
    <t>प्रभाग क्र.20 मधील विविध ठिकाणचे चेंबर दुरूस्ती करणे  व चेंबर समपातळीत  करणे.</t>
  </si>
  <si>
    <t>प्रभाग क्र.70 ब मध्ये विविध ठिकाणी रस्ते डांबरीकरण   करणे.</t>
  </si>
  <si>
    <t>प्र.क्र. 47 हरकानगर परिसरातील भागामध्ये  गल्लीबोळ काँक्रिट  करणे</t>
  </si>
  <si>
    <t>प्रभाग क्र.16 ब मध्ये प्रेस कॉलनी ते आळंदी रोड नदीपर्यंत नॅचरल नाल्याशेजारून डे्रनेज लाईन टाकणे.</t>
  </si>
  <si>
    <t>CE20A819/S2-921</t>
  </si>
  <si>
    <t>XE23A301/W7-888</t>
  </si>
  <si>
    <t>प्रभाग क्र.71 अ  मध्ये वास्तुनगर,जिजाऊ सोसायटी परिसरात  रस्ते डांबरीकरण   करणे</t>
  </si>
  <si>
    <t>RE20A302/C2-887</t>
  </si>
  <si>
    <t>प्रभाग क्र.20  मध्ये ड्रेनेज  लाईन/पावसाळी लाईन व चेंबर  साफसफाई  करणे.</t>
  </si>
  <si>
    <t>CE20A819/S2-922</t>
  </si>
  <si>
    <t>ZE16B102A/S6-1061++</t>
  </si>
  <si>
    <t>प्र.क्र.47 गाडी    अड्डा परिसरातील गल्लीबोळ काँक्रिट  करणे व फरशी बसविणे</t>
  </si>
  <si>
    <t>प्रभाग क्र.71  अ  मध्ये पारिजात,अनिकेत सोसायटी परिसरात  रस्ते डांबरीकरण   करणे</t>
  </si>
  <si>
    <t xml:space="preserve">प्रभाग क्र.17  ब मधील म.गांधीनगरमध्ये गरजेच्या ठिकाणी डे्रनेजलाईन टाकून  गल्लीबोळ कॉक्रिट करणे. </t>
  </si>
  <si>
    <t>CE20A819/S2-923</t>
  </si>
  <si>
    <t>RE22C301/W4-664</t>
  </si>
  <si>
    <t>RE20A302/C2-888</t>
  </si>
  <si>
    <t>प्रभाग क्र.71 अ मध्ये  चंद्रीका,अनिकेत नं.2  सोसायटी परिसरातील  रस्ते डांबरीकरण  करणे.</t>
  </si>
  <si>
    <t>प्रभाग क्र.20 मध्ये मनपा  इमारती  शाळांची दुरूस्ती विषयक कामे करणे  व विविध विकास कामे करणे.</t>
  </si>
  <si>
    <t>प्र. क्र.  47 निशात टॉकिज    ते सपकाळ चाळ रस्ते करणे</t>
  </si>
  <si>
    <t>CE20A819/S2-924</t>
  </si>
  <si>
    <t>ZE16B102A/S6-1062++</t>
  </si>
  <si>
    <t xml:space="preserve">प्रभाग क्र.71 अ मध्ये यशराज गार्डन बिबवेवाडी पाण्याच्या टाकीकडून निरंकारी आश्रम परिसरात रस्ते डांबरीकरण करणे. </t>
  </si>
  <si>
    <t xml:space="preserve">प्रभाग क्र.17  ब मधील जयप्रकाशनगरमध्ये गरजेच्या ठिकाणी डे्रनेजलाईन टाकून  गल्लीबोळ कॉक्रिट करणे. </t>
  </si>
  <si>
    <t>RE22C301/W4-665</t>
  </si>
  <si>
    <t>RE20A302/C2-889</t>
  </si>
  <si>
    <t>प्रभाग क्र.20  मध्ये मनपा दवाखान्याची, स्मशानभूमी,   आरोग्यकोठी, दशक्रिया   घाट येथील दुरूस्ती विषयक कामे करणे.</t>
  </si>
  <si>
    <t>प्र. क्र.  47 घर क्र.  391 येथे  फरशी बसविणे</t>
  </si>
  <si>
    <t>CE20A819/S2-925</t>
  </si>
  <si>
    <t>प्रभाग क्र.71 अ  मध्ये धवलगिरी सोसायटी परिसरात  रस्ते डांबरीकरण  करणे.</t>
  </si>
  <si>
    <t>ZE16B102A/S6-1063++</t>
  </si>
  <si>
    <t>XE23A302/C7-645</t>
  </si>
  <si>
    <t>CE20A819/S2-926</t>
  </si>
  <si>
    <t xml:space="preserve">प्रभाग क्र.17  ब मधील यशवंतनगर,नेताजीनगर व भाटनगर ेयेथे गरजेच्या  ठिकाणी डे्रनेजलाईन टाकून गल्लीबोळ कॉक्रिट करणे. </t>
  </si>
  <si>
    <t>प्र.क्र.47 भगवानदास चाळ येथे    ड्रेनेज  लाईन  टाकणे</t>
  </si>
  <si>
    <t>प्रभाग क्र.71 अ  मध्ये संगम सोसायटी परिसरातील  रस्ते डांबरीकरण  करणे.</t>
  </si>
  <si>
    <t>CE20A819/S2-927</t>
  </si>
  <si>
    <t>XE23A302/C7-646</t>
  </si>
  <si>
    <t>प्र.क्र.71 ब अण्णाभाऊ साठे सभागृह ते  बी एम ए सी वी रस्ता डांबरीकरण  करणे</t>
  </si>
  <si>
    <t>ZE16B102A/S6-1082++</t>
  </si>
  <si>
    <t>प्र. क्र.47 निशात  टॉकिज    ते सपकाळ चाळ येथे    ड्रेनेज  लाईन  टाकणे</t>
  </si>
  <si>
    <t>प्रभाग क्र.22 अ मध्ये विविध ठिकाणी डे्रनेज विषयक कामे करणे.</t>
  </si>
  <si>
    <t>CE20A819/S2-928</t>
  </si>
  <si>
    <t>प्रभाग क्र.72 अ विविध   ठिकाणी डांबरीकरण  करणे</t>
  </si>
  <si>
    <t>CE20A176/W2-116</t>
  </si>
  <si>
    <t>RE22C302/C4-567</t>
  </si>
  <si>
    <t>ZE16B102A/S6-1083++</t>
  </si>
  <si>
    <t>RE22C301/W4-666</t>
  </si>
  <si>
    <t>CE20A819/S2-929</t>
  </si>
  <si>
    <t>प्र.क्र.47 मनपा कॉलनी   नं. 12 मधील दुरूस्ती करणे</t>
  </si>
  <si>
    <t>प्रभाग क्र.41 अ भारत फोर्ज   कंपनी   रोड  ते शिर्के कंपनी  रोड  पर्यंत   फुटपाथ करणे</t>
  </si>
  <si>
    <t>प्रभाग क्र.20  मध्ये शिंदेवस्ती, दौलतराव मगर शाळेमध्ये विविध  विकास  कामे करणे.</t>
  </si>
  <si>
    <t>प्रभाग क्र.72 अ गंगाधाम रोड   ते  न्यू  गणेशनगर ग्राऊट व पेव्हर  करणे</t>
  </si>
  <si>
    <t xml:space="preserve">प्र.क्र.23 अ,श्रमिकनगर ते शिवाजी स्टेडियम ते कसबा पंपिंग स्टेशनपर्यंत  माणिकनाल्यात उर्वरित 1200 मि.मी.व्यासाची मुख्य मलनिसारण वाहिनी  टाकणे व तद्नुषंगिक कामे करणे. </t>
  </si>
  <si>
    <t>CE20A819/S2-930</t>
  </si>
  <si>
    <t>CE20C118/W1-138</t>
  </si>
  <si>
    <t>RE14B302/C5-581</t>
  </si>
  <si>
    <t>RE22C301/W4-667</t>
  </si>
  <si>
    <t>प्रभाग क्र.72 अ सुपर येथे  डांबरीकरण  करणे</t>
  </si>
  <si>
    <t>प्रभाग क्र.41 अ बी टी कवडे   रोड  प्रकाश व्यवस्था  करणे</t>
  </si>
  <si>
    <t>प्र. क्र.  47 519 येथिल शौचालय दुरूस्त करणे</t>
  </si>
  <si>
    <t>प्रभाग क्र.20  मध्ये मगरपट्टा येथील लक्ष्मीबाई मगर शाळेतील विविध विकास कामे करणे.</t>
  </si>
  <si>
    <t>CE20A819/S2-931</t>
  </si>
  <si>
    <t>ZE16B102A/S6-1147++</t>
  </si>
  <si>
    <t>ZE16B113/W7-32</t>
  </si>
  <si>
    <t>प्रभाग क्र.72 अ सुपर ते  गणेशनगर दुर्गामाता उद्यानासमोरील रोड  डांबरीकरण  करणे</t>
  </si>
  <si>
    <t>प्र.क्र.42 अ ससाणेनगर ते हडपसर गाव डे्रनेज लाईन कामे करणे.</t>
  </si>
  <si>
    <t>RE14B301/W5-650</t>
  </si>
  <si>
    <t>RE14B302/C5-582</t>
  </si>
  <si>
    <t>प्रभाग क्र.41 ब मध्ये विकासनगर येथे    ड्रेनेज  लाईन  टाकणे</t>
  </si>
  <si>
    <t>CE20A819/S2-932</t>
  </si>
  <si>
    <t>प्र. क्र.  47 शाळा क्र.  29 ला लागून असलेल्या  शौचालयाची  कामे करणे</t>
  </si>
  <si>
    <t>प्रभाग क्र.20  मध्ये सर्वाेदय कॉलनी,   शिंदेवस्ती,   भोईराज सोसायटी, शंकर महाराज मठ परिसर, रासगे आळी, गायकवाड_x000D_
आळी,   येथील शौचालय दुरूस्ती करणे.</t>
  </si>
  <si>
    <t>प्रभाग क्र.72  अ  युगपुरूष राजा शिव छत्रपती दवाखान्या समोरील   रस्ता पेव्हर  करणे</t>
  </si>
  <si>
    <t>ZE16B113/W7-33</t>
  </si>
  <si>
    <t>CE20A819/S2-933</t>
  </si>
  <si>
    <t>प्रभाग क्र.41 ब मध्ये टाटा  सोसायटी येथे    ड्रेनेज  लाईन  टाकणे</t>
  </si>
  <si>
    <t>RE20C301/W1-730</t>
  </si>
  <si>
    <t>ZE16B102A/S6-1150++</t>
  </si>
  <si>
    <t>प्रभाग क्र.72 अ अप्पर 276 ओटा  रस्ता   डांबरीकरण करणे</t>
  </si>
  <si>
    <t>CE22A114/W4-1133</t>
  </si>
  <si>
    <t>प्रभाग क्र.44 अ,मंत्री मार्केट नाला ते नाईकनवरे स्किमपर्यंत 900 एम.एम.व्यासाची लाईन टाकणे.</t>
  </si>
  <si>
    <t>प्रभाग क्र.20 मधील इंडस्ट्रियल भागात कचरा   रॅम्प समोरील रस्त्यावर व पोल नसलेल्या  रस्त्यावर प्रकाश व्यवस्था  करणे</t>
  </si>
  <si>
    <t>प्रभाग क्र.41 ब पंचशिल नगर  येथे  जिम्नेशियम हॉल  बांधणे</t>
  </si>
  <si>
    <t>CE20A819/S2-934</t>
  </si>
  <si>
    <t>प्रभाग क्र.61 अ एनआयबीएम   रस्ता  डावी   बाजू   बेकर्स पॉइर्ंटच्या पूर्वेकडे फुटपाथ     करणे</t>
  </si>
  <si>
    <t>72ब</t>
  </si>
  <si>
    <t>CE20A176/W2-117</t>
  </si>
  <si>
    <t>RE14B302/C5-583</t>
  </si>
  <si>
    <t>प्रभाग क्र.41 ब विकासनगर येथे  डांबरीकरण  करणे</t>
  </si>
  <si>
    <t>ZE16B102A/S6-1153++</t>
  </si>
  <si>
    <t>CE20A1196/C2-265</t>
  </si>
  <si>
    <t>प्र.क्र.47 भवानी  पेठ  हरकानगर वसाहतीमध्ये गल्लीबोळ काँक्रिट  करणे व शहाबाद फरशी बसविणे</t>
  </si>
  <si>
    <t>प्रभाग क्र.44 ब मध्ये स.नं.231 हडपसर ई.डब्ल्यू.एस.स्कीम मागील बाजूने डे्रनेज लाईन टाकणे.</t>
  </si>
  <si>
    <t>प्रभाग क्र.61 ब वानवडी स.नं.53/54 विकासनगर मधील गल्ली  काँक्रिट  करणे</t>
  </si>
  <si>
    <t xml:space="preserve">विश्रांतवाडी येथे नव्याने गॅस शव दाहिनी बसविणे </t>
  </si>
  <si>
    <t>CE20C118/W1-139</t>
  </si>
  <si>
    <t>ZE16A104A/P2-401</t>
  </si>
  <si>
    <t>CE20A1196/C2-266</t>
  </si>
  <si>
    <t>प्रभाग क्र.41 ब बी टी कवडे   पुल सर्व्हिस   रोड  प्रकाश व्यवस्था  करणे</t>
  </si>
  <si>
    <t>वारजे जलकेंद्र येथे एसएनडीटी,चांदणी चौक व गांधीभवन झोनचे एच टी पंपाचे लाईनवर फुल बोअर फ्लो मीटर पुरविणे बसविणे</t>
  </si>
  <si>
    <t>प्रभाग क्र.61 ब बेराडे  वस्ती येथे फुटपाथ   करणे</t>
  </si>
  <si>
    <t>CE20C403</t>
  </si>
  <si>
    <t>ZE16A104A/P2-402</t>
  </si>
  <si>
    <t>RE20A301/W2-1256</t>
  </si>
  <si>
    <t xml:space="preserve">कोंढवा कत्तलखाना येथे विद्युत विषयक कामे करणे </t>
  </si>
  <si>
    <t xml:space="preserve">जुने वारजे व नवीन वारजे जलकेंद्र येथे फिल्टर बेड रिग्रेडेशन करणे </t>
  </si>
  <si>
    <t>ZE16B102A/S6-1161++</t>
  </si>
  <si>
    <t>प्रभाग क्र.21 बंड गार्डन  उदयान परिसरात   डांबरीकरण करणे.</t>
  </si>
  <si>
    <t>ZE16A104A/P2-403</t>
  </si>
  <si>
    <t>प्रभाग क्र.46 मध्ये वानवडी परिसरात विविध ठिकाणी डे्रनेज लाईन टाकणे.</t>
  </si>
  <si>
    <t>RE20C302/C1-649</t>
  </si>
  <si>
    <t>CE20C404</t>
  </si>
  <si>
    <t>RE20A301/W2-1257</t>
  </si>
  <si>
    <t>प्र. क्र.  47 वीर गोगादेव मंदिर पाठीमागे  विद्युत  विषयक कामे करणे</t>
  </si>
  <si>
    <t>ZE16B102A/S6-798+++</t>
  </si>
  <si>
    <t xml:space="preserve">मनपा मुख्य इमारतीत 250 के.व्ही.ए. जनरेटर बसविणे </t>
  </si>
  <si>
    <t>प्रभाग क्र.31 रामनगर वारजे कॅनॉल रस्ता ते खान वस्ती रस्ता डे्रनेज लाईन टाकर्ण्ी.</t>
  </si>
  <si>
    <t>प्रभाग क्र.21  मध्ये ड्रेनेज  लाईन व पाण्याची लाईनसाठी खोदलेल्या   ठिकाणी खडीकरण व वाहतूक विषयक कामे करणे.</t>
  </si>
  <si>
    <t>प्रभाग क्र.  72 ब मध्ये चिंतामणी येथे  रस्ते डांबरीकरण  करणे.</t>
  </si>
  <si>
    <t>ZE16B102D/S13-252++</t>
  </si>
  <si>
    <t>RE20A301/W2-1258</t>
  </si>
  <si>
    <t>प्रभाग क्र.21  मध्ये मौलान  अबुल  कलाम   आझाद स्मारक रस्ता,  साउथ   मेन   रोड व इतर रोड   टॅककोट करणे.</t>
  </si>
  <si>
    <t>RE20C302/C1-650</t>
  </si>
  <si>
    <t xml:space="preserve">प्रभाग क्र.17 ब मधील शांतिरक्षक हौसिंग सोसायटीच्या पूर्वेकडील पावसाळी  नाला चॅनेलाईज करून दोन्ही बाजूला संरक्षक भिंत बांधणे. </t>
  </si>
  <si>
    <t>CE20C405</t>
  </si>
  <si>
    <t>CE20A819/S2-935</t>
  </si>
  <si>
    <t>प्र. क्र.  47 घर क्र.  391 येथे दिवे  बसविणे व विद्युतचे  कामे करणे</t>
  </si>
  <si>
    <t>RE20A301/W2-1259</t>
  </si>
  <si>
    <t>प्रभाग क्र.  72 ब मध्ये चिंतामणी येथे  रस्ते डांबरीकरण   करणे</t>
  </si>
  <si>
    <t>वीज बचतीसाठी विविध उपाययोजना करणे (मायक्रोप्रोसेसर बेस कंट्रोल पॅनेल पुरविणे व बसविणे)</t>
  </si>
  <si>
    <t>प्रभाग क्र.21 मधील रस्त्यावरील फुटपाथ करणे.</t>
  </si>
  <si>
    <t>ZE16B102D/S13-257++</t>
  </si>
  <si>
    <t>CE20A819/S2-936</t>
  </si>
  <si>
    <t>RE20C302/C1-651</t>
  </si>
  <si>
    <t>प्रभाग क्र.44 अ,मंत्री मार्केट नाला ते नाइनवरे सोसायटीपर्यंत नाला चॅनलायझेशन करणे.</t>
  </si>
  <si>
    <t>प्रभाग क्र.73 मधील एॅलोरा पॅलेस ते  हनुमान   सुपर   मार्केट परिसरामध्ये रस्ते विकसित  करणे.</t>
  </si>
  <si>
    <t>RE20A301/W2-1260</t>
  </si>
  <si>
    <t>प्र.क्र.47 हरकानगर वसाहतीमधील जुने दिवे   काढून   त्या ठिकाणी   एलईडी फिटींग बसविणे.</t>
  </si>
  <si>
    <t>CE20A819/S2-937</t>
  </si>
  <si>
    <t>प्रभाग क्र.21 अ व ब मध्ये येणा-या अंतर्गत रस्त्यांवर   नावांचे व वाहतुक विषयक फलक बसविणे.</t>
  </si>
  <si>
    <t>प्रभाग क्र.73 मधील व्यंकटेश शाळा परिसरामध्ये रस्ते विकसित  करणे.</t>
  </si>
  <si>
    <t>CE20A819/S2-938</t>
  </si>
  <si>
    <t>वारजे जलकेद्र येथे स्टरर,फ्लॅश मिक्सर,फ्लॉक्युलेटर व गिअर बॉक्स इत्यादी दुरूस्ती व सुधारण कामे करणे.</t>
  </si>
  <si>
    <t>RE20C302/C1-652</t>
  </si>
  <si>
    <t xml:space="preserve">प्रभाग क्र.73 मधील बालाजीनगर परिसरामध्ये निवारा सोसायटी, साईकृपा सोसायटी, हिल पॉईट सोसायटी परिसरामध्ये रस्ते विकसित करणे. </t>
  </si>
  <si>
    <t>CE20C406#</t>
  </si>
  <si>
    <t>प्र.क्र.47 पत्राची चाळ व पोलिस वसाहत  या परीसरातील दिवे  बदलून एल ई    डी दिवे  बसविणे</t>
  </si>
  <si>
    <t xml:space="preserve">शहरात विविध ठिकाणी विद्युत विषयक करावयाची कामे </t>
  </si>
  <si>
    <t>ZE16A104A/P2-404</t>
  </si>
  <si>
    <t>ZE16B102D/S13-258++</t>
  </si>
  <si>
    <t>CE20A819/S2-939</t>
  </si>
  <si>
    <t xml:space="preserve">खडकवासला रॉ वॉटर येथील पंपाची बॉउल असेब्ली बदलणे </t>
  </si>
  <si>
    <t>प्रभाग क्र.44 ब, मधील मंत्री मार्केट मागील नाल्यामध्ये चॅनलायझिंग करणे.</t>
  </si>
  <si>
    <t>प्रभाग क्र.73 मधील शिवप्रताप चौक ते  तुळजा भवानीमंदिर दरम्यान रस्ते विकसित   करणे</t>
  </si>
  <si>
    <t>ZE16A104A/P2-405</t>
  </si>
  <si>
    <t>RE20C302/C1-653</t>
  </si>
  <si>
    <t xml:space="preserve">प्रभाग क्र.37 नारायण पेठ पोलिस चौकी ते रमणबाग चौक पाण्याची लाईन टाकणे. </t>
  </si>
  <si>
    <t>CE20A819/S2-940</t>
  </si>
  <si>
    <t>प्र.क्र.47 राजेवाडी परीसर व पद्मजी पार्क  परीसरात एलईडी  दिवे  बसविणे.</t>
  </si>
  <si>
    <t>प्रभाग क्र.73 मधील बालाजीनगर परिसरामध्ये रस्ते विकसित  करणे.</t>
  </si>
  <si>
    <t>ZE16A104A/P2-406</t>
  </si>
  <si>
    <t>ZE16B102D/S13-313+</t>
  </si>
  <si>
    <t xml:space="preserve">प्रभाग क्र.38 मधील परिसरामध्ये पाणीपुरवठा सुरळीत करणेकरीता नवीन पाण्याची लाईन टाकणे. </t>
  </si>
  <si>
    <t>CE20A819/S2-941</t>
  </si>
  <si>
    <t xml:space="preserve">प्रभाग क्र.60 ब, मधील म्हसोबा मंदिर ते सोनवणे हॉस्पीटल मागील नागझरी  नाला चॅनलाईज करणे, मोठ्या व्यासाची ड्रेनेज लाईन टाकणे व काशिवाडी  झोपडपट्टीच्या लगत सिमाभिंत बांधणे. </t>
  </si>
  <si>
    <t>प्रभाग क्र.73 मधील श्रीहरी सोसायटी व परिसरामध्ये रस्ते विकसित  करणे.</t>
  </si>
  <si>
    <t>CE20C408</t>
  </si>
  <si>
    <t>ZE16A104A/P2-407</t>
  </si>
  <si>
    <t>FE14A118/W5-1218</t>
  </si>
  <si>
    <t>CE20A819/S2-942</t>
  </si>
  <si>
    <t xml:space="preserve">प्रभाग क्र.49 मधील परिसरामध्ये पाणीपुरवठा सुरळीत करणेकरीता नवीन पाण्याची लाईन टाकणे. </t>
  </si>
  <si>
    <t xml:space="preserve">गणेश कलाक्रीडा रंगमंच येथे स्टेजवर पडद्यासाठी यंत्रणा बसविणे </t>
  </si>
  <si>
    <t>प्रभाग क्र.73 मधील हेमीस्टील ते  निवारा  सोसायटी रस्ता विकसित करणे.</t>
  </si>
  <si>
    <t>CE20C406/C1-1228</t>
  </si>
  <si>
    <t>ZE16A104A/P2-408</t>
  </si>
  <si>
    <t>CE20A819/S2-943</t>
  </si>
  <si>
    <t>प्रभाग क्र.46 अ रामटेकडी  108/9/10 येथे    ड्रेनेज  लाईन व काँक्रिट  करणे</t>
  </si>
  <si>
    <t>प्रभाग क्र.61 ब मधील विकासनगर, आझादनगर इ. विविध  ठिकाणी प्रकाश व्यवस्था  करणे</t>
  </si>
  <si>
    <t xml:space="preserve">प्रभाग क्र.50 मधील परिसरामध्ये पाणीपुरवठा सुरळीत करणेकरीता नवीन पाण्याची लाईन टाकणे. </t>
  </si>
  <si>
    <t>प्रभाग क्र.73  गुरूदत्त सोसायटी   ते  प्रेमानंद सोसायटीमधील   रस्ता विकसित करणे.</t>
  </si>
  <si>
    <t>CE20C409</t>
  </si>
  <si>
    <t>मलनिसारण विभाग बेरीज</t>
  </si>
  <si>
    <t>ZE16A104A/P2-409</t>
  </si>
  <si>
    <t xml:space="preserve">गणेश कलाक्रीडा रंगमंच येथे विद्युत पॅनेल व विद्युत विषयक कामे करणे </t>
  </si>
  <si>
    <t>CE20A819/S2-944</t>
  </si>
  <si>
    <t>RE22C301/W4-668</t>
  </si>
  <si>
    <t>CE20A176/W2-118</t>
  </si>
  <si>
    <t xml:space="preserve">प्रभाग क्र.51 मधील परिसरामध्ये पाणीपुरवठा सुरळीत करणेकरीता नवीन पाण्याची लाईन टाकणे. </t>
  </si>
  <si>
    <t>प्रभाग क्र.73 मधील गुरूदत्त सोसायटी   लिटील   रॉक स्कुल  समोरील   रस्ता तयार  करणे.</t>
  </si>
  <si>
    <t>प्रभाग क्र.21  मध्ये ढोले  पाटील शाळेत   दुरूस्ती विषयक कामे करणे.</t>
  </si>
  <si>
    <t>प्रभाग क्र.46 अ रामटेकडी  परिसरातील रस्ते काँक्रिट  करणे</t>
  </si>
  <si>
    <t>CE20A819/S2-945</t>
  </si>
  <si>
    <t>ZE16A104A/P2-410</t>
  </si>
  <si>
    <t>RE20A302/C2-890</t>
  </si>
  <si>
    <t xml:space="preserve">प्रभाग क्र.52 मधील परिसरामध्ये पाणीपुरवठा सुरळीत करणेकरीता नवीन पाण्याची लाईन टाकणे. </t>
  </si>
  <si>
    <t>प्र.क्र.48 डोके  तालिम ते  अशोक  चौक थर्माेप्लास्टिक   पेंट  मारणे</t>
  </si>
  <si>
    <t>ZE16A104A/P2-411</t>
  </si>
  <si>
    <t xml:space="preserve">प्रभाग क्र.58 मधील परिसरामध्ये पाणीपुरवठा सुरळीत करणेकरीता नवीन पाण्याची लाईन टाकणे </t>
  </si>
  <si>
    <t>RE20A302/C2-891</t>
  </si>
  <si>
    <t>ZE16A104A/P2-412</t>
  </si>
  <si>
    <t>प्र.क्र.48   पांगुळ आळी शिवराम  दादा तालिम येथे   काँक्रिट करणे</t>
  </si>
  <si>
    <t xml:space="preserve">कसबा विश्रामबाग क्षेत्रीय कार्यालयाअंतर्गत अस्तित्वातील बोअरवेल दुरूस्ती करणे . </t>
  </si>
  <si>
    <t>ZE16A104A/P2-413</t>
  </si>
  <si>
    <t>CE20A176/W2-119</t>
  </si>
  <si>
    <t>कसबा विश्रामबागवाडा क्षेत्रिय कार्यालया अंतर्गत पाणीपुरवठा विभागाकडील व प्रभाग क्र.52 मधील मागील आर्थिक वर्षामधील बिले खर्ची टाकणेसाठी तरतुद उपतबध करणे .</t>
  </si>
  <si>
    <t>प्रभाग क्र.73 मधील विवेकनगर परिसरातील रस्ते विकसित  करणे.</t>
  </si>
  <si>
    <t>प्रभाग क्र.46 अ रामटेकडी इंडस्ट्रियल  एरिया  मध्ये डांबरीकरण करणे</t>
  </si>
  <si>
    <t>ZE16C101/PR1-522+++</t>
  </si>
  <si>
    <t>XE23A302/C7-647</t>
  </si>
  <si>
    <t>वारजे येथे नवीन जलशुध्दीकरण केंद्र बांधणे (टप्पा क्र. 2)</t>
  </si>
  <si>
    <t>RE22C301/W4-669</t>
  </si>
  <si>
    <t>CE20A819/S2-946</t>
  </si>
  <si>
    <t>प्र.क्र.48    संत रोहिदास पथ येथे   काँक्रिट करणे व ड्रेनेज  लाईन  टाकणे</t>
  </si>
  <si>
    <t>प्रभाग क्र.21  मध्ये महात्मा फुले शाळेत व कस्तुरबा गांधी शाळेत  विकास कामे करणे.</t>
  </si>
  <si>
    <t>प्रभाग क्र.74 अ मधील धनकवडी मुख्य रस्ता मिलिंग  करुन  डांबरीकरण  करणे</t>
  </si>
  <si>
    <t>CE20C410</t>
  </si>
  <si>
    <t>CE20A176/W2-120</t>
  </si>
  <si>
    <t>CE20A819/S2-947</t>
  </si>
  <si>
    <t>XE23A302/C7-648</t>
  </si>
  <si>
    <t>RE20A301/W2-1261</t>
  </si>
  <si>
    <t>ZE16C101/PR1-531+++</t>
  </si>
  <si>
    <t>प्रभाग क्र.46 ब एस आर पी एफ (नानावटी) येथील रस्ते डांबरीकरण   करणे</t>
  </si>
  <si>
    <t>प्रभाग क्र.21  मध्ये महात्मा फुले    ते मोबस चोकापर्यत डांबरीकरण  करणे</t>
  </si>
  <si>
    <t>बकरी हील येथे साठवण टाकी बांधणे व क्षमता वाढविणेसाठी तदनुषंगिक कामे करणे.</t>
  </si>
  <si>
    <t>डॉ. बाबासाहेब आंबेडकर भवन येथील ए.सी. यंत्रणेची व विद्युत विषयक कामे करणे</t>
  </si>
  <si>
    <t>RE22C301/W4-670</t>
  </si>
  <si>
    <t>CE20C406/C1-1229</t>
  </si>
  <si>
    <t>प्र.क्र.48   नाडेगल्ली येथे    ड्रेनेज  लाईन   टाकणे व काँक्रिट  करणे</t>
  </si>
  <si>
    <t>प्रभाग क्र.21 मधील दवाखान्यामध्ये विकास  कामे करणे.</t>
  </si>
  <si>
    <t>प्रभाग क्र.62 अ कोंढवा बु. परिसरामध्ये प्रकाश  व्यवस्था करणे</t>
  </si>
  <si>
    <t>ZE16C101/PR1-754++</t>
  </si>
  <si>
    <t>CE20C411</t>
  </si>
  <si>
    <t>XE23A302/C7-649</t>
  </si>
  <si>
    <t>XE23A301/W7-889</t>
  </si>
  <si>
    <t>ZE16A104A/P2-414</t>
  </si>
  <si>
    <t>प्र.क्र.48 कामगार  मैदान येथे    ड्रेनेज  लाईन  टाकणे</t>
  </si>
  <si>
    <t xml:space="preserve">पुणे मनपाचे सांस्कृतिक भवनात विद्युत विषयक कामे करणे </t>
  </si>
  <si>
    <t xml:space="preserve">कसबा विश्रामबाग क्षेत्रीय कार्यालयांतर्गत नादुरूस्त व्हॉल्व बदलणे व अनुषंगिक कामे करणे </t>
  </si>
  <si>
    <t>CE20A1196/C2-267</t>
  </si>
  <si>
    <t>प्रभाग क्र.21 संत गाडगे महाराज झोपडपटटी,  मदार वस्ती व कोरेगाव पार्क  परिसरात ड्रेनेज  लाईन  टाकणे.</t>
  </si>
  <si>
    <t>CE20A176/W2-121</t>
  </si>
  <si>
    <t>प्रभाग क्र.62 अ कोंढवा बु.  लúमीनगर मध्ये पेव्हींग  ब्लॉक बसविणे</t>
  </si>
  <si>
    <t>ZE16A104A/P2-415</t>
  </si>
  <si>
    <t xml:space="preserve">वारजे जलशुध्दीकरण केंद्राअंतर्गत वारजे व कर्वेनगर भागासाठी नविन पाण्याची साठवण टाकी बांधणे व तद्नुषंगिक कामे करणे </t>
  </si>
  <si>
    <t>RE22C302/C4-568</t>
  </si>
  <si>
    <t>RE20A301/W2-1262</t>
  </si>
  <si>
    <t>प्रभाग क्र.46 ब वानवडी परिसरातील रस्ते विकसीत   करणे</t>
  </si>
  <si>
    <t>प्रभाग क्र.21 संत गाडगे महाराज झोपडपट्टी,  मदार वस्ती, कवडे  वस्ती व कोरेगाव पार्क  परिसरात कॉक्रीट  विषयक   कामे_x000D_
करणे</t>
  </si>
  <si>
    <t>प्र.क्र. 48  पालखी मंडप  व्यवस्था, वारक-यांसाठी राहण्याची   व्यवस्था करणे</t>
  </si>
  <si>
    <t>प्रभाग क्र.23 विविध ठिकाणी असलेल्या जुन्या लाईन बदलुन नवीन लाईन टाकणे व अनुषांगिक कामे करणे.</t>
  </si>
  <si>
    <t>CE20A1196/C2-268</t>
  </si>
  <si>
    <t>ZE16A104A/P2-416</t>
  </si>
  <si>
    <t>RE20A301/W2-1263</t>
  </si>
  <si>
    <t>CE20A176/W2-122</t>
  </si>
  <si>
    <t>प्रभाग क्र.74 अ मधील पारवडे चाळ ते  भारती विहार  मुख्य रस्ता मिलिंग  करुन  डांबरीकरण  करणे</t>
  </si>
  <si>
    <t>ZE16C101/PR1-643++</t>
  </si>
  <si>
    <t>प्रभाग क्र.21   मध्ये  कवडेवाडी, दरोडे  मळा व कोरेगाव पार्क  परिसरात पावसाळी लाईन  टाकणे.</t>
  </si>
  <si>
    <t>CE20C413</t>
  </si>
  <si>
    <t>प्रभाग क्र.40 विविध ठिकाणी असलेल्या जुन्या लाईन बदलुन नवीन लाईन टाकणे व अनुषांगिक कामे करणे.</t>
  </si>
  <si>
    <t>प्रभाग क्र.62 अ कोंढवा बु.  काकडेवस्ती शिवशंभोनगर रस्ते काँक्रिट  करणे</t>
  </si>
  <si>
    <t>कर्वेनगर परिसरासाठी मुख्य वितरण व्यवस्था तयार करणे. टप्पा क्र.2</t>
  </si>
  <si>
    <t>प्रभाग क्र.46 ब वानवडी गाव होले वस्ती   येथील   गल्ली  बोळ रस्ते काँक्रिट  करणे</t>
  </si>
  <si>
    <t>CE20A819/S2-948</t>
  </si>
  <si>
    <t>RE22C302/C4-569</t>
  </si>
  <si>
    <t>प्र.क्र.48 बाबूमियॉँ शाळेची रंगरंगोटी करणे  व पत्रे बदलणे</t>
  </si>
  <si>
    <t>प्रभाग क्र.74 अ मधील रामकृष्ण   चौक ते  त्रिमूर्ती  चौक रस्ता   खोदून  डांबरीकरण  करणे</t>
  </si>
  <si>
    <t>CE20A819/S2-949</t>
  </si>
  <si>
    <t>ZE16A104A/P2-417</t>
  </si>
  <si>
    <t>RE22C302/C4-570</t>
  </si>
  <si>
    <t>प्र.क्र.48   स्वामी  समर्थ उद्यान विविध  विकासाची  कामे करणे</t>
  </si>
  <si>
    <t>प्रभाग क्र.39 विविध ठिकाणी असलेल्या जुन्या लाईन बदलुन नवीन लाईन टाकणे व अनुषांगिक कामे करणे.</t>
  </si>
  <si>
    <t>ZE16C101//PR1-634++</t>
  </si>
  <si>
    <t>ZE16B113/W7-34</t>
  </si>
  <si>
    <t>ZE16A104A/P2-418</t>
  </si>
  <si>
    <t>चांदणी चौक टाकी कचरा डेपो परीसरात हायकंटूरने लाईन टाकणे</t>
  </si>
  <si>
    <t>प्रभाग क्र.61  अ  इंदिरानगर ड्रेनेज  लाईन  टाकणे</t>
  </si>
  <si>
    <t>प्रभाग क्र.65 विविध ठिकाणी असलेल्या जुन्या लाईन बदलुन नवीन लाईन टाकणे व अनुषांगिक कामे करणे.</t>
  </si>
  <si>
    <t>CE20A1196/C2-269</t>
  </si>
  <si>
    <t>RE14B302/C5-584</t>
  </si>
  <si>
    <t>CE20A176/W2-123</t>
  </si>
  <si>
    <t>ZE16A104A/P2-419</t>
  </si>
  <si>
    <t>प्रभाग क्र.62 अ कोंढवा बु.  स.नं.5,6,42,43 रस्ते काँक्रिट  करणे</t>
  </si>
  <si>
    <t>प्रभाग क्र.61 अ सिद्धार्थनगर  येथे काँक्रिटीकरण  करणे</t>
  </si>
  <si>
    <t>प्रभाग क्र.47 विविध ठिकाणी असलेल्या जुन्या लाईन बदलुन नवीन लाईन टाकणे व अनुषांगिक कामे करणे.</t>
  </si>
  <si>
    <t>प्र.क्र. 48 भंडारी बोळ येथिल सुलभ शौचालय दुरूस्तीचे कामे  करणे  व ड्रेनेज  लाईन   टाकणे व काँक्रिट  करणे</t>
  </si>
  <si>
    <t>RE14B301/W5-651</t>
  </si>
  <si>
    <t>CE20A176/W2-124</t>
  </si>
  <si>
    <t>ZE16C101/PR1-756+++</t>
  </si>
  <si>
    <t>ZE16A104A/P2-420</t>
  </si>
  <si>
    <t>प्रभाग क्र.61 अ येथील सह्याद्री पार्क  मध्ये रस्ता  विकसीत   करणे</t>
  </si>
  <si>
    <t>प्रभाग क्र.48 विविध ठिकाणी असलेल्या जुन्या लाईन बदलुन नवीन लाईन टाकणे व अनुषांगिक कामे करणे.</t>
  </si>
  <si>
    <t>एस.एन.डी.टी कॉलेज ते रेस्कॉन कंपनी दरम्यानची 1200मि.मि. व्यासाची जुनी प्रिस्टे्रड लाईन बदलून नवीन एम.एस.लाईन टाकणे</t>
  </si>
  <si>
    <t>महापौर निवास येथे विद्युत विषयक कामे करणे</t>
  </si>
  <si>
    <t>प्रभाग क्र.21 संत गाडगे महाराज झोपडपटटी  मधील  शौचालयांची दुरूस्तीविषयक    कामे करणे.</t>
  </si>
  <si>
    <t>ZE16B113/W7-35</t>
  </si>
  <si>
    <t>ZE16A104A/P2-421</t>
  </si>
  <si>
    <t>प्रभाग क्र.61 अ सनश्री  इ. सिद्धार्थनगर कमानी   पासून   ग्रॅफिकान सोसायटी  पर्यंत पावसाळी लाईन  टाकणे</t>
  </si>
  <si>
    <t>ZE16C101/PR1-625+++</t>
  </si>
  <si>
    <t>FE14A118/W5-1219</t>
  </si>
  <si>
    <t>RE14B301/W5-652</t>
  </si>
  <si>
    <t>CE20A1196/C2-270</t>
  </si>
  <si>
    <t>RE14B302/C5-585</t>
  </si>
  <si>
    <t>एसएनडीटी एचएलआर टाकी ते चतु:श्रृंगी टाकीपर्यंत पाण्याची 1200 मि.मि. व्यासाची नलिका टाकणे</t>
  </si>
  <si>
    <t>प्रभाग क्र.21    कवडेवाडी व कोरेगाव पार्क  परिसरतील शौचालयांची व ड्रेनेज  दुरूस्ती विषयक कामे करणे.</t>
  </si>
  <si>
    <t>प्रभाग क्र.62 ब कोंढवा बु.  मधील टिळेकर नगर गल्ली नं.2 खुने  गिरणी पासुन    दरेकर प्लॉट  पर्यंत   काँक्रिट  करणे.</t>
  </si>
  <si>
    <t>CE20C414</t>
  </si>
  <si>
    <t>प्र.क्र.48   नाडेगल्ली येथे  सुलभ  शौचालयाची कामे करणे</t>
  </si>
  <si>
    <t>मनपा मुख्य सभागृह व स्थायी समिती सभागृह येथे ध्वनीक्षेपनयंत्रणेची नुतनीकरण व विद्युत विषयक कामे करणे</t>
  </si>
  <si>
    <t>RE20A301/W2-1264</t>
  </si>
  <si>
    <t>ZE16C101/PR1-622+++</t>
  </si>
  <si>
    <t>प्रभाग क्र.21  मध्ये ढोले  पाटील रोड  येथील गणपती चोक  सुशोभिकरण   करणे.</t>
  </si>
  <si>
    <t>नवीन सुस टाकीपासून बाणेर स.न. 7 येथील साठवण टाकीपर्यंत मुख्य गुरुत्ववार्हिनी टाकणे</t>
  </si>
  <si>
    <t>RE20C301/W1-731</t>
  </si>
  <si>
    <t>CE20C415</t>
  </si>
  <si>
    <t>प्रभाग क्र.21 मधील  कल्याणीनगर ब्रीज खाली  असलेली  मुस्लिम दफनभुमी मध्ये एल ई    डी  बसविणे.</t>
  </si>
  <si>
    <t>ZE16C101/PR1-623+++</t>
  </si>
  <si>
    <t>वॉ.क्र. 21 मधील जयजवाननगर, पांडू लमाण वस्ती, नाईकनगर, रामनगर येथील धोकादायक पोल शिफ्टिंग करून विद्युत केबल अंडरग्राऊंड करणे</t>
  </si>
  <si>
    <t>बाणेर बालेवाडी भागातील जलवितरण व्यवस्था तयार करणे.</t>
  </si>
  <si>
    <t>CE20A1196/C2-271</t>
  </si>
  <si>
    <t xml:space="preserve">प्रभाग क्र.74 ब, कानिफनाथ चौक ते त्रिमुर्ती चौक या मुख्य रस्त्याच्या कडेने आर.सी.सी.भिंत, सीमा भिंत, खडीकरण व डांबरीकरण करणे व तद्नुषिंगक कामे करणे. </t>
  </si>
  <si>
    <t>CE20C418#</t>
  </si>
  <si>
    <t>CE20A819/S2-950</t>
  </si>
  <si>
    <t>ZE16C101/PR1-624+++</t>
  </si>
  <si>
    <t xml:space="preserve">सुस व बाणेर टाकीपासून वितरण व्यवस्था तयार करणे </t>
  </si>
  <si>
    <t xml:space="preserve">प्रभाग क्र.74 ब, मध्ये त्रिमुर्ती चौक ते भारती विद्यापीठ व गिरीनगर परिसरामध्ये रस्ते विकसित करणे व तद्नुषिंगक कामे करणे. </t>
  </si>
  <si>
    <t>CE20A819/S2-951</t>
  </si>
  <si>
    <t>प्रभाग क्र.74 ब, मध्ये पंचरत्नेश्वर  सोसायटी परिसरात  रस्ते विकसित करणे व तद्नुषिंगक कामे करणे.</t>
  </si>
  <si>
    <t>ZE16C101/PR1-758+++</t>
  </si>
  <si>
    <t>RE20A301/W2-1265</t>
  </si>
  <si>
    <t>प्रभाग क्र.62 ब मधील स.नं.63 लोंढे  व माने यांच्या  घरासमोरील रस्ते काँक्रिट  करणे.</t>
  </si>
  <si>
    <t>पाषाण जलकेंद्र येथे पाण्याची टाकी बांधणे</t>
  </si>
  <si>
    <t>CE20A819/S2-952</t>
  </si>
  <si>
    <t>प्रभाग क्र.22  मध्ये नायडू  हॉस्पिटल परिसरात डांबरीकरण करणे.</t>
  </si>
  <si>
    <t>प्रभाग क्र.59 विविध ठिकाणी असलेल्या जुन्या लाईन बदलुन नवीन लाईन टाकणे व अनुषांगिक कामे करणे.</t>
  </si>
  <si>
    <t>प्रभाग क्र.74 ब, मध्ये सुमंगल  कार्यालयासमोरील रस्ते विकसित करणे व तद्नुषिंगक कामे करणे.</t>
  </si>
  <si>
    <t>RE20A301/W2-1266</t>
  </si>
  <si>
    <t>ZE16C101/PR1-759+++</t>
  </si>
  <si>
    <t>CE20C419</t>
  </si>
  <si>
    <t>ZE16B130/C7-921</t>
  </si>
  <si>
    <t>ZE16A104A/P2-422</t>
  </si>
  <si>
    <t>CE20A819/S2-953</t>
  </si>
  <si>
    <t>प्रभाग क्र.22  मध्ये नायडू  हॉस्पिटल   सर्व्हट  क्वार्टर व ताडीवाला रोड  येथे  डांबरीकरण करणे.</t>
  </si>
  <si>
    <t xml:space="preserve">मनपा मुख्य सभागृह वातानुकुलित करणे, विद्युत कामे करणे </t>
  </si>
  <si>
    <t>प्रभाग क्र.62 ब स.नं.48 मधील राजमाता कॉलनी ड्रेनेज  लाईन  टाकणे.</t>
  </si>
  <si>
    <t>प्रभाग क्र.60 विविध ठिकाणी असलेल्या जुन्या लाईन बदलुन नवीन लाईन टाकणे व अनुषांगिक कामे करणे.</t>
  </si>
  <si>
    <t>प्रभाग क्र.74 ब, मध्ये स.नं.28,29,31,33 परिसरातील रस्ते विकसित करणे व तद्नुषिंगक कामे करणे.</t>
  </si>
  <si>
    <t>प्रभाग क्र.61 ब मोगरेवस्ती   केदारीनगर मधील जुने  शौचालय पाडून  नवीन  बांधणे</t>
  </si>
  <si>
    <t>ZE16A104A/P2-423</t>
  </si>
  <si>
    <t>ZE16C101/PR1-760+++</t>
  </si>
  <si>
    <t>RE20A301/W2-1267</t>
  </si>
  <si>
    <t>CE20A819/S2-954</t>
  </si>
  <si>
    <t>भवानी पेठ व ढोले पाटील रस्ता क्षेत्रीय कार्यालयाचे हद्दीतील पाणीपुरवठा विभागाचे सन 2013-14 चे वर्षाचे बिले खर्च टाकणे</t>
  </si>
  <si>
    <t>सुस रोड जकात नाका येथे पाण्याची टाकी बांधणे</t>
  </si>
  <si>
    <t>RE20A302/C2-892</t>
  </si>
  <si>
    <t>CE20C421</t>
  </si>
  <si>
    <t>प्रभाग क्र.22  मध्ये अंतर्गतम रस्त्यांवर   सिलकोट करणे.</t>
  </si>
  <si>
    <t>CE20C118/W1-140</t>
  </si>
  <si>
    <t>CE20C406/C1-1230</t>
  </si>
  <si>
    <t>प्रभाग क्र.74 ब, मध्ये चैतन्यनगर परिसरात  व प्रभागामध्ये  मुख्य रस्त्यावर व तद्नुषिंगक कामे करणे.</t>
  </si>
  <si>
    <t>प्रभाग क्र.59 देवेंद्र  मेडिकल ते  कस्तुरी चौक  रस्त्याच्या कडेला चायनलसझिंग करणे</t>
  </si>
  <si>
    <t>प्रभाग क्र.61 ब मध्ये जगताप चौक ते  शिंदे छत्री  इ. विविध  ठिकाणी प्रकाश व्यवस्था  करणे</t>
  </si>
  <si>
    <t xml:space="preserve">गणेशोत्सवानिमित्त तात्पुरत्या स्वरूपाची प्रकाश व्यवस्था करणे </t>
  </si>
  <si>
    <t>प्रभाग क्र.62 ब मधील स.नं.48 माळी समाज  मंदीर परीसरामध्ये पोलसह  पथदिवे बसविणे.</t>
  </si>
  <si>
    <t>CE20A819/S2-955</t>
  </si>
  <si>
    <t>RE20A301/W2-1268</t>
  </si>
  <si>
    <t>75अ</t>
  </si>
  <si>
    <t>ZE16A104A/P2-424</t>
  </si>
  <si>
    <t>ZE16C101/PR1-539+++</t>
  </si>
  <si>
    <t>प्रभाग क्र  75 अ मधील  स.नं. 63 साईनगर येथील विविध  रस्ते डांबरीकरण   करणे</t>
  </si>
  <si>
    <t>प्रभाग क्र.22  मध्ये वाहतुक नियोजन विषयक कामे करणे.</t>
  </si>
  <si>
    <t xml:space="preserve">पर्वती येथाल एम.एल.आर. टाकीची दुरूस्ती विषयक कामे करणे </t>
  </si>
  <si>
    <t xml:space="preserve">वडगाव स. नं. 45 इन्स्टिट्यूट ई.एस.आर. पासून वडगाव झोन करिता वितरण व्यवस्था करणे. </t>
  </si>
  <si>
    <t>RE20A302/C2-893</t>
  </si>
  <si>
    <t>CE20A819/S2-956</t>
  </si>
  <si>
    <t>CE20C422</t>
  </si>
  <si>
    <t>CE20C406/C1-1231</t>
  </si>
  <si>
    <t>प्रभाग क्र.59 शितळादेवी  चौक ते  लव्हुजी  वस्ताद चौक रस्त्याच्या कडेला चायनलसझिंग करणे</t>
  </si>
  <si>
    <t>प्रभाग क्र  75  अ मधील विविध रस्ते डांबरीकरण   करणे</t>
  </si>
  <si>
    <t>मुंढवा येथील स्थलांतरित गोठ्यांच्या ठिकाणी प्रकाश व्यवस्था करणे व तद्नुषंगिक कामे करणे</t>
  </si>
  <si>
    <t>प्रभाग क्र.62 ब टिळेकर नगर येथे  प्रकाश व्यवस्था  करणे</t>
  </si>
  <si>
    <t>CE20A819/S2-957</t>
  </si>
  <si>
    <t>ZE16A104A/P2-425</t>
  </si>
  <si>
    <t xml:space="preserve">पर्वती येथाल एल.एल.आर. टाकी विषयक कामे करणे </t>
  </si>
  <si>
    <t>ZE16C101/PR1-706+++</t>
  </si>
  <si>
    <t>प्रभाग क्र  75  अ मधील दुर्गाहिल परिसरातील विविध रस्ते डांबरीकरण   करणे</t>
  </si>
  <si>
    <t>XE23A302/C7-650</t>
  </si>
  <si>
    <t>CE20A176/W2-125</t>
  </si>
  <si>
    <t>62</t>
  </si>
  <si>
    <t>CE20C423</t>
  </si>
  <si>
    <t>वडगाव जलशुध्दीकरण केंद्र ते इन्स्टीट्युट ई. एस. आर. दरम्यान एम. एस. रायझींग मेन टाकणे.</t>
  </si>
  <si>
    <t>ZE16A104A/P2-426</t>
  </si>
  <si>
    <t>प्रभाग क्र.  59 सेंटर फायर ब्रिगेड  गंज पेठ  येथिल ड्रेनेज  लाईन बदलणे</t>
  </si>
  <si>
    <t>प्रभाग क्र.62 अ कोंढवा बु. गावठाण  परिसर,  लक्ष्मीनगर, काकडेवस्ती, शिवशंभोनगर, गोकुळनगर, साईनगर,_x000D_
स.नं.5,6,42,43 या परिसरातील रस्ते   काँक्रिटीकरण  करणे</t>
  </si>
  <si>
    <t>CE20A819/S2-958</t>
  </si>
  <si>
    <t>शहरातील रस्त्यांवरील दिव्यांकरिता जी.आय.एस. सिस्टीम वमटेरियल इन्व्हेंटरिंग सिस्टीम पुरविणे व बसविणे</t>
  </si>
  <si>
    <t>पुणे शहरात मध्यवस्तीतील जुन्या झालेल्या पाण्याच्या लाईन बदलून मोठया व्यासाच्या 10'', 12'' व्यासाचे पाण्याचे लाईन टाकणे</t>
  </si>
  <si>
    <t>प्रभाग क्र.  75 ब मधील विविध ठिकाणी रस्ते  डांबरी करणे</t>
  </si>
  <si>
    <t>ZE16B113/W7-36</t>
  </si>
  <si>
    <t>XE23A301/W7-890</t>
  </si>
  <si>
    <t>ZE16A104A/P2-427</t>
  </si>
  <si>
    <t>CE20A819/S2-959</t>
  </si>
  <si>
    <t>प्रभाग क्र.62 ब आंबेडकरनगर मुख्य रस्त्यावर ड्रेनेज  लाईन  टाकणे</t>
  </si>
  <si>
    <t>ZE16C101/PR1-711+++</t>
  </si>
  <si>
    <t>RE22C302/C4-571</t>
  </si>
  <si>
    <t xml:space="preserve">प्रभाग क्र. 64 मधील सॅलिसबरी पार्क परिसरात पाण्याची लाईन व अनुषंगिक कामे करणे </t>
  </si>
  <si>
    <t>प्रभाग क्र.22  मध्ये प्रायव्हेट  रोड   येथे    ड्रेनेज  लाईन  टाकणे.</t>
  </si>
  <si>
    <t>प्रभाग क्र.  75 ब मधील भारती विद्यापीठ येथील  विविध रस्ते डांबरी करणे</t>
  </si>
  <si>
    <t>वडगाव जलशुध्दीकरण केंद्र रॉ वॉटर पंपीग ते सिंहगड रोड पेट्रोल पंप दरम्यान ग्रॅव्हिटीमेन शिफ्ट करणे.</t>
  </si>
  <si>
    <t>प्रभाग क्र.59 गुरूवार  पेठ  मटन  मार्केट येथिल   पत्रे बदलणे</t>
  </si>
  <si>
    <t>ZE16B113/W7-37</t>
  </si>
  <si>
    <t>CE20C424</t>
  </si>
  <si>
    <t>ZE16A104A/P2-428</t>
  </si>
  <si>
    <t>प्रभाग क्र.62 ब कृष्णानगर अप्पर येथे  नवीन ड्रेनेज  लाईन  टाकणे</t>
  </si>
  <si>
    <t>CE20A819/S2-960</t>
  </si>
  <si>
    <t>76अ</t>
  </si>
  <si>
    <t xml:space="preserve">प्र. क्र. 66 डोबडवाडी परिसरात पाण्याची लाईन टाकणे </t>
  </si>
  <si>
    <t>कमला नेहरू हॉस्पिटल येथे विद्युत विषयक कामे करणे (22 केव्ही / 440 व्होल्टचे सबस्टेशन उभारणे व तद्नुषंगिक कामे करणे, जनरेटर पुरविणे, सोलर सिस्टीम पुरविणे व बसविणे)</t>
  </si>
  <si>
    <t>XE23A301/W7-891</t>
  </si>
  <si>
    <t>प्रभाग क्र.76 अ, मधील स.नं.23 मधून जाणारा 12 मीटर डी.पी.रस्ता  डांबरीकरण करणे.</t>
  </si>
  <si>
    <t>CE20A176/W2-126</t>
  </si>
  <si>
    <t>ZE16C101/PR1-652++++</t>
  </si>
  <si>
    <t>RE22C302/C4-572</t>
  </si>
  <si>
    <t>ZE16A104A/P2-429</t>
  </si>
  <si>
    <t>प्रभाग क्र.22 मधील झोपडपटटीमध्ये  ड्रेनेज  लाईन   टाकणे व कॉक्रीट  करणे.</t>
  </si>
  <si>
    <t>प्रभाग क्र.62 ब स.नं.झांबरे वस्ती,   साईनगर परिसरातील रस्ते   काँक्रिटीकरण  करणे</t>
  </si>
  <si>
    <t>CE20A819/S2-961</t>
  </si>
  <si>
    <t>लष्कर जलकेंद्रांतर्गत विविध स्थापत्य विषयक कामे करणे</t>
  </si>
  <si>
    <t>प्रभाग क्र.59 मनपा शाळा क्र.  34 येथे  विविध विकास कामे करणे</t>
  </si>
  <si>
    <t xml:space="preserve">प्र. क्र. 47 मधील भवानी पेठ पोलिस वसाहत परिसरात पाण्याची लाईन टाकणे </t>
  </si>
  <si>
    <t>ZE16B113/W7-38</t>
  </si>
  <si>
    <t>प्रभाग क्र.76 अ, मधील सुखसागरनगर गल्ली क्र.5 मधील डांबरीकरण करणे.</t>
  </si>
  <si>
    <t>CE20C425</t>
  </si>
  <si>
    <t>प्रभाग क्र.62 ब भगवा चौक ते श्रीकुंज    नगर सोसायटी  पर्यंत पावसाळी लाईन  टाकणे</t>
  </si>
  <si>
    <t>RE14B301/W5-653</t>
  </si>
  <si>
    <t>CE20A819/S2-962</t>
  </si>
  <si>
    <t>घोले रोड आर्ट गॅलरी येथे वातानुकुलित यंत्रणा बसविणे, विजेचे पाळणे इ. ची देखभाल दुरूस्ती व ऑपरेटिंग कामे करणे</t>
  </si>
  <si>
    <t>प्रभाग क्र.22 मधील  विकास मित्र  मंडळ येथील  शौचालय बांधणे.</t>
  </si>
  <si>
    <t>ZE16B113/W7-39</t>
  </si>
  <si>
    <t>RE14B302/C5-586</t>
  </si>
  <si>
    <t>ZE16C101/PR1-553++++</t>
  </si>
  <si>
    <t>ZE16B130/C7-922</t>
  </si>
  <si>
    <t>प्रभाग क्र.76 अ, मधील के.एन.के.कडे  जाणारा  रस्ता डांबरीकरण करणे.</t>
  </si>
  <si>
    <t>प्रभाग क्र.62 ब आंबेकरनगर मुख्य रस्त्यावर पावसाळी लाईन  टाकणे</t>
  </si>
  <si>
    <t>प्रभाग क्र.59  सेंटर फायर ब्रिगेड  गंज पेठ  येथिल शौचालय दुरूस्त करणे</t>
  </si>
  <si>
    <t>प्रभाग क्र.63 अ गल्ली नं.36 ते  ब्रम्हा अॅव्हेन्यु  येथे पावसाळी लाईन  टाकणे</t>
  </si>
  <si>
    <t>एम. एल. आर. टाकी ते लक्ष्मीनारायण चौक येथे 900 मि. मी. व्यासाची एम. एस. जलवाहिनी टाकणे.</t>
  </si>
  <si>
    <t>CE20A819/S2-963</t>
  </si>
  <si>
    <t>RE14B301/W5-654</t>
  </si>
  <si>
    <t>CE20C426</t>
  </si>
  <si>
    <t>प्रभाग क्र.76 ब सुखसागर संजीवनी मेडिकल परिसरातील रस्ते पेवर  करणे</t>
  </si>
  <si>
    <t>CE20A176/W2-127</t>
  </si>
  <si>
    <t>प्रभाग क्र.22 मधील झोपडपटटीमध्ये  इंदिरा  विकास शौचालय व ड्रेनेज  विषयक कामे करणे.</t>
  </si>
  <si>
    <t>CE20A819/S2-964</t>
  </si>
  <si>
    <t>प्रभाग क्र.62 ब स.नं.48 गोकुळनगर येथील राजमाता, महागणेश विघ्नहर्ता कॉलनी मधील गल्ल्या काँक्रिटीकरण  करणे</t>
  </si>
  <si>
    <t>वानवडी येथील नव्याने विकसित म. फुले स्मारक येथे विद्युत विषयक कामे करणे (वायरिंग, ट्रान्सफॉर्मर, जनरेटर, ए.सी. यंत्रणा, ध्वनिक्षेपण व्यवस्था व तद्नुषंगिक कामे करणे)</t>
  </si>
  <si>
    <t>RE14B302/C5-587</t>
  </si>
  <si>
    <t>CE20C406/C1-1232</t>
  </si>
  <si>
    <t>प्रभाग क्र.76 ब सिमासागर  सोसा. येथील  रस्ता   डांबरीकरण करणे</t>
  </si>
  <si>
    <t>प्रभाग क्र.59,633 गंज पेठ  , 101 भवानी पेठ  अंगारशाह तकिया येथिल  ड्रेनेज  लाईन मधील गाळ काढणे</t>
  </si>
  <si>
    <t>प्रभाग क्र.63 अ  मध्ये विविध ठिकाणी प्रकाश व्यवस्था  करणे</t>
  </si>
  <si>
    <t>CE20A819/S2-965</t>
  </si>
  <si>
    <t>CE20C428</t>
  </si>
  <si>
    <t xml:space="preserve">प्रभाग क्र.50 ब मध्ये माडीवाले कॉलनी श्री स्वामींचा मठ, खजीना विहिर परिसरातील रस्ते मिलींग करून/ खोदून डांबरीकर करणे. </t>
  </si>
  <si>
    <t>RE14B302/C5-588</t>
  </si>
  <si>
    <t xml:space="preserve">चिखलवाडी येथील हॉकी स्टेडियममध्ये विद्युत विषयक कामे करणे </t>
  </si>
  <si>
    <t>पाणीपुरवठा प्रकल्प बेरीज</t>
  </si>
  <si>
    <t>CE20C406/C1-1233</t>
  </si>
  <si>
    <t>CE20A819/S2-966</t>
  </si>
  <si>
    <t>RE22C301/W4-671</t>
  </si>
  <si>
    <t>प्रभाग क्र.59 633 गंज पेठ  व अंगारशाह तकिया येथे    ड्रेनेज  लाईन बदलणे</t>
  </si>
  <si>
    <t>आंबेगाव स.नं.17 ते  29 हा 18 मी.डी.पी.रस्ता  हायवे   पर्यंत विकसित   करणे.</t>
  </si>
  <si>
    <t>प्रभाग क्र.63 ब फकरी हिल चौक येथे   मोठे हायमास्ट  पोल बसविणे</t>
  </si>
  <si>
    <t>प्रभाग क्र.22 मध्ये पंचशील   चौकातील  इमारतीचे उर्वरित विकास कामे  करणे.</t>
  </si>
  <si>
    <t>ZE16A104A/S5-</t>
  </si>
  <si>
    <t>CE20A819/S2-967</t>
  </si>
  <si>
    <t>CE20C429</t>
  </si>
  <si>
    <t>प्रभाग क्र.74 ब, विविध ठिकाणी खडीकरण,   डांबरीकरण करणे</t>
  </si>
  <si>
    <t>CE20A1196/C2-272</t>
  </si>
  <si>
    <t>RE22C301/W4-672</t>
  </si>
  <si>
    <t>ZE16A104A/S5-1</t>
  </si>
  <si>
    <t>औंध येथील सांस्कृतिक भवन (नाट्यगृह) येथे विद्युत विषयक कामे करणे (वायरिंग, ट्रान्सफॉर्मर, जनरेटर, ए.सी. यंत्रणा, विजेचे पाळणे, ध्वनिक्षेपण व्यवस्था व तद्नुषंगिक कामे करणे)</t>
  </si>
  <si>
    <t>प्रभाग क्र.63 ब साईबाबा नगर  कोंढवा खुर्द  येथील गल्ल्यामध्ये   खडीकरण व डांबरीकरण  करणे</t>
  </si>
  <si>
    <t>प्रभाग क्र.22 डॉग   स्कॉड परिसरात विकास कामे करणे.</t>
  </si>
  <si>
    <t xml:space="preserve"> प्रभाग क्र.1 अ मधील विविध ठिकाणी पाण्याची 6 इंची लाईन टाकणे </t>
  </si>
  <si>
    <t>ZE16A104A/S5-2</t>
  </si>
  <si>
    <t>CE20C118/W1-141</t>
  </si>
  <si>
    <t>RE22C301/W4-673</t>
  </si>
  <si>
    <t xml:space="preserve"> प्रभाग क्र.1 अ मधील विविध ठिकाणी व्हॉल्व्ह बसविणे व पाणी लाईन देखभाल दुरुस्तीची कामे करणे </t>
  </si>
  <si>
    <t>CE20C430</t>
  </si>
  <si>
    <t>प्रभाग क्र.22 कैलास   स्मशानभमी मध्ये विविध विकास कामे करणे.</t>
  </si>
  <si>
    <t>प्रभाग क्र.63 अ मध्ये  कोंढवा खुर्द  गावठाण, मोरे  चाळ, शिवनेरीनगर, समतानगर, कमेला स.नं.354 झोपडपट्टी  एल ई    डी_x000D_
दिवे  बसविणे</t>
  </si>
  <si>
    <t>ZE16A104A/S5-3</t>
  </si>
  <si>
    <t>सावित्रीबाई फुले स्मारक येथे विद्युत विषयक कामे करणे (वायरिंग, ट्रान्सफॉर्मर, जनरेटर, विजेचे पाळणे, ध्वनिक्षेपण व्यवस्था व तद्नुषंगिककामे करणे)</t>
  </si>
  <si>
    <t xml:space="preserve"> प्रभाग क्र.1 अ मधील लोहगाव येथे तालेरा यांच्या जागेत संपवेल व अंडरग्राऊंड पाण्याची टाकी बांधणे </t>
  </si>
  <si>
    <t>CE20A176/W2-128</t>
  </si>
  <si>
    <t>RE22C301/W4-674</t>
  </si>
  <si>
    <t>प्रभाग क्र.63 अ मोरे  चाळ काँक्रिट  करणे</t>
  </si>
  <si>
    <t>ZE16A104A/S5-4</t>
  </si>
  <si>
    <t>प्रभाग क्र.22 मधील सेवक कोठींची  दुरूस्तीविषयक    कामे करणे.</t>
  </si>
  <si>
    <t>ZE16D101/MP2-301+</t>
  </si>
  <si>
    <t>ZE16B113/W7-40</t>
  </si>
  <si>
    <t xml:space="preserve"> प्र.क्र.1 अ धानोरी स.नं.2 येथे पाण्याची टाकी बांधणे काम पूर्ण करणे </t>
  </si>
  <si>
    <t>प्रभाग क्र.63 ब शिवनेरीनगर येथे    ड्रेनेज  लाईन  टाकणे</t>
  </si>
  <si>
    <t xml:space="preserve">प्रभाग क्र.44 मधील माळवाडी परीसरातील कमी व्यासाची ड्रेनेज बदलणे. </t>
  </si>
  <si>
    <t>ZE16A104A/S5-5</t>
  </si>
  <si>
    <t>RE22C301/W4-675</t>
  </si>
  <si>
    <t>ZE16B113/W7-41</t>
  </si>
  <si>
    <t xml:space="preserve"> प्रभाग क्र.1 ब धानोरीमध्ये विविध ठिकाणी पाण्याच्या लाईन टाकणे </t>
  </si>
  <si>
    <t>प्रभाग क्र.22 मधील नायडू  हॉस्पिटल मध्ये वॉर्ड  नं.6 व 7 मध्ये विकासाची कामे करणे.</t>
  </si>
  <si>
    <t>CE20C431</t>
  </si>
  <si>
    <t>प्रभाग क्र.63 ब भाग्योदयनगर येथे    ड्रेनेज  लाईन  टाकणे</t>
  </si>
  <si>
    <t>ZE16A104A/S5-6</t>
  </si>
  <si>
    <t xml:space="preserve">बोपोडी येथील भाऊराव पाटील जलतरण तलाव येथे विद्युत विषयक कामे करणे </t>
  </si>
  <si>
    <t>ZE16D101/MP2-302+</t>
  </si>
  <si>
    <t xml:space="preserve"> प्रभाग क्र.1 ब टिंगरेनगर मध्ये विविध ठिकाणी पाण्याची लाईन टाकणे </t>
  </si>
  <si>
    <t>RE20C301/W1-732</t>
  </si>
  <si>
    <t xml:space="preserve">प्रभाग क्र.45 मंहमदवाडी रस्ता एन.आय.बी.एम.रोड मेन ट्रक लाईन टाकणे. </t>
  </si>
  <si>
    <t>RE20A302/C2-894</t>
  </si>
  <si>
    <t>ZE16B113/W7-42</t>
  </si>
  <si>
    <t>ZE16A104A/S5-7</t>
  </si>
  <si>
    <t>प्रभाग क्र.22 मधील नायडू  दफनभूमी, ख्रिश्चन दफनभूमी मध्ये एल ई    डी  बसविणे.</t>
  </si>
  <si>
    <t>प्र.  क्र.60 मधील  व्यापारी तरूण मंडळ चौक ते   खंंडू  गायकवाड चौकापर्यंत   रस्ते डांबरीकरण   करणे</t>
  </si>
  <si>
    <t>प्रभाग क्र.63 ब मिठानगर येथे    ड्रेनेज  लाईन  टाकणे</t>
  </si>
  <si>
    <t>ZE16A117/C6-605</t>
  </si>
  <si>
    <t xml:space="preserve"> प्रभाग क्र.1 ब लोहगांवमध्ये विविध ठिकाणी पाण्याच्या लाईन टाकणे </t>
  </si>
  <si>
    <t>CE20C432</t>
  </si>
  <si>
    <t>Y W</t>
  </si>
  <si>
    <t>येवलेवाडी परिसरात  पाणी पुरवठा करणे</t>
  </si>
  <si>
    <t>ZE16D101/MP2-303+</t>
  </si>
  <si>
    <t>ZE16A104A/S5-8</t>
  </si>
  <si>
    <t>दळवी हॉस्पिटल येथे विजेचा पाळणा, जनरेटर, ट्रान्सफॉर्मर, सोलर सिस्टीम इ. ची देखभाल दुरुस्ती व ऑपरेटिंग विषयक कामे करणे</t>
  </si>
  <si>
    <t xml:space="preserve">प्रभाग क्र.45 सातवनगर (हांडेवाडी रोड) ते रेल्वे लाईन पर्यंत ड्रेनेज लाईन टाकणे. </t>
  </si>
  <si>
    <t xml:space="preserve"> प्रभाग क्र.1 ब मध्ये स.नं.2+3+4 धानोरी येथे तयार होत असलेल्या पाण्याची टाकीचे उर्वरित काम करणे </t>
  </si>
  <si>
    <t>XE23A302/C7-651</t>
  </si>
  <si>
    <t>ZE16A104A/S5-9</t>
  </si>
  <si>
    <t>CE20C406/C1-1234</t>
  </si>
  <si>
    <t>CE20C433</t>
  </si>
  <si>
    <t>प्रभाग क्र.1 ब धानोरी मधील विविध ठिकाणी जुनी व्हॉल्व्ह बदलणे व आवश्यक त्या ठिकाणी नळकोंड्यांची देखभाल दुरुस्ती करणे</t>
  </si>
  <si>
    <t>येवलेवाडी परिसरात केदारेश्वर मंदिरापासून  गल्ली क्र.2   येथे पथदिवे   बसविणे</t>
  </si>
  <si>
    <t>ZE16D101/MP2-304+</t>
  </si>
  <si>
    <t>ZE16A104A/S5-10</t>
  </si>
  <si>
    <t>स्व. राजीव गांधी हॉस्पिटल येरवडा (पेस्तनजी दवाखाना) येथील विजेचा पाळणा, जनरेटर, ट्रान्सफॉर्मर इ. ची देखभाल दुरुस्ती व ऑपरेटिंग विषयक कामे करणे</t>
  </si>
  <si>
    <t xml:space="preserve">प्रभाग क्र.45 हांडेवाडी रोड परिसरात जुन्या कमी व्यासाची ड्रेनेज लाईन बदलणे. </t>
  </si>
  <si>
    <t>प्र.क्र.60,316 भवानी पेठ  सापिका  येथे    ड्रेनेज  लाईन   दुरूस्ती व फरशी बसविणे</t>
  </si>
  <si>
    <t>CE20C406/C1-1235</t>
  </si>
  <si>
    <t>येवलेवाडी गावातील विद्याशिल्प परिसरात प्रकाश व्यवस्था   करणे</t>
  </si>
  <si>
    <t>CE20C434</t>
  </si>
  <si>
    <t>ZE16D101/MP2-305+</t>
  </si>
  <si>
    <t>RE14B302/C5-589</t>
  </si>
  <si>
    <t xml:space="preserve"> प्रभाग क्र.2 अ स.नं. 2 येथील पाण्याची अर्धवट लाईन टाकणे </t>
  </si>
  <si>
    <t>RE20C301/W1-733</t>
  </si>
  <si>
    <t xml:space="preserve">व्हेईकल डेपो येथे ट्रान्सफॉर्मर पुरविणे व बसविणे, तद्नुषंगिक कामे करणे </t>
  </si>
  <si>
    <t xml:space="preserve">प्रभाग क्र.46 भैरोबा नाला ते सैफी सोसायटी कमी व्यासाची ड्रेनेज लाईन टाकणे. </t>
  </si>
  <si>
    <t>प्र. क्र.  60 मधील म्हसोबा मंदिर परिसरामध्ये गल्लीबोळ चेंबर दुरूस्ती करणे  व विविध ठिकाणी काँक्रिट  करणे</t>
  </si>
  <si>
    <t>ZE16A104A/S5-11</t>
  </si>
  <si>
    <t>प्रभाग क्र.23  मध्ये जुना बाजार चौक पासून  कसबा क्षेत्रिय कार्यालय पर्यंत  जुन्या फिटींग  बदलणे.</t>
  </si>
  <si>
    <t>CE20A1196/C2-273</t>
  </si>
  <si>
    <t xml:space="preserve"> प्रभाग क्र.2 अ स.नं.70/71 येथे पाण्याची लाईन टाकणे </t>
  </si>
  <si>
    <t>CE20C118/W1-142</t>
  </si>
  <si>
    <t>CE20C435</t>
  </si>
  <si>
    <t>येवलेवाडी परिसरात रॉकेट  ऑईल    कंपनी (आत्ताची  लोटस सोसायटी)  ते  केदारेश्वर    मंदिर   येथे रखडलेला 100 मी. ते  200
मी. रस्ता डांबरीकरण  करणे</t>
  </si>
  <si>
    <t>ZE16A104A/S5-12</t>
  </si>
  <si>
    <t>येवलेवाडी गावातील अंतर्गत रस्त्यावर प्रकाश व्यवस्था  करणे</t>
  </si>
  <si>
    <t>RE14B302/C5-590</t>
  </si>
  <si>
    <t xml:space="preserve">कात्रज ते बालेवाडी स्टेडियमपर्यंतच्या पुणे−मुंबई रस्त्यावर प्रकाश व्यवस्था करणे </t>
  </si>
  <si>
    <t>ZE16D101/MP2-306+</t>
  </si>
  <si>
    <t xml:space="preserve"> प्र.क्र.3 अ सोपाननगर सोमनाथनगर गणेशनगर येथे पाण्याची लाईन टाकणे </t>
  </si>
  <si>
    <t>प्र. क्र.  60 अंतर्गत ड्रेनेज  लाईन     टाकून गल्लीबोळ काँक्रिट  करणे शहाबाद फरशी बसविणे</t>
  </si>
  <si>
    <t xml:space="preserve">प्रभाग क्र.46 रोमटेकडी इडेस्ट्रिअल इस्टेट लेन नं.11 ड्रेनेज लाईन टाकणे. </t>
  </si>
  <si>
    <t>ZE16A104A/S5-13</t>
  </si>
  <si>
    <t>CE20A176/W2-129</t>
  </si>
  <si>
    <t xml:space="preserve"> प्र.क्र.3 अ दत्त प्रसाद खराडी येथे पाण्याची लाईन टाकणे </t>
  </si>
  <si>
    <t>येवलेवाडी परिसरात रस्ते करणे</t>
  </si>
  <si>
    <t>ZE16A104A/S5-14</t>
  </si>
  <si>
    <t>ZE16D101/MP2-308+</t>
  </si>
  <si>
    <t>CE20C436</t>
  </si>
  <si>
    <t xml:space="preserve"> प्रभाग क्र.3 ब मध्ये राजीव नगर नॉर्थ व साऊथ पाण्याची लाईन टाकणे </t>
  </si>
  <si>
    <t xml:space="preserve">प्रभाग क्र.41 भारत फोर्ज रस्ता जाधव वस्ती कमी व्यासाची ड्रनेज लाईन बदलणे. </t>
  </si>
  <si>
    <t>मनपा मुख्य भवन येथे विद्युतीकरणाची, नुतनीकरण, सुशोभिकरण, ट्रान्सफॉर्मर व तद्नुषंगिक कामे करणे</t>
  </si>
  <si>
    <t>ZE16A104A/S5-15</t>
  </si>
  <si>
    <t xml:space="preserve"> प्रभाग क्र.3 ब मध्ये सोमनाथ नगर परिसरात विविध ठिकाणी जुन्या लाईन बदलून नवीन लाईन टाकणे </t>
  </si>
  <si>
    <t>CE20A819/S2-968</t>
  </si>
  <si>
    <t>ZE16B113/W7-43</t>
  </si>
  <si>
    <t>ZE16A104A/S5-16</t>
  </si>
  <si>
    <t>ZE16D101/MP2-309+</t>
  </si>
  <si>
    <t>CE20C437</t>
  </si>
  <si>
    <t>XE23A301/W7-892</t>
  </si>
  <si>
    <t xml:space="preserve">प्रभाग क्र.74 ब, मधील रक्षालेखा परिसरातील अंतर्गत रोड खडीकरण करून डांबरीकरण व तद्नुषिंगक कामे करणे. </t>
  </si>
  <si>
    <t xml:space="preserve">प्रभाग क्र.42 मध्ये पुणे-सोलापुर रस्ता पेट्रोल पंप ते लोहिया उद्यान ड्रेनेज लाईन टाकणे. </t>
  </si>
  <si>
    <t>येवलेवाडी परिसरात ड्रेनेज  लाईन  टाकणे</t>
  </si>
  <si>
    <t xml:space="preserve">मनपाच्या विविध इमारतींमध्ये वातानुकुलित यंत्रणा पुरविणेव बसविणे </t>
  </si>
  <si>
    <t xml:space="preserve"> प्रभाग क्र.4अ,कामगार नगर, सैनिकनगर, पंचशीलनगर याठिकाणी 6 इंची पाण्याची लाईन टाकणे </t>
  </si>
  <si>
    <t>प्रभाग क्र.23 मध्ये माणिक  नाला व नागझरी  नाला  साफसफाई करणे.</t>
  </si>
  <si>
    <t>ZE16A104A/S5-17</t>
  </si>
  <si>
    <t>RE14B302/C5-591</t>
  </si>
  <si>
    <t>ZE16B113/W7-44</t>
  </si>
  <si>
    <t>ZE16D101/MP2-310+</t>
  </si>
  <si>
    <t>येवलेवाडी परिसरात पावसाळी लाईन  टाकणे</t>
  </si>
  <si>
    <t>प्रभाग क्र.4अ, इरिगेशन कॉलनी, गणपती मंदिरा जवळील भागात सुरळीत पाणी पुरवठा होणेकरिता मोठी पाण्याची लाईन टाकणे</t>
  </si>
  <si>
    <t>प्र. क्र.  60 काशीवाडी येथिल  संडास  दुरूस्त करणे  दरवाजे , भांडे, स्टाईल्स,    पाण्याची टाकी व इतर  कामे करणे</t>
  </si>
  <si>
    <t>कोंढवा वानवडी क्षेत्रीय   कार्यालय ऐकूण  बेरीज</t>
  </si>
  <si>
    <t>CE20C438</t>
  </si>
  <si>
    <t xml:space="preserve">प्रभाग क्र.61 वानवडी गल्ली क्र.1 ते 4 ड्रनेज लाईन टाकणे. </t>
  </si>
  <si>
    <t>RE20A301/W2-1269</t>
  </si>
  <si>
    <t>ZE16A104A/S5-18</t>
  </si>
  <si>
    <t>FE14A118/W5-1220</t>
  </si>
  <si>
    <t xml:space="preserve">सोनावणे हॉस्पिटल येथे नव्याने बांधलेल्या इमारतीत वायरिंग करणे </t>
  </si>
  <si>
    <t>येवलेवाडी मध्ये महिलांसाठी  शौचालय बांधणे</t>
  </si>
  <si>
    <t>प्रभाग क्र.23 मध्ये श्रमिक  नगर ते  युनियन   बँक ब्रिज येथील  माणिक  नाल्यातील राडारोडा उचलून उर्वर्रित  कॉक्रीट करणे.</t>
  </si>
  <si>
    <t>RE14B302/C5-592</t>
  </si>
  <si>
    <t>ZE16D101/MP2-311+</t>
  </si>
  <si>
    <t>CE20C118/W1-143</t>
  </si>
  <si>
    <t xml:space="preserve"> प्रभाग क्र.4 ब मध्ये महाराष्ट्र हौसिंग बोर्डमध्ये पाण्याची टाकी बांधणे </t>
  </si>
  <si>
    <t>प्र. क्र.  60 मधील शहीद   अब्दुल  रहेमान   चौक अंजूमन मागील परिसरात ड्रेनेज  लाईन   टाकणे काँक्रिट  करणे</t>
  </si>
  <si>
    <t>CE20A819/S2-969</t>
  </si>
  <si>
    <t>XE23A301/W7-893</t>
  </si>
  <si>
    <t>प्रभाग क्र.61 वानवडी परीसरातील शिंदे वस्ती येथील नाल्याजवळ कमी व्यासाची ड्रेनेज लाईर्न बदलून नवीन ड्रेनेज लाईन टाकणे.</t>
  </si>
  <si>
    <t>ZE16A104A/S5-19</t>
  </si>
  <si>
    <t>CE20C439</t>
  </si>
  <si>
    <t>प्रभाग क्र.23  मध्ये मंंगळवार पेठ     परिसरात ड्रेनेज  लाईन   टाकणे व कॉक्रीट  करणे.</t>
  </si>
  <si>
    <t xml:space="preserve">प्रभाग क्र.74 ब, मध्ये कानिफनाथ चौक ते शिवाईदेवी मंदिर मुख्य रस्ता खडीकरण करून डांबरीकरण करणे. </t>
  </si>
  <si>
    <t xml:space="preserve"> प्रभाग क्र.5अ, गणेशनगर 8 इंची पाण्याची लाईन टाकणे. </t>
  </si>
  <si>
    <t>CE20A176/W2-130</t>
  </si>
  <si>
    <t xml:space="preserve">प्र.द. हुले मार्केट, शास्त्रीनगर, येरवडा येथे विद्युत विषयक कामे करणे </t>
  </si>
  <si>
    <t>CE20A819/S2-970</t>
  </si>
  <si>
    <t>RE14B302/C5-593</t>
  </si>
  <si>
    <t>ZE16A104A/S5-20</t>
  </si>
  <si>
    <t>XE23A301/W7-894</t>
  </si>
  <si>
    <t>ZE16D101/MP2-312+</t>
  </si>
  <si>
    <t xml:space="preserve">आंबेगाव खुर्द स.नं.9 मधील जांभुळवाडी मुख्य रस्त्यापासून पश्चिमेकडे जाणारा लेक व्हिस्टा गृह प्रकल्पालगतचा 12 मी.डी.पी.रस्ता विकसित करणे </t>
  </si>
  <si>
    <t>ZE16B113/W7-45</t>
  </si>
  <si>
    <t xml:space="preserve">प्रभाग क्र.62 टिळेकर नगर गल्ली क्र.1 ते 5 मध्ये नाल्याजवळ ड्रेनेज लाईन टाकणे. </t>
  </si>
  <si>
    <t xml:space="preserve"> प्रभाग क्र.5अ, विविध ठिकाणी पाण्याची लाईन दुरूस्ती कामे करणे. </t>
  </si>
  <si>
    <t>प्रभाग क्र.23  मध्ये कसबा पेठ     परिसरात ड्रेनेज  लाईन   टाकणे व कॉक्रीट  करणे.</t>
  </si>
  <si>
    <t>CE20C449</t>
  </si>
  <si>
    <t>CE20A819/S2-971</t>
  </si>
  <si>
    <t>औंध स्मशानभूमी येथे गॅस दाहिनी बसविणे</t>
  </si>
  <si>
    <t>ZE16A104A/S5-21</t>
  </si>
  <si>
    <t xml:space="preserve">स.नं.143,176 वडगांव खुर्द ते स.नं. 180,182,179,181,148,149, 150,151,152,153,154 धायरी सावित्री गार्डन 30 मीटर रूंदीचा रस्ता तयार करणे. </t>
  </si>
  <si>
    <t>ZE16B113/W7-46</t>
  </si>
  <si>
    <t>प्रभाग क्र 5 ब मधील टिंगरेनगर परिसरात विविध ठिकाणी पाण्याची नलिका टाकणे व तदनुषंगिक कामे करणे</t>
  </si>
  <si>
    <t>प्र.क्र.60 भवानी पेठ     येथिल सार्व. शौचालय स्वच्छ करणे.</t>
  </si>
  <si>
    <t>ZE16D101/MP2-313+</t>
  </si>
  <si>
    <t>CE20A819/S2-972</t>
  </si>
  <si>
    <t>ZE16A104A/S5-22</t>
  </si>
  <si>
    <t>प्रभाग क्र.64 कुमार पेसिफिक शंकर शेठ रस्त्यापासून मिरा सोसायटी पर्यंतच्या नाल्याच्या कडेने डे्रनेज लाईन विकसित करणे.</t>
  </si>
  <si>
    <t>CE20C451</t>
  </si>
  <si>
    <t xml:space="preserve">सिंहगड रोड इंडियन ह्युम पाईप कंपनीपासून सुरू होणारा विकास आराखडयातील रस्ता वडगाव बु.स.नं. 31,32,33,23,18,17,11,12 व 13 मधून जाणारा व नदीपात्राला जोडणारा रस्ता जागा संपादित करून रस्ता तयार करणे. </t>
  </si>
  <si>
    <t xml:space="preserve"> प्रभाग क्र 5 ब मधील कळस परिसरात विविध ठिकाणी पाण्याची नलिका टाकणे व तदनुषंगिक कामे करणे </t>
  </si>
  <si>
    <t>कात्रज स्मशानभूमी येथे गॅस दाहिनी बसविणे</t>
  </si>
  <si>
    <t>ZE16A115/W6-205</t>
  </si>
  <si>
    <t>RE20A301/W2-1270</t>
  </si>
  <si>
    <t>CE20A819/S2-973</t>
  </si>
  <si>
    <t>RE20C302/C1-654</t>
  </si>
  <si>
    <t>ZE16A104A/S5-23</t>
  </si>
  <si>
    <t>येवलेवाडी परिसरात  आवश्यकतेनुसार विविध  ठिकाणी पाण्याची लाईन  टाकणे</t>
  </si>
  <si>
    <t>प्रभाग क्र.23  मध्ये भिमनगर मंगळवार पेठ  आरोग्य कोठी  मागील जागेत  कॉक्रीट  विषयक कामे करणे.</t>
  </si>
  <si>
    <t>प्र. क्र.  60 576 काशेवाडी परिसरात मधील  विविध गल्लीत   लाईट  लावणे</t>
  </si>
  <si>
    <t>ZE16D101/MP2-314+</t>
  </si>
  <si>
    <t xml:space="preserve"> प्रभाग क्र 5 ब मधील विविध ठिकाणी पाणीपुरवठा विषयक कामे करणे </t>
  </si>
  <si>
    <t>CE20C455</t>
  </si>
  <si>
    <t>प्रभाग क्र.57 मधील आंबिल ओढयामधील सिंहगड रस्त्याने गगनगिरी महाराज मठ मोठया व्यासाची लाईन विकसित करणे.</t>
  </si>
  <si>
    <t>ZE16A104A/S5-24</t>
  </si>
  <si>
    <t>6ब</t>
  </si>
  <si>
    <t>RE20A301/W2-1271</t>
  </si>
  <si>
    <t>वडगाव बु ।। ब्रिज ते वारजे माळवाडी चांदणी चौकापर्यंत कात्रज बायपास रस्त्यावर प्रकाश व्यवस्था करणे.</t>
  </si>
  <si>
    <t xml:space="preserve"> प्रभाग क्र.6ब मध्ये 6 इंच व्यासाची पाण्याची लाईन टाकणे. </t>
  </si>
  <si>
    <t>लोहगाव स.नं.235 , 236, 238 , 239 मधील रस्ते करणे.</t>
  </si>
  <si>
    <t>RE20C302/C1-655</t>
  </si>
  <si>
    <t>प्रभाग क्र.23 मध्ये पारगे चौक्  ते  स्वरूपवर्धीनी रस्ता मिलींग करून डांबरीकरण  करणे.</t>
  </si>
  <si>
    <t>ZE16D101/MP2-315+</t>
  </si>
  <si>
    <t>प्र. क्र.  60 मधील बालाजी मंदिर परिसर  सापिका भवानी   पेठ  परिसरात रस्त्यावर  दिवे  लावणे</t>
  </si>
  <si>
    <t>ZE16A104A/S5-25</t>
  </si>
  <si>
    <t>CE20A819/S2-974</t>
  </si>
  <si>
    <t>प्रभाग क्र.41 मध्ये विविध ठिकाणी ड्रेनेज लाईन टाकणे</t>
  </si>
  <si>
    <t xml:space="preserve"> प्रभाग क्र.6ब मध्ये 4 इंच व्यासाची पाण्याची लाईन टाकणे. </t>
  </si>
  <si>
    <t>RE20A301/W2-1272</t>
  </si>
  <si>
    <t>लोहगाव स.नं.203, 227,  239 पर्यंतचा रस्ता  करणे.</t>
  </si>
  <si>
    <t>CE20C456</t>
  </si>
  <si>
    <t>प्रभाग क्र.23    मध्ये  देवकर गॅरेज  ते  स्वरूपवर्धीनी रस्ता मिलींग करून डांबरीकरण  करणे.</t>
  </si>
  <si>
    <t>ZE16A104A/S5-26</t>
  </si>
  <si>
    <t>कात्रज बायपास रस्त्यावर स्ट्रीटलाईटसाठी ट्रान्सफॉर्मर, केबल बसविणे व विविध विद्युत विषयक कामे करणे.</t>
  </si>
  <si>
    <t>CE20A819/S2-975</t>
  </si>
  <si>
    <t xml:space="preserve"> प्रभाग क्र.6ब मध्ये 2 इंच व्यासाची पाण्याची लाईन टाकणे. </t>
  </si>
  <si>
    <t>ZE16D101/MP2-316+</t>
  </si>
  <si>
    <t>स.नं.56 खराडी येथील  डि.पी.रस्ता विकसित   करणे.</t>
  </si>
  <si>
    <t>ZE16A104A/S5-27</t>
  </si>
  <si>
    <t>RE20A301/W2-1273</t>
  </si>
  <si>
    <t>CE20A819/S2-976</t>
  </si>
  <si>
    <t>येवलेवाडी स्माशान भूमी ते कोंढवा ड्रेनेज लाईन टाकणे व विविध विकास कामे करणे.</t>
  </si>
  <si>
    <t xml:space="preserve"> प्र.क्र.7 ब मध्ये विविध ठिकाणी बोअरवेल घेणे व अस्तित्वातील बोअरवेलची दुरुस्ती करणे </t>
  </si>
  <si>
    <t>CE20C457</t>
  </si>
  <si>
    <t>प्रभाग क्र.23 मध्ये पारगे चौक्  ते  मनोरमा मंगल   कार्यालय येथे  नव्याने पावसाळी लाईन  टाकणे.</t>
  </si>
  <si>
    <t>ताथवडे उद्यान   समोरील डी.पी.रस्ता  डांबरीकरण करणे</t>
  </si>
  <si>
    <t xml:space="preserve">ब्रेमेन चौक ते खडकी स्टे. रस्ता प्रकाश व्यवस्था करणे (3 किमी) </t>
  </si>
  <si>
    <t>ZE16A104A/S5-28</t>
  </si>
  <si>
    <t>CE20A819/S2-977</t>
  </si>
  <si>
    <t>RE20A301/W2-1274</t>
  </si>
  <si>
    <t xml:space="preserve"> प्र.क्र.7 ब जुन्या 6 इंची व 8 इंची नादुरुस्त झालेल्या पाण्याच्या लाईन बदलणे </t>
  </si>
  <si>
    <t>अलंकार   पोलीस   चौकी जवळील मधुसंचय सोसायटीतील अंतर्गत रस्ते  डांबरीकरण    करणे.</t>
  </si>
  <si>
    <t>ZE16D101/MP2-318+</t>
  </si>
  <si>
    <t>प्रभाग क्र.23  मध्ये एम एस  सी  बी ऑफिस, बीफ मार्केट     ते सग्राम चौक येथे  डांबरीकरण करणे.</t>
  </si>
  <si>
    <t>प्रभाग क्र.54 सन ऑरबिट ते शिवपुष्प चौक ड्रेनेज लाईन टाकणे.</t>
  </si>
  <si>
    <t>ZE16A104A/S5-29</t>
  </si>
  <si>
    <t>CE20A819/S2-978</t>
  </si>
  <si>
    <t xml:space="preserve"> प्र.क्र.7 ब मधील विविध ठिकाणी पाण्याच्या लाईनवर फायर पेट्या बसविणे </t>
  </si>
  <si>
    <t>बारामती होस्टेल ते  कुसाळकर  पुतळा पर्यंत गोखलेनगर मधील  जेठीराम शेलार पथ  डांबरीकरण करणे.</t>
  </si>
  <si>
    <t>RE20A301/W2-1275</t>
  </si>
  <si>
    <t>ZE16A104A/S5-30</t>
  </si>
  <si>
    <t>CE20A819/S2-979</t>
  </si>
  <si>
    <t>ZE16D101/MP2-319+</t>
  </si>
  <si>
    <t xml:space="preserve"> प्र.क्र.8 अ मध्ये आंबेडकर वसाहत याठिकाणी मोठ्या व्यासाची पाण्याची लाईन टाकणे </t>
  </si>
  <si>
    <t>धायरी  येथील स.नं. 17, 22, 24, 25 मधून जाणारा 18 मीटर रस्ता  विकसित   करणे</t>
  </si>
  <si>
    <t>प्रभाग क्र.23  मध्ये पारगे  चौक ते  मनोरमा मंगल   कार्यालय मंगळवार पेठ  व कसबा पेठ  परिसरात फुटपाथ करणे.</t>
  </si>
  <si>
    <t>हायब्लिस ते पारी कंपनी डे्रनेज लाईन टाकणे</t>
  </si>
  <si>
    <t>CE20C458</t>
  </si>
  <si>
    <t>ZE16A104A/S5-31</t>
  </si>
  <si>
    <t>CE20A819/S2-980</t>
  </si>
  <si>
    <t>नगर रोड (पर्णकुटी पोलिस चौकी ते रामवाडी जकात नाका) प्रकाश व्यवस्था करणे (2 किमी)</t>
  </si>
  <si>
    <t>प्र.क्र. 9 बाणेर  बालेवाडी मधील डीपी  रस्त्यांची   उर्वरित कामे करणे</t>
  </si>
  <si>
    <t>RE20A301/W2-1276</t>
  </si>
  <si>
    <t>प्र.क्र.8 अ मध्ये औंध परिसरातील विविध सोसायट्यांना पाण्याच्या व्यवस्थेसाठी पाण्याची मोठ्या व्यासाची पाईप लाईन टाकणे</t>
  </si>
  <si>
    <t>CE20A819/S2-981</t>
  </si>
  <si>
    <t>ZE16D101/MP2-320+</t>
  </si>
  <si>
    <t>प्रभाग क्र.23  मध्ये पारगे  चौक ते  स्वरूपवर्धीनी मंगळवार पेठ  व कसबा पेठ  परिसरात फुटपाथ करणे.</t>
  </si>
  <si>
    <t>ZE16A104A/S5-32</t>
  </si>
  <si>
    <t>प्रयेजा सिटी ते देवी आई वसाहत डे्रनेज लाईन टाकणे.</t>
  </si>
  <si>
    <t>प्र.क्र.36 ब मधील अपूर्ण  राहिलेला बी एम सी सी रस्ता पूर्ण  करणे</t>
  </si>
  <si>
    <t>RE20A302/C2-895</t>
  </si>
  <si>
    <t>प्र.क्र.8 अ मध्ये लमाणतांडा,संजय गांधी वसात, निम्हण मळा व सोमेश्वरवाडी येथील स्वच्छतागृहाच्या बाहेर स्वच्छतेसाठी बोअरवेल घेणे</t>
  </si>
  <si>
    <t>RE14B301/W5-655</t>
  </si>
  <si>
    <t>CE20A819/S2-982</t>
  </si>
  <si>
    <t>प्र.क्र.65  लोहियानगर  54 सी/पी   लेन न.5    येथिल खड्डे दुरूस्त    करणे</t>
  </si>
  <si>
    <t>ZE16A104A/S5-33</t>
  </si>
  <si>
    <t>प्रभाग क्र.23  मध्ये भिमनगर, गाडीतळ, जुना बाजार येथे  शौचालयात  विविध विकास कामे करणे.</t>
  </si>
  <si>
    <t>ZE16D101/MP2-321+</t>
  </si>
  <si>
    <t>CE20C459</t>
  </si>
  <si>
    <t>देवीआई वसाहत ते वडजाई माता मंदिर डे्रनेज लाईन टाकणे.</t>
  </si>
  <si>
    <t>RE22C301/W4-676</t>
  </si>
  <si>
    <t>संगमवाडी नदीपात्रातील रस्ता संगमवाडी पूल ते संगमवाडी गावापर्यंत प्रकाश व्यवस्था करणे (1 किमी)</t>
  </si>
  <si>
    <t>XE23A302/C7-652</t>
  </si>
  <si>
    <t xml:space="preserve"> प्र.क्र.8 अ सोमेश्वरवाडी परिसरातील पाण्याची जुनी लाईन बदलून नविन लाईन टाकणे </t>
  </si>
  <si>
    <t>यादी   क्र. एस2 बेरीज</t>
  </si>
  <si>
    <t>प्रभाग क्र.23  मध्ये बाबुराव सणस शाळा व बारणे शाळा येथे  विविध विकास कामे करणे.</t>
  </si>
  <si>
    <t>प्र.क्र.65 लोहियानगर  54/एच.पी. - 28 येथिल गटारे    दुरूस्त करणे</t>
  </si>
  <si>
    <t>ZE16A104A/S5-34</t>
  </si>
  <si>
    <t>ZE16D101/MP2-322+</t>
  </si>
  <si>
    <t xml:space="preserve"> प्र.क्र.8 अ कृष्णानगर पासून ते सावकार पार्क पर्यत नव्याने पाण्याची लाईन टाकणे </t>
  </si>
  <si>
    <t>वडगांव स्मशानभूमी ते आशिर्वाद हॉटेल डे्रनेज लाईन टाकणे.</t>
  </si>
  <si>
    <t>CE20C460</t>
  </si>
  <si>
    <t>RE22C301/W4-677</t>
  </si>
  <si>
    <t>XE23A302/C7-653</t>
  </si>
  <si>
    <t xml:space="preserve">सिध्दी गार्डन ते राजाराम पूल प्रकाश व्यवस्था करणे (2 किमी) </t>
  </si>
  <si>
    <t>ZE16A104A/S5-35</t>
  </si>
  <si>
    <t>प्रभाग क्र.23 कमला   नेहरू हॉस्पिटल  मध्ये  आवश्यकतेनुसार दुरूस्तीची विकास कामे करणे.</t>
  </si>
  <si>
    <t xml:space="preserve"> प्रभाग क्र. 9 मध्ये पाषाणकर गॅरेज खिंड ते जकातनाका बालेवाडी मुख्य जलवाहिनी टाकणे </t>
  </si>
  <si>
    <t>प्र.क्र.65 लोहियानगर 54सी/.पी.येथिल  लेन  नं. 1 येथिल गटारे  दुरूस्ती करणे</t>
  </si>
  <si>
    <t>यादी   क्र. एस8</t>
  </si>
  <si>
    <t>ZE16D101/MP2-323+</t>
  </si>
  <si>
    <t>ZE16A104A/S5-36</t>
  </si>
  <si>
    <t>प्रभाग क्र.55 वडगाव कॉनोल ते गावठाण पर्यत ड्रेनेज लाईन टाकणे.</t>
  </si>
  <si>
    <t>CE20C461</t>
  </si>
  <si>
    <t>CE20A883/S8-</t>
  </si>
  <si>
    <t xml:space="preserve"> प्रभाग क्र. 9 मध्ये सफायर पार्क परिसरात पाण्याची टाकी बांधणे </t>
  </si>
  <si>
    <t>टिळक रोड प्रकाश व्यवस्था करणे (1.5 किमी)</t>
  </si>
  <si>
    <t>शहरात विविध ठिकाणी गल्लीबोळ सिमेंट काँक्रीट  करणे</t>
  </si>
  <si>
    <t>ZE16A104A/S5-37</t>
  </si>
  <si>
    <t>XE23A302/C7-654</t>
  </si>
  <si>
    <t>CE20A883/S8-1</t>
  </si>
  <si>
    <t xml:space="preserve"> प्रभाग क्र. 9 मध्ये विविध ठिकाणी 6 इंची जलवाहिनी टाकणे </t>
  </si>
  <si>
    <t>ZE16D101/MP2-324+</t>
  </si>
  <si>
    <t xml:space="preserve">प्रभाग क्र.1 अ कमल पार्क रोड नं.12 हा डी पी रस्ता कॉक्रीटीकरण करण्याचे काम पूर्ण करणे व नाल्यालगतची भिंत विकसित करणे </t>
  </si>
  <si>
    <t>ZE16A104A/S5-38</t>
  </si>
  <si>
    <t>प्र.क्र.65 54 /एचपी - 36 लोहियानगर लेन  नं. 1 येथे गटारे   दुरूस्त  करणे</t>
  </si>
  <si>
    <t xml:space="preserve">प्रभाग क्र.52 दत्तवाडी गावठाण मधील जुन्या जिर्न झालेल्या कमी व्यासाच्या ड्रेनेज लाईन बदलून मोठया व्यासाच्या लाईन टाकणे व कॉक्रीट करणे. </t>
  </si>
  <si>
    <t>CE20C462</t>
  </si>
  <si>
    <t xml:space="preserve"> प्र.क्र.10 अ सुतारवाडी परिसरामध्ये जुन्या पाण्याच्या लाईन बदलून नविन लाईन टाकणे </t>
  </si>
  <si>
    <t>CE20A883/S8-2</t>
  </si>
  <si>
    <t>शास्त्री रोड प्रकाश व्यवस्था करणे (1 किमी)</t>
  </si>
  <si>
    <t>प्रभाग क्र.1 ब (धानोरी, टिंगरेनगर, लोहगांव) मध्ये  रस्ते बी एम ए सी करणे</t>
  </si>
  <si>
    <t>XE23A302/C7-655</t>
  </si>
  <si>
    <t>ZE16D101/MP2-325+</t>
  </si>
  <si>
    <t>CE20A883/S8-3</t>
  </si>
  <si>
    <t>ZE16A104A/S5-39</t>
  </si>
  <si>
    <t>प्रभाग क्र.53 हिंगणे बु.जगताप ऑफिस ते कॅनल पर्यत ड्रेनेज लाईन टाकणे.</t>
  </si>
  <si>
    <t>प्र.क्र.65 लोहियानगर  परिसरातील  ड्रेनेज  विषयक दुरूस्ती कामे करणे</t>
  </si>
  <si>
    <t>CE20C463</t>
  </si>
  <si>
    <t>प्रभाग क्र.2 ब खराडी, बनगाईवस्तीकडे जाणारा  रस्ता कॉक्रीटीकरण करणे</t>
  </si>
  <si>
    <t xml:space="preserve"> प्र.क्र.10 अ सुतारवाडी परिसरात पाण्याचे टॅकर पुरविणे </t>
  </si>
  <si>
    <t xml:space="preserve">मनपा भवन व टिळक रोड कर्मशियल इमारत येथे लिफट बसविणे </t>
  </si>
  <si>
    <t>CE20A883/S8-4</t>
  </si>
  <si>
    <t>ZE16A104A/S5-40</t>
  </si>
  <si>
    <t>प्रभाग क्र.2 ब स.नं.6  झेनसार समोरील  गल्ल्या कॉक्रीटीकरण करणे</t>
  </si>
  <si>
    <t>ZE16D101/MP2-327+</t>
  </si>
  <si>
    <t>RE20A301/W2-1277</t>
  </si>
  <si>
    <t xml:space="preserve"> प्र.क्र.10 अ पारिजात कॉलनी व परिसरात 6/8 इंची लाईन टाकणे </t>
  </si>
  <si>
    <t>RE14B302/C5-594</t>
  </si>
  <si>
    <t>प्रभाग क्र.1 येथील अंबर खांदवे घरापासून दादाची पडळ पर्यत मुख्य वाहिनी टाकण.</t>
  </si>
  <si>
    <t>CE20A883/S8-5</t>
  </si>
  <si>
    <t>प्रभाग क्र.40 मध्ये बोलाईखान येथील  पावसाळी लाईन   टाकणे दुरूस्त करणे   व आवश्यकतेनुसार   नव्याने टाकणे.</t>
  </si>
  <si>
    <t>CE20C464</t>
  </si>
  <si>
    <t>ZE16A104A/S5-41</t>
  </si>
  <si>
    <t>प्र.क्र.65 लोहियानगर 54सी/.पी.येथिल  सार्वजनिक शौचालय स्वच्छ ता  करणे</t>
  </si>
  <si>
    <t>प्र.क्र.3 अ स.नं.35  सोमनाथनगर येथील   रस्ते ट्रीमिक्स  करणे</t>
  </si>
  <si>
    <t xml:space="preserve">सावरकर भवन येथे ट्रान्सफॉर्मर व जनरेटर बसविणे व तद्नुषंगिक कामे करणे </t>
  </si>
  <si>
    <t xml:space="preserve"> प्र.क्र.10 अ समर्थ कॉलनी येथे नविन पाण्याची लाईन टाकणे </t>
  </si>
  <si>
    <t>CE20A883/S8-6</t>
  </si>
  <si>
    <t>ZE16A104A/S5-42</t>
  </si>
  <si>
    <t>ZE16D101/MP2-328+</t>
  </si>
  <si>
    <t>RE20A301/W2-1278</t>
  </si>
  <si>
    <t>प्र.क्र.3 अ सोपाननगर  येथील रस्ते ट्रीमिक्स  करणे</t>
  </si>
  <si>
    <t xml:space="preserve"> प्र.क्र.10 अ एकतानगर व बालाजी मंदिर परिसरात नविन पाण्याची लाईन टाकणे </t>
  </si>
  <si>
    <t>प्रभाग क्र.1 येथील जकात नाका ते श्रमिकनगर मोठी ट्रंक लाईन टाकणे.</t>
  </si>
  <si>
    <t>प्रभाग क्र.40  मध्ये जुनी  जिल्हा परिषद ते  ससून वसाहत  पदपथ करणे.</t>
  </si>
  <si>
    <t>CE20C465</t>
  </si>
  <si>
    <t>RE20A302/C2-896</t>
  </si>
  <si>
    <t xml:space="preserve">मनपा मुख्य भवन येथे जनरेटर पुरविणे, बसविणे व तद. विद्युत विषयक कामे करणे </t>
  </si>
  <si>
    <t>प्र.क्र.65 लोहियानगर 54सी/.पी.लेन ंनं.  5 येथे  डांबरीकरण  करणे</t>
  </si>
  <si>
    <t>ZE16D101/MP2-329+</t>
  </si>
  <si>
    <t>RE20A301/W2-1279</t>
  </si>
  <si>
    <t>प्रभाग क्र.1 येथील मुंजाबावस्ती गिनी कन्स्ट्रशन ते टिंगरेनगर नाला ट्रंक लाईन टाकणे.</t>
  </si>
  <si>
    <t>प्रभाग क्र.40  मध्ये वाहतुक विषयक कामे करणे.</t>
  </si>
  <si>
    <t>CE20C466</t>
  </si>
  <si>
    <t>CE20A883/S8-7</t>
  </si>
  <si>
    <t>पुणे मनपा मुख्य भवन व पुणे मनपाची महापालिका सहा. आयुक्त कार्यालये येथे सीसीटीव्ही बसविणे</t>
  </si>
  <si>
    <t>RE20C302/C1-656</t>
  </si>
  <si>
    <t>RE20A301/W2-1280</t>
  </si>
  <si>
    <t>प्र.क्र.3 अ स.नं.44 येथील   रस्ते ट्रीमिक्स  करणे</t>
  </si>
  <si>
    <t>ZE16D101/MP2-330+</t>
  </si>
  <si>
    <t>प्रभाग क्र.65  मध्ये परीसरात एलईडी  लाईट  बसविणे</t>
  </si>
  <si>
    <t>प्रभाग क्र.40 मध्य रस्त्यावरील राडारोडा उचलणे.</t>
  </si>
  <si>
    <t>प्रभाग क्र.1 येथील जकात नाका ते सहारा सिटीपर्यत मुख्य मोठी ट्रंक लाईन टाकणे.</t>
  </si>
  <si>
    <t>CE20A883/S8-8</t>
  </si>
  <si>
    <t>प्र.क्र.3 अ धनलक्ष्मी  सोसायटी लेन नं.1 व 2 अंतर्गत रस्ते  ट्रीमिक्स  करणे</t>
  </si>
  <si>
    <t>ZE16A104A/S5-43</t>
  </si>
  <si>
    <t>CE20C467</t>
  </si>
  <si>
    <t>XE23A301/W7-895</t>
  </si>
  <si>
    <t>CE20A883/S8-9</t>
  </si>
  <si>
    <t>पुणे मनपा मुख्य इमारतीमधील चारही लिफटच्या दुरूस्त्या व त्यामध्ये आवश्यक सुधारणा करणे.</t>
  </si>
  <si>
    <t xml:space="preserve"> प्र.क्र.10 ब सूस रोड येथील पाण्याच्या लाईन शिफ्टींग करणे </t>
  </si>
  <si>
    <t>ZE16D101/MP2-331+</t>
  </si>
  <si>
    <t>प्रभाग क्र.40 मध्ये पेन्शनवाला   मस्जिद ते  कादरभाई चौकपर्यंत  ड्रेनेज  लाईन  टाकणे.</t>
  </si>
  <si>
    <t xml:space="preserve">प्रभाग क्र.1 येथील लोहगांव मधील शुभम कार्यालयासमोरील सहयाद्री विहार  परिसरातील ड्रेनेज लाईन टाकणे. </t>
  </si>
  <si>
    <t>ZE16A104A/S5-44</t>
  </si>
  <si>
    <t>प्र.क्र.3 अ धनलक्ष्मी  सोसायटी  नं.3 व 4 अंतर्गत रस्ते  ट्रीमिक्स  करणे</t>
  </si>
  <si>
    <t xml:space="preserve"> प्र.क्र.10 ब पाषाण सूस रोड पाण्याच्या टाकी ते महादेव मंदिर येथे हायकंट्रोल पाण्याची लाईन टाकणे </t>
  </si>
  <si>
    <t>XE23A301/W7-896</t>
  </si>
  <si>
    <t>CE20A883/S8-10</t>
  </si>
  <si>
    <t>CE20C468</t>
  </si>
  <si>
    <t>ZE16A104A/S5-45</t>
  </si>
  <si>
    <t>प्रभाग क्र.40  मध्ये ससून हॉस्पिटल परिसरातील  मनपाची ड्रेनेज  लाइन बदलणे.</t>
  </si>
  <si>
    <t>ZE16D101/MP2-332+</t>
  </si>
  <si>
    <t>प्र.क्र.3  अ जगदंबा सोसायटी  नव्याने रस्ते ट्रीमिक्स  करणे</t>
  </si>
  <si>
    <t>मनपाच्या मुख्य सभागृहात व स्थायी समिती सभागृहा, इ.मध्येसाउंड सिस्टिमची सुधारणा व तद्. विद्युत विषयक कामे करणे.</t>
  </si>
  <si>
    <t xml:space="preserve"> प्र.क्र.10 ब पाषाण सुतारवाडी येथील विकसित होणाऱ्या रोडवरती दोन्ही बाजूने पाण्याची लाईन टाकणे </t>
  </si>
  <si>
    <t>प्रभाग क्र.2 मधील तुळजाभवानी नगर ते गंगा कॅन्स्टेला या परिसरात मुख्य मलवाहिका टाकणे.</t>
  </si>
  <si>
    <t>CE20A883/S8-11</t>
  </si>
  <si>
    <t>ZE16A104A/S5-46</t>
  </si>
  <si>
    <t>RE22C301/W4-678</t>
  </si>
  <si>
    <t>प्र.क्र.3 अ ओपन  स्पेस   पुढील रस्ता  ट्रीमिक्स करणे</t>
  </si>
  <si>
    <t xml:space="preserve"> प्रभाग क्र 11 अ मधील विविध ठिकाणी पाण्याची लाईन टाकणे </t>
  </si>
  <si>
    <t>प्रभाग क्र.40  मध्ये मनपा दवाखान्याची व मनपा शाळांची  दुरूस्ती विषयक कामे करणे.</t>
  </si>
  <si>
    <t>CE20C469</t>
  </si>
  <si>
    <t>CE20A883/S8-12</t>
  </si>
  <si>
    <t>ZE16D101/MP2-333+</t>
  </si>
  <si>
    <t>ZE16A104A/S5-47</t>
  </si>
  <si>
    <t xml:space="preserve">कोरेगांव स्मशानभूमी येथे गॅस शवदाहिनी बसविणे. </t>
  </si>
  <si>
    <t>प्र.क्र.3  अ सुनिता नगर लेन 1 व 2 रस्ते ट्रीमिक्स  करणे</t>
  </si>
  <si>
    <t>प्रभाग क्र.2 राजाराम पाटील नगर ते खराडी एस.टी.पी.पर्यत मुख्य मलवाहिका टाकणे.</t>
  </si>
  <si>
    <t>RE22C301/W4-679</t>
  </si>
  <si>
    <t>CE20A883/S8-13</t>
  </si>
  <si>
    <t>प्रभाग क्र.40 मध्ये रास्ता   पेठ  माणिक नाला  येथे  संरक्षक  भिंत बांधणे.</t>
  </si>
  <si>
    <t>प्र.क्र.3 अ स.नं.47 दत्तप्रसाद रस्ते ट्रमिक्स   करणे</t>
  </si>
  <si>
    <t>CE20C471</t>
  </si>
  <si>
    <t>ZE16A104A/S5-48</t>
  </si>
  <si>
    <t>ZE16D101/MP2-334+</t>
  </si>
  <si>
    <t>CE20A883/S8-14</t>
  </si>
  <si>
    <t xml:space="preserve">येरवडा स्मशानभुमी येथ विद्युत दाहिनी साठी नविन चिमणी बसविणे. </t>
  </si>
  <si>
    <t xml:space="preserve"> प्रभाग क्र 11 अ मधील जनता वसाहत येथे पाण्याची लाईन टाकणे </t>
  </si>
  <si>
    <t>RE14B301/W5-656</t>
  </si>
  <si>
    <t>प्रभाग क्र.2 निर्मला कॅन्वेट शाळा ते गुलमोहर ऑरचीड पर्यत मुख्य मलवाहिनी टाकणे.</t>
  </si>
  <si>
    <t>प्र.क्र.3  अ  दत्त प्रसाद लेन नं.3 व 4 रस्ते ट्रीमिक्स  करणे</t>
  </si>
  <si>
    <t>ZE16A104A/S5-49</t>
  </si>
  <si>
    <t>प्रभाग क्र.40  मध्ये शौचालय  मुता-या दुरूस्त करणे.</t>
  </si>
  <si>
    <t xml:space="preserve"> प्रभाग क्र 11 अ मधील पी.एम.सी. कॉलनी येथे पाण्याची लाईन टाकणे </t>
  </si>
  <si>
    <t>CE20A883/S8-15</t>
  </si>
  <si>
    <t>CE20C472</t>
  </si>
  <si>
    <t>ZE16D101/MP2-335+</t>
  </si>
  <si>
    <t>ZE16A104A/S5-50</t>
  </si>
  <si>
    <t>RE14B301/W5-657</t>
  </si>
  <si>
    <t>प्रभाग क्र.3 ब मधील वैकफिल्ड झो.पट्टीचा मुख्य   रस्ता  ट्रीमिक्स करणे</t>
  </si>
  <si>
    <t>वैकुंठ स्मशान भुमि येथील विद्युत दाहिनींची दुरूस्ती विषयक कामे करणे व तद्. विद्युत विषयक कामे करणे.(जनरेटर बसविणे, केबल्स बदलने इ.)</t>
  </si>
  <si>
    <t xml:space="preserve"> प्रभाग क्र 11 अ मधील गोखलेनगर येथे पाण्याची लाईन टाकणे </t>
  </si>
  <si>
    <t>कल्याणी पंपिग मध्ये मुख्य मलवाहिकावर गेट बसविणे व बायपास लाईन टाकणे.</t>
  </si>
  <si>
    <t>प्रभाग क्र.40  मध्ये गारपीर   मस्जीद व रामायण मित्र मंडळ फरशी बसविणे कॉक्रीट  करणे.</t>
  </si>
  <si>
    <t>CE20A883/S8-16</t>
  </si>
  <si>
    <t>प्रभाग क्र.3 ब मधील यमुना नगर  येथील समाजमंदिरा  समोरची   मोकळी जागा ट्रीमिक्स  करणे</t>
  </si>
  <si>
    <t>RE20A301/W2-1281</t>
  </si>
  <si>
    <t>कसबा विश्रामबाग वाडा क्षेत्रीय  कार्यालय</t>
  </si>
  <si>
    <t>CE20A883/S8-17</t>
  </si>
  <si>
    <t>CE20C473</t>
  </si>
  <si>
    <t>ZE16D101/MP2-336+</t>
  </si>
  <si>
    <t>ZE16A104A/S5-51</t>
  </si>
  <si>
    <t>प्रभाग क्र.3 ब मधील म्हाडा  कॉलनी मधील अंतर्गत गल्ल्या ट्रीमिक्स  करणे</t>
  </si>
  <si>
    <t>प्रभाग क्र.40 मध्ये कमिश्न  ऑफिस  लगतचे रस्ते डांबरीकरण  करणे.</t>
  </si>
  <si>
    <t>प्रभाग क्र.16 मध्ये कॉमर झोन ते आळंदी रस्ता पर्यत मुख्य मलवाहिनी टाकणे.</t>
  </si>
  <si>
    <t>मनपाच्या विविध ठिकाणी असलेल्या विद्युत दाहिन्यांची देखभाल दुरूस्ती व तद्. कामे करणे.</t>
  </si>
  <si>
    <t xml:space="preserve"> प्रभाग क्र 11 अ मधील मॅफको येथे पाण्याची टाकी बांधणे </t>
  </si>
  <si>
    <t>CE20A883/S8-18</t>
  </si>
  <si>
    <t>ZE16A104A/S5-52</t>
  </si>
  <si>
    <t>प्रभाग क्र.3 ब मधील संजय पार्क झो.पट्टी    मधील ट्रीमिक्स   दुरुस्त करणे</t>
  </si>
  <si>
    <t>XE23A301/W7-897</t>
  </si>
  <si>
    <t xml:space="preserve"> प्रभाग क्र 11 अ मधील अशानगर येथे पाण्याची टाकी बांधणे </t>
  </si>
  <si>
    <t>ZE16D101/MP2-337+</t>
  </si>
  <si>
    <t>प्रभाग क्र.40  मध्ये हॉटेल     वुडलँड    ते कलेक्टर ऑफिस  पर्यंत ड्रेनेज  लाईन  टाकणे.</t>
  </si>
  <si>
    <t>CE20A883/S8-19</t>
  </si>
  <si>
    <t>CE20C474</t>
  </si>
  <si>
    <t>प्र्रभाग क्र.38 मध्ये हमजे खान चौक ते देहूजी बाबा चौक या दरम्यान ड्रेनेज लाईन टाकणे.</t>
  </si>
  <si>
    <t>ZE16A104A/S5-53</t>
  </si>
  <si>
    <t>प्रभाग क्र.3 ब मधील  सोपाननगर येथे  विविधठिकाणी   ट्रीमिक्स  करणे</t>
  </si>
  <si>
    <t>RE22C301/W4-680</t>
  </si>
  <si>
    <t xml:space="preserve">मनपाच्या विविध हॉस्पिटलमध्ये मागणीनुसार विविध विद्युतविषयक कामे करणे </t>
  </si>
  <si>
    <t>RE20A302/C2-897</t>
  </si>
  <si>
    <t xml:space="preserve"> प्रभाग क्र 11ब, गोखलेनगर मधील आशानगर येथील पाण्याच्या टाकीचे उर्वरित काम करणे. </t>
  </si>
  <si>
    <t>प्रभाग क्र.40 मध्ये शाहू  उदयान येथे  गणपती  विसर्जन हौद बांधणे.</t>
  </si>
  <si>
    <t>CE20A883/S8-20</t>
  </si>
  <si>
    <t>प्रभाग क्र.  37  अ मध्ये  पी 1, पी 2 चे बोर्ड  नो   एंट्रीचे  बोर्ड  व्यवस्थीत लावणे.</t>
  </si>
  <si>
    <t>प्रभाग क्र.4अ प्रतिकनगर, सेठिया हॉस्पिटल  परिसरातील रस्ते   यूटीडब्ल्यूटी  पध्दतीने  करणे</t>
  </si>
  <si>
    <t>ZE16D101/MP2-338+</t>
  </si>
  <si>
    <t>RE20C301/W1-734</t>
  </si>
  <si>
    <t>CE20A883/S8-21</t>
  </si>
  <si>
    <t>प्रभाग क्र.40 मधील   समर्थ पोलिस स्टेशन पासून   मित्तल कोटपर्यंत  पोल काढून  नविन    ऑक्टोगोत पोल उभे करणे.</t>
  </si>
  <si>
    <t xml:space="preserve">प्रभाग क्र.38 लक्ष्मी रोड ते श्रीकृष्ण टॉकीज ते बुधवार चौक दरम्यान मोठया  व्यासाची ड्रेनेज लाईन टाकणे. </t>
  </si>
  <si>
    <t>CE20C475</t>
  </si>
  <si>
    <t>प्रभाग क्र.4अ,हुसेनबाबा दर्गा   ते कॉमर  झोन रोड  पर्यंत  रस्ते यूटीडब्ल्यूटी  पध्दतीने  करणे</t>
  </si>
  <si>
    <t>RE20A302/C2-898</t>
  </si>
  <si>
    <t>दळवी हॉस्पिटल व घोलेरोड आर्ट गॅलरी येथे एच.टी. सप्लाय साठी रिंगमेंन युनिट, केबल, इ. विद्यु त विषयक कामे करणे.</t>
  </si>
  <si>
    <t>ZE16A104A/S5-54</t>
  </si>
  <si>
    <t>CE20A883/S8-22</t>
  </si>
  <si>
    <t xml:space="preserve"> प्रभाग क्र 11ब, गोखलेनगर मधील मॅफ्को येथील पाण्याच्या टाकीचे उर्वरित काम करणे. </t>
  </si>
  <si>
    <t>ZE16D101/MP2-342+</t>
  </si>
  <si>
    <t xml:space="preserve">प्रभाग क्र.4अ, श्रमिक वसाहत, कामगार नगर ते प्रतिकनगर, गणपती चौक परिसरातील रस्ते यूटीडब्ल्यूटी पध्दतीने करणे </t>
  </si>
  <si>
    <t>ZE16A104A/S5-55</t>
  </si>
  <si>
    <t>CE20C476</t>
  </si>
  <si>
    <t>CE20A883/S8-23</t>
  </si>
  <si>
    <t xml:space="preserve"> प्र.क्र. 12 अ विविध ठिकाणी पाण्याची लाईन टाकणे</t>
  </si>
  <si>
    <t>प्रभाग क्र.  37 मध्ये दक्षिणमुखी मारुती  मंदिरासमोरील व आजुबाजुचा रस्ता  ब्लॅाक अथवा   कॅांक्रीट  करुन सुशोभित   करणे</t>
  </si>
  <si>
    <t>एनर्जी सेव्हींग प्रोजेक्ट अंतर्गत एलईडी फिटींग्ज्, व इतर अत्याधुनिक इक्विपमेंट खरेदी करणे.</t>
  </si>
  <si>
    <t>प्रभाग क्र.51 दाडेकर पुल ते अविनाश मित्र मंडळ दरम्यान नाल्यामध्ये मुख्य मलवाहिनी टाकणे.</t>
  </si>
  <si>
    <t xml:space="preserve">प्रभाग क्र.4अ, महाराष्ट्र हौ.बोर्ड येथील श्री.परदेशी मामा यांच्या घराशेजारील बैठी चाळ भागात काँक्रीटीकरण करणे </t>
  </si>
  <si>
    <t>ZE16A104A/S5-56</t>
  </si>
  <si>
    <t>CE20A883/S8-24</t>
  </si>
  <si>
    <t xml:space="preserve"> प्रभाग क्र.12 ब, मध्ये खैरेवाडी मध्ये पाण्याची टाकी बांधणे. </t>
  </si>
  <si>
    <t>CE20C477</t>
  </si>
  <si>
    <t>RE20C302/C1-657</t>
  </si>
  <si>
    <t xml:space="preserve">प्रभाग क्र.4 ब मध्ये व प्रभाग क्र.17 मधील त्रिदलनगर ते शांतीरक्षक हा रस्ता युटीडब्ल्यूटी मध्ये विकसित करणे </t>
  </si>
  <si>
    <t>ZE16A104A/S5-57</t>
  </si>
  <si>
    <t>ससून हॉस्पिटलमधील जळीतांचा वॉर्ड येथे वातानुकुलीन यंत्रणा बसविणे व नूतनीकरण करणे</t>
  </si>
  <si>
    <t>ZE16D101/MP2-343+</t>
  </si>
  <si>
    <t>प्रभाग क्र.  37  अ शनिवार पेठ  511 आयडीयल इंग्लिश स्कूल प्राथमिक   शाळेस दोन  संगणक  पुरविणे.</t>
  </si>
  <si>
    <t>CE20A883/S8-25</t>
  </si>
  <si>
    <t xml:space="preserve"> प्रभाग क्र.12 ब, पुणे विद्यापीठ मध्ये पाण्याची टाकी बांधणे. </t>
  </si>
  <si>
    <t xml:space="preserve">प्रभाग क्र.51 मधील विविध ठिकाणी जुन्या व जिर्न झालेल्या लाईन बदलून  मोठया व्यासाच्या लाईन टाकणे. </t>
  </si>
  <si>
    <t>प्रभाग क्र.4 ब मधील एल-42  ते  एम-45 हा रस्ता युटीडब्ल्यूटी  मध्ये कॉक्रीट  करणे</t>
  </si>
  <si>
    <t>ZE16A104A/S5-58</t>
  </si>
  <si>
    <t>CE20C478</t>
  </si>
  <si>
    <t>RE20C302/C1-658</t>
  </si>
  <si>
    <t>CE20A883/S8-26</t>
  </si>
  <si>
    <t>प्रभाग क्र.13 अ मध्ये सादलबाबा ते संगमवाडी गावठाण येथे 4 व 2 इंची पाण्याची लाईन टाकणे व दुरुस्ती करणे.</t>
  </si>
  <si>
    <t>ZE16D101/MP2-349+</t>
  </si>
  <si>
    <t>प्रभाग क्र.4 ब मधील एम-1 ते  एम-41 हा रस्ता कॉक्रीट  करणे</t>
  </si>
  <si>
    <t>बालगंधर्व रंंगमंदिर येथील जुने इलेक्ट्रिकल एल.टी. पॅनेल काढून नविन पॅनेल बसविणे व तद्. विद्युत विषयक कामे करणे. तसेच जुना ट्रान्सफॉर्मर बदलुन नविन ट्रान्सफॉर्मर बसविणे.</t>
  </si>
  <si>
    <t>प्रभाग क्र.  37  अ शनिवार पेठ  511 आयडीयल इंग्लिश स्कूल माध्यमिक   शाळेस दोन  संगणक  व दोन लॅपटॅाप   पुरविणे.</t>
  </si>
  <si>
    <t>ZE16A104A/S5-59</t>
  </si>
  <si>
    <t>प्रभाग क्र.59 पंचहौद मिशन टॉवर ते शितळा देवी चौक दरम्यान मुख्य मलवाहिनी टाकणे.</t>
  </si>
  <si>
    <t>CE20A883/S8-27</t>
  </si>
  <si>
    <t xml:space="preserve"> प्रभाग क्र.13 अ मध्ये विविध ठिकाणी जुन्या पाईपलाईन दुरूस्ती व बदलणे. </t>
  </si>
  <si>
    <t>प्रभाग क्र.5अ, स.नं.111 संपूर्ण  कॉक्रीट करणे.</t>
  </si>
  <si>
    <t>RE20A301/W2-1282</t>
  </si>
  <si>
    <t>CE20C479</t>
  </si>
  <si>
    <t>प्रभाग क्र.  2 मधील   तुळजा भवानी   नगर  येथील  लेन नं.  4 रस्ता   डांबरीकरण करणे.</t>
  </si>
  <si>
    <t>ZE16A104A/S5-60</t>
  </si>
  <si>
    <t>CE20A883/S8-28</t>
  </si>
  <si>
    <t>RE20C302/C1-659</t>
  </si>
  <si>
    <t>ZE16D101/MP2-351+</t>
  </si>
  <si>
    <t>बालगंधर्व रंगमंदिर येथे 100 के.व्ही.ए. क्षमतेचा जनरेटर सेट पुरविणे, बसविणे व तद्नुषंगिक कामे करणे</t>
  </si>
  <si>
    <t xml:space="preserve"> प्र.क्र.13 ब मध्ये विविध ठिकाणी पाण्याची लाईन टाकणे </t>
  </si>
  <si>
    <t>RE20A301/W2-1283</t>
  </si>
  <si>
    <t>प्रभाग क्र.6 अ  मध्ये विधि   ठिकाणी   काँक्रीटीकरण  करणे.</t>
  </si>
  <si>
    <t>प्रभाग क्र.76 कात्रज तलाव ते मांगडेवाडी पी.एम.सी.हद्दीपर्यंत नाल्याच्या कडने डे्रनेज लाईन टाकणे.</t>
  </si>
  <si>
    <t>प्रभाग क्र.  37 अ  मध्ये ज्या  ठिकाणी पथदिवे  खराब  झाले असतील  अथवा  जुने  झाले असतील  त्या ठिकाणी नविन    दिवे_x000D_
बसविणे.</t>
  </si>
  <si>
    <t>प्रभाग क्र.  2 मधील   तुळजा भवानी   नगर  येथील खांदवे यांच्या   घरासमोरील रस्ता   डांबरीकरण करणे.</t>
  </si>
  <si>
    <t>ZE16A104A/S5-61</t>
  </si>
  <si>
    <t>CE20A883/S8-29</t>
  </si>
  <si>
    <t>14अ</t>
  </si>
  <si>
    <t xml:space="preserve"> प्रभाग क्र.14 अ मध्ये विविध ठिकाणी पाण्याच्या लाईन टाकणे </t>
  </si>
  <si>
    <t>RE20A301/W2-1284</t>
  </si>
  <si>
    <t>प्रभाग क्र.6ब  मध्ये मध्ये सेंट  थॉमस चर्च ते  माऊंटवर्ट     सोसायटी रोड यु.टी.डब्ल्यु.टी.काँक्रीट    कऱणे.</t>
  </si>
  <si>
    <t>CE20C480</t>
  </si>
  <si>
    <t>प्रभाग क्र.  2 मधील आपले घर येथे वृंदावन   सोसायटी  येथील  डॉ.गायकवाड यांच्या घरासमोरील रस्ता   डांबरीकरण करणे</t>
  </si>
  <si>
    <t>RE20C302/C1-660</t>
  </si>
  <si>
    <t>ZE16D101/MP2-352+</t>
  </si>
  <si>
    <t>ZE16A104A/S5-62</t>
  </si>
  <si>
    <t>CE20A883/S8-30</t>
  </si>
  <si>
    <t>पुणे मनपाच्या विविध ठिकाणी सोलर वॉटर हिटींग सिस्टिम पुरविणे, बसविणे व चालू करून देणे</t>
  </si>
  <si>
    <t>15ब</t>
  </si>
  <si>
    <t>कात्रज कोंढवा व सुखसागर परिसरामध्ये नाल्यातील मलवाहिन्याचे देखभाल दुरूस्तीचे कामे करणे.</t>
  </si>
  <si>
    <t>प्रभाग क्र.  37 लाईटचे  खांब लावणे  व उर्वरीत  ठिकाणी मर्क्युरी अथवा नवीन प्रकारचे दिवे  लावणे</t>
  </si>
  <si>
    <t>प्रभाग क्र.6ब मध्ये शांता  आपटे  घाट  रस्ता   यु.टी.डब्ल्यु.टी.रस्ता कॉक्रीट  करणे.</t>
  </si>
  <si>
    <t xml:space="preserve"> प्रभाग क्र.15 ब मधील विविध ठिकाणी पाण्याची लाईन टाकणे </t>
  </si>
  <si>
    <t>RE20A301/W2-1285</t>
  </si>
  <si>
    <t>CE20A883/S8-31</t>
  </si>
  <si>
    <t>प्रभाग क्र.  2 मधील   तुळजा भवानी   नगर  येथील दुर्गामाता गणेश मंदीरा समोरील रस्ते डांबरीकरण  करणे.</t>
  </si>
  <si>
    <t>ZE16A104A/S5-63</t>
  </si>
  <si>
    <t>प्रभाग क्र.6ब  मध्ये आशियाना विहार सोसायटी रोड  ट्रिमिक्स कॉक्रीट  करणे.</t>
  </si>
  <si>
    <t>CE20C481</t>
  </si>
  <si>
    <t xml:space="preserve"> प्रभाग क्र.15 ब मध्ये चालू असलेल्या पाण्याचे टाकीचे उर्वरित काम पूर्ण करणे </t>
  </si>
  <si>
    <t>ZE16D101/MP2-353+</t>
  </si>
  <si>
    <t>RE22C302/C4-573</t>
  </si>
  <si>
    <t>RE22C301/W4-681</t>
  </si>
  <si>
    <t>ZE16A104A/S5-64</t>
  </si>
  <si>
    <t>पुणे मनपाची महत्वाची हॉस्पीटल, सांस्कृतिक भवनांसाठी एनर्जी एफिशियन्ट एल.ई.डी. न्युऑन साईन यंत्रणा बसविणे व चालु करुन देणे</t>
  </si>
  <si>
    <t>प्रभाग क्र.75 टेल्को कॉलनी परिसर,गवळी वाडा परिसर व दत्तनगर या ठिकाणी डे्रनेज लाईन टाकणे.</t>
  </si>
  <si>
    <t>CE20A883/S8-32</t>
  </si>
  <si>
    <t>प्रभाग क्र.  37 शनिवार पेठ,  लेले दवाखाना  पहिला  मजला (महाराष्ट्र होमॅाओपॅथिक असोसिएशन पुणे)  येथे रंगकाम  करणे,_x000D_
फर्निचर व्यवस्था करणे व विद्युत विषयक   कामे करणे.</t>
  </si>
  <si>
    <t>प्रभाग क्र.  2 ओपन स्पेस,   अॅमेनिटी  स्पेस या ठिकाणी वाढीव सिमाभिंत बांधून अतिक्रमण    साहित्य ठेवण्यासाठी व्यवस्था_x000D_
करणे.</t>
  </si>
  <si>
    <t>प्रभाग क्र.15 ब मधील नवी खडकी, गणेशनगर, बाराथेवस्ती, यशवंतनगर, सुभाषनगर येथे विविध ठिकाणी पाण्याची लाईन टाकणे</t>
  </si>
  <si>
    <t>प्रभाग क्र.6ब  मध्ये बोपोडी आंबेडकर    चौक    ते  छाजेड   पंप  यु.टी.डब्ल्यु.टी.कॉक्रीट करणे.</t>
  </si>
  <si>
    <t>CE20A883/S8-33</t>
  </si>
  <si>
    <t>ZE16D101/MP2-354+</t>
  </si>
  <si>
    <t>CE20C482</t>
  </si>
  <si>
    <t>RE22C302/C4-574</t>
  </si>
  <si>
    <t>प्रभाग क्र.6ब   मध्ये  रेल्वे लाईन ते  भोईटे  वस्ती येथे  यु.टी.डब्ल्यु.टी.रस्ता करणे.</t>
  </si>
  <si>
    <t>प्रभाग क्र.70 बिबवेनगर ते मरीआई माता मंदिर गंगाधाम रस्ता येथे डे्रनेज लाईन टाकणे</t>
  </si>
  <si>
    <t>ZE16A104A/S5-65</t>
  </si>
  <si>
    <t>पुणे मनपाच्या विविध इमारतीसाठी पाण्याचे मोटार पंप सेट पुरविणे, बसविणे व तद्नुषंगिक कामे करणे</t>
  </si>
  <si>
    <t>CE20A883/S8-34</t>
  </si>
  <si>
    <t>प्रभाग क्र.  37 शनिवार पेठ,  लेले दवाखाना   दुसरा मजला येथे  टेरेस  वॅाटरप्रुफींग  करणे,  रंगकाम   करणे व अॅापरेशन  थिएटर व_x000D_
ओपीडी  मध्ये वातानुकुलीत यंत्रणा बसविणे.</t>
  </si>
  <si>
    <t>प्रभाग क्र.15 ब मधील कामराजनगर, लक्ष्मीनगर, अशोकनगर, बनसोडे चौक येथे विविध ठिकाणी पाण्याची लाईन टाकणे</t>
  </si>
  <si>
    <t>XE23A301/W7-898</t>
  </si>
  <si>
    <t>प्रभाग क्र.6ब  मध्ये गंगाराम पार्क येथे  यु.टी.डब्ल्यु.टी.रस्ता करणे.</t>
  </si>
  <si>
    <t>ZE16A104A/S5-66</t>
  </si>
  <si>
    <t>प्रभाग क्र.  2 मधील ड्रेनेजलाईची  साफसफाई व दुरूस्ती करणे  व तदनुषंगिक कामे  करणे.</t>
  </si>
  <si>
    <t>ZE16D101/MP2-355+</t>
  </si>
  <si>
    <t xml:space="preserve"> प्रभाग क्र.16 अ स्व.राजीव गांधीनगर झोपडपट्टी येथे पिण्याच्या पाण्याची लाईन टाकणे </t>
  </si>
  <si>
    <t>CE20A883/S8-35</t>
  </si>
  <si>
    <t xml:space="preserve">प्रभाग क्र.69राऊ त बाग ते विनकर सभागृह,यशवंतराव चव्हान कमान पर्यत  मोठया व्यासाची मलवाहिनी विकासित करणे. </t>
  </si>
  <si>
    <t>ZE16A104A/S5-67</t>
  </si>
  <si>
    <t>RE20C301/W1-735</t>
  </si>
  <si>
    <t>RE22C302/C4-575</t>
  </si>
  <si>
    <t>प्रभाग क्र.6ब मध्ये मानाजी   बाग येथे  ट्रिमिक्स कॉक्रीट  करणे.</t>
  </si>
  <si>
    <t>CE20C483</t>
  </si>
  <si>
    <t>प्रभाग क्र.  2 मध्ये  रेडिसन  हॉटेल ते  रिलायन्स मॉल येथे  प्रकाश व्यवस्था  करणे.</t>
  </si>
  <si>
    <t>प्रभाग क्र.16 अ मुख्य आळंदी रस्ता स.नं.94 वाल्मिकी दलित वस्ती येथे पिण्याच्या पाण्याची लाईन टाकणे</t>
  </si>
  <si>
    <t>CE20A883/S8-36</t>
  </si>
  <si>
    <t>वैकुंठ स्मशानभुमीमध्ये ओपन बर्निंगकरीता वुड पायर एअर पोल्युशन कंट्रोल सिस्टिम बसविणे</t>
  </si>
  <si>
    <t>ZE16A104A/S5-68</t>
  </si>
  <si>
    <t>प्रभाग क्र.  37 केळकर सराफ यांच्या  दुकानासमोर बसस्टॅाप  उभारणे (1 नग)</t>
  </si>
  <si>
    <t>RE20C301/W1-736</t>
  </si>
  <si>
    <t>प्रभाग क्र.6ब  मध्ये जलतरण तलाव रोड  ट्रिमिक्स कॉक्रीट  करणे.</t>
  </si>
  <si>
    <t xml:space="preserve"> प्रभाग क्र.16 अ सुरक्षा नगर झोपडपट्टी स.नं.10 येथे पिण्याच्या पाण्याची लाईन टाकणे </t>
  </si>
  <si>
    <t>ZE16D101/MP2-356+</t>
  </si>
  <si>
    <t>प्रभाग क्र.  2 मध्ये चंदननगर ते  रेडचिली हॉटेल  येथे प्रकाश व्यवस्था  करणे.</t>
  </si>
  <si>
    <t>ZE16A104A/S5-69</t>
  </si>
  <si>
    <t>CE20A883/S8-37</t>
  </si>
  <si>
    <t>प्रभाग क्र.75 राजीव गांधी प्राणी संग्रहालय वन्य जीव संशोधन केंद्र येथे डे्रनेज लाईन टाकणे.</t>
  </si>
  <si>
    <t xml:space="preserve"> प्रभाग क्र.16 अ विडी कामगार वसाहत येथे पिण्याच्या पाण्याची लाईन टाकणे </t>
  </si>
  <si>
    <t>RE20C301/W1-737</t>
  </si>
  <si>
    <t>प्रभाग क्र.6ब मध्ये शाहू  उद्यान  ते  मंत्री किनारा रोड  ट्रिमिक्स कॉक्रीट  करणे.</t>
  </si>
  <si>
    <t>ZE16A104A/S5-70</t>
  </si>
  <si>
    <t>RE22C302/C4-576</t>
  </si>
  <si>
    <t>CE20C484</t>
  </si>
  <si>
    <t>प्रभाग क्र.  2 मधील पुणे  मनपाची शाळा, दवाखाने, शौचालये, समाज  मंदीरामध्ये विद्युत  विषयक कामे करणे.</t>
  </si>
  <si>
    <t>CE20A883/S8-38</t>
  </si>
  <si>
    <t xml:space="preserve"> प्रभाग क्र.16 अ स.नं120 फुलेनगर वसाहत येथे पिण्याच्या पाण्याची लाईन टाकणे </t>
  </si>
  <si>
    <t xml:space="preserve">पुणे शहरातील विविध इमारतीसाठी लाईटिंग अरेस्टर यंत्रणा बसविणे </t>
  </si>
  <si>
    <t>प्रभाग क्र.  37 अ  मध्ये ओला  व सुका कचरा   वेगळा करण्यासाठी  नागरीकांना मोठ्या बकेट्स   देणे.</t>
  </si>
  <si>
    <t>प्रभाग क्र.6 ब, मध्ये अमर हाईटस्    ते नितीन  नगरीरोड  पर्यंत  यु.टी.डब्ल्यु.टी. रस्ता  करणे.</t>
  </si>
  <si>
    <t>ZE16A104A/S5-71</t>
  </si>
  <si>
    <t>16ब</t>
  </si>
  <si>
    <t>ZE16D101/MP2-357+</t>
  </si>
  <si>
    <t xml:space="preserve"> प्रभाग क्र.16 ब मध्ये विविध ठिकाणी पाण्याची लाईन टाकणे </t>
  </si>
  <si>
    <t>CE20A883/S8-39</t>
  </si>
  <si>
    <t>ZE16A104A/S5-72</t>
  </si>
  <si>
    <t>प्रभाग क्र.75 कात्रज सर्पाे उद्यान लगत जाणारी मुख्य मलवाहिनी विकासन व दुरूस्ती करणे.</t>
  </si>
  <si>
    <t>प्रभाग क्र.6 ब, मध्ये शेवाळे दवाखाना ते  रॉयल ग्रेस रस्ता  पर्यंत  यु.टी.डब्ल्यु.टी. रस्ता  करणे.</t>
  </si>
  <si>
    <t xml:space="preserve"> प्रभाग क्र.16 ब मध्ये पाण्याची टाकी बांधणे</t>
  </si>
  <si>
    <t>CE20C485</t>
  </si>
  <si>
    <t>RE22C302/C4-577</t>
  </si>
  <si>
    <t>CE20A883/S8-40</t>
  </si>
  <si>
    <t>कात्रज बायपास मुख्य रस्त्यास मिळणाऱ्या उपरस्ते व सर्व्हिस रोडवर प्रकाश व्यवस्था व तद्नुषंगिक कामे करणे</t>
  </si>
  <si>
    <t>प्रभाग क्र.  37 133  शनिवार पेठ  (डॅा. बेके  दवाखान्याशेजारील)  कचरा पेटी  हलवून घंटा गाडी   सुरु  करणे.</t>
  </si>
  <si>
    <t>ZE16A104A/S5-73</t>
  </si>
  <si>
    <t>RE20A301/W2-1286</t>
  </si>
  <si>
    <t>ZE16D101/MP2-358+</t>
  </si>
  <si>
    <t xml:space="preserve"> प्रभाग क्र 17 अ यशवंतनगर, भाटनगर मध्ये गरजेच्या ठिकाणी 2, 4 व 6 इंची पाण्याची लाईन टाकणे </t>
  </si>
  <si>
    <t>प्रभाग क्र.  2 मध्ये आपले  घर मधील लेन 2 रस्ते डांबरीकरण  करणे.</t>
  </si>
  <si>
    <t>प्रभाग क्र.5 मधील आळंदी रोड ते कळस गावाकडे जाणा-या मुख्य रस्त्यावर डे्रनेज लाईन टाकणे.</t>
  </si>
  <si>
    <t>ZE16A104A/S5-74</t>
  </si>
  <si>
    <t>प्रभाग क्र 17 अ कल्याणीनगर-त्रिदलनगर परिसरामध्ये गरजेच्या ठिकाणी 2, 4 व 6 इंची पाण्याची लाईन टाकणे</t>
  </si>
  <si>
    <t>RE22C302/C4-578</t>
  </si>
  <si>
    <t>RE20A301/W2-1287</t>
  </si>
  <si>
    <t>ZE16A104A/S5-75</t>
  </si>
  <si>
    <t xml:space="preserve">प्र.क्र.7अ मध्ये पुणे विद्यापीठ चौक ते ब्रेमेन चौक या रस्त्याच्या साईड पट्ट्या साधारण 10 फुट रुंदीची असून त्याठिकाणी कॉक्रीट करणे. </t>
  </si>
  <si>
    <t xml:space="preserve">प्रभाग क्र 17 अ गांधीनगर, जयप्रकाशनगर मध्ये गरजेच्या ठिकाणी 2, 4 व 6 इंची पाण्याची लाईन टाकणे </t>
  </si>
  <si>
    <t>प्रभाग क्र.  2 तुळजाभवानी नगर लेन  नं. 6 येथे  रस्ते डांबरीकरण  करणे.</t>
  </si>
  <si>
    <t>ZE16D101/MP2-359+</t>
  </si>
  <si>
    <t>प्रभाग क्र.  37 अ न वि गाडगीळ  शाळा या ठिकाणी विविध कामे करणे.</t>
  </si>
  <si>
    <t>CE20C486</t>
  </si>
  <si>
    <t>ZE16A104A/S5-76</t>
  </si>
  <si>
    <t>CE20A883/S8-41</t>
  </si>
  <si>
    <t>प्रभाग क्र.67 पद्मावती पूल ते बासरी हॉटेल पर्यंत डे्रनेज लाईन टाकणे.</t>
  </si>
  <si>
    <t xml:space="preserve"> येरवडा अंतिम भूखंड क्र 80, 89 येथे पाण्याची टाकी व तद्नुषंगिक कामे करणे </t>
  </si>
  <si>
    <t>ब्रेमेन चौक ते परिहार चौक ते डॉ. बाबासाहेब आंबेडकर चौक प्रकाश व्यवस्था सुधारणा करणे</t>
  </si>
  <si>
    <t>प्र.क्र.7 ब मधील ब्रेमन चौक  ते  आंबेडकर चौक  रस्ता यु  टी डब्ल्यू टी  पध्दतीने कॉक्रीटीकरण  करणे</t>
  </si>
  <si>
    <t>ZE16A104A/S5-77</t>
  </si>
  <si>
    <t>RE20A301/W2-1288</t>
  </si>
  <si>
    <t>प्रभाग क्र.17 ब महाराष्ट्र हौसिंग बोर्ड एच 17 ते शरद उद्यान ते शांतीरक्षक मधील पाण्याची लाईन पर्यत 4 इंची पाण्याची लाईन टाकणे</t>
  </si>
  <si>
    <t>CE20A883/S8-42</t>
  </si>
  <si>
    <t>प्रभाग क्र.  2 मध्ये पांडुरंग  नगर येथे  रस्ते डांबरीकरण  करणे.</t>
  </si>
  <si>
    <t>ZE16A104A/S5-78</t>
  </si>
  <si>
    <t>ZE16D101/MP2-360+</t>
  </si>
  <si>
    <t>प्र.क्र.7 ब मधील पाटील पडळ  भैरवनाथ   मंदिरासमरेल रस्ता ट्रीमिक्स कॉक्रीट  करणे</t>
  </si>
  <si>
    <t>प्रभाग क्र.17 ब कल्याणीनगर भागातील पाणीपुरवठा सुधारणेसाठी विविध ठिकाणी पाण्याच्या लाईन टाकणे</t>
  </si>
  <si>
    <t>CE20C487</t>
  </si>
  <si>
    <t xml:space="preserve">प्र.क्र. 67ब स्वामी विवेकानंद पुतळा ते गजानन महाराज मठपर्यंत नाल्यामध्ये  1000 मि.मि. व्यासाची ड्रेनेज लाईन टाकणे </t>
  </si>
  <si>
    <t>ZE16A104A/S5-79</t>
  </si>
  <si>
    <t>CE20A883/S8-43</t>
  </si>
  <si>
    <t>हडपसर गाडीतळ ते सोलापूरकडे जाणाऱ्या रस्त्यावर मनपा हद्दीपर्यंत प्रकाश व्यवस्था करणे (लांबी अंदाजे 2 कि.मी.)</t>
  </si>
  <si>
    <t>प्रभाग क्र.17 ब यशवंतनगर,नेताजीनगर,भाटनगर भागात 8 इंची पाण्याची लाईन टाकून पुरेशा दाबाने पाणीपुरवठा करणे व खोदाईचे ठिकाणी कॉक्रीट करणे</t>
  </si>
  <si>
    <t>सोमेश्वर मंदिर    ते ग्रीन    पार्क उर्वरित  यु टी  डब्ल्यु टी  पध्दतीच्या  सिमेंट  रस्त्यांची   उर्वरित कामे करणे</t>
  </si>
  <si>
    <t>ZE16D101/MP2-361+</t>
  </si>
  <si>
    <t>ZE16A104A/S5-80</t>
  </si>
  <si>
    <t>CE20C488</t>
  </si>
  <si>
    <t>प्र.क्र. 63अ नाल्याकडून गावठाणमार्गे शिवनेरीनगरकडे जाणाऱ्या ड्रेनेज लाईन 12 इंची टाकणे</t>
  </si>
  <si>
    <t xml:space="preserve"> प्रभाग क्र.18अ मध्ये विविध ठिकाणी पाण्याच्या लाईन टाकणे. </t>
  </si>
  <si>
    <t>कात्रज बायपास रस्त्यावर चांदणी चौक ते पाषाणकर अॅटोपर्यंत प्रकाश व्यवस्था करणे (लांबी अंदाजे 3.5 कि.मी.)</t>
  </si>
  <si>
    <t>ZE16A104A/S5-81</t>
  </si>
  <si>
    <t xml:space="preserve"> प्रभाग क्र.18 ब मध्ये जयगॅस व परिसर येथे पाण्याची लाईन टाकणे </t>
  </si>
  <si>
    <t>CE20A883/S8-44</t>
  </si>
  <si>
    <t>ZE16A104A/S5-82</t>
  </si>
  <si>
    <t>ZE16D101/MP2-362+</t>
  </si>
  <si>
    <t>अवंती    हाईटस् ते  संजय  गांधी वसाहत पर्यत  रस्ता   सिमेंट काक्रॉट  करणे</t>
  </si>
  <si>
    <t xml:space="preserve"> प्रभाग क्र.18 ब मध्ये पाणी लाईन विकसित करणे</t>
  </si>
  <si>
    <t>CE20C489</t>
  </si>
  <si>
    <t>प्र.क्र. 70 मध्ये प्रसाद बिबवेनगर यथे ड्रेनेज लाईन विकसित करणे</t>
  </si>
  <si>
    <t>ZE16A104A/S5-83</t>
  </si>
  <si>
    <t>CE20A883/S8-45</t>
  </si>
  <si>
    <t>परिहार चौक ते बाणेर फाटा औंध आय.टी.आय रस्ता नव्याने प्रकाश व्यवस्था करणे (लांबी अंदाजे 1.5 कि.मी.)</t>
  </si>
  <si>
    <t xml:space="preserve"> प्रभाग क्र.18 ब श्रीनगर सोसायटी येथे पाण्याचीलाईन टाकणे. </t>
  </si>
  <si>
    <t xml:space="preserve">प्र.क्र.8 ब नागरस रस्ता परिसर पार्क अॅव्हेन्यू ते ऋणानुबंध सोसायटी रस्ता यु टी डब्ल्यू टी पध्दतीने सिमेंट कॉक्रीटचा करणे </t>
  </si>
  <si>
    <t>ZE16A104A/S5-84</t>
  </si>
  <si>
    <t xml:space="preserve"> प्रभाग क्र.18 ब मध्ये विहिरी विकसित करणे</t>
  </si>
  <si>
    <t>ZE16D101/MP2-363+</t>
  </si>
  <si>
    <t>CE20A883/S8-46</t>
  </si>
  <si>
    <t>ZE16A104A/S5-85</t>
  </si>
  <si>
    <t>प्र.क्र. 70 मध्ये लोअर इंदिरानगर येथे ड्रेनेज लाईन विकसित करणे</t>
  </si>
  <si>
    <t xml:space="preserve"> प्रभाग क्र.18 ब मध्ये बोअरच्या पाण्याच्या पाईप लाईन टाकणे </t>
  </si>
  <si>
    <t>CE20C490</t>
  </si>
  <si>
    <t xml:space="preserve">प्र.क्र.8 ब मारुतराव गायकवाड नगर ते काका हलवाई टी जंक्शन मुख्य रस्ता यु टी डब्ल्यू टी पध्दतने सिमेंट कॉक्रीटचा करणे </t>
  </si>
  <si>
    <t>ZE16A104A/S5-86</t>
  </si>
  <si>
    <t>RE20A301/W2-1289</t>
  </si>
  <si>
    <t xml:space="preserve">जंगली महाराज रस्ता प्रकाश व्यवस्था करणे (लांबी अंदाजे 3 कि.मी.) </t>
  </si>
  <si>
    <t>CE20A883/S8-47</t>
  </si>
  <si>
    <t xml:space="preserve"> प्रभाग क्र.18 ब मध्ये मध्ये बिशप रस्ता ते हरिनगर येथे मोठ्या व्यासाच्या पाण्याची लाईन टाकणे </t>
  </si>
  <si>
    <t>RE20A302/C2-899</t>
  </si>
  <si>
    <t>प्रभाग क्र.  3 संजयपार्क येथील    साईपट्टी  विकसीत  करणे.</t>
  </si>
  <si>
    <t>ZE16A104A/S5-87</t>
  </si>
  <si>
    <t>प्रभाग क्र.  9 मध्ये   आंबेडकर चौक  ते  वाळके वस्ती रस्ता आर.सी.करणे.</t>
  </si>
  <si>
    <t>ZE16D101/MP2-364+</t>
  </si>
  <si>
    <t>प्रभाग क्र.  38 बेलदार गल्ली येथील सुलभ  शौचालयाची दुरुस्ती करणे  व जवळील बोळात कॅांक्रीटीकरण  करणे.</t>
  </si>
  <si>
    <t xml:space="preserve"> प्रभाग क्र.18 ब मध्ये हरिनगर ते त्रिबंकेश्वर सोसायटी येथे मोठ्या व्यासाच्या पाण्याची लाईन टाकणे </t>
  </si>
  <si>
    <t>CE20A883/S8-48</t>
  </si>
  <si>
    <t>प्र.क्र. 12 खैरेवाडी येथे ड्रेनेज लाईन टाकणे</t>
  </si>
  <si>
    <t>प्रभाग क्र.  9 मध्ये बाणेर  तुलसी   लेन येथील  रस्ता  आर.सी.सी.करणे.</t>
  </si>
  <si>
    <t>RE20A301/W2-1290</t>
  </si>
  <si>
    <t>CE20C491</t>
  </si>
  <si>
    <t>ZE16A104A/S5-88</t>
  </si>
  <si>
    <t>CE20A883/S8-49</t>
  </si>
  <si>
    <t>प्रभाग क्र.  3, मध्ये जगदंबा  सोसायटी  व धनलक्ष्मी सोसायटी पर्यत रस्ते  डांबरीकरण करणे.</t>
  </si>
  <si>
    <t xml:space="preserve">सेनापती बापट रोड प्रकाश व्यवस्था करणे (लांबी अंदाजे 2.5 कि.मी.) </t>
  </si>
  <si>
    <t xml:space="preserve"> प्रभाग क्र.18 ब बोअरिंग व पाणी पुरवठा विषयक कामे करणे. </t>
  </si>
  <si>
    <t>RE14B302/C5-595</t>
  </si>
  <si>
    <t>प्रभाग क्र.  9 मध्ये  आनंद पार्क  मधील कॉलनी  रस्ते आर.सी.सी.करणे.</t>
  </si>
  <si>
    <t>38</t>
  </si>
  <si>
    <t>ZE16D101/MP3-101+</t>
  </si>
  <si>
    <t>ZE16A104A/S5-89</t>
  </si>
  <si>
    <t>प्रभाग क्र.  38 कसबा पेठ  काळभैरवनाथ मंदिर परिसरातील ड्रेनेज  लाईनची    दुरुस्ती करणे  व कॅांक्रीटीकरण  करणे. (60_x000D_
र.मी.)</t>
  </si>
  <si>
    <t>CE20A883/S8-50</t>
  </si>
  <si>
    <t>RE20A301/W2-1291</t>
  </si>
  <si>
    <t>प्रभाग क्र.18 ब मध्ये त्रिबंकेश्वर सोसायटी ते अरनॉल्ड स्कूल येथे मोठ्या व्यासाच्या पाण्याची लाईन टाकणे</t>
  </si>
  <si>
    <t xml:space="preserve">प्रभाग क्र.1 मधील लोहगांव,गुरूव्दारा,संतनगर यासुपुर्ण भागातील ओपन  असलेली ड्रेनेज व्यवस्था मुख्य नलिकेव्दारे नगर रोड पर्यत टाकणे. </t>
  </si>
  <si>
    <t>प्रभाग क्र.  9 मध्ये  पल्लोड फार्म येथील रस्त्याचे आर.सी.सी.रस्त्याचे उर्वरित काम   पूर्ण  करणे.</t>
  </si>
  <si>
    <t>प्रभाग क्र.  3, विमाननगर मध्ये   राजीवनगर येथे  रस्ते डांबरीकरण  करणे.</t>
  </si>
  <si>
    <t>ZE16A104A/S5-90</t>
  </si>
  <si>
    <t>CE20A883/S8-51</t>
  </si>
  <si>
    <t xml:space="preserve"> प्रभाग क्र.19 अ बोअरिंग विषयी कामे करणे</t>
  </si>
  <si>
    <t>RE14B302/C5-596</t>
  </si>
  <si>
    <t xml:space="preserve">प्रभाग क्र. 9 मध्ये बाणेर स.नं.46 बाणेर-सुस हद्दीपासून 30 मिटर रस्ता व हद्दीवरील 18 मिटर डी.पी. रस्ता काँक्रेटीकरण करणे </t>
  </si>
  <si>
    <t>XE23A301/W7-899</t>
  </si>
  <si>
    <t>ZE16D101/MP3-104+</t>
  </si>
  <si>
    <t>प्रभाग क्र.  38 धक्क्या मारुती बोळ व परिसर कॅांक्रीटीकरण  करणे    ड्रेनेज  विषयक कामे करणे.  (30 र.मी)</t>
  </si>
  <si>
    <t>नगर रोड दर्गा नाला ते गुरूव्दारा पर्यत मुख्य मलवाहिनी टाकणे.</t>
  </si>
  <si>
    <t>CE20A883/S8-52</t>
  </si>
  <si>
    <t>ZE16A104A/S5-91</t>
  </si>
  <si>
    <t>प्रभाग क्र.  3 मध्ये सिध्दार्थनगर,  यमुनानगर, वैकफिल्ड,  संजयपार्क झोपडपट्टीमधील शौचालय दुरूस्ती करणे.</t>
  </si>
  <si>
    <t>CE20C492</t>
  </si>
  <si>
    <t xml:space="preserve">प्रभाग क्र. 9 मध्ये बाणेर स.न. 87 गणराज मंगल कार्यालय ते हायवे पर्यंत 18 मिटर डी.पी. रस्त्याचे काँक्रीटीकरण करणे </t>
  </si>
  <si>
    <t xml:space="preserve"> प्रभाग क्र.19 ब मध्ये विविध ठिकाणी पाण्याची 4 इंची 6 इंची लाईन टाकणे </t>
  </si>
  <si>
    <t>येरवडा पर्णकुटी (बंडगार्डन)दोन्ही पुलावर विशेष पध्दतीने प्रकाश व्यवस्था करणे (लांबी अंदाजे 2 कि.मी. रस्त्याप्रमाणे प्र.व्य.)</t>
  </si>
  <si>
    <t>RE20A301/W2-1292</t>
  </si>
  <si>
    <t>ZE16A104A/S5-92</t>
  </si>
  <si>
    <t>RE20A302/C2-900</t>
  </si>
  <si>
    <t>ZE16D101/MP3-105+</t>
  </si>
  <si>
    <t>प्रभाग क्र.  3 मध्ये  राडारोडा उचलणे.</t>
  </si>
  <si>
    <t>ईऑन इमारत ते खराडी एस.टी.पी.पर्यत मुख्य मलवाहिनी टाकणे.</t>
  </si>
  <si>
    <t>प्रभाग क्र.  38 दारुवाला पूल नजिक नागरवस्ती केंद्र  व शाळेसमोर कॅांक्रीटीकरण  करणे. (60 चौ.मी.)</t>
  </si>
  <si>
    <t xml:space="preserve"> प्रभाग क्र. 20 अ मधील पिंगळे वस्ती व परिसरात पाण्याची नविन लाईन टाकणे </t>
  </si>
  <si>
    <t>CE20C493</t>
  </si>
  <si>
    <t>ZE16A104A/S5-93</t>
  </si>
  <si>
    <t>XE23A301/W7-900</t>
  </si>
  <si>
    <t xml:space="preserve">बी.टी.कवडे रस्त्यावर प्रकाश व्यवस्था करणे (लांबी अंदाजे 2 कि.मी.) </t>
  </si>
  <si>
    <t>CE20A883/S8-53</t>
  </si>
  <si>
    <t xml:space="preserve"> प्रभाग क्र. 20 अ मधील झगडे वस्ती व परिसरात पाण्याची नविन लाईन टाकणे </t>
  </si>
  <si>
    <t>प्रभाग क्र.  3 विमाननगर , सोमनाथनगर  येथील पावसाळी लाईन व चेंबर साफसफाई व दुरूस्ती करणे.</t>
  </si>
  <si>
    <t>ZE16D101/MP2-10++</t>
  </si>
  <si>
    <t>RE14B302/C5-597</t>
  </si>
  <si>
    <t>प्रभाग क्र.  9 मध्ये बालेवाडी  स.नं.   36 व 38 जाणारा  रस्ता काँक्रीटीकरण  करणे</t>
  </si>
  <si>
    <t>ZE16A104A/S5-94</t>
  </si>
  <si>
    <t>प्रभाग क्र.  38 सत्यनारायण मंदिर गल्ली कॅांक्रीटीकरण  करणे    व ड्रेनेज  विषयक सुधारणा कामे करणे.  (60 र.मी.)</t>
  </si>
  <si>
    <t xml:space="preserve">नागझरी नाल्याच्या उजव्या तिरावरून भैरोबा मैलापाणी केंद्राकडे जाणारी 1800  मि.मी. व्यासाची आर.सी.सी. मुख्य मलवाहिनी टाकणे.भाग-ब </t>
  </si>
  <si>
    <t xml:space="preserve"> प्रभाग क्र. 20 अ मधील सर्वाेदय कॉलनी येथे पाण्याची नविन लाईन टाकणे </t>
  </si>
  <si>
    <t>CE20A883/S8-54</t>
  </si>
  <si>
    <t>ZE16A104A/S5-95</t>
  </si>
  <si>
    <t>CE20C494</t>
  </si>
  <si>
    <t>RE20A301/W2-1293</t>
  </si>
  <si>
    <t xml:space="preserve"> प्रभाग क्र. 20 अ मधील कोद्रेनगर येथे पाण्याची लाईन टाकणे </t>
  </si>
  <si>
    <t xml:space="preserve">प्रभाग क्र. 9 मध्ये हॉटेल सिझन ते नगरसेविका सौ.रंजना मुरकुटे यांचे विद्यांचल शाळेपर्यंत युटीडब्ल्युटी पध्दतीने रस्ता विकसीत करणे </t>
  </si>
  <si>
    <t>शास्त्री नगर चौक ते कल्याणीनगर भैरोबा पंपिग दरम्यानच्या रस्त्यावर डिव्हायडर मध्ये पोल उभे करून प्रकाश व्यवस्था करणे (लांबी अंदाजे 2 किमी)</t>
  </si>
  <si>
    <t>प्रभाग क्र.  3 मध्ये थर्माेप्लॅस्टीक पेंट  मारणे, फुटपाथ रंगविणे व रेज्ड पेडेस्ट्रीयल   करणे.</t>
  </si>
  <si>
    <t>RE20C302/C1-661</t>
  </si>
  <si>
    <t>ZE16A104A/S5-96</t>
  </si>
  <si>
    <t>ZE16D101/MP2-100++</t>
  </si>
  <si>
    <t>CE20A883/S8-55</t>
  </si>
  <si>
    <t xml:space="preserve"> प्रभाग क्र. 20 अ मधील मगरपट्टा ज्ञानदिप सोसायटी परिसरात पाण्याच्या लाईन्स टाकणे </t>
  </si>
  <si>
    <t>नागझरी नाल्याच्या कडेच्या मुख्य मलवाहिनींची देखभाल दुरूस्ती करणे व तदनुषंगिक कामे करणे.</t>
  </si>
  <si>
    <t>प्रभाग क्र.  38 कसबा पेठ  परिसरात विद्युत विषयक सुधारणा कामे करणे  अंतर्गत मोठे दिवे    बसविणे व नादुरुस्त केबलची_x000D_
दुरुस्ती करणे.</t>
  </si>
  <si>
    <t>प्र.क्र.10   अ सुतारवाडी स्मशानभूमी ते  शेवटचा बसस्टॉप पर्यत  ट्रीमिक्सरस्ता   करणे</t>
  </si>
  <si>
    <t>RE20A301/W2-1294</t>
  </si>
  <si>
    <t>ZE16A104A/S5-97</t>
  </si>
  <si>
    <t>CE20C495</t>
  </si>
  <si>
    <t>CE20A883/S8-56</t>
  </si>
  <si>
    <t xml:space="preserve">प्रभाग क्र. 20 अ मधील हडपसर रेल्वे स्टेशन येथील केबीन वस्ती येथे 2 इंची पाण्याची नविन लाईन टाकणे </t>
  </si>
  <si>
    <t>प्रभाग क्र.  3 विमाननगर  येथे फुटपाथ   बनविणे / फुटपाथ  दुरूस्ती करणे.</t>
  </si>
  <si>
    <t>नाला गार्डन ते फुलपाखरू उद्यान येथील नाल्यावर विशिष्टप्रकारची प्रकाश व्यवस्था करणे व इतर विद्युत विषयक कामे करणे</t>
  </si>
  <si>
    <t>ZE16A104A/S5-98</t>
  </si>
  <si>
    <t>प्र.क्र.10 अ साई चौक  ते  सुतारवाडी लिंकरोड ट्रीमिक्स  रस्त्याचे    उर्वरित काम   करणे</t>
  </si>
  <si>
    <t>ZE16D101/MP2-164+</t>
  </si>
  <si>
    <t>RE20C302/C1-662</t>
  </si>
  <si>
    <t xml:space="preserve"> प्रभाग क्र.20 ब ज्ञानदिप सोसायटी येथे विविध ठिकाणी पिण्याच्या पाण्याची पाईप लाईन टाकणे </t>
  </si>
  <si>
    <t>CE20A883/S8-57</t>
  </si>
  <si>
    <t xml:space="preserve">गंगाधाम चौक ते मार्केटयार्ड चौक व शिवनेरी रस्त्यावर 600 मि.मी. व्यासाची  मलनिसारण वाहिनी टाकणे. </t>
  </si>
  <si>
    <t>प्रभाग क्र.  38 बुधवार पेठ  व रविवार पेठ  येथे    विद्युत विषयक सुधारणा कामे करणे.</t>
  </si>
  <si>
    <t>RE20C301/W1-738</t>
  </si>
  <si>
    <t>ZE16A104A/S5-99</t>
  </si>
  <si>
    <t>प्र.क्र.10 अ गिरिराज चौक ते  सूसरोड  लिंकरोड ट्रीमिक्स  रस्त्याचे    उर्वरित काम   करणे</t>
  </si>
  <si>
    <t>CE20C496</t>
  </si>
  <si>
    <t>प्रभाग क्र.  3 मधील म्हाडा सोसायटी, सुनितानगर, सोमनाथनगर  येथे  विद्युत विषयक   कामे करणे.</t>
  </si>
  <si>
    <t xml:space="preserve"> प्रभाग क्र.20 ब जहागीरनगर येथे विविध ठिकाणी पिण्याच्या पाण्याची पाईप लाईन टाकणे </t>
  </si>
  <si>
    <t>हडपसर मुख्य चौक ते मुंढवा पूल ते मगरपट्टा सिटी रोड रस्ता प्रकाश व्यवस्था करणे</t>
  </si>
  <si>
    <t>RE22C302/C4-579</t>
  </si>
  <si>
    <t>CE20A883/S8-58</t>
  </si>
  <si>
    <t>ZE16A104A/S5-100</t>
  </si>
  <si>
    <t>प्र.क्र.10   अ  तापकीर पडाल व स.नं.111 व 112 येथे  ट्रीमिक्स रस्ता  करणे</t>
  </si>
  <si>
    <t>प्रभाग क्र.  38 825 रविवार पेठ  येथे    बांधण्यात आलेल्या   अभ्यासिकेमध्ये विविध   विकास   कामे करणे.</t>
  </si>
  <si>
    <t>RE20C301/W1-739</t>
  </si>
  <si>
    <t xml:space="preserve"> प्रभाग क्र.20 ब सैनिक सोसायटी येथे विविध ठिकाणी पिण्याच्या पाण्याची पाईप लाईन टाकणे </t>
  </si>
  <si>
    <t>CE20A883/S8-59</t>
  </si>
  <si>
    <t>ZE16D101/MP2-165+</t>
  </si>
  <si>
    <t>प्रभाग क्र.  3 मध्ये  व्दारका    गार्डन, शुभम, गार्डेनिया, आगानगर, पाचवा मैल तसेच साईनगर येथे  प्रकाश व्यवस्था  करणे.</t>
  </si>
  <si>
    <t>CE20C497</t>
  </si>
  <si>
    <t>ZE16A104A/S5-101</t>
  </si>
  <si>
    <t>प्र.क्र.10 अ तापकीर  चौक ते  शिवनगर रस्ता  ट्रीमिक्स करणे</t>
  </si>
  <si>
    <t xml:space="preserve">प्रभाग क्र.74 राजमुद्रा सोसायटी टेलिफोन भऊy जवाहर बेकरी,धनकवडी संपर्क  कार्यालय मेन स्टॉपवर मोठया व्यासाची डे्रनेज लाईन टाकणे. </t>
  </si>
  <si>
    <t>XE23A302/C7-656</t>
  </si>
  <si>
    <t xml:space="preserve">वॉर्ड क्र.120 शिवनेरी नगर गल्ली नं 14 ते 35 मध्ये विद्युत व्यवस्था करणे </t>
  </si>
  <si>
    <t xml:space="preserve"> प्रभाग क्र.20 ब श्रीकृष्णनगर येथे विविध ठिकाणी पिण्याच्या पाण्याची पाईप लाईन टाकणे </t>
  </si>
  <si>
    <t>CE20A883/S8-60</t>
  </si>
  <si>
    <t>RE20C301/W1-740</t>
  </si>
  <si>
    <t>प्रभाग क्र.  38 ढमढेरे  गल्लीतील मुतारीची सुधारणा कामे करणे  व ड्रेनेज  लाईन  टाकणे</t>
  </si>
  <si>
    <t>ZE16A104A/S5-102</t>
  </si>
  <si>
    <t>प्र.क्र.10 अ विघ्नहर्ता  चौक ते  रतनपार्क सोसायटी   रस्ता  ट्रीमिक्स करणे</t>
  </si>
  <si>
    <t>नगर रोड  वरील गुंजन थिएटर  ते  खराडी दर्गा  मुख्य रस्त्यावरील  विद्युत विषयक   कामे करणे.</t>
  </si>
  <si>
    <t xml:space="preserve"> प्रभाग क्र.21 मध्ये पाणीपुरवठा विषयक दुरुस्तीची कामे करणे </t>
  </si>
  <si>
    <t>CE20A883/S8-61</t>
  </si>
  <si>
    <t>CE20C498</t>
  </si>
  <si>
    <t>ZE16A104A/S5-103</t>
  </si>
  <si>
    <t>प्र.क्र.10   अ सुतारवाडी मुख्य  रस्ता  ट्रीमिक्स पध्दतीने  करणे</t>
  </si>
  <si>
    <t>XE23A301/W7-901</t>
  </si>
  <si>
    <t>XE12B302/C6-313</t>
  </si>
  <si>
    <t xml:space="preserve"> प्रभाग क्र.21 मध्ये 2,4,6 इंची पाण्याची लाईन टाकणे </t>
  </si>
  <si>
    <t>वॉर्ड क्र.120 शिवनेरी नगर नविन तयार होणाऱ्या डी.पी.रस्त्यावर प्रकाश व्यवस्था करणे</t>
  </si>
  <si>
    <t>CE20A883/S8-62</t>
  </si>
  <si>
    <t>प्रभाग क्र.  3 सिध्दार्थनगर, यमुनानगर, वैकफिल्ड,  संजयपार्क झोपडपट्टीमधील परिसरात ड्रेनेज  लाईन  टाकणे, चेंबर  दुरूस्ती,_x000D_
साफसफाई करणे व कॉक्रीट  करणे.</t>
  </si>
  <si>
    <t>प्रभाग क्र.  38 गणेश पेठ  बेलदार गल्ली येथील नळ  कोंंडाळी दुरुस्ती  करणे   व शेड बांधणे   व इतर सुधारणा   कामे करणे.</t>
  </si>
  <si>
    <t>ZE16A104A/S5-104</t>
  </si>
  <si>
    <t>ZE16D101/MP2-166+</t>
  </si>
  <si>
    <t xml:space="preserve"> रेल्वे लाईन ते साऊथ मेन 10 इंची पाण्याची लाईन टाकणे. </t>
  </si>
  <si>
    <t>प्र.क्र.10 ब स.नं.121 येथील 12 मी. डी पी  रोड सीसी विकसित   करणे</t>
  </si>
  <si>
    <t xml:space="preserve">पुणे सातारा रस्ता,चैतन्यनगर,राजश्री बँक चौक अहिल्या देवी मटन शॅाप चौक  पर्यंत रस्त्याचे कडेला मोठया व्यासाची डे्रनेज लाईन टाकणे. </t>
  </si>
  <si>
    <t>RE20A301/W2-1295</t>
  </si>
  <si>
    <t>ZE16A104A/S5-105</t>
  </si>
  <si>
    <t>CE20C499</t>
  </si>
  <si>
    <t>CE20A883/S8-63</t>
  </si>
  <si>
    <t>प्र.क्र.10 ब स.नं.1 ते  4 सीसी करणे</t>
  </si>
  <si>
    <t xml:space="preserve"> प्रभाग क्र.22 ब मध्ये महात्मा फुले वसाहत येथे विविध ठिकाणी पाणी पुरवठा विषयक कामे करणे </t>
  </si>
  <si>
    <t xml:space="preserve">वॉड क्र.120 कोढवा खुर्द मुख्य रस्त्यावर नविन डेकोरटिव्ह पोल बसविणे </t>
  </si>
  <si>
    <t>प्रभाग क्र.  3 मध्ये यमुनानगर ते तुरूंग    वसाहत रस्ता व दत्तप्रसाद सोसायटी समेरील  रस्ता डांबरीकरण करणे.</t>
  </si>
  <si>
    <t>CE20A883/S8-64</t>
  </si>
  <si>
    <t>ZE16A104A/S5-106</t>
  </si>
  <si>
    <t>ZE16D101/MP2-183+</t>
  </si>
  <si>
    <t>प्र.क्र.10 ब लांढेवस्ती ते  काळे    हाईटस्  रोड सीसी करणे</t>
  </si>
  <si>
    <t xml:space="preserve"> प्रभाग क्र.22 ब मध्ये प्रायव्हेट रोड विविध ठिकाणी पाणीपुरवठा विषयक कामे करणे </t>
  </si>
  <si>
    <t>RE20A301/W2-1296</t>
  </si>
  <si>
    <t>ईऑन इमारत ते मारवेल इनिग्मा मुख्य रस्त्यावर मलवाहिनी टाकणे (900ा/छझ 3)</t>
  </si>
  <si>
    <t>CE20C500</t>
  </si>
  <si>
    <t>CE20A883/S8-65</t>
  </si>
  <si>
    <t>प्रभाग क्र.  3 मध्ये  संजयपार्क येथील    मस्जिद   समोरील व सहारा बेकरी समोरील गल्ल्या  ट्रीमिक्स कॉक्रीट  करणे.</t>
  </si>
  <si>
    <t>ZE16A104A/S5-107</t>
  </si>
  <si>
    <t xml:space="preserve">वॉ.क्र.122 मीठा नगर गल्ली नं.1 ते 25 मध्ये प्रकाश व्यवस्था करणे </t>
  </si>
  <si>
    <t>प्र.क्र.10 ब सूसरोड ते  ध्यान   मंदिर सीसी रोड  करणे</t>
  </si>
  <si>
    <t xml:space="preserve"> प्रभाग क्र.22 ब मध्ये खड्डा झोपडपट्टी येथे विविध ठिकाणी पाणीपुरवठा विषयक कामे करणे </t>
  </si>
  <si>
    <t>ZE16D101/MP2-184+</t>
  </si>
  <si>
    <t>XE23A301/W7-902</t>
  </si>
  <si>
    <t>CE20A883/S8-66</t>
  </si>
  <si>
    <t>ZE16A104A/S5-108</t>
  </si>
  <si>
    <t>गंगा कॉन्सटेला ते दर्गानाला पर्यंत मुख्य मलवाहिनी टाकणे.</t>
  </si>
  <si>
    <t>प्रभाग क्र.  3 मध्ये गणेशनगर सर्वाेदय हॉटेल शेजारील गल्ल्या म्हाडा वसाहत व इतर   ठिकाणी ड्रेनेज   लाईन टाकणे.,  चेंबर_x000D_
बांधणे, साफसफाई  करणे.</t>
  </si>
  <si>
    <t xml:space="preserve"> प्रभाग क्र.22 ब विविध ठिकाणी पाणी पुरवठा विषयक कामे करणे </t>
  </si>
  <si>
    <t>प्र.क्र.10 ब सूसूरोड बालाजी मंदिर    ते स.नं.121 ला जोडणारा रस्ता  सीसी करणे</t>
  </si>
  <si>
    <t>CE20C501</t>
  </si>
  <si>
    <t>ZE16A104A/S5-109</t>
  </si>
  <si>
    <t>CE20A883/S8-67</t>
  </si>
  <si>
    <t xml:space="preserve">भाग्योदय नगर वॉर्ड क्र. 42 ते 45 नविन पोल बसवून विद्युत व्यवस्था करणे </t>
  </si>
  <si>
    <t>ZE16D101/MP2-185+</t>
  </si>
  <si>
    <t xml:space="preserve"> प्रभाग क्र.22 ब मध्ये शूरविर तरूण मंडळालगत विविध पाणी पुरवठा विषयक कामे करणे </t>
  </si>
  <si>
    <t>प्र.क्र.10 ब 1 सुतारवाडी सर्व्हीस रस्ता सीसी  करणे</t>
  </si>
  <si>
    <t xml:space="preserve">खराडी दर्गानाला ते ईऑन इमारत ते गेरा इमरल्ड ते राजाराम पाटील नगर नाला मुख्य मलवाहिनी टाकणे (600ा+900ा/छझ 3) </t>
  </si>
  <si>
    <t>RE20A302/C2-901</t>
  </si>
  <si>
    <t>ZE16A104A/S5-110</t>
  </si>
  <si>
    <t>CE20A883/S8-68</t>
  </si>
  <si>
    <t>CE20C502</t>
  </si>
  <si>
    <t>प्रभाग क्र.  49 दुर्जनसिंग पागा रस्ता कॅांक्रीटीकरण  करणे.</t>
  </si>
  <si>
    <t xml:space="preserve"> प्रभाग क्र.23 अ मध्ये वीर मंडळ, भोई आळी परिसरात पिण्याच्या पाण्याची लाईन टाकणे. </t>
  </si>
  <si>
    <t>प्र.क्र.10 ब पाषाण चौक ते  सुतारवाडी स्मशानभूमी 25 मी. डी पी  सीसी करणे</t>
  </si>
  <si>
    <t>समर्थ पथ, पेगॅसेस ते हॉटेल आमची, पवित्रा हॉटेल तेनवसहयाद्री पोस्ट ऑफिस प्रकाश व्यवस्था करणे</t>
  </si>
  <si>
    <t>ZE16D101/MP2-186+</t>
  </si>
  <si>
    <t>ZE16A104A/S5-111</t>
  </si>
  <si>
    <t>CE20A883/S8-69</t>
  </si>
  <si>
    <t>नगर रस्ता दर्गानाला ते लोहगाव गुरूव्दारा वस्ती नाला लगत मुख्य मलवाहिनी टाकणे.</t>
  </si>
  <si>
    <t xml:space="preserve"> प्रभाग क्र.24अ, मध्ये विविध ठिकाणी पाण्याची लाईन टाकणे. </t>
  </si>
  <si>
    <t>प्र.क्र.10 ब विघ्नहर्ता  चौक ते  रतन पार्क  सीसी करणे</t>
  </si>
  <si>
    <t>CE20C503</t>
  </si>
  <si>
    <t>ZE16A104A/S5-112</t>
  </si>
  <si>
    <t>CE20A883/S8-70</t>
  </si>
  <si>
    <t>हिंगणे स्त्री शिक्षण संस्था ते वारजे जुना जकातनाका कॅनॉल रोड प्रकाश व्यवस्था करणे</t>
  </si>
  <si>
    <t xml:space="preserve"> प्रभाग क्र.24अ, मध्ये पुलाची वाडी येथे 6 इंची पाण्याची लाईन टाकणे. </t>
  </si>
  <si>
    <t>प्र.क्र.10 ब निरंजन कॉम्प्लेक्स  ते  साखर  नगर रोड  सीसी करणे</t>
  </si>
  <si>
    <t>ZE16D101/MP2-187+</t>
  </si>
  <si>
    <t>ZE16A104A/S5-113</t>
  </si>
  <si>
    <t>CE20A883/S8-71</t>
  </si>
  <si>
    <t>RE20A302/C2-902</t>
  </si>
  <si>
    <t xml:space="preserve">प्रतिकनगर येथील नाला ते हवलदार मळा ते विद्यानगर,टिंगरेनगर ते भैरवनगर,मुजोबावस्ती ते जकातनाका,धानोरी ते सर्वे क्र.15 पर्यंत नाल्यालगत मोठया व्यासाची मलवाहिनी टाकणे . (900ा/छझ 3) </t>
  </si>
  <si>
    <t xml:space="preserve"> प्र.क्र.24ब मधील शिवाजीनगर गावठाण भागात 6 इंची पाण्याची लाईन टाकणे. </t>
  </si>
  <si>
    <t>प्र.क्र.10 ब चिदानंद ते  पाषाण टाकी सीसी रोड  विकसीत   करणे</t>
  </si>
  <si>
    <t>CE20C504</t>
  </si>
  <si>
    <t>प्रभाग क्र.  49 बद्रिया  हायस्कूल रविवार पेठ  गल्लीबोळ कॅांक्रीटीकरण  करणे.</t>
  </si>
  <si>
    <t>ZE16A104A/S5-114</t>
  </si>
  <si>
    <t>CE20A883/S8-72</t>
  </si>
  <si>
    <t xml:space="preserve">वॉर्ड क्र132 मधील स.नं.4,5,6 येथील डी.पी.रस्त्यावर प्रकाशव्यवस्था करणे </t>
  </si>
  <si>
    <t xml:space="preserve"> प्र.क्र.24ब मधील जुना तोफखाना भागात 6 इंची पाण्याची लाईन टाकणे. </t>
  </si>
  <si>
    <t>RE20A301/W2-1297</t>
  </si>
  <si>
    <t>प्रभाग क्र  11  अ मधील कुसाळकर   पुतळा  चौक ते  गोपाळकृष्ण   चौक रस्ता   काँक्रीट  करणे</t>
  </si>
  <si>
    <t>ZE16D101/MP2-189+</t>
  </si>
  <si>
    <t>प्रभाग क्र.  4 अ जाधवनगर,  श्रमिक वसाहत, पंचशिलनगर,  कामगारनगर   परिसरात कॉक्रीटीकरण  करणे.</t>
  </si>
  <si>
    <t>ZE16A104A/S5-115</t>
  </si>
  <si>
    <t>RE20A302/C2-903</t>
  </si>
  <si>
    <t>CE20A883/S8-73</t>
  </si>
  <si>
    <t>शांतीनगर झोपडपट्टी मधून जाणारी मुख्य मलवाहिनी नदी लगत शिफ्ट करणे,मॅनहोल बांधणे इ.</t>
  </si>
  <si>
    <t xml:space="preserve"> प्र.क्र.24ब मधील कामगार पुतळा भागात 6 इंची पाण्याची लाईन टाकणे. </t>
  </si>
  <si>
    <t>RE20A301/W2-1298</t>
  </si>
  <si>
    <t>प्रभाग क्र.  49 रविवार पेठ  135, काळाहौदाजवळ गल्लीबोळ  कॅांक्रीटीकरण  करणे.</t>
  </si>
  <si>
    <t>CE20C505</t>
  </si>
  <si>
    <t>प्रभाग क्र  11  अ मधील मंजू  मित्र मंडळ ते  गोपाळकृष्ण   चौक रस्ता   काँक्रीट  करणे</t>
  </si>
  <si>
    <t>प्रभाग क्र.  4 ब मध्ये नागपूर  चाळ परिसरात कॉक्रीटीकरण  करणे.</t>
  </si>
  <si>
    <t>ZE16A104A/S5-116</t>
  </si>
  <si>
    <t>शहरातील विविध पुलांवर प्रकाश व्यवस्थेसाठी विशेष प्रकारचे हायमास्ट पोल उभे करणे</t>
  </si>
  <si>
    <t xml:space="preserve"> प्र.क्र.24ब मधील 1202 शिरोळे रस्ता परिसरात 6 इंची पाण्याची लाईन टाकणे </t>
  </si>
  <si>
    <t>CE20A883/S8-74</t>
  </si>
  <si>
    <t>ZE16D101/MP2-190+</t>
  </si>
  <si>
    <t>RE20A301/W2-1299</t>
  </si>
  <si>
    <t>ZE16A104A/S5-117</t>
  </si>
  <si>
    <t>प्रभाग क्र  11  अ मधील जनवाडी येथील  अंतर्गत रस्ते  काँक्रीट  करणे</t>
  </si>
  <si>
    <t>RE20A302/C2-904</t>
  </si>
  <si>
    <t>माणिक नाल्याच्या कडेच्या मुख्य मलवाहिन्यांची देखभाल दुरूस्ती करणे व तद्नुषंगिक कामे करणे.</t>
  </si>
  <si>
    <t>प्रभाग क्र.  4 ब मध्ये एम  टाईप  बिल्डींग समोरील, गणपती मंदीर सेमोरील रस्त्याच्या साईडपट्टी  विकसीत  करणे.</t>
  </si>
  <si>
    <t xml:space="preserve"> प्र.क्र.24ब मधील डेक्कन जिमखाना पुलाची वाडी भागात 6 इंची पाण्याची लाईन टाकणे. </t>
  </si>
  <si>
    <t>प्रभाग क्र.  49 नरेंद्र वाईन्सच्या बोळात   व बोहरीआळी मागील बाजू कॅांक्रीटीकरण  करणे</t>
  </si>
  <si>
    <t>CE20A883/S8-75</t>
  </si>
  <si>
    <t>CE20C506</t>
  </si>
  <si>
    <t>ZE16A104A/S5-118</t>
  </si>
  <si>
    <t>प्रभाग क्र  11  अ मधील पाचपांडव हौसिंग   सोसायटी परिसरातील  रस्ते काँक्रीट  करणे</t>
  </si>
  <si>
    <t>सहकारनगर क्षेत्रिय कार्यालयाच्या करसंकलन कार्यालयात लिफ्ट पुरविणे व बसविणे</t>
  </si>
  <si>
    <t>RE20A301/W2-1300</t>
  </si>
  <si>
    <t>प्र.क्र.24ब मधील गजरमल वाडी रामनारायण बंगला, वाडेकर बंगला भागात 6 इंची पाण्याची लाईन टाकणे.</t>
  </si>
  <si>
    <t>CE20A883/S8-76</t>
  </si>
  <si>
    <t>प्रभाग क्र.4 अ  मध्ये    राडारोडा उचलणे.</t>
  </si>
  <si>
    <t>RE20A302/C2-905</t>
  </si>
  <si>
    <t>ZE16D101/MP2-2++</t>
  </si>
  <si>
    <t xml:space="preserve">प्रभाग क्र 11ब, गोखलेनगर मधील पी.एम.सी.चाळीतील अंतर्गत रस्ते यु.टी.डब्ल्यू.टी. पध्दतीने सिमेंट काँक्रीटींग करणे. </t>
  </si>
  <si>
    <t>प्रभाग क्र.  49 कापडगंज परिसर व शनिमंदिरासमोरील गल्लीबोळ कॅांक्रीट  करणे</t>
  </si>
  <si>
    <t>ZE16A104A/S5-119</t>
  </si>
  <si>
    <t>CE20C507</t>
  </si>
  <si>
    <t xml:space="preserve">मुंढवा येथील ओढयातून काळे पडळ, हडपसर मंत्री मार्केट,माळवाडी स्मशान भूमीपर्यंत नाल्यातील जुनी मलवाहिनी काढून नवीन 900 मि.मी.व्यासाची मलवाहिनी टाकणे. </t>
  </si>
  <si>
    <t>RE20A301/W2-1301</t>
  </si>
  <si>
    <t>CE20A883/S8-77</t>
  </si>
  <si>
    <t xml:space="preserve"> प्र.क्र.24ब मधील राजीव गांधी नगर जुना तोफखाना भागात 6 इंची पाण्याची लाईन टाकणे </t>
  </si>
  <si>
    <t>हॉट मिक्स प्लॅन्ट येरवडा येथील ट्रान्सफॉर्मर इनडोअर करणे व तद्नुषंगिक कामे करणे</t>
  </si>
  <si>
    <t>प्रभाग क्र.4   ब मध्ये    राडारोडा उचलणे.</t>
  </si>
  <si>
    <t>प्र.क्र. 12  अ मॉडेल कॉलनी  उर्वरित कॅनॉल रस्ता यु  टी डब्ल्यू टी  करणे व फुटपाथ करणे</t>
  </si>
  <si>
    <t>RE20A302/C2-906</t>
  </si>
  <si>
    <t>CE20A883/S8-78</t>
  </si>
  <si>
    <t>ZE16D101/MP2-200+</t>
  </si>
  <si>
    <t>प्रभाग क्र.  49 ब गुलाबचंद चतरंगजी सराफ ते  मीरा दातार  दर्गाह 1100/1101 रविवार पेठ  ते  कॅांक्रीटीकरण  करणे.</t>
  </si>
  <si>
    <t>CE20C508</t>
  </si>
  <si>
    <t>XE23A301/W7-903</t>
  </si>
  <si>
    <t xml:space="preserve">प्रभाग क्र.1 ते भैरोबा नगर ते श्रमिक नगर दरम्यान मोठया व्यासाची मलवाहिका टाकणे व तद्नुषंगिक कामे करणे </t>
  </si>
  <si>
    <t>प्र.क्र. 12 अ  मध्ये भारतीय विद्याभवन अंतर्गत गल्ल्या यु  टी डब्ल्यू टी  करणे</t>
  </si>
  <si>
    <t>झेड पी चौक ते बंडगार्डन पोलिस स्टेशन ते लाल देवूळ डिव्हायडर मधील जूने पोल काढून नवीन अॅाक्टॅगोनल पोल बसविणे.</t>
  </si>
  <si>
    <t>प्रभाग क्र.4 मोहनवाडी,नागपूरचाळ येथील पावसाळी लाईन व चेंबर साफसफाई व दुरूस्ती करणे.</t>
  </si>
  <si>
    <t>CE20A883/S8-79</t>
  </si>
  <si>
    <t>ZE16A104A/S5-120</t>
  </si>
  <si>
    <t>RE20A302/C2-907</t>
  </si>
  <si>
    <t>प्रभाग क्र.13 अ  मध्ये विविध ठिकाणी   काँक्रीटीकरण  करणे.</t>
  </si>
  <si>
    <t>ZE16D101/MP2-209+</t>
  </si>
  <si>
    <t>CE20A883/S8-80</t>
  </si>
  <si>
    <t>CE20C509</t>
  </si>
  <si>
    <t>प्रभाग क्र.6 खडकी रेल्वे स्टेशन ते बोपोडी जुनी डे्रनेज लाईन टाकणे व तदुनुषंगिक कामे करणे.</t>
  </si>
  <si>
    <t>ZE16A104A/S5-121</t>
  </si>
  <si>
    <t>प्रभाग क्र.  49 ब काकडे  कढाईवाले ते  शिवाजी चौक काकडे  गणपती ते  रेशीम आळी  परिसर रस्त्याचे   डांबरीकरण करणे.</t>
  </si>
  <si>
    <t>मनपा भवनातील जूने वायरिंग काढून नविन वायरिंग, केबलींग व तद्. विद्युत विषयक कामे करणे.</t>
  </si>
  <si>
    <t>प्रभाग क्र.13 अ  मध्ये पाटील इस्टेट  व विविध ठिक रस्ते   काँक्रीटीकरण   करणे.</t>
  </si>
  <si>
    <t xml:space="preserve"> प्रभाग क्र. 25 अ, विविध ठिकाणी पाण्याची लाईन टाकणे. </t>
  </si>
  <si>
    <t>CE20A883/S8-81</t>
  </si>
  <si>
    <t>ZE16D101/MP2-210+</t>
  </si>
  <si>
    <t>RE20A301/W2-1302</t>
  </si>
  <si>
    <t>प्रभाग क्र.13 अ  मध्ये संगमवाडी   येथे काँक्रीटीकरण   करणे.</t>
  </si>
  <si>
    <t>RE22C302/C4-580</t>
  </si>
  <si>
    <t>प्रभाग क्र.  4 मध्ये थर्माेप्लॅस्टीक पेंट  मारणे, फुटपाथ रंगविणे व रेज्ड पेडेस्ट्रीयल   करणे.</t>
  </si>
  <si>
    <t>प्रभाग क्र.6 खडकी रेल्वे स्टेशन जयकर रोड ते शेवाळे दवाखाना 24 इंची डे्रनेज लाईन टाकणे.</t>
  </si>
  <si>
    <t>CE20C510</t>
  </si>
  <si>
    <t>CE20A883/S8-82</t>
  </si>
  <si>
    <t>प्रभाग क्र.  49 ब शिवाजी औद्योगिक ( आय.टी. आय) येथे  विविध सुविधा उपलब्ध करुन देणे  (उपकरणे) शैक्षणिक_x000D_
विविध विकास कामे करणे.</t>
  </si>
  <si>
    <t>ZE16A104A/S5-122</t>
  </si>
  <si>
    <t>मनपाच्या मुख्य इमारतीमध्ये मागणी नुसार तातडीचे साहित्यपुरविणे व विविध विद्युत विषयक कामे करणे.</t>
  </si>
  <si>
    <t>RE20A301/W2-1303</t>
  </si>
  <si>
    <t>प्र.क्र.13 ब संगमवाडी येथील रस्ते  यु.टी.डब्ल्यू.टी.पध्दतीने करणे.</t>
  </si>
  <si>
    <t xml:space="preserve"> प्रभाग क्र. 25 अ, रामोशी वाडी व गोखले नगर येथे पाण्याची लाईन टाकणे. </t>
  </si>
  <si>
    <t>प्रभाग क्र.  4 अ   मोहनवाडी, सैनिकनगर  परिसरातील फुटपाथ बनविणे / फुटपाथ  दुरूस्ती करणे.</t>
  </si>
  <si>
    <t>CE20A883/S8-83</t>
  </si>
  <si>
    <t>ZE16D101/MP2-43++</t>
  </si>
  <si>
    <t>ZE16A104A/S5-123</t>
  </si>
  <si>
    <t>RE20C301/W1-741</t>
  </si>
  <si>
    <t>RE14B302/C5-598</t>
  </si>
  <si>
    <t xml:space="preserve">कात्रज,कोढवा बु.,सुखसागर नगर परिसरामधील नाल्यातील मलवाहिन्याचे देखभाल दुरूस्ती चे कामे करणे </t>
  </si>
  <si>
    <t xml:space="preserve">प्र.क्र.14 अ मधील छत्रपती शिवाजी महाराज प्रवेश व्दारापासून बंजारा चौक नाईक नर पर्यत यु टी डब्ल्यू टी पध्दतीने रस्ता करणे </t>
  </si>
  <si>
    <t>प्र.क्र.26 अ मधील राऊतवाडी परिसरात खराब झालेल्या पिण्याच्या पाण्याची खराब झालेली लाईन काढून नवीन टाकणे</t>
  </si>
  <si>
    <t>प्रभाग क्र.  4 मधील   प्रतिकनगर चौक ते  टिंगर रोड मेन   प्रकाश व्यवस्था  करणे.</t>
  </si>
  <si>
    <t>CE20C511</t>
  </si>
  <si>
    <t>प्रभाग क्र.  49 अरुण स्टेशनरीच्या बाजूला ड्रेनेज  लाईन व कॅांक्रीटीकरण  करणे</t>
  </si>
  <si>
    <t>CE20A883/S8-84</t>
  </si>
  <si>
    <t>ZE16A104A/S5-124</t>
  </si>
  <si>
    <t>डॉ. बाबासाहेब आंबेडकर सांस्कृतिक भवन व मौलाना अबुल कलाम स्मारक येथील एसी, साउंड व विद्युत विषयक कामे करणे.</t>
  </si>
  <si>
    <t xml:space="preserve">प्र.क्र.14 अ मध्ये जयजवान नगर सतीमाता प्रो.स्टोअर्स मागिल गल्लीपासून संत निरंकारीबाबा पर्यत ट्रीमिक्स पध्दतीने कॉक्रीटीकरण करणे </t>
  </si>
  <si>
    <t>प्र.क्र.26 अ मधील हनुमाननगर परिसरात खराब झालेल्या पिण्याच्या पाण्याची खराब झालेली लाईन काढून नवीन टाकणे</t>
  </si>
  <si>
    <t>ZE16D101/MP2-5++</t>
  </si>
  <si>
    <t>XE12B302/C6-314</t>
  </si>
  <si>
    <t>CE20A883/S8-85</t>
  </si>
  <si>
    <t>ZE16A104A/S5-125</t>
  </si>
  <si>
    <t>वडगावशेरी ते खराडी डढझ पर्यत मुख्य मलवाहिनी टाकणे.</t>
  </si>
  <si>
    <t>CE20C512</t>
  </si>
  <si>
    <t>प्रभाग क्र.  49 ब सुभानशाह दर्गाह ते  जैन  मंदिर पाण्याची लाईन  टाकणे</t>
  </si>
  <si>
    <t xml:space="preserve">प्र.क्र.14 अ मध्ये येरवडा गावठाण वेशीपासून मारुती मंदिर पर्यत ट्रीमिक्स पध्दतीने कॉक्रीटीकरण करणे </t>
  </si>
  <si>
    <t>प्र.क्र.26 अ मधील केळेवाडी परिसरात खराब झालेल्या पिण्याच्या पाण्याची झालेली लाईन काढून नवीन टाकणे</t>
  </si>
  <si>
    <t>RE20C301/W1-742</t>
  </si>
  <si>
    <t>बालगंधर्व रंगमंदिराच्या आवारात सुशोभिकरणाची कामे करणे व इतर विद्युत विषयक कामे करणे.</t>
  </si>
  <si>
    <t>प्रभाग क्र.  4 मधील पुणे  मनपाच्या शाळा, दवाखाने, शौचालय, समाज मंदीरामध्ये विद्युत  विषयक कामे करणे.</t>
  </si>
  <si>
    <t>CE20A883/S8-86</t>
  </si>
  <si>
    <t>ZE16A104A/S5-126</t>
  </si>
  <si>
    <t>ZE16D101/MP2-6++</t>
  </si>
  <si>
    <t>प्र.क्र.26 अ मधील मोरे श्रमिक वसाहत परिसरात खराब झालेल्या पिण्याच्या पाण्याची खराब झालेली लाईन काढून नवीन टाकणे</t>
  </si>
  <si>
    <t>प्र.क्र.14   अ  मध्ये मारुती   मंदिर पासून   चित्रा चौक  पर्यत ट्रीमिक्स    पध्दतीने कॉक्रीटीकरण  करणे</t>
  </si>
  <si>
    <t>RE20C301/W1-743</t>
  </si>
  <si>
    <t>नगररोड दर्गानाला ते नियोजित खराडी डढझ पर्यत मुख्य मलवाहिनी टाकणे.</t>
  </si>
  <si>
    <t>प्रभाग क्र.  4 मधील ल्युबिनी पार्क   ते  ईशान्य मॉल पर्यत विद्युत   विषयक कामे करणे.</t>
  </si>
  <si>
    <t>CE20C513</t>
  </si>
  <si>
    <t>CE20A883/S8-87</t>
  </si>
  <si>
    <t>ZE16A104A/S5-127</t>
  </si>
  <si>
    <t>RE20A301/W2-1304</t>
  </si>
  <si>
    <t>पुणे मनपाच्या विविध ठिकाणी आवश्यकतेनुसार गॅस/ विद्युत शवदाहिन्या उभारणे व तद्. कामे करणे.</t>
  </si>
  <si>
    <t>प्र.क्र.14   अ  मध्ये मध्ये लक्ष्मीनगर बज्मे   नूर ए  इलाही परिसरात कॉक्रीटीकर  करणे</t>
  </si>
  <si>
    <t>प्रभाग क्र.  4 अ  शेटीया हॉस्टिल  ते  जाधवनगर  रस्ता डांबरीकरण करणे.</t>
  </si>
  <si>
    <t>ZE16D101/MP2-61++</t>
  </si>
  <si>
    <t>प्र.क्र.26 अ मधील वसंतनगर परिसरात खराब झालेल्या पिण्याच्या पाण्याची खराब झालेली लाईन काढून नवीन टाकणे</t>
  </si>
  <si>
    <t>CE20A883/S8-88</t>
  </si>
  <si>
    <t>RE20A301/W2-1305</t>
  </si>
  <si>
    <t>प्रभाग क्र.2 समर्थ नगर आपले घर परिसरात मैलापाणी गोळा करण्यासाठी मलवाहिन्या टाकणे.</t>
  </si>
  <si>
    <t>प्रभाग क्र.  4 ब महाराष्ट्र हौसिंग   बोर्ड  परिसरातील मुख्य रस्त्यावर   स्टँप कॉक्रीट फुटपाथ     करणे.</t>
  </si>
  <si>
    <t>ZE16A104A/S5-128</t>
  </si>
  <si>
    <t>CE20C514</t>
  </si>
  <si>
    <t xml:space="preserve">प्र.क्र.14 अ मध्ये लक्ष्मीनगर येथील प्रज्ञासागर बौध्द विहारा पासून अमृतेश्वर गणपती मंदिरा पर्यत यु टी डब्ल्यू टी पध्दतीने रस्ता करणे </t>
  </si>
  <si>
    <t>प्र.क्र.26 अ मधील भीमनगर परिसरात खराब झालेल्या पिण्याच्या पाण्याची खराब झालेली लाईन काढून नवीन टाकणे</t>
  </si>
  <si>
    <t>पुणे मनपा प्रेस मधील जुने वायरिंग काढून नवीन वायरिंग करणे , ए.सी., कंट्रोल पॅनेल बसविणे व तद्. विद्युत विषयक कामे करणे.</t>
  </si>
  <si>
    <t>XE23A301/W7-904</t>
  </si>
  <si>
    <t>ZE16D101/MP2-62++</t>
  </si>
  <si>
    <t>CE20A883/S8-89</t>
  </si>
  <si>
    <t>ZE16A104A/S5-129</t>
  </si>
  <si>
    <t>प्रभाग क्र.  4 अ  मध्ये जाधवनगर, श्रमिक वसाहत, पंचशिलनगर, कामगारनगर, मोझेनगर परिसरात  ड्रेनेज  लाईन  टाकणे,_x000D_
चेंबर  बांधणे व साफसफाई    करणे.</t>
  </si>
  <si>
    <t xml:space="preserve">प्रभाग क्र.2 राजाराम पाटील नगर,राघोबा पाटील नगर व परिसरात मैलापाणी गोळा करणेसाठी मलवाहिन्या टाकणे. </t>
  </si>
  <si>
    <t>प्र.क्र.14 अ मध्ये  आदर्श सोसायटी (रामनर) ते  राम मंदिरा  पर्यत ट्रीमिक्स    पध्दतीने कॉक्रीटीकरण  करणे</t>
  </si>
  <si>
    <t xml:space="preserve"> प्र.क्र.26 अ मधील विविध प्रकारचे वॉल बदलणे व वॉल पेट्या बांधणे </t>
  </si>
  <si>
    <t>CE20A883/S8-90</t>
  </si>
  <si>
    <t>ZE16A104A/S5-130</t>
  </si>
  <si>
    <t xml:space="preserve"> प्र.क्र.26 अ मधील विविध ठिकाणी नळकोंडाळे बांधणे </t>
  </si>
  <si>
    <t>XE23A301/W7-905</t>
  </si>
  <si>
    <t xml:space="preserve">प्र.क्र.14 अ मध्ये मध्ये पर्णकुटीपायथा अन्वर शेख यांच्या घरापासून ते पंचमुखी गणपती मंदिरा पर्यत ट्रीमिक्स पध्दतीने कॉक्रीटीकरण करणे </t>
  </si>
  <si>
    <t>ZE16D101/MP2-71++</t>
  </si>
  <si>
    <t>प्रभाग क्र.  4 ब मध्ये नागपूर  चाळ  परिसरात ड्रेनेज  लाईन  टाकणे, चेंबर दुरूस्ती व साफसफाई    करणे.</t>
  </si>
  <si>
    <t>ZE16A104A/S5-131</t>
  </si>
  <si>
    <t>भैरोबा मैलापाणी शुध्दीकरण केंद्रा पासून सोपान बाग पर्यत भैरेबा नाल्याच्या कडेने मलवाहिनी टाकणे.</t>
  </si>
  <si>
    <t>CE20A883/S8-91</t>
  </si>
  <si>
    <t xml:space="preserve"> प्रभाग क्र.26ब,हनुमानगर, राऊतवाडी येथे 6 इंची पाण्याची पाईप लाईन टाकणे व व्हॉलव्ह बसविणे. </t>
  </si>
  <si>
    <t>CE20C515</t>
  </si>
  <si>
    <t>प्र.क्र.14 अ मध्ये   पांडव मेडीकल  पासून   राठी चेंबर्स   पर्यत   यु  टी डब्ल्यू टी  पध्दतीने कॉक्रीटीकरण  करणे</t>
  </si>
  <si>
    <t>ZE16A104A/S5-132</t>
  </si>
  <si>
    <t>वाँ.क्र.22 कमलनयन बजाज उद्यान,36 पुणे मनपा भवन ,35 माँडर्न काँलेज सी.सी.टिव्ही कँमेरे यत्रंणा.</t>
  </si>
  <si>
    <t>RE20A302/C2-908</t>
  </si>
  <si>
    <t>CE20A883/S8-92</t>
  </si>
  <si>
    <t>ZE16D101/MP2-72++</t>
  </si>
  <si>
    <t>प्रभाग क्र.  50 बदामी हौद    ते रत्ननगरी   शुक्रवार पेठ  या भागातील साईड  पट्टया करणे</t>
  </si>
  <si>
    <t>भैरोबा नाल्याच्या कडेने नेताजीनगर ते कोंढवा बुा पर्यंतचे 7670 ते 11 कि.मी.मुख्य मलवाहिनी टाकणे.</t>
  </si>
  <si>
    <t xml:space="preserve"> प्रभाग क्र.26ब, आराधना सोसायटी पासून ते गजानन महाराज मंदिरापर्यंत नवीन पाण्याची लाईन टाकणे. </t>
  </si>
  <si>
    <t xml:space="preserve">प्र.क्र.14 अ मध्ये दुर्गामाता मंदिर ते शिवशक्ती मित्र मंडळ ते चांदणी चौक पर्यत ट्रीमिक्स पध्दतीने कॉक्रीटीकरण करणे </t>
  </si>
  <si>
    <t>ZE16A104A/S5-133</t>
  </si>
  <si>
    <t>CE20A883/S8-93</t>
  </si>
  <si>
    <t>CE20C516</t>
  </si>
  <si>
    <t>RE20A302/C2-909</t>
  </si>
  <si>
    <t>प्रभाग क्र.26ब, झोपडपट्टी परिसरामध्ये लहान लहान गल्ल्यांमध्ये पाण्याचे नवीन जोड देण्याकरिता लहान व्यासाच्या पाईप लाईन टाकणे.</t>
  </si>
  <si>
    <t xml:space="preserve">वाँ.क्र.126 तळजाई येथेसी.सी.टिव्ही कँमेरे यत्रंणा. </t>
  </si>
  <si>
    <t xml:space="preserve">प्र.क्र.14 अ मध्ये लक्ष्मी नगर पोलिस चौकी ते गणेश वखार (लमाण वस्ती) पर्यत ट्रीमिक्स पध्दतीने कॉक्रीटीकरण करणे </t>
  </si>
  <si>
    <t>ZE16D101/MP2-735++</t>
  </si>
  <si>
    <t>ZE16A104A/S5-134</t>
  </si>
  <si>
    <t>CE20A883/S8-94</t>
  </si>
  <si>
    <t>प्रभाग क्र.  50 भिकारदास मारुती पोलिस चौकी ते  महाराणा प्रताप उद्यान ते  बाजीराव रोड येथे स्पिड  ब्रेकर,   व गतिरोधक व_x000D_
वाहतूक विषयक कामे करणे.</t>
  </si>
  <si>
    <t xml:space="preserve">प्रभाग क्र.10 मधील अभिनव कॉलेज बालाजी मुंदिर ते राम नदी पर्यन्त जाणा- या नाला बंदिस्त करणे. </t>
  </si>
  <si>
    <t>RE22C301/W4-682</t>
  </si>
  <si>
    <t>14ब</t>
  </si>
  <si>
    <t xml:space="preserve"> प्रभाग क्र.27 अ, जयभवानी येथे गल्ली क्र.1 अ ते 17 अ येथे दोन इंची पाणी लाईन टाकणे. </t>
  </si>
  <si>
    <t>प्रभाग क्र.  14 ब मध्ये, जय जवान नगर, लक्ष्मीनगर  येथे कॉक्रीटीकरण   करणे.</t>
  </si>
  <si>
    <t>प्रभाग क्र.17 मधील भाजी मंडई,  पुणे  मनपा शाळा,दवाखाने, स्मशानभूमी येथे  विविध   विकासकामे करणे</t>
  </si>
  <si>
    <t>ZE16A104A/S5-135</t>
  </si>
  <si>
    <t>CE20C517</t>
  </si>
  <si>
    <t>CE20A883/S8-95</t>
  </si>
  <si>
    <t xml:space="preserve"> प्रभाग क्र.27 अ, जयभवानी नगर येथे गल्ली क्र.1 ब ते 17 ब येथे पाणी लाईन टाकणे. </t>
  </si>
  <si>
    <t xml:space="preserve">पुणे मनपाच्या विविध हॉस्पीटलकरीता सोलर सिस्टीम बसविणे </t>
  </si>
  <si>
    <t>प्रभाग क्र.  14 ब मध्ये, नाईक  नगर, गणेश वखार व भोरीचाळ  येथे कॉक्रीटीकरण   करणे.</t>
  </si>
  <si>
    <t>RE22C301/W4-683</t>
  </si>
  <si>
    <t>ZE16A104A/S5-136</t>
  </si>
  <si>
    <t>CE20A883/S8-96</t>
  </si>
  <si>
    <t>प्रभाग क्र.17   गलांडे दवाखाना येथे  आरोग्य कोठीचे  उर्वरीत काम  पूर्ण  करणे</t>
  </si>
  <si>
    <t xml:space="preserve"> प्रभाग क्र.27 अ, मॉर्डन कॉलनी येथे गल्ली क्र.1 क ते 17 क येथे पाणी लाईन टाकणे. </t>
  </si>
  <si>
    <t>प्रभाग क्र.  14 ब मध्ये, लक्ष्मीनगर, पर्णकुटी  पायथा येथे कॉक्रीटीकरण   करणे.</t>
  </si>
  <si>
    <t>CE20C518</t>
  </si>
  <si>
    <t>ZE16A104A/S5-137</t>
  </si>
  <si>
    <t>RE20A302/C2-910</t>
  </si>
  <si>
    <t>CE20A883/S8-97</t>
  </si>
  <si>
    <t>RE22C301/W4-684</t>
  </si>
  <si>
    <t>सणस स्पोर्ट ग्राउंड येथे एच.टी कन्झुमर घेणेकरीता 200 के.व्ही.ए चा ट्रान्सफॉर्मर घेणे व तद्नुषगिक कामे करणे.</t>
  </si>
  <si>
    <t>प्रभाग क्र.  50 सदाशिव पेठ  ते  खजिना विहिर चौक ते  पुणे   विद्यार्थी  गृह परिसरात फुटपाथ बांधणे   व सुशोभिकरण   करणे.</t>
  </si>
  <si>
    <t>ZE16D101/MP2-83++</t>
  </si>
  <si>
    <t>प्रभाग क्र.17   कचरा   रॅम्प येरवडा  येथे  आरोग्य कोठीचे  उर्वरीत काम  पूर्ण  करण्े</t>
  </si>
  <si>
    <t>XE23A301/W7-906</t>
  </si>
  <si>
    <t>CE20C521</t>
  </si>
  <si>
    <t>प्रभाग क्र.17 मधील जयप्रकाशनगर, गांधीनगर, यशवंतनगर,  भाटनगर येथील ड्रेनेज  चेंबर व पावसाळी चेंबर उचलणे,_x000D_
दुरूस्ती करण्े  व काँक्रिट  करणे</t>
  </si>
  <si>
    <t xml:space="preserve">सावरकर भवन येथे एच.टी.कइयुमर होणेकरीता 200 के.व्ही.ए क्षमतेचे ट्रान्सफार्मर सबस्टेशन उभारणे व तद्नुषंगिक विद्युत विषयक कामे करणे. </t>
  </si>
  <si>
    <t>RE20A302/C2-911</t>
  </si>
  <si>
    <t>प्रभाग क्र.  50 वंदे  मातरम चौक, निंबाळकर   तालीम चौक, नगरकर  तालीम चौक व परिरसरात वाहतूक विषयक सुधारणा_x000D_
कामे करणे.</t>
  </si>
  <si>
    <t xml:space="preserve">मेंटल हॉस्पिटल पंपिंगकडे आळंदी रस्त्यावरून इंदिरानगर झोपडपट्टी मार्गे येणा- या मुख्य मलवाहिन्यांची देखभाल दुरूस्ती करणे व तद्नुषंगिक कामे करणे. </t>
  </si>
  <si>
    <t>RE14B301/W5-658</t>
  </si>
  <si>
    <t>प्रभाग क्र.17 मधील   सर्व शौचालयांची  यांत्रिकी पध्दतीने  साफसफाई   करणे</t>
  </si>
  <si>
    <t>CE20C522</t>
  </si>
  <si>
    <t xml:space="preserve">बालगंधर्व रंगंमदीर येथे एनर्जी एफिशियंट ए.सी. यंत्रणा पुरविणे बसविणे. </t>
  </si>
  <si>
    <t>RE22C302/C4-581</t>
  </si>
  <si>
    <t>XE23A301/W7-907</t>
  </si>
  <si>
    <t>प्रभाग क्र.  50 सदाशिव पेठ,  शुक्रवार पेठ,  बुधवार पेठ  येथील म.न.पा   जागेत झाडांचे पार बांधणे.</t>
  </si>
  <si>
    <t>ZE16D101/MP2-84++</t>
  </si>
  <si>
    <t>प्रभाग क्र.17 मधील राडारोडा व पावसाळी अनुषंगिक  कामे करणे</t>
  </si>
  <si>
    <t xml:space="preserve">भैरोबा नाल्यातील मुख्य मलवाहिनी व त्यास जोडल्या गेलेल्या मलवाहिन्यांची देखभाल दुरूस्ती करणे व तद्नुषंगिक कामे करणे. </t>
  </si>
  <si>
    <t>CE20C523</t>
  </si>
  <si>
    <t>RE20A302/C2-912</t>
  </si>
  <si>
    <t>प्रभाग क्र.  50 सदाशिव पेठ  विविध ठिकाणी  साईडपट्टया करणे</t>
  </si>
  <si>
    <t>मनपा मुख्य इमारत व इतर इमारतीमध्ये सैर उर्जेवर चालणारे पाण्याचे पंपं पुरविणे बसविणे व संपुर्ण यंत्रणा कार्यान्वीत करणे .</t>
  </si>
  <si>
    <t>ZE16D101/MP2-86++</t>
  </si>
  <si>
    <t>हडपसर पुणे सोलापूर रोड ते कुमार पिकासो पर्यंत मुख्य मलवाहिनी टाकणे.</t>
  </si>
  <si>
    <t>XE23A301/W7-908</t>
  </si>
  <si>
    <t>RE20A302/C2-913</t>
  </si>
  <si>
    <t>प्रभाग क्र.  17 शास्त्रीनगर चौक परिसरात ड्रेनेज  लाईन  टाकणे.</t>
  </si>
  <si>
    <t>CE20C527</t>
  </si>
  <si>
    <t>प्रभाग क्र.  50 शुक्रवार पेठेत  विविध ठिकाणी  साईडपट्टया करणे</t>
  </si>
  <si>
    <t xml:space="preserve">इ-लर्निंग स्कुल न.ता.वा.डी. शाळा येथे विद्युत विषयक कामे करणे. </t>
  </si>
  <si>
    <t xml:space="preserve"> प्रभाग क्र.27 अ, किश्किंदानगर येथे विविध परिसरामध्ये दोन इंची पाणी लाईन टाकणे. </t>
  </si>
  <si>
    <t>ZE16D101/MP2-9++</t>
  </si>
  <si>
    <t>RE20C301/W1-744</t>
  </si>
  <si>
    <t>भैरोबा नाल्यामध्ये मुख्य मलवाहिनी टाकणे.</t>
  </si>
  <si>
    <t>RE20C302/C1-663</t>
  </si>
  <si>
    <t>प्र.क्र. 17,  शास्त्रीनगर चौक, शास्त्रीनगर ते     गुंजन थिएटर,   गांधीनगर, जयप्रकाशनगर  येथे  प्रकाश व्यवस्था  सुधारणे</t>
  </si>
  <si>
    <t>CE20C528</t>
  </si>
  <si>
    <t>प्रभाग क्र.  50  विविध ठिकाणी विद्युत   विषयक कामे करणे</t>
  </si>
  <si>
    <t>ZE16A104A/S5-138</t>
  </si>
  <si>
    <t xml:space="preserve">लक्ष्मी रोड व समांतर महत्वाच्या रस्त्यावर प्रकाश व्यवस्थेत सुधारणा करणे. </t>
  </si>
  <si>
    <t>RE20C301/W1-745</t>
  </si>
  <si>
    <t xml:space="preserve"> प्रभाग क्र.27 अ, खंडोबा माळ परिसरामध्ये विविध ठिकाणी दोन इंची पाणी लाईन टाकणे </t>
  </si>
  <si>
    <t>ZE16D101MP2-115++</t>
  </si>
  <si>
    <t>प्रभाग क्र.  17 मधील पुणे  मनपाच्या शाळा, दवाखाने, शौचालय, समाज मंदीरामध्ये विद्युत  विषयक कामे करणे.</t>
  </si>
  <si>
    <t>प्रभाग क्र.  14 ब मध्ये, गाडीतळ,  येरवडा गावठाण येथे कॉक्रीटीकरण   करणे.</t>
  </si>
  <si>
    <t>ZE16A104A/S5-139</t>
  </si>
  <si>
    <t xml:space="preserve">पुणे मनपा हद्यीतील नियोजित व यापूर्वी टाकण्यात आलेल्या डे्रनेज लाईनचा सर्व्हे करणे,एल सेशन लेवल्स व तत्सम ड्रॉइर्ंग खात्याच्या सूचनेनुसार तयार करणे इ. </t>
  </si>
  <si>
    <t>RE22C302/C4-582</t>
  </si>
  <si>
    <t>RE20C301/W1-746</t>
  </si>
  <si>
    <t>प्रभाग क्र.27 अ, सुतारदरा येथील शिवकल्याणीनगर येथे विविध ठिकाणी दोन इंची व चार इंची पाणी लाईन टाकणे.</t>
  </si>
  <si>
    <t>CE20A883/S8-98</t>
  </si>
  <si>
    <t>प्रभाग क्र.  17 मध्ये सर्वे नं.  220, 221, कल्याणीनगर सर्व्हे क्र.  8 यशवंतनगर,  भाटनगर येथे  प्रकाश व्यवस्था  सुधारणे</t>
  </si>
  <si>
    <t>प्रभाग क्र.  50 90 शुक्रवार पेठ  बुरुड आळी शेजारील रस्ता रुंंदीकरण केलेल्या  जागेत   बेकायदेशीर वापर होत असलेल्या_x000D_
जागेत ज्येष्ठ  नागरीक करींता/लहान  मुलांकरीता/महिला बचत  गटातील महिलांकरीता विक्रीकेंद्र  चालू  करणे.</t>
  </si>
  <si>
    <t>ZE16D101/MP4-53++</t>
  </si>
  <si>
    <t>प्रभाग क्र.15 ब मधील गवळी  वाडा ते  डॉ.खिवरा  येथील  रस्ता  ट्रीमिक्स पध्दतीने    कॉक्रीट करणे</t>
  </si>
  <si>
    <t>ZE16A104A/S5-140</t>
  </si>
  <si>
    <t>27ब</t>
  </si>
  <si>
    <t xml:space="preserve">40 एम एल डी खराडी मैलापाणी शुध्दीकरण केंद्र उभारणे व तदनुषंगिक कामे करणे. </t>
  </si>
  <si>
    <t>CE20A883/S8-99</t>
  </si>
  <si>
    <t>CE20C529</t>
  </si>
  <si>
    <t>प्र.क्र.27 ब किष्कींदानगर, सुतारदरा, जयभवानीनगर येथे तसेच प्रभागामध्ये विविध ठिकाणी विविध व्यासाच्या पाण्याच्या लाईन टाकणे</t>
  </si>
  <si>
    <t xml:space="preserve">शनवार, नारायण, सदाशिव, गुरूवार, शुक्रवार, गंज पेठ येथे विद्युत व्यवस्था करणे </t>
  </si>
  <si>
    <t xml:space="preserve">प्रभाग क्र.15 ब मधील गणराया मित्र मंडळ ते यशवंत चौक येथील रस्ता ट्रीमिक्स पध्दतीने कॉक्रीट करणे </t>
  </si>
  <si>
    <t>XE23A302/C7-657</t>
  </si>
  <si>
    <t>ZE16A104A/S5-141</t>
  </si>
  <si>
    <t>ZE16D101/MP4-76++</t>
  </si>
  <si>
    <t>प्रभाग क्र.  50 भिकारदास मारुती मंदिर सदाशिव पेठ  परिसरात ड्रेनेज  लाईन  टाकणे</t>
  </si>
  <si>
    <t>RE22C301/W4-685</t>
  </si>
  <si>
    <t xml:space="preserve"> प्र.क्र.27 ब शिवतीर्थनगर ते सुतारदरा पिण्याच्या पाण्याची एम एस लाईन टाकणे </t>
  </si>
  <si>
    <t>मुंढवा येथे जॅकवेल उभारणे व तद्नुषंगिक कामे करणे.</t>
  </si>
  <si>
    <t>CE20C531</t>
  </si>
  <si>
    <t>कात्रज तलाव छत्रपती शिवाजी महाराज पुतळा येथे म्युजिकलकारंजे व लेसर शो उभारणे, उर्वरीत कामे पूर्ण करणे</t>
  </si>
  <si>
    <t>प्र. 17 गांधीनगर मध्ये  जुन्या शौचालयाच्या जागी नविन शौचलय व महिला   सबलीकरणासाठी बहुउद्देशीय हॉल   बांधणे</t>
  </si>
  <si>
    <t>ZE16D101/MP4-77++</t>
  </si>
  <si>
    <t>CE20A883/S8-100</t>
  </si>
  <si>
    <t>RE22C301/W4-686</t>
  </si>
  <si>
    <t xml:space="preserve">राष्ट्रीय नदी सुधारणा अंतर्गत मुळा-मुठा सुधारणा कामे करणेसाठी मैलापाणी व्यवस्थापन विषयक योजना राबविणे. </t>
  </si>
  <si>
    <t>ZE16A104A/S5-142</t>
  </si>
  <si>
    <t xml:space="preserve">प्रभाग क्र.15 ब मधील भारत सप्लायर ते शिवसेना चौक (गणेशनगर) येथील रस्ता ट्रीमिक्स पध्दतीने कॉक्रीट करणे </t>
  </si>
  <si>
    <t>प्र. 17  जयप्रकाशनगर मध्ये शौचालयाच्या जागी नविन शौचालय व महिला   सबलीकरणासाठी बहुउद्येशिय हॉल  बांधणे</t>
  </si>
  <si>
    <t>CE20C532</t>
  </si>
  <si>
    <t xml:space="preserve"> प्र.क्र.27 ब स.नं.111 सुतारदरा येथे नविन पिण्याच्या पाण्याची टाकी बांधणे </t>
  </si>
  <si>
    <t xml:space="preserve">पुणे मनपाच्या विविध इमारतींमध्ये लिफ्ट उभारणे </t>
  </si>
  <si>
    <t>CE20A883/S8-101</t>
  </si>
  <si>
    <t>RE22C301/W4-687</t>
  </si>
  <si>
    <t>ZE16A104A/S5-143</t>
  </si>
  <si>
    <t>प्रभाग क्र.15 ब मधील नवी   खडकी गाव येथील पाच गल्ल्यामधील रस्ता  ट्रीमिक्स पध्दतीने    कॉक्रीट करणे</t>
  </si>
  <si>
    <t>प्रभाग क्र.17 ब भाटनगर मधील शौचालय व महिला सक्षमीकरण हॉलचे   उर्वरित काम   पूर्ण  करणे.</t>
  </si>
  <si>
    <t xml:space="preserve"> प्रभाग क्र.28 अ, मध्ये विविध ठिकाणी पाण्याची लाईन टाकणे. </t>
  </si>
  <si>
    <t>RE20A301/W2-1306</t>
  </si>
  <si>
    <t>CE20C533</t>
  </si>
  <si>
    <t>ZE16A104A/S5-144</t>
  </si>
  <si>
    <t>प्रभाग क्र.17, झेब्रा क्रॉसिंग  पट्टे   व साईड  पट्टे   रंगविणे, कॅटस्  आय बसविणे, फुटपाथ व डिव्हायडर कर्व्हिंग रंगविणे</t>
  </si>
  <si>
    <t xml:space="preserve">स्ट्रीट लाईट करिता पथ दिवे जी.पी.एस.यंत्रणा उभारणे. </t>
  </si>
  <si>
    <t>मलनिसारण प्रकल्प बेरीज</t>
  </si>
  <si>
    <t xml:space="preserve"> प्रभाग क्र.28 ब, मध्ये शास्त्रीनगर परिसर व विविध ठिकाणी पाण्याच्या लाईन टाकणे. </t>
  </si>
  <si>
    <t>ZE16A104A/S5-145</t>
  </si>
  <si>
    <t xml:space="preserve"> प्रभाग क्र.28 ब, मध्ये परमहंसनगर परिसर व विविध ठिकाणी पाण्याच्या लाईन टाकणे. </t>
  </si>
  <si>
    <t>CE20A883/S8-102</t>
  </si>
  <si>
    <t>CE20C534</t>
  </si>
  <si>
    <t>ZE16A104A/S5-146</t>
  </si>
  <si>
    <t>RE20A302/C2-914</t>
  </si>
  <si>
    <t>प्रभाग क्र.15 ब मधील राष्ट्रतेज चौक  ते फ्रेडस   टेलर्स   चौक येथील  रस्ता   ट्रीमिक्स पध्दतीने    कॉक्रीट करणे</t>
  </si>
  <si>
    <t xml:space="preserve"> प्रभाग क्र.28 ब, मध्ये आझादनगर परिसर व विविध ठिकाणी पाण्याच्या लाईन टाकमे. </t>
  </si>
  <si>
    <t>प्रभाग क्र.  51 मध्ये आंबिल   ओढा कॅालनी, नवी  पेठ,  लोकमान्यनगर व सदाशिव पेठेमध्ये  हायमास्ट दिवे  बसविणे</t>
  </si>
  <si>
    <t>CE20A883/S8-103</t>
  </si>
  <si>
    <t>ZE16A104A/S5-147</t>
  </si>
  <si>
    <t>प्रभाग क्र.15 ब मधील शिवाजी पुतळा ते  गवळी वाडा येथील  रस्ता  ट्रीमिक्स पध्दतीने    कॉक्रीट करणे</t>
  </si>
  <si>
    <t xml:space="preserve"> प्रभाग क्र.28 ब, मध्ये शिवांजली मित्र मंडळ परिसर व विविध ठिकाणी पाण्याच्या लाईन टाकणे. </t>
  </si>
  <si>
    <t>खराडी येथे विद्युत दाहिनी उभारणे</t>
  </si>
  <si>
    <t>CE20A883/S8-104</t>
  </si>
  <si>
    <t>ZE16A104A/S5-148</t>
  </si>
  <si>
    <t>RE22C302/C4-583</t>
  </si>
  <si>
    <t>प्रभाग क्र.15 ब मधील विविध ठिकाणी   कॉक्रीटीकरण करणे</t>
  </si>
  <si>
    <t>51</t>
  </si>
  <si>
    <t xml:space="preserve"> प्रभाग क्र.29 अ, भुसारी कॉलनी परिसरात विविध ठिकाणी पाण्याची लाईन टाकणे. </t>
  </si>
  <si>
    <t>CE20A883/S8-105</t>
  </si>
  <si>
    <t>प्रभाग क्र.  51 आंबिल ओढा कॅालनी   येथे  इमारत क्र.  1 ते  11 मध्ये दरवाजे,  डाऊनटेक पाईप,   संडास  भांडी, खिडक्या_x000D_
बदलणे व प्लॅस्टर करणे.</t>
  </si>
  <si>
    <t>CE20C535</t>
  </si>
  <si>
    <t>ZE16A104A/S5-149</t>
  </si>
  <si>
    <t xml:space="preserve">प्रभाग क्र.16 अ मुख्य आळंदी रस्ता स.नं.94 वाल्मिकी दलित वस्ती येथे यु.टी.डब्ल्यु.टी.ने रस्ते विकसित करणे </t>
  </si>
  <si>
    <t>शहरात विविध ठिकाणी सुरक्षितता व जनजागृती होणेसाठीबी.ओ.टी.तत्वावर अत्याधुनिक पध्दतीने एल.ई.डी.डिसप्ले बसविणे</t>
  </si>
  <si>
    <t xml:space="preserve"> प्रभाग क्र.29 अ, बावधान परिसरात विविध ठिकाणी पाण्याची लाईन टाकणे. </t>
  </si>
  <si>
    <t>CE20A883/S8-106</t>
  </si>
  <si>
    <t>ZE16A104A/S5-150</t>
  </si>
  <si>
    <t>RE22C302/C4-584</t>
  </si>
  <si>
    <t>XE23A301/W7-909</t>
  </si>
  <si>
    <t>प्रभाग क्र.16 अ सुरक्षा नगर झोपडपट्टी  स.नं.10 येथे  15 फुटाचे  रस्ते  यु.टी.डब्ल्यु.टी.ने विकसित   करणे</t>
  </si>
  <si>
    <t xml:space="preserve"> प्रभाग क्र.29 अ, पौड रोड ते एकलव्य कॉलेज पर्यंत 10 इंची पाण्याची पाईप लाईन टाकणे </t>
  </si>
  <si>
    <t>प्रभाग क्र.  51 आंबिल ओढा म.न.पा वसाहत  व वस्ती विभागात कॅांक्रीटीकरण  करणे    व फरशी बसविणे</t>
  </si>
  <si>
    <t>प्रभाग क्र.  18 मध्ये  राडारोडा उचलणे व पावसाळया अनुषंगिक  कामे करणे</t>
  </si>
  <si>
    <t>CE20C536</t>
  </si>
  <si>
    <t>CE20A883/S8-107</t>
  </si>
  <si>
    <t>ZE16A104A/S5-151</t>
  </si>
  <si>
    <t>उर्जा बचतीसाठी अत्याधुनिक उपकरणे पुरविणे बसविणे</t>
  </si>
  <si>
    <t xml:space="preserve"> प्रभाग क्र.29ब,मध्ये बावधन बु.विविध ठिकाणी पाण्याच्या पाईप लाईन टाकणे. </t>
  </si>
  <si>
    <t>CE20C537</t>
  </si>
  <si>
    <t xml:space="preserve">प्रभाग क्र.16 अ सुरक्षा नगर झोपडपट्टी स.नं.10 येथे सिद्दीकशा दर्गा पर्यंत15 फुट अंतर्गत रस्ता यु.टी.डब्ल्यु.टी.ने विकसित करणे </t>
  </si>
  <si>
    <t xml:space="preserve">पुणे मनपाच्या विविध इमारतीमध्ये पॉवर फॅक्टर यंत्रणा पुरविणे, आवश्यक कंट्रोल पॅनल्स व तद्नुषंगिक काम करणे </t>
  </si>
  <si>
    <t>CE20A883/S8-108</t>
  </si>
  <si>
    <t xml:space="preserve">प्रभाग क्र.16 अ विडी कामगार वसाहत येथील बलसोडे चौक ते म्हाडा वस्तीपर्यंतचा रस्ता यु.टी.डब्ल्यु.टी.ने विकसित करणे </t>
  </si>
  <si>
    <t>RE22C302/C4-585</t>
  </si>
  <si>
    <t>ZE16A104A/S5-152</t>
  </si>
  <si>
    <t>CE20C538</t>
  </si>
  <si>
    <t xml:space="preserve"> प्रभाग क्र.29ब, मध्ये महात्मा सोसायटी परिसर व विविध ठिकाणी पाण्याच्या पाईप लाईन टाकणे. </t>
  </si>
  <si>
    <t>XE23A301/W7-910</t>
  </si>
  <si>
    <t>मनपा मुख्य भवन व इतर इमारतींवर आउटडोअर टाईप विशिष्ट प्रकराची आर्किटेक्चरल विद्युत लाईटींग करणे.</t>
  </si>
  <si>
    <t>CE20A883/S8-109</t>
  </si>
  <si>
    <t>प्रभाग क्र.  51 लक्ष्मी रोड  किंवा निलायम टॅाकीज  येथे बसस्टॅाप   करणे (स्टेनलेस  स्टीलचा  बसस्टॅाप करणे)</t>
  </si>
  <si>
    <t>प्रभाग क्र.18 मध्ये रामवाडी  सुनिता गलांडे यांच्या   घरामागून ते  पेपल सेमिनरी  नाल्यापर्यत  ड्रेनेज  लाईन  टाकणे</t>
  </si>
  <si>
    <t>ZE16A104A/S5-153</t>
  </si>
  <si>
    <t>प्रभाग क्र.16  अ  एकता वसाहत येथील  लुप रोड  पर्यंत रस्ता  यु.टी.डब्ल्यु.टी.ने विकसित   करणे</t>
  </si>
  <si>
    <t>CE20C539</t>
  </si>
  <si>
    <t xml:space="preserve"> प्रभाग क्र.29ब, मध्ये इंदिरा शंकर नगरी परिसर व विविध ठिकाणी पाण्याच्या पाईप लाईन टाकणे. </t>
  </si>
  <si>
    <t>RE22C301/W4-688</t>
  </si>
  <si>
    <t>CE20A883/S8-110</t>
  </si>
  <si>
    <t>RE22C302/C4-586</t>
  </si>
  <si>
    <t>ZE16A104A/S5-154</t>
  </si>
  <si>
    <t>प्रभाग क्र.18 मधील   वडगांवशेरी भाजीमंडई, मनपा   शाळा, लिंगायत,मुस्लिम,ख्रिश्चन दफनभूमीध्ये विकासकामे   करण्े</t>
  </si>
  <si>
    <t>प्रभाग क्र.16 अ स.नं120 फुलेनगर वसाहत येथे  यु.टी.डब्ल्यु.टी.ने रस्ते  विकसित   करणे</t>
  </si>
  <si>
    <t>प्रभाग क्र.  51 आंबिल ओढा वसाहती  बाहेरील बसस्टॅाप   करणे (स्टेनलेस  स्टीलचा  बसस्टॅाप करणे)</t>
  </si>
  <si>
    <t xml:space="preserve"> प्रभाग क्र.29ब, मध्ये कोकाटे वस्ती परिसरात पाण्याच्या पाईप लाईन टाकणे. </t>
  </si>
  <si>
    <t>सावरकर भवन येथील जून्या लिफ्ट काढून नविन अॅटोडोअर लिफ्ट पुरविणे बसविणे.</t>
  </si>
  <si>
    <t>ZE16A104A/S5-155</t>
  </si>
  <si>
    <t>XE23A301/W7-911</t>
  </si>
  <si>
    <t>RE22C302/C4-587</t>
  </si>
  <si>
    <t xml:space="preserve"> प्र.क्र.30 अ मध्ये होम कॉलनी येथे 6 इंची पाण्याची लाईन टाकणे </t>
  </si>
  <si>
    <t>प्रभाग क्र.18 मधील डांबरी रस्त्यावरील चेंबर उचलणे व समपातळीत करणे</t>
  </si>
  <si>
    <t>प्रभाग क्र.  51 शास्त्री रोड  येथे  बसस्टॅाप   करणे (स्टेनलेस  स्टीलचा  बसस्टॅाप करणे)</t>
  </si>
  <si>
    <t>CE20C540</t>
  </si>
  <si>
    <t>ZE16A104A/S5-156</t>
  </si>
  <si>
    <t>बालगंधर्व रंगमंदिर स्टेजसाठी अत्याधुनिक प्रकारची स्टेज लाईटींग यंत्रणा बसविणे व तद्नुषंगिक कामे करणे.</t>
  </si>
  <si>
    <t>CE20A883/S8-111</t>
  </si>
  <si>
    <t xml:space="preserve"> प्र.क्र.30 अ मध्ये वारजे माळवाडी परिसरात 6 इंची पाण्याची लाईन टाकणे </t>
  </si>
  <si>
    <t>प्रभाग क्र.16 ब मध्ये स.नं.90 आदर्श इंदिरानगर ट्रीमिक्स  कॉक्रीटीकरण करणे</t>
  </si>
  <si>
    <t>RE22C302/C4-588</t>
  </si>
  <si>
    <t>ZE16A104A/S5-157</t>
  </si>
  <si>
    <t xml:space="preserve"> प्र.क्र.30 अ मध्ये विविध ठिकाणी 2 इंची पाण्याची लाईन टाकणे </t>
  </si>
  <si>
    <t>प्रभाग क्र.  51 टिळक    रोड येथे बसस्टॅाप   करणे (स्टेनलेस  स्टीलचा  बसस्टॅाप करणे)</t>
  </si>
  <si>
    <t>CE20A883/S8-112</t>
  </si>
  <si>
    <t>CE20C541</t>
  </si>
  <si>
    <t>RE14B301/W5-659</t>
  </si>
  <si>
    <t>ZE16A104A/S5-158</t>
  </si>
  <si>
    <t>हडपसर शुटिंग रेंज येथे प्रकाश व्यवस्था करणे.</t>
  </si>
  <si>
    <t>प्रभाग क्र.18 मधील शौचालय व मुतारी   यांची   रंगरंगोटी करण्े,   साफसफाई करण्े व इतर   तद्नुषंगिक कामे करणे</t>
  </si>
  <si>
    <t>प्रभाग क्र.16 ब मध्ये फुलेनगर सोसायटी  येथे कॉक्रीटीकरण   करणे</t>
  </si>
  <si>
    <t xml:space="preserve"> प्रभाग क्र.30ब, मध्ये आदित्य गार्डन सिटी परिसरात पाण्याची लाईन टाकणे. </t>
  </si>
  <si>
    <t>RE20C301/W1-747</t>
  </si>
  <si>
    <t>ZE16A104A/S5-159</t>
  </si>
  <si>
    <t>प्रभाग क्र.  18 वडगांवशेरी ते  सैनिकवाडी मुख्य रस्त्यावर प्रकाश व्यवस्था  करणे.</t>
  </si>
  <si>
    <t>CE20C542</t>
  </si>
  <si>
    <t>सोमेश्वरवाडी ग्रामसंस्क्रुती उद्यान व नदी शुशोभिकरन उर्वरीत विद्युत कामे करणे.</t>
  </si>
  <si>
    <t xml:space="preserve"> प्रभाग क्र.30ब, सुरभी कॉलनी परिसरात पाण्याची लाईन टाकणे. </t>
  </si>
  <si>
    <t>CE20A883/S8-113</t>
  </si>
  <si>
    <t>RE22C302/C4-589</t>
  </si>
  <si>
    <t>RE20C301/W1-748</t>
  </si>
  <si>
    <t>ZE16A104A/S5-160</t>
  </si>
  <si>
    <t>प्रभाग क्र.16 ब मधील मनपा  सेवकांची राम हौसिंग सोसायटीतील ट्रीमिक्स कॉक्रीट  करणे</t>
  </si>
  <si>
    <t>प्रभाग क्र.  18 वडगांवशेरी गावठाण   ते  स्मशान  भूमी व कब्रस्तान    पर्यत प्रकाश व्यवस्था  करणे.</t>
  </si>
  <si>
    <t xml:space="preserve"> प्रभाग क्र.30ब, गोकुळनगर परिसरात पाण्याची लाईन टाकणे. </t>
  </si>
  <si>
    <t>प्रभाग क्र.  51 मध्ये  पेशवे पथावर वाचनालय करणे</t>
  </si>
  <si>
    <t>CE20C543</t>
  </si>
  <si>
    <t>CE20A883/S8-114</t>
  </si>
  <si>
    <t>ZE16A104A/S5-161</t>
  </si>
  <si>
    <t>वसंतराव बागुल उद्यान येथील संगीत कारंज्यासाठी फिल्टरेशन युनिट बसविणे</t>
  </si>
  <si>
    <t>प्रभाग क्र.16 ब मध्ये   आंबेडकर हौसिंग   सोसायटी येथे  ट्रीमिक्स कॉक्रीट  करणे</t>
  </si>
  <si>
    <t>RE20C301/W1-749</t>
  </si>
  <si>
    <t xml:space="preserve"> प्रभाग क्र.31अ, रामनगर मांगवाडा येथे पाण्याची लाईन टाकून काँक्रीटीकरण करणे. </t>
  </si>
  <si>
    <t>प्रभाग क्र.  18 मधील पुणे  मनपाच्या शाळा, दवाखाने, शौचालय, समाज मंदीरामध्ये विद्युत  विषयक कामे करणे.</t>
  </si>
  <si>
    <t>ZE16A104A/S5-162</t>
  </si>
  <si>
    <t>RE20A302/C2-915</t>
  </si>
  <si>
    <t>CE20C544</t>
  </si>
  <si>
    <t xml:space="preserve"> प्रभाग क्र.31अ, रामनगर पाण्याची टाकी ते खानवस्ती पर्यंत पाण्याची 4 इंची लाईन टाकणे. </t>
  </si>
  <si>
    <t>प्रभाग क्र.  51 मध्ये कचरा व्यवस्थापना  अंतर्गत   बकेट वाटणे</t>
  </si>
  <si>
    <t>RE22C301/W4-689</t>
  </si>
  <si>
    <t>पाषाण महिला केंद्र येथे नविन लिफ्ट उभारणे</t>
  </si>
  <si>
    <t>ZE16A104A/S5-163</t>
  </si>
  <si>
    <t>प्रभाग क्र.18 मधील अॅमिनिटी स्पेस   मध्ये  सिमाभिंत बांधणे</t>
  </si>
  <si>
    <t>CE20A883/S8-115</t>
  </si>
  <si>
    <t xml:space="preserve"> प्र.क्र.31 ब कर्वेनगर परिसरात विविध ठिकाणी पाण्याची लाईन विकसित करणे </t>
  </si>
  <si>
    <t>RE20A301/W2-1307</t>
  </si>
  <si>
    <t>प्रभाग क्र.16 ब मध्ये अहिल्या व कसणा  सोसायटी येथे  ट्रीमिक्स कॉक्रीट  करणे</t>
  </si>
  <si>
    <t>CE20C545</t>
  </si>
  <si>
    <t>प्रभाग क्र.18 मधील दफनभूमी परिसरातील रस्ते डांबरीकरण   करण्े</t>
  </si>
  <si>
    <t>RE20A302/C2-916</t>
  </si>
  <si>
    <t>प्रभाग क्र. 60, स.नं.916/17, परिसरात विद्युत व्यवस्था करणे.</t>
  </si>
  <si>
    <t>CE20A883/S8-116</t>
  </si>
  <si>
    <t>ZE16A104A/S5-164</t>
  </si>
  <si>
    <t>प्रभाग क्र.  51 मध्ये कचरा व्यवस्थापना  अंतर्गत घंटागाड्या   पुरविणे</t>
  </si>
  <si>
    <t>प्रभाग क्र.16 ब मध्ये पोखाल  पार्क येथे  ट्रीमिक्स कॉक्रीट  करणे</t>
  </si>
  <si>
    <t xml:space="preserve"> प्र.क्र.31 ब शाहु कॉलनी येथे नवीन पाण्याची लाईन टाकणे </t>
  </si>
  <si>
    <t>CE20A883/S8-117</t>
  </si>
  <si>
    <t>ZE16A104A/S5-165</t>
  </si>
  <si>
    <t>CE20C546</t>
  </si>
  <si>
    <t xml:space="preserve"> प्र.क्र.31 ब ऋतुजा पार्क व दुधाने नगर येथे पाण्याची लाईन विकसित करणे </t>
  </si>
  <si>
    <t>RE22C302/C4-590</t>
  </si>
  <si>
    <t>प्रभाग क्र.16 ब मध्ये ज्ञानेश्वर पार्क  येथील   उर्वरित रस्ते ट्रीमिक्स  कॉक्रीट  करणे</t>
  </si>
  <si>
    <t>प्रभाग क्र. 60, अब्दुल रहेमान चौक, काशिवाडी परिसरात विद्युत पोल उभारणे व एल.ई.डी फिटींग बसविणे.</t>
  </si>
  <si>
    <t>ZE16A104A/S5-166</t>
  </si>
  <si>
    <t>प्रभाग क्र.  51  मधील विविध उद्यानामध्ये बेंचेस बसविणे</t>
  </si>
  <si>
    <t>RE20A301/W2-1308</t>
  </si>
  <si>
    <t>CE20A883/S8-118</t>
  </si>
  <si>
    <t>प्रभाग क्र.16 ब मध्ये मोहमवाडी  येथील  रस्ता  ट्रीमिक्स कॉक्रीट  करणे</t>
  </si>
  <si>
    <t>प्रभाग क्र.18 स.नं.43/5 विना सो. सोमनाथनगर श्री सरोदे यांच्या घरापासून  साठे यांच्या घरापर्यत रस्ता  ट्रिमिक्स करणे</t>
  </si>
  <si>
    <t xml:space="preserve"> प्रभाग क्र.32 अ मधील कर्वेनगर परिसरामध्ये विविध ठिकाणी 6 इंची डी आय लाईन टाकणे </t>
  </si>
  <si>
    <t>CE20C547</t>
  </si>
  <si>
    <t>प्रभाग क्र. 34, सीटी प्राईड रस्ता येथे अत्याधुनिक प्रकाश व्यवस्था करणे</t>
  </si>
  <si>
    <t>RE22C302/C4-591</t>
  </si>
  <si>
    <t>ZE16A104A/S5-167</t>
  </si>
  <si>
    <t>RE20A301/W2-1309</t>
  </si>
  <si>
    <t>प्रभाग क्र.  51 मध्ये बसस्टॅाप  उभारणे</t>
  </si>
  <si>
    <t xml:space="preserve"> प्रभाग क्र.32 अ मधील गल्ली क्र.1 ते 6 व परिसरामध्ये 6 इंची डी आय लाईन टाकणे </t>
  </si>
  <si>
    <t>प्रभाग क्र.18 मध्ये ब्रम्हा  सनसिटी  ते  विठ्ठलांजन दूध डेअरी   पर्यंत रस्त्याच्या दोन्हीबाजूला   फुटपाथ करणे</t>
  </si>
  <si>
    <t>ZE16A104A/S5-168</t>
  </si>
  <si>
    <t>CE20C548</t>
  </si>
  <si>
    <t xml:space="preserve"> प्रभाग क्र.33 अ, विविध ठिकाणी पिण्याची पाण्याची लाईन टाकणे. </t>
  </si>
  <si>
    <t>CE20A883/S8-119</t>
  </si>
  <si>
    <t>वसंतराव बागुल उद्यान येथे आधुनिक तंत्रज्ञानाचा वापर करुन संगीत कारंजे मध्ये सुधारणा करणे.</t>
  </si>
  <si>
    <t>RE14B302/C5-599</t>
  </si>
  <si>
    <t>प्रभाग क्र  17 अ  शांतीरक्षक सोसायटी  शास्त्रीनगर परिसरामध्ये काँक्रीटीकरण  करुन ब्लॉक बसविणे</t>
  </si>
  <si>
    <t>प्रभाग क्र.  51 स.नं.133,134,214 दांडेकर  पूल खचलेले ड्रेनेज  चेंबर्स  दुरुस्त करणे  व ड्रेनेज  लाईन   टाकणे व_x000D_
कॅांक्रीटीकरण  करणे किंवा  फरशी बसविणे.</t>
  </si>
  <si>
    <t>CE20A883/S8-120</t>
  </si>
  <si>
    <t>CE20C549</t>
  </si>
  <si>
    <t>प्रभाग क्र  17  अ विविध ठिकाणी चेंबर दुरुस्ती करुन   काँक्रीटीकरण  करणे</t>
  </si>
  <si>
    <t>प्रभाग क्र. 18 व वडगाव शेरी परिसरामध्ये विविध ठिकाणी एलईडी दिवे बसविणे</t>
  </si>
  <si>
    <t>CE20A883/S8-121</t>
  </si>
  <si>
    <t>XE23A302/C7-658</t>
  </si>
  <si>
    <t xml:space="preserve">येरवडा स.क्र.103 अवधुत प्रवेशव्दार ते नगररोड पर्यत 55 फुटी रस्ता यु टी डब्ल्यू टी पध्दतीने कॉक्रीटीकरण करणे (सर्व सर्व्हीस लाईन बदलून नविन टाकणे) </t>
  </si>
  <si>
    <t>प्रभाग क्र.  51 मध्ये स.नं.   133 झोपडपट्टी  मध्ये ड्रेनेज  लाईन विषयक कामे करणे</t>
  </si>
  <si>
    <t>CE20A883/S8-122</t>
  </si>
  <si>
    <t>नगररोड,जयप्रकाश नगर,सदा मंगल सोसायटी पर्यत   यु  टी डब्ल्यू टी पध्दतीने    रस्ता कॉक्रीट  करणे</t>
  </si>
  <si>
    <t>ZE16A104A/S5-169</t>
  </si>
  <si>
    <t>RE14B302/C5-600</t>
  </si>
  <si>
    <t>CE20A883/S8-123</t>
  </si>
  <si>
    <t xml:space="preserve"> प्रभाग क्र.34 अ मधील आयकर सोसायटी येथील नवीन 4 इंची पाण्याची जल वाहिनी टाकणे </t>
  </si>
  <si>
    <t>प्रभाग क्र.  51 मध्ये स.नं.   214 झोपडपट्टी  मध्ये ड्रेनेज     विषयक कामे करणे  (</t>
  </si>
  <si>
    <t xml:space="preserve">डॉन बास्को रोड ते महेंद्र कॉलनी ते नगररोडला जोडणारा 60 फुटी डी पी रोड यु टी डब्ल्यू टी पध्दतीने रस्ता कॉक्रीट करणे </t>
  </si>
  <si>
    <t>ZE16A104A/S5-170</t>
  </si>
  <si>
    <t>XE23A301/W7-912</t>
  </si>
  <si>
    <t>CE20A883/S8-124</t>
  </si>
  <si>
    <t>प्रभाग क्र.34 अ मधील गुजरात कॉलनी भेलकेनगर परिसरामध्ये जुन्या छोट्या व्यासाच्या जलवाहिन्या बदलून नवीन जलवाहिन्या टाकणे</t>
  </si>
  <si>
    <t>प्रभाग क्र.19 मधील पावसाळा अनुषगिक    कामे करण   व राडारोडा उचलणे</t>
  </si>
  <si>
    <t>नगररोड देसाई चौक    ते  शांतीरक्षक, त्रिदल नगर  पर्यतचा रस्ता   यु  टी डब्ल्यू टी पध्दतीने    कॉक्रीट करणे</t>
  </si>
  <si>
    <t>RE20A302/C2-917</t>
  </si>
  <si>
    <t>ZE16A104A/S5-171</t>
  </si>
  <si>
    <t>CE20A883/S8-125</t>
  </si>
  <si>
    <t>प्रभाग क्र.  51 मध्ये शास्त्री  रस्त्यावरील नाथपै चौकामधील आयलँन्ड कमी करणे.</t>
  </si>
  <si>
    <t>प्रभाग क्र.34 अ मधील शिवशक्ती सोसायटी,मिलन सोसायटी, ईशदान सोसायटी परिसरामध्ये नवीन जलवाहिनी टाकणे</t>
  </si>
  <si>
    <t>शांती रक्षक  सोसायटी ते  बदामी   चौक जेल  रोडपर्यतचा रस्ता यु  टी डब्ल्यू टी पध्दतीने    कॉक्रीट करणे</t>
  </si>
  <si>
    <t xml:space="preserve">10−ग. विद्युत विभाग एकूण बेरीज </t>
  </si>
  <si>
    <t>ZE16A104A/S5-172</t>
  </si>
  <si>
    <t>CE20A883/S8-126</t>
  </si>
  <si>
    <t xml:space="preserve"> प्रभाग क्र.34 ब मध्ये विविध ठिकाणी पावसाळी पाण्याची लाईन टाकणे </t>
  </si>
  <si>
    <t xml:space="preserve">त्रिदल नगर परिसरातील तसेच महाराष्ट्र हौसिंग बोर्ड एच टाईप भागातील रस्ते यु टी डब्ल्यू टी पध्दतीने कॉक्रीट करणे </t>
  </si>
  <si>
    <t>XE23A301/W7-913</t>
  </si>
  <si>
    <t>CE20A883/S8-127</t>
  </si>
  <si>
    <t>ZE16A104A/S5-173</t>
  </si>
  <si>
    <t>प्रभाग क्र.19  मध्ये राघोबा पाटिल नगर, बोराटे  वस्ती, रघुवीरनगर,  मारूतीनगर, वडगांवशेरी परिसर   येथे    ड्रेनेज  विषयक_x000D_
कामे करणे.</t>
  </si>
  <si>
    <t>प्रभाग क्र.17 ब नगररोड ते  कल्याणीनगर पूलापर्यत पूर्ण  रस्ता यु  टी डब्ल्यू टी पध्दतीने    कॉक्रीट करणे</t>
  </si>
  <si>
    <t xml:space="preserve"> प्रभाग क्र.34 ब आयडीयल व मयुर कॉलनी मध्ये पिण्याच्या पाण्याची लाईन टाकणे </t>
  </si>
  <si>
    <t>CE20A883/S8-128</t>
  </si>
  <si>
    <t>ZE16A104A/S5-174</t>
  </si>
  <si>
    <t>गोल्फ चौंक ते  डॉन   बास्को रोड  नगर रोड  पर्यत   यु  टी डब्ल्यू टी पध्दतीने    कॉक्रीट करणे</t>
  </si>
  <si>
    <t>RE20A302/C2-918</t>
  </si>
  <si>
    <t>CE20A883/S8-129</t>
  </si>
  <si>
    <t xml:space="preserve"> प्रभाग क्र.34 ब मध्ये विविध ठिकाणी पिण्याच्या पाण्याची लाईन टाकणे </t>
  </si>
  <si>
    <t>प्रभाग क्र.  51 मध्ये शास्त्री  रस्त्यावरील नाथपै चौकामधील ट्राफीक सिग्नल बसविणे.</t>
  </si>
  <si>
    <t>कल्याणीनगर नॉर्थमेन   रोड  यु  टी डब्ल्यू टी पध्दतीने    कॉक्रीट करणे</t>
  </si>
  <si>
    <t>RE20A301/W2-1310</t>
  </si>
  <si>
    <t>ZE16A104A/S5-175</t>
  </si>
  <si>
    <t>प्रभाग क्र.19  मध्ये विविध ठिकाणचे रस्ते डांबरीकरण   करणेकरिता  आवश्यक मशीनरी व कामगार   पुरविणे.</t>
  </si>
  <si>
    <t xml:space="preserve"> प्रभाग क्र.34 ब ईशदान ते मिलन पर्यत पिण्याच्या पाण्याची लाईन टाकणे </t>
  </si>
  <si>
    <t>ZE16A104A/S5-176</t>
  </si>
  <si>
    <t>10−घ. पूल व नदी सुधारणा (विकास योजना)</t>
  </si>
  <si>
    <t>CE20A883/S8-130</t>
  </si>
  <si>
    <t xml:space="preserve"> प्रभाग क्र.34 ब विश्वलक्ष्मी व प्रभा सोसायटी मध्ये पिण्याच्या पाण्याची लाईन टाकणे </t>
  </si>
  <si>
    <t xml:space="preserve">प्रभाग क्र.17 ब जेलरोड साईबाबा मंदिर यशवंत नगर ते भाटनगर,येरवडा भाजी मंडई ते काश्मिर कॉलनी पर्यत यु टी डब्ल्यू टी पध्दतीने रस्ता कॉक्रीट करणे </t>
  </si>
  <si>
    <t>ZE16A104A/S5-177</t>
  </si>
  <si>
    <t>RE22C301/W4-690</t>
  </si>
  <si>
    <t>CE20A883/S8-131</t>
  </si>
  <si>
    <t xml:space="preserve"> प्रभाग क्र.35 अ,गणेशनगर पूरग्रस्त चाळ येथे पाण्याची लाईन टाकणे </t>
  </si>
  <si>
    <t>प्रभाग क्र.17 ब कल्याणीनगर परिसरातील मुख्य रस्ते    यु  टी डब्ल्यू टी पध्दतीने    कॉक्रीट करणे</t>
  </si>
  <si>
    <t>प्रभाग क्र.19 स.क्र. 29 खराडी येथील  अॅमेनिटी  स्पेसच्या जागेची संरक्षक  भिंतीची उंची वाढविणे.</t>
  </si>
  <si>
    <t>ZE16A104A/S5-178</t>
  </si>
  <si>
    <t xml:space="preserve"> प्रभाग क्र.35 अ, भरतनगर 1 व 2 येथे पाण्याची लाईन टाकणे </t>
  </si>
  <si>
    <t>RE20C301/W1-750</t>
  </si>
  <si>
    <t>CE20D160</t>
  </si>
  <si>
    <t>ZE16A104A/S5-179</t>
  </si>
  <si>
    <t>प्रभाग क्र.  19 मध्ये  झेन्सार चौक ते  मुंढवा ब्रिज   प्रकाश व्यवस्था  सुधारणे.</t>
  </si>
  <si>
    <t xml:space="preserve"> प्रभाग क्र.35 अ,पटवर्धनबाग येथे पाण्याची लाईन टाकणे </t>
  </si>
  <si>
    <t xml:space="preserve">मुठा नदीपात्रातील गाळ माती राडारोडा काढणे व मुठापात्रातील बंधारे काढणे </t>
  </si>
  <si>
    <t>CE20A883/S8-132</t>
  </si>
  <si>
    <t>RE20C301/W1-751</t>
  </si>
  <si>
    <t xml:space="preserve">प्रभाग क्र.17 ब शांतीरक्षक परिसरात पावसाळी नाल्या लगत व इतर रस्ते यु टी डब्ल्यू टी पध्दतीने कॉक्रीट करणे </t>
  </si>
  <si>
    <t>प्रभाग क्र.  19 मध्ये गणेशनगर ते  साईनाथनगर  (जुना मुंढवा) रस्त्यावर प्रकाश व्यवस्था  सुधारणे.</t>
  </si>
  <si>
    <t>CE20D161</t>
  </si>
  <si>
    <t>RE20A302/C2-919</t>
  </si>
  <si>
    <t>ZE16A104A/S5-180</t>
  </si>
  <si>
    <t>प्रभाग क्र.  58 मध्ये गुरुवार पेठ  परिसरात कॅांक्रीटीकरण  करणे</t>
  </si>
  <si>
    <t>नदीकाठावरील समाधी स्थळे, स्मारके, विविध घाटांची दुरूस्ती कामे करणे व नवीन घाट बांधणे, रेलिंग दुरूस्ती कामे करणे</t>
  </si>
  <si>
    <t xml:space="preserve"> प्र.क्र.35ब पटवर्धन बाग पाण्याची लाईन टाकणे.</t>
  </si>
  <si>
    <t>RE20C301/W1-752</t>
  </si>
  <si>
    <t>CE20D162</t>
  </si>
  <si>
    <t>CE20A883/S8-133</t>
  </si>
  <si>
    <t>प्रभाग क्र.  19 मध्ये सोमनाथमळा, दामोदर नगर, संभाजीनगर येथे  विद्युत विषयक   कामे करणे.</t>
  </si>
  <si>
    <t>ZE16A104A/S5-181</t>
  </si>
  <si>
    <t>नदीकाठावरील संरक्षक भिंतीची कामे अंतिम बिलामध्ये भाववाढ सुत्रानुसार अदा करणे</t>
  </si>
  <si>
    <t xml:space="preserve">येरवडा नॅशनल गेम्स मार्ग ते विक्रीकर भवन ते शास्त्रीनगर येथील रस्ते यु टी डब्ल्यू टी पध्दतीने कॉक्रीट करणे </t>
  </si>
  <si>
    <t xml:space="preserve"> प्र.क्र.35ब मध्ये विविध ठिकाणी पाण्याची लाईन टाकणे. </t>
  </si>
  <si>
    <t>RE20A302/C2-920</t>
  </si>
  <si>
    <t>प्रभाग क्र.  58 मध्ये शुक्रवार पेठ  परिसरात कॅांक्रीटीकरण  करणे</t>
  </si>
  <si>
    <t>RE20A302/C2-921</t>
  </si>
  <si>
    <t>58</t>
  </si>
  <si>
    <t>प्रभाग क्र.  58 मध्ये घोरपडे   पेठ, गुरुवार पेठ,  शुक्रवार पेठ  या ठिकाणी असणारे रिक्षा  स्टँड,  बसस्टॅाप,अधिकृत पार्कींग या_x000D_
ठिकाणी वाहतूक   विषयक पट्टे   मारणे.</t>
  </si>
  <si>
    <t>CE20D163</t>
  </si>
  <si>
    <t>डी.एस.के रानवारा बावधन येथील रामनदीवरती पूल बांधणे</t>
  </si>
  <si>
    <t>ZE16A104A/S5-182</t>
  </si>
  <si>
    <t xml:space="preserve"> प्रभाग क्र.36 अ, मध्ये विविध ठिकाणी पाण्याची लाईन टाकणे. </t>
  </si>
  <si>
    <t>RE22C301/W4-691</t>
  </si>
  <si>
    <t>RE20C302/C1-664</t>
  </si>
  <si>
    <t>ZE16A104A/S5-183</t>
  </si>
  <si>
    <t>प्रभाग क्र.19  मध्ये स.नं.52 येथे  नियोजित भाजी मंडई  उभारणे.</t>
  </si>
  <si>
    <t>प्रभाग क्र.  58 राष्टभुषण   चौक, व्हाईट  हाऊस काळा हौद या ठिकाणी असलेल्या सार्वजनिक मुता-यांमध्ये  प्रकाश   व्यवस्था_x000D_
करणे.</t>
  </si>
  <si>
    <t xml:space="preserve"> प्र.क्र.36 ब खिलारे वस्तीतील म्हसोबा मुंदिराजवळ पाण्याची लाईन टाकणे </t>
  </si>
  <si>
    <t>CE20A883/S8-134</t>
  </si>
  <si>
    <t>CE20D167</t>
  </si>
  <si>
    <t>प्र.क्र.18अ मध्ये विविध ठिकाणी गल्लीमध्ये कॉक्रीटीकरण करणे.</t>
  </si>
  <si>
    <t>121</t>
  </si>
  <si>
    <t>साळुंके विहार रस्त्यावरील पूल, अंबा वाटीका येथील पूल, एन.आय.बी.एम. येथील पूल यांना संरक्षक कठडे बांधणे व लोखंडी गर्डल बसविणे</t>
  </si>
  <si>
    <t>RE20A301/W2-1311</t>
  </si>
  <si>
    <t>ZE16A104A/S5-184</t>
  </si>
  <si>
    <t>प्रभाग क्र.  19 बोराटे  वस्ती तुकारामनगर, गणपती सोसायटी येथील रस्ते डांबरीकरण  करणे.</t>
  </si>
  <si>
    <t xml:space="preserve"> प्र.क्र.36 ब महिला सेवा मंडळाच्या अनाथ मुलींच्या वसतिगृहासाठी नवीन पाण्याची लाईन टाकणे </t>
  </si>
  <si>
    <t>RE20C302/C1-665</t>
  </si>
  <si>
    <t>CE20A883/S8-135</t>
  </si>
  <si>
    <t>प्रभाग क्र.  58 मध्ये  खडक पोलिस वसाहतीमध्ये पथदिप लावणे.</t>
  </si>
  <si>
    <t>प्र.क्र.18अ श्रीराम  सोसायटी, नामदेव नगर,  दिंगबरनगर येथे रस्ते   युटीडब्लू  पध्दतीने कॉक्रीट  करणे.</t>
  </si>
  <si>
    <t>RE20A301/W2-1312</t>
  </si>
  <si>
    <t>प्रभाग क्र.19  मध्ये विकी मेन्स टेलर्स    ते ज्युपिटर हौ.सो.रस्ता व निरामय हॉस्पिटल शेजारील गल्ली  डांबरीकरण करणे.</t>
  </si>
  <si>
    <t>CE20D169</t>
  </si>
  <si>
    <t>ZE16A104A/S5-185</t>
  </si>
  <si>
    <t>चॅनलायझेशन कामांची दुरूस्ती करणे</t>
  </si>
  <si>
    <t xml:space="preserve"> प्रभाग क्र.37 अ मध्ये शनिवार पेठ, नारायण पेठ, बुधवार मध्ये जुन्या पाण्याच्या लाईन बदलणे </t>
  </si>
  <si>
    <t>RE20A301/W2-1313</t>
  </si>
  <si>
    <t>CE20A883/S8-136</t>
  </si>
  <si>
    <t>RE20C302/C1-666</t>
  </si>
  <si>
    <t>प्रभाग क्र.19 राघोबापाटीलनगर,   साईनाथनगर येथील रस्ते डांबरीकरण  करणे.</t>
  </si>
  <si>
    <t>प्र.क्र.18अ महावीरनगर दत्त नगर येथे रस्ते   युटीडब्लू  पध्दतीने कॉक्रीट  करणे.</t>
  </si>
  <si>
    <t>प्रभाग क्र.  58 मध्ये घोरपडे   पेठ, झगडेवाडी परिसरातील गणेश मंदिराबाहेर (डेकोरेटीव्ह)  विद्युत पोल बसविणे.</t>
  </si>
  <si>
    <t>ZE16A104A/S5-186</t>
  </si>
  <si>
    <t>37ब</t>
  </si>
  <si>
    <t>CE20D170#</t>
  </si>
  <si>
    <t xml:space="preserve"> प्र.क्र.37ब मध्ये विविध ठिकाणी पाण्याच्या जुन्या लाईन बदलणे. </t>
  </si>
  <si>
    <t xml:space="preserve">शहरात विविध ठिकाणी पूल बांधणे, उड्डाणपूल बांधणे, भुयारी मार्ग करणे </t>
  </si>
  <si>
    <t>CE20A883/S8-137</t>
  </si>
  <si>
    <t>RE20C302/C1-667</t>
  </si>
  <si>
    <t>प्र.क्र.18अ शुभम, गार्डेनिया व करणपार्क येथील    रस्ते   उर्वरित     युटीडब्लू  पध्दतीने कॉक्रीट  करणे.</t>
  </si>
  <si>
    <t>ZE16A104A/S5-187</t>
  </si>
  <si>
    <t>प्रभाग क्र.  58 मध्ये शुक्रवार पेठ  परिसरातील मंदिराबाहेर (डेकोरेटीव्ह)  पोल उभारणे</t>
  </si>
  <si>
    <t xml:space="preserve"> प्र.क्र.38 अ कसबा पेठ विविध ठिकाणचे जुने वॉल बदलणे </t>
  </si>
  <si>
    <t>CE20D171#</t>
  </si>
  <si>
    <t>CE20A883/S8-138</t>
  </si>
  <si>
    <t>प्र.क्र.18अ  रामवाडी,  आदर्शनगर, हरीनगर   येथील रस्ते   युटीडब्लू  पध्दतीने कॉक्रीट  करणे.</t>
  </si>
  <si>
    <t>ZE16A104A/S5-188</t>
  </si>
  <si>
    <t>RE22C302/C4-592</t>
  </si>
  <si>
    <t xml:space="preserve"> प्र.क्र.38 अ मधील जुन्या खराब झालेल्या जलवाहिन्या बंद करुन नव्याने जलवाहिन्या विकसित करणे </t>
  </si>
  <si>
    <t>प्रभाग क्र.  58 साठे कॅालनी   उद्यानासमोर उद्यानाचे नाव असलेले फलक बसविणे,   पिण्याच्या पाण्याच्या टाकीचे दुरुस्ती व_x000D_
स्वच्छता करणे.</t>
  </si>
  <si>
    <t>CE20A883/S8-139</t>
  </si>
  <si>
    <t>CE20D172</t>
  </si>
  <si>
    <t>ZE16A104A/S5-189</t>
  </si>
  <si>
    <t>प्र.क्र.18अ श्रमसाफल्य, समता, ओम सोसायटी  येथील रस्ते   युटीडब्लू  पध्दतीने कॉक्रीट  करणे.</t>
  </si>
  <si>
    <t>टिळक पूल ते आेंकारेश्वर (शनिवारवाडा) येथे नदीसुधारणा अंतर्गत सिमाभिंत बांधणे</t>
  </si>
  <si>
    <t xml:space="preserve"> प्र.क्र.38 अ कसबापेठ बुधवारपेठ गणेशपेठ परिसरात पाण्याच्या लाईन टाकणे </t>
  </si>
  <si>
    <t>RE22C302/C4-593</t>
  </si>
  <si>
    <t>प्रभाग क्र.  58 मध्ये घोरपडे   पेठ, परिसरामध्ये वाचनालयासाठी शेड  उभारणे.</t>
  </si>
  <si>
    <t>CE20A883/S8-140</t>
  </si>
  <si>
    <t>ZE16A104A/S5-190</t>
  </si>
  <si>
    <t>प्र.क्र.18अ शिवशक्ती आनंदमंगल सोसा. साईनाथ सोसायटी   येथील  रस्ते   युटीडब्लू  पध्दतीने कॉक्रीट  करणे</t>
  </si>
  <si>
    <t>CE20D173</t>
  </si>
  <si>
    <t xml:space="preserve"> प्रभाग क्र.38 ब, विविध ठिकाणी नळकोंडाळे बांधणे व दुरूस्त करणे तद्नुषंगिक कामे करणे </t>
  </si>
  <si>
    <t xml:space="preserve">बंडगार्डन येथील बराजला लोखंडी गेट बसविणे </t>
  </si>
  <si>
    <t>CE20D175</t>
  </si>
  <si>
    <t>मुळा नदीचे पूरपातळी सर्वेक्षण करणे</t>
  </si>
  <si>
    <t>CE20D176</t>
  </si>
  <si>
    <t xml:space="preserve">बाणेर नजीक गणपती विसर्जनासाठी नवीन घाट बांधणे </t>
  </si>
  <si>
    <t>ZE16A104A/S5-191</t>
  </si>
  <si>
    <t>CE20A883/S8-141</t>
  </si>
  <si>
    <t>प्रभाग क्र. 39 अ मध्ये, पाणी पुरवठयाकरिता विविध लाईन दुरूस्त करणे व लेबर पुरविणे व तद्अनुषंगिक कामे करणे</t>
  </si>
  <si>
    <t>RE22C302/C4-594</t>
  </si>
  <si>
    <t>प्र.क्र.18अ मुरलीधर सोसा.उर्जा सोसा.,  श्रीनगर येथील रस्ते   युटीडब्लू  पध्दतीने कॉक्रीट  करणे.</t>
  </si>
  <si>
    <t>प्रभाग क्र.  58 मध्ये गुरुवार पेठ  परिसरामध्ये वाचनलयासाठी शेड  उभारणे</t>
  </si>
  <si>
    <t>CE20D177</t>
  </si>
  <si>
    <t xml:space="preserve">बालेवाडी येथे गणपती विसर्जनासाठी नवीन घाट बांधणे </t>
  </si>
  <si>
    <t>ZE16A104A/S5-192</t>
  </si>
  <si>
    <t>CE20A883/S8-142</t>
  </si>
  <si>
    <t xml:space="preserve"> प्रभाग क्र.39 ब, सार्वजनिक नळ कोंडाळ्यास रंगरंगोटी करणे, दुरूस्त करणे तद्नुषंगिक कामे करणे. </t>
  </si>
  <si>
    <t>प्र.क्र.18अ पोटेचाळ, दिंगबर नगर,  विद्यानगर  येथील रस्ते   युटीडब्लू  पध्दतीने कॉक्रीट  करणे.</t>
  </si>
  <si>
    <t>XE12B302/C6-315</t>
  </si>
  <si>
    <t>प्रभाग क्र.  58 राष्टभुषण   चौक, व्हाईट  हाऊस काळा हौद या ठिकाणी असलेल्या सार्वजनिक मुता-यांमध्ये  पाण्याची_x000D_
व्यवस्था करणे व स्वच्छता करणे.</t>
  </si>
  <si>
    <t>ZE16A104A/S5-193</t>
  </si>
  <si>
    <t>CE20A883/S8-143</t>
  </si>
  <si>
    <t xml:space="preserve"> प्र.क्र.40 अ मध्ये पवन हॉटेल ते लडकत पेट्रोल पंप मोठ्या व्यासाची पाण्याची लाईन टाकणे </t>
  </si>
  <si>
    <t>प्र.क्र.18अ रामनगर, मोजेसवाडी येथील  रस्ते   युटीडब्लू  पध्दतीने कॉक्रीट  करणे.</t>
  </si>
  <si>
    <t>XE23A301/W7-914</t>
  </si>
  <si>
    <t>प्रभाग क्र.1 बर्माशेल   (र्इंदिरानगर) भागात साईमंदिर गल्ली तसेच मनपा दवाखान्यासमोरील   गल्या येथे    ड्रेनेज  लाईन व_x000D_
कॉक्रीटीकरण  करणे.</t>
  </si>
  <si>
    <t>XE12B302/C6-316</t>
  </si>
  <si>
    <t>प्रभाग क्र.  58 मध्ये गुरुवार पेठ  परिसरामध्ये पिण्याच्या पाण्याची लाईन  टाकणे.</t>
  </si>
  <si>
    <t>ZE16A104A/S5-194</t>
  </si>
  <si>
    <t>CE20A883/S8-144</t>
  </si>
  <si>
    <t>CE20D178</t>
  </si>
  <si>
    <t xml:space="preserve"> प्रभाग क्र.40 ब मध्ये 35/36 वेलस्ली रोड, संघर्ष मित्र मंडळ याठिकाणी 4 इंची पाण्याची लाईन टाकणे </t>
  </si>
  <si>
    <t>प्र.क्र.18अ बालाजी उद्यमनगर, सचिननगर  येथील रस्ते   युटीडब्लू  पध्दतीने कॉक्रीट  करणे.</t>
  </si>
  <si>
    <t>वॉर्ड क्र. 52 संभाजी पूल ते बाबा भिडे पूल दरम्यान नदीकाठाने रिटेनिंग वॉल बांधणे</t>
  </si>
  <si>
    <t>XE23A301/W7-915</t>
  </si>
  <si>
    <t>प्रभाग क्र.1 मधील   धानोरी,विद्यानगर,गुरूव्दारा परीसरातील    ड्रेनेज  लाईन व पावसाळी लाईन साफसफाई व दुरूस्ती करणे</t>
  </si>
  <si>
    <t>CE20A883/S8-145</t>
  </si>
  <si>
    <t>ZE16A104A/S5-195</t>
  </si>
  <si>
    <t>XE12B302/C6-317</t>
  </si>
  <si>
    <t>प्र.क्र.18अ सुर्याेदयनगर इंद्रप्रस्थ व जय  हौ.सोसायटी येथील रस्ते   युटीडब्लू  पध्दतीने कॉक्रीट  करणे.</t>
  </si>
  <si>
    <t xml:space="preserve"> प्रभाग क्र.40 ब मध्ये 200, मंगळवार पेठ याठिकाणी नळकोंडाळे बांधणे. </t>
  </si>
  <si>
    <t>प्रभाग क्र.  58 मध्ये   घोरपडे पेठ  परिसरामध्ये नळकोंडाळे   दुरुस्त करणे  व शेड  बांधणे</t>
  </si>
  <si>
    <t>CE20D179</t>
  </si>
  <si>
    <t xml:space="preserve">वॉर्ड क्र. 52 212 शनिवार पेठ नदीपात्र कॉक्रीटीकरण करणे </t>
  </si>
  <si>
    <t>RE20A301/W2-1314</t>
  </si>
  <si>
    <t>प्रभाग क्र.1 भैरवनगर अयप्पा  उदयान परिसरातील  मनपा मालकीच्या   रस्त्याकडेन पदपथ  करणे.</t>
  </si>
  <si>
    <t>ZE16A104A/S5-196</t>
  </si>
  <si>
    <t>CE20A883/S8-146</t>
  </si>
  <si>
    <t xml:space="preserve"> प्रभाग क्र.40 ब मध्ये डॉ.बाबासाहेब आंबेडकर नगर याठिकाणी पाण्याची लाईन टाकणे. </t>
  </si>
  <si>
    <t>प्र.क्र.18अ मतेनगर, जयभवानी नगर येथील रस्ते   युटीडब्लू  पध्दतीने कॉक्रीट  करणे.</t>
  </si>
  <si>
    <t>CE20D180</t>
  </si>
  <si>
    <t>RE20A301/W2-1315</t>
  </si>
  <si>
    <t xml:space="preserve">वॉर्ड क्र. 94 कॅनॉल कडेने संरक्षक जाळी बसविणे </t>
  </si>
  <si>
    <t>ZE16A104A/S5-197</t>
  </si>
  <si>
    <t>प्रभाग क्र.1 श्रमिकनगर गल्ली क्र.1,2,3  येथील गुंठेवारी  मधील  रस्ते  डांबरीकरण    ेकरणे</t>
  </si>
  <si>
    <t>CE20A883/S8-147</t>
  </si>
  <si>
    <t xml:space="preserve"> प्रभाग क्र.40 ब मध्ये जुन्या खराब झालेल्या पाण्याच्या लाईन काढून नवीन लाईन टाकणे. </t>
  </si>
  <si>
    <t xml:space="preserve">प्रभाग क्र.19 ब मध्ये साईनाथनगर महाजन चाळ गणेश मंदिरामागील बाजु व महादेव मंदिर येथील गल्लीचे सिमेंट काँक्रीटीकरण करणे </t>
  </si>
  <si>
    <t>RE20A301/W2-1316</t>
  </si>
  <si>
    <t>ZE16A104A/S5-198</t>
  </si>
  <si>
    <t>CE20D182</t>
  </si>
  <si>
    <t>CE20A883/S8-148</t>
  </si>
  <si>
    <t xml:space="preserve">वॉर्ड क्र. 130 स.ंन.53 मधील अॅमिनिटी स्पेसवर स्विमिंग पूल बांधणे </t>
  </si>
  <si>
    <t>प्रभाग क्र  1 काशीनाथनगर गल्ली नं  3,4,5 येथील गुंठेवारी  मधील रस्ते डांबरीकरण  करणे.</t>
  </si>
  <si>
    <t>प्रभाग क्र.19 ब मध्ये  विडी कामगार वसाहत  येथील रस्ते   सिमेंट    काँक्रीटीकरण  करणे</t>
  </si>
  <si>
    <t xml:space="preserve"> प्रभाग क्र.40 ब मध्ये बरके आळी परिसरात पाण्याची लाईन टाकणे. </t>
  </si>
  <si>
    <t>CE20A883/S8-149</t>
  </si>
  <si>
    <t>XE23A301/W7-916</t>
  </si>
  <si>
    <t>CE20D186</t>
  </si>
  <si>
    <t>प्रभाग क्र.19 ब मध्ये माळवाडी परिसरातील रस्ते   सिमेंट    काँक्रीटीकरण  करणे</t>
  </si>
  <si>
    <t>गुलटेकडी कॅनॉलवरील पुलाचे रुंदीकरण करणे</t>
  </si>
  <si>
    <t>प्रभाग क्र  1, धानोरी जकातनाका,कलवडवस्ती,चौधरीनगर ते  सुरभी   टाउनशीपपर्यंत येथील   नाला  साफसफाईकरणे</t>
  </si>
  <si>
    <t>ZE16A104A/S5-199</t>
  </si>
  <si>
    <t>CE20A883/S8-150</t>
  </si>
  <si>
    <t xml:space="preserve"> प्रभाग क्र.40 ब मध्ये पीएमसी कॉलनी क्र.2 मध्ये पाण्याची लाईन टाकणे. </t>
  </si>
  <si>
    <t>प्रभाग क्र.19 ब वडगावशेरी गावठाण परिसरातील  रस्ते ट्रिमिक्स  सिमेंट कांॅक्रीटीकरण  करणे</t>
  </si>
  <si>
    <t>XE23A301/W7-917</t>
  </si>
  <si>
    <t>CE20D188</t>
  </si>
  <si>
    <t xml:space="preserve">ताडीवाला रोड येथील नदीकाठास रिटेनिंग वॉल बांधणे </t>
  </si>
  <si>
    <t>प्रभाग क्र  1 मधील    मयुर किलबिल  सोसायटी,धनेश्वर शाळा,मुंजाबावस्ती   येथील  नाला  साफसफाईकरणे.</t>
  </si>
  <si>
    <t>कसबा विश्रामबाग वाडा क्षेत्रीय   कार्यालय ऐकूण  बेरीज</t>
  </si>
  <si>
    <t>ZE16A104A/S5-200</t>
  </si>
  <si>
    <t>CE20A883/S8-151</t>
  </si>
  <si>
    <t xml:space="preserve"> प्रभाग क्र.41 अ विविध ठिकाणी पिण्याची पाण्याची पाईप लाईन टाकणे </t>
  </si>
  <si>
    <t>प्रभाग क्र.  20अ  मधील  धायरकर वस्ती येथे  ट्रीमिक्स काँक्रीटीकरण  करणे</t>
  </si>
  <si>
    <t>RE20A301/W2-1317</t>
  </si>
  <si>
    <t>प्रभाग क्र.1 स.नं.55,67/इ  येथिल मनपा मालकिचे  रस्ते डांबरीकरणे करणे.</t>
  </si>
  <si>
    <t>CE20D190</t>
  </si>
  <si>
    <t>ZE16A104A/S5-201</t>
  </si>
  <si>
    <t xml:space="preserve">वॉर्ड क्र.51 टिळकपूल ते पटवर्धन समाधी घाट सीमाभिंत उर्वरित काम करणे </t>
  </si>
  <si>
    <t>CE20A883/S8-152</t>
  </si>
  <si>
    <t xml:space="preserve"> प्रभाग क्र.41 ब, मध्ये स्पोर्टस ग्राऊंड डोबडवाडी बाजूने पाण्याची लाईन टाकणे </t>
  </si>
  <si>
    <t>प्रभाग क्र.  20अ मधील सर्वाेदय कॉलनी    येथे काँक्रीटीकरण  करणे</t>
  </si>
  <si>
    <t>RE20A301/W2-1318</t>
  </si>
  <si>
    <t>प्रभाग क्र.1 स.नं.27,28 गुंठेवारी  मधील रस्ते डांबरीकरण  करणे.</t>
  </si>
  <si>
    <t>ZE16A104A/S5-202</t>
  </si>
  <si>
    <t xml:space="preserve"> प्रभाग क्र.41 ब, विविध ठिकाणी पाण्याच्या लाईन टाकणे. </t>
  </si>
  <si>
    <t>CE20D195</t>
  </si>
  <si>
    <t>CE20A883/S8-153</t>
  </si>
  <si>
    <t xml:space="preserve">वॉर्ड क्रं.94 मधील कॅनालच्या कडेने संरक्षण जाळी बसविणे </t>
  </si>
  <si>
    <t>प्रभाग क्र.  20अ मधील बधे वस्ती  येथे  ट्रीमिक्स काँक्रीटीकरण  करणे</t>
  </si>
  <si>
    <t>RE20A301/W2-1319</t>
  </si>
  <si>
    <t>ZE16A104A/S5-203</t>
  </si>
  <si>
    <t>प्रभाग क्र.1   आनंदपार्क येथील गुंठेवारी  मधील  रोड   नं    1ऋ, 1F, 1क, रस्ते ग्राऊट व डांबरी करणे</t>
  </si>
  <si>
    <t xml:space="preserve"> प्र.क्र.42 अ हडपसरगाव गरुड वस्ती येथील जुन्या जिर्ण झालेल्या पाईप लाईन बदलणे </t>
  </si>
  <si>
    <t>CE20A883/S8-154</t>
  </si>
  <si>
    <t>CE20D196</t>
  </si>
  <si>
    <t>RE22C301/W4-692</t>
  </si>
  <si>
    <t>प्रभाग क्र.  20अ  मधील श्री क्षेत्रपाळ काळभैरवनाथ मंदिर परिसरात ट्रीमिक्स काँक्रीटीकरण  करणे</t>
  </si>
  <si>
    <t xml:space="preserve">वॉर्ड क्रं.102 अविनाश मित्र मंडळा शेजारी ओढ्यावर पुल बांधणे. </t>
  </si>
  <si>
    <t>प्रभाग क्र.1 मधील धानोरी, भैरवनगर,बर्माशेल व विद्यानगर   येथिल मनपा शाळां  मध्ये देखभाल दुरूस्ती करणे.</t>
  </si>
  <si>
    <t>ZE16A104A/S5-204</t>
  </si>
  <si>
    <t>प्र.क्र.42 अ हडपसरगाव,डांगमाळी जुनी तालीम ते ससाणे आळी पर्यत 8 इंची व्यासाची पाण्याची लाईन टाकणे</t>
  </si>
  <si>
    <t>CE20A883/S8-155</t>
  </si>
  <si>
    <t>RE14B301/W5-660</t>
  </si>
  <si>
    <t>प्रभाग क्र.  20अ  मधील  राजगे आळी येथे  गल्लीबोळ काँक्रीटीकरण  करणे</t>
  </si>
  <si>
    <t>CE20D200</t>
  </si>
  <si>
    <t>प्रभाग क्र.1 मधील  धानोरी व बर्माशेल   येथिल  सार्वजनिक व सुलभ  शौचालयाची देखभाल दुरूस्तीची  कामे करणे.</t>
  </si>
  <si>
    <t xml:space="preserve">वॉर्ड क्र. 38 बंडगार्डन ते सिटी पॉइर्ंट संरक्षक भिंत बांधणे </t>
  </si>
  <si>
    <t>ZE16A104A/S5-205</t>
  </si>
  <si>
    <t xml:space="preserve"> प्र.क्र.42 अ हडपसरगाव वेशीपासून मल्हार मार्के पर्यत 8 इंची पाण्याची लाईन टाकणे </t>
  </si>
  <si>
    <t>CE20A883/S8-156</t>
  </si>
  <si>
    <t>प्रभाग क्र.  20अ मधील गवळी  आळी व परिसरात ट्रीमिक्स काँक्रीटीकरण  करणे</t>
  </si>
  <si>
    <t>RE20A301/W2-1320</t>
  </si>
  <si>
    <t>ZE16A104A/S5-206</t>
  </si>
  <si>
    <t>प्रभाग क्र.1 धानोरी,भैरवनगर,मुंजाबावस्ती व टिंगरेनगर परिसरातील  रत्यांवर थर्माेप्लॉस्टीक पेंटची कामे  करणे.</t>
  </si>
  <si>
    <t xml:space="preserve"> प्र.क्र.42 अ प्रेम हार्डवेअर ते फुलारे आळी पर्यत 6 इंची व्यासाची पाण्याची लाईन टाकणे </t>
  </si>
  <si>
    <t>CE20D201</t>
  </si>
  <si>
    <t xml:space="preserve">ताडीवाला रोड ते कोरेगाव पार्क बंडगार्डन पर्यंत भिंत बांधणे </t>
  </si>
  <si>
    <t>ZE16A104A/S5-207</t>
  </si>
  <si>
    <t>CE20A883/S8-157</t>
  </si>
  <si>
    <t>RE20A302/C2-922</t>
  </si>
  <si>
    <t xml:space="preserve"> प्र.क्र.42 अ हडपसरगा व ससाणेनगर येथे विविध ठिकाणी बोअरवेल करणे </t>
  </si>
  <si>
    <t>प्रभाग क्र.  20अ मधील मगरपट्टा येथे  विविध ठिकाणी ट्रीमिक्स   काँक्रीटीकरण  करणे</t>
  </si>
  <si>
    <t>प्रभाग क्र.52 दांडेकरपूल  दत्तवाडी परिसरामध्ये रंगरंगोटी व रेलींगची कामे करणे.</t>
  </si>
  <si>
    <t>ZE16A104A/S5-208</t>
  </si>
  <si>
    <t xml:space="preserve"> प्र.क्र.42 अ ससाणेनगर गल्ली नं.4 येथे 8 इंच व्यासाची लाईन टाकणे </t>
  </si>
  <si>
    <t>CE20D203</t>
  </si>
  <si>
    <t>CE20A883/S8-158</t>
  </si>
  <si>
    <t xml:space="preserve">सेंट फिलीप्स स्कूल बंडगार्डन मागे नदीला रिटेनिंग वॉल बांधणे </t>
  </si>
  <si>
    <t>प्रभाग क्र.  20अ मधील विविध ठिकाणी ट्रीमिक्स   काँक्रीटीकरण  करणे</t>
  </si>
  <si>
    <t>ZE16A104A/S5-209</t>
  </si>
  <si>
    <t>42ब</t>
  </si>
  <si>
    <t>RE22C302/C4-595</t>
  </si>
  <si>
    <t xml:space="preserve"> प्रभाग क्र.42ब मध्ये विविध ठिकाणी पाण्याची लाईन टाकणे </t>
  </si>
  <si>
    <t>प्रभाग क्र.52 राजेंद्रनगर  मनपा कॉलनी देखभाल दुरूस्ती करणे.</t>
  </si>
  <si>
    <t>CE20A883/S8-159</t>
  </si>
  <si>
    <t>RE22C301/W4-693</t>
  </si>
  <si>
    <t>ZE16A104A/S5-210</t>
  </si>
  <si>
    <t>प्रभाग क्र.20 ब मुंढवा क्रानिवल हॉटेल     ते गायकवाड वस्ती सीसी रोड  करणे.</t>
  </si>
  <si>
    <t>प्रभाग क्र.5 मधील गाडगीळ शाळा व कै  सिताराम देवकर मनपा शाळा देखभाल दुरूस्ती करणे.</t>
  </si>
  <si>
    <t>CE20D204</t>
  </si>
  <si>
    <t xml:space="preserve"> प्रभाग क्र.43 अ, माळवाडी परिसरात पिण्याच्या पाण्याच्या लाईन विकसित करणे. </t>
  </si>
  <si>
    <t>कात्रज तलाव संशोभिकरणातंर्गत लेझर शो करणे व सुशोभीकरण करणे ( BOT / PPP व इतर)</t>
  </si>
  <si>
    <t>CE20A883/S8-160</t>
  </si>
  <si>
    <t>ZE16A104A/S5-211</t>
  </si>
  <si>
    <t>RE14B301/W5-661</t>
  </si>
  <si>
    <t>RE22C302/C4-596</t>
  </si>
  <si>
    <t xml:space="preserve">प्रभाग क्र.20 ब हडपसर येथे सोलापूर रोड ते बँक ऑफ महाराष्ट्र ते पूजा हॉस्पीटल पर्यंतचा रस्ता सिमेंट काँक्रीटीकरण करणे. </t>
  </si>
  <si>
    <t xml:space="preserve"> प्रभाग क्र.43 अ, साधना विद्यालय परिसरात पिण्याच्या पाण्याच्या लाईन विकसित करणे. </t>
  </si>
  <si>
    <t>प्रभाग क्र.5 मधील वडारवस्ती व स.नं.112 येथिल    सार्वजनिक व सुलभ  शौचालयाची देखभाल दुरूस्तीची  कामे करणे.</t>
  </si>
  <si>
    <t>प्रभाग क्र.52 वैकुंठ  स्मशान   भुमीची देखभाल दुरूस्ती करणे</t>
  </si>
  <si>
    <t>CE20D206</t>
  </si>
  <si>
    <t xml:space="preserve">कात्रज व पाषाण तलावात विविध प्रकारची सुधारणा करणे </t>
  </si>
  <si>
    <t>CE20A883/S8-161</t>
  </si>
  <si>
    <t>प्रभाग क्र.21  लेन नं.7 मधील रस्ते    यु  टी डब्ल्यू टी पध्दतीने    कॉक्रीट करणे</t>
  </si>
  <si>
    <t>ZE16A104A/S5-212</t>
  </si>
  <si>
    <t>RE20A301/W2-1321</t>
  </si>
  <si>
    <t xml:space="preserve"> प्रभाग क्र.43 अ, 15 नं.बनकर कॉलनी परिसरात पिण्याच्या पाण्याच्या लाईन विकसित करणे. </t>
  </si>
  <si>
    <t>RE14B302/C5-601</t>
  </si>
  <si>
    <t>प्रभाग क्र.5 मधील येथे  कळस आरोग्य कोठी  समोरिल   रस्ता डांबरीकरण    करणे</t>
  </si>
  <si>
    <t>CE20A883/S8-162</t>
  </si>
  <si>
    <t>प्रभाग क्र.52 मधील  सार्व.शौचालये/मुतारी आरोग्य    कोठ्यांची दुरूस्ती व तद्.कामे करणे.</t>
  </si>
  <si>
    <t>प्रभाग क्र.21  मध्ये वस्त्यांमध्ये विविध ठिकाणी क्रॉक्रीट  करणे</t>
  </si>
  <si>
    <t>ZE16A104A/S5-213</t>
  </si>
  <si>
    <t>RE20A301/W2-1322</t>
  </si>
  <si>
    <t xml:space="preserve"> प्रभाग क्र.43 अ, प्र.क्र.43 विविध ठिकाणी पिण्याच्या पाण्याच्या लाईन विकसीत करणे. </t>
  </si>
  <si>
    <t>प्रभाग क्र.5 मधील   कळस   येथील सावंत गिरणी  ते  मोळक यांच्या घरापर्यंत  रस्ता  करणे.</t>
  </si>
  <si>
    <t>CE20A883/S8-163</t>
  </si>
  <si>
    <t>CE20D208</t>
  </si>
  <si>
    <t>प्रभाग क्र.21  मध्ये विविध ठिकाणी सिमेंट  कॉक्रीटचे  बेंचेस् बसविणे</t>
  </si>
  <si>
    <t>पाषाण तलाव येथे रेलींग करणे</t>
  </si>
  <si>
    <t>RE14B302/C5-602</t>
  </si>
  <si>
    <t>प्रभाग क्र.52 मधील झोपडपट्यांमध्ये कॉक्रीट,  फरशी व ड्रेनेज  दुरूस्ती तद्.  कामे  करणे.</t>
  </si>
  <si>
    <t>RE14B302/C5-603</t>
  </si>
  <si>
    <t>प्रभाग क्र.52  मध्ये 130 दांडेकर  पुल व दत्तवाडी मधील झोपडपट्टीमधील ड्रेनेज  लाईन  दुरूस्ती करणे.</t>
  </si>
  <si>
    <t>CE20D209</t>
  </si>
  <si>
    <t>बाणेर स्मशानभूमी येथे दशक्रिया विधासाठी घाट बांधणे</t>
  </si>
  <si>
    <t>XE23A301/W7-918</t>
  </si>
  <si>
    <t>प्रभाग क्र.5 मधील एकतानगर ते  दशरथनगर ड्रनेजविषयक  कामे   करणे.</t>
  </si>
  <si>
    <t>CE20D210</t>
  </si>
  <si>
    <t>नांदेड सिटी जवळील कॅनॉलवर पूल बांधणे</t>
  </si>
  <si>
    <t>XE23A301/W7-919</t>
  </si>
  <si>
    <t>प्रभाग क्र.5 मधील एकतानगर ते  दशरथनगर येथे    पावसाळी लाईन  टाकणे.</t>
  </si>
  <si>
    <t>CE20D211</t>
  </si>
  <si>
    <t>बालेवाडी येथील घाट रुंद करणे व उर्वरित कामे करणे</t>
  </si>
  <si>
    <t>RE20A301/W2-1323</t>
  </si>
  <si>
    <t>प्रभाग क्र.5 मध्ये  एकतानगर  मुख्य  रस्ता  ट्रिमिक्स कॉक्रिट  करणे.</t>
  </si>
  <si>
    <t>RE20A301/W2-1324</t>
  </si>
  <si>
    <t>प्रभाग क्र.5 गणेशनगर भागामध्ये अंतर्गत रस्ते  सुधारणा कामे करणे.</t>
  </si>
  <si>
    <t>CE20D212</t>
  </si>
  <si>
    <t>प्र.क्र.76,कात्रज गंधर्व मंगल कार्यालय व कात्रज बायपास चौक या ठिकाणी उड्डाणपूल बांधणे व ग्रेडसेपरेटर करणे</t>
  </si>
  <si>
    <t>XE23A301/W7-920</t>
  </si>
  <si>
    <t>प्रभाग क्र.5 कळस आरोग्यकोठी ते  गंगाकुंज पर्यंत  पावसाळी लाईन  टाकणे</t>
  </si>
  <si>
    <t>XE23A301/W7-921</t>
  </si>
  <si>
    <t>प्रभाग क्र.5 टिंगरेनगर  रोड  नं.1 ते  6 ड्रेनेजलाईन  व पावसाळी लाईन साफसफाई व दुरूस्त करणे.</t>
  </si>
  <si>
    <t>CE20D213</t>
  </si>
  <si>
    <t>RE20A302/C2-923</t>
  </si>
  <si>
    <t xml:space="preserve">अमृतेश्वर घाट ते लकडी पूल विविध सुधारणा, विकासकामे करणे </t>
  </si>
  <si>
    <t>प्रभाग क्र.53  सिंहगडरोड स.नं.29/3/4/1 आंनदनगर परिसरात पावसाळी लाईन  टाकणे.</t>
  </si>
  <si>
    <t>XE23A301/W7-922</t>
  </si>
  <si>
    <t>प्र.क्र.5  कस्तुरबा सोसायटी,   विश्रांतवाडी,विर्सजन घाट परिसरामध्ये  ड्रेनेज  लाईन साफसफाई व दुरूस्तीची कामे करणे</t>
  </si>
  <si>
    <t>XE23A301/W7-923</t>
  </si>
  <si>
    <t>CE20D214</t>
  </si>
  <si>
    <t>प्रभाग क्र.5 मध्ये कस्तुरबा  सोसायटी ते  श्रमिक वसाहती पर्यंत नाला  साफसफाई करणे.</t>
  </si>
  <si>
    <t>नदीसुधारणा प्रकल्प राबविणे</t>
  </si>
  <si>
    <t>RE20A302/C2-924</t>
  </si>
  <si>
    <t>प्रभाग क्र.53  शुभंकर बंगला ते  ओढ्यापर्यंत पावसाळी लाईन  टाकणे.</t>
  </si>
  <si>
    <t>CE20D215</t>
  </si>
  <si>
    <t>पुणे शहरातील नदीवरील व रस्त्यांवरील विविध पुलांची दुरूस्तीविषयक कामे करणे</t>
  </si>
  <si>
    <t>RE22C302/C4-597</t>
  </si>
  <si>
    <t>प्रभाग क्र.53 मधील शाहूनगर येथील  अंगणवाडी मध्ये सुधारणा कामे करणे.</t>
  </si>
  <si>
    <t>CE20D216</t>
  </si>
  <si>
    <t>मॉडेल कॉलनी कॅनॉलवरील पुलाचे रूंदीकरण करणे</t>
  </si>
  <si>
    <t>RE22C302/C4-598</t>
  </si>
  <si>
    <t>प्रभाग क्र.53 मधील राजीव गांधी वसाहती जवळील अंगणवाडी  मध्ये विविध आवश्यक ती सुधारणा कामे करणे</t>
  </si>
  <si>
    <t>XE23A301/W7-924</t>
  </si>
  <si>
    <t>प्रभाग क्र.5 मध्ये  कळस  गावठाण ते  रामगड झोपडपटटी  पर्यंत नाला  साफसफाई करणे.</t>
  </si>
  <si>
    <t>CE20D217</t>
  </si>
  <si>
    <t>प्रभाग क्र.53 पु.ल.देशपांडे उद्यान, सिंहगड रोड ते नवशा मारूती जेष्ठ नागरिकांना रस्ता ओलांडण्याकरीता पादचारी पूल/भुयारी मार्ग विकसित करणे</t>
  </si>
  <si>
    <t>RE14B302/C5-604</t>
  </si>
  <si>
    <t>प्रभाग क्र.53 मधील  सार्व.शौचालये/मुतारी आरोग्य    कोठ्यांची दुरूस्ती व तद्.कामे करणे.</t>
  </si>
  <si>
    <t>RE20C301/W1-753</t>
  </si>
  <si>
    <t>प्र.क्र.5, शाळा (गाडगीळ शाळा) दवाखाने  (सिध्दार्थ दवाखना   विश्रांतवाडी चौक),  सुलभ शौचालय (विश्रांतवाडी पोलीस_x000D_
चौकी शेजारील, कळस  गावठाण, माळवाडी, बापुजीबुवा मंदिराजवळ) इ.मध्ये विद्युतविषयक  कामे करणे</t>
  </si>
  <si>
    <t>CE20D218</t>
  </si>
  <si>
    <t>प्रभाग क्र. 12 मध्ये महाले मार्केट येथे पुल बांधणे</t>
  </si>
  <si>
    <t>RE14B302/C5-605</t>
  </si>
  <si>
    <t>RE20C301/W1-754</t>
  </si>
  <si>
    <t>प्रभाग क्र.53 मधील झोपडपट्यांमध्ये कॉक्रीट,  फरशी व ड्रेनेज  दुरूस्ती तद्.  कामे  करणे.</t>
  </si>
  <si>
    <t>प्रभाग क्र.5 मध्ये  गणेशनगर,कळस गावठाण,वज्रेश्वरी,भिमनगर येथे फिडर   पिलर बसविणे व फिडर पिलर दुरूस्ती व इतर_x000D_
अनुषंगिक  कामे करणे.</t>
  </si>
  <si>
    <t>XE12B302/C6-318</t>
  </si>
  <si>
    <t>प्रभाग क्र.53 मधील राजीव गांधी वसाहती जवळील पुणे  मनपा   पाणीपुरवठा कोठीची दुरूस्ती  करणे</t>
  </si>
  <si>
    <t>10−घ. पूल व नदी सुधारणा (विकास योजना) एकूण बेरीज</t>
  </si>
  <si>
    <t>RE22C301/W4-694</t>
  </si>
  <si>
    <t>प्रभाग क्र.14  मध्ये श्रीमाळ  दवाखाना,लक्ष्मीनगर आवरातील इमारतीची देखभाल  दुरुस्तीची  कामे करणे.</t>
  </si>
  <si>
    <t>RE22C301/W4-695</t>
  </si>
  <si>
    <t>प्रभाग क्र.14  मध्ये श्रीमाळ  दवाखाना,लक्ष्मीनगर आवरातील सिमाभिंतीचे व इतर  उर्वरीत कामे करणे.</t>
  </si>
  <si>
    <t>XE23A301/W7-925</t>
  </si>
  <si>
    <t>प्रभाग क्र.14 रामनगर,मातोश्री शाळेमागील दक्षिण परीसरात ड्रेनेज  व काँक्रीट  करणे.(भाग-1)</t>
  </si>
  <si>
    <t>10च. स्ट्रॉम वॉटर ड्रेन प्रकल्प</t>
  </si>
  <si>
    <t>XE23A301/W7-926</t>
  </si>
  <si>
    <t>CE20E101</t>
  </si>
  <si>
    <t>RE20A302/C2-925</t>
  </si>
  <si>
    <t>प्रभाग क्र.14 रामनगर,मातोश्री शाळेमागील पश्चीम परीसरात अंतर्गत गल्ल्यांमध्ये ड्रेनेज  व काँक्रीट  करणे.(भाग-2)</t>
  </si>
  <si>
    <t>पुणे शहरातील पावसाळी पाण्याच्या व्यवस्थापनासाठी नाला सुधारणा कामे, कल्व्हर्टस व पावसाळी लाईन टाकणे (19 बेसीनसाठी)</t>
  </si>
  <si>
    <t>प्रभाग क्र.्र54 सुवासिनी मंगल कार्यालय ते  इंडस्ट्रियल इस्टेट  रस्ता  विकसीत करणे.</t>
  </si>
  <si>
    <t>XE23A301/W7-927</t>
  </si>
  <si>
    <t>प्रभाग क्र.14 लक्ष्मीनगर बुध्दविहाराचे दक्षिण   - पश्चिम बाजूकडील ( श्री.शैलेंद्र भोसले  यांचे घराचे )परिसर ड्रेनेज_x000D_
व्यवस्था  करणे.(भाग -1)</t>
  </si>
  <si>
    <t>RE20A302/C2-926</t>
  </si>
  <si>
    <t>प्रभाग क्र.्र54  द स्वीट   मालच्या आतमध्ये  तुकाराम बिल्डींगकडे जाणारा   रस्ता विकसीत करणे</t>
  </si>
  <si>
    <t>XE23A301/W7-928</t>
  </si>
  <si>
    <t>प्रभाग क्र.14 लक्ष्मीनगर बुध्दविहाराचे दक्षिण   बाजूकडील (अखिल लक्ष्मीनगर मंडळाचे मागील बाजू ) परिसर   अंतर्गत_x000D_
गल्ल्यांमध्ये ड्रेनेज  व्यवस्था करणे.(भाग-2)</t>
  </si>
  <si>
    <t>RE20A302/C2-927</t>
  </si>
  <si>
    <t xml:space="preserve">10च. स्ट्रॉम वॉटर ड्रेन प्रकल्प एकूण बेरीज </t>
  </si>
  <si>
    <t>XE23A301/W7-929</t>
  </si>
  <si>
    <t>प्रभाग क्र.्र54 राजु  सावंत कंपनी    ते  पेरूचा बाग रस्ता कॉक्रीटीकरण  करणे</t>
  </si>
  <si>
    <t>प्रभाग क्र.14 लक्ष्मीनगर बुध्दविहाराचे दक्षिण   - पश्चिम बाजूकडील ( श्री.शैलेंद्र भोसले  यांचे घराचे ) परिसरातील अंतर्गत_x000D_
गल्ल्या काँक्रीटीकरण  करणे.(भाग -1)</t>
  </si>
  <si>
    <t>XE23A301/W7-930</t>
  </si>
  <si>
    <t>प्रभाग क्र.14 लक्ष्मीनगर बुध्दविहाराचे दक्षिण   बाजूकडील (अखिल लक्ष्मीनगर मंडळाचे मागील बाजू ) परिसरातील अंतर्गत_x000D_
गल्ल्या काँक्रीटीकरण  करणे(भाग-2)</t>
  </si>
  <si>
    <t>RE20A302/C2-928</t>
  </si>
  <si>
    <t>प्रभाग क्र.्र54    पुणे मनपा ची शाळा कै.इंदुमती  दळवी शाळेसमारेचा  रस्ता कॉक्रीटीकरण  करणे</t>
  </si>
  <si>
    <t>XE23A301/W7-931</t>
  </si>
  <si>
    <t>प्रभाग क्र.14मध्ये जयजवान नगर,शिवशक्ती मंडळ (गुरूव्दारा   समोरील गल्ल्या)परीसरात डे्रनेज  लाईन  टाकणे</t>
  </si>
  <si>
    <t>RE14B301/W5-662</t>
  </si>
  <si>
    <t>प्रभाग क्र.14  मध्ये जयजवान नगर शिवशक्ती मंडळ (गुरूव्दारा   समोरील गल्ल्या) परीसरात गल्लीबोळ काँक्रीट  करणे.</t>
  </si>
  <si>
    <t>RE20A302/C2-929</t>
  </si>
  <si>
    <t>प्रभाग क्र.54 भगवतगीता अपार्टमेंट   ते कुदळे   पाटील  टाऊन शिप  पर्यंत पावसाळी लाईन  टाकणे.</t>
  </si>
  <si>
    <t>RE22C301/W4-696</t>
  </si>
  <si>
    <t>प्रभाग क्र.14 मधील लक्ष्मीनगर उर्दु   शाळा,मोझे शाळा,मातोश्री  शाळा येथे  देखभाल दुरूस्ती करणे.</t>
  </si>
  <si>
    <t>RE14B301/W5-663</t>
  </si>
  <si>
    <t>प्रभाग क्र.14 मधील स्वच्छता गृहांची देखभाल दुरूस्ती करणे.</t>
  </si>
  <si>
    <t>RE22C302/C4-599</t>
  </si>
  <si>
    <t>प्रभाग क्र.54 येथील अग्निशामक  दलाच्या  इमारतीची  आवश्यक ती  दुरूस्ती करणे</t>
  </si>
  <si>
    <t>XE23A301/W7-932</t>
  </si>
  <si>
    <t>प्रभाग क्र.14  मध्ये ड्रेनेज  चेंबर्स  व लाईन साफसफाई  करणे.</t>
  </si>
  <si>
    <t>CE22A101</t>
  </si>
  <si>
    <t xml:space="preserve">मनपाच्या ताब्यात आलेल्या व असलेल्या जमिनीवर कांपाऊंडकरणे </t>
  </si>
  <si>
    <t>RE20C301/W1-755</t>
  </si>
  <si>
    <t>RE22C302/C4-600</t>
  </si>
  <si>
    <t>प्रभाग क्र.54 मधील    सनसिटी येथील अग्निशामक  दलाच्या  इमारतीच्या सिमाभिंतीची दुरूस्ती करणे</t>
  </si>
  <si>
    <t>प्रभाग क्र.14  मध्ये शाळा (ग्यानबा मोझे शाळा) दवाखाने (राजीव गांधी हॉस्पीटल),आरोग्य  कोठी  (लक्ष्मीनगर,रामनगर)व_x000D_
सुलभ शौचालय (पांडुलमान वस्ती,लक्ष्मीनगर उर्दुशाळेशेजारील,लक्ष्मीनगर क्षिरसागर हॉल शेलारिल,सेवक चौक)इ.मध्ये विद्युतविषयक कामे करणे</t>
  </si>
  <si>
    <t>CE22A109</t>
  </si>
  <si>
    <t xml:space="preserve">भवन रचना खात्याकडील मागील बिलासाठी तरतूद </t>
  </si>
  <si>
    <t>RE20C301/W1-756</t>
  </si>
  <si>
    <t>प्रभाग क्र.14  मध्ये जयजवाननगर कर्नावट,हॉटमिक्स प्लँट येथे   फिडर   पिलर बसविणे व फिडर पिलर दुरूस्ती व इतर_x000D_
अनुषंगिक  कामे करणे.</t>
  </si>
  <si>
    <t>CE22A114#</t>
  </si>
  <si>
    <t xml:space="preserve">क्षेत्रिय कार्यालयाने भवने, भूमी व चाळी मधील करावयाची कामे </t>
  </si>
  <si>
    <t>CE22A133</t>
  </si>
  <si>
    <t>भवन रचना खात्याकडील निरनिराळ्या कामांसाठी नेमलेल्या आर्किटेक्ट व अॅडव्हायजर यांच्या सल्ला फी साठी</t>
  </si>
  <si>
    <t>CE22A134</t>
  </si>
  <si>
    <t>वीर जवान तरुण मंडळ, गणेश पेठ, पांगुळ आळी, संत कबीरचौक पालखी सोहळ्यासाठी मांडव व्यवस्था करणे</t>
  </si>
  <si>
    <t>CE22A257</t>
  </si>
  <si>
    <t>ज्ञानेश्वर व तुकाराम महाराज यांच्या आगमनप्रसंगी साखळीपीर तालीमजवळ मांडव व इतर सुविधा करणे</t>
  </si>
  <si>
    <t>XE23A301/W7-933</t>
  </si>
  <si>
    <t>प्र्रभाग क्र.15 अशोकनगर  (एकता सोसायटीच्या   पश्चिमेकडील) परिसरातील ड्रेनेज  लाईन टाकणे.(भाग-1)</t>
  </si>
  <si>
    <t>RE20A302/C2-930</t>
  </si>
  <si>
    <t>CE22A362</t>
  </si>
  <si>
    <t>प्रभाग क्र.55 स.नं.42 जाधवनगर येथील गल्ली नं.1 ते  2 रस्ता  विकसीत करणे.</t>
  </si>
  <si>
    <t>भवन खात्याकउील कामांसाठी भूमीपूजन व उद्घाटन समारंभाकरिता व इतर समारंभाकरिता मांडव, फर्निचर व पाटी व्यवस्था करणे</t>
  </si>
  <si>
    <t>XE23A301/W7-934</t>
  </si>
  <si>
    <t>प्र्रभाग क्र.15 अशोकनगर   परिसरातील उर्वरीत ड्रेनेज  लाईन   टाकणे व काँक्रीटीकरण  करणे   (भाग-2)</t>
  </si>
  <si>
    <t>RE20A302/C2-931</t>
  </si>
  <si>
    <t>प्रभाग क्र.55 स.नं.42 जाधवनगर येथील गल्ली नं.3 ते  5 रस्ता  विकसीत करणे.</t>
  </si>
  <si>
    <t>CE22A370#</t>
  </si>
  <si>
    <t xml:space="preserve">शहरात विविध ठिकाणी व्यायाम शाळा बांधणे </t>
  </si>
  <si>
    <t>RE20A301/W2-1325</t>
  </si>
  <si>
    <t>प्र्रभाग क्र.15   नवी   खडकी परिसरातील नेताजी शाळा ते  लूप रोड  रस्ता  ट्रिमिक्स काँक्रीट  करणे.</t>
  </si>
  <si>
    <t>RE20A302/C2-932</t>
  </si>
  <si>
    <t>प्रभाग क्र.55 स.नं.42 जाधवनगर येथील गल्ली नं.6 ते  7 रस्ता  विकसीत करणे.</t>
  </si>
  <si>
    <t>CE22A386</t>
  </si>
  <si>
    <t>घोले रोड येथे आर्ट गॅलरी तयार करणे</t>
  </si>
  <si>
    <t>RE20A301/W2-1326</t>
  </si>
  <si>
    <t>प्र्रभाग क्र.15   नवी   खडकी परिसरातीलआरोग्य कोठी   ते  लूप रोड  दक्षिण-उत्तर   रस्ता ट्रिमिक्स काँक्रीट  करणे.</t>
  </si>
  <si>
    <t>RE20A302/C2-933</t>
  </si>
  <si>
    <t>प्रभाग क्र.55 माणिकबाग चौकाकडून परिणय मंगल   कार्यालयाच्या पुढील चौकापर्यंत    पदपथ  विकसीत  करणे.</t>
  </si>
  <si>
    <t>CE22A457#</t>
  </si>
  <si>
    <t>XE23A301/W7-935</t>
  </si>
  <si>
    <t xml:space="preserve">शहरात विविध ठिकाणी संरक्षण भिंत व सिमाभिंत बांधणे </t>
  </si>
  <si>
    <t>प्र्रभाग क्र.15 अशोकनगर  परिसरातील  (श्री.जानू आखाडे  यांचे घरासमोरील) 18'' व 12'' ड्रेनेज  व्यवस्था करणे (भाग-_x000D_
1)</t>
  </si>
  <si>
    <t>RE22C302/C4-601</t>
  </si>
  <si>
    <t>प्रभाग क्र.55  मध्ये पेट्रोल  पंपामागे आरोग्य कोठी  बांधणे</t>
  </si>
  <si>
    <t>XE23A301/W7-936</t>
  </si>
  <si>
    <t>CE22A458#</t>
  </si>
  <si>
    <t>प्र्रभाग क्र.15 अशोकनगर  परिसरातील उर्वरीत 18'' व 12'' ड्रेनेज  व्यवस्था करणे (भाग-2)</t>
  </si>
  <si>
    <t xml:space="preserve">शहरात विविध ठिकाणी समाज मंदिर, ग्रंथालय, वाचनालय, अभ्यासिका बांधणे </t>
  </si>
  <si>
    <t>RE14B302/C5-606</t>
  </si>
  <si>
    <t>प्रभाग क्र.55  मध्ये गोसावी  वस्ती व वडगांव गावठान मधील   ड्रेनेज  लाईन  दुरूस्ती करणे</t>
  </si>
  <si>
    <t>RE14B301/W5-664</t>
  </si>
  <si>
    <t>प्र्रभाग क्र.15 मधील स्वच्छतागृहाची दुरूस्ती सुधारणा कामे करणे.</t>
  </si>
  <si>
    <t>CE22A459#</t>
  </si>
  <si>
    <t>शहरात विविध ठिकाणी कमान उभारणे</t>
  </si>
  <si>
    <t>XE12B302/C6-319</t>
  </si>
  <si>
    <t>प्रभाग क्र.55 वडगांव  बु. स.नं.55/1 पाऊंजाई  नाल्यापासून   पाण्याची   नलीका टाकणे.</t>
  </si>
  <si>
    <t>RE22C301/W4-697</t>
  </si>
  <si>
    <t>प्र्रभाग क्र.15 मधील  मनपा शाळांची  देखभाल दुरूस्ती करणे.</t>
  </si>
  <si>
    <t>CE22A547#</t>
  </si>
  <si>
    <t xml:space="preserve">शहरात विविध ठिकाणी भवन विभाग विषयक करावयाची कामे </t>
  </si>
  <si>
    <t>XE23A301/W7-937</t>
  </si>
  <si>
    <t>प्र्रभाग क्र.15 मधील  जनतानगर,शिवाजी पुतळा मागील  भागात ड्रेनेज  व्यवस्था करणे.</t>
  </si>
  <si>
    <t>CE22A548#</t>
  </si>
  <si>
    <t xml:space="preserve">भवन विभागांतर्गत विविध विकासाची कामे करणे </t>
  </si>
  <si>
    <t>RE14B301/W5-665</t>
  </si>
  <si>
    <t>प्र्रभाग क्र.15 यशवंतनगर , जनतानगर भागातील गल्लीबोळ कॉक्रीट  करणे.</t>
  </si>
  <si>
    <t>CE22A569</t>
  </si>
  <si>
    <t xml:space="preserve">शनिवारवाडा लाईट अॅण्ड साऊंड शो व परिसर सुधारणा करणे </t>
  </si>
  <si>
    <t>XE23A301/W7-938</t>
  </si>
  <si>
    <t>प्रभाग क्र.15 गणेशनगर ,कामराजनगर भागातील डे्रनेज  चेंबर्स व लाईन साफसफाई  करणे.</t>
  </si>
  <si>
    <t>CE22A570</t>
  </si>
  <si>
    <t xml:space="preserve">महापौर निवासस्थान येथे शोभिवंत भिंत बांधणे व इतर कामे करणे </t>
  </si>
  <si>
    <t>XE23A301/W7-939</t>
  </si>
  <si>
    <t>प्र्रभाग क्र.15 डे्रनेज  चेंबर्स व लाईन साफसफाई करणे.(उर्वरित भाग)</t>
  </si>
  <si>
    <t>RE20A302/C2-934</t>
  </si>
  <si>
    <t>CE22A571</t>
  </si>
  <si>
    <t>प्रभाग क्र.56 जनता वसाहत  गल्ली  नं.13 जवळील  परिसरातील रस्ते विकसीत   करणे</t>
  </si>
  <si>
    <t>RE20C301/W1-757</t>
  </si>
  <si>
    <t>प्रभाग क्र.15  मध्ये शाळा(नेताजी शाळा,आचार्य  अत्रे शाळा,अyुसयाबाई सावंत  शाळा),आरोग्य कोठी(राज चौक,नवी_x000D_
खडकी,जुने वॉर्ड  ऑफीस) सुलभ  शौचालय(राज  चौक,भिमज्योत मित्रमंडळ)  इ.मध्ये विद्युतविषयक  कामे करणे</t>
  </si>
  <si>
    <t>RE20A302/C2-935</t>
  </si>
  <si>
    <t>CE22A573</t>
  </si>
  <si>
    <t>RE20C301/W1-758</t>
  </si>
  <si>
    <t xml:space="preserve">मनपाच्या ताब्यात आलेल्या व असलेल्या जमिनीवर कंपाउंड करणे </t>
  </si>
  <si>
    <t>प्रभाग क्र.56 स.नं.131/1 पानमळा येथील अंतर्गत गल्लया विकसीत   करणे</t>
  </si>
  <si>
    <t>प्रभाग क्र.15  मध्ये कंझारभट चौक,राज चौक,भिमज्योत मित्रमंडळ,गजराज क्लब फिडर पिलर बसविणे व फिडर पिलर_x000D_
दुरूस्ती व इतर  अनुषंगिक  कामे करणे.</t>
  </si>
  <si>
    <t>CE22A578</t>
  </si>
  <si>
    <t>RE22C302/C4-602</t>
  </si>
  <si>
    <t>ZE16A104A/S5-214</t>
  </si>
  <si>
    <t xml:space="preserve">डॉ. सर्वपल्ली राधाकृष्णन शाळेत जुना हॉल तोडून आधूनिक लायब्ररी बांधणे </t>
  </si>
  <si>
    <t>45अ</t>
  </si>
  <si>
    <t>CE20A883/S8-164</t>
  </si>
  <si>
    <t>प्रभाग क्र.56 जनता सांस्कृतिक हॉल व विकास तरूण मंडळ समाज मंदिरात जिन्यास स्टेनलेस स्टिल  रेलींग  करणे.</t>
  </si>
  <si>
    <t xml:space="preserve"> प्रभाग क्र.45 अ,सय्यदनगर गल्ली नं.3 ए पिण्याच्या पाण्याची लाईन टाकणे. </t>
  </si>
  <si>
    <t>प्रभाग क्र.22 ब मध्ये मारूती  मंदिर    ते बाल मित्र मंडळ सिमेंट काँक्रीट  रस्ता  करणे</t>
  </si>
  <si>
    <t>ZE16A104A/S5-215</t>
  </si>
  <si>
    <t>CE22A579</t>
  </si>
  <si>
    <t>RE20C302/C1-668</t>
  </si>
  <si>
    <t xml:space="preserve"> प्रभाग क्र.45 अ, सय्यदनगर गल्ली नं.8 ए पिण्याच्या पाण्याची लाईन टाकणे. </t>
  </si>
  <si>
    <t>CE20A883/S8-165</t>
  </si>
  <si>
    <t>केंद्र शासनाच्या योजनेशी संलग्न राहून ग्रामीण व शहरी बचत गटांच्या उत्पादनासाठी शहरात विविध ठिकाणी प्रशिक्षण व विक्री केंद्र बांधणे</t>
  </si>
  <si>
    <t>प्रभाग क्र.56 जनता वसाहत येथील सुलभ  शौचालयात विद्युत विषयक   कामे करणे.</t>
  </si>
  <si>
    <t xml:space="preserve">प्रभाग क्र.22 ब मध्ये बाल मित्र मंडळ ते भदंत आनंद बुध्दविहार चौक (वन्नापा चौक) रस्ता सिमेंट काँक्रीट करणे </t>
  </si>
  <si>
    <t>ZE16A104A/S5-216</t>
  </si>
  <si>
    <t>CE20A883/S8-166</t>
  </si>
  <si>
    <t xml:space="preserve"> प्रभाग क्र.45 अ, सय्यदनगर गल्ली नं.12 ए च्या विविध पोट गल्लया पिण्याच्या पाण्याची लाईन टाकणे. </t>
  </si>
  <si>
    <t>प्रभाग क्र.22 ब ललकार मित्र मंडळ ते  पाच   बिल्डिंग पर्यंत रस्ता   सिमेंट काँक्रीट  करणे</t>
  </si>
  <si>
    <t>CE22A585</t>
  </si>
  <si>
    <t>RE14B302/C5-607</t>
  </si>
  <si>
    <t>बिबवेवाडी स.नं. 682 येथे विस्थापितांसाठी गाळे बांधणे</t>
  </si>
  <si>
    <t>प्रभाग क्र.56 मधील  सार्व.शौचालये/मुतारी आरोग्य    कोठ्यांची दुरूस्ती व तद्.कामे करणे.</t>
  </si>
  <si>
    <t>RE20C301/W1-759</t>
  </si>
  <si>
    <t>ZE16A104A/S5-217</t>
  </si>
  <si>
    <t>प्रभाग क्र.1 मध्ये  शाळा (माधवराव टिंगरेनगर विद्यालय,  वसंतराव टिंगरे विद्यालय,सरस्वती विद्यालय) दवाखाने_x000D_
(जे.पी.नगर  ,बर्मासेल  दवाखाना  ),आरोग्य कोठी  (गोकुळनगर,भरतढाबा,विद्यानगर) व सुलभ शौचालय ्र(गोकुळनगर व श्रमिकनगर वसाहत)इ.मध्ये विद्युतविषयक कामे करणे</t>
  </si>
  <si>
    <t>CE20A883/S8-167</t>
  </si>
  <si>
    <t xml:space="preserve"> प्रभाग क्र.45 अ, सय्यदनगर गल्ली नं.साडे 12 ए पिण्याच्या पाण्याची लाईन टाकणे. </t>
  </si>
  <si>
    <t>प्रभाग क्र.23 अ  मध्ये 31 ब मंगळवार पेठ  येथे    ट्रिमिक्स काँक्रिट  करणे.</t>
  </si>
  <si>
    <t>RE14B302/C5-608</t>
  </si>
  <si>
    <t>CE22A586</t>
  </si>
  <si>
    <t>ZE16A104A/S5-218</t>
  </si>
  <si>
    <t>प्रभाग क्र.56 जनता वसाहत  गवनि घोषित झोपडपट्यांमध्ये कॉक्रीट,  फरशी व ड्रेनेज  दुरूस्ती तद्.  कामे  करणे.</t>
  </si>
  <si>
    <t xml:space="preserve">सावरकर भवन येथे इमारतींची दुरुस्ती व सुधारणा कामे करणे </t>
  </si>
  <si>
    <t xml:space="preserve"> प्रभाग क्र.45 अ,सय्यदनगर गल्ली नं.21 ए पिण्याच्या पाण्याची लाईन टाकणे. </t>
  </si>
  <si>
    <t>RE14B301/W5-666</t>
  </si>
  <si>
    <t>CE20A883/S8-168</t>
  </si>
  <si>
    <t>प्रभाग क्र.16 मधील शांतीनगर,आदर्श इंदिरानगर,सुरक्षानगर  येथिल सार्वजनिक व सुलभ  शौचालयाची दुरूस्ती कामे  करणे.</t>
  </si>
  <si>
    <t>प्रभाग क्र.23 अ  मध्ये 224, 226, 227 व मंगळवार पेठ  येथे    विविध ठिकाणी ट्रिमिक्स    काँक्रिट  करणे.</t>
  </si>
  <si>
    <t>ZE16A104A/S5-219</t>
  </si>
  <si>
    <t xml:space="preserve"> प्रभाग क्र.45 अ, सय्यदनगर गल्ली नं.2 बी पिण्याच्या पाण्याची लाईन टाकणे. </t>
  </si>
  <si>
    <t>XE23A302/C7-659</t>
  </si>
  <si>
    <t>CE22A589</t>
  </si>
  <si>
    <t>CE20A883/S8-169</t>
  </si>
  <si>
    <t>XE23A301/W7-940</t>
  </si>
  <si>
    <t>प्रभाग क्र.56जनता वसाहत मध्ये   ड्रेनेज  लाईन  दुरूस्त करणे</t>
  </si>
  <si>
    <t>प्रभाग क्र.24अ, मध्ये पुलाची  वाडी येथील   अंतर्गत गल्लीत ट्रिमिक्स काँक्रीटीकरण  करणे.</t>
  </si>
  <si>
    <t>गणेश उत्सवामध्ये सांस्कृतिक कार्यक्रमासाठी मंडप व्यवस्था व इतर तद्नुषंगिक कामे करणे</t>
  </si>
  <si>
    <t>प्रभाग क्र.16 मधील शांतीनगर आदर्श इंदिरानगर  फुलेनगर    बिडी कामगार वसाहत  आंबेडकर नगर सुरक्षानगर भागातील_x000D_
ड्रेनेज  चेंबर्स व लाईन साफसफाई व दुरूस्तीविषयक    कामे करणे.</t>
  </si>
  <si>
    <t>ZE16A104A/S5-220</t>
  </si>
  <si>
    <t>प्रभाग क्र.45 अ, राजीव गांधीनगर, संतोषीनगर, वैजयंता कॉलनी व डोंगरावरील पाण्याच्या टाकीच्या जवळील परिसर पाणी पुरवठा करण्यासाठी बुस्टर पंप बसविणे व लाईन जोडून देणे.</t>
  </si>
  <si>
    <t>CE20A883/S8-170</t>
  </si>
  <si>
    <t>XE23A302/C7-660</t>
  </si>
  <si>
    <t>प्रभाग क्र.24अ,   मध्ये आपटे  रोड लगत  गल्लीत ट्रिमिक्स काँक्रीटीकरण  करणे.</t>
  </si>
  <si>
    <t>प्रभाग क्र.56 पानमळा वसाहत  येथे    ड्रेनेज  लाईन  दुरूस्त करणे</t>
  </si>
  <si>
    <t>XE23A301/W7-941</t>
  </si>
  <si>
    <t>ZE16A104A/S5-221</t>
  </si>
  <si>
    <t>CE22A590</t>
  </si>
  <si>
    <t>70</t>
  </si>
  <si>
    <t>प्रभाग क्र.16 मधील लुप रोड एअरपोर्ट  रोड,आळंदी रस्ता भागातील पावसाळी लाईन व एम ईएस  वॉटरवर्क व पर्णकुटी_x000D_
मागील नाला साफसफाई  करणे.</t>
  </si>
  <si>
    <t xml:space="preserve"> प्रभाग क्र.45 अ, स.नं.88 ससाणे वस्ती पिण्याच्या पाण्याची लाईन टाकणे. </t>
  </si>
  <si>
    <t>प्र.क्र.71 मधिल स नं.682/683 पार्ट बिबवेवाडी क्षेत्रीय कार्यालय इमारत बांधकाम करणे.</t>
  </si>
  <si>
    <t>CE20A883/S8-171</t>
  </si>
  <si>
    <t>XE23A302/C7-661</t>
  </si>
  <si>
    <t>ZE16A104A/S5-222</t>
  </si>
  <si>
    <t>प्रभाग क्र.56 जनता वसाहत डोंगर माथ्यावरील ड्रेनेज  लाईन  दुरूस्त करणे</t>
  </si>
  <si>
    <t>प्रभाग क्र.24अ,   मध्ये गणेश   वाडीतील रस्ते  यु.टी.डब्ल्यू.टी.काँक्रीटीकरण करणे.</t>
  </si>
  <si>
    <t>RE20A301/W2-1327</t>
  </si>
  <si>
    <t xml:space="preserve"> प्रभाग क्र.45 अ, स.नं.88 सुवर्ण मंगल कार्यालय पिण्याच्या पाण्याची लाईन टाकणे. </t>
  </si>
  <si>
    <t>प्रभाग क्र.16 मधील  आंबेडकर नगर अग्रेसेन हायस्कुल ते  आरटीओ चौक रस्ता येथिल पदपथांची सुधारणा   करणे.</t>
  </si>
  <si>
    <t>CE22A591</t>
  </si>
  <si>
    <t>शहरातील सांस्कृतिक भवने व इतर सर्व इमारतींची दुरुस्ती विषयक व विविध विकास कामे करणे</t>
  </si>
  <si>
    <t>CE20A883/S8-172</t>
  </si>
  <si>
    <t>ZE16A104A/S5-223</t>
  </si>
  <si>
    <t>XE23A302/C7-662</t>
  </si>
  <si>
    <t>प्रभाग क्र.24अ,   मध्ये घोले रोड  येथील   त्रिवेदी पथ  ट्रिमिक्स  काँक्रीटीकरण  करणे.</t>
  </si>
  <si>
    <t xml:space="preserve"> प्रभाग क्र.45 अ, स.नं.59 दुगड चाळ पिण्याच्या पाण्याची लाईन टाकणे. </t>
  </si>
  <si>
    <t>प्रभाग क्र.56 जनता वसाहत शंकर मंदिराजवळ ड्रेनेज  लाईन  टाकणे.</t>
  </si>
  <si>
    <t>RE22C301/W4-698</t>
  </si>
  <si>
    <t>प्रभाग क्र.16 नानासाहेब   परूळेकर शाळेतील स्केटींग  ग्राउंडचे उर्वरीत   कामे  तसेच   मैदान परिसर  विकसित करणे.</t>
  </si>
  <si>
    <t>CE20A883/S8-173</t>
  </si>
  <si>
    <t>CE22A592</t>
  </si>
  <si>
    <t>ZE16A104A/S5-224</t>
  </si>
  <si>
    <t>प्रभाग क्र.24अ,   मध्ये घोले रोड अंतर्गत   गल्लीत यु.टी.डब्ल्यु.टी.पध्दतीने काँक्रीटीकरण  करणे.</t>
  </si>
  <si>
    <t>पुणे मनपाचे वसाहतींमध्ये ट्र—ॅन्झिट कॅम्प बांधणे</t>
  </si>
  <si>
    <t xml:space="preserve"> प्रभाग क्र.45 अ, स.नं.63 इनामदार नगर पिण्याच्या पाण्याची लाईन टाकणे. </t>
  </si>
  <si>
    <t>RE22C301/W4-699</t>
  </si>
  <si>
    <t>प्रभाग क्र.16 नानासाहेब   परूळेकर शाळा व वि द घाटे  शाळा देखभाल दुरूस्तीची  कामे करणे.</t>
  </si>
  <si>
    <t>CE20A883/S8-174</t>
  </si>
  <si>
    <t>प्रभाग क्र.24अ,   मध्ये आपटे  रोड अंतर्गत   गल्लीत यु.टी.डब्ल्यु.टी.पध्दतीने काँक्रीटीकरण  करणे.</t>
  </si>
  <si>
    <t>CE22A593</t>
  </si>
  <si>
    <t>गुलटेकडी व्हेईकल डेपो व घोरपडे पेठ वर्कशॉप येथे नवीन प्रशासकीय इमारत बांधणे व विविध विकास कामे करणे</t>
  </si>
  <si>
    <t>CE20A883/S8-175</t>
  </si>
  <si>
    <t>प्रभाग क्र.24अ,   मध्ये विविध ठिकाणी यु.टी.डब्ल्यु.टी.पध्दतीने काँक्रीटीकरण  करणे.</t>
  </si>
  <si>
    <t>CE22A594</t>
  </si>
  <si>
    <t>पुणे मनपा वसाहती नव्याने बांधणे :- वाकडेवाडी, पांडवनगर, राजेंद्रनगर, अंबिलओढा, घोरपडे पेठ क्र. 8 व क्र. 9, राजेवाडी</t>
  </si>
  <si>
    <t xml:space="preserve">ग−1. महापालिका आयुक्त यांचे कार्यालय </t>
  </si>
  <si>
    <t>क. पाणीपट्टी − साधारण पाणीपट्टी (कआकसंप्र)</t>
  </si>
  <si>
    <t>XI12A101</t>
  </si>
  <si>
    <t>ZE16A104A/S5-225</t>
  </si>
  <si>
    <t xml:space="preserve"> प्रभाग क्र.45 अ, इशरत बाग गल्ली नं.1 पिण्याच्या पाण्याची लाईन टाकणे. </t>
  </si>
  <si>
    <t>XE23A301/W7-942</t>
  </si>
  <si>
    <t>CE22A596</t>
  </si>
  <si>
    <t>प्रभाग क्र.16 मध्ये आदर्शइंदिरानगर,फुलेनगर,शांतीनगर  भागातील पावसाळी व ड्रेनेज   लाईन   दुरूस्ती करणे.</t>
  </si>
  <si>
    <t>बोपोडी येथे मुळा नदी काढावर धोबीघाट बांधणे</t>
  </si>
  <si>
    <t>ZE16A104A/S5-226</t>
  </si>
  <si>
    <t xml:space="preserve"> प्रभाग क्र.45 अ, इशरत बाग गल्ली नं.2 पिण्याच्या पाण्याची लाईन टाकणे. </t>
  </si>
  <si>
    <t>RE20A301/W2-1328</t>
  </si>
  <si>
    <t>प्रभाग क्र.16 मधील स्वातंत्र्यसैनिक नगर येथे  मुख्य   आळंदी रस्ता  ते  हुतात्मा उदयान मागील बाजु पर्यंत_x000D_
यु.टी.डब्लू.टी.पध्दतीने काँक्रीट  करणे.</t>
  </si>
  <si>
    <t>ZE16A104A/S5-227</t>
  </si>
  <si>
    <t xml:space="preserve"> प्रभाग क्र.45 अ, इशरत बाग गल्ली नं.3 पिण्याच्या पाण्याची लाईन टाकणे. </t>
  </si>
  <si>
    <t>CE22A597</t>
  </si>
  <si>
    <t xml:space="preserve">नागपूर चाळ व एम.एस. कॉलनी याठिकाणी सिमाभिंत बांधणे </t>
  </si>
  <si>
    <t>ZE16A104A/S5-228</t>
  </si>
  <si>
    <t>RE20A301/W2-1329</t>
  </si>
  <si>
    <t xml:space="preserve"> प्रभाग क्र.45 अ, इशरत बाग गल्ली नं.4 पिण्याच्या पाण्याची लाईन टाकणे. </t>
  </si>
  <si>
    <t>प्रभाग क्र.16 जेल  रोड,मनोरूग्णालय प्रवेशव्दार ते  मेंटल कॉर्नर फुटपाथ    करणे.</t>
  </si>
  <si>
    <t>CE22A599</t>
  </si>
  <si>
    <t>पांडवनगर येथे सिमाभिंत बांधणे</t>
  </si>
  <si>
    <t>ZE16A104A/S5-229</t>
  </si>
  <si>
    <t>प्रभाग क्र.45 अ, इंद्रायणी मंगल कार्यालय ते गणपती मंदिर काळेपडळ 8 इंची पिण्याच्या पाण्याची लाईन टाकणे</t>
  </si>
  <si>
    <t>RE20A301/W2-1330</t>
  </si>
  <si>
    <t>प्रभाग क्र.16  मध्ये जेल  रोड,हरिगंगा  रोड,फुलेनगर,आंबेडकरनगर येथिल रस्त्यांवर  स्ट्रीट  फर्निशिंग   कामे करणे.</t>
  </si>
  <si>
    <t>ZE16A104A/S5-230</t>
  </si>
  <si>
    <t>CE22A603</t>
  </si>
  <si>
    <t xml:space="preserve"> प्रभाग क्र.45 अ, जनसेवा सोसायटी काळेपडळ येथे 8 इंची पिण्याची पाण्याची लाईन टाकणे </t>
  </si>
  <si>
    <t>तक्ता क्र. 3</t>
  </si>
  <si>
    <t>CE20A883/S8-176</t>
  </si>
  <si>
    <t>कविवर्य ग.दि.मांडगुळकर स्मारक उभारणे</t>
  </si>
  <si>
    <t xml:space="preserve">प्रभाग क्र.24अ, मध्ये आपटे रोड लागून शिवसागर हॉटेल जवळील लेनमध्ये ट्रिमिक्स काँक्रीटीकरण करणे. </t>
  </si>
  <si>
    <t>RE14B301/W5-667</t>
  </si>
  <si>
    <t>प्रभाग क्र.16 भारतनगर येथे  सुलभ शौचालय बांधणे</t>
  </si>
  <si>
    <t>ZE16A104A/S5-231</t>
  </si>
  <si>
    <t xml:space="preserve"> प्रभाग क्र.45 अ, येथे विविध ठिकाणी पाण्याची लाईन टाकणे. </t>
  </si>
  <si>
    <t>पुणे महानगरपालिकेचा भांडवली खर्च (सन 2001-02 ते 2015-16)</t>
  </si>
  <si>
    <t xml:space="preserve">ग−2. अतिरिक्त महापालिका आयुक्त (विशेष) यांचे कार्यालय </t>
  </si>
  <si>
    <t>CE22A605</t>
  </si>
  <si>
    <t>RE20A301/W2-1331</t>
  </si>
  <si>
    <t>ख. शासनाकडून (कआकसंप्र)</t>
  </si>
  <si>
    <t>कोथरुड येथे शिवसृष्टी उभारणे</t>
  </si>
  <si>
    <t>XI12B101</t>
  </si>
  <si>
    <t>ZE16A104A/S5-232</t>
  </si>
  <si>
    <t>प्रभाग क्र.16  मुख्य   आळंदी रोड   ते  शातीनगर नदीपुलापर्यंत रस्ता साईडपटटी  विकसित  करणे.</t>
  </si>
  <si>
    <t>CE20A883/S8-177</t>
  </si>
  <si>
    <t xml:space="preserve"> प्रभाग क्र.45 अ, सातवनगर येथे पाण्याची लाईन टाकणे. </t>
  </si>
  <si>
    <t>RE20C302/C1-669</t>
  </si>
  <si>
    <t>प्र.क्र.24ब  मधील  बालगंर्धव चौक ते  एफ.सी.रोड   पर्यतचा रस्ता   युटीडब्ल्यू  पध्दतीने करणे.</t>
  </si>
  <si>
    <t>प्रभाग क्र.57 अ लक्ष्मीनगर येथील  विद्युत तारा भुमिगत  करणे.</t>
  </si>
  <si>
    <t>ZE16A104A/S5-233</t>
  </si>
  <si>
    <t>XE23A301/W7-943</t>
  </si>
  <si>
    <t>CE22A606#</t>
  </si>
  <si>
    <t xml:space="preserve"> प्रभाग क्र.45 अ, स.नं.42/2 भारत कॉलनी पाण्याची लाईन टाकणे. </t>
  </si>
  <si>
    <t>CE20A883/S8-178</t>
  </si>
  <si>
    <t>शहरात विविध ठिकाणी विरंगुळा केंद्र बांधणे</t>
  </si>
  <si>
    <t>प्रभाग क्र.16 मध्ये बीडीकामगार  वसाहत,सुरक्षानगर,शांतीनगर भागात  ड्रेनेज  विषयक कामे करणे.</t>
  </si>
  <si>
    <t>प्र.क्र.24ब मधील  डेंगळेपूल ते  बालगंर्धव  पर्यतचा रस्ता   युटीडब्ल्यू  पध्दतीने करणे.</t>
  </si>
  <si>
    <t>XE23A302/C7-663</t>
  </si>
  <si>
    <t>भांडवली निधी खर्च</t>
  </si>
  <si>
    <t>उपनगरे विकास निधी खर्च</t>
  </si>
  <si>
    <t>प्रभाग क्र.57 अ लक्ष्मीनगर  मधील खराब  झालेल्या ड्रेनेज  लाईन बदलून  नवीन  टाकणे.</t>
  </si>
  <si>
    <t>झोपडपट्टी निर्मूलन व पुनर्वसन निधी खर्च</t>
  </si>
  <si>
    <t>ZE16A104A/S5-234</t>
  </si>
  <si>
    <t>यंत्रसामग्री घसारा निधी खर्च</t>
  </si>
  <si>
    <t>45ब</t>
  </si>
  <si>
    <t>भूमी संपादन निधी</t>
  </si>
  <si>
    <t xml:space="preserve"> प्रभाग क्र.45ब, मध्ये पाणी पुरवठा विषयक सुधारणा कामे करणे. </t>
  </si>
  <si>
    <t>CE20A883/S8-179</t>
  </si>
  <si>
    <t>RE20C301/W1-760</t>
  </si>
  <si>
    <t>प्र.क्र.24ब मधील  क  आपटेरोड चौक    परिसरातील रस्ता युटीडब्ल्यू  पध्दतीने करणे.</t>
  </si>
  <si>
    <t>CE22A611</t>
  </si>
  <si>
    <t>प्रभाग क्र.16  मध्ये शाळा (वि.द.घाटे शाळा व नानासाहेब परूळेकर शाळा) आरोग्य कोठी    व सुलभ शौचालय (_x000D_
इंदिरानगर ,बिडीकामगार वसाहत व भारतनगर )इ.मध्ये विद्युतविषयक कामे करणे</t>
  </si>
  <si>
    <t xml:space="preserve">गणेश कला क्रिडा रंगमंच येथे विविध दुरस्तीची कामे करणे </t>
  </si>
  <si>
    <t>RE14B302/C5-609</t>
  </si>
  <si>
    <t>ZE16A104A/S5-235</t>
  </si>
  <si>
    <t>प्रभाग क्र.57 अ पर्वतीदर्शन येथील शौचालयावर पाण्याच्या  टाक्या बसविणे.</t>
  </si>
  <si>
    <t xml:space="preserve"> प्रभाग क्र.45ब, मध्ये विविध ठिकाणी पिण्याच्या पाण्याच्या लाईन टाकणे. </t>
  </si>
  <si>
    <t>CE20A883/S8-180</t>
  </si>
  <si>
    <t>प्रभाग क्र.  25 अ, हनुमान नगर येथे रस्ते   आर.एम.सी. कॉक्रीटीकरण करणे</t>
  </si>
  <si>
    <t>ZE16A104A/S5-236</t>
  </si>
  <si>
    <t>CE22A613</t>
  </si>
  <si>
    <t xml:space="preserve"> प्रभाग क्र.45ब, मध्ये विविध ठिकाणच्या जुन्या पाण्याच्या लाईन बदलणे </t>
  </si>
  <si>
    <t>RE20A302/C2-936</t>
  </si>
  <si>
    <t>प्रभाग क्र.57 अ  मध्ये विविध ठिकाणी   स्पीड  ब्रेकर बसविणे व झेब्रा क्रॉसिंग  थर्माेप्लास्टिक पेंट  मारणे.</t>
  </si>
  <si>
    <t>CE20A883/S8-181</t>
  </si>
  <si>
    <t>प्रभाग क्र.  25 अ,भाभा हॉस्पिटल मागील रस्ते आर.एम.सी. कॉक्रीटीकरण करणे</t>
  </si>
  <si>
    <t>ZE16A104A/S5-237</t>
  </si>
  <si>
    <t xml:space="preserve"> प्रभाग क्र.45ब, मध्ये हडपसर स.नं.50 येथे पिण्याच्या पाण्याच्या लाईन टाकणे. </t>
  </si>
  <si>
    <t xml:space="preserve">ग−3. अतिरिक्त महापालिका आयुक्त (जनरल) यांचे कार्यालय </t>
  </si>
  <si>
    <t>CE20A883/S8-182</t>
  </si>
  <si>
    <t>RE22C302/C4-603</t>
  </si>
  <si>
    <t>CE22A625</t>
  </si>
  <si>
    <t>प्रभाग क्र.  25ब, मंगलवाडी येथे  अंतर्गत रस्ते  यु.टी.डब्ल्यू.टी.पध्दतीने विकसित  करणे.</t>
  </si>
  <si>
    <t>प्रभाग क्र.57 अ डॉ.आंबेडकर  शाळा रंग मारणे.</t>
  </si>
  <si>
    <t xml:space="preserve">भारतरत्न डॉ. बाबासाहेब आंबेडकर वसतिगृह बांधणे </t>
  </si>
  <si>
    <t>ZE16A104A/S5-238</t>
  </si>
  <si>
    <t xml:space="preserve"> प्र.क्र.46 अ रामटेकडी इंडस्ट्रीज एरिया येथील अंतर्गत पाण्याची लाईन टाकणे </t>
  </si>
  <si>
    <t>ग. पाणीपट्टी − पाणीमापकानुसार (अति.न.अ.)</t>
  </si>
  <si>
    <t>XI12C101</t>
  </si>
  <si>
    <t>CE20A883/S8-183</t>
  </si>
  <si>
    <t>प्रभाग क्र.  25ब, नवराजस्थान  सोसायटी येथे  अंतर्गत रस्ते  यु.टी.डब्ल्यु.टी.पध्दतीने विकसित  करणे.</t>
  </si>
  <si>
    <t>ZE16A104A/S5-239</t>
  </si>
  <si>
    <t>CE22A629</t>
  </si>
  <si>
    <t xml:space="preserve"> प्र.क्र.46 अ रामटेकडी येथे अंतर्गत पाण्याची लाईन टाकणे </t>
  </si>
  <si>
    <t xml:space="preserve">धनकवडी क्षेत्रीय कार्यालय इमारत बांधकाम करणे </t>
  </si>
  <si>
    <t>RE14B302/C5-610</t>
  </si>
  <si>
    <t>प्रभाग क्र.57 ब पर्वतीदर्शन मध्ये सार्वजनिक शौचालय दुरुस्त करणे.</t>
  </si>
  <si>
    <t>CE20A883/S8-184</t>
  </si>
  <si>
    <t>प्रभाग क्र.  25ब, हनुमाननगर येथील अंतर्गत रस्ते  यु.टी.डब्ल्यु.टी.पध्दतीने विकसित  करणे.</t>
  </si>
  <si>
    <t>ZE16A104A/S5-240</t>
  </si>
  <si>
    <t xml:space="preserve"> प्र.क्र.46 अ रामटेकडी येथील पाण्याची टाकी येथील अर्धवट पाण्याची लाईन टाकण्यासाठी </t>
  </si>
  <si>
    <t>CE20A883/S8-185</t>
  </si>
  <si>
    <t>XE23A302/C7-664</t>
  </si>
  <si>
    <t>ZE16A104A/S5-241</t>
  </si>
  <si>
    <t>46ब</t>
  </si>
  <si>
    <t>प्रभाग क्र.  25ब, गोलंंदाज चौक ते  मारूती मंदिर पर्यंत  रस्ता यु.टी.डब्ल्यु.टी.पध्दतीने विकसित   करणे</t>
  </si>
  <si>
    <t>प्रभाग क्र.57 ब पर्वतीदर्शन विविध ठिकाणी ड्रेनेज  लाईन  टाकणे.</t>
  </si>
  <si>
    <t xml:space="preserve"> प्र.क्र.46ब वानवडी परिसरातील पाणी पुरवठा सुधारणा करणे </t>
  </si>
  <si>
    <t>CE20A883/S8-186</t>
  </si>
  <si>
    <t>ZE16A104A/S5-242</t>
  </si>
  <si>
    <t>प्रभाग क्र.  25ब, साईबाबा मंदिर    ते संगान्ता मित्र मंडळ    येथे रस्ता यु.टी.डब्ल्यु.टी.पध्दतीने विकसित करण</t>
  </si>
  <si>
    <t xml:space="preserve"> प्रभाग क्र.48 अ भवानी पेठ परिसरात पाण्याची लाईन टाकणे </t>
  </si>
  <si>
    <t>RE20A302/C2-937</t>
  </si>
  <si>
    <t>CE22A630</t>
  </si>
  <si>
    <t xml:space="preserve">प्रतापराव हुले कॉम्प्लेक्स येथे विविध विकासाची कामे करणे </t>
  </si>
  <si>
    <t>प्रभाग क्र.57 ब मध्ये विविध ठिकाणी पदपथ  दुरुस्त करणे.</t>
  </si>
  <si>
    <t>ZE16A104A/S5-243</t>
  </si>
  <si>
    <t>CE20A883/S8-187</t>
  </si>
  <si>
    <t xml:space="preserve"> प्रभाग क्र.48 अ गणेश पेठ परिसरात पाण्याची लाईन टाकणे </t>
  </si>
  <si>
    <t xml:space="preserve">प्रभाग क्र. 25ब, मधील डॉ.होमी भाभा हॉस्पीटल ते कुसाळकर पुतळा येथील रस्ता काँक्रीटचे उर्वरित काम करणे. </t>
  </si>
  <si>
    <t>CE22A631</t>
  </si>
  <si>
    <t>RE22C302/C4-604</t>
  </si>
  <si>
    <t>धनकवडी क्षेत्रीय कार्यालयाकरिता कात्रज रॅम्प जागेवर क्षेत्रीय कार्यालयाची इमारत बांधणे</t>
  </si>
  <si>
    <t>ZE16A104A/S5-244</t>
  </si>
  <si>
    <t>CE20A883/S8-188</t>
  </si>
  <si>
    <t>प्रभाग क्र.57 ब पर्वतीदर्शन    पुणे मनपाच्या शाळेमध्ये विविध  ठिकाणी  दुरुस्ती करणे.</t>
  </si>
  <si>
    <t xml:space="preserve"> प्रभाग क्र.48 अ मधील नळ कोंडाळे दुरुस्ती विषयक कामे करणे </t>
  </si>
  <si>
    <t>ग−1. मीटर पाणीपट्टी थकबाकीपोटी जमा</t>
  </si>
  <si>
    <t>XI12C101A</t>
  </si>
  <si>
    <t>प्रभाग क्र.26ब, मधील  रामबाग, एमआयटी, शिलाविहार, पौडरोड,  जोग हॉस्पीटल, किमया  हॉटेल व पौड  रोडवरील दोन्ही  बाजूस असलेल्या गृहनिर्माण सोसायट्यांमधील प्रमुख रस्त्यांचे यु.टी.डब्ल्यू.टी.तल्वावर काँक्रीटीकरण  करणे.</t>
  </si>
  <si>
    <t>ZE16A104A/S5-245</t>
  </si>
  <si>
    <t>CE22A632</t>
  </si>
  <si>
    <t xml:space="preserve"> प्रभाग क्र. 48 ब, महाराणा प्रताप शाळेमध्ये पाण्याचे संपवेल बांधणे. </t>
  </si>
  <si>
    <t>CE20A883/S8-189</t>
  </si>
  <si>
    <t>RE20C302/C1-670</t>
  </si>
  <si>
    <t xml:space="preserve">स.नं. 14 रामनगर येरवडा येथील व्यायामशाळेचे काम पूर्ण करणे </t>
  </si>
  <si>
    <t>RE20A301/W2-1332</t>
  </si>
  <si>
    <t>प्रभाग क्र.57 ब पर्वतीदर्शन विविध ठिकाणी प्रकाश व्यवस्था  करणे व शौचालयात दिवे  लावणे.</t>
  </si>
  <si>
    <t>प्रभाग क्र.27 अ, काळुबाई  मंदिर परिसरामधील  रस्ता यु.टी.डब्ल्यू.टी.पध्दतीने काँक्रीटीकरण  करणे.</t>
  </si>
  <si>
    <t>प्रभाग क्र.39 मधील  परीसरात विविध ठिकाणी गल्लीबोळ कॉक्रीट  करणे व फरशी बसविणे व तद्नुषंगीक कामे करणे</t>
  </si>
  <si>
    <t>ZE16A104A/S5-246</t>
  </si>
  <si>
    <t xml:space="preserve"> प्रभाग क्र.49अ,मधील विविध ठिकाणी मोठ्या व्यासाच्या पाण्याच्या लाईन टाकणे </t>
  </si>
  <si>
    <t>CE20A883/S8-190</t>
  </si>
  <si>
    <t>CE22A633</t>
  </si>
  <si>
    <t xml:space="preserve">प्रभाग क्र.27 अ, शिवतीर्थनगर ते चैतन्य हेल्थ क्लब पर्यंतचा रस्ता यु.टी.डब्ल्यू.टी.पध्दतीने काँक्रीटीकरण करणे. </t>
  </si>
  <si>
    <t>स.नं. 14 रामनगर प्रगती दवाखाना येथे सिमाभिंत बांधणे व उर्वरित कामे करणे</t>
  </si>
  <si>
    <t>RE20A301/W2-1333</t>
  </si>
  <si>
    <t>ZE16A104A/S5-247</t>
  </si>
  <si>
    <t>प्रभाग क्र.39  मध्ये विविध ठिकाणी  फुटपाथ करणे,तद्नुषंगीक  कामे  करणे.</t>
  </si>
  <si>
    <t xml:space="preserve"> प्रभाग क्र.50 ब,मध्ये विविध ठिकाणी लहान व मोठ्या व्यासाच्या पाण्याच्या लाईन टाकणे. </t>
  </si>
  <si>
    <t>CE20A883/S8-191</t>
  </si>
  <si>
    <t xml:space="preserve">प्र.क्र.27 ब कांचनबन सोसायटी ते चैतन्य हेल्थ क्लब हा मुख्य रस्ता तसेच प्रभागातील विविध ठिकाणचे रस्ते यु टी डब्ल्यू टी पध्दतीने सिमेंट कॉक्रीटीकरण करणे </t>
  </si>
  <si>
    <t>ZE16A104A/S5-248</t>
  </si>
  <si>
    <t>RE20A301/W2-1334</t>
  </si>
  <si>
    <t xml:space="preserve"> प्र.क्र. 51 अ मध्ये सार्वजनिक नळकोंडाळे दुरुस्ती करणे व बांधणे. </t>
  </si>
  <si>
    <t>प्रभाग क्र.39 मधील सिमेंट रस्त्याचे   दुरूस्ती करणे  कॉक्रीट  करणे हेवी ब्लॉक   बसविणे चेंबर्स उचलणे तद्नुषंगीक कामे  करणे.</t>
  </si>
  <si>
    <t>CE20A883/S8-192</t>
  </si>
  <si>
    <t>ग−2. गवनि खात्याअंतर्गत होणारी पाणीपट्टी जमा</t>
  </si>
  <si>
    <t>XI12C101B</t>
  </si>
  <si>
    <t>प्रभाग क्र.28 अ, मध्ये गुजरात   कॉलनी येथील   रस्ता   यु.टी.डब्ल्यू.टी पध्दतीने  काँक्रीटीकरण  करणे.</t>
  </si>
  <si>
    <t>ZE16A104A/S5-249</t>
  </si>
  <si>
    <t>CE22A634</t>
  </si>
  <si>
    <t xml:space="preserve"> प्र.क्र.51 ब लोकमान्य नगर व नवी सदाशिव पेठ भागात पाणीपुरवठा सुधारणे </t>
  </si>
  <si>
    <t>RE20A301/W2-1335</t>
  </si>
  <si>
    <t>वॉ.क्र.21 मोझे प्रा.शाळेची सिमाभिंत बांधणे / वॉचमन क्वॉर्टर बांधणे / पाथवे व विविध कामे करणे</t>
  </si>
  <si>
    <t>प्रभाग क्र.39  मध्ये पावसाळी लाईन व ड्रेनेज  साफसफाई   करणे</t>
  </si>
  <si>
    <t>CE20A883/S8-193</t>
  </si>
  <si>
    <t xml:space="preserve">प्रभाग क्र.28 अ, मध्ये साईनाथ वसाहत ते कैलास वसाहत येथील रस्ता यु.टी.डब्ल्यु.टी.पध्दतीने काँक्रीटीकरण करणे. </t>
  </si>
  <si>
    <t>ZE16A104A/S5-250</t>
  </si>
  <si>
    <t xml:space="preserve"> प्र.क्र.51 ब स.नं.133,214,134 भागात पाण्याची लाईन टाकणे व कनेक्शन देणे </t>
  </si>
  <si>
    <t>XE23A301/W7-944</t>
  </si>
  <si>
    <t>CE22A635</t>
  </si>
  <si>
    <t>CE20A883/S8-194</t>
  </si>
  <si>
    <t>RE20C302/C1-671</t>
  </si>
  <si>
    <t xml:space="preserve">वॉ.क्र.21 मध्ये पांडू लमान वस्ती येथे सिमाभिंत बांधणे </t>
  </si>
  <si>
    <t>प्रभाग क्र.39  मध्ये संपुर्ण  प्रभागातील नागझरी नाला साफ  करून   दुरूस्ती करणे</t>
  </si>
  <si>
    <t>प्रभाग क्र.28 अ, मध्ये म्हातोबानगर मधील  रस्ता काँक्रीटीकरण  करणे.</t>
  </si>
  <si>
    <t>प्रभाग क्र.66 अ सी.पी.डब्ल्यू. कॉलनी स्वास्थ   सदनच्या  मागे  नवीन पोल व दिवे  बसविणे.</t>
  </si>
  <si>
    <t>ZE16A104A/S5-251</t>
  </si>
  <si>
    <t xml:space="preserve"> प्रभाग क्र.52 अ दत्तवाडी परिसरात पाण्याची 2 इंची जुनी लाईन काढून नवीन टाकणे </t>
  </si>
  <si>
    <t>CE20A883/S8-195</t>
  </si>
  <si>
    <t>प्रभाग क्र.28 अ, मध्ये विविध ठिकाणी गल्लीबोळ काँक्रीटीकरण  करणे.</t>
  </si>
  <si>
    <t>RE22C301/W4-700</t>
  </si>
  <si>
    <t>CE22A638</t>
  </si>
  <si>
    <t>RE20C302/C1-672</t>
  </si>
  <si>
    <t>ZE16A104A/S5-252</t>
  </si>
  <si>
    <t>प्रभाग क्र.39  मध्ये  पालखी व्यवस्था  व इतर उत्सवाकरीता  विविध  ठिकाणी   मंडप व्यवस्था करणे व तद्नुषंगी  कामे करणे</t>
  </si>
  <si>
    <t xml:space="preserve"> प्रभाग क्र.52 अ नवीपेठ राजेंद्रनगर परिसरात 2 इंची जुनी लाईन काढुन नवीन टाकणे </t>
  </si>
  <si>
    <t>प्रभाग क्र.66 अ  प्रेमनगर   Fतुराज सोसायटी  मोतीबाग   कृतार्थ  सोसायटी परिसरात  लाईटची व्यवस्था करणे.</t>
  </si>
  <si>
    <t>वॉ.क्र. 2 (विद्यानगर-लोहगाव) मधील विरंगुळा केंद्र, व्यायामशाळा, जेष्ठ नागरिक हॉल, समाजमंदिरामधील उर्वरित कामे करणे</t>
  </si>
  <si>
    <t>CE20A883/S8-196</t>
  </si>
  <si>
    <t xml:space="preserve">प्रभाग क्र.28 ब, मध्ये शिवांजली मित्र मंडळ परिसर व विविध ठिकाणी यु.टी.डब्ल्यू.टी.पध्दतीने रस्ते कॉक्रीट करणे. </t>
  </si>
  <si>
    <t>ZE16A104A/S5-253</t>
  </si>
  <si>
    <t xml:space="preserve"> प्रभाग क्र.52 अ दत्तवाडी, राजेंद्रनगर, नवीपेठ परिसरात 1 इंची पाण्याची लाईन टाकणे </t>
  </si>
  <si>
    <t>RE14B301/W5-668</t>
  </si>
  <si>
    <t>RE20A302/C2-938</t>
  </si>
  <si>
    <t>CE20A883/S8-197</t>
  </si>
  <si>
    <t>प्रभाग क्र.39  मध्ये विविध ठिकाणी असलेले स्वच्छतागृहे दुरूस्त करणे  तदनुषंगीक  कामे  करणे.</t>
  </si>
  <si>
    <t>CE22A641</t>
  </si>
  <si>
    <t>प्रभाग क्र.66 अ  मध्ये महर्षिनगर   रोडवर गिरीधर भवन  चौक ते  सौभाग्य मंगल कार्यालयपर्यंत नवीन बसस्थानक उभारणे.</t>
  </si>
  <si>
    <t>प्रभाग क्र.29 अ, पौड  रोड  ते मुंगेरी   रस्ता काँक्रीट  करणे.</t>
  </si>
  <si>
    <t xml:space="preserve">वॉ.क्र. 140 कोंढवा बु. येथे संपर्क कार्यालय बांधणे </t>
  </si>
  <si>
    <t>ZE16A104A/S5-254</t>
  </si>
  <si>
    <t xml:space="preserve"> प्रभाग क्र.52 अ म.न.पा.शाळा दत्तावाडी येथे परिसरात 2 इंची व 4 इंची पाण्याची लाईन टाकणे </t>
  </si>
  <si>
    <t>CE20A883/S8-198</t>
  </si>
  <si>
    <t>RE14B301/W5-669</t>
  </si>
  <si>
    <t>प्रभाग क्र.29 अ, इंदिरा  नक्षरी मधील रस्ते काँक्रीट  करणे.</t>
  </si>
  <si>
    <t>घ. पाणीमापक भाडे</t>
  </si>
  <si>
    <t>XI12D101</t>
  </si>
  <si>
    <t>प्रभाग क्र.39  ताराचंद हॉस्पिटल,पारशी अग्यारी व विविध ठिकाणी शौचलय व मुतारी    दुरूस्ती कामे करणे</t>
  </si>
  <si>
    <t>RE14B302/C5-611</t>
  </si>
  <si>
    <t>ZE16A104A/S5-255</t>
  </si>
  <si>
    <t>CE22A642</t>
  </si>
  <si>
    <t>प्रभाग क्र.66  अ  नेहरु रस्ता  वर एकता मित्र मंडळ जवळ शौचालय दुरुस्त करणे.</t>
  </si>
  <si>
    <t xml:space="preserve"> प्र.क्र.52 ब मध्ये पाणीपुरवठा विषयक देखभाल दुरुस्तीची कामे करणे </t>
  </si>
  <si>
    <t>वॉर्ड क्र. 126 येथे बहुउद्देशीय केंद्र बांधणे</t>
  </si>
  <si>
    <t>CE20A883/S8-199</t>
  </si>
  <si>
    <t>प्रभाग क्र.29 अ, न्यू  इंडिया   स्कूल ते न्यू  पूना   स्कूल पर्यंतचा  रस्ता  काँक्रीट  करणे.</t>
  </si>
  <si>
    <t>RE20C301/W1-761</t>
  </si>
  <si>
    <t>ZE16A104A/S5-256</t>
  </si>
  <si>
    <t>प्रभाग क्र.39  मध्ये बंद  अवस्थेत असलेले विद्युत पोलवर     एल.ई.डी बसविणे.</t>
  </si>
  <si>
    <t>RE22C302/C4-605</t>
  </si>
  <si>
    <t>66</t>
  </si>
  <si>
    <t xml:space="preserve"> प्रभाग क्र.53 अ गणेशमळा ते राजाराम पूल दरम्यान स्वतंत्र ईएसआर उंच पाण्याची टाकी बांधणे </t>
  </si>
  <si>
    <t>CE20A883/S8-200</t>
  </si>
  <si>
    <t>प्रभाग क्र.66 अ महर्षिनगर  येथील कै.विठाबाई पुजारी  उद्यानमध्ये विविध   प्रकारचे माहितीचे बोर्ड  व तलावमध्ये  साफसफाई_x000D_
करणे.</t>
  </si>
  <si>
    <t>CE22A644</t>
  </si>
  <si>
    <t>प्रभाग क्र.29 अ,  मारूती मंदिर  वेरोनीला सोसायटी  समोरील  रस्ता काँक्रीट  करणे.</t>
  </si>
  <si>
    <t>वॉ. क्र. 115 भारतमाता अभ्यासिकेमागील जागेत जलतरण तलावाचे उर्वरित काम करणे</t>
  </si>
  <si>
    <t>RE20C301/W1-762</t>
  </si>
  <si>
    <t>प्रभाग क्र.39 पालखी  सोहळयाकरीता विद्युत विषयक   कामे करणे</t>
  </si>
  <si>
    <t>CE20A883/S8-201</t>
  </si>
  <si>
    <t>ZE16A104A/S5-257</t>
  </si>
  <si>
    <t>RE20A302/C2-939</t>
  </si>
  <si>
    <t xml:space="preserve"> प्रभाग क्र.53 अ मध्ये विविध ठिकाणी पाणीपुरवठा विषयक कामे करणे </t>
  </si>
  <si>
    <t>प्रभाग क्र.29 अ, न्यू  इंडिया   स्कूल ते  उषा हाईटस्  वरील  रस्ता काँक्रीट  करणे.</t>
  </si>
  <si>
    <t>प्रभाग क्र.66 अ  मध्ये निमंत्रण  हॉटेल     ते प्रेमनगर गणपती मंदिरा  पर्यंत   फुटपाथ करणे.</t>
  </si>
  <si>
    <t>CE22A645</t>
  </si>
  <si>
    <t>हडपसर स.नं. 164 येथील नियोजित कै. खा. विठ्ठलराव तुपे क्रीडा संकुल विकसित करणे</t>
  </si>
  <si>
    <t>CE20A883/S8-202</t>
  </si>
  <si>
    <t>प्रभाग क्र.29 अ, डावी भुसारी कॉलनी मधील विविध रस्ते काँक्रीट  करणे.</t>
  </si>
  <si>
    <t>RE22C302/C4-606</t>
  </si>
  <si>
    <t>ZE16A104A/S5-258</t>
  </si>
  <si>
    <t xml:space="preserve"> प्रभाग क्र.53 अ उद्यम बँक गल्लीत पाणीपुरवठा विषयक कामे करणे </t>
  </si>
  <si>
    <t>प्रभाग क्र.66  अ  नेहरु रस्ता  वर भिंतीवर  ""पाणी वाचवा'' ""पाणी जिरवा'' स्वच्छ पुणे  सुंदर   पुणे  असे  काही वेगवेगळे_x000D_
बोधवाक्य लिहिणे.</t>
  </si>
  <si>
    <t>CE20A883/S8-203</t>
  </si>
  <si>
    <t>CE22A646#</t>
  </si>
  <si>
    <t>शहरात विविध ठिकाणी सिमाभिंत बांधणे</t>
  </si>
  <si>
    <t>ZE16A104A/S5-259</t>
  </si>
  <si>
    <t xml:space="preserve">घ. महापालिका उपआयुक्त (विशेष) यांचे कार्यालय </t>
  </si>
  <si>
    <t>प्रभाग क्र.29 अ, पौड  रोड  ते वेस्ट   अॅन्ड  व्हिलेज  पर्यंतचा रस्ता काँक्रीट  करणे.</t>
  </si>
  <si>
    <t xml:space="preserve"> प्रभाग क्र.53 ब मधील खोराडवस्ती साईनगर, आनंदविहार परिसरात बुस्टर पंप बसविणे </t>
  </si>
  <si>
    <t>RE20A302/C2-940</t>
  </si>
  <si>
    <t>प्रभाग क्र.66 ब टि.म.वि. कॉलनी येथील   रस्त्याचेकडेने लहाने गल्ल्यामध्ये  लॅकरिंग ब्लॉक  बसविणे.</t>
  </si>
  <si>
    <t>ड. नवीन नळ आकार नळदुरुस्ती व साफसफी (परतजमा)</t>
  </si>
  <si>
    <t>XI12E101</t>
  </si>
  <si>
    <t>ZE16A104A/S5-260</t>
  </si>
  <si>
    <t>CE22A647</t>
  </si>
  <si>
    <t>CE20A883/S8-204</t>
  </si>
  <si>
    <t xml:space="preserve"> प्रभाग क्र.53 ब मधील विविध ठिकाणी पाण्याची लाईन टाकणे </t>
  </si>
  <si>
    <t>पुणे शहरात कामगार कल्याण भवन उभारणे</t>
  </si>
  <si>
    <t>प्रभाग क्र.29 अ, पाषाण एन.डी.रोड ते  मराठा    मंदिर शेजारील रस्ता काँक्रीट  करणे.</t>
  </si>
  <si>
    <t>RE14B302/C5-612</t>
  </si>
  <si>
    <t>ZE16A104A/S5-261</t>
  </si>
  <si>
    <t>प्रभाग क्र.66 ब इंदिरानगर व औद्योगिक वसाहत येथील गल्लीबोळ कॉक्रीट  करणे.</t>
  </si>
  <si>
    <t xml:space="preserve"> प्रभाग क्र. 54 ब, बारांगणीमळा ते नांदेडफाटा 8 इंची पाण्याची लाईन टाकणे. </t>
  </si>
  <si>
    <t>CE20A883/S8-205</t>
  </si>
  <si>
    <t>XE23A301/W7-945</t>
  </si>
  <si>
    <t>CE22A648</t>
  </si>
  <si>
    <t>प्रभाग क्र.29 अ, एन.डी.ए.रोड ते देवीदीप    सोसायटी रस्ता काँक्रीट  करणे.</t>
  </si>
  <si>
    <t>प्रभाग क्र.47 हरकानगर   येथे  विविध ठिकाणी ड्रेनेज  लाईन  टाकणे.</t>
  </si>
  <si>
    <t xml:space="preserve">वॉ.क्रं.53 गोखलेनगर येथील प्लेग्राऊंड विकसित करण्याचे उर्वरित काम पूर्ण करणे </t>
  </si>
  <si>
    <t>ZE16A104A/S5-262</t>
  </si>
  <si>
    <t>RE14B302/C5-613</t>
  </si>
  <si>
    <t>प्रभाग क्र. 54 ब, देवीआई वसाहत ते बाळासाहेब रायकर यांच्या घरापर्यत 12 इंची पाण्याची पाईपलाईन टाकणे.</t>
  </si>
  <si>
    <t>प्रभाग क्र.66 ब येथील   इंदिरानगर झोपडपट्टी  येथील  सार्वजनिक शौचालय दुरुस्त करणे.</t>
  </si>
  <si>
    <t>CE20A883/S8-206</t>
  </si>
  <si>
    <t>प्रभाग क्र.29 अ,बावधान मधील विविध रस्ते काँक्रीट  करणे.</t>
  </si>
  <si>
    <t>RE22C301/W4-701</t>
  </si>
  <si>
    <t>ZE16A104A/S5-263</t>
  </si>
  <si>
    <t>प्रभाग क्र.47 पालखी   सोहळा,व इतर उत्सवासाठी  मांडव व्यवस्था करणे   व तद्नुषंगीक कामे करणे</t>
  </si>
  <si>
    <t>CE22A649</t>
  </si>
  <si>
    <t>प्रभाग क्र.55 अ वडगाव बु.माणिकनाला परिसरात कॉक्रीट होणाऱ्या रस्त्यामधील पाण्याच्या लाईन शिफ्टींग करणे</t>
  </si>
  <si>
    <t>CE20A883/S8-207</t>
  </si>
  <si>
    <t xml:space="preserve">वॉ.क्रं.53 गोखलेनगर शाळा क्रं.107 हॉलचे उर्वरित काम पूर्ण करणे </t>
  </si>
  <si>
    <t>RE22C302/C4-607</t>
  </si>
  <si>
    <t>प्रभाग क्र.29ब, मध्ये बावधन व विविध ठिकाणी यु.टी.डब्ल्यु.टी.पध्दतीने रस्ते  काँक्रीट  करणे.</t>
  </si>
  <si>
    <t>प्रभाग क्र.66 ब श्री  संत ज्ञानदेव प्राथमिक  शाळा येथील   इमारत   आतून बाहेरुन रंगविणे.</t>
  </si>
  <si>
    <t>ZE16A104A/S5-264</t>
  </si>
  <si>
    <t>RE22C301/W4-702</t>
  </si>
  <si>
    <t>प्रभाग क्र.55 अ वडगाव बु. टोलनाका परिसरातील सिमेंट कॉक्रीट होणाऱ्या रस्त्यातील पाण्याच्या लाईन शिफ्ट करणे</t>
  </si>
  <si>
    <t>प्रभाग क्र.47 हरकानगर   शाळेत   छताचे   व इतर   तद्नुषंगीक कामे करणे</t>
  </si>
  <si>
    <t>CE20A883/S8-208</t>
  </si>
  <si>
    <t>CE22A650</t>
  </si>
  <si>
    <t>प्रभाग क्र.29ब, मध्ये   इंदिरा शंकर   नगरी भागातील  गल्लीबोळ काँक्रीटीकरण  करणे.</t>
  </si>
  <si>
    <t>RE22C302/C4-608</t>
  </si>
  <si>
    <t>ZE16A104A/S5-265</t>
  </si>
  <si>
    <t xml:space="preserve">वॉ.क्रं.53 गोखलेनगर समाजमंदिराचे उर्वरित काम पूर्णकरणे </t>
  </si>
  <si>
    <t>प्रभाग क्र.66 ब मधील समाजमंदिरे दुरुस्तीची  कामे करणे.</t>
  </si>
  <si>
    <t>प्रभाग क्र.55 ब वडगाव बु.वडगाव बुद्रुक विविध ठिकाणी कॉक्रीट रस्त्यातील पाण्याच्या लाईन शिफ्ट करणे</t>
  </si>
  <si>
    <t>RE22C301/W4-703</t>
  </si>
  <si>
    <t>CE20A883/S8-209</t>
  </si>
  <si>
    <t xml:space="preserve">ड. महापालिका उपआयुक्त (जिं.घ.) यांचे कार्यालय </t>
  </si>
  <si>
    <t>प्रभाग क्र.47 हरकानगर   शाळेत   मराठी मिडीयम  व इंग्लिश मिडीयम  मधील विविध फर्निचर  कामे करणे.</t>
  </si>
  <si>
    <t>च. पुणे महानगर परिवहन महामंडळ लि. कडील मिळकतीवरील पाणीपट्टी (कआकसंप्र)</t>
  </si>
  <si>
    <t>XI12F101</t>
  </si>
  <si>
    <t>CE22A652</t>
  </si>
  <si>
    <t>RE22C302/C4-609</t>
  </si>
  <si>
    <t>RE22C301/W4-704</t>
  </si>
  <si>
    <t>प्रभाग क्र.66 ब संत ज्ञानदेव शाळेत   शाळा क्र.78 व 113 मध्ये स्वच्छतागृहाची  दुरुस्ती करणे.</t>
  </si>
  <si>
    <t>प्रभाग क्र.47   शंताबाई लडकत  शाळा वर्ग खोली  दुरूस्ती व इतर  कामे करणे.</t>
  </si>
  <si>
    <t>ZE16A104A/S5-266</t>
  </si>
  <si>
    <t>प्र.क्र.30 अ मध्ये हिंगणे   होम  कॉलनी मध्ये विविध ठिकाणी गल्लीबोळ कॉक्रीटीकरण करणे</t>
  </si>
  <si>
    <t xml:space="preserve"> प्रभाग क्र.55 ब वडगाव बु. आझाद मित्र मंडळ ते तारणानगर 6 इंची पाण्याची लाईन टाकणे </t>
  </si>
  <si>
    <t>RE14B301/W5-670</t>
  </si>
  <si>
    <t>प्रभाग क्र.47  चुडामन तालीम भोईवाडा,हरकानगर कमळमळा शौचालय दुरूस्ती करणे.</t>
  </si>
  <si>
    <t>RE20C302/C1-673</t>
  </si>
  <si>
    <t>प्रभाग क्र.66 ब मधील शंकर सोसा. क्रिसेंट  स्कूल जवळील माधव आश्रम परिसरात, इंदिरानगर परिसरात प्रकाश व्यवस्था_x000D_
करणे.</t>
  </si>
  <si>
    <t>ZE16A104A/S5-267</t>
  </si>
  <si>
    <t>CE20A883/S8-210</t>
  </si>
  <si>
    <t xml:space="preserve"> प्रभाग क्र.56 अ मध्ये स.नं.131/1 पानमळा वसाहत मध्ये विविध ठिकाणी पाण्याच्या लाईन टाकणे </t>
  </si>
  <si>
    <t>प्र.क्र.30 अ मधील  यशोदिप सोसायटी   मध्ये गल्लीबोळ कॉक्रीटीकरण करणे</t>
  </si>
  <si>
    <t>RE14B301/W5-671</t>
  </si>
  <si>
    <t>प्रभाग क्र.47 विविध   ठिकाणी फरशी व कॉक्रीटीकरण  करणे</t>
  </si>
  <si>
    <t>ZE16A104A/S5-268</t>
  </si>
  <si>
    <t>CE20A883/S8-211</t>
  </si>
  <si>
    <t xml:space="preserve"> प्रभाग क्र.56 अ मध्ये स.नं.132 राजीव गांधी वसाहत मध्ये विविध ठिकाणी पाण्याच्या लाईन टाकणे </t>
  </si>
  <si>
    <t>प्रभाग क्र.30ब,  गोकुळनगर परिसरात  काँक्रीटीकरण  करणे.</t>
  </si>
  <si>
    <t>RE20C301/W1-763</t>
  </si>
  <si>
    <t>प्रभाग क्र.47 वाघमारे गुरूजी पथ व परीसरात विद्युत विषयक   कामे करणे  प्रकाश व्यवस्था  सुधारणा करणे</t>
  </si>
  <si>
    <t>CE20A883/S8-212</t>
  </si>
  <si>
    <t>ZE16A104A/S5-269</t>
  </si>
  <si>
    <t>प्रभाग क्र.30ब, मध्ये यशोदिप सोसायटी परिसरात  काँक्रीटीकरण  करणे.</t>
  </si>
  <si>
    <t xml:space="preserve"> प्रभाग क्र.56 अ मध्ये पर्वती जलकेंद्र मध्ये एच आर आर चौकोनी टाकीचे पंपिंग यंत्रणा सुधारणे </t>
  </si>
  <si>
    <t>CE20A883/S8-213</t>
  </si>
  <si>
    <t>प्रभाग क्र.30ब,मध्ये वाराणसी परिसरात ट्रिमिक्स काँक्रीट  करणे.</t>
  </si>
  <si>
    <t>ZE16A104A/S5-270</t>
  </si>
  <si>
    <t xml:space="preserve"> प्रभाग क्र.56 अ मध्ये पर्वती जलकेंद्रामध्ये 50 केजी क्लोरिनेटर योजना पुरविणे </t>
  </si>
  <si>
    <t>छ. वॉटर बेनिफीट टॅक्स (जललाभकर) (कआकसंप्र)(करपात्र रकमेच्या 3 टक्के)</t>
  </si>
  <si>
    <t>XI12G101</t>
  </si>
  <si>
    <t>CE20A883/S8-214</t>
  </si>
  <si>
    <t>प्रभाग क्र.30ब, मध्ये वडारवस्ती परिसरात  रस्ता काँक्रीट  करणे.</t>
  </si>
  <si>
    <t>ZE16A104A/S5-271</t>
  </si>
  <si>
    <t xml:space="preserve"> प्रभाग क्र.56 अ मध्ये पर्वती जलकेंद्रामध्ये फिल्टरबेड यंत्रणा रिक्राटेरेशन करणे </t>
  </si>
  <si>
    <t>CE20A883/S8-215</t>
  </si>
  <si>
    <t>प्रभाग क्र.30ब, मध्ये विविध ठिकाणी   काँक्रीटीकरण  करणे.</t>
  </si>
  <si>
    <t>ZE16A104A/S5-272</t>
  </si>
  <si>
    <t>XE23A301/W7-946</t>
  </si>
  <si>
    <t xml:space="preserve"> प्रभाग क्र.57 अ स्वारगेट जलशुध्दीकरण केंद्र येथे विविध विकास कामे करणे </t>
  </si>
  <si>
    <t>RE20C302/C1-674</t>
  </si>
  <si>
    <t>प्रभाग क्र.48 पांगुळआळी  ढोर  गल्ली ,बाबा आढाव  पुल परीसरात नागझरी नाला  सघफसफाई करणे</t>
  </si>
  <si>
    <t>प्रभाग क्र.67 अ मोरे  वस्ती  पद्मावती परिसरात 90 वॅट  एल.ई.डी. दिवे  बसविणे व प्रकाश व्यवस्था  करणे.</t>
  </si>
  <si>
    <t>CE20A883/S8-216</t>
  </si>
  <si>
    <t>प्रभाग क्र.31अ,  एन.डी.ए.रस्ता ते  तपोधाम  डी.पी.रस्ता  यु.टी.डब्ल्यु.टी.करणे.</t>
  </si>
  <si>
    <t>ZE16A104A/S5-273</t>
  </si>
  <si>
    <t>RE22C301/W4-705</t>
  </si>
  <si>
    <t xml:space="preserve"> प्रभाग क्र.57 अ लक्ष्मीनगर येथे पाण्याच्या विविध व्यासाच्या पाण्याच्या लाईन टाकून पाणीपुरवठा करणे </t>
  </si>
  <si>
    <t xml:space="preserve">छ. करआकारणी व करसंकलन प्रमुख यांचे कार्यालय </t>
  </si>
  <si>
    <t>CE20A883/S8-217</t>
  </si>
  <si>
    <t>RE20A302/C2-941</t>
  </si>
  <si>
    <t>प्रभाग क्र.48  मध्ये येणा-या   पालखी  सोहळयासाठी  वारकरी यांना मांडव व्यवस्था करणे</t>
  </si>
  <si>
    <t>प्रभाग क्र.31अ,  गणेशपुरी येथे रस्ते   काँक्रीट  करणे.</t>
  </si>
  <si>
    <t>प्रभाग क्र.67 अ जय मल्हार वसाहत येथे कॉक्रीटीकरण   करणे.</t>
  </si>
  <si>
    <t>ZE16A104A/S5-274</t>
  </si>
  <si>
    <t>CE20A883/S8-218</t>
  </si>
  <si>
    <t xml:space="preserve"> प्रभाग क्र. 57 ब मध्ये विविध ठिकाणी पाण्याची 4,व 6 इंची पाईप लाईन टाकणे. </t>
  </si>
  <si>
    <t>RE22C301/W4-706</t>
  </si>
  <si>
    <t>प्र.क्र.31 ब ट्री   हाऊस समोरील 12 मीटर डी  पी   रोड  टी टी डब्ल्यू टी  कॉक्रीटीकरण करणे</t>
  </si>
  <si>
    <t>प्रभाग क्र.  48 महाराणा प्रताप शाळेत वर्गखोल्यांचे विविध कामे करणे</t>
  </si>
  <si>
    <t>RE20A302/C2-942</t>
  </si>
  <si>
    <t>प्रभाग क्र.67  अ  पद्मावती परिसरात  रस्ता करणे.</t>
  </si>
  <si>
    <t>ZE16A104A/S5-275</t>
  </si>
  <si>
    <t>CE20A883/S8-219</t>
  </si>
  <si>
    <t xml:space="preserve"> प्रभाग क्र. 57 ब पर्वती दर्शन मध्ये विविध ठिकाणी पाण्याची लाईन टाकणे. </t>
  </si>
  <si>
    <t>प्र.क्र.31 ब शाहु   कॉलनी परिसरातील रस्ते    यु  टी डब्ल्यू टी  कॉक्रीट  करणे</t>
  </si>
  <si>
    <t>RE22C301/W4-707</t>
  </si>
  <si>
    <t>प्रभाग क्र.48 बाबुमिया शाळेत रंगरंगोटी फर्निचर   करणे  व फरशी बसविणे.</t>
  </si>
  <si>
    <t>CE20A883/S8-220</t>
  </si>
  <si>
    <t>XE23A302/C7-665</t>
  </si>
  <si>
    <t>ZE16A104A/S5-276</t>
  </si>
  <si>
    <t>प्र.क्र.31 ब कर्वेनगर मधील  विविध रस्ते व भारत कॉलनी    कॉक्रीटकरण करणे</t>
  </si>
  <si>
    <t>प्रभाग क्र.67 अ  शिवदर्शन येथे    ड्रेनेज  लाईन व फरशी टाकणे.</t>
  </si>
  <si>
    <t>RE22C301/W4-708</t>
  </si>
  <si>
    <t xml:space="preserve"> प्रभाग क्र.58 अ मध्ये पानघंटी चौक ते राष्ट्रभूषण चौक येथील पाण्याच्या लाईन शिफ्ट करणे </t>
  </si>
  <si>
    <t>ज. मनपाच्या विविध विभागाच्या पाणीपुरवठ्यापोटी</t>
  </si>
  <si>
    <t>प्रभाग क्र.48 सिध्दीविनायक शाळैत वॉटरप्रफींग  करणेव इतर कामे करणे.</t>
  </si>
  <si>
    <t>XI12H101</t>
  </si>
  <si>
    <t xml:space="preserve">4. झोपडपट्टी निर्मूलन व पुनर्वसन विभाग </t>
  </si>
  <si>
    <t>CE20A883/S8-221</t>
  </si>
  <si>
    <t>ZE16A104A/S5-277</t>
  </si>
  <si>
    <t>प्र.क्र.31 ब मधील तपोधाम येथे  विविध ठिकाणी पेव्हिंग  ब्लॉक   व कॉक्रीट  करणे</t>
  </si>
  <si>
    <t>RE14B302/C5-614</t>
  </si>
  <si>
    <t xml:space="preserve"> प्रभाग क्र.58 अ मध्ये शुक्रवार पेठ परिसरात व प्रभागात इतरत्र पाण्याची लाईन टाकणे </t>
  </si>
  <si>
    <t>RE14B301/W5-672</t>
  </si>
  <si>
    <t>प्रभाग क्र.67 अ संजयनगर येथे  नव्याने शौचालय बांधणे.</t>
  </si>
  <si>
    <t>प्रभाग क्र.48 मधील  विविध ठिकाणचे शौचालय,मुतारी  दुरूस्ती करणे</t>
  </si>
  <si>
    <t>CE20A883/S8-222</t>
  </si>
  <si>
    <t>ZE16A104A/S5-278</t>
  </si>
  <si>
    <t>प्र.क्र.31 ब मधील शेवाळ पार्क  व भोईटे  यांच्या घरासमोरील रस्ते कॉक्रीट  करणे</t>
  </si>
  <si>
    <t xml:space="preserve"> प्रभाग क्र.58 अ मध्ये विविध ठिकाणी पाण्याची लाईन टाकणे </t>
  </si>
  <si>
    <t>RE20C301/W1-764</t>
  </si>
  <si>
    <t>RE14B302/C5-615</t>
  </si>
  <si>
    <t>प्रभाग क्र.67 अ गवळीवाडा  येथे  शौचालय बांधणे.</t>
  </si>
  <si>
    <t>प्रभाग क्र.48 पालखी  सोहळयाकरीता विद्युत विषयक   कामे करणे</t>
  </si>
  <si>
    <t>CE20A883/S8-223</t>
  </si>
  <si>
    <t>ZE16A104A/S5-279</t>
  </si>
  <si>
    <t xml:space="preserve">प्रभाग क्र.32 अ मध्ये बिंदू माधव ठाकरे दवाखान्यासमोरील परिसरामध्ये ड्रेनेज लाईन टाकणे व कॉक्रीटीकरण करणे </t>
  </si>
  <si>
    <t xml:space="preserve"> प्रभाग क्र.58 ब मध्ये घोरपडे पेठ व इतरत्र पाण्याची लाईन टाकणे </t>
  </si>
  <si>
    <t>RE20C301/W1-765</t>
  </si>
  <si>
    <t>XE23A302/C7-666</t>
  </si>
  <si>
    <t>प्रभाग क्र.67 ब मध्ये नाला  साफसफाई करणे.</t>
  </si>
  <si>
    <t>प्रभाग क्र.48  मध्ये विविध ठिकाणी विद्युत   विषयक कामे करणे</t>
  </si>
  <si>
    <t>CE20A883/S8-224</t>
  </si>
  <si>
    <t xml:space="preserve">प्रभाग क्र.32 अ मधील हॅपी कॉलनी लेन नं.1 ते 3 या परिसरा मधील पावसाळी लाईन बदलणे व ट्रीमिक्स पध्दतीने रस्ता कॉक्रीट करणे </t>
  </si>
  <si>
    <t>ZE16A104A/S5-280</t>
  </si>
  <si>
    <t xml:space="preserve"> प्रभाग क्र.58 ब मध्ये गुरुवार पेठ व इतरत्र पाण्याची लाईन टाकणे </t>
  </si>
  <si>
    <t>RE20C302/C1-675</t>
  </si>
  <si>
    <t>प्रभाग क्र.67 ब मधील संजीवनी सोसा.,  श्रीराम सोसा.,  चित्रलेखा सोसा.,  भगीरथ  सोसा.,  पंकजा सोसा., माती गणपती_x000D_
सोसा. व लगतच्या परिसरामध्ये एल.ई.डी. दिवे  बसविणे.</t>
  </si>
  <si>
    <t>CE20A883/S8-225</t>
  </si>
  <si>
    <t>प्रभाग क्र.32 ब मध्ये    सुवर्ण    कॉलनी    येथे रस्ता  ट्रीमिक्स कॉक्रीट  करणे</t>
  </si>
  <si>
    <t>ZE16A104A/S5-281</t>
  </si>
  <si>
    <t xml:space="preserve"> प्रभाग क्र.58 ब मध्ये नाईक बी बियाने गल्ली ते हिराबाग वसाहत रस्ता येथील पाण्याची लाईन शिफ्ट करणे </t>
  </si>
  <si>
    <t>CE20A883/S8-226</t>
  </si>
  <si>
    <t>RE14B302/C5-616</t>
  </si>
  <si>
    <t>प्रभाग क्र.32 ब गल्ली क्र.6 मधील  रस्ता ट्रीमिक्स कॉक्रीट  करणे</t>
  </si>
  <si>
    <t>प्रभाग क्र.67 ब मध्ये तावरे  कॉलनी येथील   गवनि  घोषित मधील शौचालयालगत  कॉक्रीट  व फरशी  करणे.</t>
  </si>
  <si>
    <t>ZE16A104A/S5-282</t>
  </si>
  <si>
    <t xml:space="preserve"> प्रभाग क्र.58 ब मध्ये गुरुवार पेठ जैन बेकरी व परिसरातील पाण्याची लाईन शिफ्ट करणे </t>
  </si>
  <si>
    <t>CE20A883/S8-227</t>
  </si>
  <si>
    <t>प्रभाग क्र.32 ब गल्ली क्र.7 मधील  रस्ता ट्रीमिक्स कॉक्रीट  करणे</t>
  </si>
  <si>
    <t>ठ. कॉलनी रस्त्यावर पाईप टाकणे कामापोटी सुपरव्हिजन स्क्रुटीनी फी व अन्य जमा होणार</t>
  </si>
  <si>
    <t>XI12K101</t>
  </si>
  <si>
    <t>XE23A302/C7-667</t>
  </si>
  <si>
    <t>प्रभाग क्र.67 ब मध्ये मोगल  वस्ती लगत ड्रेनेज  लाईन  टाकणे.</t>
  </si>
  <si>
    <t>ZE16A104A/S5-283</t>
  </si>
  <si>
    <t>RE20A301/W2-1336</t>
  </si>
  <si>
    <t xml:space="preserve"> प्रभाग क्र.59 ब विजय कदम चौक ते भोंदे चौक परिसरात 2,4,8 इंची पाण्याच्या लाईन टाकणे </t>
  </si>
  <si>
    <t>CE20A883/S8-228</t>
  </si>
  <si>
    <t>प्रभाग क्र.59 मधील विविध ठिकाणचे  फुटपाथ दुरूस्ती करणे</t>
  </si>
  <si>
    <t>प्रभाग क्र.32 ब दिपज्योती कॉलनी  येथील  रस्ता  ट्रीमिक्स कॉक्रीट  करणे</t>
  </si>
  <si>
    <t>ZE16A104A/S5-284</t>
  </si>
  <si>
    <t>RE20A302/C2-943</t>
  </si>
  <si>
    <t>CE20A883/S8-229</t>
  </si>
  <si>
    <t xml:space="preserve"> प्रभाग क्र.59 ब विविध ठिकाणी नळकोंडाळे दुरुस्त करणे </t>
  </si>
  <si>
    <t>XE23A301/W7-947</t>
  </si>
  <si>
    <t>प्रभाग क्र.67 ब मध्ये   चंदन सोसा. ज्योती सोसा. लगत व लगतच्या परिसरामध्ये साईटपट्टी  व फुटपाथ करणे.</t>
  </si>
  <si>
    <t>प्रभाग क्र.59 मधील विविध ठिकाणी ड्रेनेज  लाईन  टाकणे</t>
  </si>
  <si>
    <t>प्रभाग क्र.32 ब माऊली   सोसायटी   येथील  रस्ता  ट्रीमिक्स कॉक्रीट  करणे</t>
  </si>
  <si>
    <t>CE20A883/S8-230</t>
  </si>
  <si>
    <t>XE23A301/W7-948</t>
  </si>
  <si>
    <t>प्रभाग क्र.59 मधील  गुरूवार पेठ  घोरपडे  पेठ  परीसरात ड्रेनेज  लाईन   दुरूस्ती व साफसफाई   करणे</t>
  </si>
  <si>
    <t>प्रभाग क्र.32 ब गल्ली क्र.9 मधील  रस्ता कॉक्रीट  करणे</t>
  </si>
  <si>
    <t>ZE16A104A/S5-285</t>
  </si>
  <si>
    <t xml:space="preserve"> प्रभाग क्र.59 ब गरुवार पेठ मटन मार्केट ते बलवार आळी 8 इंची पाण्याची लाईन टाकणे </t>
  </si>
  <si>
    <t>XE23A301/W7-949</t>
  </si>
  <si>
    <t>CE20A883/S8-231</t>
  </si>
  <si>
    <t>प्रभाग क्र.59  मध्ये नाल साफसफाईची कामे करणे</t>
  </si>
  <si>
    <t>प्रभाग क्र.32 ब कै.पै.सुधाकर थोरात  कॉलनी येथे  रस्ता कॉक्रीट  करणे</t>
  </si>
  <si>
    <t>ZE16A104A/S5-286</t>
  </si>
  <si>
    <t xml:space="preserve"> प्रभाग क्र.59 ब शितळादेवी चौक ते एक्सल कॉर्नर 8 इंची पाण्याची लाईन टाकणे </t>
  </si>
  <si>
    <t>CE20A883/S8-232</t>
  </si>
  <si>
    <t>XE23A301/W7-950</t>
  </si>
  <si>
    <t>प्रभाग क्र.33 अ, महर्षी कर्वे पुतळा  चौक ते  भेलकेनगर चौक रस्ता   काँक्रीट  करणे.</t>
  </si>
  <si>
    <t>प्रभाग क्र.59  मध्ये विविध ठिकाणचा    राडारोडा उचलणे</t>
  </si>
  <si>
    <t>CE20A883/S8-233</t>
  </si>
  <si>
    <t>RE22C301/W4-709</t>
  </si>
  <si>
    <t>ZE16A104A/S5-287</t>
  </si>
  <si>
    <t>प्रभाग क्र.34 अ मधील   सर्वत्र  सोसायटी रोड  समोरील यु  टी डब्ल्यू टी  कॉक्रीटीकरण करणे</t>
  </si>
  <si>
    <t>प्रभाग क्र.59 मधील  गुरूवार पेठ  मटण मार्केट   येथे सुधारणा कामे करणे</t>
  </si>
  <si>
    <t>RE20C302/C1-676</t>
  </si>
  <si>
    <t xml:space="preserve"> प्रभाग क्र.59 ब मंगल क्लब मित्र मंडळ परिसरात 2,4,6 इंची पाण्याची लाईन टाकणे </t>
  </si>
  <si>
    <t>CE20A883/S8-234</t>
  </si>
  <si>
    <t>ढ. जलकेंद्राच्या आवारांतील निवास स्थानापोटी जमा होणारे भाडे</t>
  </si>
  <si>
    <t>XI12L101</t>
  </si>
  <si>
    <t>RE22C301/W4-710</t>
  </si>
  <si>
    <t>प्रभाग क्र.34 अ मधील  आयडीयल कॉलनी परिसरातील रस्ता यु  टी डब्ल्यू टी  कॉक्रीटीकरण करणे</t>
  </si>
  <si>
    <t>ZE16A104A/S5-288</t>
  </si>
  <si>
    <t>प्रभाग क्र.59मधील  मनपा शाळा जेधे  शाळा,विनोबा  भावे शाळा येथे  विविध विकास कामे करणे.</t>
  </si>
  <si>
    <t>CE20A883/S8-235</t>
  </si>
  <si>
    <t xml:space="preserve"> प्रभाग क्र.59 ब चांद तारा चौक ते बिस्मिला हॉटेल गॅसउल्ला तकिया 10 इंची पाण्याची लाईन टाकणे </t>
  </si>
  <si>
    <t>ZE16A104A/S5-289</t>
  </si>
  <si>
    <t>प्रभाग क्र.59 ब गंजपेठ निळकंठ नंदकिशेर,मराठा,आदर्श मित्र मंडळ परिसरात 2,4,6 इंची पाण्याची लाईन टाकणे</t>
  </si>
  <si>
    <t>RE22C301/W4-711</t>
  </si>
  <si>
    <t>प्रभाग क्र.34 अ मधील मयूर   कॉलनी परिसरातील रस्ते    यु  टी डब्ल्यू टी  कॉक्रीटीकरण करणे</t>
  </si>
  <si>
    <t>ZE16A104A/S5-290</t>
  </si>
  <si>
    <t>नप्रभाग क्र.59 मधील  पालखी  सोहळयाकरीता व जयती  निमीत्त येणा-या वारक-यांकरीता मांडव व्यवस्था करणे.</t>
  </si>
  <si>
    <t>CE20A883/S8-236</t>
  </si>
  <si>
    <t xml:space="preserve"> प्रभाग क्र. 60 ब, मधील विविध ठिकाणी पाण्याची लाईन टाकून दुरूस्ती विषयक कामे करणे. </t>
  </si>
  <si>
    <t>RE22C301/W4-712</t>
  </si>
  <si>
    <t>प्रभाग क्र.34 अ मधील भेलकेनगर समोरील रस्ता यु  टी डब्ल्यू टी  कॉक्रीटीकरण करणे</t>
  </si>
  <si>
    <t>मीटर पाणीपट्टी : शहर विभाग</t>
  </si>
  <si>
    <t>ZE16A104A/S5-291</t>
  </si>
  <si>
    <t>प्रभाग क्र.59 मधील मनपा दवाखान्यांची विविध   विकास   कामे करणे</t>
  </si>
  <si>
    <t>CE20A883/S8-237</t>
  </si>
  <si>
    <t xml:space="preserve"> प्रभाग क्र.61 अ साळुंके विहार पूलाच्या रुंदीकरणाने बाधित झालेली पाणी लाईन पूर्ववत करणे </t>
  </si>
  <si>
    <t xml:space="preserve">प्रभाग क्र.34 ब मयुर कॉलनी बॅक ऑफ महाराष्ट्र मागिल लेन (धामणकर पथ) यु टी डब्ल्यू टी पध्दतीने सिमेंट कॉक्रीट करणे </t>
  </si>
  <si>
    <t>RE14B301/W5-673</t>
  </si>
  <si>
    <t>ZE16A104A/S5-292</t>
  </si>
  <si>
    <t>CE20A883/S8-238</t>
  </si>
  <si>
    <t>प्रभाग क्र.59 मधील गंजपेठ  परीसरातील शौचालय  दुरूस्ती करणे.</t>
  </si>
  <si>
    <t xml:space="preserve"> प्रभाग क्र.61 अ अंतर्गत पाणी लाईन टाकणे</t>
  </si>
  <si>
    <t>प्रभाग क्र.34 ब मयुर   कॉलनी मधील दादा करमरकर  पथ यु  टी डब्ल्यू टी पध्दतीने    सिमेंट कॉक्रीट  करणे</t>
  </si>
  <si>
    <t>CE20A883/S8-239</t>
  </si>
  <si>
    <t>ZE16A104A/S5-293</t>
  </si>
  <si>
    <t xml:space="preserve"> प्रभाग क्र.61 अ नवीन 500 एमएल,400 व 300 एमएम चे चालू असलेल्या पाणी जोड कामाकरिता </t>
  </si>
  <si>
    <t xml:space="preserve">प्रभाग क्र.34 ब आयडीयल कॉलनी मधील दिवेकर पथ,खेळीया ते प्रतिमा अपार्टमेंट मनिषकुंज ते सुकल्याण व आयडीयल पार्क ते कौंतेयचे रस्ते यु टी डब्ल्यू टी पध्दतीने सिमेंट कॉक्रीट करणे </t>
  </si>
  <si>
    <t>ZE16A104A/S5-294</t>
  </si>
  <si>
    <t>CE20A883/S8-240</t>
  </si>
  <si>
    <t>RE14B301/W5-674</t>
  </si>
  <si>
    <t xml:space="preserve"> प्रभाग क्र.61 अ विविध ठिकाणी नवीन पाणी लाईन विकसित करणे </t>
  </si>
  <si>
    <t>प्रभाग क्र.59 मधील गंजपेठ  परीसरातील रस्ते कॉक्रीट  करणे</t>
  </si>
  <si>
    <t xml:space="preserve">प्रभाग क्र.34 ब मयुर कॉलनी येथील जोग शाळेशेजारील रस्ते यु टी डब्ल्यू टी पध्दतीने सिमेंट कॉक्रीट करणे </t>
  </si>
  <si>
    <t>ZE16A104A/S5-295</t>
  </si>
  <si>
    <t>CE20A883/S8-241</t>
  </si>
  <si>
    <t>RE14B301/W5-675</t>
  </si>
  <si>
    <t xml:space="preserve"> प्र.क्र.61 ब विविध ठिकाणी 6 इंची पाण्याची लाईन टाकणे </t>
  </si>
  <si>
    <t>प्रभाग क्र.34 ब मृत्युंजय कॉलनी   रस्ते  यु टी  डब्ल्यू टी पध्दतीने    सिमेंट कॉक्रीट  करणे</t>
  </si>
  <si>
    <t>प्रभाग क्र.59 मधील विविध ठिकाणचे शौचालय,मुतारी  दुरूस्ती करणे.</t>
  </si>
  <si>
    <t>ZE16A104A/S5-296</t>
  </si>
  <si>
    <t>RE20C301/W1-766</t>
  </si>
  <si>
    <t>62अ</t>
  </si>
  <si>
    <t>CE20A883/S8-242</t>
  </si>
  <si>
    <t>प्रभाग क्र.59 फायर   ब्रिगेड मध्ये   विद्युत    विषयक कामे करणे</t>
  </si>
  <si>
    <t xml:space="preserve">प्रभाग क्र. 62 अ मधील राजीवगांधी नगर, आण्णाभाऊ साठे नगर, सर्व्हे नं. 66,65 मध्ये पाण्याची 8 इंची लाईन टाकणे. </t>
  </si>
  <si>
    <t>प्रभाग क्र.34 ब दौलत सोसायटी  रस्ता  यु  टी डब्ल्यू टी पध्दतीने    सिमेंट कॉक्रीट  करणे</t>
  </si>
  <si>
    <t>RE20C301/W1-767</t>
  </si>
  <si>
    <t>ZE16A104A/S5-297</t>
  </si>
  <si>
    <t>CE20A883/S8-243</t>
  </si>
  <si>
    <t>प्रभाग क्र.59  मध्ये विविध ठिकाणी मनपा इमारत व शौचालयामध्ये विद्युत विषयक   काम करणे</t>
  </si>
  <si>
    <t>मीटर पाणीपट्टी : थकबाकीपोटी जमा</t>
  </si>
  <si>
    <t>प्रभाग क्र.34 ब कमलेश सोसायटी रस्ता यु  टी डब्ल्यू टी पध्दतीने    सिमेंट कॉक्रीट  करणे</t>
  </si>
  <si>
    <t xml:space="preserve">8. मा. सभासद व सेवकांसाठी आरोग्य सहाय्य योजना </t>
  </si>
  <si>
    <t>CE20A883/S8-244</t>
  </si>
  <si>
    <t>प्रभाग क्र.34 ब विश्वलक्ष्मी,प्रभा सोसायटी रस्ता यु  टी डब्ल्यू टी पध्दतीने    सिमेंट कॉक्रीट  करणे</t>
  </si>
  <si>
    <t>मीटर पाणीपट्टी : कॅन्टोन्मेंट विभाग</t>
  </si>
  <si>
    <t>CE20A883/S8-245</t>
  </si>
  <si>
    <t>ण. अंदाजपत्रक "अ' कडून वर्ग</t>
  </si>
  <si>
    <t>प्रभाग क्र.34 ब श्रीनिकेतन सोसायटी रस्ता यु  टी डब्ल्यू टी पध्दतीने    सिमेंट कॉक्रीट  करणे</t>
  </si>
  <si>
    <t>XI12M101</t>
  </si>
  <si>
    <t>RE20A301/W2-1337</t>
  </si>
  <si>
    <t>CE20A883/S8-246</t>
  </si>
  <si>
    <t>प्रभाग क्र.60  मध्ये विविध ठिकाणी रिईस्टेटमेंटची  कामे    करणे.</t>
  </si>
  <si>
    <t>प्रभाग क्र.34 ब ईशदान,मिलन,प्रभा  सोसायटी रस्ते    यु  टी डब्ल्यू टी पध्दतीने    सिमेंट कॉक्रीट  करणे</t>
  </si>
  <si>
    <t>RE22C301/W4-713</t>
  </si>
  <si>
    <t>CE20A883/S8-247</t>
  </si>
  <si>
    <t>प्रभाग क्र.60 विविध   मनपा शाळेमध्ये  विकास   कामे करणे</t>
  </si>
  <si>
    <t>प्रभाग क्र.34 ब गुजरात   कॉलनी मधील अंतर्गत     रस्ते    यु  टी डब्ल्यू टी पध्दतीने    सिमेंट कॉक्रीट  करणे</t>
  </si>
  <si>
    <t>RE22C301/W4-714</t>
  </si>
  <si>
    <t>CE20A883/S8-248</t>
  </si>
  <si>
    <t>प्रभाग क्र.60   पेस्तनजी व सोनावणे दवाखाना  येथे  विविध सुधारणा कामे करणे.</t>
  </si>
  <si>
    <t>प्रभाग क्र.36 अ,मधील  खिलारे पथ रस्ता  सिमेंट    काँक्रीटीकरण  करणे.</t>
  </si>
  <si>
    <t>CE20A883/S8-249</t>
  </si>
  <si>
    <t>RE22C301/W4-715</t>
  </si>
  <si>
    <t>प्रभाग क्र.36 अ, मधील पवार पथ रस्ता  सिमेंट    काँक्रीटीकरण  करणे.</t>
  </si>
  <si>
    <t>प्रभाग क्र.60 मधील पालखी व्यवस्था  व गणेश  विसर्जनाची व्यवस्था करणे</t>
  </si>
  <si>
    <t>CE20A883/S8-250</t>
  </si>
  <si>
    <t>प्रभाग क्र.36 अ, मधील भांडारकर रोड  गल्ली नं.3 रस्ता  सिमेंट    काँक्रीटीकरण  करणे.</t>
  </si>
  <si>
    <t>मीटर पाणीपट्टी : एच्.ई. फॅक्टरी</t>
  </si>
  <si>
    <t>RE14B301/W5-676</t>
  </si>
  <si>
    <t>CE20A883/S8-251</t>
  </si>
  <si>
    <t>प्रभाग क्र.60  मध्ये विविध सुलभ व सार्वजनिक शौचालय,मुतारी  ची कामे करणे.</t>
  </si>
  <si>
    <t>प्रभाग क्र.36 अ,मधील प्रभात रोड  लेन नं.6 रस्ता  सिमेंट    काँक्रीटीकरण  करणे.</t>
  </si>
  <si>
    <t>RE14B301/W5-677</t>
  </si>
  <si>
    <t>CE20A883/S8-252</t>
  </si>
  <si>
    <t>प्रभाग क्र.60 काशिवाडी झोपडपटटी  मधील सुलभ  शौचलयाची दुरूस्ती करणे</t>
  </si>
  <si>
    <t>प्रभाग क्र.36 अ, मधील केतकर  रोड अंतर्गत   रस्ते   सिमेंट    काँक्रीटीकरण  करणे.</t>
  </si>
  <si>
    <t>CE20A883/S8-253</t>
  </si>
  <si>
    <t>RE20C301/W1-768</t>
  </si>
  <si>
    <t>प्रभाग क्र.36 अ, मधील लॉ.कॉलेज रोड  फत्तेलाल पथ सिमेंट काँक्रीटीकरण  करणे.</t>
  </si>
  <si>
    <t>प्रभाग क्र.60 मधील   समाजमंदिर व सुलभ शौचालय येथे  विद्युत विषयक   कामे  करणे.</t>
  </si>
  <si>
    <t>CE20A883/S8-254</t>
  </si>
  <si>
    <t>प्रभाग क्र.36 अ, मधील एरंडवणा गावठाण अंतर्गत   रस्ते   सिमेंट    काँक्रीटीकरण  करणे.</t>
  </si>
  <si>
    <t>CE20A883/S8-255</t>
  </si>
  <si>
    <t>अधिकृत कनेक्शन नियमित करण्यापोटी जमा</t>
  </si>
  <si>
    <t>प्रभाग क्र.36 अ,मधील सोनल हॉल जवळील अंतर्गत रस्ता सिमेंट    काँक्रीटीकरण  करणे.</t>
  </si>
  <si>
    <t>CE20A883/S8-256</t>
  </si>
  <si>
    <t xml:space="preserve">9. पथांची झाडलोट, कचरा वाहतूक, मैला−मैलापाणी वाहतूक व्यवस्था </t>
  </si>
  <si>
    <t>प्रभाग क्र.36 अ, मधील प्रभात रोड  गल्ली क्र.7   सिमेंट    कॉक्रीटीकरण करणे.</t>
  </si>
  <si>
    <t>RE20A301/W2-1338</t>
  </si>
  <si>
    <t>CE20A883/S8-257</t>
  </si>
  <si>
    <t>प्रभाग क्र.65 मधील विविध ठिकाणी नागझरी नाला साफसफाई   करणे</t>
  </si>
  <si>
    <t xml:space="preserve">प्रभाग क्र.37 अ रमणबाग चौक ते शिंदेपार दरम्यानचा रस्ता यु टी डब्ल्यू टी पध्दतीने रस्ता कॉक्रीटीकरण करणे </t>
  </si>
  <si>
    <t>RE14B301/W5-678</t>
  </si>
  <si>
    <t>प्रभाग क्र.65 मधील रासकर प्लॉट परीसरात ड्रेनेज  लाईन टाकणे    कॉक्रीट करणे</t>
  </si>
  <si>
    <t>CE20A883/S8-258</t>
  </si>
  <si>
    <t>थ. पाणी वजावट ठेकेदार</t>
  </si>
  <si>
    <t>XE23A301/W7-951</t>
  </si>
  <si>
    <t>प्रभाग क्र.65  मनपा  कॉलनी येथे  ड्रेनेजची  कामे करणे</t>
  </si>
  <si>
    <t>XI12R101</t>
  </si>
  <si>
    <t>RE22C301/W4-716</t>
  </si>
  <si>
    <t>प्रभाग क्र.65 मधील  मनपा शाळेतील  सुधारणा  कामे करणे</t>
  </si>
  <si>
    <t xml:space="preserve">प्रभाग क्र.37 अ कन्या शाळा ते सुयोग मंगल कार्यालय रस्ता यु टी डब्ल्यू टी पध्दतीने रस्ता कॉक्रीटीकरण करणे </t>
  </si>
  <si>
    <t>RE22C301/W4-717</t>
  </si>
  <si>
    <t>CE20A883/S8-259</t>
  </si>
  <si>
    <t>झोनिपु खात्याअंतर्गत होणारी पाणीपट्टी जमा</t>
  </si>
  <si>
    <t>प्रभाग क्र.65 मधील मनपा   कॉलनी क्र.7 ,8 व 9 येथील सुधारणा  कामे करणे.</t>
  </si>
  <si>
    <t>प्रभाग क्र.37 अ उभा  शनिवार   रस्ता यु  टी डब्ल्यू टी पध्दतीने    रस्ता कॉक्रीटीकरण करणे</t>
  </si>
  <si>
    <t>RE14B301/W5-679</t>
  </si>
  <si>
    <t>प्रभाग क्र.65 मधील  लोहियानगर परीसरातील विविध शौचालयाची  दुरूस्ती करणे</t>
  </si>
  <si>
    <t>CE20A883/S8-260</t>
  </si>
  <si>
    <t xml:space="preserve">प्रभाग क्र.37 अ वीर मारुती ते अमृतेश्वर मंदिर दरम्यान रस्ता यु टी डब्ल्यू टी पध्दतीने रस्ता कॉक्रीटीकरण करणे </t>
  </si>
  <si>
    <t>RE14B301/W5-680</t>
  </si>
  <si>
    <t>प्रभाग क्र.65 मधील  लोहियानगर परीसरातील ड्रेनेज  लाईन   दुरूस्ती करणे  व कॉक्रीट  करणे</t>
  </si>
  <si>
    <t>CE20A883/S8-261</t>
  </si>
  <si>
    <t>प्रभाग क्र.37 अ  मध्ये शनिवार पेठ  परिसरात कॉक्रीटीकरण करणे</t>
  </si>
  <si>
    <t>RE20C301/W1-769</t>
  </si>
  <si>
    <t>प्रभाग क्र.65 एकबोट कॉलनी    येथे  प्रकाश व्यवस्थेत सुधारणा  करणे</t>
  </si>
  <si>
    <t>वॉटर बेनिफिट टॅक्स 2 %</t>
  </si>
  <si>
    <t>CE20A883/S8-262</t>
  </si>
  <si>
    <t>प्रभाग क्र.37 अ  मध्ये नारायण पेठ  परिसरात कॉक्रीटीकरण करणे</t>
  </si>
  <si>
    <t>RE20C301/W1-770</t>
  </si>
  <si>
    <t>प्रभाग क्र.65 घोरपडे  पेठ  परीसरात प्रकाश व्यवस्था  सुधारणा कामे करणे</t>
  </si>
  <si>
    <t>RE20C301/W1-771</t>
  </si>
  <si>
    <t>CE20A883/S8-263</t>
  </si>
  <si>
    <t>प्रभाग क्र.65  कॉलनी क्र.7,  8 व 9 मध्ये विद्युत विषयक   कामे करणे</t>
  </si>
  <si>
    <t>प्रभाग क्र.37 अ  मध्ये बुधवार   पेठ  परिसरात कॉक्रीटीकरण करणे</t>
  </si>
  <si>
    <t>CE20A883/S8-264</t>
  </si>
  <si>
    <t>अनधिकृत कनेक्शन नियमित करण्यापोटी जमा</t>
  </si>
  <si>
    <t>प्रभाग क्र.37 अ  मध्ये बुधवार   पेठ,  शनिवार पेठ,  नारायण पेठ  रस्ते    यु  टी डब्ल्यू टी पध्दतीने    रस्त  करणे</t>
  </si>
  <si>
    <t>XI12S101</t>
  </si>
  <si>
    <t>CE20A883/S8-265</t>
  </si>
  <si>
    <t>प्रभाग क्र.37  अ  शिंदेपार ते  मुठेश्वर मंडळ  दरम्यानचा रस्ता कॉक्रीटीकर  करणे</t>
  </si>
  <si>
    <t>CE20A883/S8-266</t>
  </si>
  <si>
    <t>प्रभाग क्र.37 अ अहिल्यादेवी ते  मंदार लॉज दरम्यानचा रस्ता यु  टी डब्ल्यू टी  कॉक्रीटीकरण करणे</t>
  </si>
  <si>
    <t>CE20A883/S8-267</t>
  </si>
  <si>
    <t>प्रभाग क्र.37 अ पत्र्या मारुती  ते  लोखंडी तालीम  दरम्यानचा रस्ता कॉक्रीट  करणे</t>
  </si>
  <si>
    <t>CE20A883/S8-268</t>
  </si>
  <si>
    <t>प्र.क्र.38 अ कसबा  पोस्ट  ऑफिस ते  साततोटी चौक रस्ता   खंदून कॉक्रीटीकरण    करणे</t>
  </si>
  <si>
    <t>CE20A883/S8-269</t>
  </si>
  <si>
    <t xml:space="preserve">प्रभाग क्र. 39 अ मध्ये, 143 रास्ता पेठ ते 110 रास्ता पेठ येथे खोदाई करून सिमेंट कॉक्रीट रस्ता करणे व तद्अनुषंगिक कामे करणे </t>
  </si>
  <si>
    <t>RE20A301/W2-1339</t>
  </si>
  <si>
    <t>नळ आकार, नळ दुरुस्ती</t>
  </si>
  <si>
    <t>प्रभाग क्र.  37 मध्ये लक्ष्मी  रस्ता विजय टॅाकीज    ते अलका टॅाकीज फूटपाथ  करणे</t>
  </si>
  <si>
    <t>CE20A883/S8-270</t>
  </si>
  <si>
    <t xml:space="preserve">प्रभाग क्र. 39 अ मध्ये, 106 रास्ता पेठ ते 94 ब रास्ता पेठ खोदाई करून सिमेंट कॉक्रीट रस्ता करणे व तद्अनुषंगिक कामे करणे </t>
  </si>
  <si>
    <t>RE22C301/W4-718</t>
  </si>
  <si>
    <t>11. यांत्रिक विभाग</t>
  </si>
  <si>
    <t>प्रभाग क्र.  37 मध्ये आरोग्य कोठी  विषयक कामे करणे</t>
  </si>
  <si>
    <t>CE20A883/S8-271</t>
  </si>
  <si>
    <t>RE22C301/W4-719</t>
  </si>
  <si>
    <t xml:space="preserve">प्रभाग क्र. 39 अ मध्ये, 571 रास्ता पेठ ते 614 नाना पेठ रस्ता खोदाई करून सिमेंट कॉक््रीट करणे व तद्अनुषंगिक कामे करणे </t>
  </si>
  <si>
    <t>प्रभाग क्र.  37 मध्ये मावळे  दवाखाना व लेले दवाखाना  येथे  विविध सुधारणा कामे करणे.</t>
  </si>
  <si>
    <t>XE23A301/W7-952</t>
  </si>
  <si>
    <t>पाणीपुरवठा योजनेसाठी अनुदान</t>
  </si>
  <si>
    <t>CE20A883/S8-272</t>
  </si>
  <si>
    <t>XI12T101</t>
  </si>
  <si>
    <t>प्रभाग क्र.  37 मध्ये केळकर रस्त्यावर विविध ठिकाणी पावसाळी लाईन  टाकणे</t>
  </si>
  <si>
    <t xml:space="preserve">प्रभाग क्र. 39 अ मध्ये, 613 रास्ता पेठ ते अरूणा चौक पर्यंत रास्ता खोदाई करून सिमेंट कॉक्रीट रस्ता करणे. </t>
  </si>
  <si>
    <t>मनपा पाणीपुरवठा</t>
  </si>
  <si>
    <t>XE23A301/W7-953</t>
  </si>
  <si>
    <t>प्रभाग क्र.  37 मध्ये विविध रस्त्यावरील चेंबर्स समपातळीत करणे.</t>
  </si>
  <si>
    <t>CE20A883/S8-273</t>
  </si>
  <si>
    <t xml:space="preserve">प्रभाग क्र.39 ब, ताराचंद हॉस्पीटल, राजा धनराज गिरजी हायस्कूल उतारा चौक रस्ता खोदाई करून सिमेंट काँक्रीट रस्ता करणे. तद्नुषंगिक कामे करणे. </t>
  </si>
  <si>
    <t>RE22C301/W4-720</t>
  </si>
  <si>
    <t>प्रभाग क्र.  37 मध्ये नानावाडा शाळेत   टॅायलेट्सची विविध   सुधारणाकामे करणे</t>
  </si>
  <si>
    <t>CE20A883/S8-274</t>
  </si>
  <si>
    <t xml:space="preserve">प्रभाग क्र.39 ब, समर्थ व्यायाम शाळा, टिळक आयुर्वेद कॉलेज ते दारूवाला पूल पोलीस चौकी रस्ता खोदाई करून सिमेंट कॉक्रीट रस्ता करणे तद्नुषंगिक कामे करणे. </t>
  </si>
  <si>
    <t>RE20C301/W1-772</t>
  </si>
  <si>
    <t>प्रभाग क्र.  37 मध्ये विविध ठिकाणी एल ई    डी दिवे  बसविणे</t>
  </si>
  <si>
    <t>CE20A883/S8-275</t>
  </si>
  <si>
    <t xml:space="preserve">प्रभाग क्र.39 ब, दारूवाला पूल ते त्रिशुंडया गणपती पर्यंत नागझरी नाल्याचे चॅनेलींग करणे लगत असलेल्या मोकळ्या जागेची साफसफाई रेडीमिक्स काँक्रीट करणे. </t>
  </si>
  <si>
    <t>RE20A301/W2-1340</t>
  </si>
  <si>
    <t>कॉलनी रस्त्यांवर पाईप टाकणे</t>
  </si>
  <si>
    <t>प्रभाग क्र.  37 केळकर रस्ता   ते  म.न.से. कार्यालय ते  जोंधळे चौक दरम्यान   रस्ता   डांबरीकरण करणे.</t>
  </si>
  <si>
    <t>CE20A883/S8-276</t>
  </si>
  <si>
    <t>RE20A301/W2-1341</t>
  </si>
  <si>
    <t>प्रभाग क्र.37 उभा शनिवार ते  हरिहरेश्वर ते  दक्षिण मुखी  दरम्यान   रस्ता   डांबरीकरण करणे.</t>
  </si>
  <si>
    <t>प्रभाग क्र.39  ब,पुरातन   त्रिशुंडया गणपती परिसरात सिमेंट कॉक्रीट  रस्ता करणे  तद्नुषंगिक कामे  करणे.</t>
  </si>
  <si>
    <t>CE20A883/S8-277</t>
  </si>
  <si>
    <t>RE20A301/W2-1342</t>
  </si>
  <si>
    <t xml:space="preserve">प्रभाग क्र.39 ब, रास्ता पेठ 97 रास्ता ते 216 रास्ता पेठ खोदाई करून सिमेंट काँक्रीट रस्ता करणे. तद्नुषंगिक कामे करणे. </t>
  </si>
  <si>
    <t>प्रभाग क्र.  37 शनिवार पेठ  पोलिस चौकी ते  अमृतेश्वर मंदिर दरम्यान   रस्ता   डांबरीकरण करणे.</t>
  </si>
  <si>
    <t>CE20A883/S8-278</t>
  </si>
  <si>
    <t>RE20C301/W1-773</t>
  </si>
  <si>
    <t xml:space="preserve">प्रभाग क्र.39 ब, 613 रास्ता पेठ ते 622 रास्ता पेठ रस्ता खोदाई करून सिमेंट कॉक्रीट रस्ता करणे. तद्नुषंगिक कामे करणे. </t>
  </si>
  <si>
    <t>प्रभाग क्र.  37 मध्ये नदीपात्रातील  रस्त्यांवर   प्रकाश   व्यवस्थेत   सुधारणा   करणे.</t>
  </si>
  <si>
    <t>सिंचन, बिगर सिंचन पाणीपट्टीवरील लोकल फंडाची (एलएफसीसीएस) शासनाकडून मनपास प्राप्त रक्कम</t>
  </si>
  <si>
    <t>CE20A883/S8-279</t>
  </si>
  <si>
    <t>XI12U101</t>
  </si>
  <si>
    <t xml:space="preserve">प्रभाग क्र.39 ब, 570 नाना पेठ ते 672 नाना पेठ, रस्ता खोदाई करून सिमेंट काँक्रीट करणे. तद्नुषंगिक कामे करणे. </t>
  </si>
  <si>
    <t>RE20C301/W1-774</t>
  </si>
  <si>
    <t>प्रभाग क्र.  37 मध्ये   इंडकशन फिटींग्ज बसविणे.</t>
  </si>
  <si>
    <t>CE20A883/S8-280</t>
  </si>
  <si>
    <t xml:space="preserve">प्रभाग क्र.39 ब, सोमवार पेठ ते 485 सोमवार पेठ मुख्य रस्ता खोदाई करून सिमेंट काँक्रीट रस्ता करणे तद्नुषंगिक कामे करणे. </t>
  </si>
  <si>
    <t xml:space="preserve">ण. खास न्यायधीश (स्पेशल मॅजिस्ट्रेट) यांचे कार्यालय </t>
  </si>
  <si>
    <t>CE20A883/S8-281</t>
  </si>
  <si>
    <t xml:space="preserve">प्रभाग क्र.39 ब, सूर्यादय मंडळ 8473 ते 458 सोमवार पेठ, मुख्य रस्ता खोदाई करून सिमेंट काँक्रीट करणे. तद्नुषंगिक कामे करणे. </t>
  </si>
  <si>
    <t>1. करांचे उत्पन्न :-</t>
  </si>
  <si>
    <t>CE20A883/S8-282</t>
  </si>
  <si>
    <t xml:space="preserve">प्रभाग क्र.39 ब, 506 रास्ता, नागेश पेठ ते 456 सोमवार पेठ मुख्य रस्ता खोदाई करून सिमेंट कॉक्रीट रस्ता करणे तद्नुषंगिक कामे करणे. </t>
  </si>
  <si>
    <t>आयातकर</t>
  </si>
  <si>
    <t>RE20A301/W2-1343</t>
  </si>
  <si>
    <t>प्रभाग क्र.  38 ब सत्यनारायण मंदिर परिसरात कॅांक्रीटीकरण  करणे.</t>
  </si>
  <si>
    <t>CE20A883/S8-283</t>
  </si>
  <si>
    <t xml:space="preserve">प्रभाग क्र.39 ब, 444 सोमवार पेठ ते 503 रास्ता पेठ मुख्य रस्ता खोदाई करून सिमेंट कॉक्रीट रस्ता करणे तद्नुषंगिक कामे करणे. </t>
  </si>
  <si>
    <t>RE20A301/W2-1344</t>
  </si>
  <si>
    <t>CE20A883/S8-284</t>
  </si>
  <si>
    <t>प्रभाग क्र.  38 अ कसबा पेठ  पोस्ट     अॅाफीस   नजीकच्या गल्ल्यांमध्ये   कॅांक्रीटीकरण  करणे.</t>
  </si>
  <si>
    <t xml:space="preserve">प्रभाग क्र.39 ब, रास्ता पेठ सोमवार पेठ, नागेश पेठ येथील मुख्य सिमेंट रस्त्याचे दुरूस्ती करणे, हेवी ड्युटी ब्लॉक बसविणे चेंबर्स उचलणे तद्नुषंगिक कामे करणे. </t>
  </si>
  <si>
    <t>RE20A301/W2-1345</t>
  </si>
  <si>
    <t>प्रभाग क्र.  38  अ गणेश पेठ  महानुभव मंदिर    ते डुल्या मारुती जवळचा फुटपाथ करणे.</t>
  </si>
  <si>
    <t>CE20A883/S8-285</t>
  </si>
  <si>
    <t xml:space="preserve">प्र.क्र.40 अ मध्ये 421 मंगळवार पेठ पवन हॉटेल ते परतानी उद्योग रस्ता कॉक्रीट करणे व तद्नुषंगिक कामे करणे </t>
  </si>
  <si>
    <t>RE20A301/W2-1346</t>
  </si>
  <si>
    <t>प्रभाग क्र.  38 अ यात्रिक हॅाटेल मागील परिसरात कॅांक्रीट  करणे.</t>
  </si>
  <si>
    <t>CE20A883/S8-286</t>
  </si>
  <si>
    <t>प्र.क्र.40   अ  मध्ये लक्ष्मी स्टोन     डेपो ते  लडकत पेट्रोल  पंप  रस्ता कॉक्रीट  करणे व तद्नुषंगिक कामे करणे</t>
  </si>
  <si>
    <t>RE20C301/W1-775</t>
  </si>
  <si>
    <t>प्रभाग क्र.  38 मध्ये विविध ठिकाणी  इंडकशन फिटींग    बसविणे</t>
  </si>
  <si>
    <t>CE20A883/S8-287</t>
  </si>
  <si>
    <t>XE23A301/W7-954</t>
  </si>
  <si>
    <t>प्रभाग क्र.  38 मध्ये एल ई    डी  फिटींगसाठी   ड्रायवर  पुरविणे व दुरुस्त करणे.</t>
  </si>
  <si>
    <t>प्रभाग क्र.40 ब मध्ये डॉ.बाबासाहेब आंबेडकर नगर येथे   काँक्रीट करणे व इतर  कामे करणे.</t>
  </si>
  <si>
    <t>CE20A883/S8-288</t>
  </si>
  <si>
    <t>RE20A301/W2-1347</t>
  </si>
  <si>
    <t>प्रभाग क्र.40 ब मध्ये  गोल्डन  पर्ल सोसायटी बाहेरील  रस्ता युटीडब्ल्यु  पध्दतीने काँक्रीट  करणे.</t>
  </si>
  <si>
    <t>प्रभाग क्र.  38 अ  मोती चौक ते  पासोड्या   विठोबा रस्ता   खोदून पेव्हरने   डांबरीकरण  करणे</t>
  </si>
  <si>
    <t>मिळकतकर</t>
  </si>
  <si>
    <t>RE20A301/W2-1348</t>
  </si>
  <si>
    <t>CE20A883/S8-289</t>
  </si>
  <si>
    <t>प्रभाग क्र.  38 ब बहुचराजी रस्ता खोदून पेव्हरने   डांबरीकरण  करणे</t>
  </si>
  <si>
    <t>प्रभाग क्र.40 ब मध्ये विविध ठिकाणी   रस्ते   काँक्रीटीकरण  करणे.</t>
  </si>
  <si>
    <t>XE23A301/W7-955</t>
  </si>
  <si>
    <t xml:space="preserve">1. बेरीज </t>
  </si>
  <si>
    <t>प्रभाग क्र.  38 अ  मोती चौक ते  पासोड्या   विठोबा रस्ता   नविन   ड्रेनेज  लाईन  टाकणे</t>
  </si>
  <si>
    <t>CE20A883/S8-290</t>
  </si>
  <si>
    <t>प्रभाग क्र.40 ब मध्ये विविध ठिकाणी सिमेंटचे  बाके बसविणे.</t>
  </si>
  <si>
    <t>RE22C301/W4-721</t>
  </si>
  <si>
    <t>प्रभाग क्र.  38 ब म.न.पा शाळा क्र.  9 येथे  खिडक्या बदलणे,  व इतर विकास  कामे करणे.</t>
  </si>
  <si>
    <t>CE20A883/S8-291</t>
  </si>
  <si>
    <t>XE23A301/W7-956</t>
  </si>
  <si>
    <t>प्रभाग क्र.41 अ सिपोरेक्स कंपनी, आदर्श   पार्क, दळवीनगर येथे काँक्रीटीकरण   करणे</t>
  </si>
  <si>
    <t>प्रभाग क्र.  38 ब बहुचराजी रस्तावर   नविन ड्रेनेज  लाईन  टाकणे</t>
  </si>
  <si>
    <t>CE20A883/S8-292</t>
  </si>
  <si>
    <t>प्रभाग क्र.41 अ बोराडे  वस्ती, शक्तिनगर, कृष्णाईनगर येथे काँक्रीटीकरण   करणे</t>
  </si>
  <si>
    <t>एकूण करांचे उत्पन्न</t>
  </si>
  <si>
    <t>CE20A883/S8-293</t>
  </si>
  <si>
    <t>प्रभाग क्र.41 अ भिमनगर,  ज्ञानेश्वर पार्क,  तारादत्त  कॉलनी, शिवदत्त   कॉलनी येथे काँक्रीटीकरण   करणे</t>
  </si>
  <si>
    <t>CE20A883/S8-294</t>
  </si>
  <si>
    <t xml:space="preserve">थ. नागरिक संरक्षण व पूर संरक्षण योजना </t>
  </si>
  <si>
    <t xml:space="preserve">प्रभाग क्र.41 अ कलाशंकर नगर, सिध्दीविनायक कॉलनी, गार्डन बेकरी, इंडिया पार्क येथे काँक्रीटीकरण करणे </t>
  </si>
  <si>
    <t>RE20A301/W2-1349</t>
  </si>
  <si>
    <t>प्रभाग क्र.  49 मध्ये   फडगेट पोलिस चौकी ते  पानघंटी चौक  दरम्यान फूटपाथ करणे.</t>
  </si>
  <si>
    <t>CE20A883/S8-295</t>
  </si>
  <si>
    <t>प्रभाग क्र.41  ब,डोबडवाडी ते कवडे    मळा रस्ता यु.टी.डब्ल्यु.टी.पध्दतीने करणे.</t>
  </si>
  <si>
    <t>RE22C301/W4-722</t>
  </si>
  <si>
    <t>प्रभाग क्र.  49 मध्ये   डॅा. कोटणीस   आरोग्य    केंद्र  येथे  विविध कामे करणे.</t>
  </si>
  <si>
    <t>CE20A883/S8-296</t>
  </si>
  <si>
    <t>प्रभाग क्र.41 ब, करणनगर रोड  कॉक्रीट करणे.</t>
  </si>
  <si>
    <t>RE22C301/W4-723</t>
  </si>
  <si>
    <t>प्रभाग क्र.  49 मध्ये बोंबिल मार्केट येथील खराब झालेले   पत्रे बदलणे.</t>
  </si>
  <si>
    <t>CE20A883/S8-297</t>
  </si>
  <si>
    <t>प्रभाग क्र.41 ब, मध्ये सलगर गल्ली कॉक्रीट  करणे.</t>
  </si>
  <si>
    <t>RE22C301/W4-724</t>
  </si>
  <si>
    <t>प्रभाग क्र.  49 मध्ये शाळा क्र.  3 व 10 मागील भिंत वाढविणे.</t>
  </si>
  <si>
    <t>CE20A883/S8-298</t>
  </si>
  <si>
    <t>प्र.क्र.42  अ हडपसर गावठाण  येथील रस्ते    टी डब्ल्यू टी पध्दतीने    कॉक्रीट करणे</t>
  </si>
  <si>
    <t>XE23A301/W7-957</t>
  </si>
  <si>
    <t>प्रभाग क्र.  49 मध्ये बंदिवान मारुती   ते  जैन  मंदिर दरम्यान पावसाळी लाईन  टाकणे.</t>
  </si>
  <si>
    <t>CE20A883/S8-299</t>
  </si>
  <si>
    <t>RE20C301/W1-776</t>
  </si>
  <si>
    <t>प्रभाग क्र.  49 मध्ये विविध ठिकाणी एल ई    डी दिवे  बसविणे व विद्युतविषयक कामे करणे.</t>
  </si>
  <si>
    <t xml:space="preserve">प्र.क्र.42 अ हडपसर शेजल गार्डन, सम्राट गार्डन, अग्रवाल गार्डन समोरील रस्ता टी डब्ल्यू टी पध्दतीने कॉक्रीट करणे </t>
  </si>
  <si>
    <t>RE20C301/W1-777</t>
  </si>
  <si>
    <t>प्रभाग क्र.  49 मध्ये विविध ठिकाणी एल ई    डी  हायमास्ट दिवे  बसविणे व विद्युतविषयक कामे करणे.</t>
  </si>
  <si>
    <t>2. करांव्यतिरिक्त उत्पन्न :-</t>
  </si>
  <si>
    <t>CE20A883/S8-300</t>
  </si>
  <si>
    <t>प्र.क्र.42 अ हडपसरगाव  रामोशी आळी  येथील अंतर्गत रस्ता व चौक   कॉक्रीटीकरण करणे</t>
  </si>
  <si>
    <t>RE20A301/W2-1350</t>
  </si>
  <si>
    <t>प्रभाग क्र.  49 मध्ये  जैन मंदिर ते  कस्तुरी चौक  दरम्यानचा रस्ता डांबरीकरण करणे.</t>
  </si>
  <si>
    <t>CE20A883/S8-301</t>
  </si>
  <si>
    <t>शहर विकास चार्जेस व बांधकाम परवानगी</t>
  </si>
  <si>
    <t>प्र.क्र.42 अ मारुती मंदिर गांधी  चौक  ते  मगर आळी मल्हार मार्केट  पर्यत रस्ता कॉक्रीटींकरण करणे</t>
  </si>
  <si>
    <t>RE20A301/W2-1351</t>
  </si>
  <si>
    <t>प्रभाग क्र.  49 घसेटी पूल ते  कृष्णा    चौक   ढोर गल्ली रस्ता   डांबरीकरण करणे.</t>
  </si>
  <si>
    <t>1−अ. पुणे कॅन्टोन्मेंट पाणीपुरवठा जमा (अति.न.अ.)</t>
  </si>
  <si>
    <t xml:space="preserve">15. अनुज्ञापत्र व आकाशचिन्हे, पथांवरील अतिक्रमणे काढणे व कोंडवाडे </t>
  </si>
  <si>
    <t>CE20A883/S8-302</t>
  </si>
  <si>
    <t>प्र.क्र.42 अ ससाणेनगर गल्ली नं.8 व 9 मधील बोळ कॉक्रीटीकरण करणे</t>
  </si>
  <si>
    <t>RE20A301/W2-1352</t>
  </si>
  <si>
    <t>प्रभाग क्र.  49 मरगी गल्ली, रेड लाईट    परिसरामध्ये रस्ते यु.टी.डब्लू.टी पद्धतीने कॅांक्रीट  करणे.</t>
  </si>
  <si>
    <t>CE20A883/S8-303</t>
  </si>
  <si>
    <t>XE23A301/W7-958</t>
  </si>
  <si>
    <t>प्रभाग क्र.  49 मध्ये सतरंजीवाला चौक ते  मीरा दातार  दर्गाह दरम्यान    मोठ्या  व्यासाची ड्रेनेज  लाईन  टाकणे.</t>
  </si>
  <si>
    <t>प्र.क्र.42 अ ससाणेनगर गल्ली नं.6 व 9 गल्लीबोळ कॉक्रीटीकरण करणे   व पेव्हींग ब्लॉक बसविणे</t>
  </si>
  <si>
    <t>RE20C301/W1-778</t>
  </si>
  <si>
    <t>प्रभाग क्र.  49 मध्ये पोल उभारुन प्रकाश व्यवस्था  करणे.</t>
  </si>
  <si>
    <t>CE20A883/S8-304</t>
  </si>
  <si>
    <t>प्र.क्र.42 अ ससाणेनगर गल्ली नं.13 कॉक्रीटीकरण करणे</t>
  </si>
  <si>
    <t>पाणीपट्टी</t>
  </si>
  <si>
    <t>CE20A883/S8-305</t>
  </si>
  <si>
    <t>प्र.क्र.42 अ ससाणेगर गल्ली नं.13 कॉक्रीटीकरण करणे</t>
  </si>
  <si>
    <t>CE20A883/S8-306</t>
  </si>
  <si>
    <t>(1) पाणीमापकानुसार पाणीपट्टी</t>
  </si>
  <si>
    <t>XI12Q101</t>
  </si>
  <si>
    <t>प्र.क्र.42 अ आेंकार सोसायटी   ससाणेनगर येथील रस्ता कॉक्रीटीकरण करणे</t>
  </si>
  <si>
    <t>CE20A883/S8-307</t>
  </si>
  <si>
    <t>प्र.क्र.42 अ हिंगणे मळा येथे  विविध ठिकाणी   कॉक्रीटीकरण व पेव्हींग ब्लॉक बसविणे</t>
  </si>
  <si>
    <t>XE23A301/W7-959</t>
  </si>
  <si>
    <t>प्रभाग क्र.  50 माडीवाले   कॅालनीत परिसरात मोठ्या व्यासाची ड्रेनेज  लाईन  टाकणे.</t>
  </si>
  <si>
    <t>इतर</t>
  </si>
  <si>
    <t>CE20A883/S8-308</t>
  </si>
  <si>
    <t>प्र.क्र.42 अ हडपसर मगर आळी ते  रामोशी आळी  पर्यत  रस्ता कॉक्रीट  करणे</t>
  </si>
  <si>
    <t>RE22C301/W4-725</t>
  </si>
  <si>
    <t xml:space="preserve">16. उद्याने, प्राणिसंग्रहालये व मत्स्यालय </t>
  </si>
  <si>
    <t>प्रभाग क्र.  50 विश्रामबागवाडा क्षेत्रिय कार्यालय येथे  विविध विकास कामे करणेअंतर्गत वॅाटरप्रुफींग   करणे.</t>
  </si>
  <si>
    <t>CE20A883/S8-309</t>
  </si>
  <si>
    <t>प्र.क्र.42  अ विहार   आळी   डपसर गाव येथील रस्ता कॉक्रीटीकरण करणे</t>
  </si>
  <si>
    <t>CE20A883/S8-310</t>
  </si>
  <si>
    <t>RE22C301/W4-726</t>
  </si>
  <si>
    <t>प्रभाग क्र.42ब मधील  सुरक्षानगर   ते  म्हाडा  कॉलनी पर्यंतचा   रस्ता   सिमेंट क  ाँक्रीट  करणे</t>
  </si>
  <si>
    <t>प्रभाग क्र.  50 आण्णाभाऊसाठे शाळा येथे  विविध विकास कामे करणे.</t>
  </si>
  <si>
    <t xml:space="preserve">शनिवारवाडा व लालमहल येथे विविध विकासाची व दुरूस्तीची कामे करणे </t>
  </si>
  <si>
    <t>CE20A883/S8-311</t>
  </si>
  <si>
    <t>XE23A301/W7-960</t>
  </si>
  <si>
    <t>प्रभाग क्र.43 अ, सर्वे नं.165 केशव  चौक परिसरात रस्ते   काँक्रीटीकरण  करणे.</t>
  </si>
  <si>
    <t xml:space="preserve"> प्रभाग क्र. 62 अ मधील साईनगर, गोकुळनगर, हगवणे वस्ती, येथे जलवाहिनी टाकणे. </t>
  </si>
  <si>
    <t>प्रभाग क्र.  50 म.फुले मंडई  मध्ये झुणका भाकर केंद्र   ते  गोटीराम भैय्या   चौकापर्यंत मोठ्या व्यासाची ड्रेनेज  लाईन  टाकणे.</t>
  </si>
  <si>
    <t>एकूण करांव्यतिरिक्त उत्पन्न</t>
  </si>
  <si>
    <t>CE20A883/S8-312</t>
  </si>
  <si>
    <t>प्रभाग क्र.43 अ,  माळवाडी  जनता वसाहत येथे सिमेंट    काँक्रीट  करणे.</t>
  </si>
  <si>
    <t>RE20C301/W1-779</t>
  </si>
  <si>
    <t>प्रभाग क्र.  50 मध्ये एल ई    डी  फिटींग   दुरुस्त करणे.</t>
  </si>
  <si>
    <t>(2) एच.ई. फॅक्टरीकडून येणारी जमा</t>
  </si>
  <si>
    <t>CE20A883/S8-313</t>
  </si>
  <si>
    <t>XI12Q102</t>
  </si>
  <si>
    <t>प्रभाग क्र.43 अ, त्रिमुर्ती  कॉलनी परिसरात सिमेंट  रस्ते बनविणे.</t>
  </si>
  <si>
    <t>प्रभाग क्र.68   तळजाई   मंदिर येथील रामदेव बाबा क्रिडा  संकुल    येथे विद्युत विषयक   कामे करणे.</t>
  </si>
  <si>
    <t>RE20C301/W1-780</t>
  </si>
  <si>
    <t>प्रभाग क्र.  50 मध्ये विविध ठिकाणी  इंडकशन फिटींग    बसविणे.</t>
  </si>
  <si>
    <t>CE20A883/S8-314</t>
  </si>
  <si>
    <t>प्रभाग क्र.43 अ, काळुबाई व जनता वसाहत येथे सिमेंट    रस्ते   करणे.</t>
  </si>
  <si>
    <t>RE20A301/W2-1353</t>
  </si>
  <si>
    <t>CE20A883/S8-315</t>
  </si>
  <si>
    <t>RE20C302/C1-677</t>
  </si>
  <si>
    <t>प्रभाग क्र.43 अ,  जनता वसाहत येथे  कॉक्रीट करणे.</t>
  </si>
  <si>
    <t>CE22A653</t>
  </si>
  <si>
    <t>प्रभाग क्र.68  तळजाई झोपडपट्टी  मधील (वसाहत)  प्रकाश व्यवस्था  करणे.</t>
  </si>
  <si>
    <t>प्रभाग क्र.  50 सार्वजनिक  काका पुतळा  ते  निंबाळकर तालिम  पर्यंतचा रस्ता मिलिंग करुन  पेव्हरने डांबरीकरण   करणे.</t>
  </si>
  <si>
    <t xml:space="preserve">मनपा प्रेस घोलेरोड येथे छताची दुरूस्ती व विविध विकासाची कामे करणे </t>
  </si>
  <si>
    <t>CE20A883/S8-316</t>
  </si>
  <si>
    <t>प्रभाग क्र.43 अ, स.नं.166 येथे  ट्रिमिक्स पध्दतीने  रस्ता काँक्रीट  करणे.</t>
  </si>
  <si>
    <t>RE20A301/W2-1354</t>
  </si>
  <si>
    <t>प्रभाग क्र.  50 पेरुगेट  रस्ता ते  कुमठेकर    रस्ता मिलिंग  करुन  पेव्हरने डांबरीकरण   करणे.</t>
  </si>
  <si>
    <t>एकूण महसूल उत्पन्न</t>
  </si>
  <si>
    <t>CE20A883/S8-317</t>
  </si>
  <si>
    <t>प्रभाग क्र.43 अ, भागिरथीनगर येथे रस्ते   काँक्रीट  करणे.</t>
  </si>
  <si>
    <t>RE20A301/W2-1355</t>
  </si>
  <si>
    <t>CE22A654</t>
  </si>
  <si>
    <t>प्रभाग क्र.  50 माडीवाले कॅालनीतील रस्ते मिलिंग करुन  पेव्हरने डांबरीकरण   करणे.</t>
  </si>
  <si>
    <t>CE20A883/S8-318</t>
  </si>
  <si>
    <t>बुधवार पेठ येथिल बाबूगेनू चौकासमोर मनपाच्या ताब्यात आलेला कमर्शिअल कॉम्लेक्स बांधणे</t>
  </si>
  <si>
    <t>प्रभाग क्र.43 अ, ओरिएंट   पार्क येथे  ट्रिमिक्स कॉक्रीट  रस्ता  करणे.</t>
  </si>
  <si>
    <t>RE20A301/W2-1356</t>
  </si>
  <si>
    <t>CE20A883/S8-319</t>
  </si>
  <si>
    <t>प्रभाग क्र.  50 सार्वजनिक  काका पुतळा  ते  निंबाळकर तालिम  पर्यंत  रस्त्याकडेला    इंटरलॅाकींग ब्लॅाक   बसविणे.</t>
  </si>
  <si>
    <t>प्रभाग क्र.43 अ, बनकर  कॉलनी व सातव प्लॉट    येथे  काँक्रीटीकऱण  करणे.</t>
  </si>
  <si>
    <t>CE22A655</t>
  </si>
  <si>
    <t xml:space="preserve">स.क्र. 137/1, पाषाण येथे महिला भवन बांधणे </t>
  </si>
  <si>
    <t>CE20A883/S8-320</t>
  </si>
  <si>
    <t>प्रभाग क्र.44 अ,  आर्मी   वेलफेर ते  कै.रामचंद्र बनकर  स्कूल ट्रिमिक्स काँक्रीट  करणे.</t>
  </si>
  <si>
    <t>XE23A301/W7-961</t>
  </si>
  <si>
    <t>प्रभाग क्र.  50 सार्वजनिक  काका पुतळा  ते  निंबाळकर तालिम  पर्यंत मोठ्या व्यासाची ड्रेनेज  लाईन  टाकणे.</t>
  </si>
  <si>
    <t>ZE16A104A/S5-298</t>
  </si>
  <si>
    <t>प्रभाग क्र.62 ब, कोंढवा बु.मध्ये टिळेकरनगर, हुलगेवस्ती, श्रीरामनगर, माळी समाज परिसरामध्ये विविध ठिकाणी मुख्य लाईनसह गल्लीबोळामध्ये पाण्याच्या लाईन टाकणे</t>
  </si>
  <si>
    <t>CE20A883/S8-321</t>
  </si>
  <si>
    <t>अनुदान :-</t>
  </si>
  <si>
    <t>प्रभाग क्र.44 अ, ससाणेनगर ते  काळेपडळ  ट्रिमिक्स काँक्रीट  करणे.</t>
  </si>
  <si>
    <t>CE22A656</t>
  </si>
  <si>
    <t>कोथरूड क्षेत्रिय कार्यालय वारजे कर्वेनगर क्षेत्रिय कार्यालय भागातील मनपा मालकीच्या सदनिकांची दुरुस्ती कामे करणे.</t>
  </si>
  <si>
    <t>ZE16A104A/S5-299</t>
  </si>
  <si>
    <t>प्रभाग क्र.62 ब, कोंढवा बु.परिसरामध्ये विविध ठिकाणी पिण्याच्या पाण्याच्या जुन्या लाईन बदलून नवीन लाईन टाकणे.</t>
  </si>
  <si>
    <t>CE20A883/S8-322</t>
  </si>
  <si>
    <t>विकासाच्या योजनेपोटी अनुदान</t>
  </si>
  <si>
    <t>प्रभाग क्र.44 अ, साईनाथ वसाहत व वेतळ बुवा वसाहत ट्रिमिक्स काँक्रीट  करणे.</t>
  </si>
  <si>
    <t>ZE16A104A/S5-300</t>
  </si>
  <si>
    <t xml:space="preserve"> प्रभाग क्र.63 अ मध्ये न्यू डॉन शाळेसमोर पाण्याचा बुस्टर बसविणे व पाईप लाईन टाकणे </t>
  </si>
  <si>
    <t>CE20A883/S8-323</t>
  </si>
  <si>
    <t>CE22A657</t>
  </si>
  <si>
    <t>प्रभाग क्र.44 अ, लाल बहादूर शास्त्री रोड  गोंधळेनगर ट्रिमिक्स काँक्रीट  करणे.</t>
  </si>
  <si>
    <t xml:space="preserve">सावरकर भवन इमारतीमध्ये टॉयलेट दुरूस्त करणे व इमारत दर्जा वाढ करणे. </t>
  </si>
  <si>
    <t>ZE16A104A/S5-301</t>
  </si>
  <si>
    <t xml:space="preserve"> प्रभाग क्र.63 ब मध्ये पाण्याची लाईन टाकणे.</t>
  </si>
  <si>
    <t>CE20A883/S8-324</t>
  </si>
  <si>
    <t>प्रभाग क्र.44 अ, ससाणेनगर अमित सोसायटी रोड  ट्रिमिक्स काँक्रीट  करणे.</t>
  </si>
  <si>
    <t>ZE16A104A/S5-302</t>
  </si>
  <si>
    <t>CE22A659</t>
  </si>
  <si>
    <t xml:space="preserve"> प्रभाग क्र.63 ब मध्ये बोअरवेल मारणे.</t>
  </si>
  <si>
    <t>कोंढवा-वानवडी क्षेत्रिय कार्यालयाच्या इमारतीत अंतर्गत कामे/बैठक व्यवस्था करणे.</t>
  </si>
  <si>
    <t>CE20A883/S8-325</t>
  </si>
  <si>
    <t>प्रभाग क्र.44 अ, काळेपडळ ससाणेनगर ट्रिमिक्स काँक्रीट रोड  करणे.</t>
  </si>
  <si>
    <t xml:space="preserve">ज्ञ. कर्ज उभारण्याचा खर्च, कर्जाचे हप्ते व व्याज </t>
  </si>
  <si>
    <t>इतर अनुदान</t>
  </si>
  <si>
    <t xml:space="preserve">1−अ. बेरीज </t>
  </si>
  <si>
    <t>RE20A301/W2-1357</t>
  </si>
  <si>
    <t>ZE16A104A/S5-303</t>
  </si>
  <si>
    <t>प्रभाग क्र.  51 मधील जोंधळे  चौक ते  हत्तीगणपती चौक पर्यंत रस्ता   डांबरीकरण करणे.</t>
  </si>
  <si>
    <t xml:space="preserve"> प्र.क्र.64 अ मध्ये संदेश सोसा. ते अकाश दर्शन परिसरात पाण्याची लाईन टाकणे </t>
  </si>
  <si>
    <t>CE20A883/S8-326</t>
  </si>
  <si>
    <t>CE22A660</t>
  </si>
  <si>
    <t>प्रभाग क्र.44 अ, काळे कॉलनी ते नाईनवरे     ट्रिमिक्स काँक्रीट रोड  करणे.</t>
  </si>
  <si>
    <t xml:space="preserve">महानगरपालिकेच्या मालकीच्या विविध इमारतींचे स्ट्रक्चरल ऑडिटचे काम करणे </t>
  </si>
  <si>
    <t>ZE16A104A/S5-304</t>
  </si>
  <si>
    <t>RE22C301/W4-727</t>
  </si>
  <si>
    <t xml:space="preserve"> प्र.क्र.64 अ मध्ये विविध ठिकाणी पाण्याची लाईन टाकणे </t>
  </si>
  <si>
    <t>प्रभाग क्र.  51 , 134 झोपडपट्टी,   दाडेकर पूल नाल्याच्या कडेने  रिटेनिंग  वॅाल  बांधणे.</t>
  </si>
  <si>
    <t>CE20A883/S8-327</t>
  </si>
  <si>
    <t>प्रभाग क्र.  44 ब मध्ये, विविध  ठिकाणी     कॉक्रीटीकरण करणे.</t>
  </si>
  <si>
    <t>ZE16A104A/S5-305</t>
  </si>
  <si>
    <t>CE22A662</t>
  </si>
  <si>
    <t>RE22C301/W4-728</t>
  </si>
  <si>
    <t xml:space="preserve">मध्यवर्ती पेठ भागातील विविध झाडांचे पार दुरूस्ती व नवीन दगडी पार बनविणे </t>
  </si>
  <si>
    <t>प्रभाग क्र.64ब, मध्ये ग्रीन पार्क, गिडनी पार्क, सिटी वुड परिसरात 8 व 12 इंची पिण्याच्या पाण्याची लाईन टाकणे.</t>
  </si>
  <si>
    <t>प्रभाग क्र.  51 आंबिल ओढा कॅालनी   आरोग्य   कोठी  जवळ सॅार्टींग    शेड बांधणे.</t>
  </si>
  <si>
    <t>CE20A883/S8-328</t>
  </si>
  <si>
    <t>प्रभाग क्र.  44 ब मध्ये,  उन्यती नगर कडे  जानारा कॅनल लगत कडे  जानारा रस्ता कॉक्रीटीकरण करणे.</t>
  </si>
  <si>
    <t>ZE16A104A/S5-306</t>
  </si>
  <si>
    <t>65अ</t>
  </si>
  <si>
    <t xml:space="preserve"> प्र.क्र.65 अ बागवे कमान ते लो. एम ई सी बी ऑफिस पर्यत 12 इंच पाण्याची लाईन टाकणे </t>
  </si>
  <si>
    <t>XE23A301/W7-962</t>
  </si>
  <si>
    <t>CE20A883/S8-329</t>
  </si>
  <si>
    <t>प्रभाग क्र.  51 डाके  क्लास चौक ते  मासेमारी हॅाटेल पर्यंत  ड्रेनेज  लाईन  टाकणे.</t>
  </si>
  <si>
    <t>CE22A664</t>
  </si>
  <si>
    <t xml:space="preserve">प्रभाग क्र. 44 ब मध्ये, महात्मा फुले वसाहती कडे जानारा कॅनल लगत कडे जानारा रस्ता कॉक्रीटीकरण करणे. </t>
  </si>
  <si>
    <t>प्रभाग क्र. 57 मध्ये लक्ष्मीनगर येथील भारतमाता अभ्यासिकेलगत व पाण्याच्या टाकी परिसरातील संरक्षण भिंत बांधणे</t>
  </si>
  <si>
    <t>एकूण अनुदान</t>
  </si>
  <si>
    <t>ZE16A104A/S5-307</t>
  </si>
  <si>
    <t xml:space="preserve"> प्र.क्र.65 अ भोसले प्लॉट मध्ये 4 इंच पाण्याची लाईन टाकणे </t>
  </si>
  <si>
    <t>CE20A883/S8-330</t>
  </si>
  <si>
    <t xml:space="preserve">प्रभाग क्र. 44 ब मध्ये, वेताळ बाबा वसाहत कडे जानारा कॅनल लगत कडे जानारा रस्ता कॉक्रीटीकरण करणे. </t>
  </si>
  <si>
    <t>ZE16A104A/S5-308</t>
  </si>
  <si>
    <t>CE22A666</t>
  </si>
  <si>
    <t xml:space="preserve"> प्रभाग क्र.65 ब मध्ये विविध ठिकाणी पाण्याची लाईन टाकणे </t>
  </si>
  <si>
    <t>वॉ.क्र.73 (टिळक आयुर्वेद महाविद्यालय) दारुवाला पूल या ठिकाणी महिला बचतगटासाठी उद्योग केंद्र बांधणे.</t>
  </si>
  <si>
    <t>CE20A883/S8-331</t>
  </si>
  <si>
    <t>प्रभाग क्र.  44 ब मध्ये, तुळजा भवानी   कडे  जानारा कॅनल लगत कडे  जानारा रस्ता कॉक्रीटीकरण करणे.</t>
  </si>
  <si>
    <t>ZE16A104A/S5-309</t>
  </si>
  <si>
    <t xml:space="preserve"> प्रभाग क्र.66 अ, प्रेमनगर व ऋतुराज सोसा.. परिसरात नवीन पाण्याची लाईन टाकणे. </t>
  </si>
  <si>
    <t>CE20A883/S8-332</t>
  </si>
  <si>
    <t>प्रभाग क्र.  44 ब मध्ये,  साईनाथ वसाहत कडे  जानारा कॅनल लगत कडे  जानारा रस्ता कॉक्रीटीकरण करणे.</t>
  </si>
  <si>
    <t>ZE16A104A/S5-310</t>
  </si>
  <si>
    <t>CE20A883/S8-333</t>
  </si>
  <si>
    <t>प्रभाग क्र.  44 ब मध्ये, विविध  ठिकाणी   कॉक्रीटीकरण करून   ब्लॅक बसविणे.</t>
  </si>
  <si>
    <t xml:space="preserve"> तळजाई झोपडपट्टी येथे पाण्याची लाईन टाकणे</t>
  </si>
  <si>
    <t>RE14B301/W5-681</t>
  </si>
  <si>
    <t>CE20A883/S8-334</t>
  </si>
  <si>
    <t>प्रभाग क्र.  51, स.नं. 214,133,134 दांडेकर  पूल झोपडपट्टी  परिसरात ड्रेनेज, कॅांक्रीटीकरण    करणे व फरशी बसविणे</t>
  </si>
  <si>
    <t>CE22A667</t>
  </si>
  <si>
    <t>ZE16A104A/S5-311</t>
  </si>
  <si>
    <t>प्रभाग क्र.45ब, मध्ये हेवन पार्क येथे  अंतर्गत  रस्ते  कॉक्रीटीकरण करून   इंटर  लॉकिंग ब्लॉक बसविणे.</t>
  </si>
  <si>
    <t xml:space="preserve"> तळजाई मंदिर पाण्याच्या टाकीकडे जाणारा रस्ता ओव्हर ले कॉक्रीट करणे </t>
  </si>
  <si>
    <t>जनरल अरूणकुमार वैद्य स्टेडियम भवानी पेठ क्षेत्रिय कार्यालय येथे विविध सुशोभिकरणाची कामे करणे.</t>
  </si>
  <si>
    <t>CE20A883/S8-335</t>
  </si>
  <si>
    <t>ZE16A104A/S5-312</t>
  </si>
  <si>
    <t>69अ</t>
  </si>
  <si>
    <t>प्रभाग क्र.45ब, मध्ये कृष्णानगर  येथे अंतर्गत   रस्ते   काँक्रीटीकरण  करून इंटरलॉकिंग ब्लॉक   बसविणे.</t>
  </si>
  <si>
    <t>RE22C301/W4-729</t>
  </si>
  <si>
    <t xml:space="preserve"> प्रभाग क्र.69 अ मध्ये स.नं.35,36 भागात पाण्याची लाईन टाकणे </t>
  </si>
  <si>
    <t>प्रभाग क्र.  51 मातोश्री  रमाबाई भिमराव आंबेडकर प्रसुतीगृह व रुग्नालय येथे जनरेटर   रुम बांधणे.</t>
  </si>
  <si>
    <t>CE22A668</t>
  </si>
  <si>
    <t>CE20A883/S8-336</t>
  </si>
  <si>
    <t>प्र.क्रं.9 मध्ये खुला रंगमंचाची उभारणी करणे</t>
  </si>
  <si>
    <t>ZE16A104A/S5-313</t>
  </si>
  <si>
    <t>प्रभाग क्र.45ब, मध्ये हडपसर  स.नं.53 येथे अंतर्गत   रस्ते   काँक्रीटीकरण  करून इंटरलॉकिंग ब्लॉक   बसविण</t>
  </si>
  <si>
    <t xml:space="preserve"> प्रभाग क्र.69 अ मध्ये धनकवडी गावठाण भागात पाण्याची लाईन टाकणे </t>
  </si>
  <si>
    <t>RE22C301/W4-730</t>
  </si>
  <si>
    <t>प्रभाग क्र.  51 मातोश्री  रमाबाई भिमराव आंबेडकर प्रसुतीगृह व रुग्नालय येथे जनरेटर   बसविणे .</t>
  </si>
  <si>
    <t xml:space="preserve">1. एकूण बेरीज </t>
  </si>
  <si>
    <t>CE20A883/S8-337</t>
  </si>
  <si>
    <t>ZE16A104A/S5-314</t>
  </si>
  <si>
    <t>CE22A669</t>
  </si>
  <si>
    <t>प्रभाग क्र.45ब, मध्ये  नेहरू पार्क येथे  अंतर्गत   रस्ते   काँक्रीटीकरण  करून इंटरलॉकिंग ब्लॉक   बसविणे.</t>
  </si>
  <si>
    <t xml:space="preserve"> प्रभाग क्र.69 अ मध्ये मस्के चाळ,सावरकर चौक भागात पाण्याची लाईन टाकणे </t>
  </si>
  <si>
    <t xml:space="preserve">शिवाजीनगर घरांक 721 येथे सुधारणा विषयक कामे करणे </t>
  </si>
  <si>
    <t>RE22C301/W4-731</t>
  </si>
  <si>
    <t>प्रभाग क्र.  51  मधील म.न.पा शाळा क्र.  17 व 65 आंबिल ओढा कॅालनी   व रमाबाई    आंबेडकर दवाखाना   मध्ये विद्युत_x000D_
विषयक कामे करणे.</t>
  </si>
  <si>
    <t>CE20A883/S8-338</t>
  </si>
  <si>
    <t>ZE16A104A/S5-315</t>
  </si>
  <si>
    <t>प्रभाग क्र.45ब, मध्ये विविध ठिकाणी   अंतर्गत   रस्ते   काँक्रीटीकरण  करून इंटरलॉकिंग ब्लॉक   बसविणे.</t>
  </si>
  <si>
    <t xml:space="preserve"> प्रभाग क्र.69 अ मध्ये संभाजीनगर,मोहननगर भागात पाण्याची लाईन टाकणे </t>
  </si>
  <si>
    <t>CE22A670</t>
  </si>
  <si>
    <t>RE20A301/W2-1358</t>
  </si>
  <si>
    <t xml:space="preserve">मौलाना अबुल कलाम आझाद येथे हज हाऊस बांधणे </t>
  </si>
  <si>
    <t>CE20A883/S8-339</t>
  </si>
  <si>
    <t>ZE16A104A/S5-316</t>
  </si>
  <si>
    <t>प्रभाग क्र.  51 डाके  क्लास चौक ते  कॅान्टीनेंटल     प्रकाशन ड्रेनेज  लाईन वर रिईन्स्टेटमेंट  करणे.</t>
  </si>
  <si>
    <t>प्रभाग क्र.45ब, मध्ये सातवनगर परिसरात अंतर्गत   रस्ते   काँक्रीटीकरण  करून इंटरलॉकिंग ब्लॉक   बसविणे.</t>
  </si>
  <si>
    <t xml:space="preserve"> प्रभाग क्र.70अ मध्ये परिसरात पाण्याच्या लाईन टाकणे </t>
  </si>
  <si>
    <t>RE20A301/W2-1359</t>
  </si>
  <si>
    <t>CE20A883/S8-340</t>
  </si>
  <si>
    <t>ZE16A104A/S5-317</t>
  </si>
  <si>
    <t>प्रभाग क्र.  51 पेशवे पथ  कंटेनर   ते  रामबाग कॅालनी पर्यंत रिईन  स्टेटमेंट करणे</t>
  </si>
  <si>
    <t>प्र.क्र.46 अ रामटेकडी    इंडस्ट्रीज एरिया येथील अंतर्गत रस्ते  कॉक्रीट  करणे</t>
  </si>
  <si>
    <t xml:space="preserve"> प्रभाग क्र.70अ मध्ये विविध ठिकाणी पाण्याची लाईन टाकणे </t>
  </si>
  <si>
    <t>CE22A671</t>
  </si>
  <si>
    <t>एकूण उत्पन्न</t>
  </si>
  <si>
    <t>स.नं. 16/2 हिंगणे खुर्द सिंहगड रोड याठिकाणी महिलांकरिता व्यवसाय प्रशिक्षण केंद्र उभारणे</t>
  </si>
  <si>
    <t>ZE16A104A/S5-318</t>
  </si>
  <si>
    <t>CE20A883/S8-341</t>
  </si>
  <si>
    <t xml:space="preserve"> प्रभाग क्र.70अ मध्ये व्हॉलचे पेट्या बसविणे</t>
  </si>
  <si>
    <t>प्र.क्र.46 अ रामटेकडी  परिसरा अंर्तगत रस्ते  कॉक्रीट  करणे</t>
  </si>
  <si>
    <t>RE22C301/W4-732</t>
  </si>
  <si>
    <t>ZE16A104A/S5-319</t>
  </si>
  <si>
    <t>प्रभाग क्र.  51 माय्याका माता  जवळील अस्तित्वातील रिटेनिंग  वॅाल पूर्ण  करणे.</t>
  </si>
  <si>
    <t>CE22A672</t>
  </si>
  <si>
    <t xml:space="preserve"> प्रभाग क्र.70अ मध्ये विविध ठिकाणी पाण्याची लाईन विकसित करणे. </t>
  </si>
  <si>
    <t xml:space="preserve">स.नं. 19 धनकवडी शंकर महाराज मठामागे महिलांकरिता आधार केंद्र उभारणे </t>
  </si>
  <si>
    <t>CE20A883/S8-342</t>
  </si>
  <si>
    <t>प्र.क्र.46ब वानवडी येथील शिवरकर   रस्ता  व परिसरातील  सर्व रस्ते सिमेंट  कॉक्रीट  करणे</t>
  </si>
  <si>
    <t>RE22C301/W4-733</t>
  </si>
  <si>
    <t>ZE16A104A/S5-320</t>
  </si>
  <si>
    <t>प्रभाग क्र.  51 माय्याका माता  जवळील अस्तित्वातील रिटेनिंग  वॅाल पासून भानुदास  गेजगे व्यायामशाळा पर्यंत   रिटेनिंग वॅाल_x000D_
बांधणे.</t>
  </si>
  <si>
    <t xml:space="preserve"> प्रभाग क्र.71 अ मध्ये आंबेडकर नगर,प्रेमनगर,आनंदनगर,बिबवेवाडी ओटा येथे पाण्याची लाईन टाकणे </t>
  </si>
  <si>
    <t>CE20A883/S8-343</t>
  </si>
  <si>
    <t>CE22A673</t>
  </si>
  <si>
    <t xml:space="preserve">23. शिक्षण कर वसूल करण्याबाबत शासनाकडून मिळणारा रिबेट </t>
  </si>
  <si>
    <t>प्रभाग क्र.  47 ब मध्ये  पद्मजी पार्क येथे  विविध ठिकाणी ट्रिमिक्स    काँक्रिट  करणे.</t>
  </si>
  <si>
    <t>XE23A301/W7-963</t>
  </si>
  <si>
    <t>ZE16A104A/S5-321</t>
  </si>
  <si>
    <t>प्रभाग क्र.  51 डाके  क्लास चौक ते  कॅान्टीनेंटल     प्रकाशन   पर्यंत ड्रेनेज  लाईन  टाकणे</t>
  </si>
  <si>
    <t xml:space="preserve"> प्र.क्र.71 ब मध्ये विविध ठिकाणी पाण्याच्या लाईन टाकणे </t>
  </si>
  <si>
    <t xml:space="preserve">स.नं.14 धनकवडी याठिकाणी ज्येष्ठ नागरिकांसाठी विरंगुळा केंद्र उभारणे </t>
  </si>
  <si>
    <t>CE20A883/S8-344</t>
  </si>
  <si>
    <t>प्रभाग क्र.  47 ब मधील भगवानदास चाळ येथे  ट्रिमिक्स कॉक्रिट  करणे.</t>
  </si>
  <si>
    <t>ZE16A104A/S5-322</t>
  </si>
  <si>
    <t>XE23A301/W7-964</t>
  </si>
  <si>
    <t xml:space="preserve"> प्र.क्र.71 ब आनंदनगर झोपडपट्टीत पाण्याची लाईन टाकणे </t>
  </si>
  <si>
    <t>प्रभाग क्र.  51 पेशवे पथ  कंटेनर  पासून ते  रामबाग कॅालनी पर्यंत ड्रेनेज  लाईन  टाकणे.</t>
  </si>
  <si>
    <t>CE20A883/S8-345</t>
  </si>
  <si>
    <t>प्रभाग क्र.  47 ब मध्ये विविध ट्रिमिक्स काँक्रिट  करणे</t>
  </si>
  <si>
    <t>ZE16A104A/S5-323</t>
  </si>
  <si>
    <t xml:space="preserve"> प्रभाग क्र.72 अ सुप्पर येथे पाणी लाईन टाकणे</t>
  </si>
  <si>
    <t>RE20C301/W1-781</t>
  </si>
  <si>
    <t>प्रभाग क्र.  51 मधील प्रमुख रस्त्यांवरील प्रकाश व्यवस्थेत सुधारणा  करणे.</t>
  </si>
  <si>
    <t>CE22A674</t>
  </si>
  <si>
    <t>स.नं. 1/3/1/5 हिंगणेखुर्द सिंहगड रोड याठिकाणी व्यवसाय प्रशिक्षण केंद्र उभारणे</t>
  </si>
  <si>
    <t>CE20A883/S8-346</t>
  </si>
  <si>
    <t>ZE16A104A/S5-324</t>
  </si>
  <si>
    <t>प्रभाग क्र.48 अ श्रीराम ट्रान्सपोर्ट  चमडे गल्ली येथे  ट्रीमिक्स कॉक्रीट  करणे</t>
  </si>
  <si>
    <t xml:space="preserve"> प्रभाग क्र.72 अ अप्पर 276 ओटा येथे पाणी लाईन टाकणे </t>
  </si>
  <si>
    <t>CE20A883/S8-347</t>
  </si>
  <si>
    <t xml:space="preserve">प्रभाग क्र.48 अ अशोक चौक 76 नाना पेठ 81 नाना पेठ गादिया ट्रान्सपोर्ट परिसरात ट्रीमिक्स कॉक्रीट करणे </t>
  </si>
  <si>
    <t>CE22A675</t>
  </si>
  <si>
    <t>ZE16A104A/S5-325</t>
  </si>
  <si>
    <t xml:space="preserve">स.नं.34 हिंगणेखुर्द याठिकाणी समाज मंदिर बांधणे </t>
  </si>
  <si>
    <t xml:space="preserve"> प्रभाग क्र.72 अ पदमावती नगर, पवननगर येथे पाणी लाईन टाकणे </t>
  </si>
  <si>
    <t>CE20A883/S8-348</t>
  </si>
  <si>
    <t>प्रभाग क्र.48 अ आनंद शांती  चेंबर्स  आणि शिव  प्रताप तरुण मंडळ परिसरात ट्रीमिक्स कॉक्रीट  करणे</t>
  </si>
  <si>
    <t>खर्चाचा तक्ता (सन 2005-06 ते 2014-15) (आकडे कोटीमध्ये)</t>
  </si>
  <si>
    <t>ZE16A104A/S5-326</t>
  </si>
  <si>
    <t xml:space="preserve"> प्रभाग क्र.72 अ विविध ठिकाणी पाणी लाईन टाकणे</t>
  </si>
  <si>
    <t>CE20A883/S8-349</t>
  </si>
  <si>
    <t>CE22A676</t>
  </si>
  <si>
    <t>प्रभाग क्र.48 अ नाना पेठ  1208 शिवप्रताप  गणपती मंदिर समोरिल रस्ता ट्रीमिक्स कॉक्रीट  करणे</t>
  </si>
  <si>
    <t xml:space="preserve">म. फुले संग्रहालय येथे नवीन इमारत बांधकाम करणे व विविध विकासकामे करणे </t>
  </si>
  <si>
    <t>ZE16A104A/S5-327</t>
  </si>
  <si>
    <t xml:space="preserve"> प्रभाग क्र.72 अ व्ही.आय.टी.कॉलेज ते अप्पर ओटा येथे पाणी लाईन टाकणे </t>
  </si>
  <si>
    <t xml:space="preserve">25. निवासी जागांवरील करवसुलीबाबत रिबेट </t>
  </si>
  <si>
    <t>CE20A883/S8-350</t>
  </si>
  <si>
    <t xml:space="preserve">प्रभाग क्र.48 अ स्वामी समर्थ मंदिर 1172 नाना पेठ व 1263 भवानी पेठ येथील परिसरात ट्रीमिक्स कॉक्रीट करणे </t>
  </si>
  <si>
    <t>ZE16A104A/S5-328</t>
  </si>
  <si>
    <t>CE22A677</t>
  </si>
  <si>
    <t>प्रभाग क्र.73 मधील पाणीपुरवठा विषयक कामे करणे, रस्ते खोदाईतील लाईन्स जिरविणे व तद्नुषंगिक कामे करणे.</t>
  </si>
  <si>
    <t xml:space="preserve">न.वि. गाडगीळ शाळा अभ्यासिका वरचा मजला बांधणे </t>
  </si>
  <si>
    <t>RE20A301/W2-1360</t>
  </si>
  <si>
    <t>CE20A883/S8-351</t>
  </si>
  <si>
    <t>प्रभाग क्र.  58 मध्ये महाराणा प्रताप उद्यानजवळील हॅाटेल स्वामीज समोरील वाय  आकाराचा रस्ता डांबरीकरण करणे.</t>
  </si>
  <si>
    <t>प्रभाग क्र.48 अ श्रीराम जयराम अपार्टमेंट  पालखी मंदिर लगतचा रस्ता  ट्रीमिक्स कॉक्रीट  करणे</t>
  </si>
  <si>
    <t>खर्च तपशिल</t>
  </si>
  <si>
    <t xml:space="preserve">0607 खर्च </t>
  </si>
  <si>
    <t>वजा − आयात कर, पाणीपुरवठा, दुय्यम शिक्षण, स्वच्छता, मंडया, पशुवधगृहे, पुणे महानगरपालिका वाहतूक खात्याबाबत मुख्य देखरेख खर्च हिस्सा</t>
  </si>
  <si>
    <t>ZE16A104A/S5-329</t>
  </si>
  <si>
    <t>प्रभाग क्र.73 मधील निवारा सोसायटी, साईकृपा सोसायटी, श्रीहरी सोसायटी परिसरामध्ये पाणी पुरवठा विषयक कामे करणे.</t>
  </si>
  <si>
    <t>CE20A883/S8-352</t>
  </si>
  <si>
    <t>CE22A678</t>
  </si>
  <si>
    <t>RE22C301/W4-734</t>
  </si>
  <si>
    <t>प्रभाग क्र.48 अ 1165 न्यू  नाना पेठ  भवानी तलवार तरुण मंडळ येथील  रस्ता  ट्रीमिक्स करणे</t>
  </si>
  <si>
    <t xml:space="preserve">प्र.क्र.63अ येथील क्रीडांगणाला आरसीसीमध्ये मुख्य द्वार करून कमान करणे </t>
  </si>
  <si>
    <t>ZE16A104A/S5-330</t>
  </si>
  <si>
    <t xml:space="preserve">0708 खर्च </t>
  </si>
  <si>
    <t>प्रभाग क्र.  58 मध्ये घरांक 812  गुरुवार पेठ,  लिंब्याचा  बोळ येथे  सॅार्टींग    शेड बांधणे.</t>
  </si>
  <si>
    <t xml:space="preserve">0809 खर्च </t>
  </si>
  <si>
    <t xml:space="preserve">0910 खर्च </t>
  </si>
  <si>
    <t xml:space="preserve"> प्रभाग क्र.73 मधील जुने व नादुरूस्त व्हॉल्व्ह बदलणे, नव्याने पाणीपुरवठा सुधारणा कामे करणे. </t>
  </si>
  <si>
    <t xml:space="preserve">1011 खर्च </t>
  </si>
  <si>
    <t xml:space="preserve">1112 खर्च </t>
  </si>
  <si>
    <t xml:space="preserve">1213 खर्च </t>
  </si>
  <si>
    <t xml:space="preserve">1314 खर्च </t>
  </si>
  <si>
    <t>CE20A883/S8-353</t>
  </si>
  <si>
    <t>प्रभाग क्र.48 अ  संत रोहिदास पथ नानापेठ,खाकसार मंदिर लगतचा परिसर   ट्रीमिक्स कॉक्रीट  करणे</t>
  </si>
  <si>
    <t>RE20A301/W2-1361</t>
  </si>
  <si>
    <t>प्रभाग क्र.  58 कै. सौ.लक्ष्मीबाई नारायणराव खेडेकर  भाजीमार्केट येथे  ट्रिमिक्स कॅांक्रीट  करणे.</t>
  </si>
  <si>
    <t>CE20A883/S8-354</t>
  </si>
  <si>
    <t>प्रभाग क्र.48 अ 1122  भवानी पेठ  आईन  मस्जिद येथील परिसरात  ट्रीमिक्स कॉक्रीट  करणे</t>
  </si>
  <si>
    <t>RE20A301/W2-1362</t>
  </si>
  <si>
    <t>प्रभाग क्र.  58 राजा केळकर संग्राहलय  रस्ता डांबरीकरण  करणे</t>
  </si>
  <si>
    <t>CE20A883/S8-355</t>
  </si>
  <si>
    <t>RE14B302/C5-617</t>
  </si>
  <si>
    <t>प्रभाग क्र.48 अ 196  गणेश पेठ  बाबुमिया शाळा परिसरात ट्रीमिक्स कॉक्रीट  करणे</t>
  </si>
  <si>
    <t>RE22C301/W4-735</t>
  </si>
  <si>
    <t>प्रभाग क्र.68  तळजाई वसाहत उकिरंडे  दुकानासमोर रस्त्याचे   कॉक्रीटीकरण  व ब्लॉक बसविणे.</t>
  </si>
  <si>
    <t>CE20A883/S8-356</t>
  </si>
  <si>
    <t>प्रभाग क्र.  58, नातूबाग,   वाडीया हॅास्पिटल, कर्मशाळा,   शाहुपुरा या आरोग्य    कोठ्यांमध्ये स्थापत्यविषयक कामे करणे</t>
  </si>
  <si>
    <t>प्रभाग क्र.48 अ जय लक्ष्मी ड्रायफुड    ते गुरुनानक शाळेपर्यत ट्रीमिक्स कॉक्रीट  करणे</t>
  </si>
  <si>
    <t>26. रोजगार हमी कर वसूल करण्याप्रित्यर्थ मिळणारा रिबेट</t>
  </si>
  <si>
    <t>CE20A883/S8-357</t>
  </si>
  <si>
    <t>XE23A301/W7-965</t>
  </si>
  <si>
    <t>RE20C302/C1-678</t>
  </si>
  <si>
    <t>प्रभाग क्र.48 अ, 7/2 गणेश पेठ,  4/1 गणेश पेठ  पर्यत ट्रीमिक्स    कॉक्रीट  करणे</t>
  </si>
  <si>
    <t>प्रभाग क्र.  58 मध्ये गुरुवार पेठ  मधील नाईकवाड्याच्या  पाठीमागे ड्रेनेज  लाईन  टाकणे.</t>
  </si>
  <si>
    <t>प्रभाग क्र.68  तळजाई वसाहत वनशिव वस्ती रोड  रस्त्यावरील लाईट  (टयूब) बसविणे.</t>
  </si>
  <si>
    <t>महसूल खर्च :-</t>
  </si>
  <si>
    <t>CE20A883/S8-358</t>
  </si>
  <si>
    <t>प्रभाग क्र.48 अ नेवासकर ट्रान्सपोर्ट  परिसरात ट्रीमिक्स कॉक्रीट  करणे</t>
  </si>
  <si>
    <t>RE20C301/W1-782</t>
  </si>
  <si>
    <t>RE20A302/C2-944</t>
  </si>
  <si>
    <t>प्रभाग क्र.  58 मध्ये मधील वसंतदादा पाटील शाळा तसेच   शौचालयांमध्ये  विद्युतविषयक कामे करणे.</t>
  </si>
  <si>
    <t>प्रभाग क्र.68  तळजाई वसाहत येथे  गल्ली नंबर पाटया लावणे, पत्त्याच्या  पाटया लावणे.</t>
  </si>
  <si>
    <t>CE20A883/S8-359</t>
  </si>
  <si>
    <t>प्रभाग क्र.48 अ चमडे गल्ली येथे  ट्रीमिक्स  करणे</t>
  </si>
  <si>
    <t>RE20A301/W2-1363</t>
  </si>
  <si>
    <t>क. सफाईपट्टी (करपात्र रकमेच्या 14%) (कआकसंप्र)</t>
  </si>
  <si>
    <t>RE14B302/C5-618</t>
  </si>
  <si>
    <t>प्रभाग क्र.  58 शितळादेवी चौक ते  राममंदिर  पर्यंत रस्ता   डांबरीकरण करणे. (लांबी 200.00 मी.)</t>
  </si>
  <si>
    <t>XI23A101</t>
  </si>
  <si>
    <t>CE20A883/S8-360</t>
  </si>
  <si>
    <t>प्रभाग क्र.68  तळजाई वसाहत येथे    ड्रेनेज  लाईन   टाकणे व कॉक्रीटकरण करणे.</t>
  </si>
  <si>
    <t>प्रभाग क्र.48 अ गणेशपेठ फिश मार्केट मुख्य   रस्ता  ट्रीमिक्स कॉक्रीट  करणे</t>
  </si>
  <si>
    <t>CE20A883/S8-361</t>
  </si>
  <si>
    <t>प्रभाग क्र.48 अ भाजी मंडई  गणेश पेठ  परिसरात ट्रीमिक्स कॉक्रीट  करणे</t>
  </si>
  <si>
    <t>RE20A302/C2-945</t>
  </si>
  <si>
    <t>प्रभाग क्र.68 तळजाई, सहकारनगर, लक्ष्मीनगर येथे  आसन व्यवस्था करणे.</t>
  </si>
  <si>
    <t>CE20A883/S8-362</t>
  </si>
  <si>
    <t>प्रभाग क्र.48 अ गणपतसिंग परदेशी चौक परिसरात ट्रीमिक्स कॉक्रीट  करणे</t>
  </si>
  <si>
    <t>RE20A301/W2-1364</t>
  </si>
  <si>
    <t>RE22C302/C4-610</t>
  </si>
  <si>
    <t>प्रभाग क्र.  58 राममंदिर  चौक ते भोंदे   चौक रस्ता   डांबरीकरण करणे. (लांबी 350.00 मी.)</t>
  </si>
  <si>
    <t>प्रभाग क्र.68 योग  महर्षी रामदेव महाराज क्रिडा  संकुलामध्ये विविध कामे करणे.  तळजाई   मंदिर परिसरामध्ये विविध विकास_x000D_
कामे करणे.</t>
  </si>
  <si>
    <t>CE20A883/S8-363</t>
  </si>
  <si>
    <t xml:space="preserve">27. डेव्हलपेंट निधीकडून जमा डेव्हलपमेंट चार्जेस </t>
  </si>
  <si>
    <t>प्रभाग क्र.48 अ नेवासकर पेट्रोल  पंप  परिसरातील रस्ता ट्रीमिक्स  करणे</t>
  </si>
  <si>
    <t>RE20A301/W2-1365</t>
  </si>
  <si>
    <t>RE14B302/C5-619</t>
  </si>
  <si>
    <t>CE20A883/S8-364</t>
  </si>
  <si>
    <t>प्रभाग क्र.  58 मामलेदार कचेरी ते  गजराज मित्र मंडळ  चौक (पानघंटी रस्ता) रस्ता डांबरीकरण करणे. (लांबी 350.00_x000D_
मी.)</t>
  </si>
  <si>
    <t>प्रभाग क्र.  48 ब, पालखी विठोबी चौक  भवानी पेठ  परिसरात ट्रिमिक्स काँक्रीट  करणे.</t>
  </si>
  <si>
    <t>प्रभाग क्र.68  तळजाई वसाहत येथे  गल्लीबोळात कॉक्रीटीकरण  करणे.</t>
  </si>
  <si>
    <t>CE20A883/S8-365</t>
  </si>
  <si>
    <t>RE20A301/W2-1366</t>
  </si>
  <si>
    <t>प्रभाग क्र.  48 ब, अरूणा चौक ते  समाधान चौक ट्रिमिक्स  काँक्रीट  करणे.</t>
  </si>
  <si>
    <t>प्रभाग क्र.  58 काळा हौद    ते चिंचेची तालीम  रस्ता डांबरीकरण  करणे . (लांबी 260.00  मी.</t>
  </si>
  <si>
    <t>वीज खर्च व दुरुस्ती</t>
  </si>
  <si>
    <t>CE20A883/S8-366</t>
  </si>
  <si>
    <t>प्रभाग क्र.  48 ब, नाना पेठ  धान्य बाजार  परिसरात ट्रिमिक्स काँक्रीट  करणे.</t>
  </si>
  <si>
    <t>XE23A301/W7-966</t>
  </si>
  <si>
    <t>RE14B302/C5-620</t>
  </si>
  <si>
    <t>प्रभाग क्र.  58 पूरम चौक ते  हिराबाग चौक दरम्यानची जुनी  ड्रेनेज  लाईन बदलणे. (लांबी 380.00  मी.</t>
  </si>
  <si>
    <t>प्रभाग क्र.68  तळजाई वसाहत खंडाळे चौक  येथील रस्ता काँक्रीट  करणे व ब्लॉक बसविणे.</t>
  </si>
  <si>
    <t>CE20A883/S8-367</t>
  </si>
  <si>
    <t>प्रभाग क्र.  48 ब, 1265  भवानी पेठ  मा.आंदेकर घरालगतचा रस्ता  ट्रिमिक्स करणे.</t>
  </si>
  <si>
    <t>RE20C301/W1-783</t>
  </si>
  <si>
    <t>प्रभाग क्र.  58 मध्ये   इंडकशन फिटींग    बसविणे.</t>
  </si>
  <si>
    <t>RE22C302/C4-611</t>
  </si>
  <si>
    <t>प्रभाग क्र.68 गुलाब उद्यान परिसरामध्ये विविध  विकास  कामे करणे.</t>
  </si>
  <si>
    <t>CE20A883/S8-368</t>
  </si>
  <si>
    <t>प्रभाग क्र.  48 ब, पालखी विठोबा मुख्य  रस्ता  ट्रिमिक्स काँक्रीट  कऱणे.</t>
  </si>
  <si>
    <t>ग. ड्रेनेज / सलेज कनेक्शन व सेवावाढ आकार नियोजित बांधकाम क्षेत्रफळावर रु. 11 चौ. मि</t>
  </si>
  <si>
    <t>XI23C101</t>
  </si>
  <si>
    <t>पाणी खर्च</t>
  </si>
  <si>
    <t>CE20A883/S8-369</t>
  </si>
  <si>
    <t>प्रभाग क्र.  48 ब, 1037/38 भवानी पेठ,  नवरंग   लोक मित्र मंडळ परिसरात ट्रिमिक्स काँक्रीट  कऱणे.</t>
  </si>
  <si>
    <t>CE20A883/S8-370</t>
  </si>
  <si>
    <t>प्रभाग क्र.  48 ब, 1105  भवानी पेठ  त मिलन  हॉटेल परिसरात ट्रिमिक्स काँक्रीट  कऱणे.</t>
  </si>
  <si>
    <t>औषधे खर्च</t>
  </si>
  <si>
    <t>CE20A883/S8-371</t>
  </si>
  <si>
    <t>प्रभाग क्र.  48 ब, कामगार मैदान येथील परिसरात ट्रिमिक्स काँक्रीट  कऱणे.</t>
  </si>
  <si>
    <t>CE20A883/S8-372</t>
  </si>
  <si>
    <t>प्रभाग क्र.  48 ब, 180 ते  मरिआई माता मंदिर ट्रिमिक्स   काँक्रीट  कऱणे.</t>
  </si>
  <si>
    <t>सहकारनगर क्षेत्रीय कार्यालय ऐकूण  बेरीज</t>
  </si>
  <si>
    <t>CE20A883/S8-373</t>
  </si>
  <si>
    <t>प्रभाग क्र.  48 ब, 271  गणेश पेठ  अल्पना टॉकीज पाठीमागे   रस्ता  ट्रिमिक्स काँक्रीट  करणे.</t>
  </si>
  <si>
    <t>CE20A883/S8-374</t>
  </si>
  <si>
    <t>प्रभाग क्र.  48 ब, चंद्रप्रकाश  चेंबर्स ते  शेख   हॉस्पीटल परिसरात ट्रिमिक्स कॉक्रीट  करणे.</t>
  </si>
  <si>
    <t>घ. सुअरेज बेनिफीट टॅक्स (जलनिस्सारण लाभकर करपात्र रकमेच्या 6%) (कआकसंप्र)</t>
  </si>
  <si>
    <t>XI23D101</t>
  </si>
  <si>
    <t>CE20A883/S8-375</t>
  </si>
  <si>
    <t>प्रभाग क्र.  48 ब, गणेश पेठ  शेख   हॉस्पीटल परिसरात ट्रिमिक्स कॉक्रीट  करणे.</t>
  </si>
  <si>
    <t>RE22C301/W4-736</t>
  </si>
  <si>
    <t>प्रभाग क्र.52 राजेंद्रनगर  कॉलनी   दुरूस्त करणे</t>
  </si>
  <si>
    <t>CE20A883/S8-376</t>
  </si>
  <si>
    <t>प्रभाग क्र.  48 ब, नाडे  गल्ली येथे  ट्रिमिक्स कॉक्रीट  करणे.</t>
  </si>
  <si>
    <t>RE22C301/W4-737</t>
  </si>
  <si>
    <t>प्रभाग क्र.52  दत्तवाडी म.न.पा  दवाखाना सुधारणा  कामे करणे.</t>
  </si>
  <si>
    <t>CE20A883/S8-377</t>
  </si>
  <si>
    <t>देखभाल दुरुस्ती</t>
  </si>
  <si>
    <t>प्रभाग क्र.  48 ब, अरूणाचौक ते  251 नाना पेठ  मुख्य  रस्ता  ट्रिमिक्स पध्दतीने    कॉक्रीट करणे.</t>
  </si>
  <si>
    <t>RE14B301/W5-682</t>
  </si>
  <si>
    <t>CE20A883/S8-378</t>
  </si>
  <si>
    <t>प्रभाग क्र.52 मधील दत्तवाडी शौचालयाची दुरूस्ती    व तद्नुषंगिक कामे  करणे.</t>
  </si>
  <si>
    <t>प्रभाग क्र.49अ,वर्धमान मेडिकल ते  बद्री हायस्कुल पर्यंतचे  रस्ते युटीडब्ल्यूटी  पध्दतीने  डांबरीकरण करणे.</t>
  </si>
  <si>
    <t>RE14B301/W5-683</t>
  </si>
  <si>
    <t>RE22C302/C4-612</t>
  </si>
  <si>
    <t>CE20A883/S8-379</t>
  </si>
  <si>
    <t>प्रभाग क्र.52 मधील दांडेकरपूल  शौचालयाची दुरूस्ती    व तद्नुषंगिक कामे  करणे.</t>
  </si>
  <si>
    <t>प्रभाग क्र.42 अ हडपसर गांव  रामोशी  आळी   येथील सुलभ  शौचालयाची दुरूस्ती करणे</t>
  </si>
  <si>
    <t>CE22A679</t>
  </si>
  <si>
    <t xml:space="preserve">प्रभाग क्र.49अ,शनिमंदिर ते गोविंद हलवाई चौका पर्यंतचे रस्ते युटीडब्ल्यूटी पध्दतीने रस्ते डांबरीकरण करणे. </t>
  </si>
  <si>
    <t xml:space="preserve">प्र.क्र.12ब, येथे महिला बचत गट व ध्यानधारणेसाठी हॉलबांधणे </t>
  </si>
  <si>
    <t>CE20A883/S8-380</t>
  </si>
  <si>
    <t>पेट्रोल व डिझेल खर्च</t>
  </si>
  <si>
    <t>XE23A301/W7-967</t>
  </si>
  <si>
    <t>RE20C302/C1-679</t>
  </si>
  <si>
    <t xml:space="preserve">प्रभाग क्र.49अ,गुलाबचंद सतरजी दुकान ते सुभान शहा दर्गा चौक पर्यंतचे रस्ते यु.टी डब्ल्यू .टी पध्दतीने रस्ते डांबरीकरण करणे. </t>
  </si>
  <si>
    <t>प्रभाग क्र.42 ब वैदूवाडी   येथे प्रकाश  व्यवस्थेत सुधारणा  करणे.</t>
  </si>
  <si>
    <t>प्रभाग क्र.52   दत्तवाडी  मध्ये  जुन्या ड्रेनेज  लाईन  दुरूस्त करणे</t>
  </si>
  <si>
    <t>CE22A680</t>
  </si>
  <si>
    <t>हज हाऊस बांधणे</t>
  </si>
  <si>
    <t>CE20A883/S8-381</t>
  </si>
  <si>
    <t xml:space="preserve">प्रभाग क्र.49अ,सोन्या मारुती चौक ते सुभान शहा दर्गा चौक पर्यंतचे रस्ते यु.टी डब्ल्यू .टी पध्दतीने रस्ते डांबरीकरण करणे </t>
  </si>
  <si>
    <t>RE14B301/W5-684</t>
  </si>
  <si>
    <t>प्रभाग क्र.52 हनुमान नगर व इतर  झोपडपट्यांमधील चेंबर   दुरूस्त करणे</t>
  </si>
  <si>
    <t>CE22A681</t>
  </si>
  <si>
    <t>CE20A883/S8-382</t>
  </si>
  <si>
    <t>वारकरी भवन बांधणे</t>
  </si>
  <si>
    <t>प्र.क्र.50 अ मध्ये शुक्रवार पेठेत  विविध ठिकाणी ट्रीमिक्स   कॉक्रीटीकरण करणे   (भाग 1)</t>
  </si>
  <si>
    <t>RE20A301/W2-1367</t>
  </si>
  <si>
    <t>प्रभाग क्र.52  दत्तवाडी विविध परिसरातील रस्ते तयार  करणे.</t>
  </si>
  <si>
    <t>CE20A883/S8-383</t>
  </si>
  <si>
    <t>प्र.क्र.50 अ मध्ये शुक्रवार पेठेत  विविध ठिकाणी ट्रीमिक्स   कॉक्रीटीकरण करणे   (भाग 2)</t>
  </si>
  <si>
    <t>CE22A682</t>
  </si>
  <si>
    <t xml:space="preserve">सिंहगड रोड क्षेत्रिय कार्यालय नविन इमारत बांधणे </t>
  </si>
  <si>
    <t>क्षेत्रिय कार्यालयाने करावयाची कामे</t>
  </si>
  <si>
    <t>XE23A301/W7-968</t>
  </si>
  <si>
    <t>CE20A883/S8-384</t>
  </si>
  <si>
    <t>प्रभाग क्र.52  दत्तवाडी परिसरात ड्रेनेज  लाईन  टाकणे.</t>
  </si>
  <si>
    <t>प्र.क्र.50   अ  मध्ये बुधवार   पेठेत  विविध ठिकाणी ट्रीमिक्स   कॉक्रीटीकरण करणे   (भाग 1)</t>
  </si>
  <si>
    <t>CE22A683</t>
  </si>
  <si>
    <t xml:space="preserve">भिडेवाडा येथे मुलींची 1 ली शाळा स्मारक उभारणे </t>
  </si>
  <si>
    <t>CE20A883/S8-385</t>
  </si>
  <si>
    <t>RE20A302/C2-946</t>
  </si>
  <si>
    <t>प्र.क्र.50   अ  मध्ये बुधवार   पेठेत  विविध ठिकाणी ट्रीमिक्स   कॉक्रीटीकरण करणे   (भाग 2)</t>
  </si>
  <si>
    <t>प्रभाग क्र  43 सोलापुर   रस्ता   रविदर्शन ते  प्रियदर्शनी अपार्टमेंट    रस्ता पुर्न:डांबरीकरण  करणे   .</t>
  </si>
  <si>
    <t>CE20A883/S8-386</t>
  </si>
  <si>
    <t>प्र.क्र.50   अ  मध्ये सदाशिव पेठेत  विविध ठिकाणी ट्रीमिक्स   कॉक्रीटीकरण करणे   (भाग 1)</t>
  </si>
  <si>
    <t>RE20A302/C2-947</t>
  </si>
  <si>
    <t>प्रभाग क्र.43 अ जनता वसाहत आदर्शनगर माळवाडी   येथे  कॉक्रीट करणे .</t>
  </si>
  <si>
    <t>CE20A883/S8-387</t>
  </si>
  <si>
    <t>CE22A684</t>
  </si>
  <si>
    <t>महसूल खर्च</t>
  </si>
  <si>
    <t>CE20A883/S8-388</t>
  </si>
  <si>
    <t>प्र.क्र.50   अ  मध्ये विविध ठिकाणी   यु टी  डब्ल्यू टी  पध्दतीने रस्ते   कॉक्रीटीकरण  करणे</t>
  </si>
  <si>
    <t>श्री छत्रपती शिवाजी औद्योगिक प्रशिक्षण संस्थेमध्ये नवीन इमारत बांधणे, इंडस्ट्रीयज बरोबर संयुक्त प्रकल्प राबविणे ( औंध आय.टी.च्या धर्तीवर )</t>
  </si>
  <si>
    <t>CE20A883/S8-389</t>
  </si>
  <si>
    <t xml:space="preserve">प्रभाग क्र.50 ब,शिंदे आळी ते बाजीराव रोड ते नातूबाग परिसर रस्ता यु.टी.डब्ल्यू.टी.पध्दतीने काँक्रीटीकरण करणे. </t>
  </si>
  <si>
    <t>RE20A301/W2-1368</t>
  </si>
  <si>
    <t>प्रभाग क्र.53 मधील विविध ठिकाणी  ट्रिमिक्स  पध्दतीने  काँक्रीटीकरण  करणे.</t>
  </si>
  <si>
    <t>CE22A685</t>
  </si>
  <si>
    <t>सिंहगड किल्ल्यावर नरवीर तानाजी मालुसरे समाधी स्थळ येथे स्वराज्यनिष्ठा शिल्प व परिसर विकसीत करणे.</t>
  </si>
  <si>
    <t>CE20A883/S8-390</t>
  </si>
  <si>
    <t xml:space="preserve">प्रभाग क्र.50 ब, भरतनाट्य मंदिर ते चिमण्या गणपती सदाशिव पेठ परिसरात स्टॅम्प काँक्रीट करणे (कलर) </t>
  </si>
  <si>
    <t>RE22C301/W4-738</t>
  </si>
  <si>
    <t>प्रभाग क्र.53 मधील भाजी मंडई  इमारतीमध्ये विविध सुधारणा कामे करणे.</t>
  </si>
  <si>
    <t>CE20A883/S8-391</t>
  </si>
  <si>
    <t>CE22A686</t>
  </si>
  <si>
    <t xml:space="preserve">क. शिक्षण मंडळाला द्यावयाची रक्कम − शिक्षण मंडळाकडील खर्च </t>
  </si>
  <si>
    <t>प्र.क्र. 51  अ मध्ये  पूरग्रस्त चाळीत सिमेंट    काँक्रीटीकरण  किंवा फरशी   टाकणे.</t>
  </si>
  <si>
    <t xml:space="preserve">पुणे महानगरपालिकेचे उर्वरित वसाहतींचा पुनर्विकास करणे </t>
  </si>
  <si>
    <t>RE22C301/W4-739</t>
  </si>
  <si>
    <t>प्रभाग क्र.53 मनपा शाळा दुरूस्ती व तद्नुषंगिक कामे  करणे.</t>
  </si>
  <si>
    <t>CE20A883/S8-392</t>
  </si>
  <si>
    <t>प्र.क्र. 51 अ  मध्ये स्नेह नगर  परिसरात यु.टी.डब्ल्यू.टी. पध्दतीने  रस्ता  करणे.</t>
  </si>
  <si>
    <t>CE22A687</t>
  </si>
  <si>
    <t>RE22C301/W4-740</t>
  </si>
  <si>
    <t>पुणे सिटी बिझनेस अॅण्ड इनोव्हेशन सेंटर व सायन्स अॅण्ड टेक्नॉलॉजी पार्क यांच्या संयुक्त विद्यमाने प्रकल्प उभारणे</t>
  </si>
  <si>
    <t>प्रभाग क्र.53  कल्पना चावला शाळा दुरूस्ती व तद्नुषंगिक कामे  करणे.</t>
  </si>
  <si>
    <t>CE20A883/S8-393</t>
  </si>
  <si>
    <t>प्र.क्र. 51 अ  मध्ये विजयनगर  परिसरात रस्ते सिमेंट  काँक्रीटचे  करणे.</t>
  </si>
  <si>
    <t>RE14B301/W5-685</t>
  </si>
  <si>
    <t>CE22A688</t>
  </si>
  <si>
    <t>CE20A883/S8-394</t>
  </si>
  <si>
    <t>प्रभाग क्र.53 मधील शौचालयाची दुरूस्ती    व तद्नुषंगिक कामे  करणे.</t>
  </si>
  <si>
    <t>घोले रोड वरील क्षेत्रिय कार्यालयाची इमारत उभारणे</t>
  </si>
  <si>
    <t>प्र.क्र.51 ब विविध ठिकाणी कॉक्रीट  करणे</t>
  </si>
  <si>
    <t>XE23A301/W7-969</t>
  </si>
  <si>
    <t>CE20A883/S8-395</t>
  </si>
  <si>
    <t>प्रभाग क्र.53 सावित्रीबाई  फुले वसाहत मध्ये ड्रेनेज  लाईन  दुरूस्त करणे.</t>
  </si>
  <si>
    <t>प्र.क्र.51 ब मध्ये  यु.टी.डब्ल्यु.टी.चे रस्ते करणे.</t>
  </si>
  <si>
    <t>CE22A689</t>
  </si>
  <si>
    <t>पुणे मनपाच्या कर्मचाऱ्यांकरीता निवासी इमारत बांधणे</t>
  </si>
  <si>
    <t>CE20A883/S8-396</t>
  </si>
  <si>
    <t>XE23A301/W7-970</t>
  </si>
  <si>
    <t>प्रभाग क्र.52 अ रक्षालेखा सोसायटी जवळील परिसरात रस्ते   काँक्रीटकरणे  व ब्लॉक बसविणे</t>
  </si>
  <si>
    <t>प्रभाग क्र.53 महादेवनगर, खोराड वस्ती, समर्थनगर परिसरात ड्रेनेज  लाईन  दुरूस्त करणे.</t>
  </si>
  <si>
    <t>CE22A690</t>
  </si>
  <si>
    <t xml:space="preserve">2. बेरीज </t>
  </si>
  <si>
    <t>पुणे मनपाच्या विविध खात्याकडील रेकॉर्ड जतन करण्यासाठी प्रशासकीय इमारत बांधणे</t>
  </si>
  <si>
    <t>CE20A883/S8-397</t>
  </si>
  <si>
    <t>प्रभाग क्र.52  अ  शनिमंदिर परिसरात काँक्रीट  करणे व ब्लॉक बसविणे</t>
  </si>
  <si>
    <t>XE23A301/W7-971</t>
  </si>
  <si>
    <t>प्रभाग क्र.53 हिंगणे खुर्द  रोकडोबा मंदिर  परिसरात  ड्रेनेज  लाईन  टाकणे.</t>
  </si>
  <si>
    <t>ZE16A104A/S5-331</t>
  </si>
  <si>
    <t>CE20A883/S8-398</t>
  </si>
  <si>
    <t>CE22A691</t>
  </si>
  <si>
    <t xml:space="preserve"> प्रभाग क्र.74 अ मध्ये पाणी वितरण व्यवस्थेमध्ये सुधारणा विषयक कामे करणे </t>
  </si>
  <si>
    <t>प्र.क्र.52 ब दत्तवाडी येथील  विजयी   चैतन्य मित्र  मंडळाजवळील रोड  ट्रीमिक्स पध्दतीने कॉक्रीटीकरण  करण</t>
  </si>
  <si>
    <t>भवन रचना विभागाकडील प्रकल्पाकरीता जमिनीचे जिऑलॉजिकल सर्व्हे करणे व त्याबाबतचा तांत्रिक रिपोर्ट घेणे</t>
  </si>
  <si>
    <t>CE20A883/S8-399</t>
  </si>
  <si>
    <t>प्र.क्र.52 ब दत्तवाडी चौकी शेजारील रोड  ट्रीमिक्स पध्दतीने कॉक्रीटीकरण  करणे</t>
  </si>
  <si>
    <t>CE22A692</t>
  </si>
  <si>
    <t>पुणे ब्रँडिंग अनुषंगाने विविध कामे करणे</t>
  </si>
  <si>
    <t>CE20A883/S8-400</t>
  </si>
  <si>
    <t>प्र.क्र.52 ब दत्तवाडी चौकीच्या  मागील बाजुचा रोड  ट्रीमिक्स पध्दतीने कॉक्रीटीकरण  करणे</t>
  </si>
  <si>
    <t>CE20A883/S8-401</t>
  </si>
  <si>
    <t>CE22A693</t>
  </si>
  <si>
    <t>प्र.क्र.52 ब दत्तवाडी मनपा   शाळेमागील रोड  ट्रीमिक्स पध्दतीने कॉक्रीटीकरण  करणे</t>
  </si>
  <si>
    <t>RE20A301/W2-1369</t>
  </si>
  <si>
    <t>प्रभाग क्र.54 धायरी  गल्ली क्र.बी/24   रस्ता  पेव्हर करणे.</t>
  </si>
  <si>
    <t>एकूण महसूल खर्च</t>
  </si>
  <si>
    <t>विविध हेरिटेज वॉक/टुर उपक्रम चालविणे व डॉक्युमेंटेशन चालविणे व डॉक्युमेंटेशनची कामे करणे</t>
  </si>
  <si>
    <t>CE20A883/S8-402</t>
  </si>
  <si>
    <t>प्र.क्र.52 ब दत्तवाडी मनपा   शाळेसमोरील रोड  ट्रीमिक्स पध्दतीने कॉक्रीटीकरण  करणे</t>
  </si>
  <si>
    <t>RE20A301/W2-1370</t>
  </si>
  <si>
    <t>प्रभाग क्र.54   धायरी   सिंहगडरोड भारती बँक शेजारील रस्ता ते  नऱ्हे   रोड पर्यंत रस्ता  पेव्हर करणे.</t>
  </si>
  <si>
    <t>CE20A883/S8-403</t>
  </si>
  <si>
    <t>प्र.क्र.52 ब दत्तवाडी हनुमान  मित्र  मंडळाजवळील रोड  ट्रीमिक्स पध्दतीने कॉक्रीटीकरण  करणे</t>
  </si>
  <si>
    <t>CE22A694</t>
  </si>
  <si>
    <t>पथारी व्यावसायिकांसाठी शहरात विविध ठिकाणी ओटामार्केट बांधणे</t>
  </si>
  <si>
    <t>RE22C301/W4-741</t>
  </si>
  <si>
    <t>प्रभाग क्र.54 नवले शाळा येथे  विविध दुरूस्ती कामे  करणे.</t>
  </si>
  <si>
    <t>CE20A883/S8-404</t>
  </si>
  <si>
    <t>प्र.क्र.52 ब दत्तवाडी शनि   मंदिर मागील रोड  ट्रीमिक्स पध्दतीने कॉक्रीटीकरण  करणे</t>
  </si>
  <si>
    <t>CE20A883/S8-405</t>
  </si>
  <si>
    <t>CE22A695</t>
  </si>
  <si>
    <t>RE22C301/W4-742</t>
  </si>
  <si>
    <t>प्र.क्र.52 ब दत्तवाडी गाडगीळ दवाखान्यासमोरील रोड  ट्रीमिक्स पध्दतीने कॉक्रीटीकरण  करणे</t>
  </si>
  <si>
    <t>प्रभाग क्र.54 दळवी  शाळा येथे  विविध दुरूस्ती व तद्नुषंगिक कामे  करणे.</t>
  </si>
  <si>
    <t>पुणे शहरातील मध्य वस्तीतील नदीकाठच्या म्हात्रे ब्रीज, दत्तवाडी ते पुना हॉस्पीटल पर्यंतच्या परिसरात पर्यटनस्थळ विकसित करणे व सोयी-सुविधा उपलब्ध करणे व विविध विकास कामे करणे</t>
  </si>
  <si>
    <t>CE20A883/S8-406</t>
  </si>
  <si>
    <t>प्र.क्र.52 ब राजेंद्रनगर प्रेमानंद सोसायटी समोरील   रोड  ट्रीमिक्स पध्दतीने कॉक्रीटीकरण  करणे</t>
  </si>
  <si>
    <t>RE22C301/W4-743</t>
  </si>
  <si>
    <t>प्रभाग क्र.54 पोकळे शाळा येथे  विविध दुरूस्ती कामे  करणे.</t>
  </si>
  <si>
    <t>CE22A696</t>
  </si>
  <si>
    <t>CE20A883/S8-407</t>
  </si>
  <si>
    <t>पुणे मनपा शाळा क्र. 90 गोखलेनगर येथील शाळेच्या आवारातील व्यायामशाळेमध्ये वितिध विकास कामे करणे</t>
  </si>
  <si>
    <t>प्र.क्र.52 ब राजेंद्रनगर येथील  घोलप   मटण  शॉप समोरील रोड  ट्रीमिक्स पध्दतीने कॉक्रीटीकरण  करणे</t>
  </si>
  <si>
    <t>XI23F101</t>
  </si>
  <si>
    <t>XE23A301/W7-972</t>
  </si>
  <si>
    <t>प्रभाग क्र.54 मधील  सनसिटी व धायरी परिसरात चेंबर दुरूस्त व ड्रेनेज  लाईन  दुरूस्त करणे.</t>
  </si>
  <si>
    <t>CE20A883/S8-408</t>
  </si>
  <si>
    <t>प्र.क्र.52 ब मध्ये विविध ठिकाणी   कॉक्रीटीकरण करणे</t>
  </si>
  <si>
    <t>CE22A697</t>
  </si>
  <si>
    <t>गणेशखिंड रस्त्यावरील राजीव गांधी पुलाकडे जाणाऱ्या रस्त्यामध्ये असलेल्या पोलिस विभागाची जागा व मंदिराची जागा ताब्यात घेवून रस्ता विकसन करणे</t>
  </si>
  <si>
    <t>CE20A883/S8-409</t>
  </si>
  <si>
    <t>प्र.क्र.52 ब मध्ये सेनादत्त पेठ  येथील शनि  मंदिराजवळील  रस्ता ट्रीमिक्स पध्दतीने कॉक्रीटीकरण  करणे</t>
  </si>
  <si>
    <t>CE22A698</t>
  </si>
  <si>
    <t>CE20A883/S8-410</t>
  </si>
  <si>
    <t>प्रभाग क्र. 71 बिबवेवाडी मनपा वसाहत येथे विविध विकासाची कामे करणे</t>
  </si>
  <si>
    <t>प्रभाग क्र.53 अ हिंगणे खुर्द  साई  किरण    हॉटेल परिसरातील रस्ते  कॉक्रीटीकरण करणे</t>
  </si>
  <si>
    <t>CE20A883/S8-411</t>
  </si>
  <si>
    <t>प्रभाग क्र.53 अ विविध   ठिकाणी सिमेंट  कॉक्रीटचे  रस्ते करणे</t>
  </si>
  <si>
    <t>CE22A699</t>
  </si>
  <si>
    <t>प्रभाग क्र. 18 व वडगाव शेरी परिसरामध्ये विविध ठिकाणी बेंचेस बसविणे</t>
  </si>
  <si>
    <t>CE20A883/S8-412</t>
  </si>
  <si>
    <t>प्रभाग क्र.53 ब समर्थनगर  येथील उर्वरित रस्ता कॉक्रीट  करणे</t>
  </si>
  <si>
    <t>RE22C301/W4-744</t>
  </si>
  <si>
    <t>प्रभाग क्र.55 म.न.पा. शाळा दुरूस्ती व तद्नुषंगिक कामे  करणे.</t>
  </si>
  <si>
    <t>CE20A883/S8-413</t>
  </si>
  <si>
    <t>प्रभाग क्र.53 ब मधील नित्यानंद हॉल परिसरातील मुख्य रस्ता यु  टी डब्ल्यू टी पध्दतीने    कॉक्रीट करणे</t>
  </si>
  <si>
    <t>CE22A700</t>
  </si>
  <si>
    <t>मनपाचे विविध खात्यांमधील रेकॉर्ड जतन करण्यासाठी कॉम्पॅक्टर व फायरप्रूफ कपाट बसविणे</t>
  </si>
  <si>
    <t>CE22A701</t>
  </si>
  <si>
    <t>प्र. क्र. 23 मधील 217 व 226 मंगळवार पेठ येथे समाजमंदिर बांधणे व अनुषंगिक कामे करणे</t>
  </si>
  <si>
    <t>एकूण खच</t>
  </si>
  <si>
    <t>CE22A702</t>
  </si>
  <si>
    <t>प्रभाग क्र. 12 मध्ये ध्यान धारणा हॉल बांधणे</t>
  </si>
  <si>
    <t xml:space="preserve">क. शिक्षणाधिकारी (माध्यमिक) यांचे कार्यालय </t>
  </si>
  <si>
    <t>CE22A703</t>
  </si>
  <si>
    <t>प्रभाग क्र. 67 मधील बागुल उद्यान, कावरे उद्यान, तावरे कॉलनी येथील नाला गार्डनमध्ये अत्याधुनिक ओपन, एअर जीम सामान बसविणे</t>
  </si>
  <si>
    <t xml:space="preserve">1. + 2. + 3. एकूण बेरीज </t>
  </si>
  <si>
    <t>RE14B301/W5-686</t>
  </si>
  <si>
    <t>प्रभाग क्र.55 मधील शौचालयाची दुरूस्ती    व तद्नुषंगिक कामे  करणे.</t>
  </si>
  <si>
    <t>XE23A301/W7-973</t>
  </si>
  <si>
    <t>प्रभाग क्र.55 वडगांव बु.गावठानात  ड्रेनेज  लाईन   टाकणे व तद्नुषंगिक कामे  करणे.</t>
  </si>
  <si>
    <t>भांडवली खर्च - अंदाजपत्रक 'अ'</t>
  </si>
  <si>
    <t>RE20A301/W2-1371</t>
  </si>
  <si>
    <t>प्रभाग क्र.55   टोलनाका निखीलगार्डन   ते  गंधर्व पुरम  पर्यंतचा व  शार्दुल     अपार्ट.    ते आनंद     टेरेसे  रस्ता  ट्रिमिक्स करणे.</t>
  </si>
  <si>
    <t>भवन विभाग</t>
  </si>
  <si>
    <t xml:space="preserve">12. भवने, भूमी व मनपा वसाहती यांची व्यवस्था एकूण बेरीज </t>
  </si>
  <si>
    <t xml:space="preserve">वर्षारंभीच्या शिलकेसह एकूण जमा </t>
  </si>
  <si>
    <t xml:space="preserve">38. मूलभूत सुविधांच्या विकासासाठी विशेष अनुदान </t>
  </si>
  <si>
    <t>CE24A112</t>
  </si>
  <si>
    <t>मध्यवर्ती अग्न्शिामक केंद्र सिमाभिंत बांधणे</t>
  </si>
  <si>
    <t>CE24A115</t>
  </si>
  <si>
    <t>एरंडवणा अग्न्शिामक केंद्र येथील संग्रहालयाच्या इमारतीमध्ये प्रोजेक्टर, लाईट सिस्टीम, इंटिरियअर डेकोरेशन करणेसाठी</t>
  </si>
  <si>
    <t>CE20A883/S8-414</t>
  </si>
  <si>
    <t>प्रभाग क्र.53 ब मधील संतोष हॉल शेजारील मुख्य रस्ता यु  टी डब्ल्यू टी पध्दतीने    कॉक्रीट करणे</t>
  </si>
  <si>
    <t>CE20A883/S8-415</t>
  </si>
  <si>
    <t>CE24A116</t>
  </si>
  <si>
    <t>प्रभाग क्र.54 अ  मध्ये धायरी   फाटा शिवार हॉटेल रस्ता काँक्रीटीकरण  करणे.</t>
  </si>
  <si>
    <t>कोथरूड येथील शिवाजी पुतळ्यालगत पीएमटी बसस्टँडशेजारीफायर ब्रिगेड स्टेशन उभारणे</t>
  </si>
  <si>
    <t>CE20A883/S8-416</t>
  </si>
  <si>
    <t>प्रभाग क्र.55 अ वडगाव   बु. सोना गार्डन    ते सोना गार्डन  नाल्यापर्यत रस्ता  यु  टी डब्ल्यू टी  करणे</t>
  </si>
  <si>
    <t>CE24A117</t>
  </si>
  <si>
    <t xml:space="preserve">39. कसबा गणपती देवस्थान मंदिरालगत विद्युत व्यवस्था </t>
  </si>
  <si>
    <t>CE20A883/S8-417</t>
  </si>
  <si>
    <t>खराडी, विश्रांतवाडी, कोंढवा, हडपसर, वारजे, बाणेर, कोथरूड कचरा डेपो व बिबवेवाडी याठिकाणी अग्न्शिामक केंद्र उभारणे (दोन गाड्यांसाठी)</t>
  </si>
  <si>
    <t>प्रभाग क्र.55 अ वडगाव   बु.  शार्दुल अपा. ते  चक्रधर विहार रस्ते    यु  टी डब्ल्यू टी  करणे</t>
  </si>
  <si>
    <t>CE20A883/S8-418</t>
  </si>
  <si>
    <t>प्रभाग क्र.55 अ वडगाव   बु. निखिल   गार्डन    ते गंधर्व पूरम  रस्ता यु  टी डब्ल्यू टी  करणे</t>
  </si>
  <si>
    <t>CE24A118</t>
  </si>
  <si>
    <t>मध्यवर्ती अग्न्शिामक केंद्र, न्यू टिंबर मार्केट येथील नियंत्रण कक्षाच्या इमारतीचे नुतनीकरण करणे, परेड ग्राऊंडमध्ये संपूर्ण काँक्रीटीकरण व प्रकाश व्यवस्था करणे व परिसराचे सुशोभिकरण करणे</t>
  </si>
  <si>
    <t>CE20A883/S8-419</t>
  </si>
  <si>
    <t>प्रभाग क्र.55 अ वडगाव   बु.  टोलनाका ते  ज्ञानदिप शाळा रस्ता यु  टी डब्ल्यू टी  करणे</t>
  </si>
  <si>
    <t>CE24A120</t>
  </si>
  <si>
    <t>CE20A883/S8-420</t>
  </si>
  <si>
    <t xml:space="preserve">स.नं.578 बिबवेवाडी ( गुलटेकडी मार्केटयार्ड ) येथे अग्निशामक केंद्र उभारणे </t>
  </si>
  <si>
    <t>प्रभाग क्र.55 अ वडगाव   बु. जाधवनगर चौक ते  पवार यांचे घर रस्ता यु  टी डब्ल्यू टी  करणे</t>
  </si>
  <si>
    <t>CE20A883/S8-421</t>
  </si>
  <si>
    <t>प्रभाग क्र.55 ब वडगाव बु.  फाटा शांतीनगर येथील रस्ते    यु  टी डब्ल्यू टी  कॉक्रीट  करणे</t>
  </si>
  <si>
    <t>CE24A123</t>
  </si>
  <si>
    <t xml:space="preserve">कोंढवा बु. स.नं. 15 येथे अग्निशामक केंद्र उभारणे </t>
  </si>
  <si>
    <t>CE20A883/S8-422</t>
  </si>
  <si>
    <t>प्रभाग क्र.55 ब वडगाव  बु. वडगावचा राजा मित्र मंडळ ते  योगेश्वर अपा. यु  टी डब्ल्यू टी  कॉक्रीट  करणे</t>
  </si>
  <si>
    <t>तूट / तूट कमी करण्याकरिता कमी केलेल्या तरतुदी</t>
  </si>
  <si>
    <t>CE24A127</t>
  </si>
  <si>
    <t>CE20A883/S8-423</t>
  </si>
  <si>
    <t xml:space="preserve">प्रभाग क्र. 7 औंध मुख्य अग्रिशामक केंद्र येथे विविध सुधारणा कामे करणे </t>
  </si>
  <si>
    <t>प्रभाग क्र.55 ब वडगाव बु.  पांचाली  स्वीट ते  उभेंचे घर रस्ता यु  टी डब्ल्यू टी  कॉक्रीट  करणे</t>
  </si>
  <si>
    <t>CE20A883/S8-424</t>
  </si>
  <si>
    <t>प्रभाग क्र.55 ब वडगाव बु. शेळकेनगर  गणेशगार्डन ते आनंद     टेरेस  रस्ता यु  टी डब्ल्यू टी  करणे</t>
  </si>
  <si>
    <t>CE24A128</t>
  </si>
  <si>
    <t xml:space="preserve">प्रभाग क्र. 10 पाषाण येथील अग्निशामक केंद्राचे उर्वरीत कामे करणे. </t>
  </si>
  <si>
    <t>CE20A883/S8-425</t>
  </si>
  <si>
    <t>प्रभाग क्र.55 ब वडगाव बु.  टोलनाका सोपानबाग   येथील अर्धवट  रस्ते  यु टी  डब्ल्यू टी  करणे</t>
  </si>
  <si>
    <t>CE20A883/S8-426</t>
  </si>
  <si>
    <t>CE24A130</t>
  </si>
  <si>
    <t>प्रभाग क्र.55 ब वडगाव बु.  टोलनाका नारायण बाग ते  सर्विस रोड  यु  टी डब्ल्यू टी  करणे</t>
  </si>
  <si>
    <t xml:space="preserve">पुणे महानगरपालिका मुख्य इमारतीच्या अग्निशामक यंत्रणेचे काम करणे </t>
  </si>
  <si>
    <t>CE20A883/S8-427</t>
  </si>
  <si>
    <t>प्रभाग क्र.55 ब वडगाव   बु. किर्तीनगर येथील अर्धवट कॉक्रीट  काम पूर्ण  करणे</t>
  </si>
  <si>
    <t>CE24A131</t>
  </si>
  <si>
    <t>फायर ऑडिटनुसार मनपा व शिक्षण मंडळाच्या इमारतींमध्ये कायम स्वरुपी अग्निप्रतिबंधक यंत्रणा उभारणे</t>
  </si>
  <si>
    <t>CE20A883/S8-428</t>
  </si>
  <si>
    <t>प्रभाग क्र.55 ब वडगाव बु.  रेणुकानगरी माई स्मृती  अर्धवट  कॉक्रीट  काम पूर्ण  करणे</t>
  </si>
  <si>
    <t>CE20A883/S8-429</t>
  </si>
  <si>
    <t>CE24A133</t>
  </si>
  <si>
    <t>प्रभाग क्र.55 ब वडगाव   बु. येथील हॅपी कॉलनी   हगवणे नगर अर्धवट ट्रीमिक्स   काम   पूर्ण  करणे</t>
  </si>
  <si>
    <t xml:space="preserve">प्रभाग क्र. 62 मध्ये कोंढवा बु. सर्व्हे नं. 15 मधील अर्धवट असलेले अग्नीशामक केंद्र बांधणे. </t>
  </si>
  <si>
    <t xml:space="preserve">क−1. उप आयुक्त (झोनिपु) यांचे कार्यालय </t>
  </si>
  <si>
    <t>CE20A883/S8-430</t>
  </si>
  <si>
    <t>प्रभाग क्र.55 ब वडगाव बु. करसंकलन कार्यालय ते  राज वॉशिंग पर्यत   यु  टी डब्ल्यू टी  करणे</t>
  </si>
  <si>
    <t>CE24A134</t>
  </si>
  <si>
    <t>अग्निशामक विभागा करिता झोनल आफिसेस उभारणी करणे.</t>
  </si>
  <si>
    <t>CE20A883/S8-431</t>
  </si>
  <si>
    <t>प्रभाग क्र.56 अ  मध्ये दांडेकर  पूल येथे  कॉक्रीट करणे</t>
  </si>
  <si>
    <t>43. ओंकारेश्वर मंदिर येथे सिमाभिंत बांधणे, सौरदिवेबसविणे, पाण्याची लाईन टाकणे व वाहनतळ तयार करणेसाठी निधी प्राप्त</t>
  </si>
  <si>
    <t>CE20A883/S8-432</t>
  </si>
  <si>
    <t>CE24A135</t>
  </si>
  <si>
    <t>प्रभाग क्र.56 अ मध्ये   इंदिरा वसाहत रस्ता  ट्रीमिक्स करणे</t>
  </si>
  <si>
    <t>प्रभाग क्र.20, मुंढवा येथील मनपा शाळेच्या मैदनालगतच्याउर्वरित जागेत अग्निशामकदल केंद्र उभारणे</t>
  </si>
  <si>
    <t>CE20A883/S8-433</t>
  </si>
  <si>
    <t xml:space="preserve">प्रभाग क्र.56 अ मध्ये पानमळा वसाहतमध्ये विविध गल्लीबोहात ट्रीमिक्स रस्ते करणे व रबर मोल्ड स्टाईल्ड बसविणे </t>
  </si>
  <si>
    <t>CE24A136</t>
  </si>
  <si>
    <t>प्रभाग क्र.20, हडपसर औद्योगिक वसाहतीमधील अग्निशामकदल केंद्रातील विविध सुधारणा करणे.</t>
  </si>
  <si>
    <t>CE20A883/S8-434</t>
  </si>
  <si>
    <t xml:space="preserve">प्रभाग क्र.56 अ मध्ये स.नं.131/1 पानमळा वसाहत मनसे ऑफिस ते कन्नाड गल्लीपर्यत रस्ता ट्रीमिक्स करणे </t>
  </si>
  <si>
    <t>CE20A883/S8-435</t>
  </si>
  <si>
    <t xml:space="preserve">प्रभाग क्र.56 अ मध्ये स.नं.131/1 अखिल पानमहा वसाहत मंडळ ते चांदणे दुकानापर्यत रस्ता ट्रीमिक्स करणे </t>
  </si>
  <si>
    <t>CE24A137</t>
  </si>
  <si>
    <t>15अ</t>
  </si>
  <si>
    <t>प्रभाग क्र.15 अ मध्ये येरवडा अग्निशामक केंद्र येथे अधिकारी व कर्मचारी करिता रेस्ट रूम बांधणे.</t>
  </si>
  <si>
    <t>CE20A883/S8-436</t>
  </si>
  <si>
    <t>प्रभाग क्र.56 ब मध्ये जनता  वसाहत  विविध गल्ली  बोळात रस्ते ट्रीमिक्स  कॉक्रीट  करणे</t>
  </si>
  <si>
    <t>मागासवर्गीय कल्याणकारी योजना</t>
  </si>
  <si>
    <t>CE24A138</t>
  </si>
  <si>
    <t>CE20A883/S8-437</t>
  </si>
  <si>
    <t>ख−1. सब इंजिनियर (हेल्थ) (आ.प्र.)</t>
  </si>
  <si>
    <t>प्र. क्र.36 अ, मधील अग्निशामक केंद्र येथे पहिल्या मजल्याचेबांधकाम करणे</t>
  </si>
  <si>
    <t>प्रभाग क्र.57 अ लक्ष्मीनगर येथे  विविध ठिकाणी   कॉक्रीटींग करणे</t>
  </si>
  <si>
    <t>CE20A883/S8-438</t>
  </si>
  <si>
    <t>प्रभाग क्र.57 अ पर्वती  गाव येथे  विविध ठिकाणी   कॉक्रीटींकरण करणे</t>
  </si>
  <si>
    <t>CE24A139</t>
  </si>
  <si>
    <t>प्र.क्र.56 अ मध्ये जनता चौक येथे अग्निशामक केंद्राची व्यवस्था करणे</t>
  </si>
  <si>
    <t>CE20A883/S8-439</t>
  </si>
  <si>
    <t>प्रभाग क्र.  57 ब पर्वती  दर्शन  गावामध्ये कॉक्रीटीकरण करणे.</t>
  </si>
  <si>
    <t>CE24A140</t>
  </si>
  <si>
    <t>महिला−बाल कल्याण योजना</t>
  </si>
  <si>
    <t>CE20A883/S8-440</t>
  </si>
  <si>
    <t>अग्निशमन दलाच्या जवानांच्या तंदुरूस्तीकरिता शहरातील सर्वअग्निशमन उपकेंद्रामध्ये व्यायामाचे साहित्य उपलब्ध करून देणे.</t>
  </si>
  <si>
    <t>प्रभाग क्र.  57 ब पर्वती    गावामध्ये कॉक्रीटीकरण करणे.</t>
  </si>
  <si>
    <t>CE20A883/S8-441</t>
  </si>
  <si>
    <t>प्रभाग क्र.58 अ  मध्ये गुरुवार पेठ  जैन बेकरी व प्रभागात इतरत्र रस्ते    यु  टी डब्ल्यू टी  करणे</t>
  </si>
  <si>
    <t>CE20A883/S8-442</t>
  </si>
  <si>
    <t>प्रभाग क्र.58 अ  मध्ये वीर हनुमान  मंडळ ते  देशमुख हॉस्पिटल रस्ता   यु  टी डब्ल्यू टी  करणे</t>
  </si>
  <si>
    <t>CE20A883/S8-443</t>
  </si>
  <si>
    <t>प्रभाग क्र.58 अ  मध्ये विविध ठिकाणी ट्रीमिक्स   कॉक्रीट  करणे</t>
  </si>
  <si>
    <t xml:space="preserve">ख−2. सब इंजिनियर (हेल्थ) (आ.प्र.) (विभागीय कार्यालय) </t>
  </si>
  <si>
    <t>CE20A883/S8-444</t>
  </si>
  <si>
    <t>प्रभाग क्र.58 ब मध्ये सुभाषनगरमधील विविध गल्ल्या यु  टी डब्ल्यू टी  करणे</t>
  </si>
  <si>
    <t>CE20A883/S8-445</t>
  </si>
  <si>
    <t>16. उद्याने, प्राणिसंग्रहालये</t>
  </si>
  <si>
    <t>प्रभाग क्र.58 ब मध्ये सुभाषनगरमधील गल्ली क्र.4 व 8 मध्ये यु  टी डब्ल्यू टी  करणे</t>
  </si>
  <si>
    <t>45. सर्वसाधारण जिल्हा वार्षिक योजना 2012-13 अंतर्गत म. फुले संग्रहालय एमपीएससी/युपीएससी अभ्यासवर्ग सुरू करणेसाठी निधी प्राप्त</t>
  </si>
  <si>
    <t>CE20A883/S8-446</t>
  </si>
  <si>
    <t>CE26A101</t>
  </si>
  <si>
    <t>प्रभाग क्र.58 ब मध्ये प्रणव हॉटेल    ते 972 शुक्रवार पेठ  रस्ता यु  टी डब्ल्यू टी  करणे</t>
  </si>
  <si>
    <t xml:space="preserve">सारस बाग सर्वांगीण सुधारणा </t>
  </si>
  <si>
    <t>CE20A883/S8-447</t>
  </si>
  <si>
    <t>प्रभाग क्र.58 ब काळा हौद,बाफना पंप  व अकरा मारुती  चौक, दुध्या  मारुती रस्ता यु  टी डब्ल्यू टी  करणे</t>
  </si>
  <si>
    <t>CE26A102</t>
  </si>
  <si>
    <t>निरनिराळ्या उद्यानांची सुधारणा व नव्याने संपादित केलेल्या जागेवर उघाने विकसित करणे</t>
  </si>
  <si>
    <t>CE20A883/S8-448</t>
  </si>
  <si>
    <t>प्रभाग क्र.58 ब मध्ये   घोरपडे पेठ  परिसरात विविध ठिकाणी ट्रीमिक्स   कॉक्रीट  करणे</t>
  </si>
  <si>
    <t>CE26A108</t>
  </si>
  <si>
    <t>CE20A883/S8-449</t>
  </si>
  <si>
    <t>पुणे शहरात वाहतूक बेट विकसित करणे व देखभाल करणे</t>
  </si>
  <si>
    <t>प्रभाग क्र.58 ब मध्ये गुरुवार पेठ  परिसरात विविध ठिकाणी ट्रीमिक्स   कॉक्रीट  करणे</t>
  </si>
  <si>
    <t>CE20A883/S8-450</t>
  </si>
  <si>
    <t>प्रभाग क्र.58 ब मध्ये शुक्रवार पेठ  परिसरात विविध ठिकाणी ट्रीमिक्स   कॉक्रीट  करणे</t>
  </si>
  <si>
    <t>CE26A114</t>
  </si>
  <si>
    <t xml:space="preserve">कात्रज येथे नवीन अद्ययावत प्राणीसंग्रहालय विकसित करणे </t>
  </si>
  <si>
    <t>पुणे जिल्हा नियोजन व विकास मंडळ</t>
  </si>
  <si>
    <t>ZE16A104A/S5-332</t>
  </si>
  <si>
    <t>CE20A883/S8-451</t>
  </si>
  <si>
    <t>ग−1. नागर वस्ती विकास योजना</t>
  </si>
  <si>
    <t xml:space="preserve"> प्रभाग क्र.74 अ मधील आदर्श सोसायटी परिसरामध्ये पाण्याची लाईन टाकणे </t>
  </si>
  <si>
    <t xml:space="preserve">प्रभाग क्र.59 अ मध्ये घरांक 470 ते 490 महात्मा फुले पेठ परिसरात व विविध ठिकाणी रस्ते काँक्रीटी करणे. </t>
  </si>
  <si>
    <t>CE26A123</t>
  </si>
  <si>
    <t>वानवडी येथील बंद मैलापाणी शुद्धीकरण केंद्राच्या जागेत उद्यान विकसित करणे</t>
  </si>
  <si>
    <t>CE20A883/S8-452</t>
  </si>
  <si>
    <t>CE26A138</t>
  </si>
  <si>
    <t xml:space="preserve">प्रभाग क्र.59 अ मध्ये घरांक 464,469,504,520 महात्मा फुले परिसरात व विविध ठिकाणी रस्ते काँक्रीटी करणे. </t>
  </si>
  <si>
    <t>ZE16A104A/S5-333</t>
  </si>
  <si>
    <t>मॉडेल कॉलनी येथील लकाकी तळे सुशोभिकरण करणे</t>
  </si>
  <si>
    <t xml:space="preserve"> प्रभाग क्र.74 अ मधील त्रिमूर्ती चौक ते येनपुरेनगर परिसरामध्ये पाण्याची लाईन विकसित करणे </t>
  </si>
  <si>
    <t>CE20A883/S8-453</t>
  </si>
  <si>
    <t>CE26A162</t>
  </si>
  <si>
    <t>कोथरूड कचरा डेपो येथे उद्यान विकसित करणे</t>
  </si>
  <si>
    <t xml:space="preserve">प्रभाग क्र.59 अ मध्ये गुरुवार पेठ उल्हास मंडळ ते इनक्लाब फेंड सर्कल परिसरात विविध ठिकाणी रस्ते काँक्रीटी करणे. </t>
  </si>
  <si>
    <t>ZE16A104A/S5-334</t>
  </si>
  <si>
    <t>CE26A178</t>
  </si>
  <si>
    <t xml:space="preserve"> प्रभाग क्र.74 अ मधील न्यू ग्राहक पेठ ते मोहननगर पाण्याची लाईन टाकणे </t>
  </si>
  <si>
    <t>CE20A883/S8-454</t>
  </si>
  <si>
    <t xml:space="preserve">पुणे शहरात निरनिराळ्या ठिकाणी जॉगिंग ट्रॅक दुरूस्ती करणे </t>
  </si>
  <si>
    <t>प्रभाग क्र.59 अ  मध्ये 275  गुरुवार पेठ  व विविध ठिकाणी रस्ते  काँक्रीट  करणे.</t>
  </si>
  <si>
    <t>ZE16A104A/S5-335</t>
  </si>
  <si>
    <t>CE26A180</t>
  </si>
  <si>
    <t>CE20A883/S8-455</t>
  </si>
  <si>
    <t xml:space="preserve"> प्रभाग क्र.74 अ मधील मोहननगर ते अश्विनी अपार्टमेंट येथे पाण्याची लाईन टाकणे </t>
  </si>
  <si>
    <t>सिंहगड रोडवरील पर्वती जलकेंद्राजवळील स.नं. 122, 123 या 27 एकर जागेत गार्डन जॉगिंग ट्रॅक, बाल क्रीडांगण करण्याकरिता व तद्नुषंगिक कामे करणे</t>
  </si>
  <si>
    <t>प्रभाग क्र.59 अ  मध्ये 41 ते  45 गुरुवार पेठ  व विविध ठिकाणी रस्ते  काँक्रीट  करणे.</t>
  </si>
  <si>
    <t>CE20A883/S8-456</t>
  </si>
  <si>
    <t>RE20A301/W2-1372</t>
  </si>
  <si>
    <t>प्रभाग क्र.59 अ 232  गुरुवार पेठ  व विविध ठिकाणी रस्ते  काँक्रीट  करणे.</t>
  </si>
  <si>
    <t>CE26A189</t>
  </si>
  <si>
    <t>ZE16A104A/S5-336</t>
  </si>
  <si>
    <t>प्रभाग क्र.56 मधील विविध ठिकाणी   काँक्रीटीकरण  करणे.</t>
  </si>
  <si>
    <t>कात्रज येथे रेल्वे म्युझियम करणे</t>
  </si>
  <si>
    <t xml:space="preserve"> प्रभाग क्र.74 अ मधील स्वामी समर्थनगर परिसरामध्ये पाण्याची लाईन टाकणे </t>
  </si>
  <si>
    <t>CE20A883/S8-457</t>
  </si>
  <si>
    <t>प्रभाग क्र.59 ब विजय वल्लभ स्कूल ते कस्तुरे   चौक यु  टी डब्ल्यू टी  पध्दतीने कॉक्रीटीकरण  करणे</t>
  </si>
  <si>
    <t>RE20A301/W2-1373</t>
  </si>
  <si>
    <t>ZE16A104A/S5-337</t>
  </si>
  <si>
    <t>प्रभाग क्र.56 मधील विविध ठिकाणी डांबरीकरण   करणे.</t>
  </si>
  <si>
    <t xml:space="preserve">ग−2. नागर वस्ती विकास योजना (विभागीय कार्यालय) </t>
  </si>
  <si>
    <t>CE26A210</t>
  </si>
  <si>
    <t xml:space="preserve">संभाजी उद्यान येथे उद्यान कार्यालयासाठी नवीन इमारत बांधणे </t>
  </si>
  <si>
    <t>CE20A883/S8-458</t>
  </si>
  <si>
    <t xml:space="preserve"> प्रभाग क्र.74 अ मधील राजश्री अपार्टमेंट ते चव्हाण चाळ येथे पाण्याची लाईन टाकणे </t>
  </si>
  <si>
    <t>वृक्ष संरक्षण व संवर्धन प्राधिकारी, गुंठेवारी विकास शुल्क, संकल्प</t>
  </si>
  <si>
    <t>प्रभाग क्र.59 ब मीठगंज पोलिस   चौकी ते  जाणा मास्तर चौक यु  टी डब्ल्यू टी  पध्दतीने कॉक्रीटीकरण  करणे</t>
  </si>
  <si>
    <t>RE14B301/W5-687</t>
  </si>
  <si>
    <t>प्रभाग क्र.56 मधील शौचालयाची दुरूस्ती    व तद्नुषंगिक कामे  करणे.    (1)</t>
  </si>
  <si>
    <t>CE26A212</t>
  </si>
  <si>
    <t>महाराणा प्रताप उद्यानाने नुतनीकरण करणे</t>
  </si>
  <si>
    <t>CE20A883/S8-459</t>
  </si>
  <si>
    <t>ZE16A104A/S5-338</t>
  </si>
  <si>
    <t xml:space="preserve">प्रभाग क्र.59 ब मोठी मस्जिद ते घोरपडी पेठ पोलिस चौकी पर्यत यु टी डब्ल्यू टी पध्दतीने कॉक्रीटीकरण करणे </t>
  </si>
  <si>
    <t>प्रभाग क्र.74 अ मधील विविध ठिकाणी पाण्याची लाईन टाकणे व वॉल बसविणे व टँकरने पाणीपुरवठा करणे</t>
  </si>
  <si>
    <t>CE26A216</t>
  </si>
  <si>
    <t>RE14B301/W5-688</t>
  </si>
  <si>
    <t xml:space="preserve">पुणे मनपाच्या निरनिराळ्या स्मशानभूमीमध्ये सुशोभिकरणाची कामे करणे </t>
  </si>
  <si>
    <t>प्रभाग क्र.56 मधील शौचालयाची दुरूस्ती    व तद्नुषंगिक कामे  करणे.    (2)</t>
  </si>
  <si>
    <t>CE20A883/S8-460</t>
  </si>
  <si>
    <t>ZE16A104A/S5-339</t>
  </si>
  <si>
    <t>प्रभाग क्र.59 ब अवचित मारुती मंडळ गुरुवार पेठ  ते  स्वामी मंदिर  पर्यत ट्रीमिक्स    कॉक्रीट  करणे</t>
  </si>
  <si>
    <t xml:space="preserve"> प्रभाग क्रमांक 75 अ मध्ये विविध ठिकाणी नविन पाण्याच्या लाईन्स टाकणे </t>
  </si>
  <si>
    <t>CE26A220</t>
  </si>
  <si>
    <t>RE14B301/W5-689</t>
  </si>
  <si>
    <t>CE20A883/S8-461</t>
  </si>
  <si>
    <t xml:space="preserve">थोरात उद्यान, कोथरूड उद्यानाचे पूर्वेकडील भागात सुशोभिकरण करणे </t>
  </si>
  <si>
    <t>प्रभाग क्र.56 मधील शौचालयाची दुरूस्ती    व तद्नुषंगिक कामे  करणे.    (3)</t>
  </si>
  <si>
    <t>प्रभाग क्र.59 ब कृष्णाहट्टी चौक  ते  मिर्झा मस्जिद  पर्यत   यु  टी डब्ल्यू टी  पध्दतीने कॉक्रीटीकरण  करणे</t>
  </si>
  <si>
    <t>ZE16A104A/S5-340</t>
  </si>
  <si>
    <t>जवाहरलाल नेहरू नागरी पुनर्निर्माण योजना</t>
  </si>
  <si>
    <t>CE20A883/S8-462</t>
  </si>
  <si>
    <t xml:space="preserve"> प्रभाग क्र. 75 ब मधील विविध ठिकाणी पाण्याची लाईन टाकणे </t>
  </si>
  <si>
    <t>प्रभाग क्र.59 ब मिर्झा मस्जिद  ते  दलाल चौक   पर्यत यु टी  डब्ल्यू टी  पध्दतीने कॉक्रीटीकरण  करणे</t>
  </si>
  <si>
    <t>CE26A223</t>
  </si>
  <si>
    <t>शहर सुशोभिकरण योजना</t>
  </si>
  <si>
    <t xml:space="preserve">1. ते 38 एकूण जमा </t>
  </si>
  <si>
    <t>ZE16A104A/S5-341</t>
  </si>
  <si>
    <t>CE20A883/S8-463</t>
  </si>
  <si>
    <t>CE26A228</t>
  </si>
  <si>
    <t xml:space="preserve"> प्रभाग क्र. 75 ब मधील विविध ठिकाणी पाणीपुरवठा विषयक कामे करणे </t>
  </si>
  <si>
    <t>प्रभाग क्र.59 ब शितळा देवी चौक   ते सेंट   हिल्डाज्    स्कूल   पर्यत ट्रीमिक्स    कॉक्रीट  करणे</t>
  </si>
  <si>
    <t xml:space="preserve">नव्याने समाविष्ट झालेल्या गावांत उद्याने विकसित करणे </t>
  </si>
  <si>
    <t>XE23A301/W7-974</t>
  </si>
  <si>
    <t>CE20A883/S8-464</t>
  </si>
  <si>
    <t>प्रभाग क्र.56 पानमळा वसाहत  येथे      ड्रेनेज  लाईन व चेंबर दुरूस्त करणे.</t>
  </si>
  <si>
    <t>प्रभाग क्र.59 ब पंचहौद टॉवर  ते  एक्सल कॉर्नर पर्यत   ट्रीमिक्स कॉक्रीट  करणे</t>
  </si>
  <si>
    <t>ZE16A104A/S5-342</t>
  </si>
  <si>
    <t xml:space="preserve"> प्रभाग क्र.76 अ, मधील स.नं.38 येथील जागेमध्ये पाण्याची टाकी बांधणे. </t>
  </si>
  <si>
    <t>CE26A244</t>
  </si>
  <si>
    <t xml:space="preserve">घ. उपायुक्त (समाजकल्याण) यांचे कार्यालय </t>
  </si>
  <si>
    <t>भुसारी कॉलनी येथे उद्यान विकसित करणे</t>
  </si>
  <si>
    <t>CE20A883/S8-465</t>
  </si>
  <si>
    <t>XE23A301/W7-975</t>
  </si>
  <si>
    <t>प्रभाग क्र.59 ब भोंदे चौक   ते घोरपडे    पेठ  पोलिस चौकी   पर्यत ट्रीमिक्स    कॉक्रीट  करणे</t>
  </si>
  <si>
    <t>प्रभाग क्र.56 जनता वसाहत डोंगर परिसरात झोपड्यामध्ये ड्रेनेज  लाईन व चेंबर दुरूस्त करणे.</t>
  </si>
  <si>
    <t>ZE16A104A/S5-343</t>
  </si>
  <si>
    <t xml:space="preserve"> प्रभाग क्र. 58 राष्ट्रभूषण चौक ते स्वारगेट चौक पाण्याची लाईन टाकणे. </t>
  </si>
  <si>
    <t>CE20A883/S8-466</t>
  </si>
  <si>
    <t>प्रभाग क्र.59 ब महात्मा फुले स्मारक परिसरात यु  टी डब्ल्यू टी  पध्दतीने कॉक्रीटीकरण  करणे</t>
  </si>
  <si>
    <t>RE20C301/W1-784</t>
  </si>
  <si>
    <t>प्रभाग क्र.56  मध्ये सुलभ  शौचालयात विद्युत विषयक   कामे करणे.</t>
  </si>
  <si>
    <t>ZE16A104A/S5-344</t>
  </si>
  <si>
    <t xml:space="preserve">एल.टी.कुदळे पथ या 30 फुटी रोड ते दरोड हॉल एम.एस.कॉलेज बाजूने पाण्याची लाईन टाकणे. </t>
  </si>
  <si>
    <t>CE20A883/S8-467</t>
  </si>
  <si>
    <t>प्रभाग क्र.59 ब सम्राट अशोक मंडळ जयभीम मंडळ ट्रीमिक्स कॉक्रीट  करणे</t>
  </si>
  <si>
    <t>CE26A247</t>
  </si>
  <si>
    <t xml:space="preserve">घोरपडे उद्यान येथे ड्रेनेज लाईन व विविध विकासाची कामे करणे </t>
  </si>
  <si>
    <t>RE22C301/W4-745</t>
  </si>
  <si>
    <t>CE20A883/S8-468</t>
  </si>
  <si>
    <t>प्रभाग क्र.56 जनता वसाहत  म.न.पा. शाळा दुरूस्ती कामे  करणे.</t>
  </si>
  <si>
    <t>ZE16A104A/S5-345</t>
  </si>
  <si>
    <t>प्रभाग क्र.59 ब विविध ठिकाणी   कॉक्रीटीकरण करणे</t>
  </si>
  <si>
    <t xml:space="preserve"> प्रभाग क्र.51 अ मध्ये विविध ठिकाणी पिण्याच्या पाण्याची लाईन टाकणे </t>
  </si>
  <si>
    <t>CE26A268</t>
  </si>
  <si>
    <t>प्रभाग क्र. 41, श्री अक्कलकोट स्वामी बालोद्यान विस्तारीकरण करणे व तद्नुषंगिक कामे करणे</t>
  </si>
  <si>
    <t>CE20A883/S8-469</t>
  </si>
  <si>
    <t>प्र.क्र.60 अ पिंपळमळा  परिसरातील रस्ते  कॉक्रीटीकरण करणे</t>
  </si>
  <si>
    <t>ZE16A104A/S5-346</t>
  </si>
  <si>
    <t xml:space="preserve"> प्र.क्र. 1अ, धानोरी येथील पाण्याच्या टाकीचे काम पूर्ण करणे </t>
  </si>
  <si>
    <t>CE20A883/S8-470</t>
  </si>
  <si>
    <t>CE26A272</t>
  </si>
  <si>
    <t>प्र.क्र.60 अ मधील बी.एस.एल.एल ते  नागझरी नाला कॉक्रीटीकरण करणे</t>
  </si>
  <si>
    <t>पुणे शहरात वेगवेगळ्या 9 ठिकाणी संपादित केलेल्या प्लेग्राऊंडच्या जागेवर मैदाने विकसित करणे</t>
  </si>
  <si>
    <t>CE20A883/S8-471</t>
  </si>
  <si>
    <t>CE26A275</t>
  </si>
  <si>
    <t>कोथरूड स.नं. 7 येथे उद्यान विकसित करणे</t>
  </si>
  <si>
    <t>प्र.क्र.60 अ मधील  नागझरी नाला  ते  नेहरु रस्ता  कॉक्रीटीकरण करणे</t>
  </si>
  <si>
    <t xml:space="preserve">यादी क्र. एस5 बेरीज </t>
  </si>
  <si>
    <t>CE26A278</t>
  </si>
  <si>
    <t>CE20A883/S8-472</t>
  </si>
  <si>
    <t>पेशवेपार्क येथे एनर्जी पार्क उद्यान विकसित करणे</t>
  </si>
  <si>
    <t>प्र.क्र.60  अ मधील   संत ज्ञानेश्वर  समाजमंदिर ते  नव महाराष्ट्र तरुण  मंडळ    कॉक्रीटीकरण करणे</t>
  </si>
  <si>
    <t>RE20C302/C1-680</t>
  </si>
  <si>
    <t>प्रभाग क्र.43 अ   माळवाडी   येथे  प्रकाश  व्यवस्थेत सुधारणा  करणे.</t>
  </si>
  <si>
    <t>CE26A322</t>
  </si>
  <si>
    <t>मेंटल हॉस्पिटलजवळ आळंदी रोडच्या कडेने नदीच्या कडेने उद्यानासाठी आरक्षीत असलेल्या जागेत उद्यान विकसित करणे</t>
  </si>
  <si>
    <t>CE20A883/S8-473</t>
  </si>
  <si>
    <t>प्र.क्र.60   अ  मध्ये विविध ठिकाणी   कॉक्रीटीकरण करणे</t>
  </si>
  <si>
    <t>भांडवली खर्च - अंदाजपत्रक 'अ' एकूण</t>
  </si>
  <si>
    <t>RE20A302/C2-948</t>
  </si>
  <si>
    <t>पाणीपुरवठा प्रकल्प टप्पा क्र. 1 - प्रकल्पांतर्गत कामे</t>
  </si>
  <si>
    <t>CE26A330</t>
  </si>
  <si>
    <t>CE20A883/S8-474</t>
  </si>
  <si>
    <t>125</t>
  </si>
  <si>
    <t>प्रभाग क्र.43 ब पवार कॉलनी परिसरात कॉक्रीट  करणे व ब्लॉक बसविणे.</t>
  </si>
  <si>
    <t>सहकारनगर येथील वाळवेकरनगर येथे मोकळ्या जागेत विविध विकासाची कामे करणे</t>
  </si>
  <si>
    <t xml:space="preserve">प्रभाग क्र. 60 ब, मधील घंगाळे पथ ते बाहुबली चौकापर्यंतचा रस्ता यु.टी.डब्ल्यू.टी.पध्दतीने काँक्रीटीकरण करणे. </t>
  </si>
  <si>
    <t>CE20A883/S8-475</t>
  </si>
  <si>
    <t>यादी क्र. पीआर1</t>
  </si>
  <si>
    <t>RE22C302/C4-613</t>
  </si>
  <si>
    <t>प्रभाग क्र.61 अ एन आय   बी  एम  चौक  रुंदीकरण करणे व सुशोभिकरण   करणे</t>
  </si>
  <si>
    <t>CE26A331</t>
  </si>
  <si>
    <t>प्रभाग क्र.43 ब जीजामाता वसाहत शांतीनगर येथील सुलभ  शौचालयाची दुररूस्ती करणे</t>
  </si>
  <si>
    <t>हडपसर स.नं. 137/4 व 135/1 येथील नव्याने ताब्यात आलेल्या जागेवर उद्यान विकसित करणे</t>
  </si>
  <si>
    <t>CE20A883/S8-476</t>
  </si>
  <si>
    <t>ZE16C101/PR1-</t>
  </si>
  <si>
    <t>प्रभाग क्र.61 अ ए बी सी फार्म चौक ते  राजीव   गांधी नगर पर्यत  रस्ता   सिमेंट कॉक्रीट  करणे</t>
  </si>
  <si>
    <t>CE26A332</t>
  </si>
  <si>
    <t>91</t>
  </si>
  <si>
    <t>हडपसर स.नं. 81/1अ येथील नव्याने ताब्यात आलेल्या जागेवर उद्यान विकसित करणे</t>
  </si>
  <si>
    <t>CE20A883/S8-477</t>
  </si>
  <si>
    <t>प्रभाग क्र.61 अ एन आय   बी  एम  चौक ते  सनश्री कंगन पर्यतचा  रस्ता कॉक्रीट  करणे</t>
  </si>
  <si>
    <t>ZE16C101/PR1-101</t>
  </si>
  <si>
    <t>CE26A334</t>
  </si>
  <si>
    <t>स.नं. 67 ते 73 पाचगाव पर्वती येथे उद्यान विकसित करणे</t>
  </si>
  <si>
    <t>भांडवली खर्च - अंदाजपत्रक 'क'</t>
  </si>
  <si>
    <t>CE20A883/S8-478</t>
  </si>
  <si>
    <t>RE20A301/W2-1374</t>
  </si>
  <si>
    <t>प्रभाग क्र.62 ब, मध्ये  कोंढवा बु.काँक्रीट रस्ते   करणे.</t>
  </si>
  <si>
    <t>वारजे रस्ता जलशुध्दीकरण केंद्र आवारात संरक्षक भिंत बांधणे व अनुषंगिक कामे करणे.</t>
  </si>
  <si>
    <t>प्रभाग क्र.57, चाळ क्र.90 येथे  यु.टी.डब्ल्यू.टी.    पध्दतीचे रस्ते  तयार   करणे</t>
  </si>
  <si>
    <t>CE26A336#</t>
  </si>
  <si>
    <t xml:space="preserve">शहरातील विविध उद्यानांमध्ये विकास कामे करणे </t>
  </si>
  <si>
    <t>CE20A883/S8-479</t>
  </si>
  <si>
    <t>ZE16C101/PR1-102</t>
  </si>
  <si>
    <t>RE20A301/W2-1375</t>
  </si>
  <si>
    <t xml:space="preserve">प्रभाग क्र.62 ब, कोंढवा बु.मधील साईनगर, गोकुळनगर, टिळेकरनगर, काकडे नगर, आश्रफनगर, शिवशंभो नगर, लक्ष्मीनगर आंबेडकरनगर व कोंढवा बु.मधील विविध परिसरातील रस्ते काँक्रीट करणे. </t>
  </si>
  <si>
    <t>स. नं. 37, 38 कात्रज येथे शुध्द पाण्याची साठवण टाकी बांधणे.</t>
  </si>
  <si>
    <t>प्रभाग क्र.57, चाळ क्र.91 ते  113 येथे  यु.टी.डब्ल्यू.टी.    पध्दतीचे रस्ते  तयार  करणे.</t>
  </si>
  <si>
    <t>CE26A337</t>
  </si>
  <si>
    <t xml:space="preserve">श्री स्वामी समर्थ उद्यान येथे खेळणी बसविणे व विविध विकासाची कामे करणे </t>
  </si>
  <si>
    <t>RE20C302/C1-681</t>
  </si>
  <si>
    <t>CE20A883/S8-480</t>
  </si>
  <si>
    <t>ZE16C101/PR1-103</t>
  </si>
  <si>
    <t>केदारेश्वर स. नं. 48 येथे साठवण टाकी बांधणे.</t>
  </si>
  <si>
    <t>ख−1. नळ खाते</t>
  </si>
  <si>
    <t>2. कायम सेवकवर्ग वेतन</t>
  </si>
  <si>
    <t>ZE16C101/PR1-104</t>
  </si>
  <si>
    <t>RE11A102A</t>
  </si>
  <si>
    <t>पाणी वजावट ठेकेदार</t>
  </si>
  <si>
    <t>वडगाव जलशुध्दीकरण प्रकल्पाअंतर्गत डी. एस. के. पायथा येथे अॅमिनिटी स्पेसमध्ये ई. एस. आर. टाकी बांधणे.</t>
  </si>
  <si>
    <t>ZE16C101/PR1-105</t>
  </si>
  <si>
    <t>वडगाव जलशुध्दीकरण प्रकल्पाअंतर्गत सिंहगड रस्त्यावरील मधुकोश ईमारतीजवळ ई. एस. आर. टाकी बांधणे.</t>
  </si>
  <si>
    <t>बेरीज</t>
  </si>
  <si>
    <t>प्रभाग क्र.44 अ गोंधळेनगर  येथे  विद्युत विषयके दुरूस्ती कामे  करणे.</t>
  </si>
  <si>
    <t xml:space="preserve">यादी क्र. पीआर1 बेरीज </t>
  </si>
  <si>
    <t>RE22C302/C4-614</t>
  </si>
  <si>
    <t>प्रभाग क्र.44 ब मध्ये कॅनॉलवरील  संरक्षक  जाळी दुरूस्ती  करणे</t>
  </si>
  <si>
    <t>शासनाकडून</t>
  </si>
  <si>
    <t>यादी क्र. एस6</t>
  </si>
  <si>
    <t>ZE16B102A/S6-</t>
  </si>
  <si>
    <t>ड्रेनेज लाईन टाकणे</t>
  </si>
  <si>
    <t>ZE16B102A/S6-1</t>
  </si>
  <si>
    <t>3. संकीर्ण (न.स.)</t>
  </si>
  <si>
    <t xml:space="preserve"> प्रभाग क्र.1 ब धानोरीमध्ये विविध ठिकाणी ड्रेनेज लाईन टाकणे </t>
  </si>
  <si>
    <t>RE11A103</t>
  </si>
  <si>
    <t>ZE16B102A/S6-2</t>
  </si>
  <si>
    <t xml:space="preserve"> प्रभाग क्र.1 ब टिंगरेनगर मध्ये विविध ठिकाणी ड्रेनेज लाईन टाकणे </t>
  </si>
  <si>
    <t xml:space="preserve">ख−2. नळ खाते (विभागीय कार्यालय) </t>
  </si>
  <si>
    <t>पी.एम्.टी.</t>
  </si>
  <si>
    <t>ZE16B102A/S6-3</t>
  </si>
  <si>
    <t xml:space="preserve"> प्रभाग क्र.1 ब लोहगांवमध्ये विविध ठिकाणी ड्रेनेज लाईन टाकणे </t>
  </si>
  <si>
    <t>ZE16B102A/S6-4</t>
  </si>
  <si>
    <t xml:space="preserve"> प्रभाग क्र.2 अ खुळेवाडी येथील मुख्य ड्रेनेज लाईन टाकणे </t>
  </si>
  <si>
    <t>RE20C302/C1-682</t>
  </si>
  <si>
    <t>प्रभाग क्र.45 अ कृष्णानगर हेवन पार्क  परिसरात प्रकाश व्यवस्था   करणे.</t>
  </si>
  <si>
    <t>ZE16B102A/S6-5</t>
  </si>
  <si>
    <t xml:space="preserve"> प्रभाग क्र.2 ब मधील अर्धवट असलेली ड्रेनेज लाईन पूर्ण करणे </t>
  </si>
  <si>
    <t>RE22C302/C4-615</t>
  </si>
  <si>
    <t>प्रभाग क्र.45 ब मनपा शाळा क्र.190  मध्ये विविध सुधारणा कामे करणे.</t>
  </si>
  <si>
    <t>3अ. मागील बिले देण्यासाठी (न.स.)</t>
  </si>
  <si>
    <t>RE11A103A</t>
  </si>
  <si>
    <t>ZE16B102A/S6-6</t>
  </si>
  <si>
    <t xml:space="preserve"> प्रभाग क्र.2 ब मधील खुळेवाडी झोपडपट्टी येथील ड्रेनेज लाईन व रस्ते करणे </t>
  </si>
  <si>
    <t>ZE16B102A/S6-7</t>
  </si>
  <si>
    <t xml:space="preserve"> प्रभाग क्र.2 ब मधील स.नं.71,72 येथील ड्रेनेज लाईन करणे </t>
  </si>
  <si>
    <t>इतर जमा :</t>
  </si>
  <si>
    <t>ZE16B102A/S6-8</t>
  </si>
  <si>
    <t xml:space="preserve"> प्र.क्र.3 अ म्हाडा वसाहतीतील ड्रेनेज लाईन बदलणे</t>
  </si>
  <si>
    <t>भांडवली खर्च - अंदाजपत्रक 'क' एकूण</t>
  </si>
  <si>
    <t>ZE16B102A/S6-9</t>
  </si>
  <si>
    <t xml:space="preserve"> प्र.क्र.3 अ मधील सर्व चेंबर मशिनव्दारे साफ करणे</t>
  </si>
  <si>
    <t>RE14B301/W5-690</t>
  </si>
  <si>
    <t>ZE16B102A/S6-10</t>
  </si>
  <si>
    <t>प्रभाग क्र.57, लक्ष्मीनगर येथे  शहाबादी फरशी बसविणे.</t>
  </si>
  <si>
    <t xml:space="preserve"> प्र.क्र.3 अ मधील सर्व चेंबर उचलून रस्त्याच्या समपातळीवर घणे </t>
  </si>
  <si>
    <t>ZE16B102A/S6-11</t>
  </si>
  <si>
    <t xml:space="preserve"> प्र.क्र.3 अ विविध ठिकाणी ड्रेनेज लाईन नव्याने टाकणे </t>
  </si>
  <si>
    <t>4. प्रवास खर्च (न.स.)</t>
  </si>
  <si>
    <t>RE14B301/W5-691</t>
  </si>
  <si>
    <t>RE11A104</t>
  </si>
  <si>
    <t>प्रभाग क्र.57, आंबेडकर वसाहत येथे  कॉक्रीटचे रस्ते    करणे.</t>
  </si>
  <si>
    <t>ZE16B102A/S6-12</t>
  </si>
  <si>
    <t xml:space="preserve"> प्र.क्र.3 अ सर्व झोपडपट्टीमधील ड्रेनेज सुधारणा करणे</t>
  </si>
  <si>
    <t>RE20A301/W2-1376</t>
  </si>
  <si>
    <t>भांडवली खर्च - अंदाजपत्रक 'अ' + 'क' एकूण</t>
  </si>
  <si>
    <t>ZE16B102A/S6-13</t>
  </si>
  <si>
    <t xml:space="preserve"> प्रभाग क्र.3 ब मधील वैकफिल्ड झो.पट्टी मधील ड्रेनेज लाईन बदलणे </t>
  </si>
  <si>
    <t>ZE16B102A/S6-14</t>
  </si>
  <si>
    <t xml:space="preserve"> प्रभाग क्र.3 ब मध्ये संजयपार्क झो.पट्टी मध्ये मोठ्या व्यासाची लाईन टाकणे </t>
  </si>
  <si>
    <t>प्रभाग क्र.57, चाळ नं.50 ते  53, 46 ते  49, 43 ते  45 व पर्वती  गाव येथे  यु.टी.डब्ल्यू.टी.  रस्ते करणे.</t>
  </si>
  <si>
    <t>ZE16B102A/S6-15</t>
  </si>
  <si>
    <t>प्रभाग क्र.3 ब मध्ये विविध ठिकाणी नेटवर्क विकसित करणे संजय पार्क मध्ये विविध व्यासाच्या लाईन टाकणे</t>
  </si>
  <si>
    <t>RE20C301/W1-785</t>
  </si>
  <si>
    <t>प्रभाग क्र.57,   मध्ये एल.ई.डी. फिटींग/हायमास्ट फिटींग व इतर विद्युत विषयक   कामे करणे.</t>
  </si>
  <si>
    <t xml:space="preserve">च. मनपा सेवकांना द्यावयाचा महागाई भत्ता </t>
  </si>
  <si>
    <t>ZE16B102A/S6-16</t>
  </si>
  <si>
    <t xml:space="preserve"> प्रभाग क्र.4अ, इरिगेशन कॉलनी, येरवडा पोष्टाच्या मागे ड्रेनेज लाईन टाकणे </t>
  </si>
  <si>
    <t>पाणीपुरवठा जमा एकूण बेरीज</t>
  </si>
  <si>
    <t>RE20A302/C2-949</t>
  </si>
  <si>
    <t>XE23A301/W7-976</t>
  </si>
  <si>
    <t>5. ग्रंथालय व वाचनालय</t>
  </si>
  <si>
    <t>RE11A105</t>
  </si>
  <si>
    <t>पुनावाला पार्क  परिसरातील रस्ते व साईडपट्टी    काँक्रीट करणे</t>
  </si>
  <si>
    <t>प्रभाग क्र.57, पर्वती  गाव येथे  नवीन ड्रेनेज  लाईन  टाकणे.</t>
  </si>
  <si>
    <t>ZE16B102A/S6-17</t>
  </si>
  <si>
    <t xml:space="preserve"> प्रभाग क्र.4अ, पंचशिलनगर भागात ड्रेनेज लाईन टाकणे </t>
  </si>
  <si>
    <t>XE23A301/W7-977</t>
  </si>
  <si>
    <t>RE14B302/C5-621</t>
  </si>
  <si>
    <t>ZE16B102A/S6-18</t>
  </si>
  <si>
    <t>प्रभाग क्र.57, लक्ष्मीनगर येथे    ड्रेनेज  लाईन  टाकणे.</t>
  </si>
  <si>
    <t>ढोले  मळा शाळेतील सुलभ शौचालय दुरूस्ती कामे  करणे.</t>
  </si>
  <si>
    <t xml:space="preserve"> प्रभाग क्र.5अ, विश्रांतवाडी कळस मुख्य रस्ता ड्रेनेज लाईन टाकणे गणेश नगर-टिंगरेनगर परिसर </t>
  </si>
  <si>
    <t>ZE16B102A/S6-19</t>
  </si>
  <si>
    <t>XE23A301/W7-978</t>
  </si>
  <si>
    <t>RE14B302/C5-622</t>
  </si>
  <si>
    <t xml:space="preserve"> प्रभाग क्र.5अ, विविध ठिकाणी ड्रेनेज लाईन टाकणे.</t>
  </si>
  <si>
    <t>प्रभाग क्र.57, आंबेडकर वसाहत येथे    ड्रेनेज  लाईन  टाकणे.</t>
  </si>
  <si>
    <t>कॅनॉलजवळील  सुलभ  शौचालयाची दुरूस्ती कामे  करणे.</t>
  </si>
  <si>
    <t>ZE16B102A/S6-20</t>
  </si>
  <si>
    <t>RE22C301/W4-746</t>
  </si>
  <si>
    <t xml:space="preserve"> प्रभाग क्र.5अ, विविध ठिकाणी ड्रेनेज दुरूस्ती करणे.</t>
  </si>
  <si>
    <t>महसुली खर्च</t>
  </si>
  <si>
    <t>XE23A302/C7-668</t>
  </si>
  <si>
    <t>प्रभाग क्र.57 ब भिंती  रंगवून सुशोभिकरण   करणे.</t>
  </si>
  <si>
    <t>तांबोळी गल्ली परिसरात ड्रेनेज  लाईन   टाकणे व काँक्रीटीकरण  करणे.</t>
  </si>
  <si>
    <t>ZE16B102A/S6-21</t>
  </si>
  <si>
    <t xml:space="preserve"> प्रभाग क्र 5 ब मधील कळस मुख्य रस्त्यावर ड्रेनेज लाईन टाकणे व तदनुषंगिक कामे करणे </t>
  </si>
  <si>
    <t>RE20A301/W2-1377</t>
  </si>
  <si>
    <t>प्रभाग क्र.57 ब पर्वती  दर्शन  परिसरात   थर्माेप्लास्टिक पेंट देणे,    कॅटस्     आय बसविणे, दिशादर्शक फलक व सुचना फलक_x000D_
बसविणे.</t>
  </si>
  <si>
    <t>6. समारंभ खर्च (न.स. व वि.अ.)</t>
  </si>
  <si>
    <t>RE11A106</t>
  </si>
  <si>
    <t>XE23A302/C7-669</t>
  </si>
  <si>
    <t>कॅनॉल सुलभ शौचालय परिसरात गल्लीत   ड्रेनेज  लाईन  टाकणे.</t>
  </si>
  <si>
    <t>ZE16B102A/S6-22</t>
  </si>
  <si>
    <t>प्रभाग क्र 5 ब मधील कळस, गणेशनगर, विश्रांतवाडी, टिंगरेनगर परिसर येथे ड्रेनेज लाईन टाकणे व तदनुषंगिक कामे करणे</t>
  </si>
  <si>
    <t>छ. फरकापोटी द्यावयाची रक्कम</t>
  </si>
  <si>
    <t>RE14B301/W5-692</t>
  </si>
  <si>
    <t>प्रभाग क्र57 ब पर्वती दर्शन,  लक्ष्मीनगर इ.  ठिकाणचे शौचालय दुरुस्ती करणे.</t>
  </si>
  <si>
    <t>XE23A302/C7-670</t>
  </si>
  <si>
    <t>ZE16B102A/S6-23</t>
  </si>
  <si>
    <t xml:space="preserve"> प्रभाग क्र 5 ब मधील विविध ठिकाणी ड्रेनेज लाईन टाकणे व तदनुषंगिक कामे करणे </t>
  </si>
  <si>
    <t>डॉ.  बाबासाहेब आंबेडकर दवाखान्यासमोरील बापू खुडे  गल्लीत ड्रेनेज  लाईन   टाकणे व गल्ली  बोळ काँक्रीटीकरण  करणे</t>
  </si>
  <si>
    <t>RE22C301/W4-747</t>
  </si>
  <si>
    <t>ZE16B102A/S6-24</t>
  </si>
  <si>
    <t>प्रभाग क्र.57 ब अण्णाभाऊ साठे जयंती,    सावरकर जयंती, सावित्रीबाई   फुले जयंती,  अहिल्यादेवी   होळकर  जयंती करिता_x000D_
मांडव व्यवस्था करणे.</t>
  </si>
  <si>
    <t xml:space="preserve"> प्रभाग क्र 5 ब मधील विश्रांतवाडी चव्हाण चाळ येथे ड्रेनेज लाईन टाकणे व तदनुषंगिक कामे करणे </t>
  </si>
  <si>
    <t>RE22C302/C4-616</t>
  </si>
  <si>
    <t>चंद्रकांत गॅरेज   चौक   ते  हाईडपार्क    सोसायटी येथील रस्ता दुभाजक व उद्यान विषयक कामे करणे.</t>
  </si>
  <si>
    <t>ZE16B102A/S6-25</t>
  </si>
  <si>
    <t xml:space="preserve"> प्रभाग क्र.6 अ मध्ये विविध ठिकाणी चॅम्पीयन मशीनने गाळा काढणे. </t>
  </si>
  <si>
    <t>RE22C301/W4-748</t>
  </si>
  <si>
    <t>प्रभाग क्र.57 ब मधील पुतळयांना हार घालण्यासाठी जिन्याची व्यवस्था करणे.</t>
  </si>
  <si>
    <t>ZE16B102A/S6-26</t>
  </si>
  <si>
    <t xml:space="preserve"> प्रभाग क्र.6 अ मध्ये चिखलवाडी येथे मुख्य रस्त्यावरील ड्रेनेज लाईन टाकणे. </t>
  </si>
  <si>
    <t>ZE16B102A/S6-27</t>
  </si>
  <si>
    <t xml:space="preserve"> प्रभाग क्र.6 अ मध्ये चिखलवाडी येथे अंगर्तभागातील ड्रेनेज लाईन टाकणे. </t>
  </si>
  <si>
    <t>XE23A301/W7-979</t>
  </si>
  <si>
    <t>प्रभाग क्र.57 ब पर्वती  दर्शन  येथे ड्रेनेज  लाईन  टाकणे.</t>
  </si>
  <si>
    <t>ZE16B102A/S6-28</t>
  </si>
  <si>
    <t xml:space="preserve"> प्रभाग क्र.6 अ मध्ये ममता वसाहत येथे ड्रेनेज लाईन टाकणे. </t>
  </si>
  <si>
    <t>7. महानगरपालिका वर्धापन दिन / सुवर्ण 
महोत्सव साजरा करणे</t>
  </si>
  <si>
    <t>RE11A107</t>
  </si>
  <si>
    <t>RE14B301/W5-693</t>
  </si>
  <si>
    <t>प्रभाग क्र.57 ब सार्वजनिक शौचालयांची मशिनद्वारे   स्वच्छता करणे.</t>
  </si>
  <si>
    <t>ZE16B102A/S6-29</t>
  </si>
  <si>
    <t xml:space="preserve"> प्रभाग क्र.6 अ मध्ये विविध ठिकाणी ड्रेनेज लाईन टाकणे. </t>
  </si>
  <si>
    <t>RE14B301/W5-694</t>
  </si>
  <si>
    <t>ZE16B102A/S6-30</t>
  </si>
  <si>
    <t xml:space="preserve"> प्रभाग क्र.6ब मध्ये स.नं.24 मध्ये ड्रेनेज लाईन टाकणे.</t>
  </si>
  <si>
    <t>प्रभाग क्र.57 ब स्वारगेट ग.व.नि. कोठीची दुरुस्ती  करणे.</t>
  </si>
  <si>
    <t>ZE16B102A/S6-31</t>
  </si>
  <si>
    <t>कर्ज परतफेट व व्याज</t>
  </si>
  <si>
    <t xml:space="preserve"> प्रभाग क्र.6ब मध्ये स.नं.25 मध्ये ड्रेनेज लाईन टाकणे.</t>
  </si>
  <si>
    <t>XE23A301/W7-980</t>
  </si>
  <si>
    <t>ZE16B102A/S6-32</t>
  </si>
  <si>
    <t xml:space="preserve"> प्रभाग क्र.6ब मध्ये स.नं.26 मध्ये ड्रेनेज लाईन टाकणे</t>
  </si>
  <si>
    <t>प्रभाग क्र.57 ब मधील जेट  व चॅम्पियन मशिनद्वारे  ड्रेनेज  लाईन साफसफाई  करणे.</t>
  </si>
  <si>
    <t>ZE16B102A/S6-33</t>
  </si>
  <si>
    <t>RE20A302/C2-950</t>
  </si>
  <si>
    <t xml:space="preserve"> प्रभाग क्र.6ब मध्ये स.नं.24 मध्ये रेल्वे वाहिनेचे ड्रेनेज लाईन टाकणे </t>
  </si>
  <si>
    <t>प्रभाग 70 मध्ये विविध ठिकाणी रबरी गतिरोधक बसविणे व काँक्रीटीकरण  करणे.</t>
  </si>
  <si>
    <t>ZE16B102A/S6-34</t>
  </si>
  <si>
    <t xml:space="preserve"> प्रभाग क्र.6ब मध्ये स.नं.27 मध्ये ड्रेनेज लाईन टाकणे.</t>
  </si>
  <si>
    <t>ZE16B102A/S6-35</t>
  </si>
  <si>
    <t xml:space="preserve"> प्रभाग क्र.6ब मध्ये साळवेनगर मध्ये ड्रेनेज लाईन टाकणे </t>
  </si>
  <si>
    <t>XE23A302/C7-671</t>
  </si>
  <si>
    <t>प्रभाग क्र.  70 मध्ये विविध ठिकाणी ड्रेनेज  चेंबर दुरुस्ती करणे  व ड्रेनेज  लाईन  टाकणे.</t>
  </si>
  <si>
    <t>ZE16B102A/S6-36</t>
  </si>
  <si>
    <t xml:space="preserve"> प्रभाग क्र.6ब मध्ये राजन्ना चाळ मध्ये ड्रेनेज लाईन टाकणे </t>
  </si>
  <si>
    <t>8. गणेशोत्सव प्रशस्तिपत्रके वितरण</t>
  </si>
  <si>
    <t>RE11A108</t>
  </si>
  <si>
    <t>RE20A301/W2-1378</t>
  </si>
  <si>
    <t>RE22C302/C4-617</t>
  </si>
  <si>
    <t>प्रभाग क्र.57 ब मध्ये चाळ क्र.109 ते  साईनाथ मित्र मंडळ मधील अर्धवट रस्ते यु.टी.डब्ल्यू.टी.  पध्दतीने  करणे.</t>
  </si>
  <si>
    <t>इंदिरानगर येथील वसाहतीमध्ये  अंतर्गत बोळांच्या बाहेर लोखंडी दरवाजे   बसविणे.</t>
  </si>
  <si>
    <t>ZE16B102A/S6-37</t>
  </si>
  <si>
    <t xml:space="preserve"> प्रभाग क्र.6ब मध्ये पाणी फिल्टर प्लॅट जवळ ड्रेनेज लाईन टाकणे. </t>
  </si>
  <si>
    <t>RE20C301/W1-786</t>
  </si>
  <si>
    <t>ZE16B102A/S6-38</t>
  </si>
  <si>
    <t xml:space="preserve"> प्रभाग क्र.6ब मध्ये नाईक चाळ मध्ये ड्रेनेज लाईन टाकणे </t>
  </si>
  <si>
    <t>प्रभाग क्र.57 ब मध्ये एल.ई.डी. फिटींग/हायमास्ट फिटींग व इतर विद्युत विषयक   कामे करणे.</t>
  </si>
  <si>
    <t>RE20C302/C1-683</t>
  </si>
  <si>
    <t>प्रभाग 70 मध्ये विविध ठिकाणी एल.ई.डी. फिटींग बसविणे.</t>
  </si>
  <si>
    <t>ZE16B102A/S6-39</t>
  </si>
  <si>
    <t xml:space="preserve"> प्रभाग क्र.6ब मध्ये सम्राटनगर येथे ड्रेनेज लाईन बदलणे. </t>
  </si>
  <si>
    <t>झ. मनपा सेवकांना प्रवास भत्ता सवलतीसाठी द्यावयाची रक्कम</t>
  </si>
  <si>
    <t>ZE16B102A/S6-40</t>
  </si>
  <si>
    <t xml:space="preserve"> प्रभाग क्र.6ब मध्ये मानजी बाग भोईटे वस्ती येथे ड्रेनेज लाईन टाकणे. </t>
  </si>
  <si>
    <t>RE20C302/C1-684</t>
  </si>
  <si>
    <t>पोकळे वस्ती,  बकुळ हॉल  परिसरात  स्ट्रिट लाईट    पोल   दिवे बसविणे.</t>
  </si>
  <si>
    <t>ZE16B102A/S6-41</t>
  </si>
  <si>
    <t xml:space="preserve"> प्र.क्र.7अ मध्ये कस्तुरबा वसाहत येथील जुन्या ड्रेनेज लाईन बदलून नवीन ड्रेनेज लाईन टाकणे. </t>
  </si>
  <si>
    <t>ZE16B102A/S6-42</t>
  </si>
  <si>
    <t xml:space="preserve"> प्र.क्र.7अ मध्ये इंदिरा वसाहत येथील जुन्या ड्रेनेज लाईन बदलून नवीन ड्रेनेज लाईन टाकणे. </t>
  </si>
  <si>
    <t>RE22C302/C4-618</t>
  </si>
  <si>
    <t>प्रभाग 70 मध्ये विविध ठिकाणी नागरिकांना बसण्यासाठी लोखंडी बाके  बसविणे</t>
  </si>
  <si>
    <t>9. वर्षातील महत्त्वपूर्ण दिन :</t>
  </si>
  <si>
    <t>ZE16B102A/S6-43</t>
  </si>
  <si>
    <t>RE11A109</t>
  </si>
  <si>
    <t xml:space="preserve"> प्र.क्र.7 ब मधील चंद्रमणी संघ नाल्याच्या कडेची ड्रेनेज ट्रंक लाईन बदलणे व चेंबर दुरुस्ती करणे </t>
  </si>
  <si>
    <t>RE22C302/C4-619</t>
  </si>
  <si>
    <t>ZE16B102A/S6-44</t>
  </si>
  <si>
    <t>संभाजीनगर आणि चव्हाणनगर येथे  विविध ठिकाणी फरशी बसविणे व विविध विकास कामे करणे.</t>
  </si>
  <si>
    <t xml:space="preserve"> प्रभाग क्र. 9 मध्ये कॉकर्ड पोर्शिओ ते गोल्डन ट्रेल सोसायटी नदीपर्यंत मलवाहिनी टाकणे </t>
  </si>
  <si>
    <t>ZE16B102A/S6-45</t>
  </si>
  <si>
    <t xml:space="preserve"> प्रभाग क्र. 9 मध्ये प्रकृती सोसायटी बालेवाडीसमोरील गल्लीत ड्रेनेज लाईन टाकणे </t>
  </si>
  <si>
    <t>RE22C302/C4-620</t>
  </si>
  <si>
    <t>इंदिरानगर बौद्धविहारजवळील उद्यानात विकास  कामे करणे.</t>
  </si>
  <si>
    <t>ZE16B102A/S6-46</t>
  </si>
  <si>
    <t xml:space="preserve"> प्र.क्र.10 अ सुतारवाडी गावठाण येथील जुनी ड्रेनेज लाईन बदलून नविन टाकणे </t>
  </si>
  <si>
    <t>ZE16B102A/S6-47</t>
  </si>
  <si>
    <t xml:space="preserve"> प्र.क्र.10 अ थरकुडेचाळ सुतारवाडी येथे ड्रेनेज लाईन टाकणे </t>
  </si>
  <si>
    <t>ZE16B102A/S6-48</t>
  </si>
  <si>
    <t xml:space="preserve"> प्र.क्र.10 अ सुतारवाडी स्विमिंग पूल रस्ता ते महादेव मंदिर ड्रेनेज लाईन टाकणे </t>
  </si>
  <si>
    <t>इ. महात्मा फुले जयंती</t>
  </si>
  <si>
    <t>RE11A109E</t>
  </si>
  <si>
    <t>ZE16B102A/S6-49</t>
  </si>
  <si>
    <t xml:space="preserve"> प्र.क्र.10 अ एकता नगर येथे नविन ड्रेनेज लाईन टाकणे </t>
  </si>
  <si>
    <t>ZE16B102A/S6-50</t>
  </si>
  <si>
    <t xml:space="preserve"> प्र.क्र.10 शिवांजली हॉटेल मागे सूस रस्त्यावर नविन ड्रेनेज लाईन टाकणे </t>
  </si>
  <si>
    <t>ZE16B102A/S6-51</t>
  </si>
  <si>
    <t xml:space="preserve"> प्र.क्र.10 अ शिक्षक कॉलनी परिसरात नविन ड्रेनेज लाईन टाकणे </t>
  </si>
  <si>
    <t>ZE16B102A/S6-52</t>
  </si>
  <si>
    <t xml:space="preserve"> प्र.क्र.10 ब पाषाण येथे विविध ठिकाणी मोठ्या व्यासाच्या ड्रेनेज लाईन टाकणे </t>
  </si>
  <si>
    <t>ZE16B102A/S6-53</t>
  </si>
  <si>
    <t xml:space="preserve"> प्र.क्र.10 ब सुतारवाडी सूस रोड येथे विविध ठिकाणी ड्रेनेज लाईन टाकणे </t>
  </si>
  <si>
    <t>ZE16B102A/S6-54</t>
  </si>
  <si>
    <t xml:space="preserve"> प्र.क्र. 12 अ मध्ये किर्लाेस्कर लेन परिसरात ड्रेनेज लाईन टाकणे </t>
  </si>
  <si>
    <t>RE20A302/C2-951</t>
  </si>
  <si>
    <t>आंबेडकरनगर मधील गल्ली क्र.  1 ते  20 गल्लीबोळ काँक्रीट  करणे.</t>
  </si>
  <si>
    <t>ZE16B102A/S6-55</t>
  </si>
  <si>
    <t xml:space="preserve"> प्रभाग क्र.12 ब, मध्ये विविध ठिकाणी ड्रेनेज लाईन टाकणे. </t>
  </si>
  <si>
    <t>ZE16B102A/S6-56</t>
  </si>
  <si>
    <t xml:space="preserve"> प्रभाग क्र.13 अ मध्ये पाटील इस्टेट गल्ली क्र. 1 ते 10 येथे ड्रेनेज लाईन टाकणे. </t>
  </si>
  <si>
    <t>RE20A302/C2-952</t>
  </si>
  <si>
    <t>फ. डॉ. बाबासाहेब आंबेडकर जयंती</t>
  </si>
  <si>
    <t>RE11A109F</t>
  </si>
  <si>
    <t>प्रेमनगर मधील  गल्ली बोळामध्ये सिमेंट   काँक्रीटची कामे  करणे.</t>
  </si>
  <si>
    <t>ZE16B102A/S6-57</t>
  </si>
  <si>
    <t xml:space="preserve"> प्रभाग क्र.13 अ मध्ये संगमवाडी येथे ड्रेनेज लाईन टाकणे. </t>
  </si>
  <si>
    <t>ZE16B102A/S6-58</t>
  </si>
  <si>
    <t>RE14B302/C5-623</t>
  </si>
  <si>
    <t xml:space="preserve"> प्रभाग क्र.13 अ मध्ये मुळारोड येथे ड्रेनेज लाईन टाकणे. </t>
  </si>
  <si>
    <t>प्रेमनगर वसाहतीमधील सुलभ  शौचालयाची दुरूस्ती कामे  करणे.</t>
  </si>
  <si>
    <t>ZE16B102A/S6-59</t>
  </si>
  <si>
    <t xml:space="preserve"> प्रभाग क्र.13 अ मध्ये विविध ठिकाणी ड्रेनेज लाईन टाकणे. </t>
  </si>
  <si>
    <t>प. पेट्रोल व डिझेल खर्च</t>
  </si>
  <si>
    <t>ZE16B102A/S6-60</t>
  </si>
  <si>
    <t>RE14B302/C5-624</t>
  </si>
  <si>
    <t xml:space="preserve"> प्रभाग क्र.13 अ मध्ये शिवाजीनगर येथे ड्रेनेज लाईन टाकणे. </t>
  </si>
  <si>
    <t>प्रेमनगर वसाहत मार्केट यार्डमधील    महिला शौचालयाची दुरूस्ती कामे  करणे.</t>
  </si>
  <si>
    <t>ZE16B102A/S6-61</t>
  </si>
  <si>
    <t>क्षेत्रीय कार्यालयाने करावयाची कामे</t>
  </si>
  <si>
    <t xml:space="preserve"> प्रभाग क्र.13 अ मध्ये विविध ठिकाणी नाले सफाई करणे. </t>
  </si>
  <si>
    <t>RE14B302/C5-625</t>
  </si>
  <si>
    <t>बिबवेवाडी कोंढवा   रोड वरील आनंदनगर वसाहत येथे  सार्वजनिक शौचालय दुरूस्ती करणे.</t>
  </si>
  <si>
    <t>ZE16B102A/S6-62</t>
  </si>
  <si>
    <t xml:space="preserve"> प्र.क्र.13 ब मध्ये ड्रेनेज लाईन टाकणे</t>
  </si>
  <si>
    <t>ZE16B102A/S6-63</t>
  </si>
  <si>
    <t xml:space="preserve"> प्र.क्र.13 ब मधील स.नं.77 संगमवाडी येथे ड्रेनेज लाईन टाकणे </t>
  </si>
  <si>
    <t>RE14B302/C5-626</t>
  </si>
  <si>
    <t>बिबवेवाडी ओेटा  येथील स्वामी  समर्थ सेवा  मंडळामागील   शौचालय दुरूस्ती करणे</t>
  </si>
  <si>
    <t>ZE16B102A/S6-64</t>
  </si>
  <si>
    <t>त. लोकशाहीर अण्णाभाऊ साठे जयंती</t>
  </si>
  <si>
    <t xml:space="preserve"> प्र.क्र.14 अ मध्ये विविध ठिकाणी ड्रेनेज लाईन टाकणे व तद्नुषंगिक कामे करणे </t>
  </si>
  <si>
    <t>RE11A109G</t>
  </si>
  <si>
    <t>XE23A302/C7-672</t>
  </si>
  <si>
    <t>ZE16B102A/S6-65</t>
  </si>
  <si>
    <t xml:space="preserve"> प्र.क्र.14 अ मध्ये विविध ठिकाणी गरजेनुसार चॅम्पीयन मशिनव्दारे ड्रेनेज लाईन साफ करणे </t>
  </si>
  <si>
    <t>आंबेडकरनगरमधील गल्ली क्रमांक    1 ते  20 परिसरातील ड्रेनेज  चेंबर्सची दुरूस्ती कामे  करणे.</t>
  </si>
  <si>
    <t>ZE16B102A/S6-66</t>
  </si>
  <si>
    <t xml:space="preserve"> प्र.क्र.14 अ मध्ये विविध ठिकाणी गरजेनुसार चेंबर दुरुस्ती व डागडुजी करणे </t>
  </si>
  <si>
    <t>XE23A302/C7-673</t>
  </si>
  <si>
    <t>ZE16B102A/S6-67</t>
  </si>
  <si>
    <t>बिबवेवाडी ओटा येथील   अंतर्गत गल्ल्यामध्ये ड्रेनेज  लाईर्न दुरूस्ती   कामे  करणे.</t>
  </si>
  <si>
    <t>प्र.क्र.14 अ मधील विविध ठिकाणी कमी व्यासाची ड्रेनेज लाईन काढून मोठ्या व्यासाची ड्रेनेज लाईन टाकणे व तद्नुषंगिक कामे करणे</t>
  </si>
  <si>
    <t>पाणीपुरवठा खर्च एकूण बेरीज</t>
  </si>
  <si>
    <t>ZE16B102A/S6-68</t>
  </si>
  <si>
    <t xml:space="preserve"> प्रभाग क्र. 14 ब मध्ये, चेंबर साफसफाई करणे.</t>
  </si>
  <si>
    <t xml:space="preserve">झ−1. कर्ज उभारण्याचा खर्च, कर्जाचे हप्ते व व्याज </t>
  </si>
  <si>
    <t>ZE16B102A/S6-69</t>
  </si>
  <si>
    <t xml:space="preserve"> प्रभाग क्र. 14 ब मध्ये, रामनगर व नाईक नगर येथे ड्रेनेज लाईन टाकणे. </t>
  </si>
  <si>
    <t>ZE16B102A/S6-70</t>
  </si>
  <si>
    <t xml:space="preserve"> प्रभाग क्र. 14 ब मध्ये, लक्ष्मीनगर पर्णकुटी व येरवडा येथे ड्रेनेज लाईन टाकणे. </t>
  </si>
  <si>
    <t>ZE16B102A/S6-71</t>
  </si>
  <si>
    <t xml:space="preserve"> प्रभाग क्र.15 अ मध्ये डॉ.पाटिल ते तिरंगा मित्र मंडळापर्यंत 24 इंची ड्रेनेज लाईन टाकणे. </t>
  </si>
  <si>
    <t>थ. ईद−ए−मिलाद (पैगंबर जयंती)</t>
  </si>
  <si>
    <t>RE11A109H</t>
  </si>
  <si>
    <t>RE20A302/C2-953</t>
  </si>
  <si>
    <t>ZE16B102A/S6-72</t>
  </si>
  <si>
    <t>पदमावती सांस्कृतिक भवन येथे    कांॅक्रीट करणे</t>
  </si>
  <si>
    <t>प्रभाग क्र.15 अ मध्ये भिमज्योत मंडळ साईबाबा मंदिर ते सतिश तांबेकर यांच्या घरापर्यंत 24 इंची ड्रेनेज लाईन टाकणे.</t>
  </si>
  <si>
    <t>ZE16B102A/S6-73</t>
  </si>
  <si>
    <t xml:space="preserve"> प्रभाग क्र.15 अ मध्ये अशोकनगर गुलाम शेख ते मनोहर फर्निचरपर्यंत 24 इंची ड्रेनेज लाईन टाकणे. </t>
  </si>
  <si>
    <t>RE20A302/C2-954</t>
  </si>
  <si>
    <t>बी/52 सुप्पर ट्रान्झीस्ट  कॅम्प  येथील गल्लीत कॉक्रीट  करणे</t>
  </si>
  <si>
    <t>पाणीपुरवठा महसुली शिल्लक</t>
  </si>
  <si>
    <t>ZE16B102A/S6-74</t>
  </si>
  <si>
    <t xml:space="preserve"> प्रभाग क्र.15 अ मध्ये संतोष मित्र समोर गल्लीमध्ये 12 इंची ड्रेनेज लाईन टाकणे व कोबा करणे. </t>
  </si>
  <si>
    <t>RE20A302/C2-955</t>
  </si>
  <si>
    <t>ZE16B102A/S6-75</t>
  </si>
  <si>
    <t>सरगम चाळ येथील परिसरात   रस्ते काँक्रीट  करणे.</t>
  </si>
  <si>
    <t>प्रभाग क्र.15 अ मध्ये महदेव्हिया समाज मशीद जवळील जागामध्ये नवीन 12 इंची ड्रेनेज लाईन टाकणे व कोबा करणे.</t>
  </si>
  <si>
    <t>ZE16B102A/S6-76</t>
  </si>
  <si>
    <t xml:space="preserve"> प्रभाग क्र.15 अ मध्ये चेंबर साफ करणे व दुरूस्ती करणे. </t>
  </si>
  <si>
    <t>RE20A302/C2-956</t>
  </si>
  <si>
    <t>अंबिकानगर येथील परिसरात  काँक्रीट  करणे.</t>
  </si>
  <si>
    <t>ZE16B102A/S6-77</t>
  </si>
  <si>
    <t xml:space="preserve"> प्रभाग क्र.15 ब मधील येरवडा गाडी वडार वस्ती येथे मोठ्या व्यासाचे ड्रेनेज लाईन टाकणे </t>
  </si>
  <si>
    <t>ZE16B102A/S6-78</t>
  </si>
  <si>
    <t>प्रभाग क्र.15 ब मधील गणेशनगर, कामराजनगर, संघर्ष मित्र मंडळ येथे मोठ्या व्यासाचे ड्रेनेज लाईन टाकणे</t>
  </si>
  <si>
    <t>RE20A302/C2-957</t>
  </si>
  <si>
    <t>शिवरायनगर येथील परिसरात काँक्रीट  करणे.</t>
  </si>
  <si>
    <t>द. श्री. संत ज्ञानेश्वर व तुकाराम महाराज 
पालखी स्वागत व दिंडी प्रमुखांचा स्मृतीचिन्ह 
देऊन सत्कार</t>
  </si>
  <si>
    <t>ZE16B102A/S6-79</t>
  </si>
  <si>
    <t>RE11A109I</t>
  </si>
  <si>
    <t xml:space="preserve"> प्रभाग क्र.15 ब मधील जनता नगर, वंजारे वखार येथे मोठ्या व्यासाचे ड्रेनेज लाईन टाकणे </t>
  </si>
  <si>
    <t>XE23A302/C7-674</t>
  </si>
  <si>
    <t>जागडे वस्ती येथील परिसरात ड्रेनेज  लाईन  टाकणे</t>
  </si>
  <si>
    <t>ZE16B102A/S6-80</t>
  </si>
  <si>
    <t>भांडवली निधी</t>
  </si>
  <si>
    <t xml:space="preserve"> प्रभाग क्र.15 ब मध्ये विविध ठिकाणी ड्रेनेज लाईन टाकणे </t>
  </si>
  <si>
    <t>XE23A302/C7-675</t>
  </si>
  <si>
    <t>ZE16B102A/S6-81</t>
  </si>
  <si>
    <t>श्रेयशनगर येथील परिसरात ड्रेनेज  लाईन  टाकणे</t>
  </si>
  <si>
    <t xml:space="preserve"> प्रभाग क्र.15 ब मध्ये विविध ठिकाणी ड्रेनेज लाईन साफसफाई करणे </t>
  </si>
  <si>
    <t>पाणीपुरवठा निधी</t>
  </si>
  <si>
    <t>ZE16B102A/S6-82</t>
  </si>
  <si>
    <t>RE22C302/C4-621</t>
  </si>
  <si>
    <t xml:space="preserve"> प्रभाग क्र.16 अ मुख्य आळंदी रस्ता स.नं.94 वाल्मिकी दलित वस्ती येथे ड्रेनेज लाईन टाकणे </t>
  </si>
  <si>
    <t>हिंद सुपर  मार्केटमागे  सुप्परला जाणाऱ्या  पादचारी रस्त्याचे   व आजुबाजुच्या परिसरातील विकास कामे करणे.</t>
  </si>
  <si>
    <t>ZE16B102A/S6-83</t>
  </si>
  <si>
    <t>RE22C302/C4-622</t>
  </si>
  <si>
    <t xml:space="preserve"> प्रभाग क्र.16 अ स.नं120 फुलेनगर वसाहत येथे अंतर्गत ड्रेनेज लाईन टाकणे </t>
  </si>
  <si>
    <t>ध. प्रतिवर्षी पुणे शहरातील इयत्ता 10 वी, 
12 वी परिक्षेत गुणवत्ता यादीत येणाऱ्या 
विद्यार्थ्यांचे अभिनंदन</t>
  </si>
  <si>
    <t>RE11A109J</t>
  </si>
  <si>
    <t>अप्पर ओटा  बुध्द विहार येथे  विकास कामे करणे</t>
  </si>
  <si>
    <t>ZE16B102A/S6-84</t>
  </si>
  <si>
    <t xml:space="preserve"> प्रभाग क्र.17 ब कल्याणीनगर पंपिंग मध्ये विविध विकास कामे करणे </t>
  </si>
  <si>
    <t>ZE16B102A/S6-85</t>
  </si>
  <si>
    <t xml:space="preserve"> महाराष्ट्र हौसिंग बोर्ड एच टाईप शरद उद्यान ते शांतीरक्षक ते नगररोड पर्यत मोठी ड्रेनेज लाईन टाकणे </t>
  </si>
  <si>
    <t>पाणीपुरवठा प्रकल्प निधी</t>
  </si>
  <si>
    <t>ZE16B102A/S6-86</t>
  </si>
  <si>
    <t xml:space="preserve"> प्रभाग क्र.17 ब, मध्ये विविध ठिकाणी चेंबर दुरूस्त करणे. </t>
  </si>
  <si>
    <t>ZE16B102A/S6-87</t>
  </si>
  <si>
    <t xml:space="preserve"> प्रभाग क्र.18 ब मध्ये सत्यनारायण सोसायटी येथे ड्रेनेज लाईन करणे </t>
  </si>
  <si>
    <t>ZE16B102A/S6-88</t>
  </si>
  <si>
    <t xml:space="preserve"> प्रभाग क्र.18 ब मध्ये जयगॅस सोसायटी येथे ड्रेनेज लाईन करणे </t>
  </si>
  <si>
    <t>ZE16B102A/S6-89</t>
  </si>
  <si>
    <t xml:space="preserve"> प्रभाग क्र.18 ब मध्ये मोझेसवाडी येथे ड्रेनेज लाईन करणे </t>
  </si>
  <si>
    <t>ZE16B102A/S6-90</t>
  </si>
  <si>
    <t xml:space="preserve"> प्रभाग क्र.18 ब मध्ये चेंबर दुरुस्ती करणे</t>
  </si>
  <si>
    <t>ग. शहरातील शिवजयंती साजरी करणे, 
रोषणाई करणे</t>
  </si>
  <si>
    <t>RE11A109K</t>
  </si>
  <si>
    <t>ZE16B102A/S6-91</t>
  </si>
  <si>
    <t xml:space="preserve"> प्रभाग क्र.18 ब मध्ये उज्वल गार्डन येथील ड्रेनेज लाईन करणे </t>
  </si>
  <si>
    <t>ZE16B102A/S6-92</t>
  </si>
  <si>
    <t>अंदाजपत्रक क पाणीपुरवठा एकूण बेरीज</t>
  </si>
  <si>
    <t xml:space="preserve"> प्रभाग क्र.18 ब मध्ये हरी नगर व परिसर येथील ड्रेनेज लाईन करणे </t>
  </si>
  <si>
    <t>ZE16B102A/S6-93</t>
  </si>
  <si>
    <t xml:space="preserve"> प्रभाग क्र.19 अ स.नं.48,49,50,51,52,56 येथील ड्रेनेज लाईन दुरुस्ती करणे </t>
  </si>
  <si>
    <t>क−1. पथांची झाडलोट</t>
  </si>
  <si>
    <t>ZE16B102A/S6-94</t>
  </si>
  <si>
    <t>प्रभाग क्र.19 ब मध्ये साईनाथनगर राधोबा पाटीलनगर व परिसरातील जीर्ण झालेली ड्रेनेज लाईन व चेंबर दुरूस्ती करून साफ करणे</t>
  </si>
  <si>
    <t>ZE16B102A/S6-95</t>
  </si>
  <si>
    <t xml:space="preserve"> प्रभाग क्र.19 ब मध्ये विडी कामगार वसाहत येथील ड्रेनेज लाईन व चेंबर दुरूस्ती करून साफ करणे </t>
  </si>
  <si>
    <t>ZE16B102A/S6-96</t>
  </si>
  <si>
    <t xml:space="preserve"> प्रभाग क्र.19 ब मध्ये विविध ठिकाणी ड्रेनेज लाईन व चेंबर दुरूस्ती करून साफ करणे </t>
  </si>
  <si>
    <t>ZE16B102A/S6-97</t>
  </si>
  <si>
    <t xml:space="preserve"> प्रभाग क्र. 20 अ मगरपट्टा येथे सर्व्हे नं. 147 लक्ष्मीबाई मगर शाळेच्या मागील नाला चॅनेलायझिंग करणे </t>
  </si>
  <si>
    <t>1−अ. पुणे लष्कर व खडकी पाणीपुरवठा योजना</t>
  </si>
  <si>
    <t>महात्मा फुले यांची पुण्यतिथी साजरी करणे 
(दि. 28 नोव्हेंबर)</t>
  </si>
  <si>
    <t>RE11A109M</t>
  </si>
  <si>
    <t>ZE16B102A/S6-98</t>
  </si>
  <si>
    <t>RE22C302/C4-623</t>
  </si>
  <si>
    <t>प्रभाग क्र.20 ब भोसले गार्डन परिसरातील नागरिकांच्या सोयीसाठी व शितळादेवीच्या शेजारील ओढ्याकडून ड्रेनेज लाईन टाकणे.</t>
  </si>
  <si>
    <t>प्रभाग क्र  69 मधील झांबरे    हेरिटेज लगतच्याजागेवर गार्डन  व जॉगिग ट्रॅक  सुशोभिकरण   करणे</t>
  </si>
  <si>
    <t>ZE16B102A/S6-99</t>
  </si>
  <si>
    <t xml:space="preserve"> प्रभाग क्र.20 ब पिंगळे वस्ती येथे विविध ठिकाणी ड्रेनेज लाईन टाकणे. </t>
  </si>
  <si>
    <t>ZE16B102A/S6-100</t>
  </si>
  <si>
    <t xml:space="preserve"> प्रभाग क्र.22 ब पुणे रेल्वे स्टेशन जाहांगीर चौक ते आर.टी.ओ. चौकापर्यंत रोडलगत चॅनेलिंग करणे </t>
  </si>
  <si>
    <t>ZE16B102A/S6-101</t>
  </si>
  <si>
    <t xml:space="preserve"> प्रभाग क्र.23 अ मधील ड्रेनेज लाईन व पावसाळी लाईन जेटिंग मशीनच्या सहायाने स्वच्छ करणे. </t>
  </si>
  <si>
    <t xml:space="preserve">क−2. पथांची झाडलोट (विभागीय कार्यालय) </t>
  </si>
  <si>
    <t>ZE16B102A/S6-102</t>
  </si>
  <si>
    <t xml:space="preserve"> प्र.क्र.23 ब मध्ये सुर्या हॉस्पिटल ते सिध्देश्वर पूल 900 ची ड्रेनेज लाईन टाकणे </t>
  </si>
  <si>
    <t>smry|wtr|drn * * * * 2 / 2</t>
  </si>
  <si>
    <t>ZE16B102A/S6-103</t>
  </si>
  <si>
    <t xml:space="preserve"> प्र.क्र.23 ब मध्ये कसबा वॉर्ड ऑफिस ते महिंद्र मित्र मंडळ 600 ची ड्रेनेज लाईन टाकणे </t>
  </si>
  <si>
    <t xml:space="preserve">क−1. लष्कर पाणीपुरवठा योजना </t>
  </si>
  <si>
    <t>ZE16B102A/S6-104</t>
  </si>
  <si>
    <t xml:space="preserve"> प्र.क्र.23 ब मध्ये साततोटी चौक ते रोहिदास नगर 600 ची ड्रेनेज लाईन टाकणे </t>
  </si>
  <si>
    <t>10. अखिल भारतीय/महाराष्ट्र महापौर 
परिषद व अखिल भारतीय स्थानिक स्वराज्य 
संस्था प्रतिनिधी अधिवेशन</t>
  </si>
  <si>
    <t>RE11A110</t>
  </si>
  <si>
    <t>ZE16B102A/S6-105</t>
  </si>
  <si>
    <t>RE20C302/C1-685</t>
  </si>
  <si>
    <t xml:space="preserve"> प्रभाग क्र.24अ, मध्ये जेटिंग मशिनच्या सहाय्याने ड्रेनेज लाईन साफ करणे. </t>
  </si>
  <si>
    <t>प्रभाग क्र  73,  मधील बालाजीनगर येथील श्री शेख यांच्या घरापासून  ते  श्री परदेशी यांच्या   घरापर्यत   पथदिप लावणे</t>
  </si>
  <si>
    <t>मलनिस्सारण विभागाकडील जमाखर्चाचे पत्रक</t>
  </si>
  <si>
    <t>ZE16B102A/S6-106</t>
  </si>
  <si>
    <t xml:space="preserve"> प्रभाग क्र.24अ, मध्ये विविध ठिकाणी ड्रेनेज लाईन टाकणे. </t>
  </si>
  <si>
    <t>ZE16B102A/S6-107</t>
  </si>
  <si>
    <t>RE20C302/C1-686</t>
  </si>
  <si>
    <t xml:space="preserve"> प्रभाग क्र.24अ, मध्ये घोले रोड येथील अंतर्गत गल्लीत ड्रेनेज लाईन टाकणे. </t>
  </si>
  <si>
    <t>प्रभाग क्र  73,  मधील बालाजीनगर गुरूदत्त सोसायटी परिसरात  विद्युत विषयक   कामे करणे</t>
  </si>
  <si>
    <t>ZE16B102A/S6-108</t>
  </si>
  <si>
    <t xml:space="preserve"> प्र.क्र.24ब मधील शिवाजीनगर गावठाण भागात ड्रेनेज लाईन टाकणे. </t>
  </si>
  <si>
    <t>RE20C302/C1-687</t>
  </si>
  <si>
    <t>ख−1. कचरा वाहतूक</t>
  </si>
  <si>
    <t>प्रभाग क्र  73 बालाजीनगर श्री स्वामी समर्थकृपा हौसिग  सोसायटी, श्रीधरनगर  येथे  विद्युत विषयक   कामे करणे  व पथदिप_x000D_
बसविणे व एलईर्डी  लाईटची व्यवस्था करणे</t>
  </si>
  <si>
    <t>ZE16B102A/S6-109</t>
  </si>
  <si>
    <t xml:space="preserve"> प्र.क्र.24ब मधील जुना तोफखाना भागात ड्रेनेज लाईन टाकणे. </t>
  </si>
  <si>
    <t>ZE16B102A/S6-110</t>
  </si>
  <si>
    <t>RE20C302/C1-688</t>
  </si>
  <si>
    <t xml:space="preserve"> प्र.क्र.24ब मधील कामगार पुतळा भागात ड्रेनेज लाईन टाकणे. </t>
  </si>
  <si>
    <t>महसुली जमा</t>
  </si>
  <si>
    <t>11. मनपा व शासकीय निवृत्त सेवकांना 
द्यावयाचा चहापान खर्च</t>
  </si>
  <si>
    <t>प्रभाग क्र  73 बालाजीनगर मधील श्री वाघमारे  याच्या घरापासून ते  श्री मांगडे  यांच्या घरापर्यत रस्त्यावर विद्युत विषयक   कामे_x000D_
करणे.</t>
  </si>
  <si>
    <t>RE11A111</t>
  </si>
  <si>
    <t>ZE16B102A/S6-111</t>
  </si>
  <si>
    <t xml:space="preserve"> प्र.क्र.24ब मधील 1202 शिरोळे रस्ता परिसरात ड्रेनेज लाईन टाकणे. </t>
  </si>
  <si>
    <t xml:space="preserve">क−2. लष्कर पाणीपुरवठा योजना (विभागीय कार्यालय) </t>
  </si>
  <si>
    <t>ZE16B102A/S6-112</t>
  </si>
  <si>
    <t>RE20C302/C1-689</t>
  </si>
  <si>
    <t xml:space="preserve"> प्र.क्र.24ब मधील डेक्कन जिमखाना पुलाची वाडी भागात ड्रेनेज लाईन टाकणे. </t>
  </si>
  <si>
    <t>प्रभाग क्र  73 बालाजीनगर मधील गुरूदत्त सोसायटी येथे  विद्युत लाईर्ट  विषयक कामे करणे</t>
  </si>
  <si>
    <t>सफाईपट्टी 11 %</t>
  </si>
  <si>
    <t>ZE16B102A/S6-113</t>
  </si>
  <si>
    <t xml:space="preserve"> प्र.क्र.24ब मधील गजरमल वाडी रामनारायण बंगला,वाडेकर बंगला भागात ड्रेनेज लाईन टाकणे. </t>
  </si>
  <si>
    <t>RE20C302/C1-690</t>
  </si>
  <si>
    <t>प्रभाग क्र  73 बालाजीनगर मधील निवारा  सोसायटी ते साईकृपा     सोसायटी, श्रीहरी सोसायटी येथे  विद्युत विषयक   कामे करणे</t>
  </si>
  <si>
    <t>ZE16B102A/S6-114</t>
  </si>
  <si>
    <t xml:space="preserve"> प्र.क्र.24ब मधील राजीव गांधी नगर जुना तोफखाना भागात ड्रेनेज लाईन टाकणे. </t>
  </si>
  <si>
    <t>ZE16B102A/S6-115</t>
  </si>
  <si>
    <t xml:space="preserve"> प्र.क्र.26 अ मधील राऊतवाडी झोपडपट्टीत पावसाळी जुनी ड्रेनेज लाईन बदलून नवीन ड्रेनेज लाईन टाकणे </t>
  </si>
  <si>
    <t xml:space="preserve">ख−2. कचरा वाहतूक (विभागीय कार्यालय) </t>
  </si>
  <si>
    <t>12. राजगड श्री शिवाजीमहाराज आग्ऱ्याहून 
सुटून परत आले तो स्मृती दिन प्रतिवर्षी 
साजरा करणे</t>
  </si>
  <si>
    <t>ZE16B102A/S6-116</t>
  </si>
  <si>
    <t>RE11A112</t>
  </si>
  <si>
    <t>प्र.क्र.26 अ मधील हनुमाननगर झोपडपट्टीतील रोडच्या वरील भागात पावसाळी जुनी ड्रेनेज लाईन बदलून नवीन ड्रेनेज लाईन टाकणे</t>
  </si>
  <si>
    <t>ZE16B102A/S6-117</t>
  </si>
  <si>
    <t>प्र.क्र.26 अ मधील हनुमाननगर झोपडपट्टी, साईबाबा मंदिरालगत पावसाळी जुनी ड्रनेज लाईन बदलून नवीन ड्रेनेज लाईन टाकणे</t>
  </si>
  <si>
    <t>सुअरेज बेनिफिट टॅक्स 4 %</t>
  </si>
  <si>
    <t>ZE16B102A/S6-118</t>
  </si>
  <si>
    <t>प्र.क्र.26 अ मधील हनुमाननगर झोपडपट्टी, मिलिंद संघ लगत पावसाळी जुनी ड्रेनेज लाईन बदलून नवीन ड्रेनेज लाईन टाकणे</t>
  </si>
  <si>
    <t>ZE16B102A/S6-119</t>
  </si>
  <si>
    <t>प्र.क्र.26 अ मधील राजीव गांधी पार्क झोपडपट्टीलगतची पावसाळ जुनी ड्रेनेज लाईन बदलून नवीन ड्रेनेज लाईन टाकणे</t>
  </si>
  <si>
    <t>RE20C302/C1-691</t>
  </si>
  <si>
    <t>प्रभाग क्र  74  मधील राजमुद्रा, श्रीनगर, केशव कॉम्पलेक्स, पचरत्नेश्वर,    परिसरात   विविध   ठिकाणी विद्युत   विषयक एलईडी फिटिग बसविणे व तद्नुषगिक  कामे करणे.</t>
  </si>
  <si>
    <t>ZE16B102A/S6-120</t>
  </si>
  <si>
    <t>प्र.क्र.26 अ मधील केळेवाडी झोपडपट्टीतील विश्वशांती मित्र मंडळ लगतच्या सर्व भागातील पावसाळी जुनी ड्रेनेज लाईन बदलून नवीन ड्रेनेज लाईन टाकणे</t>
  </si>
  <si>
    <t>ZE16B102A/S6-121</t>
  </si>
  <si>
    <t>प्र.क्र.26 अ मधील केळेवाडी झोपडपट्टीतील श्रीराम चौक लगत सर्व भागातील पावसाळी जुनी ड्रेनेज लाईन बदलून नवीन ड्रेनेज लाईन टाकणे</t>
  </si>
  <si>
    <t>ZE16B102A/S6-122</t>
  </si>
  <si>
    <t>सलेज कनेक्शन सेवा भाडे</t>
  </si>
  <si>
    <t>प्र.क्र.26 अ मधील वसंतनगर झो.पट्टीतील सर्व भागातील पावसाळी जुनी ड्रेनेज लाईन बदलून नवीन ड्रेनेज लाईन टाकणे</t>
  </si>
  <si>
    <t>ग−1. मैला व मैलापाणी वाहतूक</t>
  </si>
  <si>
    <t>ZE16B102A/S6-123</t>
  </si>
  <si>
    <t>13. महाराष्ट्र राज्य महानगरपालिका स्थायी 
समिती अध्यक्ष परिषद वर्गणी व तद्नुषंगिक खर्च</t>
  </si>
  <si>
    <t>RE11A113</t>
  </si>
  <si>
    <t xml:space="preserve"> प्र.क्र.26 अ मधील राजीव गांधी पार्क झो.पट्टीतील खराब झालेली चेंबर दुरुस्ती करणे </t>
  </si>
  <si>
    <t>ख−1. खडकी पाणीपुरवठा योजना</t>
  </si>
  <si>
    <t>ZE16B102A/S6-124</t>
  </si>
  <si>
    <t xml:space="preserve"> प्र.क्र.26 अ मधील विविध नाल्यांची सफाई करणे</t>
  </si>
  <si>
    <t>ZE16B102A/S6-125</t>
  </si>
  <si>
    <t>प्रभाग क्र.26ब, मधील किमया हॉटेल ते पुण्याई सभागृह पर्यंतच्या नाल्यातील लहान व्यासाची ड्रेनेज लाईन बदलून 600 मी.मी.व्यासाची ड्रेनेज लाईन टाकणे.</t>
  </si>
  <si>
    <t>RE22C302/C4-624</t>
  </si>
  <si>
    <t>प्रभाग क्र  75 मधील स.नं.70, संतोषनगर  येथील  ओढयाच्या दोन्ही  बाजूस तसेच दुगड  बिल्डिंग ते     श्री जाधव  यांच्या 
घराजवळील नविन   पुलापर्यत रेलिग बसविणे</t>
  </si>
  <si>
    <t>ZE16B102A/S6-126</t>
  </si>
  <si>
    <t xml:space="preserve"> प्रभाग क्र.26ब,मध्ये विविध ठिकाणी चेंबर्स दुरूस्ती करणे. </t>
  </si>
  <si>
    <t>मलनिस्सारण जमा एकूण बेरीज</t>
  </si>
  <si>
    <t>ZE16B102A/S6-127</t>
  </si>
  <si>
    <t>प्र.क्र.27 ब किष्कींदानगर, सुतारदरा, जयभवानीनगर येथे तसेच प्रभागामध्ये विविध ठिकाणी विविध व्यासाच्या ड्रेनेज लाईन टाकणे</t>
  </si>
  <si>
    <t>RE22C302/C4-625</t>
  </si>
  <si>
    <t>ZE16B102A/S6-128</t>
  </si>
  <si>
    <t>प्रभाग क्र  75 मधील स.नं.70, संतोषनगर  येथील  ओढयाच्या दोन्ही बाजूस तसेच श्री वाडकर यांच्या घरापासून दुगड बिल्डिंग पर्यत  रेलिग बसविणे</t>
  </si>
  <si>
    <t xml:space="preserve"> प्रभाग क्र.28 अ, मध्ये ड्रेनेज लाईन टाकणे.</t>
  </si>
  <si>
    <t>ZE16B102A/S6-129</t>
  </si>
  <si>
    <t>14. मा. महापौर यांचा व्   नियमन 
(सम्प्च्युअरी) भत्ता</t>
  </si>
  <si>
    <t>RE11A114</t>
  </si>
  <si>
    <t xml:space="preserve"> प्रभाग क्र.28 ब, मध्ये शास्त्रीनगर परिसर व विविध ठिकाणी मोठ्या व्यासाच्या ड्रेनेज लाईन टाकणे. </t>
  </si>
  <si>
    <t xml:space="preserve">ग−2. मैला व मैलापाणी वाहतूक (विभागीय कार्यालय) </t>
  </si>
  <si>
    <t>ZE16B102A/S6-130</t>
  </si>
  <si>
    <t xml:space="preserve"> प्रभाग क्र.28 ब, मध्ये परमहंसनगर परिसर व विविध ठिकाणी मोठ्या व्यासाच्या ड्रेनेज लाईन टाकणे. </t>
  </si>
  <si>
    <t xml:space="preserve">ख−2. खडकी पाणीपुरवठा योजना (विभागीय कार्यालय) </t>
  </si>
  <si>
    <t>ZE16B102A/S6-131</t>
  </si>
  <si>
    <t xml:space="preserve"> प्रभाग क्र.28 ब, मध्ये आझादनगर परिसर व विविध ठिकाणी मोठ्या व्यासाच्या ड्रेनेज लाईन टाकणे </t>
  </si>
  <si>
    <t>ZE16B102A/S6-132</t>
  </si>
  <si>
    <t>प्रभाग क्र.28 ब, मध्ये शिवांजली मित्र मंडळ परिसर व विविध ठिकाणी मोठ्या व्यासाच्या ड्रेनेज लाईन टाकणे.</t>
  </si>
  <si>
    <t>RE20A302/C2-958</t>
  </si>
  <si>
    <t>ZE16B102A/S6-133</t>
  </si>
  <si>
    <t>प्रभाग क्र  76 मधील सुखसागरनगर भाग-2, येथील गल्ली क्र.4,5,6 येथे  रस्ते डांबरीकरण   करणे</t>
  </si>
  <si>
    <t xml:space="preserve"> प्रभाग क्र.29 अ, बावधान परिसरात विविध ठिकाणी ड्रेनेज लाईन टाकणे. </t>
  </si>
  <si>
    <t>15. मा. महापौर यांचा ऐच्छिक खर्च</t>
  </si>
  <si>
    <t>RE11A115</t>
  </si>
  <si>
    <t>ZE16B102A/S6-134</t>
  </si>
  <si>
    <t xml:space="preserve"> प्रभाग क्र.29ब, मध्ये एन.डी.ए.रोड बावधन बँक ऑफ महाराष्ट्र येथे नव्याने ड्रेनेज लाईन टाकणे. </t>
  </si>
  <si>
    <t>RE20C302/C1-692</t>
  </si>
  <si>
    <t>प्रभाग क्र  76 मधील आंबामाता   चौक, परिसरात   हायमास्ट  व एलईडी  दिवे  बसविणे</t>
  </si>
  <si>
    <t>ZE16B102A/S6-135</t>
  </si>
  <si>
    <t xml:space="preserve">घ−2. भुयारी गटारे व कुंड्या स्वच्छता (विभागीय कार्यालय) </t>
  </si>
  <si>
    <t xml:space="preserve"> प्र.क्र.30 अ मधील वडारवस्ती मध्ये विविध ठिकाणी ड्रेनेज लाईन टाकणे </t>
  </si>
  <si>
    <t>ZE16B102A/S6-136</t>
  </si>
  <si>
    <t xml:space="preserve"> प्र.क्र.30 अ मध्ये झो.पट्टी मधील ड्रेनेज लाईनची साफसफाई विषयक कामे करणे </t>
  </si>
  <si>
    <t>RE20C302/C1-693</t>
  </si>
  <si>
    <t>प्रभाग क्र  76 मधील अंजिक्य भैरवनाथ  गणपती मंदिर कदमवाडा   येथील परिसरात हायमास्ट दिवे  उभारणे</t>
  </si>
  <si>
    <t>ZE16B102A/S6-137</t>
  </si>
  <si>
    <t>सेवकवर्ग</t>
  </si>
  <si>
    <t xml:space="preserve"> प्र.क्र.30 अ मध्ये होम कॉलनी नाला चॅनेलायझिंग करणे </t>
  </si>
  <si>
    <t>ZE16B102A/S6-138</t>
  </si>
  <si>
    <t xml:space="preserve"> प्रभाग क्र.30ब, मध्ये विविध ठिकाणी ड्रेनेज लाईन टाकणे. </t>
  </si>
  <si>
    <t>RE20C302/C1-694</t>
  </si>
  <si>
    <t>प्रभाग क्र  76 मधील कात्रज परिसरामध्ये विविध  ठिकाणी   एलईडी फिटिंग    बसविणे</t>
  </si>
  <si>
    <t>ZE16B102A/S6-139</t>
  </si>
  <si>
    <t xml:space="preserve"> प्रभाग क्र.30ब, श्रमीक वसाहत परिसरात विविध ठिकाणी ड्रेनेज लाईन टाकणे. </t>
  </si>
  <si>
    <t>त. मनपा सेवकांना अंतरिम वाढीपोटी द्यावयाची रक्कम</t>
  </si>
  <si>
    <t>ZE16B102A/S6-140</t>
  </si>
  <si>
    <t xml:space="preserve"> प्रभाग क्र.31अ, खानवस्ती ते रामनगर चौक येथे मुख्य मलवाहिनी टाकणे. </t>
  </si>
  <si>
    <t>RE22C302/C4-626</t>
  </si>
  <si>
    <t>ZE16B102A/S6-141</t>
  </si>
  <si>
    <t>प्रभाग क्र  76 मधील कात्रज परिसरामधील  कात्रज स्मशानभुमी  येथे  विविध विकास कामे करणे</t>
  </si>
  <si>
    <t xml:space="preserve"> प्रभाग क्र.31अ, रामनगर कॅनल चौक ते महादेव मंदिर येथे मुख्य मलवाहिनी टाकणे. </t>
  </si>
  <si>
    <t>ZE16B102A/S6-142</t>
  </si>
  <si>
    <t xml:space="preserve"> प्रभाग क्र.31अ, हनुमान चौक ते दत्तनगर पर्यंत मुख्य मलवाहिनी टाकणे. </t>
  </si>
  <si>
    <t>16. मा. उपमहापौर यांचा ऐच्छिक खर्च</t>
  </si>
  <si>
    <t>XE23A302/C7-676</t>
  </si>
  <si>
    <t>RE11A116</t>
  </si>
  <si>
    <t>प्रभाग क्र  76 मधील सुखसागरनगर भाग-1, परदेशी बिल्डिंग  मागील ओढयाला चॅनलिंग  करणे</t>
  </si>
  <si>
    <t>ZE16B102A/S6-143</t>
  </si>
  <si>
    <t xml:space="preserve"> प्रभाग क्र.31अ, कामगार वसाहत ते इंडस्ट्रीय सोसायटी पर्यत मुख्य मलवाहिनी टाकणे. </t>
  </si>
  <si>
    <t>ZE16B102A/S6-144</t>
  </si>
  <si>
    <t xml:space="preserve">च−2. गलिच्छ वस्त्यांची स्वच्छता व साफसफाईची कामे (विभागीय कार्यालय) </t>
  </si>
  <si>
    <t xml:space="preserve"> प्र.क्र.31 ब भारत कॉलनी येथे ड्रेनेज लाईन टाकणे</t>
  </si>
  <si>
    <t>ZE16B102A/S6-145</t>
  </si>
  <si>
    <t xml:space="preserve"> प्र.क्र.31 ब शाहु कॉलनी परिसरात ड्रेनेज लाईन टाकणे </t>
  </si>
  <si>
    <t>ZE16B102A/S6-146</t>
  </si>
  <si>
    <t xml:space="preserve"> प्र.क्र.31 ब कर्वेनगर मधील ड्रेनेज लाईन साफ करणे व दुरुस्ती करणे </t>
  </si>
  <si>
    <t>ZE16B102A/S6-147</t>
  </si>
  <si>
    <t>CE26A338</t>
  </si>
  <si>
    <t xml:space="preserve"> प्र.क्र.31 ब इंगळे नगर परिसरात मलनिस्सारण वाहिनी टाकणे </t>
  </si>
  <si>
    <t>ZE16B102A/S6-148</t>
  </si>
  <si>
    <t xml:space="preserve">तात्यासाहेब थोरात उद्यान कोथरूड येथे नुतनीकरणाची कामे करणे </t>
  </si>
  <si>
    <t>17. अखिल भारतीय महापौर मंडळाची 
वार्षिक वर्गणी</t>
  </si>
  <si>
    <t xml:space="preserve"> प्र.क्र.31 ब कमिन्स कॉलेजलगत मोठ्या व्यासाची मलनिस्सारण वाहिनी टाकणे </t>
  </si>
  <si>
    <t>RE11A117</t>
  </si>
  <si>
    <t>ZE16B102A/S6-149</t>
  </si>
  <si>
    <t>प्रभाग क्र.32 अ मधील रस्त्यावरील चेंबर व मॅन होल्स दुरुस्तीविषयक कामे करणे व चेंबर्स समपातळीत आणणे</t>
  </si>
  <si>
    <t>CE26A339</t>
  </si>
  <si>
    <t>वानवडी स.नं. 28 येथे उद्यान विकसित करणे</t>
  </si>
  <si>
    <t>ZE16B102A/S6-150</t>
  </si>
  <si>
    <t xml:space="preserve"> प्रभाग क्र.32 अ मधील कर्वेनगर परिसरामधील पावसाळी लाईन दुरुस्त करणे व चेंबर वर उचलून घेणे </t>
  </si>
  <si>
    <t>ZE16B102A/S6-151</t>
  </si>
  <si>
    <t>CE26A341</t>
  </si>
  <si>
    <t xml:space="preserve"> प्रभाग क्र.32 ब मध्ये मावळे आळी व गोसावी वस्ती येथे ड्रेनेज लाईन टाकणे </t>
  </si>
  <si>
    <t xml:space="preserve">कमलानेहरू उद्यान येथे नुतनीकरणाची कामे करणे </t>
  </si>
  <si>
    <t>ZE16B102A/S6-152</t>
  </si>
  <si>
    <t xml:space="preserve"> प्रभाग क्र.32 ब ड्रेनेज दुरुस्ती विषयक कामे करणे</t>
  </si>
  <si>
    <t>CE26A342</t>
  </si>
  <si>
    <t xml:space="preserve">हिरवाई प्रकल्प, प्रभात रोड येथे कॅनॉलच्या कडेने उद्यान करणे </t>
  </si>
  <si>
    <t>ZE16B102A/S6-153</t>
  </si>
  <si>
    <t xml:space="preserve"> प्रभाग क्र.33 अ, विविध ठिकाणी ड्रेनेज लाईन टाकणे. </t>
  </si>
  <si>
    <t>18. मा. अध्यक्ष, स्थायी समिती यांचा 
ऐच्छिक खर्च</t>
  </si>
  <si>
    <t>CE26A344</t>
  </si>
  <si>
    <t>ZE16B102A/S6-154</t>
  </si>
  <si>
    <t>RE11A118</t>
  </si>
  <si>
    <t>RE20A302/C2-959</t>
  </si>
  <si>
    <t xml:space="preserve">पाषाण स.नं. 7 व 49/1 येथे बायोडायव्हरसिटी पार्क विकसित करणे </t>
  </si>
  <si>
    <t>प्रभाग क्र.41 अ गणेशनगर साई सेवा आश्रम येथे  डांबरीकरण  करणे</t>
  </si>
  <si>
    <t>RE22C302/C4-627</t>
  </si>
  <si>
    <t>प्रभाग क्र.41 अ येथे  दवाखान्यात फर्निचर  करणे</t>
  </si>
  <si>
    <t>CE26A346</t>
  </si>
  <si>
    <t xml:space="preserve"> प्रभाग क्र.33 अ, विविध ठिकाणी नाले सफाई करणे.</t>
  </si>
  <si>
    <t xml:space="preserve">डेक्कन कॉलेज परिसरात हेरिटेज पार्क विकसित करणे </t>
  </si>
  <si>
    <t>RE20C302/C1-695</t>
  </si>
  <si>
    <t>प्रभाग क्र.41 अ मिलिंद  नगर गल्ली क्र.1 व 2 मध्ये प्रकाश व्यवस्था  करणे</t>
  </si>
  <si>
    <t>ZE16B102A/S6-155</t>
  </si>
  <si>
    <t>CE26A347</t>
  </si>
  <si>
    <t xml:space="preserve"> प्रभाग क्र.33 अ, येथे विविध ठिकाणी ड्रेनेज लाईन टाकणे. </t>
  </si>
  <si>
    <t>राजेंद्रनगर येथे चिल्ड्रन म्युझियम विकसित करणे</t>
  </si>
  <si>
    <t>XE23A302/C7-677</t>
  </si>
  <si>
    <t>ZE16B102A/S6-156</t>
  </si>
  <si>
    <t>प्रभाग क्र.41 ब डोबरवाडी मध्ये  ड्रेनेज  लाईन  टाकणे</t>
  </si>
  <si>
    <t xml:space="preserve"> प्रभाग क्र.33 अ, विविध ठिकाणी चेंबर व ड्रेनेज लाईन दुरूस्ती करणे. </t>
  </si>
  <si>
    <t>CE26A348</t>
  </si>
  <si>
    <t>कै. वसंतराव एकनाथराव बागुल उद्यान याठिकाणी आर्ट गॅलरी व म्युझिक लायब्ररी विकसित करणे</t>
  </si>
  <si>
    <t>19. मा. सभासदांना मानधन नि भत्ता</t>
  </si>
  <si>
    <t>मलनिस्सारण खर्च एकूण बेरीज</t>
  </si>
  <si>
    <t>ZE16B102A/S6-157</t>
  </si>
  <si>
    <t>RE11A119</t>
  </si>
  <si>
    <t>RE20A302/C2-960</t>
  </si>
  <si>
    <t>प्रभाग क्र.41 ब बालाजीनगर येथील   लाईन बदलुन  काँक्रिट  करणे</t>
  </si>
  <si>
    <t>CE26A349</t>
  </si>
  <si>
    <t xml:space="preserve"> प्रभाग क्र.33 अ, येथे विविध ठिकाणी नाले साफसफाई करणे. </t>
  </si>
  <si>
    <t>नदीच्या कडेने उद्यान विकसित करणे</t>
  </si>
  <si>
    <t>ZE16B102A/S6-158</t>
  </si>
  <si>
    <t xml:space="preserve"> प्रभाग क्र.34 ब मध्ये विविध ठिकाणी ड्रेनेज लाईन टाकणे </t>
  </si>
  <si>
    <t>XE23A302/C7-678</t>
  </si>
  <si>
    <t>CE26A350</t>
  </si>
  <si>
    <t>प्रभाग क्र.41 ब मध्ये विकासनगर मध्ये ड्रेनेज  लाईन  टाकणे</t>
  </si>
  <si>
    <t>राष्ट्रकुल युवा स्पर्धेसाठी वेगवेगळे उपक्रम राबविणे व स्पर्धेचे अनुषंगाने इतर कामे करणे</t>
  </si>
  <si>
    <t>ZE16B102A/S6-159</t>
  </si>
  <si>
    <t xml:space="preserve"> प्रभाग क्र.35 अ,मधील विविध ठिकाणी ड्रेनेज लाईन टाकणे </t>
  </si>
  <si>
    <t>RE20C302/C1-696</t>
  </si>
  <si>
    <t>प्रभाग क्र.41 ब निगडेनगर डोबडवाडी बसेरा कॉलनी दळवीनगर   इ. विविध ठिकाणी प्रकाश व्यवस्था  करणे</t>
  </si>
  <si>
    <t>CE26A351</t>
  </si>
  <si>
    <t>मलनिस्सारण महसुली शिल्लक</t>
  </si>
  <si>
    <t>ZE16B102A/S6-160</t>
  </si>
  <si>
    <t>शहर सुशोभिकरण योजना − हरित पुणे, सार्वजनिक व पर्यटन स्थळांचा विकास, बायोडायर्व्हसिटी पार्क, रस्त्यांचे सौंदर्यीकरण इ.</t>
  </si>
  <si>
    <t xml:space="preserve"> प्रभाग क्र.35 अ,मधील विविध ठिकाणी चेंबर साफ सफाई करणे </t>
  </si>
  <si>
    <t>ZE16B102A/S6-161</t>
  </si>
  <si>
    <t>RE20C302/C1-697</t>
  </si>
  <si>
    <t>20. स्थायी समिती सभा चहापान खर्च</t>
  </si>
  <si>
    <t xml:space="preserve"> प्र.क्र.35ब चाळ क्र.10 येथे ड्रेनेज व्यवस्था सुधारणे.</t>
  </si>
  <si>
    <t>41</t>
  </si>
  <si>
    <t>CE26A352</t>
  </si>
  <si>
    <t>RE11A120</t>
  </si>
  <si>
    <t xml:space="preserve">खडकवासला धरण− काठ संरक्षण करणे, परिसर सुधारणा व उपवन विकसित करणे </t>
  </si>
  <si>
    <t>प्रभाग क्र.41 ब उदय बाग, पवरा  एन्टप्रायजेस, गुलमोहर   पार्क,  श्रीनाथ नगर,  सिपोरेक्स कंपनी  समोर, लक्ष्मीनारायण_x000D_
सोसायटी इ. विविध  ठिकाणी प्रकाश व्यवस्था  करणे</t>
  </si>
  <si>
    <t>ZE16B102A/S6-162</t>
  </si>
  <si>
    <t xml:space="preserve"> प्र.क्र.35ब चाळ क्र.7 येथे ड्रेनेज व्यवस्था सुधारणे.</t>
  </si>
  <si>
    <t>CE26A353</t>
  </si>
  <si>
    <t>सिंहगड किल्ला परिसर सुधारणा प्रकल्प</t>
  </si>
  <si>
    <t>ZE16B102A/S6-163</t>
  </si>
  <si>
    <t xml:space="preserve"> प्र.क्र.35ब चाळ क्र.3 येथे ड्रेनेज व्यवस्था सुधारणे.</t>
  </si>
  <si>
    <t>क−1. पथ विभाग</t>
  </si>
  <si>
    <t>ZE16B102A/S6-164</t>
  </si>
  <si>
    <t xml:space="preserve"> प्र.क्र.35ब मधील संजय गांधी वसाहत येथे ड्रेनेज व्यवस्था सुधारणे. </t>
  </si>
  <si>
    <t>ZE16B102A/S6-165</t>
  </si>
  <si>
    <t>मलनिस्सारण निधी</t>
  </si>
  <si>
    <t xml:space="preserve"> प्रभाग क्र.36 अ, मध्ये नाला व चेंबर सफाई करणे.</t>
  </si>
  <si>
    <t>ZE16B102A/S6-166</t>
  </si>
  <si>
    <t xml:space="preserve"> प्रभाग क्र.36 अ, विविध ठिकाणी ड्रेनेज लाईन टाकणे.</t>
  </si>
  <si>
    <t>21. विशेष समित्यांचा चहापान खर्च</t>
  </si>
  <si>
    <t>RE20A302/C2-961</t>
  </si>
  <si>
    <t>ZE16B102A/S6-167</t>
  </si>
  <si>
    <t>RE11A121</t>
  </si>
  <si>
    <t>प्रभाग क्र.46 अ स.नं.108/109 आनंदनगर, विनोद     फोटो स्टुडिओ,    अंध शाळेच्या भिंती  पासून अंतर्गत रस्ते करणे</t>
  </si>
  <si>
    <t>प्र.क्र.36 ब खिलारेवाडी, सह्याद्री हॉस्पिटल गल्ली, लिज्जत पापड परिसर व तालीम पाथ तसेच प्रभात रोड येथे ड्रेनेज लाईनची दुरुस्ती करणे</t>
  </si>
  <si>
    <t>ZE16B102A/S6-168</t>
  </si>
  <si>
    <t xml:space="preserve"> प्रभाग क्र.37 अ मध्ये शनिवार पेठ मध्ये जुन्या ड्रेनेज लाईन बदलणे </t>
  </si>
  <si>
    <t>XE23A302/C7-679</t>
  </si>
  <si>
    <t>प्रभाग क्र.46 अ स.नं.110 येथील विविध  ठिकाणी चेंबर   लाईन व दुरूस्ती करणे</t>
  </si>
  <si>
    <t>ZE16B102A/S6-169</t>
  </si>
  <si>
    <t xml:space="preserve"> प्रभाग क्र.37 अ मध्ये नारायण पेठ मध्ये जुन्या ड्रेनेज लाईन बदलणे </t>
  </si>
  <si>
    <t>CE26A354</t>
  </si>
  <si>
    <t xml:space="preserve">नाला सुधारणा प्रकल्प − संरक्षण, बायोरेमडिशन, सुशोभिकरण इ. </t>
  </si>
  <si>
    <t>RE20C302/C1-698</t>
  </si>
  <si>
    <t>प्रभाग क्र.46 अ वानवडी मधील   विविध  रस्त्यांवर प्रकाश व्यवस्था करणे</t>
  </si>
  <si>
    <t>ZE16B102A/S6-170</t>
  </si>
  <si>
    <t xml:space="preserve"> प्रभाग क्र.37 अ मध्ये बुधवार मध्ये जुन्या ड्रेनेज लाईन बदलणे </t>
  </si>
  <si>
    <t>CE26A356</t>
  </si>
  <si>
    <t>116</t>
  </si>
  <si>
    <t>XE23A302/C7-680</t>
  </si>
  <si>
    <t>ZE16B102A/S6-171</t>
  </si>
  <si>
    <t>नाला गार्डन कैं.वसंतराव बागुल उद्यान ते अरण्येश्वर फुलपाखरु उद्यानापर्यंत विविध विकासाची कामे, साऊंड सिस्टीम विद्युत व्यवस्था करणे</t>
  </si>
  <si>
    <t>प्रभाग क्र.46 अ रामटेकडी  मधील चेंबर्स   दुरूस्ती करणे  व गाळ काढणे</t>
  </si>
  <si>
    <t xml:space="preserve"> प्र.क्र.37ब मधील मोठ्या व्यासाच्या जुन्या ड्रेनेज लाईन बदलणे. </t>
  </si>
  <si>
    <t xml:space="preserve">क−2. पथ विभाग (विभागीय कार्यालय) </t>
  </si>
  <si>
    <t>22. मा. मनपा विरोधी पक्षनेते यांचा 
चहापान खर्च</t>
  </si>
  <si>
    <t>RE11A122</t>
  </si>
  <si>
    <t>ZE16B102A/S6-172</t>
  </si>
  <si>
    <t xml:space="preserve"> प्र.क्र.37ब मध्ये केळकर रस्ता ड्रेनेज चेंम्बर्स समपातळीत आणणे. </t>
  </si>
  <si>
    <t>RE20C302/C1-699</t>
  </si>
  <si>
    <t>प्रभाग क्र.46 ब मधील  परिसरात प्रकाश व्यवस्था   करणे</t>
  </si>
  <si>
    <t>ZE16B102A/S6-173</t>
  </si>
  <si>
    <t>CE26A358</t>
  </si>
  <si>
    <t xml:space="preserve"> प्र.क्र.38 अ कसबा पेठ प्रभागातील नादुरुस्त चेंबर्स बांधणे व झाकणे बसविणे </t>
  </si>
  <si>
    <t>मलनिस्सारण प्रकल्प निधी</t>
  </si>
  <si>
    <t xml:space="preserve">कात्रज स.नं. 3 या जागेवर उद्यान विकसित करणे </t>
  </si>
  <si>
    <t>ZE16B102A/S6-174</t>
  </si>
  <si>
    <t>RE22C302/C4-628</t>
  </si>
  <si>
    <t xml:space="preserve"> प्रभाग क्र.38 ब, विविध ठिकाणी ड्रेनेज लाईन टाकणे व दुरूस्ती करणे. </t>
  </si>
  <si>
    <t>प्रभाग क्र.46 ब वासुदेव बळवंत फडके  विद्यालय येथे  विविध विकासाची कामे करणे</t>
  </si>
  <si>
    <t>CE26A360</t>
  </si>
  <si>
    <t>ZE16B102A/S6-175</t>
  </si>
  <si>
    <t xml:space="preserve">गुलटेकडी फायनल प्लॉट नं 388क आनंदपार्क येथे उद्यान विकसित करणे </t>
  </si>
  <si>
    <t>प्रभाग क्र. 39 अ मध्ये,रास्ता पेठ भाजी मंडई ते रविन्द्रं नाईक चौक रास्ता पेठ मुख्य मलवाहिनी 24 इंची ट्रंक लाईन टाकणे. व तद्अनुषंगिक कामे करणे</t>
  </si>
  <si>
    <t>RE20A302/C2-962</t>
  </si>
  <si>
    <t>प्रभाग क्र.46 ब वानवडी परिसरातील गल्ली  बोळ सिमेंट काँक्रिट  करणे</t>
  </si>
  <si>
    <t>ZE16B102A/S6-176</t>
  </si>
  <si>
    <t>CE26A361</t>
  </si>
  <si>
    <t>प्रभाग क्र. 39 अ मध्ये, जीवा महाले चौक ते रविंद्र नाईक चौक मुख्य मलवाहिनी 24 इंची ट्रंक लाईन टाकणे. व तद्अनुषंगिक कामे करणे</t>
  </si>
  <si>
    <t>घोरपडी स.नं. 49 (पार्ट) येथील पार्ट ताब्यात आलेल्या जागेवर उद्यान विकसित करणे</t>
  </si>
  <si>
    <t>RE22C302/C4-629</t>
  </si>
  <si>
    <t>ZE16B102A/S6-177</t>
  </si>
  <si>
    <t>प्रभाग क्र. 39 अ मध्ये,नाना पेठ, रास्ता पेठ ग.व.नि अंतर्गत येणाऱ्या वस्तीमध्ये ड्रेनेज लाईन टाकणे व तद्अनुषंगिक कामे करणे.</t>
  </si>
  <si>
    <t>ख−1. पथ दुरुस्ती</t>
  </si>
  <si>
    <t>23. सभागृह नेता चहापान खर्च</t>
  </si>
  <si>
    <t>RE11A123</t>
  </si>
  <si>
    <t>CE26A365</t>
  </si>
  <si>
    <t>वॉर्ड क्र. 15 (नागपूर चाळ) लुंबिनी उद्यान येथे विविधकालखंडातील शिल्पकृती/म्युरल उभारणे व कारंजे विकसित करणे.</t>
  </si>
  <si>
    <t>ZE16B102A/S6-178</t>
  </si>
  <si>
    <t>प्रभाग क्र.62 ब, कोंढवा बु.गावठाणामध्ये विविध  ठिकाणी रस्ते  काँक्रीट  कऱणे.</t>
  </si>
  <si>
    <t>प्रभाग क्र.39 ब, संपूर्ण प्रभागातील ड्रेनेज लाईन जेटींग मशीनने साफ करणे चेंबर्स दुरूस्त करणे, चेंबर्स उचलणे तद्नुषंगिक कामे करणे.</t>
  </si>
  <si>
    <t>RE20A301/W2-1379</t>
  </si>
  <si>
    <t>CE26A366</t>
  </si>
  <si>
    <t xml:space="preserve">वार्ड क्र.116 क¢.वसंतराव बागुल उद्यानामध्ये संगीत कारंज्याचे काम पुर्ण करणे </t>
  </si>
  <si>
    <t>CE20A883/S8-481</t>
  </si>
  <si>
    <t>ZE16B102A/S6-179</t>
  </si>
  <si>
    <t>प्रभाग क्र.66 अ प्रेमनगर, Fतुराज सोसायटी  मधील रस्ते यु.टी.डब्ल्यू.टी.  पध्दतीने  करणे.</t>
  </si>
  <si>
    <t>प्रभाग क्र.63 अ  मध्ये शिवनेरीनगर  येथील रस्ते कॉक्रीट  करणे</t>
  </si>
  <si>
    <t>प्रभाग क्र.39 ब, जयभवानी हॉटेल ते धायरकर वाडा, नागझरी नाल्याचे चॅनेलिंग करणे व लगत असलेल्या मोकळ्या जागेची साफसफाई करून कॉक्रीट करणे. तद्नुषंगिक कामे करणे.</t>
  </si>
  <si>
    <t>CE26A368</t>
  </si>
  <si>
    <t>CE20A883/S8-482</t>
  </si>
  <si>
    <t>ZE16B102A/S6-180</t>
  </si>
  <si>
    <t>पुणे शहरातील विविध ठिकाणच्या उद्यानामध्ये उर्जा बचतीसाठी प्रायोजिक तत्वावर सौर उर्जेवरील 260दिवे बसविणे</t>
  </si>
  <si>
    <t>प्रभाग क्र.63 अ  मध्ये भाग्योदयनगर   येथील  रस्ते कॉक्रीट  करणे</t>
  </si>
  <si>
    <t>प्रभाग क्र.39 ब, के.ई.एम.हॉस्पीटल ते उंटाडे मारूती रास्ता पेठ मुख्य मलवाहिनी 24 इंची ट्रंक लाईन टाकणे</t>
  </si>
  <si>
    <t>RE20A301/W2-1380</t>
  </si>
  <si>
    <t>CE20A883/S8-483</t>
  </si>
  <si>
    <t>प्रभाग क्र.66 अ महर्षीनगर परिसरात विविध ठिकाणी पेव्हिंग  ब्लॉक्स बसविणे.</t>
  </si>
  <si>
    <t>ZE16B102A/S6-181</t>
  </si>
  <si>
    <t>प्रभाग क्र.63 ब मध्ये शिवनेरी  नगर भाग्येदय नगर या ठिकाणी कॉंक्रीट  रस्ता बनविनणे.</t>
  </si>
  <si>
    <t>प्रभाग क्र.39 ब, दारूवाला पूल पोलीस चौकी ते लोकसेवा किचन येथे मुख्य मलवाहिनी 24 इंची ट्रंक लाईन टाकणे</t>
  </si>
  <si>
    <t>CE20A883/S8-484</t>
  </si>
  <si>
    <t>ZE16B102A/S6-182</t>
  </si>
  <si>
    <t>RE20C301/W1-787</t>
  </si>
  <si>
    <t>प्र.क्र.64 अ मध्ये   चंद्रकांत गॅरेज   चौक   ते  पितळे नगर रस्ता यु  टी डब्ल्यू टी पध्दतीने    विकसित   करणे</t>
  </si>
  <si>
    <t>प्रभाग क्र.39 ब, 15 ऑगस्ट चौक ते 25 सोमवार पेठ मुख्य मलवाहिनी 24 इंची ट्रंकलाईन टाकणे तद्नुषंगिक कामे करणे.</t>
  </si>
  <si>
    <t>प्रभाग क्र.66 अ मध्ये   मुकुंदनगर महर्षिनगर व वस्ती विभागामध्ये  नवीन पोल व एल.ई.डी. च्या लाईट  बसवणे.</t>
  </si>
  <si>
    <t xml:space="preserve">ख−2. पथ दुरुस्ती (विभागीय कार्यालय) </t>
  </si>
  <si>
    <t>CE20A883/S8-485</t>
  </si>
  <si>
    <t>ZE16B102A/S6-183</t>
  </si>
  <si>
    <t>प्र.क्र.64   अ  मध्ये वास्तुश्री  कॉम्प्लेक्स ते  हाईडपार्क    रस्ता यु  टी डी  डब्ल्यू टी पध्दतीने    विकसित   करणे</t>
  </si>
  <si>
    <t>प्रभाग क्र.39 ब,महाराजा लॉज चौक ते सत्यज्योत मंडळ सोमवार पेठ मुख्य मलवाहिनी 24 इंची ट्रंक लाईन टाकणे तद्नुषंगिक कामे करणे.</t>
  </si>
  <si>
    <t>RE20C301/W1-788</t>
  </si>
  <si>
    <t>प्रभाग क्र.66 अ प्रेमनगर, Fतुराज, मोतीबाग,   कृतार्थ  सोसायटी  मध्ये नवीन पोल व लाईट  एल.ई.डी. च्या बसवणे.</t>
  </si>
  <si>
    <t>CE20A883/S8-486</t>
  </si>
  <si>
    <t>प्रभाग क्र.65 ब मध्ये  औदुबर मित्र मंडळ ते  किराड गॅरेज  चौका  पर्यंत  रस्ता कॉक्रीटीकरण करणे.</t>
  </si>
  <si>
    <t>ZE16B102A/S6-184</t>
  </si>
  <si>
    <t>23-ब पक्षनेता राष्ट्रीय काँग्रेस पक्ष चहापान 
खर्च</t>
  </si>
  <si>
    <t>प्रभाग क्र.39 ब, 21 सोमवार पेठ ते कमला नेहरू हॉस्पीटलपर्यंत मुख्य मलवाहिनी 24 इंची ट्रंक लाईन टाकणे तद्नुषंगिक कामे करणे.</t>
  </si>
  <si>
    <t>RE14B301/W5-695</t>
  </si>
  <si>
    <t>CE20A883/S8-487</t>
  </si>
  <si>
    <t>प्रभाग क्र.66  अ  मध्ये झाडणकाम   करणेची व्यवस्था करणे.</t>
  </si>
  <si>
    <t xml:space="preserve">प्रभाग क्र.65 ब मध्ये एकबोटे कॉलनी मधील रिक्षा स्टॅन्ड पासून ते कलमाडी उदयाना पर्यंत रस्ता कॉक्रीटीकरण करणे. </t>
  </si>
  <si>
    <t>अंदाजपत्रक क मलनिस्सारण एकूण बेरीज</t>
  </si>
  <si>
    <t>RE11A123B</t>
  </si>
  <si>
    <t>CE20A883/S8-488</t>
  </si>
  <si>
    <t>ZE16B102A/S6-185</t>
  </si>
  <si>
    <t>RE22C301/W4-749</t>
  </si>
  <si>
    <t>प्रभाग क्र.65 ब मध्ये कलमाडी उदयानापासून  ते  गोदरजे अवंती  बिल्डींग   पर्यंत रस्ता  कॉक्रीटीकरण करणे.</t>
  </si>
  <si>
    <t>प्रभाग क्र.39 ब, 124 सोमवार पेठ ते 11 सोमवार पेठ मुख्य मलवाहिनी 24 इंची ट्रंक लाईन टाकणे तद्नुषंगिक कामे करणे.</t>
  </si>
  <si>
    <t>प्रभाग क्र.66 अ लालबाग सोसायटी ते  मंकी   गेट येथे नाल्याचेकडेने    जाळी बसविणे.</t>
  </si>
  <si>
    <t>ZE16B102A/S6-186</t>
  </si>
  <si>
    <t>प्रभाग क्र.39 ब, सोमनाथ तरूण मंडळ ते शेट्टी कॉर्नर सोमवार पेठ मुख्य मलवाहिनी 24 इंची ट्रंक लाईन टाकणे तद्नुषंगिक कामे करणे.</t>
  </si>
  <si>
    <t>XE23A301/W7-981</t>
  </si>
  <si>
    <t>CE20A883/S8-489</t>
  </si>
  <si>
    <t>प्रभाग क्र.66 अ मधील   नाला  साफसफाई करणे.</t>
  </si>
  <si>
    <t>प्रभाग क्र.65 ब मध्ये   अंतर्गत रस्ते  रस्ता कॉक्रीटीकरण करणे.</t>
  </si>
  <si>
    <t>ZE16B102A/S6-187</t>
  </si>
  <si>
    <t>प्रभाग क्र.39 ब, सोमवार पेठ, रास्ता पेठ, गणेश पेठ येथे विविध ठिकाणी 6 इंची 12 इंची ड्रेनेज लाईन टाकणे तद्नुषंगिक कामे करणे.</t>
  </si>
  <si>
    <t>CE20A883/S8-490</t>
  </si>
  <si>
    <t>प्रभाग क्र.65 ब मध्ये महाराणा प्रताप रस्ता ते  इनामके मळा रस्ता कॉक्रीटीकरण करणे.</t>
  </si>
  <si>
    <t>RE14B301/W5-696</t>
  </si>
  <si>
    <t>ग−1. पथांवरील दिवाबत्ती</t>
  </si>
  <si>
    <t>ZE16B102A/S6-188</t>
  </si>
  <si>
    <t>प्रभाग क्र.66 अ मधील  शौचालयांची मशिनद्वारे दैनंदिन  साफसफाई  करणे.</t>
  </si>
  <si>
    <t>क. वाघोली पाणीपुरवठा योजना</t>
  </si>
  <si>
    <t>प्र.क्र.40 अ मध्ये पवन हॉटेल ते लडकत पेट्रोल पंप मोठ्या व्यासाची ड्रेनेज लाईन टाकणे व तद्नुषंगिक कामे करणे</t>
  </si>
  <si>
    <t>CE20A883/S8-491</t>
  </si>
  <si>
    <t>प्रभाग क्र.66 अ, वैद्यकीय  संशोधन  मंडळ ते  पटवर्धन बंगला पर्यंत यूटीडब्ल्यूटी  रस्ता  तयार   करणे</t>
  </si>
  <si>
    <t>ZE16B102A/S6-189</t>
  </si>
  <si>
    <t>RE22C301/W4-750</t>
  </si>
  <si>
    <t>प्रभाग क्र.40 ब मध्ये गिता कुंज सोसायटी ते 422 सोमवार पेठ बाहेरील बाजुने मोठया व्यासाची ड्रेनेज लाईन टाकणे.</t>
  </si>
  <si>
    <t>प्रभाग क्र.66 अ मधील शाळांची वॉटरप्रुफींगची व इतर   दुरुस्ती कामे  करणे.</t>
  </si>
  <si>
    <t>CE20A883/S8-492</t>
  </si>
  <si>
    <t>प्रभाग क्र.66 अ, गल्ली नं.15 येथे यूटीडब्ल्यूटी  रस्ता  तयार   करणे</t>
  </si>
  <si>
    <t>ZE16B102A/S6-190</t>
  </si>
  <si>
    <t>प्रभाग क्र.40 ब मध्ये पेन्शनवाला मशीद ते कादरभाई चौक जुनी ड्रेनेज लाईन काढून नवीन मोठया व्यासाची ड्रेनेज लाईन टाकणे.</t>
  </si>
  <si>
    <t>CE20A883/S8-493</t>
  </si>
  <si>
    <t>XE23A301/W7-982</t>
  </si>
  <si>
    <t>प्रभाग क्र.66 अ, आर्दशनगर येथे यूटीडब्ल्यूटी  रस्ता  तयार   करणे</t>
  </si>
  <si>
    <t>प्रभाग क्र.66 अ मधील जेट  व चॅम्पीयन मशिनद्वारे  ड्रेनेज  लाईन साफसफाई  करणे.</t>
  </si>
  <si>
    <t>23-क पक्षनेता राष्ट्रवादी काँग्रेस पक्ष 
चहापान खर्च</t>
  </si>
  <si>
    <t>ZE16B102A/S6-191</t>
  </si>
  <si>
    <t>RE11A123C</t>
  </si>
  <si>
    <t>CE20A883/S8-494</t>
  </si>
  <si>
    <t xml:space="preserve"> प्रभाग क्र.40 ब मध्ये ड्रेनेज लाईनवरील चेंबर व पावसाळी लाईन चेंबर साफसफाई करणे. </t>
  </si>
  <si>
    <t>प्रभाग क्र.66 अ, पारसनीस चाळ  नं.73 ते  75 दत्त   मंदिर   येथे यूटीडब्ल्यूटी  रस्ता  तयार   करणे</t>
  </si>
  <si>
    <t>RE20A301/W2-1381</t>
  </si>
  <si>
    <t>प्रभाग क्र.66 ब क्रिसेंट  नर्सरी स्कूल  महर्षिनगर परिसरातील   रस्ते डांबरीकरण  करणे.</t>
  </si>
  <si>
    <t>CE20A883/S8-495</t>
  </si>
  <si>
    <t>ZE16B102A/S6-192</t>
  </si>
  <si>
    <t>प्रभाग क्र.66 अ, महर्षीनगर चाळ नं.76 ते  78 येथे यूटीडब्ल्यूटी  रस्ता  तयार   करणे</t>
  </si>
  <si>
    <t xml:space="preserve"> प्रभाग क्र.40 ब मध्ये ड्रेनेज लाईन जेटिंग मशीनच्या सहायान ेसाफ करणे. </t>
  </si>
  <si>
    <t>XE23A301/W7-983</t>
  </si>
  <si>
    <t>प्रभाग क्र.66 ब मुकुंदनगर  प्रेमनगर   Fतुराज सोसायटी  नवीन ड्रेनेज  लाईन  टाकणे.</t>
  </si>
  <si>
    <t>CE20A883/S8-496</t>
  </si>
  <si>
    <t>ZE16B102A/S6-193</t>
  </si>
  <si>
    <t>प्रभाग क्र.66 अ, महर्षीनगर चाळ नं.60, साईबाबा मंदिर जवळ येथे यूटीडब्ल्यूटी  रस्ता  तयार   करणे</t>
  </si>
  <si>
    <t xml:space="preserve"> प्रभाग क्र.40 ब मध्ये 411 रास्ता पेठ येथे ड्रेनेज विषयक कामे करणे. </t>
  </si>
  <si>
    <t>XE23A301/W7-984</t>
  </si>
  <si>
    <t>प्रभाग क्र.66 ब इंदिरानगर वसाहत येथे    ड्रेनेज  लाईन बदलणे.</t>
  </si>
  <si>
    <t>CE20A883/S8-497</t>
  </si>
  <si>
    <t xml:space="preserve">ग−2. पथांवरील दिवाबत्ती (विभागीय कार्यालय) </t>
  </si>
  <si>
    <t>ZE16B102A/S6-194</t>
  </si>
  <si>
    <t>प्रभाग क्र.66 अ, शिवदर्शन  सोसा.मुकूंदनगर येथे यूटीडब्ल्यूटी  रस्ता  तयार   करणे</t>
  </si>
  <si>
    <t xml:space="preserve"> प्रभाग क्र.40 ब मध्ये 10/3 रास्ता पेठ येथे ड्रेनेज विषयक कामे करणे. </t>
  </si>
  <si>
    <t>XE23A301/W7-985</t>
  </si>
  <si>
    <t>प्रभाग क्र.66 ब महर्षीनगर, गोवर्धन सोसायटी परिसरात  विविध  ठिकाणी ड्रेनेज  लाईन  टाकणे.</t>
  </si>
  <si>
    <t>CE20A883/S8-498</t>
  </si>
  <si>
    <t>ZE16B102A/S6-195</t>
  </si>
  <si>
    <t xml:space="preserve">प्रभाग क्र.66 ब, मुकुंदनगर गल्ली क्रमांक 12,15 व स्वास्थसदन मागील टाईप 1 मुकुंदनगर मधील रस्ते यु.टी.डब्ल्यु.टी.ने काँक्रीट करणे. </t>
  </si>
  <si>
    <t>प्रभाग क्र.40 ब मध्ये सोमवार पेठ, नाना पेठ, रास्ता पेठ परिसरामध्ये विविध विकासाची ड्रेनेज विषयक कामे करणे व इतर कामे करणे.</t>
  </si>
  <si>
    <t>RE14B301/W5-697</t>
  </si>
  <si>
    <t>CE20A883/S8-499</t>
  </si>
  <si>
    <t>प्रभाग क्र.66 ब मधील सुलभ  शौचालय दुरुस्ती व ड्रेनेज  लाईन बदलणे.</t>
  </si>
  <si>
    <t>ZE16B102A/S6-196</t>
  </si>
  <si>
    <t>प्रभाग क्र.66 ब, रघुवीर सोसायटी मधील  रस्ता यु.टी.डब्ल्यु.टी.ने कॉक्रीट  करणे.</t>
  </si>
  <si>
    <t>23−-अ. थोर व्यक्तींचे पुतळे, कार्यक्रम 
प्रसंगी फोटो, हार व व्यवस्था</t>
  </si>
  <si>
    <t xml:space="preserve"> प्रभाग क्र.40 ब मध्ये पावसाळी चेंबर्स बांधणे, दुरूस्त करणे व कव्हर बदलणे. </t>
  </si>
  <si>
    <t>RE11A123A</t>
  </si>
  <si>
    <t>RE22C301/W4-751</t>
  </si>
  <si>
    <t>CE20A883/S8-500</t>
  </si>
  <si>
    <t>ZE16B102A/S6-197</t>
  </si>
  <si>
    <t>प्रभाग क्र.66 ब मधील   समाजमंदिर दुरुस्ती व रंगरंगोटी करणे.</t>
  </si>
  <si>
    <t>प्रभाग क्र.66 ब, शिवशंकर सभागृह व अंकुर  पार्क येथील रस्ते  यु.टी.डब्ल्यु.टी.ने काँक्रीट  कऱणे.</t>
  </si>
  <si>
    <t xml:space="preserve"> प्रभाग क्र.41अ, सिपोरेक्स कंपनी, आदर्श पार्क, दळवीनगर येथे मोठया व्यासाची लाईन टाकणे </t>
  </si>
  <si>
    <t>CE20A883/S8-501</t>
  </si>
  <si>
    <t>RE22C301/W4-752</t>
  </si>
  <si>
    <t>ZE16B102A/S6-198</t>
  </si>
  <si>
    <t>प्रभाग क्र.66 ब शाळा क्र.78 व 113 शाळांची विविध विकासाची कामे करणे.</t>
  </si>
  <si>
    <t xml:space="preserve">प्रभाग क्र.66 ब, वैद्यक संशोधन मंडळ ते पटवर्धन यांचा बंगल्यापर्यत यु.टी.डब्ल्यु.टी.रस्ते व परिसरामध्ये रस्ते करणे. </t>
  </si>
  <si>
    <t xml:space="preserve"> प्रभाग क्र.41अ बोराडे वस्ती, शक्तिनगर, कृष्णाईनगर येथे ड्रेनेज लाईन टाकणे </t>
  </si>
  <si>
    <t>CE20A883/S8-502</t>
  </si>
  <si>
    <t>RE22C301/W4-753</t>
  </si>
  <si>
    <t>ZE16B102A/S6-199</t>
  </si>
  <si>
    <t>प्रभाग क्र.66 ब, आदर्शनगर येथे  यु.टी.डब्ल्यु.टी.रस्ते करणे.</t>
  </si>
  <si>
    <t xml:space="preserve"> प्रभाग क्र.41अ भिमनगर, ज्ञानेश्वर पार्क, तारादत्त कॉलनी, शिवदत्त कॉलनी येथे ड्रेनेज लाईन टाकणे </t>
  </si>
  <si>
    <t>प्रभाग क्र.66 ब मधील शाळा  क्र.63 व 73 शाळांची विविध विकासाची कामे करणे.</t>
  </si>
  <si>
    <t>CE20A883/S8-503</t>
  </si>
  <si>
    <t>ZE16B102A/S6-200</t>
  </si>
  <si>
    <t xml:space="preserve">प्रभाग क्र.66 ब, चाळ नंबर 73 ते 75 श्री संत नामदेव शाळेपासून दत्तमंदिरा पर्यंत यु.टी.डब्ल्यु.टी.रस्ते करणे व परिसरात ब्लॉक बसविणे. </t>
  </si>
  <si>
    <t xml:space="preserve">घ. विशेष कार्याधिकारी (विशेष प्रकल्प) - स्वा. सावरकरभवन </t>
  </si>
  <si>
    <t>प्रभाग क्र.41अ कलाशंकर नगर, सिध्दीविनायक कॉलनी, गार्डन बेकरी, इंडिया पार्क येथे ड्रेनेज लाईन टाकणे</t>
  </si>
  <si>
    <t>RE22C301/W4-754</t>
  </si>
  <si>
    <t>CE20A883/S8-504</t>
  </si>
  <si>
    <t>प्रभाग क्र.66 ब महर्षीनगर आरोग्य कोठीची दुरुस्ती  करणे   व रंगवणे, सिमाभिंत दुरुस्ती करणे.</t>
  </si>
  <si>
    <t>प्रभाग क्र.66 ब, चाळ नंबर 76 ते  78 गणपती मंदिरापर्यंत  यु.टी.डब्ल्यु.टी.रस्ते करणे.</t>
  </si>
  <si>
    <t>ZE16B102A/S6-201</t>
  </si>
  <si>
    <t>24-अ. मा.अध्यक्ष, विधी समिती चहापान 
खर्च</t>
  </si>
  <si>
    <t xml:space="preserve"> प्रभाग क्र.41 अ विविध ठिकाणी पावसाळी लाईन साफ सफाई करणे </t>
  </si>
  <si>
    <t>RE11A124A</t>
  </si>
  <si>
    <t xml:space="preserve">1−ब. बेरीज </t>
  </si>
  <si>
    <t>RE20C301/W1-789</t>
  </si>
  <si>
    <t>प्रभाग क्र.66 ब मुकुंदनगर  येथील   पदपथाच्या  दिव्यांची केबल  बदलणे.</t>
  </si>
  <si>
    <t>ZE16B102A/S6-202</t>
  </si>
  <si>
    <t xml:space="preserve"> प्रभाग क्र.41 ब, विविध ठिकाणी ड्रेनेज लाईन टाकणे. </t>
  </si>
  <si>
    <t>CE20A883/S8-505</t>
  </si>
  <si>
    <t>प्रभाग क्र.66 ब, महर्षीनगर चाळ नं.56,57,61,63 पर्यंत व परिसरात यु.टी.डब्ल्यु.टी.रस्ते करणे</t>
  </si>
  <si>
    <t>ZE16B102A/S6-203</t>
  </si>
  <si>
    <t>प्रभाग क्र.41 ब, मध्ये विविध ठिकाणी ड्रेनेज लाईन जेटींग मशिनच्या सहाय्याने साफ करणे चेंबर दुरूस्त करणे.</t>
  </si>
  <si>
    <t>RE20C301/W1-790</t>
  </si>
  <si>
    <t>CE20A883/S8-506</t>
  </si>
  <si>
    <t>प्रभाग क्र.66 महर्षिनगर  व मुकुंदनगर  येथील व कै.ढगे  पथ व प्रा. लहाने   पथ  येथील   पदपथांच्या दिव्यांची केबल  बदलणे</t>
  </si>
  <si>
    <t>प्रभाग क्र.66 ब, शिवदर्शन सोसायटी  मुकुंदनगर  रस्ता यु.टी.डब्ल्यू.टी.ने करणे.</t>
  </si>
  <si>
    <t>ZE16B102A/S6-204</t>
  </si>
  <si>
    <t xml:space="preserve"> प्र.क्र.42 अ हिंगणे मळा गल्ली नं.6 येथे ड्रेनेज लाईन टाकणे </t>
  </si>
  <si>
    <t>CE20A883/S8-507</t>
  </si>
  <si>
    <t>प्रभाग क्र.66 ब, महर्षीनगर चाळ नं.25 ते  30 पर्यंत  यु.टी.डब्ल्यु.टी.रस्ते करणे.</t>
  </si>
  <si>
    <t>ZE16B102A/S6-205</t>
  </si>
  <si>
    <t xml:space="preserve"> प्र.क्र.42 अ हडपसरगाव येथे विविध ठिकाणी ड्रेनेज लाईन करणे </t>
  </si>
  <si>
    <t>CE20A883/S8-508</t>
  </si>
  <si>
    <t>प्रभाग क्र.66 ब, प्रेमनगर गल्ली  नं.1  यु.टी.डब्ल्यु.टी.रस्ता करणे.</t>
  </si>
  <si>
    <t>ZE16B102A/S6-206</t>
  </si>
  <si>
    <t xml:space="preserve"> प्र.क्र.42 अ ससाणेनगर येथे विविध ठिकाणी ड्रेनेज लाईन टाकणे </t>
  </si>
  <si>
    <t>CE20A883/S8-509</t>
  </si>
  <si>
    <t>प्रभाग क्र.66 ब, प्रेमनगर गल्ली  नं.2  यु.टी.डब्ल्यु.टी.रस्ता करणे</t>
  </si>
  <si>
    <t>24-ड. मा.अध्यक्ष, शहर सुधारणा समिती 
चहापान खर्च</t>
  </si>
  <si>
    <t>RE11A124D</t>
  </si>
  <si>
    <t xml:space="preserve">च. विशेष कार्याधिकारी (तांत्रिक संचालक) - प्रकल्प व्यवस्थापन कक्ष </t>
  </si>
  <si>
    <t>ZE16B102A/S6-207</t>
  </si>
  <si>
    <t>प्र.क्र.42 अ हडपसर व ससाणेनगर हिंगणे मळा अशा विविध ठिकाणी जेटींग/चॅम्पियन मशीनने साफसफाई करणे</t>
  </si>
  <si>
    <t>RE14B301/W5-698</t>
  </si>
  <si>
    <t>CE20A883/S8-510</t>
  </si>
  <si>
    <t>प्रभाग क्र.67 अ मधील शौचालय मशिनद्वारे  साफसफाई  करणे.</t>
  </si>
  <si>
    <t>प्रभाग क्र.66 ब, प्रेमनगर गल्ली  नं.3  यु.टी.डब्ल्यु.टी.रस्ता करणे</t>
  </si>
  <si>
    <t>ZE16B102A/S6-208</t>
  </si>
  <si>
    <t xml:space="preserve"> प्रभाग क्र.42ब मध्ये विविध ठिकाणी 12 व 18 इंची ड्रेनेज लाईन टाकणे. </t>
  </si>
  <si>
    <t>XE23A301/W7-986</t>
  </si>
  <si>
    <t>CE20A883/S8-511</t>
  </si>
  <si>
    <t>प्रभाग क्र.67 अ मधील ड्रेनेज  लाईन     जेट व चॅम्पियन मशिनद्वारे  साफसफाई   करणे.</t>
  </si>
  <si>
    <t>प्रभाग क्र.66 ब, प्रेमनगर गल्ली  नं.5  यु.टी.डब्ल्यु.टी.रस्ता करणे</t>
  </si>
  <si>
    <t>ZE16B102A/S6-209</t>
  </si>
  <si>
    <t xml:space="preserve"> प्रभाग क्र.42ब मध्ये विविध ठिकाणी ड्रेनेज लाईन टाकणे </t>
  </si>
  <si>
    <t>CE20A883/S8-512</t>
  </si>
  <si>
    <t>XE23A301/W7-987</t>
  </si>
  <si>
    <t>प्रभाग क्र.66 ब, कै.नामदेवराव  रूकारी पथ दौलतराम मंदिर पर्यंत  व परिसरात यु.टी.डब्ल्यु.टी.रस्ता   करणे</t>
  </si>
  <si>
    <t>प्रभाग क्र.67 अ  शिवदर्शन येथे    ड्रेनेज  लाईन  टाकणे.</t>
  </si>
  <si>
    <t>ZE16B102A/S6-210</t>
  </si>
  <si>
    <t>CE20A883/S8-513</t>
  </si>
  <si>
    <t xml:space="preserve"> प्रभाग क्र.43 अ, माळवाडी परिसरात ड्रेनेज विषयक कामे करणे. </t>
  </si>
  <si>
    <t xml:space="preserve">प्रभाग क्र.66 ब, झांजले पथ व लहाने पथाला जोडणाऱ्या ढगे पथ यु.टी.डब्ल्यु.टी पध्दतीने विकसित करणे </t>
  </si>
  <si>
    <t>ZE16B102A/S6-211</t>
  </si>
  <si>
    <t>CE20A883/S8-514</t>
  </si>
  <si>
    <t xml:space="preserve"> प्रभाग क्र.43 अ, साधना विद्यालय परिसरात ड्रेनेज विषयक कामे करणे. </t>
  </si>
  <si>
    <t>प्रभाग क्र.66 ब, शिवनेरी पथाचा  उर्वरित भाग सी.सी.रोड  करणे.</t>
  </si>
  <si>
    <t>ZE16B102A/S6-212</t>
  </si>
  <si>
    <t>24-उ. मा.अध्यक्ष, क्रीडा समिती चहापान 
खर्च</t>
  </si>
  <si>
    <t>RE14B301/W5-699</t>
  </si>
  <si>
    <t>RE11A124G</t>
  </si>
  <si>
    <t>CE20A883/S8-515</t>
  </si>
  <si>
    <t xml:space="preserve"> प्रभाग क्र.43 अ, सर्वे नं.165 केशव चौक परिसरात ड्रेनेज विषयक कामे करणे. </t>
  </si>
  <si>
    <t>प्रभाग क्र.67 अ अण्णाभाऊ साठे वसाहत येथे    ड्रेनेज  लाईन व कॉक्रीटची कामे   करणे.</t>
  </si>
  <si>
    <t>प्रभाग क्र.66 ब, महर्षीनगर कलाभूमी समोरील  रस्ता काँक्रीट  करणे.</t>
  </si>
  <si>
    <t>ZE16B102A/S6-213</t>
  </si>
  <si>
    <t xml:space="preserve"> प्रभाग क्र.43 अ, माळवाडी जनता वसाहत ड्रेनेज लाईन टाकणे. </t>
  </si>
  <si>
    <t>CE20A883/S8-516</t>
  </si>
  <si>
    <t xml:space="preserve">प्रभाग क्र.66 ब, मुकुंद नगर गल्ली नं.1 वासुदेव निकम चौक ते सिटी इंटरनॅशनल पर्यंतचा रस्ता कॉक्रीट करणे. </t>
  </si>
  <si>
    <t>RE20A301/W2-1382</t>
  </si>
  <si>
    <t>प्रभाग क्र.67  अ  पद्मावती वसाहत येथे   काँक्रीट करणे.</t>
  </si>
  <si>
    <t>ZE16B102A/S6-214</t>
  </si>
  <si>
    <t>1−क. वारजे पाणीपुरवठा योजना</t>
  </si>
  <si>
    <t xml:space="preserve"> प्रभाग क्र.43 अ, जनता वसाहत येथे ड्रेनेज लाईन टाकणे. </t>
  </si>
  <si>
    <t>CE20A883/S8-517</t>
  </si>
  <si>
    <t>67अ</t>
  </si>
  <si>
    <t>प्रभाग क्रं67 अ बँक ऑफ   इंडिया  एल.आय.सी.कॉलनी येथील रस्ता युटीडब्ल्युटी     पध्दतीने    कॉक्रीट करणे.</t>
  </si>
  <si>
    <t>XE23A301/W7-988</t>
  </si>
  <si>
    <t>ZE16B102A/S6-215</t>
  </si>
  <si>
    <t>43ब</t>
  </si>
  <si>
    <t>प्रभाग क्र.67  अ  तावरे  कॉलनी येथे    ड्रेनेज  लाईन  टाकणे.</t>
  </si>
  <si>
    <t xml:space="preserve"> प्रभाग क्र.43 ब, स.नं.278 वृध्द आश्रमाजवळ ड्रेनेज लाईन टाकणे. </t>
  </si>
  <si>
    <t>CE20A883/S8-518</t>
  </si>
  <si>
    <t>प्रभाग क्रं67 अ  निर्मल बाग येथील रस्ता युटीडब्ल्युटी     पध्दतीने    कॉक्रीट करणे.</t>
  </si>
  <si>
    <t>ZE16B102A/S6-216</t>
  </si>
  <si>
    <t xml:space="preserve"> प्रभाग क्र.44 अ, म.फुले वसाहत ड्रेनेज लाईन टाकणे. </t>
  </si>
  <si>
    <t>RE22C301/W4-755</t>
  </si>
  <si>
    <t>CE20A883/S8-519</t>
  </si>
  <si>
    <t>प्रभाग क्र.67 अ राजीव   गांधी ई    लर्निंग स्कूल    येथे हाऊस किपिंगची   कामे करणे.</t>
  </si>
  <si>
    <t>प्रभाग क्रं67 अ पार्वती हॉल  येथील रस्ता युटीडब्ल्युटी     पध्दतीने    कॉक्रीट करणे.</t>
  </si>
  <si>
    <t>ZE16B102A/S6-217</t>
  </si>
  <si>
    <t xml:space="preserve"> प्रभाग क्र.45 अ, सय्यदनगर गल्ली नं.12 ए ड्रेनेज लाईन टाकणे. </t>
  </si>
  <si>
    <t>CE20A883/S8-520</t>
  </si>
  <si>
    <t>XE23A301/W7-989</t>
  </si>
  <si>
    <t>प्रभाग क्र.67 ब, मध्ये वीर  लहुजी सोसायटीत यु.टी.डब्ल्यु.टी.पध्दतीने रस्ता  करणे.</t>
  </si>
  <si>
    <t>प्रभाग क्र.67 अ मधील   नाला  साफसफाई करणे.</t>
  </si>
  <si>
    <t>24-फ. मा.अध्यक्ष, महिला बालकल्याण 
समिती चहापान खर्च</t>
  </si>
  <si>
    <t>RE11A124H</t>
  </si>
  <si>
    <t>ZE16B102A/S6-218</t>
  </si>
  <si>
    <t xml:space="preserve"> प्रभाग क्र.45 अ, सय्यदनगर गल्ली नं.16 ए ड्रेनेज लाईन टाकणे. </t>
  </si>
  <si>
    <t>CE20A883/S8-521</t>
  </si>
  <si>
    <t>प्रभाग क्र.67 ब, मध्ये रोहिदास,  मेहेर सोसायटी रस्ता यु.टी.डब्ल्यु.टी.पध्दतीने विकसित  करणे.</t>
  </si>
  <si>
    <t>RE14B301/W5-700</t>
  </si>
  <si>
    <t>ZE16B102A/S6-219</t>
  </si>
  <si>
    <t>प्रभाग क्र.67 अ मधील शौचालय दुरुस्त करणे.</t>
  </si>
  <si>
    <t xml:space="preserve">1−क−1. वारजे प्रादेशिक पाणीपुरवठा योजना </t>
  </si>
  <si>
    <t xml:space="preserve"> प्रभाग क्र.45 अ, सय्यदनगर गल्ली नं.17 ए ड्रेनेज लाईन टाकणे. </t>
  </si>
  <si>
    <t>CE20A883/S8-522</t>
  </si>
  <si>
    <t>प्रभाग क्र.67 ब, सुवर्ण   पुष्प सोसायटी येथे  यु.टी.डब्ल्यू.टी.रस्ता करणे.</t>
  </si>
  <si>
    <t>ZE16B102A/S6-220</t>
  </si>
  <si>
    <t>XE23A301/W7-990</t>
  </si>
  <si>
    <t xml:space="preserve"> प्रभाग क्र.45 अ, सय्यदनगर गल्ली नं.2 बी ड्रेनेज लाईन टाकणे. </t>
  </si>
  <si>
    <t>प्रभाग क्र.67 अ  मध्ये विविध ठिकाणी  क्रॉस ड्रेन   टाकणे.</t>
  </si>
  <si>
    <t>CE20A883/S8-523</t>
  </si>
  <si>
    <t>प्रभाग क्र.67 ब, मंदार सोसायटी गल्ली नं.1 येथे  यु.टी.डब्ल्यू.टी.रस्ता करणे.</t>
  </si>
  <si>
    <t>ZE16B102A/S6-221</t>
  </si>
  <si>
    <t xml:space="preserve"> प्रभाग क्र.45 अ, स.नं.70 लक्ष्मीपार्क गल्ली नं.1 ड्रेनेज लाईन टाकणे. </t>
  </si>
  <si>
    <t>CE20A883/S8-524</t>
  </si>
  <si>
    <t>RE20C301/W1-791</t>
  </si>
  <si>
    <t>प्रभाग क्र.67 ब, अवंती सोसायटी   पद्मावती   येथे  यु.टी.डब्ल्यु.टी.रस्ता करणे.</t>
  </si>
  <si>
    <t>प्रभाग क्र.67  अ  मध्ये एल.ई.डी. फिटींग/हायमास्ट फिटींग व इतर विद्युत विषयक   कामे करणे.</t>
  </si>
  <si>
    <t>ZE16B102A/S6-222</t>
  </si>
  <si>
    <t xml:space="preserve"> प्रभाग क्र.45 अ, स.नं.70 लक्ष्मापार्क गल्ली नं.2 ड्रेनेज लाईन टाकणे. </t>
  </si>
  <si>
    <t>CE20A883/S8-525</t>
  </si>
  <si>
    <t>प्रभाग क्र.67 ब, मल्हार मार्तंड सोसायटी येथे  यु.टी.डब्ल्यु.टी.रस्ता करणे.</t>
  </si>
  <si>
    <t>RE20A301/W2-1383</t>
  </si>
  <si>
    <t>प्रभाग क्र.67 ब मध्ये विविध ठिकाणचे रस्ते  विकसीत  करणे.</t>
  </si>
  <si>
    <t>ZE16B102A/S6-223</t>
  </si>
  <si>
    <t>CE20A883/S8-526</t>
  </si>
  <si>
    <t>25. मा. महापौर यांनी बोलविलेल्या 
सभेच्यावेळी केलेला खर्च</t>
  </si>
  <si>
    <t>RE11A125</t>
  </si>
  <si>
    <t>प्रभाग क्र.67 ब, मातंड सोसायटी पद्मावती यु.टी.डब्ल्यु.टी.रस्ता करणे.</t>
  </si>
  <si>
    <t xml:space="preserve"> प्रभाग क्र.45 अ, स.नं.70 लक्ष्मीपार्क गल्ली नं.3 ड्रेनेज लाईन टाकणे. </t>
  </si>
  <si>
    <t>CE20A883/S8-527</t>
  </si>
  <si>
    <t>XE23A301/W7-991</t>
  </si>
  <si>
    <t>प्रभाग क्र.67 ब, मातंग सोसायटी पद्मावती यु.टी.डब्ल्यु.टी.रस्ता करणे.</t>
  </si>
  <si>
    <t>ZE16B102A/S6-224</t>
  </si>
  <si>
    <t>प्रभाग क्र.67 ब पुरग्रस्त वसाहतीमध्ये ड्रेनेज  लाईन  टाकणे.</t>
  </si>
  <si>
    <t xml:space="preserve"> प्रभाग क्र.45 अ, स.नं.70 लक्ष्मीपार्क गल्ली नं.4 ड्रेनेज लाईन टाकणे. </t>
  </si>
  <si>
    <t>CE20A883/S8-528</t>
  </si>
  <si>
    <t>प्रभाग क्र.67 ब, संतनगर मध्ये   यु.टी.डब्ल्यू.टी.पध्दतीने रस्ते  करणे.</t>
  </si>
  <si>
    <t>XE23A301/W7-992</t>
  </si>
  <si>
    <t>ZE16B102A/S6-225</t>
  </si>
  <si>
    <t>प्रभाग क्र.67 ब अरण्येश्वर नगर  येथे    ड्रेनेज  लाईन  टाकणे.</t>
  </si>
  <si>
    <t xml:space="preserve"> प्रभाग क्र.45 अ, बाळासाहेब ससाणे यांच्या गल्लीमध्ये ड्रेनेज लाईन टाकणे. </t>
  </si>
  <si>
    <t>CE20A883/S8-529</t>
  </si>
  <si>
    <t>प्रभाग क्र.67 ब,सहकारनगर यु.टी.डब्ल्यू.टी.पध्दतीने रस्ते  करणे.</t>
  </si>
  <si>
    <t>ZE16B102A/S6-226</t>
  </si>
  <si>
    <t>XE23A301/W7-993</t>
  </si>
  <si>
    <t xml:space="preserve"> प्रभाग क्र.45 अ, स.नं.45 भारत कॉलनी येथे ड्रेनेज लाईन टाकणे. </t>
  </si>
  <si>
    <t>प्रभाग क्र.67 ब शिवदर्शन व तावरे  कॉलनी परिसरात ड्रेनेज  लाईन  टाकणे.</t>
  </si>
  <si>
    <t>CE20A883/S8-530</t>
  </si>
  <si>
    <t>प्रभाग क्र.67ब, तावरे   कॉलनी   रस्ते  यु.टी.डब्ल्यू.टी.पध्दतीने काँक्रीट  करणे.</t>
  </si>
  <si>
    <t>ZE16B102A/S6-227</t>
  </si>
  <si>
    <t xml:space="preserve">1−क−2. वारजे मध्यवर्ती पाणीपुरवठा योजना </t>
  </si>
  <si>
    <t xml:space="preserve"> प्रभाग क्र.45 अ, स.नं.63 इनामदार नगर गल्ली नं.1 ड्रेनेज लाईन टाकणे. </t>
  </si>
  <si>
    <t>RE20A301/W2-1384</t>
  </si>
  <si>
    <t>26. मनपा इतिहास ग्रंथ समिती</t>
  </si>
  <si>
    <t>CE20A883/S8-531</t>
  </si>
  <si>
    <t>प्रभाग क्र.67 ब मध्ये अरण्येश्वर व पद्मावती परिसरातील रस्ते विकसीत  करणे.</t>
  </si>
  <si>
    <t>RE11A126</t>
  </si>
  <si>
    <t>तळजाई झोपडपट्टी  येथील   रस्ते कॉक्रीट  करणे</t>
  </si>
  <si>
    <t>ZE16B102A/S6-228</t>
  </si>
  <si>
    <t xml:space="preserve"> प्रभाग क्र.45 अ, स.नं.63 इनामदार नगर गल्ली नं.2 ड्रेनेज लाईन टाकणे. </t>
  </si>
  <si>
    <t>CE20A883/S8-532</t>
  </si>
  <si>
    <t>RE22C301/W4-756</t>
  </si>
  <si>
    <t>प्रभाग क्र.68 सहकारनगर लक्ष्मीनगर,म्हाडा वसाहती  येथील   रस्ते कॉक्रीट  करणे</t>
  </si>
  <si>
    <t>ZE16B102A/S6-229</t>
  </si>
  <si>
    <t>प्रभाग क्र.67 ब मध्ये भवन विषयक कामे करणे.</t>
  </si>
  <si>
    <t xml:space="preserve"> प्रभाग क्र.45 अ, मधील विविध ठिकाणी ड्रेनेज लाईन टाकणे. </t>
  </si>
  <si>
    <t>CE20A883/S8-533</t>
  </si>
  <si>
    <t>प्रभाग क्र.68 सहकारनगर 2 शिंदे हायस्कूल ते  नाईन   ग्रीन पार्क   कडे जाणारा  रस्ता कॉक्रीट  करणे</t>
  </si>
  <si>
    <t>ZE16B102A/S6-230</t>
  </si>
  <si>
    <t>RE20C301/W1-792</t>
  </si>
  <si>
    <t xml:space="preserve"> प्रभाग क्र.45ब, मध्ये विविध ठिकाणी ड्रेनेज लाईन टाकणे. </t>
  </si>
  <si>
    <t>प्रभाग क्र.67 ब मध्ये पद्मावती  अरण्येश्वर परिसरात विद्युत विषयक   कामे करणे.</t>
  </si>
  <si>
    <t>CE20A883/S8-534</t>
  </si>
  <si>
    <t>प्रभाग क्र.69 अ  मध्ये स.नं.2 मध्ये  रस्ते कॉक्रीट  करणे</t>
  </si>
  <si>
    <t>ZE16B102A/S6-231</t>
  </si>
  <si>
    <t xml:space="preserve"> प्रभाग क्र.45ब, मध्ये सर्व ड्रेनेज लाईन जेटिंग मशिनच्या सहाय्याने साफ करणे. </t>
  </si>
  <si>
    <t>RE20C301/W1-793</t>
  </si>
  <si>
    <t>प्रभाग क्र.67 ब मध्ये तावरे  कॉलनी शिवदर्शन  परिसरात प्रकाश व्यवस्था   करणे.</t>
  </si>
  <si>
    <t>CE26A369</t>
  </si>
  <si>
    <t>CE20A883/S8-535</t>
  </si>
  <si>
    <t>पुणे शहरातील विविध ठिकाणच्या गार्डनमध्ये पाण्याची बचत करण्यासाठी प्रायोजिक तत्वावर 75 पॉपऑप स्प्रिंकल व्यवस्था करणे</t>
  </si>
  <si>
    <t>प्रभाग क्र.69 अ  मध्ये सह्याद्रीनगर मध्ये  रस्ते कॉक्रीट  करणे</t>
  </si>
  <si>
    <t>ZE16B102A/S6-232</t>
  </si>
  <si>
    <t xml:space="preserve"> प्र.क्र.46 अ रामटेकडी इंडस्ट्रीज एरिया येथे ड्रेनेज लाईन टाकणे </t>
  </si>
  <si>
    <t>RE22C301/W4-757</t>
  </si>
  <si>
    <t>CE20A883/S8-536</t>
  </si>
  <si>
    <t>प्रभाग क्र.67 ब पोटे  दवाखाना येथे  साफसफाई विषयक कामे करणे.</t>
  </si>
  <si>
    <t>प्रभाग क्र.69 अ मध्ये   ज्योती   गार्डन भागातील रस्ते कॉक्रीट  करणे</t>
  </si>
  <si>
    <t>CE26A370</t>
  </si>
  <si>
    <t>ZE16B102A/S6-233</t>
  </si>
  <si>
    <t xml:space="preserve"> प्र.क्र.46 अ रामटेकडी परिसरात अंतर्गत ड्रेनेज लाईन टाकणे </t>
  </si>
  <si>
    <t>वॅार्ड.क.106 मधिल कोथरुड स.न.7 व 8 पं.जितेन्द्र अभिषेकी उद्यान येथे विविध विकास कामे करणे.</t>
  </si>
  <si>
    <t>27. प्रादेशिक सेनादल स्वागत समारंभ व 
चहापान खर्च</t>
  </si>
  <si>
    <t>RE11A127</t>
  </si>
  <si>
    <t>CE20A883/S8-537</t>
  </si>
  <si>
    <t>RE14B301/W5-701</t>
  </si>
  <si>
    <t>प्रभाग क्र.69 अ  मध्ये भोकसे नगर भागातील रस्ते कॉक्रीट  करणे</t>
  </si>
  <si>
    <t>प्रभाग क्र.67 ब मध्ये झाडणकाम  विषयक   कामे करणे.</t>
  </si>
  <si>
    <t>ZE16B102A/S6-234</t>
  </si>
  <si>
    <t xml:space="preserve"> प्र.क्र.46ब वानवउी परिसरातील जुनी ड्रेनेज लाईन बदलणे व ड्रेनेज लाईन इतर सुधारणा कामे करणे </t>
  </si>
  <si>
    <t>CE26A371</t>
  </si>
  <si>
    <t>CE20A883/S8-538</t>
  </si>
  <si>
    <t xml:space="preserve">कात्रज तलाव येथे शिवाजी महाराजांचा पुतळा बसविणे </t>
  </si>
  <si>
    <t>प्रभाग क्र.69 अ मध्ये  तळजाई   पठार भागातील रस्ते कॉक्रीट  करणे</t>
  </si>
  <si>
    <t xml:space="preserve">क. यांत्रिक स्थापत्याधिकारी यांचे कार्यालय </t>
  </si>
  <si>
    <t>ZE16B102A/S6-235</t>
  </si>
  <si>
    <t>47अ</t>
  </si>
  <si>
    <t xml:space="preserve"> प्रभाग क्र.47 अ विविध ठिकाणी ड्रेनेज लाईटन टाकणे. </t>
  </si>
  <si>
    <t>CE20A883/S8-539</t>
  </si>
  <si>
    <t>प्रभाग क्र.69  अ  मध्ये धनकवडी गावठाणमध्ये रस्ते कॉक्रीट  करणे</t>
  </si>
  <si>
    <t>CE26A372</t>
  </si>
  <si>
    <t xml:space="preserve">एनडीए मध्ये शिवाजी महाराजांचा पुतळा बसविणे </t>
  </si>
  <si>
    <t>ZE16B102A/S6-236</t>
  </si>
  <si>
    <t xml:space="preserve"> प्रभाग क्र.47 अ चुडामन तालीम परिसरात ड्रेनेज लाईन टाकणे. </t>
  </si>
  <si>
    <t>CE20A883/S8-540</t>
  </si>
  <si>
    <t>प्रभाग क्र.69 अ  मध्ये संभाजीनगर भागातील  रस्ते कॉक्रीट  करणे</t>
  </si>
  <si>
    <t>CE26A375</t>
  </si>
  <si>
    <t>ZE16B102A/S6-237</t>
  </si>
  <si>
    <t xml:space="preserve">व्हिलेज पार्क </t>
  </si>
  <si>
    <t xml:space="preserve"> प्रभाग क्र.47 अ हरकानगर परिसरात ड्रेनेज लाईन टाकणे. </t>
  </si>
  <si>
    <t>CE20A883/S8-541</t>
  </si>
  <si>
    <t>प्रभाग क्र.69 अ  मध्ये मोहननगर,जवाहर बेकरी भागातील रस्ते कॉक्रीट  करणे</t>
  </si>
  <si>
    <t>RE20A301/W2-1385</t>
  </si>
  <si>
    <t>प्रभाग क्र.68  तळजाई वसाहत येथे कॉक्रीटीकरण   व ब्लॉक बसविणे.</t>
  </si>
  <si>
    <t>ZE16B102A/S6-238</t>
  </si>
  <si>
    <t xml:space="preserve"> प्रभाग क्र. 47 ब मधील के. टी. भोसले पथ 18 इंची ड्रेनेज लाईन टाकणे </t>
  </si>
  <si>
    <t>CE20A883/S8-542</t>
  </si>
  <si>
    <t>CE26A377</t>
  </si>
  <si>
    <t>प्रभाग क्र.69 अ  मध्ये स.नं.35 व 38 भागातील रस्ते कॉक्रीट  करणे</t>
  </si>
  <si>
    <t xml:space="preserve">वॉ.क्र. 46 मधील शाहू उद्यानाचे नुतनीकरण करणे व नविन लॅण्डस्केपिंग करणे </t>
  </si>
  <si>
    <t>XE23A301/W7-994</t>
  </si>
  <si>
    <t>ZE16B102A/S6-239</t>
  </si>
  <si>
    <t>28. मनपा विस्तारीत कक्ष इमारतीतील 
नगरसचिव कार्यालयात फर्निचर व इतर 
सुविधा करणे</t>
  </si>
  <si>
    <t>प्रभाग क्र.68 मधील ड्रेनेज  लाईन     जेट व चॅम्पियन मशिनद्वारे  साफसफाई   करणे.</t>
  </si>
  <si>
    <t>RE11A128</t>
  </si>
  <si>
    <t>प्रभाग क्र. 47 ब मधील आर्यविन रोड ते पद्मजी पोलिस चौकी पर्यंत 600 मि. मी. व्यासाची मोठी ड्रेनेज लाईन टाकणे</t>
  </si>
  <si>
    <t>CE20A883/S8-543</t>
  </si>
  <si>
    <t>प्रभाग क्र.69 अ  मध्ये जीवनधारा  सोसायटी भागातील रस्ते कॉक्रीट  करणे</t>
  </si>
  <si>
    <t>RE14B301/W5-702</t>
  </si>
  <si>
    <t>ZE16B102A/S6-240</t>
  </si>
  <si>
    <t>प्रभाग क्र.68 मधील  शौचालयांची मशिनद्वारे  साफसफाई  करणे.</t>
  </si>
  <si>
    <t>CE20A883/S8-544</t>
  </si>
  <si>
    <t xml:space="preserve"> प्रभाग क्र. 47 ब मध्ये विविध ठिकाणी ड्रेनेज लाईन टाकणे </t>
  </si>
  <si>
    <t>प्रभाग क्र.69 ब मध्ये स.नं.8 गुरुकुल शाळेजवळील रस्ता यु  टी डब्ल्यू टी  कॉक्रीटीकरण करणे</t>
  </si>
  <si>
    <t>CE26A378</t>
  </si>
  <si>
    <t>ख. कर्मशाळा सेवक</t>
  </si>
  <si>
    <t>RE14B301/W5-703</t>
  </si>
  <si>
    <t xml:space="preserve">1−क. बेरीज </t>
  </si>
  <si>
    <t>वॉर्ड क्र. 34 मॉडेल कॉलनी येथील चित्तरंजन वाटिका येथील नाल्याच्या कडेने संरक्षक भिंत बांधणे व तदनुषंगिक कामे करणे</t>
  </si>
  <si>
    <t>ZE16B102A/S6-241</t>
  </si>
  <si>
    <t>CE20A883/S8-545</t>
  </si>
  <si>
    <t>प्रभाग क्र.68 मधील  शौचालयांची दुरुस्ती करणे.</t>
  </si>
  <si>
    <t>प्रभाग क्र.69 ब सह्याद्री नगर मधील रस्ते  कॉक्रीटीकरण करणे</t>
  </si>
  <si>
    <t xml:space="preserve"> प्रभाग क्र. 47 ब मध्ये केंजडा चाळ 779 येथे ड्रेनेज लाईन टाकणे </t>
  </si>
  <si>
    <t>CE20A883/S8-546</t>
  </si>
  <si>
    <t>RE22C301/W4-758</t>
  </si>
  <si>
    <t>CE26A380</t>
  </si>
  <si>
    <t>ZE16B102A/S6-242</t>
  </si>
  <si>
    <t>प्रभाग क्र.68 मधील  समाजमंदिराची दुरुस्ती कामे  करणे.</t>
  </si>
  <si>
    <t>प्रभाग क्र.69 ब आदर्शनगर मधील रस्ते  कॉक्रीटीकरण करणे</t>
  </si>
  <si>
    <t xml:space="preserve"> प्रभाग क्र. 47 ब मध्ये आगरवाल कॉलनी येथे विविध ठिकाणी ड्रेनेज लाईन टाकणे </t>
  </si>
  <si>
    <t>वॉर्ड क्र. 7 लोहगाव विमाननगर स.नं. 199, 204 ते 206 (पार्ट) 208 (पार्ट) येथील जागेत बांधण्यात आलेल्या स्केटींग रिंगची उर्वरीतकामे पूर्ण करणे व वॉचमन क्वार्टर बांधणे</t>
  </si>
  <si>
    <t>CE20A883/S8-547</t>
  </si>
  <si>
    <t>XE23A301/W7-995</t>
  </si>
  <si>
    <t>ZE16B102A/S6-243</t>
  </si>
  <si>
    <t>प्रभाग क्र.69 ब संतोष सोसायटी   मधील रस्ते  कॉक्रीटीकरण करणे</t>
  </si>
  <si>
    <t>प्रभाग क्र.68  तळजाई वसाहत व दाते  वस्ती येथे    ड्रेनेज  लाईन  टाकणे.</t>
  </si>
  <si>
    <t xml:space="preserve"> प्रभाग क्र. 47 ब भगवान दास चाळ विविध ठिकाणी ड्रेनेज लाईन टाकणे </t>
  </si>
  <si>
    <t>CE26A381</t>
  </si>
  <si>
    <t>हडपसर स.नं. 164 येथील नियोजित ज्येष्ठ समाजवादी नेते ग. प्र. प्रधान उद्यान विकसित करणे</t>
  </si>
  <si>
    <t>31. मौलाना अब्दुल कलाम आझाद जयंती 
व पुण्यतिथी साजरी करणे</t>
  </si>
  <si>
    <t>CE20A883/S8-548</t>
  </si>
  <si>
    <t>ZE16B102A/S6-244</t>
  </si>
  <si>
    <t>RE11A131</t>
  </si>
  <si>
    <t>RE20A301/W2-1386</t>
  </si>
  <si>
    <t>प्रभाग क्र.69 ब सरस्वती सोसायटी मधील   रस्ते  कॉक्रीटीकरण करणे</t>
  </si>
  <si>
    <t xml:space="preserve"> प्रभाग क्र. 47 ब 512 येथे विविध ठिकाणी ड्रेनेज लाईन टाकणे </t>
  </si>
  <si>
    <t>प्रभाग क्र.68 येथे  थर्माेप्लास्टिक पेंट  व इतर ट्रॅफिक  विषयक कामे करणे.</t>
  </si>
  <si>
    <t>CE26A382</t>
  </si>
  <si>
    <t>वॉर्ड क्र.116 भारतरत्न पं.भीमसेन जोशी कलादालनाचे उर्वरित काम पूर्ण करणे व मागील बिल देणे</t>
  </si>
  <si>
    <t>CE20A883/S8-549</t>
  </si>
  <si>
    <t>ZE16B102A/S6-245</t>
  </si>
  <si>
    <t>प्रभाग क्र.69 ब ध्येयपूर्ती सोसायटी मधील   रस्ते  कॉक्रीटीकरण करणे</t>
  </si>
  <si>
    <t xml:space="preserve"> प्रभाग क्र.48 अ मधील ड्रेनेज लाईन व चेंबर्स दुरुस्ती विषयक कामे करणे </t>
  </si>
  <si>
    <t>RE20A301/W2-1387</t>
  </si>
  <si>
    <t>प्रभाग क्र.68   येथील    उर्वरित रस्त्यांचे  कॉक्रीटीकरण  करणे.</t>
  </si>
  <si>
    <t>CE26A383</t>
  </si>
  <si>
    <t>CE20A883/S8-550</t>
  </si>
  <si>
    <t>ZE16B102A/S6-246</t>
  </si>
  <si>
    <t>वॉर्ड क्र.116 स.नं.43 पर्वती येथील संगीत कारंज्याचेउर्वरित काम पूर्ण करणे व त्या अनुषंगाने विविध विकासाची कामे पूर्ण करणे</t>
  </si>
  <si>
    <t>प्रभाग क्र.69 ब विद्याधन  सोसायटी मधील   रस्ते  कॉक्रीटीकरण करणे</t>
  </si>
  <si>
    <t xml:space="preserve"> प्रभाग क्र.48 अ कामगार मैदान येथे ड्रेनेज लाईन टाकणे </t>
  </si>
  <si>
    <t>ग. मोटार विभाग</t>
  </si>
  <si>
    <t>RE22C301/W4-759</t>
  </si>
  <si>
    <t>प्रभाग क्र.68 मधील  भिंती रंगविणे.</t>
  </si>
  <si>
    <t>CE20A883/S8-551</t>
  </si>
  <si>
    <t>ZE16B102A/S6-247</t>
  </si>
  <si>
    <t>CE26A384</t>
  </si>
  <si>
    <t>प्रभाग क्र.69 ब मधील स.नं.7 साईदत्तनगर  लेन नं.1,2 भागामध्ये  यु  टी डब्ल्यू टी  कॉक्रीटीकरण करणे</t>
  </si>
  <si>
    <t xml:space="preserve"> प्रभाग क्र.48 अ भवानी पेठ परिसरात ड्रेनेज लाईन टाकणे </t>
  </si>
  <si>
    <t>वॉर्ड क्र.116 पर्वती दर्शन येथील यशवंतराव चव्हाण उद्यानामध्ये थ्री डी थिएटरचे उर्वरित काम पूर्ण करणेकरीता.</t>
  </si>
  <si>
    <t>RE20A301/W2-1388</t>
  </si>
  <si>
    <t>CE20A883/S8-552</t>
  </si>
  <si>
    <t>प्रभाग क्र.68 मधील रस्ते यु.टी.डब्ल्यू.टी.  पध्दतीने  करणे.</t>
  </si>
  <si>
    <t>ZE16B102A/S6-248</t>
  </si>
  <si>
    <t>प्रभाग क्र.69 ब मधील स.नं.7 साईदत्तनगर  लेन नं.3,4 भागामध्ये  यु  टी डब्ल्यू टी  कॉक्रीटीकरण करणे</t>
  </si>
  <si>
    <t xml:space="preserve"> प्रभाग क्र.48 अ नाना पेठ परिसरात विविध ठिकाणी ड्रेनेज लाईन टाकणे </t>
  </si>
  <si>
    <t>CE26A386</t>
  </si>
  <si>
    <t>तारांगण</t>
  </si>
  <si>
    <t>CE20A883/S8-553</t>
  </si>
  <si>
    <t>RE20A301/W2-1389</t>
  </si>
  <si>
    <t>ZE16B102A/S6-249</t>
  </si>
  <si>
    <t>प्रभाग क्र.68 विविध   ठिकाणी   कॉक्रीटीकरण  करणे.</t>
  </si>
  <si>
    <t>प्रभाग क्र.70अ  मध्ये विविध ठिकाणी   काँक्रीटीकरण  करणे.</t>
  </si>
  <si>
    <t xml:space="preserve"> प्रभाग क्र.49अ मध्ये हमजेखान चौक ते रांका ज्वेलर्स चौक पर्यंत ड्रेनेज व पावसाळी लाईन टाकणे </t>
  </si>
  <si>
    <t>CE26A388</t>
  </si>
  <si>
    <t>उद्यान विभागासाठी प्रशासकीय इमारत बांधणे</t>
  </si>
  <si>
    <t>CE20A883/S8-554</t>
  </si>
  <si>
    <t>32. बालगंधर्व पुरस्कार प्रदानकरिता</t>
  </si>
  <si>
    <t>प्रभाग क्र.70अ  मध्ये पुणे  सातारा रोड  परिसरात कॉक्रीट  करणे.</t>
  </si>
  <si>
    <t>RE11A132</t>
  </si>
  <si>
    <t>ZE16B102A/S6-250</t>
  </si>
  <si>
    <t xml:space="preserve"> प्रभाग क्र.49अ,मदर चेल्ला मस्जिद ते हमजेखान चौक पर्यंत ड्रेनेज व पावसाळी लाईन टाकणे </t>
  </si>
  <si>
    <t>CE20A883/S8-555</t>
  </si>
  <si>
    <t>CE26A389</t>
  </si>
  <si>
    <t>प्रभाग क्र.70अ  मध्ये विविध ठिकाणी यु.टी.डब्ल्यु.टी.कॉक्रीटीकरण करणे.</t>
  </si>
  <si>
    <t>येरवडा पाम पार्क</t>
  </si>
  <si>
    <t>ZE16B102A/S6-251</t>
  </si>
  <si>
    <t xml:space="preserve"> प्रभाग क्र.49अ,सिटीपोष्ट चौक ते श्रीनाथ सिनेमा चौक पर्यंत ड्रेनेज व पावसाळी लाईन टाकणे . </t>
  </si>
  <si>
    <t>CE20A883/S8-556</t>
  </si>
  <si>
    <t>XE23A301/W7-996</t>
  </si>
  <si>
    <t>प्रभाग क्र.70अ  मध्ये बिबवेवाडी  गाव परिसरात रस्ते  कॉक्रीटीकरण करणे.</t>
  </si>
  <si>
    <t>ZE16B102A/S6-252</t>
  </si>
  <si>
    <t>प्रभाग क्र.68 शाहू वसाहत,  महात्मा फुले वसाहत येथे    ड्रेनेज  लाईन  टाकणे.</t>
  </si>
  <si>
    <t>CE26A390</t>
  </si>
  <si>
    <t xml:space="preserve"> प्रभाग क्र.49अ,मध्ये विविध ठिकाणी डे्रनेज लाईन कामे करणे . </t>
  </si>
  <si>
    <t xml:space="preserve">घोरपडी स.नं. 70 येथे मैदान विकसनाची कामे करणे </t>
  </si>
  <si>
    <t>CE20A883/S8-557</t>
  </si>
  <si>
    <t>प्रभाग क्र.70 ब मध्ये गणेश स्वीट्स ते  पापाळ वस्ती रस्ता सिमेंट काँक्रीट  करणे.</t>
  </si>
  <si>
    <t>ZE16B102A/S6-253</t>
  </si>
  <si>
    <t>RE20C301/W1-794</t>
  </si>
  <si>
    <t xml:space="preserve">प्रभाग क्र.49अ,रविवार पेठ कापडगंज,सोमेश्वर मंदिर चौक परिसरात पावसाळी लाईन कामे करणे . </t>
  </si>
  <si>
    <t>प्रभाग क्र.68  मध्ये एल.ई.डी. फिटींग/हायमास्ट फिटींग व इतर विद्युत विषयक   कामे करणे.</t>
  </si>
  <si>
    <t>CE26A391</t>
  </si>
  <si>
    <t>CE20A883/S8-558</t>
  </si>
  <si>
    <t>वाँर्ड क्र.116 पर्वती दर्शन यशवंतराव उद्यान नुतनीकरण करुन जगातील 7 आश्चर्याचे प्रतिक्रुती तयार करणे व तदनुषंगिक कामे करणे</t>
  </si>
  <si>
    <t>प्रभाग क्र.70 ब मध्ये बिबवेवाडी  गावठाण   कमानी येथील  रस्ता  सिमेंट काँक्रीट  करणे.</t>
  </si>
  <si>
    <t>ZE16B102A/S6-254</t>
  </si>
  <si>
    <t>RE20C301/W1-795</t>
  </si>
  <si>
    <t>प्रभाग क्र.49 ब मध्ये फडगेट पोलीस चौकी शिवाजी रस्ता ते डॉ.कोटणीस आरोग्य केंद्र याठिकाणी जुन्या ड्रेनेज लाईन बदलून मोठया व्यासाच्या नवीन ड्रेनेज लाईन टाकणे व डांबरीकरण करणे.</t>
  </si>
  <si>
    <t>प्रभाग क्र.68 मध्ये विद्युत विषयक   कामे करणे.</t>
  </si>
  <si>
    <t>CE20A883/S8-559</t>
  </si>
  <si>
    <t>प्रभाग क्र.70 ब मध्ये प्रसाद बिबवेनगर परिसरातील अंतर्गत रस्ते  काँक्रीट  करणे.</t>
  </si>
  <si>
    <t>CE26A392</t>
  </si>
  <si>
    <t>प्रभाग क्र. 3 लोहगाव विमान नगर स्केटींग रिंकसाठी क्लब हाऊस व नाल्यावरील अंतर्गत पुलाचे काम करणे</t>
  </si>
  <si>
    <t>XE23A301/W7-997</t>
  </si>
  <si>
    <t>CE20A883/S8-560</t>
  </si>
  <si>
    <t>प्रभाग क्र.68 म्हसोबा मंदिर परिसरात,   ओम मित्र मंडळ परिसरात ड्रेनेज  लाईन  टाकणे.</t>
  </si>
  <si>
    <t>ZE16B102A/S6-255</t>
  </si>
  <si>
    <t>33. पट्टे बापूराव पुरस्कारकरिता</t>
  </si>
  <si>
    <t>प्रभाग क्र.70 ब मध्ये इंदिरानगर मधील अंतर्गत रस्ते  काँक्रीट  करणे.</t>
  </si>
  <si>
    <t>RE11A133</t>
  </si>
  <si>
    <t xml:space="preserve"> प्र.क्र.50 अ मध्ये शुक्रवार पेठेत विविध ठिकाणी पावसाळी व ड्रेनेज लाईन साफसफाई करणे </t>
  </si>
  <si>
    <t>CE26A393</t>
  </si>
  <si>
    <t>प्रभाग क्र. 4 लुंबिनी गार्डन विकसित करणे</t>
  </si>
  <si>
    <t>XE23A301/W7-998</t>
  </si>
  <si>
    <t>CE20A883/S8-561</t>
  </si>
  <si>
    <t>प्रभाग क्र.68   खंडाळे चौक  परिसर व वनशिव   वस्ती रोड   येथे    ड्रेनेज  लाईन  टाकणे.</t>
  </si>
  <si>
    <t>प्रभाग क्र.70 ब मधील विविध ठिकाणी  साईड पटटया कॉक्रीट  करणे.</t>
  </si>
  <si>
    <t>ZE16B102A/S6-256</t>
  </si>
  <si>
    <t xml:space="preserve"> प्र.क्र.50 अ मध्ये बुधवार पेठेत विविध ठिकाणी पावसाळी व ड्रेनेज लाईन साफसफाई करणे </t>
  </si>
  <si>
    <t>CE26A394</t>
  </si>
  <si>
    <t>CE20A883/S8-562</t>
  </si>
  <si>
    <t xml:space="preserve">प्रभाग क्र.76 मधील वारदेकर उद्यान सुशोभिकरण करणे </t>
  </si>
  <si>
    <t>ZE16B102A/S6-257</t>
  </si>
  <si>
    <t>प्रभाग क्र.70 ब मध्ये विविध ठिकाणी  रस्ते सिमेंट  काँक्रीटचे  करणे.</t>
  </si>
  <si>
    <t xml:space="preserve"> प्र.क्र.50 अ मध्ये सदाशिव पेठेत विविध ठिकाणी पावसाळी व ड्रेनेज लाईन साफसफाई करणे </t>
  </si>
  <si>
    <t>CE20A883/S8-563</t>
  </si>
  <si>
    <t>प्रभाग क्र.70 ब मध्ये विविध ठिकाणी रस्ते  काँक्रीटी  करणे.</t>
  </si>
  <si>
    <t>CE26A395</t>
  </si>
  <si>
    <t>वडगाव बु.येथील दोन्ही कॅनॉलमध्ये उद्यान विकसीत करणेकरिता विविध विकासाची कामे करणे</t>
  </si>
  <si>
    <t>ZE16B102A/S6-258</t>
  </si>
  <si>
    <t xml:space="preserve"> प्रभाग क्र.50 ब, सदाशिव पेठ येथील जुन्या ड्रेनेज लाईन जेटिंग मशीनने साफ करणे. </t>
  </si>
  <si>
    <t>CE20A883/S8-564</t>
  </si>
  <si>
    <t>प्रभाग क्र.70 ब मध्ये चव्हाणनगर येथील अंतर्गत गल्ल्या काँक्रीट  करणे.</t>
  </si>
  <si>
    <t>CE26A396</t>
  </si>
  <si>
    <t>ZE16B102A/S6-259</t>
  </si>
  <si>
    <t xml:space="preserve">स.नं.70 घोरपडी येथील प्ले ग्राऊंड विकसनाची कामेकरणे </t>
  </si>
  <si>
    <t xml:space="preserve"> प्रभाग क्र.50 ब, शुक्रवार पेठ येथील जुन्या ड्रेनेज लाईन जेटिंग मशीनने साफ करणे. </t>
  </si>
  <si>
    <t>CE20A883/S8-565</t>
  </si>
  <si>
    <t>प्रभाग क्र.70 ब मध्ये संभाजीनगर येथील अंतर्गत गल्ल्या काँक्रीट  करणे.</t>
  </si>
  <si>
    <t>34. आचार्य अत्रे पुरस्कारकरिता</t>
  </si>
  <si>
    <t>ZE16B102A/S6-260</t>
  </si>
  <si>
    <t>RE11A134</t>
  </si>
  <si>
    <t>CE26A397</t>
  </si>
  <si>
    <t xml:space="preserve"> प्रभाग क्र.50 ब, बुधवार पेठ येथील जुन्या ड्रेनेज लाईन जेटिंग मशीनने साफ करणे. </t>
  </si>
  <si>
    <t xml:space="preserve">स.नं.28 वानवडी येथे उद्यान विकसनाची कामे करणे </t>
  </si>
  <si>
    <t>CE20A883/S8-566</t>
  </si>
  <si>
    <t>प्रभाग क्र.70 ब मध्ये नवरंग  मित्र मंडळापासून कोणार्क गार्डन  पर्यंतचा रस्ता काँक्रीटीकरण  करणे.</t>
  </si>
  <si>
    <t>ZE16B102A/S6-261</t>
  </si>
  <si>
    <t xml:space="preserve"> प्रभाग क्र.50 ब, मध्ये ड्रेनेज लाईन्स जेटिंग मशीनने साफ करणे व तद्नुषंगिक कामे करणे. </t>
  </si>
  <si>
    <t>CE20A883/S8-567</t>
  </si>
  <si>
    <t>प्रभाग क्र.71 अ मध्ये   आंबेडकर नगर झोपडपट्टीत  विविध ठिकाणी सिमेंट  कॉक्रीट  करणे.</t>
  </si>
  <si>
    <t>CE26A398</t>
  </si>
  <si>
    <t>स.नं.256 (पार्ट) हडपसर येथे शुटींग रेंजा प्रशासकीय इमारत व लॅण्डस्केपींगची कामे करणे</t>
  </si>
  <si>
    <t>ZE16B102A/S6-262</t>
  </si>
  <si>
    <t xml:space="preserve"> प्रभाग क्र.50 ब, मध्ये लहान व मोठ्या व्यासाच्या ड्रेनेज लाईन टाकणे व तद्नुषंगिक कामे करणे. </t>
  </si>
  <si>
    <t>CE20A883/S8-568</t>
  </si>
  <si>
    <t>प्रभाग क्र.71 अ  मध्ये बिबवेवाडी  ओटा  येथे विविध ठिकाणी कॉक्रीट  करणे.</t>
  </si>
  <si>
    <t>ZE16B102A/S6-263</t>
  </si>
  <si>
    <t xml:space="preserve"> प्र.क्र. 51 अ मध्ये स.न. 133,214,134 भागात डे्रनेज लाईन टाकणे. </t>
  </si>
  <si>
    <t>CE26A399</t>
  </si>
  <si>
    <t>CE20A883/S8-569</t>
  </si>
  <si>
    <t>पु.ल. देशपांडे उद्यान येथील मास्टर प्लॅन कलाग्राम व उर्वरित विविध विकासाची कामे करणे</t>
  </si>
  <si>
    <t>प्रभाग क्र.71 अ  मध्ये हमाल नगर येथे कॉक्रीटीकरण   करणे.</t>
  </si>
  <si>
    <t>ZE16B102A/S6-264</t>
  </si>
  <si>
    <t xml:space="preserve"> प्र.क्र. 51 अ मध्ये नवी पेठ व सदाशिव पेठ परिसरात मुख्य डे्रनेज लाईन टाकणे. </t>
  </si>
  <si>
    <t>ZE16B102A/S6-265</t>
  </si>
  <si>
    <t>CE20A883/S8-570</t>
  </si>
  <si>
    <t xml:space="preserve"> प्र.क्र.51 ब मध्ये सदाशिव पेठ भागात ड्रेनेज लाईन टाकणे </t>
  </si>
  <si>
    <t>प्र.क्र.71 ब प्रेमनगर येथे  गल्लीबोळात कॉक्रीटीकरण करणे</t>
  </si>
  <si>
    <t>CE26A400</t>
  </si>
  <si>
    <t>पु.ल. देशपांडे उद्यान येथे मत्सालय तयार करणे.</t>
  </si>
  <si>
    <t>RE22C301/W4-760</t>
  </si>
  <si>
    <t>प्रभाग क्र.42 अ हडपसर गांव  शाळा क्र.32 व विविध शाळा येथील   दुरूस्ती विषयक कामे करणे.</t>
  </si>
  <si>
    <t>36. दारू, गुटखा, सिगारेट, तंबाखू, जर्दा व 
अन्य अंमली पदार्थ विरोधी जनजागरण</t>
  </si>
  <si>
    <t>RE11A136</t>
  </si>
  <si>
    <t>CE20A883/S8-571</t>
  </si>
  <si>
    <t>ZE16B102A/S6-266</t>
  </si>
  <si>
    <t>प्र.क्र.71 ब आंबेडकर नगर मध्ये विविध ठिकाणी   कॉक्रीटीकरण करणे</t>
  </si>
  <si>
    <t xml:space="preserve"> प्रभाग क्र.52 अ रक्षालेखा सोसायटी जवळील परिसरात ड्रेनेज लाईन बदलणे </t>
  </si>
  <si>
    <t>CE26A401</t>
  </si>
  <si>
    <t>RE20A301/W2-1390</t>
  </si>
  <si>
    <t>प्रभाग क्र. 12 मध्ये लकाकी तळ्यातील शास्त्रीय पद्धतीने गाळकाढणे</t>
  </si>
  <si>
    <t>प्रभाग क्र.42 अ ससाणेनगर व हडपसर गांव  येथील खराब पेव्हींग ब्लॉक्स व काही  ठिकाणी कॉक्रीट  करणे</t>
  </si>
  <si>
    <t>CE20A883/S8-572</t>
  </si>
  <si>
    <t>प्रभाग क्र.72 अ शिवतेज  नगर  येथील गल्ली बोळ   ट्रीमिक्स काँक्रीटीकरण  करणे</t>
  </si>
  <si>
    <t>ZE16B102A/S6-267</t>
  </si>
  <si>
    <t xml:space="preserve"> प्रभाग क्र.52 अ प्रेमानंद सोसायटी जवळील परिसरात ड्रेनेज लाईन बदलणे </t>
  </si>
  <si>
    <t>RE14B301/W5-704</t>
  </si>
  <si>
    <t>CE26A402</t>
  </si>
  <si>
    <t>CE20A883/S8-573</t>
  </si>
  <si>
    <t>तळजाई मंदिर येथे मत्स्यालय करणे</t>
  </si>
  <si>
    <t>प्रभाग क्र.42 अ रामोशी   आळी   विहार   आळी   सर्व ठिकाणावरील सुलभ शौचालय दुररूस्ती विषयक कामे करणे</t>
  </si>
  <si>
    <t>प्रभाग क्र.72 अ  सुप्पर येथील  चाळी ट्रीमिक्स काँक्रीटीकरण  करणे</t>
  </si>
  <si>
    <t>ZE16B102A/S6-268</t>
  </si>
  <si>
    <t xml:space="preserve"> प्र.क्र.52 ब मध्ये विविध ठिकाणी ड्रेनेज लाईन टाकणे</t>
  </si>
  <si>
    <t>CE20A883/S8-574</t>
  </si>
  <si>
    <t>RE14B301/W5-705</t>
  </si>
  <si>
    <t>CE26A403</t>
  </si>
  <si>
    <t>प्रभाग क्र.42 ब मधील गोसावी वस्ती  म.फुले वसाहत,शंकरमठ   सुलभ शौचालय दररूस्ती  करणे</t>
  </si>
  <si>
    <t>तळजाई मंदिर येथे म्युझिक कारंजे करणे</t>
  </si>
  <si>
    <t>प्रभाग क्र.72 अ गंगानगर येथील  मुख्य   रस्ता  ट्रीमिक्स काँक्रीटीकरण  करणे</t>
  </si>
  <si>
    <t>ZE16B102A/S6-269</t>
  </si>
  <si>
    <t xml:space="preserve"> प्र.क्र.52 ब मध्ये दांडेकर पूल परिसरातील नाला साफसफाई करणे </t>
  </si>
  <si>
    <t>CE20A883/S8-575</t>
  </si>
  <si>
    <t>ZE16B102A/S6-270</t>
  </si>
  <si>
    <t xml:space="preserve"> प्र.क्र.52 ब दांडेकर पूल परिसरातील चेंबर दुरुस्त करणे </t>
  </si>
  <si>
    <t>प्रभाग क्र.72 अ अप्पर 276 ओटा  येथे महाडीक चाळ ट्रीमिक्स काँक्रीटीकरण  करणे</t>
  </si>
  <si>
    <t>ZE16B102A/S6-271</t>
  </si>
  <si>
    <t xml:space="preserve"> प्र.क्र.52 ब दांडेकर पूल परिसरातील ड्रेनेज लाईन साफसफाई करणे </t>
  </si>
  <si>
    <t>37. पुणे आंतरराष्ट्रीय मॅरेथॉन स्पर्धेसाठी 
पारितोषिके</t>
  </si>
  <si>
    <t>RE11A137</t>
  </si>
  <si>
    <t>ZE16B102A/S6-272</t>
  </si>
  <si>
    <t xml:space="preserve"> प्र.क्र.52 ब दांडेकर पूल परिसरातील विविध ठिकाणी ड्रेनेज लाईन टाकणे </t>
  </si>
  <si>
    <t>CE20A883/S8-576</t>
  </si>
  <si>
    <t>प्रभाग क्र.72 अ सरगम चाळ येथे  ट्रीमिक्स काँक्रीटीकरण  करणे</t>
  </si>
  <si>
    <t>ZE16B102A/S6-273</t>
  </si>
  <si>
    <t xml:space="preserve"> प्र.क्र.52 ब स.नं.130,दांडेकर पूल परिसरात ड्रेनेज लाईन बदलणे </t>
  </si>
  <si>
    <t>CE20A883/S8-577</t>
  </si>
  <si>
    <t>ZE16B102A/S6-274</t>
  </si>
  <si>
    <t>प्र.क्र.52 ब स.नं.130 दांडेकर पूल एकमुखी दत्त मंदिर ते आम्रपाणी बुध्दविहार पर्यत मोठ्या व्यासाची ड्रेनेज लाईन टाकणे</t>
  </si>
  <si>
    <t>प्रभाग क्र.72 अ  सुप्पर पाण्याच्या टाकीजवळील गल्ली ट्रीमिक्स काँक्रीटीकरण  करणे</t>
  </si>
  <si>
    <t>ZE16B102A/S6-275</t>
  </si>
  <si>
    <t>RE20A301/W2-1391</t>
  </si>
  <si>
    <t xml:space="preserve"> प्र.क्र.52 ब आम्रपाली बुध्दविहार ते स्वराज्य मित्र मंडळ पर्यत मोठ्या व्यासाची ड्रेनेज लाईन टाकणे </t>
  </si>
  <si>
    <t>CE20A883/S8-578</t>
  </si>
  <si>
    <t>प्रभाग क्र.43 अ कामधेनु इस्टेट  परिसरात डांबरी करण   करणे  .</t>
  </si>
  <si>
    <t>प्रभाग क्र.72 अ पीएमटी कॉलनी  येथे  ट्रीमिक्स काँक्रीटीकरण  करणे</t>
  </si>
  <si>
    <t>ZE16B102A/S6-276</t>
  </si>
  <si>
    <t xml:space="preserve"> प्रभाग क्र.53 अ मध्ये उद्यम बॅक गल्लीत ड्रेनेज लाईन विकसित करणे </t>
  </si>
  <si>
    <t>CE20A883/S8-579</t>
  </si>
  <si>
    <t>ZE16B102A/S6-277</t>
  </si>
  <si>
    <t>प्रभाग क्र.72 अ स्मशानभूमित ब्लॉक व काँक्रीटीकरण  करणे</t>
  </si>
  <si>
    <t>RE22C301/W4-761</t>
  </si>
  <si>
    <t xml:space="preserve"> प्रभाग क्र.53 अ ज्ञानदीप शाळा परिसरातील ड्रेनेज लाईन विकसित करणे </t>
  </si>
  <si>
    <t>प्रभाग क्र.43 अ महिला बचत भवन समाजमंदिर सुलभ शौचालय यांची   दुरुस्ती व रंगरंगोटी करणे  .</t>
  </si>
  <si>
    <t>ZE16B102A/S6-278</t>
  </si>
  <si>
    <t xml:space="preserve"> प्रभाग क्र.53 अ गणेशमळा झो.पट्टी ड्रेनेज लाईन विकसित करणे </t>
  </si>
  <si>
    <t>CE20A883/S8-580</t>
  </si>
  <si>
    <t>प्रभाग क्र.  72 ब मध्ये 276 ओटा  येथे कॉक्रीटीकरण  करणे.</t>
  </si>
  <si>
    <t>XE23A301/W7-999</t>
  </si>
  <si>
    <t>ZE16B102A/S6-279</t>
  </si>
  <si>
    <t>प्रभाग क्र.43 अ माळवाडी   ओरीयंट    पार्क संजीवनी   हॉस्पीटल परीसरात डे्रनेज  लाईन   टाकणे .</t>
  </si>
  <si>
    <t xml:space="preserve"> प्रभाग क्र.55 अ वडगाव बु. मुठानदी ते प्रसन्य गॅरेज पर्यत नाल्यामध्ये मुख्य मलवाहिनी टाकणे </t>
  </si>
  <si>
    <t xml:space="preserve">16. उद्याने, प्राणिसंग्रहालये वगैरे एकूण बेरीज </t>
  </si>
  <si>
    <t>CE20A883/S8-581</t>
  </si>
  <si>
    <t>39. इंटरनॅशनल युनियन ऑफ लोकल अॅथॉरिटीज आशियन पॅसिफिक सेक्शन</t>
  </si>
  <si>
    <t>RE11A139</t>
  </si>
  <si>
    <t>प्रभाग क्र.  72 ब मध्ये   सुप्पर    इंदिरा नगर येथे कॉक्रीटीकरण   करणे.</t>
  </si>
  <si>
    <t>ZE16B102A/S6-280</t>
  </si>
  <si>
    <t>RE20A301/W2-1392</t>
  </si>
  <si>
    <t xml:space="preserve"> प्रभाग क्र.55 अ वडगाव बु.परिसरात ड्रेनेज लाईन टाकणे. </t>
  </si>
  <si>
    <t>प्रभाग क्र.43 ब सं.न.15 विठ्ठलनगर  लक्ष्मीकॉलनी पवार  कॉलनी_x000D_
परिसरात काँक्रीट  करणे व ब्लॉक बसविणे</t>
  </si>
  <si>
    <t>ZE16B102A/S6-281</t>
  </si>
  <si>
    <t xml:space="preserve"> प्रभाग क्र.56 अ मध्ये पर्वती जलकेंद्रामधील ड्रेनेज लाईन दुरुस्त करणे </t>
  </si>
  <si>
    <t>CE20A883/S8-582</t>
  </si>
  <si>
    <t>प्रभाग क्र.  72 ब मध्ये पी.एम.टी.  कॉलनी येथे कॉक्रीटीकरण   करणे.</t>
  </si>
  <si>
    <t>XE23A301/W7-1000</t>
  </si>
  <si>
    <t>प्रभाग क्र.43 ब पवार कॉलनी विठ्ठलनगर सातव प्लॉट परिसरात_x000D_
ड्रेनज  लाईन  टाकणे.</t>
  </si>
  <si>
    <t>ZE16B102A/S6-282</t>
  </si>
  <si>
    <t xml:space="preserve"> प्रभाग क्र.56 अ मध्ये कॅनॉलच्या कडेने चॅनेलिंग करणे </t>
  </si>
  <si>
    <t>CE20A883/S8-583</t>
  </si>
  <si>
    <t>प्रभाग क्र.73 मधील बालाजीनगर मध्ये विविध ठिकाणी कॉक्रीट  व फरशी बसविणे.</t>
  </si>
  <si>
    <t>ZE16B102A/S6-283</t>
  </si>
  <si>
    <t xml:space="preserve"> प्रभाग क्र.56 अ मध्ये जनता वसाहत इंगळे वस्ती मध्ये ड्रेनेज लाईन टाकणे </t>
  </si>
  <si>
    <t>RE20C301/W1-796</t>
  </si>
  <si>
    <t>CE20A883/S8-584</t>
  </si>
  <si>
    <t>प्रभाग क्र.43 ब सं.न.15 नं     परिसरात प्रकाश_x000D_
व्यवस्था करणे.</t>
  </si>
  <si>
    <t>CE27A101</t>
  </si>
  <si>
    <t>ZE16B102A/S6-284</t>
  </si>
  <si>
    <t>प्रभाग क्र.74 अ मधील  अश्विनी अपार्टमेंट  परिसरामध्ये युटीडब्ल्यूटी  पध्दतीने  रस्ता  तयार   करणे</t>
  </si>
  <si>
    <t xml:space="preserve"> प्रभाग क्र.56 ब मध्ये जनता वसाहत गल्ली नं.41 ते 50 ड्रेनेज लाईन दुरुस्त करणे </t>
  </si>
  <si>
    <t xml:space="preserve">पं. नेहरू स्टेडियम स्टँड आच्छादित व दुमजली करणे / विविध सुधारणा कामे करणे </t>
  </si>
  <si>
    <t>ZE16B102A/S6-285</t>
  </si>
  <si>
    <t xml:space="preserve"> प्रभाग क्र.56 ब मध्ये जनता वसाहत गल्ली नं.51 ते 60 ड्रेनेज लाईन दुरुस्त करणे </t>
  </si>
  <si>
    <t>CE20A883/S8-585</t>
  </si>
  <si>
    <t>प्रभाग क्र.74 अ मधील  विद्याधन सोसा.,स.नं.34 परिसरातील रस्ता कॉक्रीटीकरण करणे</t>
  </si>
  <si>
    <t>ZE16B102A/S6-286</t>
  </si>
  <si>
    <t>CE27A191</t>
  </si>
  <si>
    <t xml:space="preserve"> प्रभाग क्र.56 ब मध्ये जनता वसाहत गल्ली नं.61 ते 70 ड्रेनेज लाईन दुरुस्त करणे </t>
  </si>
  <si>
    <t xml:space="preserve">प्र.क्र. 9 आळंदी रोड येथे जलतरण तलाव / जिमनॅशियम हॉल बांधणे </t>
  </si>
  <si>
    <t>CE20A883/S8-586</t>
  </si>
  <si>
    <t>ZE16B102A/S6-287</t>
  </si>
  <si>
    <t>प्रभाग क्र.74 अ मधील श्रीनगर सोसा.व  मेहता ग्रुप  स.नं.37 पावसाळी लाईन व कॉक्रीटीकरण करणे</t>
  </si>
  <si>
    <t xml:space="preserve"> प्रभाग क्र.56 ब मध्ये जनता वसाहत गल्ली नं.71 ते 80 ड्रेनेज लाईन दुरुस्त करणे </t>
  </si>
  <si>
    <t>40. भारतरत्न डॉ. बाबासाहेब आंबेडकर 
सांस्कृतिक महोत्सव साजरा करणे</t>
  </si>
  <si>
    <t>RE11A140</t>
  </si>
  <si>
    <t>ZE16B102A/S6-288</t>
  </si>
  <si>
    <t>CE27A209</t>
  </si>
  <si>
    <t>CE20A883/S8-587</t>
  </si>
  <si>
    <t xml:space="preserve"> प्रभाग क्र.56 ब मध्ये जनता वसाहत गल्ली नं.81 ते 90 ड्रेनेज लाईन दुरुस्त करणे </t>
  </si>
  <si>
    <t xml:space="preserve">सणस ग्राऊंड येथे देखभाल दुरूस्तीची कामे करणे </t>
  </si>
  <si>
    <t>प्रभाग क्र.74 अ मधील पुष्कराज सोसायटी परिसरातील  रस्ते  कॉक्रीटीकरण करणे</t>
  </si>
  <si>
    <t>ZE16B102A/S6-289</t>
  </si>
  <si>
    <t xml:space="preserve"> प्रभाग क्र.57 अ आंबिल ओढा दुरुस्ती व साफ सफाई करणे </t>
  </si>
  <si>
    <t>CE20A883/S8-588</t>
  </si>
  <si>
    <t>प्रभाग क्र.74 अ मधील केशवर  कॉम्पलेक्स परिसरातील रस्ते  कॉक्रीटीकरण करणे</t>
  </si>
  <si>
    <t>CE27A210#</t>
  </si>
  <si>
    <t>ZE16B102A/S6-290</t>
  </si>
  <si>
    <t xml:space="preserve">शहरातील विविध क्रीडांगणांमध्ये विकास कामे करणे </t>
  </si>
  <si>
    <t>ग−1. मनपा वसाहती</t>
  </si>
  <si>
    <t xml:space="preserve"> प्रभाग क्र.57 अ पर्वती ड्रेनेज लाईन टाकणे</t>
  </si>
  <si>
    <t>CE20A883/S8-589</t>
  </si>
  <si>
    <t>प्रभाग क्र.74 अ मधील   नवरंग सोसायटी परिसरातील  रस्ते  कॉक्रीटीकरण करणे</t>
  </si>
  <si>
    <t>ZE16B102A/S6-291</t>
  </si>
  <si>
    <t xml:space="preserve"> प्रभाग क्र.57 अ आंबेडकर वसाहत ड्रेनेज लाईन टाकणे </t>
  </si>
  <si>
    <t>RE20C301/W1-797</t>
  </si>
  <si>
    <t>CE27A217</t>
  </si>
  <si>
    <t>CE20A883/S8-590</t>
  </si>
  <si>
    <t xml:space="preserve">चिखलवाडी येथील हॉकी स्टेडियमचे उर्वरित कामे करणे </t>
  </si>
  <si>
    <t>प्रभाग क्र.44 अ ससाणेनगर गोंधळेनगर परीसरात प्रकाश व्यवस्था करणे.</t>
  </si>
  <si>
    <t>ZE16B102A/S6-292</t>
  </si>
  <si>
    <t>प्रभाग क्र.74 अ मधील  शिवशंकर चौक व येथील गल्ली बोळामध्ये कॉक्रीटीकरण करणे</t>
  </si>
  <si>
    <t xml:space="preserve"> प्रभाग क्र.57 अ मधील विविध ठिकाणी ड्रेनेज साफ करणे </t>
  </si>
  <si>
    <t>ZE16B102A/S6-293</t>
  </si>
  <si>
    <t xml:space="preserve"> प्रभाग क्र. 57 ब पर्वती दर्शन गावामध्ये विविध ठिकाणी ड्रेनेज लाईन टाकणे. </t>
  </si>
  <si>
    <t>RE20C301/W1-798</t>
  </si>
  <si>
    <t>CE27A218</t>
  </si>
  <si>
    <t>CE20A883/S8-591</t>
  </si>
  <si>
    <t>BP</t>
  </si>
  <si>
    <t xml:space="preserve">बोपोडी येथील जलतरण तलावाचे उर्वरित काम करणे </t>
  </si>
  <si>
    <t>प्रभाग क्र.44ब वेताळबाबा  परिसरात प्रकाश व्यवस्था   करणे.</t>
  </si>
  <si>
    <t>प्रभाग क्र.74 अ मधील स.नं.34  स्वामीसमर्थनगर येथील रस्ते  कॉक्रीटीकरण करणे</t>
  </si>
  <si>
    <t>ZE16B102A/S6-294</t>
  </si>
  <si>
    <t xml:space="preserve"> प्रभाग क्र. 57 ब पर्वती गावामध्ये विविध ठिकाणी ड्रेनेज लाईन टाकणे. </t>
  </si>
  <si>
    <t>41. महर्षि वाल्मिकी पुरस्कार</t>
  </si>
  <si>
    <t>RE11A141</t>
  </si>
  <si>
    <t>ZE16B102A/S6-295</t>
  </si>
  <si>
    <t>CE20A883/S8-592</t>
  </si>
  <si>
    <t>RE20C301/W1-799</t>
  </si>
  <si>
    <t xml:space="preserve"> प्रभाग क्र. 57 ब, मध्ये विविध ठिकाणी चेंबर दुरूस्ती करणे व चेंबर साफसफाई करणे. </t>
  </si>
  <si>
    <t>CE27A220</t>
  </si>
  <si>
    <t>प्रभाग क्र.74 अ मधील   आंबेगाव शिव ते  आदर्श सोसायटी परिसरातील  रस्ते  कॉक्रीटीकरण करणे</t>
  </si>
  <si>
    <t>प्रभाग क्र.44 ब तुळजाभवाई वसाहत साईनाथ  कॉलनी परिसरात प्रकाश व्यवस्था   करणे.</t>
  </si>
  <si>
    <t xml:space="preserve">हरेकृष्ण पथ चित्तरंजन वाटिका येथे आर्टिफिशियल क्लायबींग वॉल बांधणे </t>
  </si>
  <si>
    <t>ZE16B102A/S6-296</t>
  </si>
  <si>
    <t xml:space="preserve"> प्रभाग क्र. 57 ब, लक्ष्मीनगर येथे विविध ड्रेनेज लाईन व 2 ईची फरशी बसविणे. </t>
  </si>
  <si>
    <t>CE20A883/S8-593</t>
  </si>
  <si>
    <t xml:space="preserve">प्रभाग क्र.74 अ मधील आंबेगाव शिव ते महाराणा चौक मुख्य रसता खोदून युटीडब्ल्यूटी पध्दतीने कॉक्रीटीकरण करणे </t>
  </si>
  <si>
    <t>ZE16B102A/S6-297</t>
  </si>
  <si>
    <t>RE20C301/W1-800</t>
  </si>
  <si>
    <t xml:space="preserve"> प्रभाग क्र.58 अ मध्ये गुरुवार पेठ जैन बेकरी व प्रभागात इतरत्र मोठ्या व्यासाची ड्रेनेज लाईन टाकणे </t>
  </si>
  <si>
    <t>प्रभाग क्र.44 ब उन्नतीनगर पांढरेमळा परिसरात प्रकाश व्यवस्था   करणे.</t>
  </si>
  <si>
    <t>CE27A221</t>
  </si>
  <si>
    <t xml:space="preserve">सं.नं. 72 घोरपडी गाव येथे जलतरण तलाव बांधणे </t>
  </si>
  <si>
    <t>CE20A883/S8-594</t>
  </si>
  <si>
    <t xml:space="preserve">प्रभाग क्र.74 अ मधील जवाहर बेकरी ते राजमुद्रा सोसायटी येथील रस्ते युटीडब्ल्यूटी पध्दतीने कॉक्रीटीकरण करणे </t>
  </si>
  <si>
    <t>ZE16B102A/S6-298</t>
  </si>
  <si>
    <t xml:space="preserve"> प्रभाग क्र.58 अ मध्ये विविध ठिकाणी ड्रेनेज लाईन दुरुस्त करणे व चेंबर बांधणे </t>
  </si>
  <si>
    <t xml:space="preserve">ग−2. मनपा वसाहती (विभागीय कार्यालय) </t>
  </si>
  <si>
    <t>CE27A226</t>
  </si>
  <si>
    <t>CE20A883/S8-595</t>
  </si>
  <si>
    <t>पुणे शहरातील तलावे, व्यायामशाळा, जिम्नॅशियम हॉल येथेविविध विकासाची व दुरुस्तीची कामे करणे</t>
  </si>
  <si>
    <t>ZE16B102A/S6-299</t>
  </si>
  <si>
    <t>प्रभाग क्र.74 अ  मध्ये विविध ठिकाणचे   रस्ते  कॉक्रीटीकरण करणे</t>
  </si>
  <si>
    <t xml:space="preserve"> प्रभाग क्र.58 ब मध्ये राष्ट्रभूषण चौक ते जेधे चौक मोठ्या व्यासाची ड्रेनेज लाईन टाकणे </t>
  </si>
  <si>
    <t>CE20A883/S8-596</t>
  </si>
  <si>
    <t>CE27A227</t>
  </si>
  <si>
    <t xml:space="preserve">प्रभाग क्र.74 ब, मधील समीर, जगदीश, चित्तविहारी, सौदागर व अक्षयनगर परिसरातील विविध ठिकाणी रस्ते यु.टी.डब्ल्यु.टी.पध्दतीने काँक्रीटीकरण करणे व तद्नुषिंगक कामे करणे. </t>
  </si>
  <si>
    <t>112</t>
  </si>
  <si>
    <t>स.नं. 14, कर्वेनगर येथे मनपाचे ताब्यात आलेल्या प्ले ग्राऊंडवर बॅडमिंटन हॉल बांधणे</t>
  </si>
  <si>
    <t>ZE16B102A/S6-300</t>
  </si>
  <si>
    <t>42. नगरसेवकांसाठी अभ्यास दौरा व 
प्रशिक्षण शिबीर</t>
  </si>
  <si>
    <t>RE11A142</t>
  </si>
  <si>
    <t xml:space="preserve"> प्रभाग क्र.58 ब मध्ये शुक्रवार पेठ व परिसरात मोठ्या व्यासाची ड्रेनेज लाईन टाकणे </t>
  </si>
  <si>
    <t>RE14B301/W5-706</t>
  </si>
  <si>
    <t>CE20A883/S8-597</t>
  </si>
  <si>
    <t>CE27A228</t>
  </si>
  <si>
    <t>प्रभाग क्र.45 ब साठेनगर येथे  शौचालय दुरूस्ती करणे.</t>
  </si>
  <si>
    <t xml:space="preserve">कै. शिवाजीराव ढुमे क्रीडा संकुल येथे विविध विकासाची कामे करणे </t>
  </si>
  <si>
    <t>प्रभाग क्र.74 ब, मधील  राजमुद्रा, गुलाबनगर, नवरंग व रिक्षा  सोसायटी परिसरातील विविध ठिकाणी रस्ते  यु.टी.डब्ल्यू.टी.पध्दतीने काँक्रीटीकरण  करणे.</t>
  </si>
  <si>
    <t>ZE16B102A/S6-301</t>
  </si>
  <si>
    <t xml:space="preserve"> प्रभाग क्र.58 ब मध्ये मध्ये गुरुवार पेठ व परिसरात मोठ्या व्यासाची ड्रेनेज लाईन टाकणे </t>
  </si>
  <si>
    <t>RE20C301/W1-801</t>
  </si>
  <si>
    <t>CE20A883/S8-598</t>
  </si>
  <si>
    <t>ZE16B102A/S6-302</t>
  </si>
  <si>
    <t>प्रभाग क्र.45 ब गजानन महाराज  कॉलनी इंद्रायणी  मंगल कार्यालय परिसरात   प्रकाश   व्यवस्था करणे.</t>
  </si>
  <si>
    <t xml:space="preserve">प्रभाग क्र.74 ब, मधील प्रभागातील विविध ठिकाणचे रस्ते यु.टी.डब्ल्यू.टी.पध्दतीने काँक्रीटीकरण करणे व तद्नुषंगिक कामे करणे </t>
  </si>
  <si>
    <t xml:space="preserve"> प्रभाग क्र.58 ब मध्ये घोरपडे पेठ व परिसरात मोठ्या व्यासाची ड्रेनेज लाईन टाकणे </t>
  </si>
  <si>
    <t>CE27A229</t>
  </si>
  <si>
    <t>योगमहर्षि स्वामी रामदेवजी महाराज क्रीडासंकुलमध्ये विविध विकासाची कामे करणे</t>
  </si>
  <si>
    <t>ZE16B102A/S6-303</t>
  </si>
  <si>
    <t>प्रभाग क्र.58 ब मध्ये वस्ताद शेकचंद नाईक मंडळ ते मामलेदार कचेरी चौक शिवाजी रोड येथे मोठ्या व्यासाची ड्रेनेज लाईन टाकणे</t>
  </si>
  <si>
    <t>CE20A883/S8-599</t>
  </si>
  <si>
    <t xml:space="preserve">प्रभाग क्र.74 ब, प्रभागामध्ये चैतन्यनगर परिसरामध्ये यु.टी.डब्ल्यु.टी.पध्दतीने काँक्रीटीकरण करणे व तद्नुषिंगक कामे करणे. </t>
  </si>
  <si>
    <t>RE22C301/W4-762</t>
  </si>
  <si>
    <t>ZE16B102A/S6-304</t>
  </si>
  <si>
    <t>प्रभाग क्र.45 ब कै.मारूतराव काळे मनपा  शाळा येथे      विविध सुधारणा कामे करणे</t>
  </si>
  <si>
    <t xml:space="preserve"> प्रभाग क्र.58 ब मध्ये विविध ठिकाणी ड्रेनेज विषयक कामाची देखभाल दुरुस्ती करणे </t>
  </si>
  <si>
    <t>CE27A231</t>
  </si>
  <si>
    <t>CE20A883/S8-600</t>
  </si>
  <si>
    <t>सुतारवाडी ते महादेव मंदिराकडे जाणाऱ्या रस्त्यालगत व्यायामशाळा व पोहण्याचा तलाव बांधणे</t>
  </si>
  <si>
    <t xml:space="preserve">प्रभाग क्र.74 ब, मधील स.नं.28,29 चैतन्यनगर परिसरातील विविध ठिकाणचे रस्ते यु.टी.डब्ल्यु.टी. पध्दतीने काँक्रीटीकरण करणे व तद्नुषिंगक कामे करणे. </t>
  </si>
  <si>
    <t>ZE16B102A/S6-305</t>
  </si>
  <si>
    <t>RE20C301/W1-802</t>
  </si>
  <si>
    <t>प्रभाग क्र.59 अ मध्ये आपला माररूती मंदिर ते मोमीनपुरा, शितळादेवी चौक ते लहुजी वस्ताद चौक व विविध ठिकाणी रस्त्याच्या कडेला चॅनलॅजिंग करणे.</t>
  </si>
  <si>
    <t>प्रभाग क्र.45 ब हांडेवाडी  रस्ता परिसर सय्यदनगर गुलामअलीनगर  परिसरात प्रकाश व्यवस्था   करणे.</t>
  </si>
  <si>
    <t>CE20A883/S8-601</t>
  </si>
  <si>
    <t>ZE16B102A/S6-306</t>
  </si>
  <si>
    <t xml:space="preserve">प्रभाग क्र.74 ब, मधील आदिशक्ती परिसरातील विविध अंतर्गत रोड खोदून यु.टी.डब्ल्यु.टी.पध्दतीने करणे व तद्नुषिंगक कामे करणे. </t>
  </si>
  <si>
    <t>CE27A232</t>
  </si>
  <si>
    <t>प्रभाग क्र.59 अ मध्ये 633 गंज पेठ अंगरशहा तकीया, जाणाई मळा ,कैकाड आळी, घोरपडी पेठ, गुरुवार पेठ महात्मा फुले पेठ व विविध ठिकाणी चेंबर मधील गाळ काढणे व ड्रेनेज दुरुस्ती विषयक कामे करणे.</t>
  </si>
  <si>
    <t>सणस स्पोटर्स ग्राउंड येथे हॉस्टेल इमारत बांधणे</t>
  </si>
  <si>
    <t>CE20A883/S8-602</t>
  </si>
  <si>
    <t>ZE16B102A/S6-307</t>
  </si>
  <si>
    <t>प्रभाग क्र.59 अ मध्ये श्रमदान मारूती मंडळ ते टिंबर मार्केट येथील नाल्यामध्ये गाळ काढणे व ड्रेनेज दुरुस्त विषयक कामे करणे व विविध विकास कामे करणे.</t>
  </si>
  <si>
    <t>प्रभाग क्र  75  अ मधील संतोषनगर मित्र मंडळ परिसरातील विविध गल्लीबोळ  काँक्रीटीकरण  करणे</t>
  </si>
  <si>
    <t>ZE16B102A/S6-308</t>
  </si>
  <si>
    <t>CE27A233</t>
  </si>
  <si>
    <t>प्रभाग क्र.59 अ मध्ये कस्तुरी चौक ते रामोशा गेट पोलीस चौकीपर्यंत ड्रेनेज लाईन टाकणे व विविध ठिकाणी ड्रेनेज दुरुस्ती विषयक कामे करणे.</t>
  </si>
  <si>
    <t xml:space="preserve">वॉर्ड क्र 45 स.नं. 72 घोरपडीगाव येथे जिम्नॅशियम हॉल व योगा केंद्र बांधणे </t>
  </si>
  <si>
    <t>43. महापौर परिषदेसाठी खर्च</t>
  </si>
  <si>
    <t>CE20A883/S8-603</t>
  </si>
  <si>
    <t>RE11A143</t>
  </si>
  <si>
    <t>प्रभाग क्र  75  अ मधील विविध ठिकाणचे गल्लीबोळ काँक्रीटीकरण  करणे</t>
  </si>
  <si>
    <t>ZE16B102A/S6-309</t>
  </si>
  <si>
    <t xml:space="preserve"> प्रभाग क्र.59 अ मध्ये विविध ठिकाणी ड्रेनेज लाईन टाकणे. </t>
  </si>
  <si>
    <t>CE20A883/S8-604</t>
  </si>
  <si>
    <t>ZE16B102A/S6-310</t>
  </si>
  <si>
    <t>CE27A235</t>
  </si>
  <si>
    <t xml:space="preserve"> प्रभाग क्र.59 ब महाराणा प्रताप रस्त्यावर ड्रेनेज लाईन टाकणे </t>
  </si>
  <si>
    <t>प्रभाग क्र  75 अ मधील  दत्तनगर परिसरातील विविध गल्लीबोळ काँक्रीटीकरण  करणे</t>
  </si>
  <si>
    <t xml:space="preserve">स.नं. 88, 89 तुळशीबाग कॉलनी मैदान विकसित करणे </t>
  </si>
  <si>
    <t>ZE16B102A/S6-311</t>
  </si>
  <si>
    <t xml:space="preserve"> प्रभाग क्र.59 ब विविध ठिकाणी ड्रेनेज लाईन टाकणे</t>
  </si>
  <si>
    <t>CE20A883/S8-605</t>
  </si>
  <si>
    <t>CE27A236</t>
  </si>
  <si>
    <t>प्रभाग क्र  75  अ मधील संतोषनगर परिसरातील  विविध  गल्लीबोळ काँक्रीटीकरण  करणे</t>
  </si>
  <si>
    <t>CE20A883/S8-606</t>
  </si>
  <si>
    <t xml:space="preserve">प्रभाग क्र 75 अ मधील संतोषनगर मधील डोंगर उतारावर असलेल्या परिसरातील पायऱ्या व रस्ते काँक्रीटीकरण करणे </t>
  </si>
  <si>
    <t>हडपसर स.नं.164 येथील नियोजित कै.खा.विठ्ठलराव तुपे क्रीडासंकुल विकसित करणे</t>
  </si>
  <si>
    <t>ZE16B102A/S6-312</t>
  </si>
  <si>
    <t xml:space="preserve"> प्र.क्र.60 अ मधील नागझरी नाल्यावर निशिलेटर बसविणे </t>
  </si>
  <si>
    <t>CE20A883/S8-607</t>
  </si>
  <si>
    <t>प्रभाग क्र  75  अ मधील भारती विद्यापीठ शनि   मंदिर परिसरातील गल्लीबोळ  काँक्रीटीकरण  करणे</t>
  </si>
  <si>
    <t>ZE16B102A/S6-313</t>
  </si>
  <si>
    <t>CE27A237</t>
  </si>
  <si>
    <t xml:space="preserve"> प्र.क्र.60 अ काशिवाडी व भवानी पे परिसरात ड्रेनेज लाईन टाकणे </t>
  </si>
  <si>
    <t>सहकारनगर येथे तारांगण बांधणे</t>
  </si>
  <si>
    <t>CE20A883/S8-608</t>
  </si>
  <si>
    <t>ZE16B102A/S6-314</t>
  </si>
  <si>
    <t>47. सावित्रीबाई फुले पुरस्कार</t>
  </si>
  <si>
    <t>प्रभाग क्र  75 अ मधील  दत्तनगर टेल्को  कॉलनी परिसरातील विविध गल्लीबोळ  काँक्रीटीकरण  करणे</t>
  </si>
  <si>
    <t xml:space="preserve"> प्र.क्र.60 अ मधील विविध ठिकाणी पावसाळी जाळ्या दुरुस्ती करणे </t>
  </si>
  <si>
    <t>RE11A147</t>
  </si>
  <si>
    <t>ZE16B102A/S6-315</t>
  </si>
  <si>
    <t xml:space="preserve"> प्र.क्र.60 अ काशिवाडी परिसरातील ड्रेनेज लाईन साफसफाई करणे व चेंबर बांधणे </t>
  </si>
  <si>
    <t>CE20A883/S8-609</t>
  </si>
  <si>
    <t>प्रभाग क्र  75  अ मधील इंद्रायणीनगर परिसरातील गल्लीबोळ  काँक्रीटीकरण  करणे</t>
  </si>
  <si>
    <t>CE27A238</t>
  </si>
  <si>
    <t>ZE16B102A/S6-316</t>
  </si>
  <si>
    <t xml:space="preserve"> प्र.क्र.60 अ घोडके मटन मार्केट परिसरातील ड्रेनेज लाईन साफसफाई करणे व चेंबर बांधणे </t>
  </si>
  <si>
    <t>प्र.क्र. 68 तळजाई, स्वामी रामदेव क्रीडा संकुल येथे विविध विकासाची कामे करणे</t>
  </si>
  <si>
    <t>RE20A301/W2-1393</t>
  </si>
  <si>
    <t>CE20A883/S8-610</t>
  </si>
  <si>
    <t>प्रभाग क्र.  64 मधील यासीन जुग दर्गा   ते मुख्य रस्ता कॉर्नर  रस्ता   डांबरीकरण करणे.</t>
  </si>
  <si>
    <t>प्रभाग क्र.76 अ, मधील सुखसागरनगर  येथील तुळजाभवानी   मंदिरासमोरील रस्ता काँक्रीटीकरण  करणे.</t>
  </si>
  <si>
    <t>ZE16B102A/S6-317</t>
  </si>
  <si>
    <t xml:space="preserve"> प्र.क्र.60 अ गुरुनानकनगर मधील व परिसरातील ड्रेनेज साफ सफाई करणे व चेंबर बांधणे </t>
  </si>
  <si>
    <t>RE20A301/W2-1394</t>
  </si>
  <si>
    <t>CE27A239</t>
  </si>
  <si>
    <t>CE20A883/S8-611</t>
  </si>
  <si>
    <t>प्रभाग क्र.  64 मधील   पूनावाला गार्डन  परिसरात रस्ते डांबरीकरण  करणे.</t>
  </si>
  <si>
    <t>प्र.क्र. 68, शिवाजीराव ढुमे क्रीडा संकुलमधील बॅडमिंटन हॉलमध्ये विविध विकासाची कामे करणे</t>
  </si>
  <si>
    <t>प्रभाग क्र.76 अ, मधील रोहिदास महाराज मठाकडे  जाणारा रस्ता  जिरवून काँक्रीटीकरण  करणे.</t>
  </si>
  <si>
    <t>ZE16B102A/S6-318</t>
  </si>
  <si>
    <t xml:space="preserve"> प्रभाग क्र.61 अ एन आय बी एम परिसरात ड्रेनेज व्यवस्था विकसित करणे </t>
  </si>
  <si>
    <t>CE20A883/S8-612</t>
  </si>
  <si>
    <t>प्रभाग क्र.76 अ,  मधील   कात्रज गावठाण येथील मुख्य रस्ता काँक्रीटीकरण  करणे.</t>
  </si>
  <si>
    <t>RE20A301/W2-1395</t>
  </si>
  <si>
    <t>प्रभाग क्र.  64 मधील बँक ऑफ महाराष्ट्र  शेजारील रस्ता डांबरीकरण करणे.</t>
  </si>
  <si>
    <t>ZE16B102A/S6-319</t>
  </si>
  <si>
    <t>CE20A883/S8-613</t>
  </si>
  <si>
    <t>प्रभाग क्र.61 अ साळुंके विहार पूल ते सर्वाेदय सोसायटी पूलापर्यत बंद पाईप मधून ड्रेनेज व्यवस्था विकसित करणे</t>
  </si>
  <si>
    <t>प्रभाग क्र.76 अ, मधील साईनाथ मित्रमंडळ   समोरील  रस्ता जिरवून काँक्रीटीकरण  करणे.</t>
  </si>
  <si>
    <t>48. मौलाना अब्दुल कलाम आझाद 
पुरस्कार</t>
  </si>
  <si>
    <t>RE20A301/W2-1396</t>
  </si>
  <si>
    <t>RE11A148</t>
  </si>
  <si>
    <t>प्रभाग क्र.  64 मधील यासीन जुग दर्गा  परिसरात साईडपट्टया   काँक्रीटीकरण  करणे.</t>
  </si>
  <si>
    <t>ZE16B102A/S6-320</t>
  </si>
  <si>
    <t>CE20A883/S8-614</t>
  </si>
  <si>
    <t xml:space="preserve"> प्र.क्र.61 ब विविध ठिकाणी 12 इंची ड्रेनेज लाईन टाकणे </t>
  </si>
  <si>
    <t>प्रभाग क्र.76 अ, मधील पमेरा रेसिडेंन्सीकडे  जाणारा  मुख्य रस्ता काँक्रीटीकरण  करणे.</t>
  </si>
  <si>
    <t>RE20A301/W2-1397</t>
  </si>
  <si>
    <t>प्रभाग क्र.  64 मधील आशा पार्क  परिसरात इंटरलॉकिंग ब्लॉक बसविणे.</t>
  </si>
  <si>
    <t>CE20A883/S8-615</t>
  </si>
  <si>
    <t>ZE16B102A/S6-321</t>
  </si>
  <si>
    <t xml:space="preserve"> प्रभाग क्र.62 ब, मध्ये जुन्या जिर्ण झालेल्या ड्रेनेज लाईन बदलणे. </t>
  </si>
  <si>
    <t>प्रभाग क्र.76 अ,  मधील   गंगाशिल्प  येथील रस्ता काँक्रीटीकरण  करणे.</t>
  </si>
  <si>
    <t>RE14B301/W5-707</t>
  </si>
  <si>
    <t>प्रभाग क्र.  64 मधील नूरानी मशीद शेजारील  शौचालयाची दुरुस्ती कामे  करणे.</t>
  </si>
  <si>
    <t>ZE16B102A/S6-322</t>
  </si>
  <si>
    <t>CE20A883/S8-616</t>
  </si>
  <si>
    <t>प्रभाग क्र.76 अ, मधील गुडविल शाळेमागील रस्ता काँक्रीटीकरण  करणे.</t>
  </si>
  <si>
    <t>प्रभाग क्र.62 ब, कोंढवा बु.मध्ये टिळेकरनगर, हुलगेवस्ती, श्रीरामनगर, माळी समाज परिसरामध्ये विविध ठिकाणी मुख्य लाईनसह गल्लीबोळामध्ये ड्रेनेज लाईन टाकणे</t>
  </si>
  <si>
    <t>RE14B301/W5-708</t>
  </si>
  <si>
    <t>CE20A883/S8-617</t>
  </si>
  <si>
    <t>ZE16B102A/S6-323</t>
  </si>
  <si>
    <t>प्रभाग क्र.  64 मधील कॅनॉल रस्ता शौचालयाची दुरुस्ती कामे  करणे.</t>
  </si>
  <si>
    <t>प्रभाग क्र.76 अ, मधील गल्ली क्र.3   मध्ये   कॉक्रीटीकरण करणे.</t>
  </si>
  <si>
    <t xml:space="preserve"> प्रभाग क्र.62 ब, कोंढवा बु.परिसरामध्ये विविध ठिकाणी ड्रेनेज लाईन टाकणे </t>
  </si>
  <si>
    <t>CE20A883/S8-618</t>
  </si>
  <si>
    <t>RE14B301/W5-709</t>
  </si>
  <si>
    <t>ZE16B102A/S6-324</t>
  </si>
  <si>
    <t>प्रभाग क्र.76 अ, मधील सुखसागरनगर गल्ली क्र.6,7  मध्ये काँक्रीटीकरण  करणे.</t>
  </si>
  <si>
    <t>प्रभाग क्र.  64 मधील यासीन जुग दर्गा  परिसरात ड्रेनेज  चेंबरची डागडुजी करणे.</t>
  </si>
  <si>
    <t>प्रभाग क्र.62 ब, कोंढवा बु.मधील परिसरात विविध ठिकाणी व डोंगर उतार व सखल भागात पावसाळी लाईन टाकणे.</t>
  </si>
  <si>
    <t xml:space="preserve">क. नगर अभियंता यांचे मुख्य कार्यालय </t>
  </si>
  <si>
    <t>CE20A883/S8-619</t>
  </si>
  <si>
    <t>RE14B301/W5-710</t>
  </si>
  <si>
    <t>ZE16B102A/S6-325</t>
  </si>
  <si>
    <t>कॅनॉल रस्त्यावरील नादुरुस्त चेंबर्सची   डागडुजी करणे.</t>
  </si>
  <si>
    <t>प्रभाग क्र.76 अ, मधील शिवशंभोनगर गल्ली  क्र.1   मध्ये    काँक्रीटीकरण  करणे.</t>
  </si>
  <si>
    <t>प्रभाग क्र.62 ब,कोंढवा बु.मध्ये आंबेडकरनगर ते स्मशानभूमी पर्यंतच्या मुख्यनाल्यावर नालागार्डन तसेच आंबेडकर नगर ते रानडे कॉलनीपर्यत नाला चॅनेलायझेशन करणे.</t>
  </si>
  <si>
    <t>XE23A301/W7-1001</t>
  </si>
  <si>
    <t>CE20A883/S8-620</t>
  </si>
  <si>
    <t>ZE16B102A/S6-326</t>
  </si>
  <si>
    <t>प्रभाग क्र.  64 मधील सॅलिसबरी पार्क,  संदेशनगर येथील ड्रेनेज  दुरुस्ती कामे  करणे.</t>
  </si>
  <si>
    <t>प्रभाग क्र.76 अ, मधील कुंभारवाडा समोरील  रस्ता काँक्रीटीकरण  करणे.</t>
  </si>
  <si>
    <t xml:space="preserve"> प्रभाग क्र.63 ब मध्ये विविध ठिकाणी ड्रेनेज लाईन टाकणे. </t>
  </si>
  <si>
    <t>50. शनिवारवाडा सांस्कृतिक महोत्सव</t>
  </si>
  <si>
    <t>RE11A150</t>
  </si>
  <si>
    <t>CE20A883/S8-621</t>
  </si>
  <si>
    <t>RE22C301/W4-763</t>
  </si>
  <si>
    <t>ZE16B102A/S6-327</t>
  </si>
  <si>
    <t>प्रभाग क्र.76 अ, मधील सुखसागर  नगर येथे  विविध ठिकाणी   काँक्रीटीकरण  करणे.</t>
  </si>
  <si>
    <t>प्रभाग क्र.  64 मधील मनपा दवाखान्याची दुरुस्ती कामे  करणे.</t>
  </si>
  <si>
    <t xml:space="preserve"> प्रभाग क्र.63 ब मधील ड्रेनेज लाईन दुरुस्त करणे.</t>
  </si>
  <si>
    <t>CE20A883/S8-622</t>
  </si>
  <si>
    <t>ZE16B102A/S6-328</t>
  </si>
  <si>
    <t>प्रभाग क्र.76 ब राजस सोसा.,उत्कर्ष सोसा.,भूषण सोसा., आेंकार सोसा.  परीसरातील रस्ते कॉक्रीट  करणे</t>
  </si>
  <si>
    <t xml:space="preserve"> प्र.क्र.64 अ मध्ये विविध ठिकाणी मोठ्या व्यासाची ड्रेनेज लाईन टाकणे </t>
  </si>
  <si>
    <t>CE20A883/S8-623</t>
  </si>
  <si>
    <t>ZE16B102A/S6-329</t>
  </si>
  <si>
    <t>प्रभाग क्र.76 ब स्वामी समर्थनगर परिसरात विविध ठिकाणी   रस्ते  कॉक्रीटीकरण करणे</t>
  </si>
  <si>
    <t xml:space="preserve"> प्र.क्र.64 अ मधील विविध ठिकाणी ड्रेनेज लाई/पावसाळी लाईन साफसफाई व दुरुस्ती करणे </t>
  </si>
  <si>
    <t>CE20A883/S8-624</t>
  </si>
  <si>
    <t>प्रभाग क्र.76 ब भारतनगर,दत्तनगर,गुजरवाडी रोड  परीसरात रस्ते  कॉक्रीटीकरण करणे</t>
  </si>
  <si>
    <t>ZE16B102A/S6-330</t>
  </si>
  <si>
    <t>प्रभाग क्र.64ब, मध्ये डायसप्लॉट शेजारील कॅनॉल पुल ते गोल्डन बेकरी नाल्यापर्यत 18 व 24 इंची ड्रेनेज लाईन टाकणे आणि विविध सुधारणा कामे करणे.</t>
  </si>
  <si>
    <t>CE20A883/S8-625</t>
  </si>
  <si>
    <t>प्रभाग क्र.76 ब कात्रज कोंढवा   रोड माऊलीनगर  परिसरातील मुख्य रस्ता कॉक्रीटीकरण करणे</t>
  </si>
  <si>
    <t>ZE16B102A/S6-331</t>
  </si>
  <si>
    <t xml:space="preserve"> प्रभाग क्र.64ब, मध्ये डायसप्लॉट चौक ते माया बलराम सोसायटी पर्यंत 24 इंची ड्रेनेज लाईन टाकणे. </t>
  </si>
  <si>
    <t>CE20A883/S8-626</t>
  </si>
  <si>
    <t>51. भारतरत्न डॉ. बाबासाहेब आंबेडकर 
सांस्कृतिक महोत्सव साजरा करणे/ भिम फेस्टिवल (शनिवारवाडा पटांगण) / फुले 
आंबेडकर फेस्टिवल (समताभूमी)</t>
  </si>
  <si>
    <t>प्रभाग क्र.76 ब कात्रज गावठाण येथे  गल्लीबोळात कॉक्रीटीकरण करणे</t>
  </si>
  <si>
    <t>RE11A151</t>
  </si>
  <si>
    <t>CE28A160#</t>
  </si>
  <si>
    <t>RE20A301/W2-1398</t>
  </si>
  <si>
    <t>ZE16B102A/S6-332</t>
  </si>
  <si>
    <t xml:space="preserve">शहरात विविध ठिकाणी सांस्कृतिक हॉल व स्मारक बांधणे </t>
  </si>
  <si>
    <t>प्रभाग क्र.  70 मधील शंकर महाराज वसाहत येथील   रस्त्याचे   डांबरीकरण करणे.</t>
  </si>
  <si>
    <t xml:space="preserve"> प्रभाग क्र.64ब, ढोले मळा वसाहत ते ढोलेमळा शाळेपर्यंत 18 व 24 इंची ड्रेनेज लाईन टाकणे. </t>
  </si>
  <si>
    <t>CE20A883/S8-627</t>
  </si>
  <si>
    <t>प्रभाग क्र.76 ब गुजरवाडी  फाटा वरखडे नगर येथे  प्रान  आजींचे दारातील रस्ता कॉक्रीटीकरण  करणे</t>
  </si>
  <si>
    <t>RE20A301/W2-1399</t>
  </si>
  <si>
    <t>ZE16B102A/S6-333</t>
  </si>
  <si>
    <t>CE28A161</t>
  </si>
  <si>
    <t>प्रभाग क्र.  70 मधील चव्हाणनगर येथील अंतर्गत रस्ते  डांबरीकरण    करणे.</t>
  </si>
  <si>
    <t>बालगंधर्व रंगमंदिर येथे देखभाल दुरूस्तीची कामे करणे</t>
  </si>
  <si>
    <t>प्रभाग क्र.64ब, मध्ये नुराणी मस्जिद ते श्री.महालक्ष्मी मंदिर, खिलारे वस्ती पर्यंत 18 इंची ड्रेनेज लाईन टाकणे.गल्लीबोळ काँक्रीट करणे व विविध सुधारणा कामे करणे.</t>
  </si>
  <si>
    <t>CE20A883/S8-628</t>
  </si>
  <si>
    <t>प्रभाग क्र.76 ब गुजरवाडी  फाटा वरखडेनगर मानस रेसिडेन्सी दारातील रस्ता खोदून   कॉक्रीट करणे</t>
  </si>
  <si>
    <t>RE14B301/W5-711</t>
  </si>
  <si>
    <t>CE28A173</t>
  </si>
  <si>
    <t>प्रभाग क्र.  70 मधील शंकर महाराज वसाहत शौचालयाची दुरुस्ती कामे  करणे.</t>
  </si>
  <si>
    <t>CE20A883/S8-629</t>
  </si>
  <si>
    <t xml:space="preserve">वानवडी येथे म. फुले सांस्कृतिक भवन बांधणे </t>
  </si>
  <si>
    <t>नाना पेठ  शिवशक्ती चौक ते  साखळीपीर तालीम ते  धान्य बाजारापर्यंत  रस्ता काँक्रीटीकरण  करणे</t>
  </si>
  <si>
    <t>ZE16B102A/S6-334</t>
  </si>
  <si>
    <t xml:space="preserve"> प्रभाग क्र.64ब, मध्ये चॅम्पियन मशिनच्या सहाय्याने गाळ काढणे व साफसफाई करणे. </t>
  </si>
  <si>
    <t>RE14B301/W5-712</t>
  </si>
  <si>
    <t>प्रभाग क्र.  70 मधील शांतीनगर वसाहत शौचालयाची दुरुस्ती करणे.</t>
  </si>
  <si>
    <t>CE28A180</t>
  </si>
  <si>
    <t>ZE16B102A/S6-335</t>
  </si>
  <si>
    <t>विश्रामबाग वाड्याची दुरूस्ती करणे</t>
  </si>
  <si>
    <t>CE20A883/S8-630</t>
  </si>
  <si>
    <t xml:space="preserve"> प्रभाग क्र.64ब, मध्ये सॅलिसबरी पार्क ते गोल्डन बेकरी पर्यंतचा नाला साफ सफाई करणे व गाळ काढणे. </t>
  </si>
  <si>
    <t xml:space="preserve">प्रभाग क्र.74 ब, मधील कुंदननगर परिसरातील मेणबत्ती कारखाना ते दुर्वांकुर मंगल कार्यालय मुख्य रस्ता खोदून यु.टी.डब्ल्यु.टी.पध्दतीने करणे व तद्नुषिंगक कामे करणे. </t>
  </si>
  <si>
    <t>RE14B301/W5-713</t>
  </si>
  <si>
    <t>प्रभाग क्र.  70  मधील संजयनगर वसाहत  येथील शौचालयाची दुरुस्ती करणे.</t>
  </si>
  <si>
    <t>ZE16B102A/S6-336</t>
  </si>
  <si>
    <t>54. फुले आंबेडकर फेस्टीव्हल (समता 
भूमी)</t>
  </si>
  <si>
    <t>RE11A154</t>
  </si>
  <si>
    <t>CE28A181</t>
  </si>
  <si>
    <t xml:space="preserve"> प्र.क्र.65 अ सेव्हन लव्हज चौक ते बागवे कमानीपर्यत 24 इंची ड्रेनेज लाईन टाकणे </t>
  </si>
  <si>
    <t>CE20A883/S8-631</t>
  </si>
  <si>
    <t xml:space="preserve">विश्रामबागवाडा जतन, संवर्धन व दुसऱ्या टप्प्यातील कामे पूर्ण करणे </t>
  </si>
  <si>
    <t>प्रभाग क्र.74 ब, विविध ठिकाणी  यु.टी.डब्ल्यु.टी.काँक्रीटीकरण करणे</t>
  </si>
  <si>
    <t>RE14B301/W5-714</t>
  </si>
  <si>
    <t>ZE16B102A/S6-337</t>
  </si>
  <si>
    <t>प्रभाग क्र.  70 मधील पापळवस्ती शौचालयाची दुरुस्ती करणे.</t>
  </si>
  <si>
    <t xml:space="preserve"> प्र.क्र.65 अ बागवे कमान ते मनपा कॉ.क्र.8 पर्यत 24 इंच ड्रेनेज लाईन टाकणे </t>
  </si>
  <si>
    <t>CE20A883/S8-632</t>
  </si>
  <si>
    <t xml:space="preserve">प्रभाग क्र.74 ब, मधील उर्मिला परिसरातील अंतर्गत रोडवर काँक्रीटीकरण करणे चेकर्स, इंटरलॉकिंग ब्लॉक, शहाबादी फरशी बसविणे व तद्नुषिंगक कामे करणे. </t>
  </si>
  <si>
    <t>CE28A182</t>
  </si>
  <si>
    <t>ZE16B102A/S6-338</t>
  </si>
  <si>
    <t>हेरिटेज व्हिलेज उभारणे</t>
  </si>
  <si>
    <t>RE14B301/W5-715</t>
  </si>
  <si>
    <t xml:space="preserve"> प्र.क्र.65 अ मनपा कॉ.क्र.8 व 9 मध्ये पावसाळी ड्रेनेज लाईन टाकणे </t>
  </si>
  <si>
    <t>प्रभाग क्र.  70 मधील बिबवेवाडी गावठाण   येथील शौचालयाची दुरुस्ती करणे.</t>
  </si>
  <si>
    <t>CE20A883/S8-633</t>
  </si>
  <si>
    <t xml:space="preserve">क−1. नगर अभियंता यांच्या कार्यालयाकडील खर्च </t>
  </si>
  <si>
    <t xml:space="preserve">प्रभाग क्र.74 ब, मधील राजमुद्रा परिसरातील अंतर्गत रोडवर काँक्रीटीकरण करणे,चेकर्स, इंटरलॉकिंग ब्लॉक, शहाबादी फरशी बसविणे व तद्नुषिंगक कामे करणे. </t>
  </si>
  <si>
    <t>ZE16B102A/S6-339</t>
  </si>
  <si>
    <t>RE14B301/W5-716</t>
  </si>
  <si>
    <t>CE28A183</t>
  </si>
  <si>
    <t>प्रभाग क्र.  70 मधील भिमदिप वसाहत शौचालयाची दुरुस्ती व रंगरंगोटी करणे.</t>
  </si>
  <si>
    <t>CE20A883/S8-634</t>
  </si>
  <si>
    <t>नानावाडा जतन, संवर्धनाची कामे करणे</t>
  </si>
  <si>
    <t>प्रभाग क्र.65 ब मध्ये जय भवानी मित्र मंडळ व माळआळी परिसरातील चेंबर दुरुस्ती व साफ सफाई करणे.</t>
  </si>
  <si>
    <t>प्रभाग क्र.74 ब, मध्ये श्रीनगर परिसरातील अंतर्गत   रोड काँक्रीटीकरण  करणे.</t>
  </si>
  <si>
    <t>XE23A301/W7-1002</t>
  </si>
  <si>
    <t>CE20A883/S8-635</t>
  </si>
  <si>
    <t>CE28A184</t>
  </si>
  <si>
    <t>प्रभाग क्र.36   मध्ये  फिरोदिया  हॉस्टेल समोरील  रस्ता सिमेंट    काँक्रीटीकरण  करणे.</t>
  </si>
  <si>
    <t>ZE16B102A/S6-340</t>
  </si>
  <si>
    <t>प्रभाग क्र.  70 मधील लोअर इंदिरानगर येथे अंतर्गत   गल्लीमध्ये मोठ्या व्यासाची ड्रेनेज  लाईन   टाकणे व कॉक्रिंट  करणे.</t>
  </si>
  <si>
    <t>हेरिटेज वॉक तयार करणे</t>
  </si>
  <si>
    <t xml:space="preserve"> प्रभाग क्र.65 ब मध्ये शंकर शेठ रोड ते सात नंबर कॉलनीच्या बाजूने चॅनलींग करणे. </t>
  </si>
  <si>
    <t>CE20A883/S8-636</t>
  </si>
  <si>
    <t>55. शिवमहोत्सव साजरा करणे (14 ते 20 
फेब्रुवारी)</t>
  </si>
  <si>
    <t>प्रभाग क्र.36 मध्ये लॉ  कॉलेज रोड  येथे  संपूर्ण  रस्ता सिमेंट    कॉक्रीटीकरण करणे.</t>
  </si>
  <si>
    <t>XE23A301/W7-1003</t>
  </si>
  <si>
    <t>RE11A155</t>
  </si>
  <si>
    <t>CE28A185</t>
  </si>
  <si>
    <t>ZE16B102A/S6-341</t>
  </si>
  <si>
    <t>प्रभाग क्र.  70 मधील शंकर महाराज वसाहत चेंबर  साफसफाई  करणे.</t>
  </si>
  <si>
    <t xml:space="preserve">हेरिटेज वास्तुंसाठी विद्युत व्यवस्था व बाह्य परिसर सुशोभिकरणाची कामे करणे </t>
  </si>
  <si>
    <t xml:space="preserve"> प्रभाग क्र.65 ब मध्ये मुख्य रस्त्यावरील खचलेले चेंबर समपातळीत उचलणे </t>
  </si>
  <si>
    <t>CE20A883/S8-637</t>
  </si>
  <si>
    <t xml:space="preserve">प्रभाग क्र.36 मध्ये बी.एम.सी.सी.रोड ते मराठवाडा कॉलेज ते रूपाली हॉटेल (एफ.सी.रोड ) पर्यंत रस्ता सिमेंट काँक्रीटीकरण करणे. </t>
  </si>
  <si>
    <t>XE23A301/W7-1004</t>
  </si>
  <si>
    <t>ZE16B102A/S6-342</t>
  </si>
  <si>
    <t>प्रभाग क्र.  70 मधील लोअर इंदिरानगर चेंबर  साफसफाई  करणे.</t>
  </si>
  <si>
    <t>CE28A190</t>
  </si>
  <si>
    <t xml:space="preserve"> प्रभाग क्र.65 ब मध्ये विविध ठिकाणच्या पावसाळी लाईन व चेंबर दुरुस्ती करणे </t>
  </si>
  <si>
    <t xml:space="preserve">औंध येथे सांस्कृतिक भवन व कमर्शिअल कॉम्प्लेक्स बांधणे </t>
  </si>
  <si>
    <t>CE20A883/S8-638</t>
  </si>
  <si>
    <t>प्रभाग क्र.36  मध्ये भांडारकर रस्ता   ते  सिम्बॉसिस शाळेचा रस्ता सिमेंट    काँक्रीटीकरण  करणे</t>
  </si>
  <si>
    <t>XE23A301/W7-1005</t>
  </si>
  <si>
    <t>ZE16B102A/S6-343</t>
  </si>
  <si>
    <t>प्रभाग क्र.  70 मधील सि.डी.   देशमुख शाळा ते  शनिमंदिर चौकापर्यंत  ड्रेनेज  लाईन  टाकणे.</t>
  </si>
  <si>
    <t>CE20A883/S8-639</t>
  </si>
  <si>
    <t xml:space="preserve"> प्रभाग क्र.65 ब मध्ये एकबोटे कॉलनील कोडे यांचे घर ते वाटन अपार्टमेंट पर्यंत ड्रेनेज लाईन टाकणे. </t>
  </si>
  <si>
    <t>प्रभाग क्र.51   मध्ये  कै.पै.कृष्णा हरदास   पथ सी.सी.रोड  करणे.</t>
  </si>
  <si>
    <t>XE23A301/W7-1006</t>
  </si>
  <si>
    <t>प्रभाग क्र.  70 पापळ वस्ती येथे    ड्रेनेज  लाईन   टाकणे व कॉक्रिंट  करणे.</t>
  </si>
  <si>
    <t>ZE16B102A/S6-344</t>
  </si>
  <si>
    <t>CE20A883/S8-640</t>
  </si>
  <si>
    <t xml:space="preserve">क−2. नगर अभियंता यांच्या कार्यालयाकडील खर्च (विभागीय कार्यालय) </t>
  </si>
  <si>
    <t xml:space="preserve"> प्रभाग क्र.65 ब मध्ये नागझरी मध्ये ड्रेनेज लाईनची दुरुस्ती करणे. </t>
  </si>
  <si>
    <t>प्रभाग क्र.51 अप्पासाहेब   पडवळपथ सी.सी.रोड  करणे.</t>
  </si>
  <si>
    <t>CE28A192</t>
  </si>
  <si>
    <t>बालगंधर्व रंगमंदिर, गणेश कलाक्रीडा केंद्र, यशवंतरावचव्हाण नाट्यगृह, डॉ. आंबेडकर सांस्कृतिक भवन, मौलाना आझाद सभागृह, मनपा प्रेस कमर्शिअल इमारत येथे देखभाल दुरुस्तीची कामे करणे</t>
  </si>
  <si>
    <t>XE23A301/W7-1007</t>
  </si>
  <si>
    <t>CE20A883/S8-641</t>
  </si>
  <si>
    <t>ZE16B102A/S6-345</t>
  </si>
  <si>
    <t>प्रभाग क्र.  70  संभाजी नगर अंतर्गत गल्लयामध्ये  ड्रेनेज  लाईन   टाकणे व कॉक्रिंट  करणे.</t>
  </si>
  <si>
    <t>प्रभाग क्र.70 अ, मध्ये विविध ठिकाणी   रस्ते   काँक्रीटीकरण  करणे.</t>
  </si>
  <si>
    <t xml:space="preserve"> प्रभाग क्र.65 ब मध्ये विविध ठिकाणच्या ड्रेनेज लाईन दुरुस्ती करणे </t>
  </si>
  <si>
    <t>CE28A193</t>
  </si>
  <si>
    <t xml:space="preserve">गणेश कलाक्रीडा केंद्र येथे विविध सुधारणा कामे करणे </t>
  </si>
  <si>
    <t>57. जयंतराव टिळक पुरस्कार</t>
  </si>
  <si>
    <t>CE20A883/S8-642</t>
  </si>
  <si>
    <t>XE23A301/W7-1008</t>
  </si>
  <si>
    <t>RE11A157</t>
  </si>
  <si>
    <t>ZE16B102A/S6-346</t>
  </si>
  <si>
    <t>सोमेश्वरवाडी ते झुंज   बंगला सी सी रोड  करणे</t>
  </si>
  <si>
    <t>प्रभाग क्र.  70 चव्हाण नगर येथे अंतर्गत   गल्लया ड्रेनेज  लाईन   टाकणे व कॉक्रिंट  करणे.</t>
  </si>
  <si>
    <t xml:space="preserve"> प्रभाग क्र.66 अ, मधील नाल्याची वर्षभर साफसफाई करणे . </t>
  </si>
  <si>
    <t>CE28A196</t>
  </si>
  <si>
    <t>CE20A883/S8-643</t>
  </si>
  <si>
    <t xml:space="preserve">पुणे शहरात कोथरुड कचरा डेपो येथे शिवसृष्टी निर्माण करणे </t>
  </si>
  <si>
    <t>प्रभाग क्र.51  मध्ये विविध ठिकाणी सिमेंट  कॉक्रीटींकरणे  / फरशी बसविणे</t>
  </si>
  <si>
    <t>XE23A301/W7-1009</t>
  </si>
  <si>
    <t>ZE16B102A/S6-347</t>
  </si>
  <si>
    <t>प्रभाग क्र.  70 निलकमल व शिवशंकर सोसायटी येथे अंतर्गत   गल्लया ड्रेनेज  लाईन   टाकणे व कॉक्रिंट  करणे.</t>
  </si>
  <si>
    <t xml:space="preserve"> प्रभाग क्र.66 ब, महर्षीनगर व परिसरात ड्रेनेज लाईन बदलणे. </t>
  </si>
  <si>
    <t>CE20A883/S8-644</t>
  </si>
  <si>
    <t>अलंकार   पोलीस   चौकी समोरील समर्थ पथ 60 फुटी  रस्ता काँक्रीटीकरण  करणे.</t>
  </si>
  <si>
    <t>XE23A301/W7-1010</t>
  </si>
  <si>
    <t>CE28A199</t>
  </si>
  <si>
    <t>ZE16B102A/S6-348</t>
  </si>
  <si>
    <t>यशवंतराव चव्हाण नाट्यगृह देखभाल दुरुस्तीची कामे करणे</t>
  </si>
  <si>
    <t>प्रभाग क्र.  70 बिबवेवाडी गावठाण    येथे         ड्रेनेज  लाईन   टाकणे व कॉक्रिंट  करणे.</t>
  </si>
  <si>
    <t xml:space="preserve"> प्रभाग क्र.67 ब, मध्ये निर्मल बाग सोसायटी परिसरात ड्रेनेज लाईन टाकणे. </t>
  </si>
  <si>
    <t>CE20A883/S8-645</t>
  </si>
  <si>
    <t>ZE16B102A/S6-349</t>
  </si>
  <si>
    <t>CE28A201</t>
  </si>
  <si>
    <t xml:space="preserve"> प्रभाग क्र.67 ब, मध्ये मेहेर, रोहिदास सोसायटी परिसरात ड्रेनेज लाईन टाकणे. </t>
  </si>
  <si>
    <t>नानासाहेब परुळेकर शाळा येथे सांस्कृतिक हॉल बांधणे</t>
  </si>
  <si>
    <t>ZE16B102A/S6-350</t>
  </si>
  <si>
    <t xml:space="preserve">ख. भुयारी गटारांतील पाणी उपसण्याचे स्थान </t>
  </si>
  <si>
    <t xml:space="preserve"> प्रभाग क्र.67 ब, नाला चॅनेलायझेशन करणे.</t>
  </si>
  <si>
    <t>यादी   क्र. एस8 बेरीज</t>
  </si>
  <si>
    <t>CE28A202</t>
  </si>
  <si>
    <t>सावित्रिबाई फुले स्मारक बांधणे</t>
  </si>
  <si>
    <t>61. साहित्यिक कलावंत प्रतिष्ठान, पुणे 
आयोजित साहित्य कलावंत संमेलन 2010 
चे सहप्रायोजकत्व स्विकारणे</t>
  </si>
  <si>
    <t>RE11A161</t>
  </si>
  <si>
    <t>ZE16B102A/S6-351</t>
  </si>
  <si>
    <t xml:space="preserve"> तळजाई झोपडपट्टी येथे ड्रेनेज लाईन टाकणे</t>
  </si>
  <si>
    <t>CE28A203</t>
  </si>
  <si>
    <t>लोकशाहीर आण्णाभाऊ साठे स्मारक उभारणे, बिबेवाडी</t>
  </si>
  <si>
    <t>RE20A301/W2-1400</t>
  </si>
  <si>
    <t>ZE16B102A/S6-352</t>
  </si>
  <si>
    <t>प्रभाग क्र.  71 गंगाधाम फेज 2 जवळील पदपथ  दुरुस्ती करणे.</t>
  </si>
  <si>
    <t xml:space="preserve"> प्रभाग क्र.68 लक्ष्मीनगर, सहकारनगर, तळजाई येथे पावसाळी लाईन टाकणे व रस्ता कॉक्रीट करणे </t>
  </si>
  <si>
    <t>CE28A204</t>
  </si>
  <si>
    <t>यादी   क्र. एस9</t>
  </si>
  <si>
    <t xml:space="preserve">बोपोडी येथे छत्रपती शिवाजी महाराज उद्यानामागे सांस्कृतिक भवन बांधणे </t>
  </si>
  <si>
    <t>RE20A301/W2-1401</t>
  </si>
  <si>
    <t>ZE16B102A/S6-353</t>
  </si>
  <si>
    <t>प्रभाग क्र.  71 गंगाधाम ईशा इमरॉल्ड  जवळील पदपथ  दुरुस्ती करणे.</t>
  </si>
  <si>
    <t>प्रभाग क्र.46 ब मध्ये ख्रिश्चन दफनभुमी येथे  विकासाची कामे करणे</t>
  </si>
  <si>
    <t xml:space="preserve"> प्रभाग क्र.69 अ मध्ये धनकवडी गावठाण भागात ड्रेनेज लाईन टाकणे </t>
  </si>
  <si>
    <t>RE20A301/W2-1402</t>
  </si>
  <si>
    <t>CE28A206</t>
  </si>
  <si>
    <t>प्रभाग क्र.  71 बिबवेवाडी ओटा  साईडपट्टया  काँक्रीट  करणे.</t>
  </si>
  <si>
    <t xml:space="preserve">सिंहगड रोड येथे वीर बाजी पासलकर स्मारक करणे </t>
  </si>
  <si>
    <t>ZE16B102A/S6-354</t>
  </si>
  <si>
    <t xml:space="preserve"> प्रभाग क्र.69 अ मध्ये स.नं.3,7,8 भागात ड्रेनेज लाईन टाकणे </t>
  </si>
  <si>
    <t>RE20A301/W2-1403</t>
  </si>
  <si>
    <t>64. दिवाळी पाडवा नूतनवर्ष साजरा करणे</t>
  </si>
  <si>
    <t>RE11A164</t>
  </si>
  <si>
    <t>प्रभाग क्र.  71 चंद्रलोक हॉस्पिटल  जवळ साईडपट्टी    काँक्रीट करणे.</t>
  </si>
  <si>
    <t>CE28A210</t>
  </si>
  <si>
    <t xml:space="preserve">भारतरत्न पंडित भीमसेन जोशी संगीत लायब्ररी उभारणे </t>
  </si>
  <si>
    <t>ZE16B102A/S6-355</t>
  </si>
  <si>
    <t xml:space="preserve"> प्रभाग क्र.69 अ मध्ये सह्याद्रीनगर,आदर्शनगर भागात ड्रेनेज लाईन टाकणे </t>
  </si>
  <si>
    <t xml:space="preserve">ग. मैलापाणी शुद्धीकरण केंद्र (डॉ. नायडू हॉस्पिटल आवार) </t>
  </si>
  <si>
    <t>RE20A301/W2-1404</t>
  </si>
  <si>
    <t>प्रभाग क्र.  71 वास्तूनगर परिसरात रस्ते   साईडपट्टया   काँक्रीटीकरण  करणे.</t>
  </si>
  <si>
    <t>CE28A211</t>
  </si>
  <si>
    <t>ZE16B102A/S6-356</t>
  </si>
  <si>
    <t xml:space="preserve">राजश्री शाहू महाराज संकुल बांधणे, हडपसर </t>
  </si>
  <si>
    <t xml:space="preserve"> प्रभाग क्र.69 अ मध्ये केशवनगर,स.नं.35 भागात ड्रेनेज लाईन टाकणे </t>
  </si>
  <si>
    <t>छ−1. भवन विभाग</t>
  </si>
  <si>
    <t>RE14B301/W5-717</t>
  </si>
  <si>
    <t>प्रभाग क्र.  71 आंबेडकरनगर साईबाबा मंदिराजवळ काँक्रीटीकरण  करणे.</t>
  </si>
  <si>
    <t>ZE16B102A/S6-357</t>
  </si>
  <si>
    <t xml:space="preserve"> प्रभाग क्र.70अ मध्ये परिसरात ड्रेनेज लाईन टाकणे</t>
  </si>
  <si>
    <t>RE14B301/W5-718</t>
  </si>
  <si>
    <t>ZE16B102A/S6-358</t>
  </si>
  <si>
    <t xml:space="preserve"> प्रभाग क्र.70अ मध्ये शिवशंकर, लोकेश सोसायटी परिसरात ड्रेनेज लाईन टाकणे. </t>
  </si>
  <si>
    <t>प्रभाग क्र.  71 आंबेडकरनगर गल्ली नं.  5, 6 ड्रेनेज  लाईन बदलणे.</t>
  </si>
  <si>
    <t>XE23A302/C7-681</t>
  </si>
  <si>
    <t>प्रभाग क्र.61 अ मधील ड्रेनेज  लाईन साफसफाई करून गाळ काढणे</t>
  </si>
  <si>
    <t>ZE16B102A/S6-359</t>
  </si>
  <si>
    <t>CE28A213</t>
  </si>
  <si>
    <t>RE14B301/W5-719</t>
  </si>
  <si>
    <t xml:space="preserve"> प्रभाग क्र.70अ मध्ये शंकर महाराज वसाहत येथे विविध ठिकाणी ड्रेनेज लाईन टाकणे. </t>
  </si>
  <si>
    <t>68. अण्णाभाऊ साठे महोत्सव</t>
  </si>
  <si>
    <t>प्रभाग क्र.  71 आंबेडकरनगर मशीद   जवळील गल्ल्या काँक्रीटीकरण  करणे.</t>
  </si>
  <si>
    <t xml:space="preserve">सावित्रिबाई फुले स्मारक व फुले वाड्यामधील परिसराचाविकास करणे </t>
  </si>
  <si>
    <t>RE11A168</t>
  </si>
  <si>
    <t>XE23A302/C7-682</t>
  </si>
  <si>
    <t>प्रभाग क्र.61 अ विविध   ठिकाणचे पावसाळी लाईन साफ करणे</t>
  </si>
  <si>
    <t>ZE16B102A/S6-360</t>
  </si>
  <si>
    <t xml:space="preserve"> प्रभाग क्र.70 ब मध्ये पापळवस्ती परिसरात विविध ठिकाणी ड्रेनेज लाईन टाकणे. </t>
  </si>
  <si>
    <t>RE14B301/W5-720</t>
  </si>
  <si>
    <t>प्रभाग क्र.  71 प्रेमनगर सणस यांचे घराजवळ ड्रेनेज  लाईन बदलणे.</t>
  </si>
  <si>
    <t>CE28A215</t>
  </si>
  <si>
    <t>बालगंधर्व रंगमंदिर व गणेशकला केंद्र येथील खुर्च्या बदलणे व तद् नुषंगिक कामे करणे</t>
  </si>
  <si>
    <t>RE20A302/C2-963</t>
  </si>
  <si>
    <t>ZE16B102A/S6-361</t>
  </si>
  <si>
    <t>प्रभाग क्र.61 अ नताशा   इन्क्लेव्ह जवळील फुटपाथ करणे</t>
  </si>
  <si>
    <t xml:space="preserve"> प्रभाग क्र.70 ब मध्ये बिबवेवाडी परिसरात विविध ठिकाणी डे्रनेज लाईन टाकणे. </t>
  </si>
  <si>
    <t>RE14B301/W5-721</t>
  </si>
  <si>
    <t>प्रभाग क्र.  71 प्रेमनगर साळवे  यांचे घराजवळ ड्रेनेज  लाईन  टाकणे.</t>
  </si>
  <si>
    <t>CE28A219</t>
  </si>
  <si>
    <t xml:space="preserve">छ−2. भवन विभाग (विभागीय कार्यालय) </t>
  </si>
  <si>
    <t>ZE16B102A/S6-362</t>
  </si>
  <si>
    <t>RE20A302/C2-964</t>
  </si>
  <si>
    <t>यशवंतराव चव्हाण नाटयगृह कोथरूड येथे विविध दुरूस्ती विषयक व विकासाची कामे करणे</t>
  </si>
  <si>
    <t xml:space="preserve"> प्रभाग क्र.70 ब मध्ये इंदिरानगर मध्ये विविध ठिकाणची जुनी ड्रेनेज लाईन बदलून नवीन टाकणे. </t>
  </si>
  <si>
    <t>प्रभाग क्र.61 अ नताशा   हिल  व्ह्यु सोसायटी  समोरील फुटपाथ करणे</t>
  </si>
  <si>
    <t>RE14B301/W5-722</t>
  </si>
  <si>
    <t>प्रभाग क्र.  71 प्रेमनगर  चौधरी यांचे घराजवळील शौचालयाची दुरुस्ती करणे.</t>
  </si>
  <si>
    <t>CE28A220</t>
  </si>
  <si>
    <t>RE20A302/C2-965</t>
  </si>
  <si>
    <t>ZE16B102A/S6-363</t>
  </si>
  <si>
    <t>येरवडा स.नं. 4, लोकशाहीर अण्णाभाऊ साठे सांस्कृतिक हॉलचे उर्वरित काम करणे</t>
  </si>
  <si>
    <t>RE14B301/W5-723</t>
  </si>
  <si>
    <t xml:space="preserve"> प्रभाग क्र.70 ब मध्ये चव्हाण नगर येथील जुनी ड्रेनेज लाईन बदलून नवीन टाकणे. </t>
  </si>
  <si>
    <t>प्रभाग क्र.61 ब जगतापनगर  रस्ता पुर्नडांबरीकरण  करणे</t>
  </si>
  <si>
    <t>प्रभाग क्र.  71 प्रेमनगर 20 संडास शौचालयाची दुरुस्ती करणे.</t>
  </si>
  <si>
    <t>ZE16B102A/S6-364</t>
  </si>
  <si>
    <t xml:space="preserve"> प्रभाग क्र.70 ब मध्ये संभाजी नगर येथील जुनी ड्रेनेज लाईन बदलून नवीन टाकणे. </t>
  </si>
  <si>
    <t>CE28A221</t>
  </si>
  <si>
    <t>व्यंगचित्रकार कै. बाळासाहेब ठाकरे कलादालनचे उर्वरित काम करणे व तद्नुषंगिक कामे करणे.</t>
  </si>
  <si>
    <t>69. राष्ट्रीय व आंतरराष्ट्रीय स्तरावरील 
मनपाला भेट देणाऱ्या प्रमुख पाहुण्यांचे स्वागत, निवास व भोजन कार्यक्रम प्रसंगी</t>
  </si>
  <si>
    <t>RE20C302/C1-700</t>
  </si>
  <si>
    <t>RE11A169</t>
  </si>
  <si>
    <t>ZE16B102A/S6-365</t>
  </si>
  <si>
    <t>प्रभाग क्र.61 ब केदारीनगर बसरूट व परिसर जून्या    स्ट्रिटलाईट बदलून नवीन लावणे</t>
  </si>
  <si>
    <t xml:space="preserve"> प्रभाग क्र.70 ब मध्ये शंकर महाराज वसाहतीमध्ये जुनी ड्रेनेज लाईन बदलून नवीन टाकणे. </t>
  </si>
  <si>
    <t>CE28A222</t>
  </si>
  <si>
    <t>शनिवारवाडा येथील लाईट अॅण्ड शो चे नुतनीकरण करणे</t>
  </si>
  <si>
    <t>ZE16B102A/S6-366</t>
  </si>
  <si>
    <t>RE14B301/W5-724</t>
  </si>
  <si>
    <t>XE23A302/C7-683</t>
  </si>
  <si>
    <t xml:space="preserve"> प्रभाग क्र.70 ब मध्ये विविध ठिकाणी ड्रेनेज लाईन टाकणे. </t>
  </si>
  <si>
    <t>प्रभाग क्र.  71 प्रेमनगर आरोग्य  कोठीसमोर ड्रेनेज  लाईन बदलणे.</t>
  </si>
  <si>
    <t>प्रभाग क्र.61 ब मधील ड्रेनेज  लाईन साफसफाई करून गाळ काढणे</t>
  </si>
  <si>
    <t>CE28A223</t>
  </si>
  <si>
    <t>ZE16B102A/S6-367</t>
  </si>
  <si>
    <t>गणेश कला क्रिडा मंदिर येथील आसन व्यवस्था बदलणे आवषयक कामे करणे</t>
  </si>
  <si>
    <t>RE14B301/W5-725</t>
  </si>
  <si>
    <t xml:space="preserve"> प्रभाग क्र.70 ब मध्ये विविध ठिकाणी चेंबरची दुरूस्ती करणे. </t>
  </si>
  <si>
    <t>प्रभाग क्र.  71 बिबवेवाडी ओटावरील शौचालयाची रंगरंगोटी करणे.</t>
  </si>
  <si>
    <t>XE23A302/C7-684</t>
  </si>
  <si>
    <t>प्रभाग क्र.61 ब विविध ठिकाणचे पावसाळी लाईन साफ करणे</t>
  </si>
  <si>
    <t>ZE16B102A/S6-368</t>
  </si>
  <si>
    <t>XE23A301/W7-1011</t>
  </si>
  <si>
    <t>CE28A224</t>
  </si>
  <si>
    <t xml:space="preserve"> प्रभाग क्र.70 ब मध्ये शिवशंकर सोसायटी येथील जुनी ड्रेनेज लाईन बदलून नवीन टाकणे. </t>
  </si>
  <si>
    <t>सिंहगड किल्ला स्वराज्य निष्ठ शिल्प तयार करणे</t>
  </si>
  <si>
    <t>प्रभाग क्र.  71 आनंदनगर झोपडपट्टी  जवळ ड्रनेज  लाईन  टाकणे.</t>
  </si>
  <si>
    <t>ZE16B102A/S6-369</t>
  </si>
  <si>
    <t xml:space="preserve"> प्रभाग क्र.71 अ मध्ये प्रेमनगर झोपडपट्टीत मोठ्या व्यासची ड्रेनेज लाईन टाकणे. </t>
  </si>
  <si>
    <t>RE22C302/C4-630</t>
  </si>
  <si>
    <t>प्रभाग क्र.61 ब मधील   महादजी शिंदे शाळा व सिद्धार्थनगर शाळा येथे  विविध विकासाची कामे करणे</t>
  </si>
  <si>
    <t>ZE16B102A/S6-370</t>
  </si>
  <si>
    <t>71. 1 ऑक्टोंबर - जागतिक ज्येष्ठ नागरिक 
दिनाच्या मेळाव्याकरता आच्छादित मंडप टाकणे व स्मृतिचिन्हे देणे. कायम स्वरूपी तरतूद करणे</t>
  </si>
  <si>
    <t>RE11A171</t>
  </si>
  <si>
    <t xml:space="preserve"> प्रभाग क्र.71 अ मध्ये आंबेडकर नगर झोपडपट्टीत ड्रेनेज लाईन टाकणे. </t>
  </si>
  <si>
    <t>ZE16B102A/S6-371</t>
  </si>
  <si>
    <t xml:space="preserve"> प्रभाग क्र.71 अ मध्ये बिबवेवाडी ओटा परिसरात ड्रेनेज लाईन टाकणे. </t>
  </si>
  <si>
    <t>ZE16B102A/S6-372</t>
  </si>
  <si>
    <t xml:space="preserve"> प्रभाग क्र.71 अ मध्ये सुर्यमुखी गणपती मंदिर परिसरात ड्रेनेज लाईन टाकणे </t>
  </si>
  <si>
    <t>RE20A301/W2-1405</t>
  </si>
  <si>
    <t xml:space="preserve">18. सांस्कृतिक केंद्र एकूण बेरीज </t>
  </si>
  <si>
    <t>प्रभाग क्र.  72 मधील  स्मशानभूमी परिसरात इंटरलॉकिंग  ब्लॉक    दुरुस्ती करणे.</t>
  </si>
  <si>
    <t>ZE16B102A/S6-373</t>
  </si>
  <si>
    <t xml:space="preserve"> प्रभाग क्र.71 अ मध्ये यशराज गार्डन कडून पाण्याच्या टाकीकडे ड्रेनेज लाईन टाकणे. </t>
  </si>
  <si>
    <t>RE20A301/W2-1406</t>
  </si>
  <si>
    <t>प्रभाग क्र.  72 मधील 276 ओटा  परिसरात साईटपट्टया काँक्रिट  करणे व इंटरलॉकिंग ब्लॉक   बसविणे.</t>
  </si>
  <si>
    <t>ZE16B102A/S6-374</t>
  </si>
  <si>
    <t>RE20A301/W2-1407</t>
  </si>
  <si>
    <t>19. भाजी मंडया व पशुवधगृहे</t>
  </si>
  <si>
    <t>प्रभाग क्र.  72 मध्ये  थर्माप्लास्टिकची   कामे करणे</t>
  </si>
  <si>
    <t xml:space="preserve"> प्रभाग क्र.71 अ मध्ये आनंद नगर झोपडपट्टीत ड्रेनेज लाईन टाकणे. </t>
  </si>
  <si>
    <t>XE23A302/C7-685</t>
  </si>
  <si>
    <t>83क. आद्य क्रांतीगुरू लहुजी वस्ताद 
यांच्या जयंतीनिमित्त मनपातर्फे लहुजी 
फेस्टिव्हल साजरा करणे</t>
  </si>
  <si>
    <t>RE11A183C</t>
  </si>
  <si>
    <t>प्रभाग क्र.62 अ भिमनगर येथे    ड्रेनेज  लाईन  टाकणे</t>
  </si>
  <si>
    <t>RE20A301/W2-1408</t>
  </si>
  <si>
    <t>ZE16B102A/S6-375</t>
  </si>
  <si>
    <t>CE29A173</t>
  </si>
  <si>
    <t>प्रभाग क्र.  72 मध्ये 276 ओटा  येथे रस्ते   कॉक्रिंट  करणे.</t>
  </si>
  <si>
    <t xml:space="preserve">म. फुले मंडई जुनी व नवीन येथे विविध सुधारणा कामेकरणे </t>
  </si>
  <si>
    <t xml:space="preserve"> प्र.क्र.71 ब बिबवेवाडी ओटा येथे ड्रेनेज लाईन दुरुस्त करणे </t>
  </si>
  <si>
    <t>XE23A302/C7-686</t>
  </si>
  <si>
    <t>RE20A301/W2-1409</t>
  </si>
  <si>
    <t>ZE16B102A/S6-376</t>
  </si>
  <si>
    <t>CE29A229#</t>
  </si>
  <si>
    <t>प्रभाग क्र.  72 मध्ये सरगम चाळ येथे रस्ते   कॉक्रिंट  करणे.</t>
  </si>
  <si>
    <t>प्रभाग क्र.62 अ कोंढवा बु.  राजीव  गांधीनगर आण्णाभाऊ  साठेनगर ड्रेनेज  लाईन  टाकणे</t>
  </si>
  <si>
    <t xml:space="preserve"> प्र.क्र.71 ब प्रेमनगर वसाहतीतील ड्रेनेज लाईन दुरुस्त करणे </t>
  </si>
  <si>
    <t xml:space="preserve">शहरातील विविध भाजी मंडयांमध्ये विकास कामे करणे </t>
  </si>
  <si>
    <t>ZE16B102A/S6-377</t>
  </si>
  <si>
    <t>RE20A301/W2-1410</t>
  </si>
  <si>
    <t xml:space="preserve"> प्र.क्र.71 ब आनंदनगर झोपडपट्टीत ड्रेनेज लाईन टाकणे </t>
  </si>
  <si>
    <t>XE23A302/C7-687</t>
  </si>
  <si>
    <t>प्रभाग क्र.  72 मध्ये शेळके वस्ती   येथे रस्ते   कॉक्रिंट  करणे.</t>
  </si>
  <si>
    <t>CE29A230</t>
  </si>
  <si>
    <t>प्रभाग क्र.62 अ कोंढवा बु. परिसरामध्ये  ड्रेनेज  लाईन  टाकणे</t>
  </si>
  <si>
    <t>कै. प्रतापराव हुले कमर्शिअल मार्केट वॉटर प्रुफिंग करणे व विविध विकास कामे करणे</t>
  </si>
  <si>
    <t>ZE16B102A/S6-378</t>
  </si>
  <si>
    <t xml:space="preserve"> प्र.क्र.71 ब बिबवेवाडी ओटा येथील वारकरी भवन येथे ड्रेनेज लाईन दुरुस्त करणे </t>
  </si>
  <si>
    <t>RE14B301/W5-726</t>
  </si>
  <si>
    <t>प्रभाग क्र.  72 ट्रांझीट कॅम्प   शौचालयाची रंगरंगोटी व दुरुस्ती कामे  करणे.</t>
  </si>
  <si>
    <t>RE14B302/C5-627</t>
  </si>
  <si>
    <t>CE29A232</t>
  </si>
  <si>
    <t>प्रभाग क्र.62 ब कोंढवा बु.  मधील विविध ठिकाणचे चेंबर समपातळीत  वर उचलणे.</t>
  </si>
  <si>
    <t>ZE16B102A/S6-379</t>
  </si>
  <si>
    <t>पुणे शहरातील भाजी मार्केट, भाजी मंडयांमध्ये विविध विकासाची व दुरुस्तीची कामे करणे</t>
  </si>
  <si>
    <t>प्र.क्र.71 ब दत्त मंदिरा मागची ड्रेनेज लाईन बदलणे व बिबवेवाडी ओटा येथे विविध विकासाची कामे करणे</t>
  </si>
  <si>
    <t>XE23A301/W7-1012</t>
  </si>
  <si>
    <t>प्रभाग क्र.  72 अप्पर  इंदिरानगर येथील  ड्रेनेज  चेंबर  साफसफाई  करणे.</t>
  </si>
  <si>
    <t>ZE16B102A/S6-380</t>
  </si>
  <si>
    <t>RE20C302/C1-701</t>
  </si>
  <si>
    <t>CE29A236</t>
  </si>
  <si>
    <t>84. लहुजी वस्ताद  साळवे जयंती महोत्सव 
गंज पेठ व संगमवाडी येथे साजरा करणे</t>
  </si>
  <si>
    <t xml:space="preserve"> प्र.क्र.71 ब आंबेडकर नगर गल्ली क्र.5 व 18 येथील ड्रेनेज लाईन बदलणे </t>
  </si>
  <si>
    <t>गणेशपेठ फिश मार्केेट नुतनीकरण करणे</t>
  </si>
  <si>
    <t>XE23A301/W7-1013</t>
  </si>
  <si>
    <t>ZE16B102A/S6-381</t>
  </si>
  <si>
    <t>प्रभाग क्र.  72 सुप्पर   इंदिरानगर येथे    ड्रेनेज  लाईन   टाकणे व कॉक्रिंट  करणे.</t>
  </si>
  <si>
    <t xml:space="preserve"> प्र.क्र.71 ब आंबेडकर नगर पवार गल्लीतील ड्रेनेज लाईन बदलणे </t>
  </si>
  <si>
    <t>CE20A884/S9-</t>
  </si>
  <si>
    <t>ZE16B102A/S6-382</t>
  </si>
  <si>
    <t>CE29A239</t>
  </si>
  <si>
    <t xml:space="preserve"> प्र.क्र.71 ब आंबेडकर नगर गल्ली क्र.15 येथील ड्रेनेज लाईन बदलणे </t>
  </si>
  <si>
    <t>कोंढवा कत्तलखाना येथे मांस तपासणीसाठी व मांसापासून होणाऱ्या रोगाचे निदान करण्यासाठी प्रयोगशाळा उभारणे</t>
  </si>
  <si>
    <t>XE23A301/W7-1014</t>
  </si>
  <si>
    <t>शहरात  विविध विकासाची कामे करणे</t>
  </si>
  <si>
    <t>प्रभाग क्र.  72 मध्ये 276 ओटा  येथे ड्रेनेज  लाईन   टाकणे व कॉक्रिंट  करणे.</t>
  </si>
  <si>
    <t>ZE16B102A/S6-383</t>
  </si>
  <si>
    <t xml:space="preserve"> प्र.क्र.71 ब आंबेडकर गल्ली क्र.2 येथील ड्रेनेज लाईन बदलणे </t>
  </si>
  <si>
    <t>CE20A884/S9-501</t>
  </si>
  <si>
    <t>XE23A301/W7-1015</t>
  </si>
  <si>
    <t>CE29A240</t>
  </si>
  <si>
    <t>प्रभाग क्र  5 ब मधील भिमनगर परिसरात विविध विकास कामे करणे</t>
  </si>
  <si>
    <t>प्रभाग क्र.  72 मध्ये सरगम चाळ येथे    ड्रेनेज  लाईन   टाकणे व कॉक्रिंट  करणे.</t>
  </si>
  <si>
    <t>सुतारवाडी पाषाण भाजी मंडई विकसित करणे</t>
  </si>
  <si>
    <t>ZE16B102A/S6-384</t>
  </si>
  <si>
    <t xml:space="preserve"> प्र.क्र.71 ब साठे गल्ली मध्ये नवीन ड्रेनेज लाईन टाकणे</t>
  </si>
  <si>
    <t>CE20A884/S9-502</t>
  </si>
  <si>
    <t>XE23A301/W7-1016</t>
  </si>
  <si>
    <t>प्रभाग क्र  5 ब मधील   एकतानगर परिसरात  विविध  विकास  कामे करणे</t>
  </si>
  <si>
    <t>CE29A241</t>
  </si>
  <si>
    <t>प्रभाग क्र.  72 मध्ये शेळके वस्ती   येथे    ड्रेनेज  लाईन   टाकणे व कॉक्रिंट  करणे.</t>
  </si>
  <si>
    <t>ZE16B102A/S6-385</t>
  </si>
  <si>
    <t>प्र.क्र.62 कोंढवा बु.येथील स.नं.2 हगवणे नगर येथील अॅमेनीटी स्पेसवर भाजी मंडई बांधणे.</t>
  </si>
  <si>
    <t xml:space="preserve"> प्र.क्र.71 ब हमालनगर येथे येथील ड्रेनेज लाईन बदलणे </t>
  </si>
  <si>
    <t>CE20A884/S9-503</t>
  </si>
  <si>
    <t>प्रभाग क्र.6ब मध्ये गांधीनगर   येथे  विकास कामे करणे.</t>
  </si>
  <si>
    <t>XE23A301/W7-1017</t>
  </si>
  <si>
    <t>ZE16B102A/S6-386</t>
  </si>
  <si>
    <t>प्रभाग क्र.  72 मध्ये पद्मावती  नगर येथे    ड्रेनेज  लाईन   टाकणे व कॉक्रिंट  करणे.</t>
  </si>
  <si>
    <t xml:space="preserve"> प्रभाग क्र.72 अ सुप्पर येथे नवीन ड्रेनेज लाईन टाकणे</t>
  </si>
  <si>
    <t>CE29A242</t>
  </si>
  <si>
    <t>कोंढवा कत्तलखाना येथील ऑपरेशन व मेंटेनन्स करणे</t>
  </si>
  <si>
    <t>CE20A884/S9-504</t>
  </si>
  <si>
    <t>प्रभाग क्र.6ब  मध्ये मुंबई  पुणे  रस्ता येथे  विविध विकास कामे करणे.</t>
  </si>
  <si>
    <t>ZE16B102A/S6-387</t>
  </si>
  <si>
    <t>XE23A301/W7-1018</t>
  </si>
  <si>
    <t xml:space="preserve"> प्रभाग क्र.72 अ अप्पर 276 ओटा येथे ड्रेनेज लाईन टाकणे </t>
  </si>
  <si>
    <t>प्रभाग क्र.  72 मध्ये   आंबेडकर उदयान    ते  प्रियदर्शनी शाळेपर्यंत मोठया व्यासाची ड्रेनेज  लाईन  टाकणे</t>
  </si>
  <si>
    <t>CE20A884/S9-505</t>
  </si>
  <si>
    <t>प्रभाग क्र  11 अ  मध्ये विविध ठिकाणी विविध विकासाची कामे करणे</t>
  </si>
  <si>
    <t>ZE16B102A/S6-388</t>
  </si>
  <si>
    <t xml:space="preserve"> प्रभाग क्र.72 अ शिवतेज नगर येथे ड्रेनेज लाईन टाकणे </t>
  </si>
  <si>
    <t>CE20A884/S9-506</t>
  </si>
  <si>
    <t>प्रभाग क्र  11 अ पी.एम.सी.कॉलनी येथे  विविध विकासाची कामे करणे</t>
  </si>
  <si>
    <t>RE11A184</t>
  </si>
  <si>
    <t>ZE16B102A/S6-389</t>
  </si>
  <si>
    <t xml:space="preserve"> प्रभाग क्र.72 अ अंबिका नगर येथे ड्रेनेज लाईन टाकणे </t>
  </si>
  <si>
    <t>CE20A884/S9-507</t>
  </si>
  <si>
    <t>प्रभाग क्र.62 ब मधील नाना चौधरी यांच्या घरासमोरील  रस्त्यावर तसेच स.नं.48  मध्ये माळी समाज मंदिर परिसर पोल्स व_x000D_
पथदिवे बसविणे.</t>
  </si>
  <si>
    <t>प्रभाग क्र  11  अ मधील नीलज्योती सोसायटी  येथे  विविध विकासाची कामे करणे</t>
  </si>
  <si>
    <t>ZE16B102A/S6-390</t>
  </si>
  <si>
    <t xml:space="preserve"> प्रभाग क्र.72 अ शेळके वस्ती येथे ड्रेनेज लाईन टाकणे </t>
  </si>
  <si>
    <t>CE20A884/S9-508</t>
  </si>
  <si>
    <t>प्रभाग क्र  11 अ मधील  गोखलेनगर येथे  विविध विकासाची कामे करणे</t>
  </si>
  <si>
    <t xml:space="preserve">19. भाजी मंडया व पशुवधगृहे एकूण बेरीज </t>
  </si>
  <si>
    <t>ZE16B102A/S6-391</t>
  </si>
  <si>
    <t xml:space="preserve"> प्रभाग क्र.72 अ विविध ठिकाणी ड्रेनेज लाईन टाकणे </t>
  </si>
  <si>
    <t>CE20A884/S9-509</t>
  </si>
  <si>
    <t>प्रभाग क्र  11 अ मधील  पत्रकारनगर येथे  विविध विकासाची कामे करणे</t>
  </si>
  <si>
    <t>RE20A302/C2-966</t>
  </si>
  <si>
    <t>प्रभाग क्र.62 ब भिमनगर येथे काँक्रिटीकरण  करणे</t>
  </si>
  <si>
    <t>ZE16B102A/S6-392</t>
  </si>
  <si>
    <t>CE20A884/S9-510</t>
  </si>
  <si>
    <t xml:space="preserve"> प्रभाग क्र. 72 ब मध्ये 276 ओटा येथे डे्रनेज लाईन टाकणे </t>
  </si>
  <si>
    <t>प्रभाग क्र  11  अ मधील आशानगर  येथे  विविध विकासाची कामे करणे</t>
  </si>
  <si>
    <t>RE14B302/C5-628</t>
  </si>
  <si>
    <t>CE20A884/S9-511</t>
  </si>
  <si>
    <t>ZE16B102A/S6-393</t>
  </si>
  <si>
    <t>प्रभाग क्र.62 ब मधील सार्वजनिक शौचालय  मधील विविध कामे करणे</t>
  </si>
  <si>
    <t>प्रभाग क्र  11  अ मधील जनवाडी जनता  वसाहत येथे  विविध विकास कामे करणे</t>
  </si>
  <si>
    <t xml:space="preserve"> प्रभाग क्र. 72 ब मध्ये सुप्पर इंदिरा नगर येथे डे्रनेज लाईल टाकणे </t>
  </si>
  <si>
    <t>CE20A884/S9-512</t>
  </si>
  <si>
    <t>ZE16B102A/S6-394</t>
  </si>
  <si>
    <t>प्रभाग क्र  11  अ मधील वैदुवाडी  आशानगर येथे  विविध विकास कामे करणे</t>
  </si>
  <si>
    <t xml:space="preserve"> प्रभाग क्र. 72 ब मध्ये पी.एम.टी. कॉलनी येथे डे्रनेज लाईन टाकणे </t>
  </si>
  <si>
    <t>86. भगवान गोगादेव फेस्टीवल  साजरा 
करणे</t>
  </si>
  <si>
    <t>CE20A884/S9-513</t>
  </si>
  <si>
    <t>RE11A186</t>
  </si>
  <si>
    <t>प्र.क्र. 12 अ  चाफेकर नगरव शिरोळेवस्ती येथे  विविध विकास कामे करणे</t>
  </si>
  <si>
    <t>ZE16B102A/S6-395</t>
  </si>
  <si>
    <t xml:space="preserve"> प्रभाग क्र. 72 ब मध्ये शिवतेजनगर येथे डे्रनेज लाईन टाकणे </t>
  </si>
  <si>
    <t>CE20A884/S9-514</t>
  </si>
  <si>
    <t>ZE16B102A/S6-396</t>
  </si>
  <si>
    <t>प्र.क्र. 12 अ  मध्ये विविध विकास कामे करणे</t>
  </si>
  <si>
    <t xml:space="preserve"> प्रभाग क्र. 72 ब मध्ये आंबिकानगरयेथे डे्रनेज लाईन टाकणे </t>
  </si>
  <si>
    <t>RE20C301/W1-803</t>
  </si>
  <si>
    <t>क्षेत्रिय कार्यालय : रस्ते डांबरीकरण करणे</t>
  </si>
  <si>
    <t>प्रभाग क्र  69 ब, मध्ये  पाटील   विटभटट्ी, श्रमिक वसाहत, राजीव   गांधी या भागामध्ये अंडरग्राऊड केबल   टाकणे</t>
  </si>
  <si>
    <t>CE20A884/S9-515</t>
  </si>
  <si>
    <t>प्रभाग क्र  17 अ  मध्ये विविध विकासाची कामे करणे</t>
  </si>
  <si>
    <t>ZE16B102A/S6-397</t>
  </si>
  <si>
    <t xml:space="preserve"> प्रभाग क्र. 72 ब मध्ये पवन नगर येथे डे्रनेज लाईन टाकणे </t>
  </si>
  <si>
    <t>RE20C301/W1-804</t>
  </si>
  <si>
    <t>प्रभाग क्र  69 ब, मध्ये गायत्री सोसायटी  मध्ये विद्युत विषयक   कामे करणे</t>
  </si>
  <si>
    <t xml:space="preserve">क्षेत्रिय कार्यालय : नागरिकांच्या सहभाग योजनेतून रस्ते डांबरीकरण करणे </t>
  </si>
  <si>
    <t>CE20A884/S9-516</t>
  </si>
  <si>
    <t>प्रभाग क्र.18 ब मध्ये विविध ठिकाणी सुधारणा कामे करणे</t>
  </si>
  <si>
    <t>ZE16B102A/S6-398</t>
  </si>
  <si>
    <t xml:space="preserve"> प्रभाग क्र. 72 ब मध्ये सरगम चाळ येथे डे्रनेज लाईन टाकणे </t>
  </si>
  <si>
    <t>RE20C301/W1-805</t>
  </si>
  <si>
    <t>XE23A302/C7-688</t>
  </si>
  <si>
    <t>प्रभाग क्र  69 ब,मध्ये धनकवडी गावठाण परिसरात विविध ठिकाणी प्रकाश व्यवस्था  करणे.</t>
  </si>
  <si>
    <t>CE20A884/S9-517</t>
  </si>
  <si>
    <t>प्रभाग क्र.63 अ मिठानगर येथे    ड्रेनेज  लाईन  टाकणे</t>
  </si>
  <si>
    <t>ZE16B102A/S6-399</t>
  </si>
  <si>
    <t>प्रभाग क्र.  20अ मध्ये विविध विकासाची कामे करणे</t>
  </si>
  <si>
    <t>CE20A1228#</t>
  </si>
  <si>
    <t>V2</t>
  </si>
  <si>
    <t xml:space="preserve"> प्रभाग क्र. 72 ब मध्ये सुप्पर इंदीरा नगर येथे डे्रनेज लाईन टाकणे </t>
  </si>
  <si>
    <t xml:space="preserve">क्षेत्रिय कार्यालय : विकेंद्रीकरणाअंतर्गत रस्ते डांबरीकरणकरणे </t>
  </si>
  <si>
    <t>RE14B301/W5-727</t>
  </si>
  <si>
    <t>CE20A884/S9-518</t>
  </si>
  <si>
    <t>प्रभाग क्र  69 ब, मध्ये विविध ठिकाणी राडारोडा,  झाडाचे  कटिंग,  ओला   सुका कचरा   गल्ली बोळातून ट्रॅक्टरने  उचलणे</t>
  </si>
  <si>
    <t>प्रभाग क्र.  20अ मध्ये   शिंदे वस्ती व लक्ष्मीनगर येथे  विविध विकासाची कामे करणे</t>
  </si>
  <si>
    <t>ZE16B102A/S6-400</t>
  </si>
  <si>
    <t>XE23A302/C7-689</t>
  </si>
  <si>
    <t xml:space="preserve"> प्रभाग क्र. 72 ब मध्ये 276 व्ही.आय.टी. कॉलेज येथे ड्रेनेज लाईन टाकणे. </t>
  </si>
  <si>
    <t>प्रभाग क्र.63 अ भाग्योदयनगर  येथे    ड्रेनेज  लाईन  टाकणे</t>
  </si>
  <si>
    <t>CE20A884/S9-519</t>
  </si>
  <si>
    <t>प्रभाग क्र.22 ब विविध ठिकाणी विकास कामे करणे</t>
  </si>
  <si>
    <t>ZE16B102A/S6-401</t>
  </si>
  <si>
    <t xml:space="preserve"> प्रभाग क्र. 72 ब मध्ये अप्पर नगर येथे ड्रेनेज लाईन टाकणे. </t>
  </si>
  <si>
    <t>CE20A884/S9-520</t>
  </si>
  <si>
    <t>प्रभाग क्र.22 ब मध्ये उल्हास नागरी  पतसंस्था जवळील हॉलमधील  विविध विकास कामे करणे</t>
  </si>
  <si>
    <t>क्षेत्रिय कार्यालय : प्रकाश व्यवस्था करणे</t>
  </si>
  <si>
    <t>XE23A302/C7-690</t>
  </si>
  <si>
    <t>ZE16B102A/S6-402</t>
  </si>
  <si>
    <t xml:space="preserve"> प्रभाग क्र.73 मधील काशिनाथ पाटील नगर, पुण्याईनगर परिसरामध्ये ड्रेनेज लाईन टाकणे. </t>
  </si>
  <si>
    <t>प्रभाग क्र.63 अ  मध्ये शिवनेरीनगर ठिकाणी ड्रेनेज  लाईन  टाकणे</t>
  </si>
  <si>
    <t>CE20A884/S9-521</t>
  </si>
  <si>
    <t>33ब</t>
  </si>
  <si>
    <t xml:space="preserve">प्रभाग क्र.33 ब मध्ये स्व.यशवंतराव चव्हाण स्वच्छता अभियान अंतर्गत डहाणूकर कॉलनी येथे विविध विकास कामे करणे. </t>
  </si>
  <si>
    <t>ZE16B102A/S6-403</t>
  </si>
  <si>
    <t xml:space="preserve">क्षेत्रिय कार्यालय : नागरिकांच्या सहभाग योजनेतून प्रकाशव्यवस्था करणे </t>
  </si>
  <si>
    <t xml:space="preserve"> प्रभाग क्र.73 मधील पवार हॉस्पीटल, गणेश मंदिर परिसरामध्ये ड्रेनेज लाईन टाकणे. </t>
  </si>
  <si>
    <t>CE20A884/S9-522</t>
  </si>
  <si>
    <t>RE20A302/C2-967</t>
  </si>
  <si>
    <t>RE20A301/W2-1411</t>
  </si>
  <si>
    <t>प्रभाग क्र.33 ब मधील लक्ष्मीनगर, डहाणूकर कॉलनी  येथे  विविध  विकास  काम करणे.</t>
  </si>
  <si>
    <t>प्रभाग क्र.63 ब कमेला  स्लॅटर हाऊस जवळील  वसाहतीतील गल्ली  बोळ काँक्रिट  करणे</t>
  </si>
  <si>
    <t>प्रभाग क्र  73 मध्ये रजनी  कॉर्नर्र  मागे व स्वामी  समर्थ अपार्टमेन्ट  येथील  रस्ता  तयार   करणे</t>
  </si>
  <si>
    <t>87. कै.यशवंतराव चव्हाण यांचे स्मरणार्थ 
कोथरुड  पुणे येथे कै. यशवंत राव  चव्हाण 
पुरस्कार देणे.</t>
  </si>
  <si>
    <t>ZE16B102A/S6-404</t>
  </si>
  <si>
    <t>RE11A187</t>
  </si>
  <si>
    <t>CE20C450#</t>
  </si>
  <si>
    <t>प्रभाग क्र.73 मधील निवारा सोसायटी, साईकृपा सोसायटी, श्रीहरी सोसायटी परिसरामध्ये ड्रेनेज लाईन टाकणे.</t>
  </si>
  <si>
    <t>V1</t>
  </si>
  <si>
    <t>CE20A884/S9-523</t>
  </si>
  <si>
    <t xml:space="preserve">क्षेत्रिय कार्यालय : विकेंद्रीकरणाअंतर्गत प्रकाश व्यवस्था करणे </t>
  </si>
  <si>
    <t xml:space="preserve">प्रभाग क्र.37 अ ग्रामदैवत तांबडी जोगेश्वर मंदिर व परीसरात विविध विकास कामे करणे व सुशोभिकरण करणे </t>
  </si>
  <si>
    <t>RE20C301/W1-806</t>
  </si>
  <si>
    <t>प्रभाग क्र  73 मधील बालाजीनगर परिसरामध्ये   विद्युत विषयक   कामे करणे</t>
  </si>
  <si>
    <t>ZE16B102A/S6-405</t>
  </si>
  <si>
    <t xml:space="preserve"> प्रभाग क्र.73 मधील रजनी कॉर्नर परिसरामध्ये विविध ठिकाणी ड्रेनेज लाईन टाकणे </t>
  </si>
  <si>
    <t>CE20A884/S9-524</t>
  </si>
  <si>
    <t>RE14B302/C5-629</t>
  </si>
  <si>
    <t>प्रभाग क्र.37 अ श्रीमंत दगडूशेठ  हलवाई गणपती  मंदिर परिसरात विविध विकास कामे करणे</t>
  </si>
  <si>
    <t>प्रभाग क्र.63 ब कमेला  स्लॅटर हाऊस जवळील  वसाहतीतील चेंबर दुरूस्त करणे</t>
  </si>
  <si>
    <t>RE20C301/W1-807</t>
  </si>
  <si>
    <t>प्रभाग क्र  73 मधील साईकृपा, निवारा, गुरूदत्त सोसायटी  मध्ये विद्युत विषयक   कामे करणे</t>
  </si>
  <si>
    <t>ZE16B102A/S6-406</t>
  </si>
  <si>
    <t xml:space="preserve"> प्रभाग क्र.73 मधील गुरूदत्त सोसायटी परिसरामध्ये विविध ठिकाणी ड्रेनेज लाईन टाकणे </t>
  </si>
  <si>
    <t>CE20A884/S9-525</t>
  </si>
  <si>
    <t>प्रभाग क्र.38 ब, कसबा पेठ  परिसरात विविध ठिकाणी विकासाची कामे करणे.</t>
  </si>
  <si>
    <t>ZE16B102A/S6-407</t>
  </si>
  <si>
    <t xml:space="preserve"> प्रभाग क्र.73 मधील पुण्याईनगर परिसरामध्ये ड्रेनेज लाईन टाकणे. </t>
  </si>
  <si>
    <t xml:space="preserve">क्षेत्रिय कार्यालय : भवन विभागाने करावयाची कामे </t>
  </si>
  <si>
    <t>RE14B301/W5-728</t>
  </si>
  <si>
    <t>RE14B302/C5-630</t>
  </si>
  <si>
    <t>प्रभाग क्र  73 मधील काशिनाथ पाटीलनगर,  पुण्याईनगर मध्ये  फरशी व क्रॉक्रिटीकरण  करणे</t>
  </si>
  <si>
    <t>CE20A884/S9-526</t>
  </si>
  <si>
    <t>प्रभाग क्र.63 ब साईबाबा नगर  कोंढवा खुर्द  येथील चेंबर दुरूस्त करणे</t>
  </si>
  <si>
    <t>ZE16B102A/S6-408</t>
  </si>
  <si>
    <t>प्रभाग क्र.38 ब, बुधवार पेठ  परिसरात विविध ठिकाणी विकासाची कामे करणे.</t>
  </si>
  <si>
    <t xml:space="preserve"> प्रभाग क्र.74 अ मधील पीआयसीटी कॉलेज मागिल भोसले गिरणी येथे ड्रेनेज लाईन टाकणे </t>
  </si>
  <si>
    <t>XE23A301/W7-1019</t>
  </si>
  <si>
    <t>ZE16B102A/S6-409</t>
  </si>
  <si>
    <t xml:space="preserve"> प्रभाग क्र.74 अ मधील अश्विनी अर्पाटमेंट ते मोहननगर येथे मोठ्या व्यासाची ड्रेनेज लाईन टाकणे </t>
  </si>
  <si>
    <t>प्रभाग क्र  73 मधील काशिनाथ पाटीलनगर,  पुण्याईनगर परिसरामध्ये ड्रेनेज  लाईन  टाकणे.</t>
  </si>
  <si>
    <t>CE20A884/S9-527</t>
  </si>
  <si>
    <t>क्षेत्रिय कार्यालय : नागरिकांच्या सहभाग योजनेतून भवन विभागाने करावयाची कामे</t>
  </si>
  <si>
    <t>प्रभाग क्र.38 ब, रविवार पेठ  परिसरात विविध ठिकाणी विकासाची कामे करणे</t>
  </si>
  <si>
    <t>RE20C302/C1-702</t>
  </si>
  <si>
    <t>ZE16B102A/S6-410</t>
  </si>
  <si>
    <t xml:space="preserve"> प्रभाग क्र.74 अ मधील आंबेगाव शिव ते महाराणा चौक येथे मोठ्या व्यासाची ड्रेनेज लाईन टाकणे </t>
  </si>
  <si>
    <t>प्रभाग क्र.63 ब साईबाबा नगर,  कोंढवा खुर्द  इ. विविध  ठिकाणी स्ट्रीट  लाईटच्या जुन्या फिटींग  काढुन  नविन एल ई डी फिटींग बसविणे</t>
  </si>
  <si>
    <t>XE23A301/W7-1020</t>
  </si>
  <si>
    <t>CE20A884/S9-528</t>
  </si>
  <si>
    <t>ZE16B102A/S6-411</t>
  </si>
  <si>
    <t>प्रभाग क्र  73 मधील बालाजीनगर परिसरामध्ये ड्रेनेज  लाईन  टाकणे.</t>
  </si>
  <si>
    <t>प्रभाग क्र.38 ब, गणेश पेठ  परिसरात विविध ठिकाणी विकासाची कामे करणे.</t>
  </si>
  <si>
    <t>CE22A614#</t>
  </si>
  <si>
    <t xml:space="preserve"> प्रभाग क्र.74 अ मध्ये विविध ठिकाणी ड्रेनेज लाईन टाकणे </t>
  </si>
  <si>
    <t>V4</t>
  </si>
  <si>
    <t xml:space="preserve">क्षेत्रिय कार्यालय : विकेंद्रीकरणाअंतर्गत भवन विभागाने करावयाची कामे </t>
  </si>
  <si>
    <t>ZE16B102A/S6-412</t>
  </si>
  <si>
    <t xml:space="preserve"> प्रभाग क्र. 75 ब मधील विविध ठिकाणी ड्रेनेज लाईन टाकणे </t>
  </si>
  <si>
    <t>CE20A884/S9-529</t>
  </si>
  <si>
    <t>प्रभाग क्र.40 ब मध्ये हैद्राबाद चाळ याठिकाणी विविध विकासाची कामे करणे.</t>
  </si>
  <si>
    <t>ZE16B102A/S6-413</t>
  </si>
  <si>
    <t xml:space="preserve"> प्रभाग क्र.76 अ, मधील निंबाळकर वस्ती येथे ड्रेनेज लाईन टाकणे. </t>
  </si>
  <si>
    <t>CE20A884/S9-530</t>
  </si>
  <si>
    <t>प्रभाग क्र.40 ब मध्ये स.नं.186 मंगळवार पेठ  याठिकाणी विविध विकासाची कामे करणे.</t>
  </si>
  <si>
    <t>ZE16B102A/S6-414</t>
  </si>
  <si>
    <t xml:space="preserve"> प्रभाग क्र.76 अ,मधील जाधवनगर परिसर येथे ड्रेनेज लाईन टाकणे. </t>
  </si>
  <si>
    <t>ZE16B102A/S6-415</t>
  </si>
  <si>
    <t>CE20A884/S9-531</t>
  </si>
  <si>
    <t xml:space="preserve"> प्रभाग क्र.76 ब स्वामी समर्थनगर व शिवशंभोनगर परिसरातील ड्रेनेज लाईन टाकणे </t>
  </si>
  <si>
    <t>प्रभाग क्र.40 ब मध्ये सोमवार पेठ  लाईन   येथे विविध विकासाची कामे करणे.</t>
  </si>
  <si>
    <t>ZE16B102A/S6-416</t>
  </si>
  <si>
    <t xml:space="preserve"> प्रभाग क्र.74 ब, मधील संभाजीनगर चाळ क्र.24 ते 31 मधील अंतर्गत रोडवर ड्रेनेज लाईन टाकणे </t>
  </si>
  <si>
    <t>CE20A884/S9-532</t>
  </si>
  <si>
    <t>RE20A301/W2-1412</t>
  </si>
  <si>
    <t>प्रभाग क्र.40 ब मध्ये 385 रास्ता पेठ  याठिकाणी विविध विकासाची कामे करणे.</t>
  </si>
  <si>
    <t>प्रभाग क्र  74 अ, मधील पुर्ती  सोसायटी येथील फुटपाथ तयार   करणे</t>
  </si>
  <si>
    <t>ZE16B102A/S6-417</t>
  </si>
  <si>
    <t>प्रभाग क्र.74 ब, मधील शिवशंकर चौक ते केशव कॉम्प्लेक्स या मुख्य रस्त्यावर मोठ्या व्यासाची ड्रेनेज लाईन टाकणे व तद्नुषिंगक कामे करणे.</t>
  </si>
  <si>
    <t>CE20A884/S9-533</t>
  </si>
  <si>
    <t>RE20C301/W1-808</t>
  </si>
  <si>
    <t>प्रभाग क्र.41 अ विविध   ठिकाणी सुशोभिकरण   करणे</t>
  </si>
  <si>
    <t>प्रभाग क्र  74 अ, मधील स.नं.34, पुर्ती  सोसायटी परिसरात  विविध  ठिकाणी विद्युत   विषयक कामे करणे</t>
  </si>
  <si>
    <t>ZE16B102A/S6-418</t>
  </si>
  <si>
    <t>RE20A302/C2-968</t>
  </si>
  <si>
    <t>प्रभाग क्र.74 ब, मधील गणेशनगर, मुंगळेअण्णानगर, उर्मिला, राऊतबाग, राजमुद्रा, पंचरत्नेश्वर, श्रीनगर, नवरंग मध्ये विविध ठिकाणी मोठ्या व्यासाची ड्रेनेज लाईन टाकणे व तद्नुषिंगक कामे करणे.</t>
  </si>
  <si>
    <t>CE20A884/S9-534</t>
  </si>
  <si>
    <t>येवलेवाडी परिसरात केदारेश्वर  मंदिर ते  रॉकेट  कंपनी    पर्यंत  अर्धवट राहिलेले डांबरीकरण पूर्ण  करणे</t>
  </si>
  <si>
    <t>RE20C301/W1-809</t>
  </si>
  <si>
    <t>प्र.क्र.42 अ विविध ठिकाणी सुधारणा कामे  तद्नुषंगिक देखभाल दुरुस्तीची  कामे करणे</t>
  </si>
  <si>
    <t>प्रभाग क्र  74 अ, मधील पी.के.नगर, केशव कॉम्पलेंक्स व प्रभागात विविध ठिकाणी प्रकाश व्यवस्था  करणे</t>
  </si>
  <si>
    <t>ZE16B102A/S6-419</t>
  </si>
  <si>
    <t>प्रभाग क्र.74 ब, धनकवडी क्षेत्रिय कार्यालया अंतर्गत येणाऱ्या ड्रेनेज लाईनची साफसफाई जेटिंग मशिनने करणे.</t>
  </si>
  <si>
    <t>XE23A302/C7-691</t>
  </si>
  <si>
    <t>RE20C301/W1-810</t>
  </si>
  <si>
    <t>CE20A884/S9-535</t>
  </si>
  <si>
    <t>येवलेवाडी परिसरातील ठिकठिकाणची ड्रेनेज  लाईन   दुरूस्ती करणे</t>
  </si>
  <si>
    <t>ZE16B102A/S6-420</t>
  </si>
  <si>
    <t>प्रभाग क्र  74 ब, मध्ये स.नं.29,31,32,33,34 व परिसरामध्ये विविध  ठिकाणी एलएडी   फिटिंग  , मराविमं च्या उच्च व_x000D_
कमी दाबाच्या   लाईन  अंडरग्राऊड करणे,   विद्युत   विषयक कामे करणे  व तद्नुषगिक कामे करणे</t>
  </si>
  <si>
    <t>प्रभाग क्र.42ब   मध्ये विविध विकासाची कामे करणे</t>
  </si>
  <si>
    <t>बोपोडी एलिफिस्टन रोड येथील किर्लाेस्कर ऑईल इंजिन कंपनीच्या मागील बाजूस असणाऱ्या कुंदन कुशल नगर ते हॅरिस ब्रिज पर्यंत नदीच्या कडेने ड्रेनेज लाईन टाकणे.</t>
  </si>
  <si>
    <t>ZE16B102A/S6-421</t>
  </si>
  <si>
    <t>RE22C301/W4-764</t>
  </si>
  <si>
    <t>CE20A884/S9-536</t>
  </si>
  <si>
    <t xml:space="preserve"> प्रभाग क्र.70 अ, मध्ये मोठ्या व्यासाच्या ड्रेनेज लाईन टाकणे. </t>
  </si>
  <si>
    <t>प्रभाग क्र  74 ब, मधील पुणे  महानगरपालिकेचा धनकवडी भागातील आरोग्य दवाखान्यामध्ये विविध  विकास  कामे करणे,_x000D_
महिलासाठी स्वच्छतागृह  बांधणे व तद्नुषगिक कामे करणे</t>
  </si>
  <si>
    <t>प्रभाग क्र.48 अ स्व.यशवंतराव चव्हाण  अभियान अंतर्गत विविध विकासाची कामे करणे</t>
  </si>
  <si>
    <t>RE20A302/C2-969</t>
  </si>
  <si>
    <t>ज्ञ. कर्ज उभारण्याचा खर्च</t>
  </si>
  <si>
    <t>येवलेवाडी परिसरातील केदारेश्वर  मंदिर ते  रॉकेट   कंपनीपर्यंतचे 200-300 फुट  अर्धवट सोडलेल्या रस्त्याचे काम पूर्ण  करणे</t>
  </si>
  <si>
    <t>ZE16B102A/S6-422</t>
  </si>
  <si>
    <t xml:space="preserve"> प्रभाग क्र.13 ब मध्ये विविध ठिकाणी ड्रेनेज लाईन टाकणे </t>
  </si>
  <si>
    <t>XE12B301/W6-201</t>
  </si>
  <si>
    <t>CE20A884/S9-537</t>
  </si>
  <si>
    <t>प्रभाग क्र  74 ब, मध्ये स.नं.29,31,32,33,34 व परिसरामध्ये विविध  ठिकाणी पाण्याची लाईन  टाकणे, वॉल बसविणे,_x000D_
लाईन शिफ्टिग करणे व टॅकरने  पाणीपुरवठा  करणे व तद्नुषगिक कामे करणे</t>
  </si>
  <si>
    <t>प्रभाग क्र.  48 ब, विविध विकासाची कामे करणे.</t>
  </si>
  <si>
    <t>ZE16B102A/S6-423</t>
  </si>
  <si>
    <t xml:space="preserve"> प्रभाग क्र.51 मध्ये विविध ठिकाणी ड्रेनेज लाईन टाकणे </t>
  </si>
  <si>
    <t>CE20A884/S9-538</t>
  </si>
  <si>
    <t>XE23A301/W7-1021</t>
  </si>
  <si>
    <t>प्रभाग क्र.  48 ब, यशवंतराव चव्हाण  अभियानातंर्गत विविध विकासाची कामे करणे.</t>
  </si>
  <si>
    <t>प्रभाग क्र  74 अ, मधील येनपुरेनगर परिसरात ड्रेनेज  लाईन   टाकणे व विविध ठिकाणी  दुरूस्ती विषयक कामे करणे</t>
  </si>
  <si>
    <t>ZE16B102A/S6-424</t>
  </si>
  <si>
    <t>5. लोकारोग्य एकूण बेरीज</t>
  </si>
  <si>
    <t>प्र.क्र. 20, मुंढवा रेल्वे गेट ते मुंढवा गाव रस्त्यावरील स.नं. 77/10, जुना स.नं. 77/1 येथे असलेल्या नाल्याची रुंदी वाढविणे, रिटेनिंग वॉल बांधणे, नाल्यावरील ड्रेनेज लाईन बदलणे, मोरी काढणे इ. तद्नुषंगिक कामे करणे</t>
  </si>
  <si>
    <t>CE20A884/S9-539</t>
  </si>
  <si>
    <t>छत्रपती शिवाजी महाराज सभागृह (मनपा 
सभागृह), महात्मा ज्योतिबा फुले सभागृह, 
आचार्य अत्रे सभागृह येथे विविध सुधारणा 
करणे</t>
  </si>
  <si>
    <t>XE23A301/W7-1022</t>
  </si>
  <si>
    <t>RE11A196</t>
  </si>
  <si>
    <t>प्र.क्र. 51 अ  मध्ये अंबिलओढा  मनपा  कॉलनी मध्ये विविध विकास कामे करणे.</t>
  </si>
  <si>
    <t>प्रभाग क्र  74 अ, मधील स.नं.34 मध्ये पावसाळी लाईन   टाकणे व विविध ठिकाणी  दुरूस्ती विषयक कामे करणे</t>
  </si>
  <si>
    <t>CE20A884/S9-540</t>
  </si>
  <si>
    <t xml:space="preserve">यादी क्र. एस6 बेरीज </t>
  </si>
  <si>
    <t>प्रभाग क्र.53 ब मध्ये विविध विकासाची कामे करणे</t>
  </si>
  <si>
    <t>CE20A884/S9-541</t>
  </si>
  <si>
    <t>प्रभाग क्र.53 ब मधील   गवनि  घोषित गणेशमळा येथे  विविध विकासाची कामे करणे</t>
  </si>
  <si>
    <t>मलनि:सारण प्रकल्प टप्पा क्र. 1 - प्रकल्पांतर्गत कामे</t>
  </si>
  <si>
    <t>CE20A884/S9-542</t>
  </si>
  <si>
    <t>प्रभाग क्र.57 अ सारस बाग डांबर कोठी येथे   विविध विकास कामे करणे</t>
  </si>
  <si>
    <t>यादी क्र. एमपी2</t>
  </si>
  <si>
    <t>CE20A884/S9-543</t>
  </si>
  <si>
    <t xml:space="preserve">प्रभाग क्र. 57 ब सारस बाग, तावरे गार्डन, यशंवतराव चव्हाण गार्डन, पाटिल प्लाझा गार्डन येथे विविध विकास कामे करणे. </t>
  </si>
  <si>
    <t>ZE16D101/MP2-</t>
  </si>
  <si>
    <t>मैलापाणी वहन व्यवस्थेसाठी मुख्य मल:निसारण वाहिन्या टाकणे</t>
  </si>
  <si>
    <t>CE20A884/S9-544</t>
  </si>
  <si>
    <t>प्रभाग क्र.  57 ब पर्वती  दर्शन मधील  विविध विकास कामे करणे.</t>
  </si>
  <si>
    <t>RE20A301/W2-1413</t>
  </si>
  <si>
    <t>प्रभाग क्र  75ब, मधील  कात्रज परिसरात विविध ठिकाणी   साईडपटट्या  करणे,  खडीकरण   करणे व डांबरीकरण करणे.</t>
  </si>
  <si>
    <t>ZE16D101/MP2-401</t>
  </si>
  <si>
    <t>तरंगिणी सांस्कृतिक प्रतिष्ठान यांच्या 
सहकार्याने पं.जितेंद्र अभिषेकी गायन 
महोत्सव सहप्रायोजकत्व स्विकारणे</t>
  </si>
  <si>
    <t>विमाननगर परिसरात ड्रेनेज लाईन टाकणे.</t>
  </si>
  <si>
    <t>RE11A201</t>
  </si>
  <si>
    <t>CE20A884/S9-545</t>
  </si>
  <si>
    <t>प्रभाग क्र.  57 ब पर्वती  गावा मधील  विविध विकास कामे करणे.</t>
  </si>
  <si>
    <t>10−ग. विद्युत विभाग एकूण बेरीज</t>
  </si>
  <si>
    <t>RE20A301/W2-1414</t>
  </si>
  <si>
    <t>ZE16D101/MP2-402</t>
  </si>
  <si>
    <t>प्रभाग क्र  75ब,  मधील आंबेगाव पठार व भारती विद्यापीठ परिसरात फुटपाथ  दुरूस्ती विषयक कामे करणे.</t>
  </si>
  <si>
    <t xml:space="preserve">प्रभाग क्र.4 मध्ये श्रमिकनगर,कामगार नगर,उत्तम टाऊनशीप येथे डे्रनेज लाईन टाकणे. </t>
  </si>
  <si>
    <t>CE20A884/S9-546</t>
  </si>
  <si>
    <t>प्रभाग क्र.59 अ 593 गंजपेठ, सागर सोसायटी परिसरात  व विविध ठिकाणी विकास कामे करणे.</t>
  </si>
  <si>
    <t>RE20A301/W2-1415</t>
  </si>
  <si>
    <t>CE20A884/S9-547</t>
  </si>
  <si>
    <t>प्रभाग क्र  75ब, मधील  कात्रज व आंबेगाव परिसरात  विविध  ठिकाणी रस्ते  सुधारणा विषयक कामे करणे.</t>
  </si>
  <si>
    <t>ZE16D101/MP2-403</t>
  </si>
  <si>
    <t xml:space="preserve">प्रभाक क्र.5 मध्ये विश्रांतवाडी,कळस परिसरात डे्रनेज लाईन टाकणे. </t>
  </si>
  <si>
    <t>प्र.क्र.61 ब मधील  विविध विकासाची कामे करणे</t>
  </si>
  <si>
    <t>ZE16D101/MP2-404</t>
  </si>
  <si>
    <t>CE20A884/S9-548</t>
  </si>
  <si>
    <t>RE20C301/W1-811</t>
  </si>
  <si>
    <t>प्रभाग क्र.6 मध्ये बोपोडी एल फिस्टन रोडवर डबर चाळ नाला ते रेल्वे क्रॉसिंग म.न.पा.हद्दीपर्यंत व भोईटे वस्तीपर्यंत डे्रनेेेेेज लाईन टाकणे.</t>
  </si>
  <si>
    <t>प्र.क्र.61 ब शिंदेछत्री परिसरामध्ये विविध  विकास  कामे करणे</t>
  </si>
  <si>
    <t>प्रभाग क्र  75ब, मधील  कात्रज परिसरात विद्युत विषयक विविध कामे करणे.</t>
  </si>
  <si>
    <t>10च. स्ट्रॉम वॉटर ड्रेन प्रकल्प एकूण बेरीज</t>
  </si>
  <si>
    <t>CE20A884/S9-549</t>
  </si>
  <si>
    <t>ZE16D101/MP2-405</t>
  </si>
  <si>
    <t>प्रभाग क्र.65 ब मध्ये विविध विकासाची कामे करणे.</t>
  </si>
  <si>
    <t>XE23A301/W7-1023</t>
  </si>
  <si>
    <t>प्रभाग क्र.6 मध्ये बोपोडी ,खडकी रेल्वे स्टेशन,साई मंदिर चौक ते गणेश मंदिरापर्यंत डे्रनेेेेेज लाईन टाकणे.</t>
  </si>
  <si>
    <t>प्रभाग क्र  75ब,  मधील आंबेगाव पठार व अंजलीनगर परिसरात विविध ठिकाणी ड्रेनेज  लाईन   टाकणे व तद्नुषगिक  कामे_x000D_
करणे</t>
  </si>
  <si>
    <t>CE20A884/S9-550</t>
  </si>
  <si>
    <t>ZE16D101/MP2-406</t>
  </si>
  <si>
    <t>पुणे सांस्कृतिक वैभव ट्रस्ट आयोजित करियर 
महोत्सवाचे सहप्रायोजकत्व स्विकारणे</t>
  </si>
  <si>
    <t>प्रभाग क्र.65 ब मध्ये विविध ठिकाणी विविध विकास कामे करणे.</t>
  </si>
  <si>
    <t>RE11A215</t>
  </si>
  <si>
    <t xml:space="preserve">प्रभाग क्र.7 पाटील पडळमागे पुणे विद्यापीठ आवारालगत डे्रनेेेेेज लाईन टाकणे. </t>
  </si>
  <si>
    <t>CE20A884/S9-551</t>
  </si>
  <si>
    <t>ZE16D101/MP2-407</t>
  </si>
  <si>
    <t>प्रभाग क्र.66 ब, स्टेट  बँक कॉलनी   मध्ये   विविध विकासाची कामे करणे.</t>
  </si>
  <si>
    <t>प्रभाग क्र.7 मधील स्पायसर कॉलेज आवार पंपिंग स्टेशन पासून पुणे विद्यापीठ आवारापर्यंत डे्रनेेेेेज लाईन टाकणे.</t>
  </si>
  <si>
    <t>14. अग्निशामक पथक एकूण बेरीज</t>
  </si>
  <si>
    <t>CE20A884/S9-552</t>
  </si>
  <si>
    <t>प्रभाग क्र.66 ब, मध्ये विविध विकासाची कामे करणे.</t>
  </si>
  <si>
    <t>ZE16D101/MP2-408</t>
  </si>
  <si>
    <t>प्रभाग क्र.8 मधील बाणेर रोड,भैरवी हॉटेलपासून नाल्याचे कडेने राजवाडा हॉटेलपर्यंत डे्रनेेेेेज लाईन टाकणे.</t>
  </si>
  <si>
    <t>CE20A884/S9-553</t>
  </si>
  <si>
    <t>प्रभाग क्र.68 तळजाई, सहकारनगर, लक्ष्मीनगर येथे  विविध विकासाची कामे करणे</t>
  </si>
  <si>
    <t>ZE16D101/MP2-409</t>
  </si>
  <si>
    <t xml:space="preserve">प्रभाग क्र.9 प्रथमेश पार्क सोसायटी ते बाणेर स्मशानभूमी नवीन पुलापर्यंत डे्रनेेेेेज लाईन टाकणे. </t>
  </si>
  <si>
    <t>RE20A301/W2-1416</t>
  </si>
  <si>
    <t>प्रभाग क्र  76 अ, मधील सुखसागरनगर परिसरात डांबरीकरण  करणे</t>
  </si>
  <si>
    <t>CE20A884/S9-554</t>
  </si>
  <si>
    <t>ZE16D101/MP2-410</t>
  </si>
  <si>
    <t>प्रभाग क्र.70अ  मध्ये संत एकनाथ नगर  सोसायटी परिसरात  विविध  विकासाची  कामे करणे</t>
  </si>
  <si>
    <t>प्रभाग क्र.9बाणेर रोड मुख्य रस्ता कळमकर नाल्याच्या कडेने गणराज मंगल कार्यालयापर्यत डे्रनेेेेेज लाईन टाकणे.</t>
  </si>
  <si>
    <t>RE20A301/W2-1417</t>
  </si>
  <si>
    <t>प्रभाग क्र  76  अ, मधील शिवशंभोनगर व स्वामीसमर्थनगर मध्ये पेव्हिंग ब्लॉक  बसविणे</t>
  </si>
  <si>
    <t>CE20A884/S9-555</t>
  </si>
  <si>
    <t>ZE16D101/MP2-411</t>
  </si>
  <si>
    <t>प्रभाग क्र.70अ   मध्ये इंदिरानगर परिसरात विविध विकासाची कामे करणे.</t>
  </si>
  <si>
    <t>प्रभाग क्र.9 बालेवाडी रोड चाकणकर मळा नाल्यापासून ते लक्ष्मीमाता मंदिरपर्यंत डे्रनेेेेज लाईन टाकणे.</t>
  </si>
  <si>
    <t>नेताजी सुभाषचंद्र बोस यांची जयंती साजरी 
करणे</t>
  </si>
  <si>
    <t>RE11A224</t>
  </si>
  <si>
    <t>RE20A301/W2-1418</t>
  </si>
  <si>
    <t>CE20A884/S9-556</t>
  </si>
  <si>
    <t>प्रभाग क्र  76 ब, मधील   कात्रज नविन वसाहत मधील मुख्य   रस्ता   डांबरीकरण करणे</t>
  </si>
  <si>
    <t>ZE16D101/MP2-412</t>
  </si>
  <si>
    <t xml:space="preserve">प्रभाग क्र.9 मधील साईदत्त सोसायटी ते श्री लॉज नाल्यापर्यंत 24 इंची डे्रनेेेेेज लाईन टाकणे. </t>
  </si>
  <si>
    <t>प्रभाग क्र.70अ  मध्ये निलकमल,  शिवशंकर, कुंभारवस्ती येथे  विकास कामे करणे.</t>
  </si>
  <si>
    <t>RE20C301/W1-812</t>
  </si>
  <si>
    <t>19. भाजी मंडया व पशुवधगृहे एकूण बेरीज</t>
  </si>
  <si>
    <t>प्रभाग क्र  76 अ, मधील सुखसागरनगर भाग-1, शिवशंभोनगर गल्ली  क्र  1,2,3,4 येथे  विद्युत विषयक   कामे करणे</t>
  </si>
  <si>
    <t>ZE16D101/MP2-413</t>
  </si>
  <si>
    <t>प्रभाग क्र.9 मधील डीएसके सोसायटी समोर केळीच्या बागेजवळ 600 मि.मी.व्यासाची ड्रेनेज लाईन टाकणे.</t>
  </si>
  <si>
    <t>CE20A884/S9-557</t>
  </si>
  <si>
    <t>प्रभाग क्र.70अ  मध्ये बकुळा  हॉल परिसरात विविध विकास कामे करणे.</t>
  </si>
  <si>
    <t>RE20C301/W1-813</t>
  </si>
  <si>
    <t>प्रभाग क्र  76 अ, मधील सुखसागरनगर भाग 1 व 2 शिवशंभोनगर मध्ये भुमिगत   केबल करणे</t>
  </si>
  <si>
    <t>ZE16D101/MP2-414</t>
  </si>
  <si>
    <t>CE20A884/S9-558</t>
  </si>
  <si>
    <t>प्रभाग क्र.9 मधील बाणेर रस्ता ते प्रथमेश सोसायटी कडे जाणा-या नाल्यामध्ये ड्रेनेज लाईन टाकणे.</t>
  </si>
  <si>
    <t>प्रभाग क्र.70अ  मध्ये प्रसाद बिबवे नगर  येथे  विविध विकास कामे करणे.</t>
  </si>
  <si>
    <t>RE14B301/W5-729</t>
  </si>
  <si>
    <t>ZE16D101/MP2-415</t>
  </si>
  <si>
    <t>प्रभाग क्र  76 ब, मधील राजस सोसायटी, उत्कर्ष  सोसायटी येथील राडारोडा उचलणे</t>
  </si>
  <si>
    <t>CE20A884/S9-559</t>
  </si>
  <si>
    <t>कोरेगाव पार्क येथे मुळा-मुठा नदीच्या कडेने बरनिंग घाटमागे 600 मि.मी.व्यासाची डे्रनेज लाईन टाकणे.</t>
  </si>
  <si>
    <t xml:space="preserve">2−अ. जलोत्सारण निधीकडे वर्ग </t>
  </si>
  <si>
    <t>प्रभाग क्र.70अ   मध्ये धनकवडी येथील विविध  विकास  कामे करणे.</t>
  </si>
  <si>
    <t>ZE16D101/MP2-416</t>
  </si>
  <si>
    <t>RE14B301/W5-730</t>
  </si>
  <si>
    <t>CE20A884/S9-560</t>
  </si>
  <si>
    <t>प्रभाग क्र.24 मध्ये विविध ठिकाणी छोटया व्यासाच्या ड्रेनेज लाईन बदलून मोठया व्यासाची ड्रेनेज लाईन टाकणे.</t>
  </si>
  <si>
    <t>प्रभाग क्र  76 ब, मधील   कात्रज परिसरातील  सर्व सुलभ शौचालयांची रंगरंगोटी व इतर सुधारणा   कामे करणे</t>
  </si>
  <si>
    <t>प्रभाग क्र.  75 ब मधील विविध ठिकाणी विविध विकासाची कामे करणे</t>
  </si>
  <si>
    <t>भारतीय वारकरी मंडळाच्या वतीने कीर्तन 
महोत्सव सोहळा सहप्रायोजकत्वातून करणे</t>
  </si>
  <si>
    <t>RE11A225</t>
  </si>
  <si>
    <t>ZE16D101/MP2-417</t>
  </si>
  <si>
    <t>CE20A884/S9-561</t>
  </si>
  <si>
    <t>प्रभाग क्र.25 मध्ये विविध ठिकाणी छोटया व्यासाच्या ड्रेनेज लाईन बदलून मोठया व्यासाची ड्रेनेज लाईन टाकणे.</t>
  </si>
  <si>
    <t>XE23A301/W7-1024</t>
  </si>
  <si>
    <t>प्रभाग क्र.65, 89 घोरपडे  पेठ  आण्णासाहेब शिंदे शाळेच्या मागे विविध विकास कामे करणे.</t>
  </si>
  <si>
    <t>प्रभाग क्र  76 ब, मधील आंनदनगर येथे अंतर्गत   गल्लीमधील ड्रेनेज  लाईन बदलणे</t>
  </si>
  <si>
    <t>CE20A884/S9-562</t>
  </si>
  <si>
    <t>ZE16D101/MP2-418</t>
  </si>
  <si>
    <t>येवलेवाडी गावामध्ये विविध विकास कामांकरिता   आर्थिक तरतूद करणे.</t>
  </si>
  <si>
    <t>प्रभाग क्र.26 मध्ये कोथरूड इंदिरानगर,राजीवगांधीनगर,भिमनगर परिसरातील कमी व्यासाची डे्रनेज लाईन बदलणे.</t>
  </si>
  <si>
    <t>XE23A301/W7-1025</t>
  </si>
  <si>
    <t>प्रभाग क्र  76 ब, मधील   कात्रज गावठाण परिसरात ओव्हाळवाडा,  कदमचाळ,  नविन वसाहत येथे स्ट्रॉम  वॉटर लाईन_x000D_
टाकणे.</t>
  </si>
  <si>
    <t>CE20A884/S9-563</t>
  </si>
  <si>
    <t>ZE16D101/MP2-419</t>
  </si>
  <si>
    <t>फुलेनगर ,येरवडा राम सोसायटी  मध्ये विविध विकास कामे करणे.</t>
  </si>
  <si>
    <t xml:space="preserve">प्रभाग क्र.26 मोरे श्रमिक वसाहत डे्रनेज लाईन बदलणे. </t>
  </si>
  <si>
    <t>XE23A301/W7-1026</t>
  </si>
  <si>
    <t>CE20A884/S9-564</t>
  </si>
  <si>
    <t>प्रभाग क्र  76 ब, मधील  कात्रज सुखसागरनगर सीमानगर सोसायटी याठिकाणी स्ट्रॉम वॉटर   लाईन   टाकणे</t>
  </si>
  <si>
    <t>कोंढवा  बु.येथे विविध विकास कामे करणे.</t>
  </si>
  <si>
    <t>ZE16D101/MP2-420</t>
  </si>
  <si>
    <t>प्रभाग क्र.26 किमया हॉटेल ते दूरदर्शन नाल्यातील डे्रनेज लाईन बदलून मोठया व्यासाची डे्रनेज लाईन बदलणे.</t>
  </si>
  <si>
    <t>XE23A301/W7-1027</t>
  </si>
  <si>
    <t>CE20A884/S9-565</t>
  </si>
  <si>
    <t>प्रभाग क्र  76 ब, मधील भारतनगर दत्तनगर परिसरात   गरड व शेडगे यांचे  घराजवळ ड्रेनेज  लाईन  टाकणे</t>
  </si>
  <si>
    <t>नव्याने समाविष्ट होणाऱ्या गावांमध्ये विकास  कामे करणे.</t>
  </si>
  <si>
    <t>ZE16D101/MP2-421</t>
  </si>
  <si>
    <t>रमेश को.ऑप.सोसायटी ते पौंड रोड मुख्य रस्त-नाल्यातील जुनी व खराब झालेली डे्रनेज लाईन टाकणे.</t>
  </si>
  <si>
    <t>CE20A884/S9-566</t>
  </si>
  <si>
    <t>XE23A301/W7-1028</t>
  </si>
  <si>
    <t>स्वर भास्कर पंडीत भिमसेन जोशी पुरस्कार 
(सन 2010-11)</t>
  </si>
  <si>
    <t>प्र.क्र. 67 ब मध्ये विविध ठिकाणी विविध विकासाची कामे करणे</t>
  </si>
  <si>
    <t>RE11A238</t>
  </si>
  <si>
    <t>प्रभाग क्र  76 ब, मधील सुखसागरनगर येथील प्रविणचाळ येथे स्ट्रॉम  वॉटर  लाईन  टाकणे.</t>
  </si>
  <si>
    <t>ZE16D101/MP2-422</t>
  </si>
  <si>
    <t xml:space="preserve">नवनाथ मित्र मंडळ ते रामबाग कॉलनी मुख्य रस्ता-जुनी व खराब झालेली डे्रनेज लाईन बदलणे. </t>
  </si>
  <si>
    <t>CE20A884/S9-567</t>
  </si>
  <si>
    <t>प्र.क्र. 40 ब मध्ये विविध ठिकाणी विविध विकासाची कामे करणे</t>
  </si>
  <si>
    <t xml:space="preserve">भांडवली खर्चाबाबतचे अंदाजपत्रक एकूण बेरीज </t>
  </si>
  <si>
    <t>ZE16D101/MP2-423</t>
  </si>
  <si>
    <t xml:space="preserve">प्रभाग क्र.27 मधील विविध ठिकाणच्या जुन्या व खराब झालेल्या डे्रनेज लाईन बदलणे. </t>
  </si>
  <si>
    <t>CE20A884/S9-568</t>
  </si>
  <si>
    <t>प्र.क्र. 7 अ  मध्ये विविध ठिकाणी विविध विकासाची कामे करणे</t>
  </si>
  <si>
    <t>ZE16D101/MP2-424</t>
  </si>
  <si>
    <t>प्रभाग क्र.28 सागर कॉलनी येथील नाल्याच्या कडेने बांधण्यात येणाऱ्या रिटेनिंग वॉलचे उर्वरित काम पूर्ण करणे.</t>
  </si>
  <si>
    <t>CE20A884/S9-569</t>
  </si>
  <si>
    <t>प्र.क्र. 8 ब मध्ये विविध ठिकाणी विविध विकासाची कामे करणे</t>
  </si>
  <si>
    <t>ZE16D101/MP2-425</t>
  </si>
  <si>
    <t xml:space="preserve">प्रभाग क्र.29 बावधान रामनदी येथे अस्तित्वातील नादुरूस्त मुख्य डे्रनेज लाईन नव्याने विकसित करणे. </t>
  </si>
  <si>
    <t>CE20A884/S9-570</t>
  </si>
  <si>
    <t>प्र.क्र. 49 अ  मध्ये विविध ठिकाणी विविध विकासाची कामे करणे</t>
  </si>
  <si>
    <t>ZE16D101/MP2-426</t>
  </si>
  <si>
    <t xml:space="preserve">प्रभाग क्र.30 हिंगणे होम कॉलनी कर्वेनगर येथे नाल्यातुन ड्रेनेज लाईन विकासित करणे. </t>
  </si>
  <si>
    <t>CE20A884/S9-571</t>
  </si>
  <si>
    <t xml:space="preserve">2. + 2−अ. बेरीज </t>
  </si>
  <si>
    <t>प्र.क्र. 8 अ  मध्ये विविध ठिकाणी विविध विकासाची कामे करणे</t>
  </si>
  <si>
    <t>स्वर भास्कर पंडीत भिमसेन जोशी पुरस्कार</t>
  </si>
  <si>
    <t>ZE16D101/MP2-427</t>
  </si>
  <si>
    <t>RE11A239</t>
  </si>
  <si>
    <t xml:space="preserve">प्रभाग क्र.30 मराठ वाडा कॉलेज ते हिंगणे होम कॉलनी ड्रेनेज लाईन विकासित करणे. </t>
  </si>
  <si>
    <t>CE20A884/S9-572</t>
  </si>
  <si>
    <t>प्र.क्र. 60 ब मध्ये विविध ठिकाणी विविध विकासाची कामे करणे</t>
  </si>
  <si>
    <t>ZE16D101/MP2-428</t>
  </si>
  <si>
    <t>प्रभाग क्र.30 हायवे बायपास वरील चर्च, वर्धमान पेट्रोल पंप ते नाल्या पर्यत रस्त्याच्या कडेने मुख्य मलवाहिनी विकासित करणे</t>
  </si>
  <si>
    <t>CE20A884/S9-573</t>
  </si>
  <si>
    <t>प्र.क्र. 18 अ  मध्ये विविध ठिकाणी विविध विकासाची कामे करणे</t>
  </si>
  <si>
    <t>ZE16D101/MP2-429</t>
  </si>
  <si>
    <t>CE20A884/S9-574</t>
  </si>
  <si>
    <t xml:space="preserve">प्रभाग क्र.30 अतुलनगर ते गोकुळनगर मुख्य मलवाहिनी विकसित करणे. </t>
  </si>
  <si>
    <t>प्र.क्र. 63 अ  मध्ये विविध ठिकाणी विविध विकासाची कामे करणे</t>
  </si>
  <si>
    <t>ZE16D101/MP2-430</t>
  </si>
  <si>
    <t>CE20A884/S9-575</t>
  </si>
  <si>
    <t xml:space="preserve">प्रभाग क्र.31 वारजे रामनगर खानवस्ती येथील मुख्य मलवाहिनी बदलणे </t>
  </si>
  <si>
    <t>प्र.क्र. 19 अ  मध्ये विविध ठिकाणी विविध विकासाची कामे करणे</t>
  </si>
  <si>
    <t>ZE16D101/MP2-431</t>
  </si>
  <si>
    <t>CE20A884/S9-576</t>
  </si>
  <si>
    <t xml:space="preserve">प्रभाग क्र.31 वारजे गावठाण इंडस्ट्रिअल इस्टेट मुख्य मलवाहिनी बदलणे </t>
  </si>
  <si>
    <t>प्र.क्र. 4 ब मध्ये विविध ठिकाणी विविध विकासाची कामे करणे</t>
  </si>
  <si>
    <t>महिला महोत्सव</t>
  </si>
  <si>
    <t>CE20A884/S9-577</t>
  </si>
  <si>
    <t>RE11A242</t>
  </si>
  <si>
    <t>ZE16D101/MP2-432</t>
  </si>
  <si>
    <t>प्र.क्र. 14 ब मध्ये विविध ठिकाणी विविध विकासाची कामे करणे</t>
  </si>
  <si>
    <t xml:space="preserve">प्रभाग क्र.32 स्पेन्सर चौक ते मावळे आळी परिसरात मुख्य मलवाहिनी टाकणे </t>
  </si>
  <si>
    <t>RE20A301/W2-1419</t>
  </si>
  <si>
    <t>प्रभाग क्र.41 अ नानाई  बाग या ठिकाणी    रोड डांबरीकरण  करणे</t>
  </si>
  <si>
    <t>CE20A884/S9-578</t>
  </si>
  <si>
    <t>प्र.क्र. 22 ब मध्ये विविध ठिकाणी विविध विकासाची कामे करणे</t>
  </si>
  <si>
    <t>ZE16D101/MP2-433</t>
  </si>
  <si>
    <t xml:space="preserve">प्रभाग क्र.34 मध्ये थोरात उदयाना शेजारील व पंडित अभिषेकी शेजारील नाला चॅनेलाईज करणे </t>
  </si>
  <si>
    <t>XE23A301/W7-1029</t>
  </si>
  <si>
    <t>प्रभाग क्र.41 अ विविध   ठिकाणी ड्रेनेज  लाईन  टाकणे</t>
  </si>
  <si>
    <t>ZE16D101/MP2-434</t>
  </si>
  <si>
    <t xml:space="preserve">प्रभाग क्र.34 मधील कमी व्यासाच्या जुन्या डे्रनेज लाईन काढून मोठया व्यासाच्या डे्रनेज लाईन टाकणे. </t>
  </si>
  <si>
    <t>यादी   क्र. एस9 बेरीज</t>
  </si>
  <si>
    <t>RE20A301/W2-1420</t>
  </si>
  <si>
    <t>प्रभाग क्र.41 अ मधील मस्जिद गल्ली रस्ता   डांबरीकरण करणे</t>
  </si>
  <si>
    <t>ZE16D101/MP2-435</t>
  </si>
  <si>
    <t xml:space="preserve">प्रभाग क्र.36 मधील म्हात्रे पूल येथील नाला चॅनेलायझेशन करणे. </t>
  </si>
  <si>
    <t>वाहतूक नियंत्रण  विभागाकडील  कामाच्या याद्या</t>
  </si>
  <si>
    <t>RE20A301/W2-1421</t>
  </si>
  <si>
    <t>प्रभाग क्र.41 अ गजानन हौसिंग  सोसायटीचा रस्ता डांबरीकरण  करणे</t>
  </si>
  <si>
    <t>ZE16D101/MP2-436</t>
  </si>
  <si>
    <t>प्रभाग क्र.38कसबा मिनाताई ठाकरे उद्यान नाला,दारूवाला पूल नाला,गणेश पेठ दुधभट्टी नाल्यामध्ये सिमाभिंत बांधणे व 1800 मि.मी.व्यासाच्या लाईनला केसिंग करणे व इतर तद्नुषंगिक कामे करणे.</t>
  </si>
  <si>
    <t>पुणे महानगरपालिकेने पं.जितेंद्र अभिषेकी 
महोत्सव आयोजित करणे</t>
  </si>
  <si>
    <t>RE11A244</t>
  </si>
  <si>
    <t>RE20C301/W1-814</t>
  </si>
  <si>
    <t>ZE16D101/MP2-437</t>
  </si>
  <si>
    <t>प्रभाग क्र.41 अ  ढवळे वस्ती,   मिलिंद  नगर गल्ली क्र.1 व 2 विविध ठिकाणी प्रकाश व्यवस्था  करणे</t>
  </si>
  <si>
    <t>प्रभाग क्र.38बुधवार पेठ श्रीकृष्ण टॉकीज,पासोडया विठोबा मंदिर मोती चौक शिवाजी रोड येथे 600 मि.मी.व्यासाची डे्रेनेज लाईन टाकणे.</t>
  </si>
  <si>
    <t>ZE16D101/MP2-438</t>
  </si>
  <si>
    <t>XE23A301/W7-1030</t>
  </si>
  <si>
    <t>प्रभाग क्र.41 अ विविध   ठिकाणी ड्रेनेज  लाईन साफसफाई व दुरूस्ती करणे</t>
  </si>
  <si>
    <t>प्रभाग क्र.38कसबा पेठ जळकी मशीन,सायकल दवाखाना ,साततोटी पोलीस चौकी येथे 600 मि.मी.व्यासाची डे्रनेज लाईन टाकणे.</t>
  </si>
  <si>
    <t>XE23A301/W7-1031</t>
  </si>
  <si>
    <t>प्रभाग क्र.41 अ विविध   ठिकाणी पावसाळी लाईन साफसफाई व दुरूस्ती करणे</t>
  </si>
  <si>
    <t>ZE16D101/MP2-439</t>
  </si>
  <si>
    <t>प्रभाग क्र.42 हडपसर गावठाण , वैदुवाडी व ससाणेनगर या भागामध्ये 600 मि.मी.व्यासाच्या मलवाहिन्या टाकणे.</t>
  </si>
  <si>
    <t>यादी   क्र. एस30</t>
  </si>
  <si>
    <t>RE14B301/W5-731</t>
  </si>
  <si>
    <t>प्रभाग क्र.41 ब शौचालये दुरूस्ती विषयक</t>
  </si>
  <si>
    <t>ZE16D101/MP2-440</t>
  </si>
  <si>
    <t xml:space="preserve">4. पाणीपुरवठा प्रकल्प निधीकडे वर्ग </t>
  </si>
  <si>
    <t xml:space="preserve">प्रभाग क्र.43 येथे माळवाडी परिसरात नाल्याच्या कडेने 900 मि.मी.व्यासाची मलवाहिनी टाकणे. </t>
  </si>
  <si>
    <t>CE20B213/S30-</t>
  </si>
  <si>
    <t>शहरातील वाहतूक व्यवस्था सुधारणेसाठी  विविध विकास कामे करणे</t>
  </si>
  <si>
    <t>RE20A301/W2-1422</t>
  </si>
  <si>
    <t>प्रभाग क्र.41 ब उदय बाग येथील   रस्ता   डांबरीकरण करणे</t>
  </si>
  <si>
    <t>ZE16D101/MP2-441</t>
  </si>
  <si>
    <t>प्रभाग क्र.44 येथे ग्लायडिंग सेंटर मागील बाजूस मंत्री मार्केट कडील नाल्याच्या कडेने उर्वरीत भागात 900 मि.मी. व 600 मि.मी.व्यासाची डे्रनेज लाईन टाकणे.</t>
  </si>
  <si>
    <t>RE20C301/W1-815</t>
  </si>
  <si>
    <t>CE20B213/S30-601</t>
  </si>
  <si>
    <t>प्रभाग क्र.41 ब श्रावस्ती ते  गुलमोहर पार्क  प्रकाश व्यवस्था  करणे</t>
  </si>
  <si>
    <t>प्रभाग क्र.1 अ मधील विविध ठिकाणी पादचाऱ्यांना रस्ता  ओलांडण्यासाठी_x000D_रेइडाटाईप पडेस्टीयन     रोड  क्रॉसिंग  करणे</t>
  </si>
  <si>
    <t>पुणे मनपाच्या वतीने साहित्यिक कलावंत 
संमेलन आयोजित करणे</t>
  </si>
  <si>
    <t>ZE16D101/MP2-442</t>
  </si>
  <si>
    <t>XE23A301/W7-1032</t>
  </si>
  <si>
    <t>RE11A245</t>
  </si>
  <si>
    <t xml:space="preserve">प्रभाग क्र.53 मध्ये पाटील हॉस्पिटल ते हिंगणे चौ दरम्यान मुख्य मलवाहिनी विकसित करणे. </t>
  </si>
  <si>
    <t>प्रभाग क्र.41 ब विविध ठिकाणी ड्रेनेज  लाईन साफसफाई व दुरूस्ती करणे</t>
  </si>
  <si>
    <t>CE20B213/S30-602</t>
  </si>
  <si>
    <t>प्र.क्र.3 अ टाटा गार्डन  येथील  डिवायडर बनविणे</t>
  </si>
  <si>
    <t>XE23A301/W7-1033</t>
  </si>
  <si>
    <t>प्रभाग क्र.41 ब विविध ठिकाणी पावसाळी लाईन साफसफाई व दुरूस्ती करणे</t>
  </si>
  <si>
    <t>ZE16D101/MP2-443</t>
  </si>
  <si>
    <t>प्रभाग क्र.53 मध्ये विठ्ठलवाडी विठ्ठल मंदिर ते वरद सोसायटी पर्यत मुख्य मलवाहिनी विकासित करणे</t>
  </si>
  <si>
    <t>CE20B213/S30-603</t>
  </si>
  <si>
    <t>RE22C301/W4-765</t>
  </si>
  <si>
    <t>प्रभाग क्र.4अ, श्रमिक  वसाहत व कॉमर  झोन याठिकाणी  बस स्टॉप  उभारणे</t>
  </si>
  <si>
    <t>प्रभाग क्र.41 ब झाडण   कामासाठी   आऊट सोर्सिंगने   कामे करणे</t>
  </si>
  <si>
    <t>ZE16D101/MP2-444</t>
  </si>
  <si>
    <t>प्रभाग क्र.53 मध्ये आनंदनगर मधील अंतर्गत गल्ल्यांमधील जुन्या कमी व्यासाच्या मलवाहिन्या बदलून नवीन मलवाहिन्या विकसित करणे.</t>
  </si>
  <si>
    <t>CE20B213/S30-604</t>
  </si>
  <si>
    <t>प्रभाग क्र.4 ब मधील एअरपोर्ट  रोड रस्ता येथील नागपूरचाळ समोरील बसस्टॉप बनविणे</t>
  </si>
  <si>
    <t>ZE16D101/MP2-445</t>
  </si>
  <si>
    <t xml:space="preserve">प्रभाग क्र.57 लक्ष्मीनगर येथील जुनी डे्रेनेज लाईन बदलून नवीन डे्रनेज लाईन टाकणे. </t>
  </si>
  <si>
    <t>CE20B213/S30-605</t>
  </si>
  <si>
    <t>प्रभाग क्र.5अ, मधील  मुख्य रस्ता आळंदी रोड/धानोरी रोड/रिफलेक्टर/सूचना पाटी  बसविणे.</t>
  </si>
  <si>
    <t>ZE16D101/MP2-446</t>
  </si>
  <si>
    <t>प्रभाग क्र.57 पर्वती दर्शन परिसरामध्ये जुनी डे्रेनेज लाईन बदलून नवीन मोठया व्यासाची डे्रनेज लाईन टाकणे.</t>
  </si>
  <si>
    <t>CE20B213/S30-606</t>
  </si>
  <si>
    <t>RE22C301/W4-766</t>
  </si>
  <si>
    <t>प्रभाग क्र.46 अ रामटेकडी  परिसरातील समाज मंदिर  दुरूस्ती करणे</t>
  </si>
  <si>
    <t>प्रभाग क्र.  5 ब कळस आळंदी मुख्य रस्त्यावर आयलंड विकसित   करणे व तदनुषंगिक कामे करणे</t>
  </si>
  <si>
    <t xml:space="preserve">5. जलोत्सारण प्रकल्प निधीकडे वर्ग </t>
  </si>
  <si>
    <t>ZE16D101/MP2-447</t>
  </si>
  <si>
    <t>दिल्ली राष्ट्रकुल स्पर्धेनिमित्त पुणे शहरात 
बॅटल रिले, खेळाडू, कलाकार, प्रतिष्ठित 
मान्यवरांचे स्वागत</t>
  </si>
  <si>
    <t>RE22C301/W4-767</t>
  </si>
  <si>
    <t xml:space="preserve">प्रभाग क्र.65 लहाने पथावरील सुजय गार्डन ते नाला मुख्य मलवाहिनी विकासित करणे. </t>
  </si>
  <si>
    <t>RE11A247</t>
  </si>
  <si>
    <t>प्रभाग क्र.46 अ रामटेकडी  येथील हिंदु  दफनभुमी कामे  दुरूस्ती करणे</t>
  </si>
  <si>
    <t>CE20B213/S30-607</t>
  </si>
  <si>
    <t xml:space="preserve">प्रभाग क्र. 5 ब मधील विश्रांतवाडी चौक ते 509 चौक पर्यंत रस्त्यावर लोखंडी रेलिंग बसविणे व तदनुषंगिक कामे करणे </t>
  </si>
  <si>
    <t>RE14B301/W5-732</t>
  </si>
  <si>
    <t>ZE16D101/MP2-448</t>
  </si>
  <si>
    <t>प्रभाग क्र.46 अ रामटेकडी  स.नं.110/108/9 चेंबर दुरूस्ती करणे</t>
  </si>
  <si>
    <t>प्रभाग क्र.66 एकता मित्र मंडळ ते डायस प्लॉट प्रभाग पिंटी्रग प्रेस दरम्यान मुख्य मलवाहिनी विकासित करणे</t>
  </si>
  <si>
    <t>CE20B213/S30-608</t>
  </si>
  <si>
    <t>प्रभाग क्र.6 अ  मध्ये विविध ठिकाणी कॅटआइज लावणे.</t>
  </si>
  <si>
    <t>RE20C301/W1-816</t>
  </si>
  <si>
    <t>प्रभाग क्र.46 अ  मध्ये सोनार  गल्ली, पंचशिल नगर  चौक,   आनंद नगर,  वाल्मिकी वस्ती येथे  प्रकाश व्यवस्था  सुधारणे</t>
  </si>
  <si>
    <t>ZE16D101/MP2-449</t>
  </si>
  <si>
    <t xml:space="preserve">प्रभाग क्र.67 वाळवेकर नगर येथे पुणे सातारा रोड लगत डे्रनेेज लाईन टाकणे. </t>
  </si>
  <si>
    <t>CE20B213/S30-609</t>
  </si>
  <si>
    <t xml:space="preserve">प्र.क्र.8 ब मुख्य रस्ते मुख्य चौक थर्माेप्लास्टिक पट्ट्या आखणे, रेडियम कॅस्टाथ लावणे, सांकेतिक फलक लावणे </t>
  </si>
  <si>
    <t>XE23A301/W7-1034</t>
  </si>
  <si>
    <t>प्रभाग क्र.46 अ विविध   ठिकाणी ड्रेनेज  लाईन साफसफाई व दुरूस्ती करणे</t>
  </si>
  <si>
    <t>ZE16D101/MP2-450</t>
  </si>
  <si>
    <t>CE20B213/S30-610</t>
  </si>
  <si>
    <t xml:space="preserve">प्रभाग क्र.70 शंकर महाराज वसाहत येथे मोठया व्यासाची मलवाहिनी टाकणे. </t>
  </si>
  <si>
    <t>XE23A301/W7-1035</t>
  </si>
  <si>
    <t>प्रभाग क्र.46 अ विविध   ठिकाणी पावसाळी लाईन साफसफाई व दुरूस्ती करणे</t>
  </si>
  <si>
    <t>प्रभाग क्र.  9 मध्ये विविध ठिकाणी रबर व डांबरी   स्पीड  ब्रेकर बसविणे</t>
  </si>
  <si>
    <t>RE22C301/W4-768</t>
  </si>
  <si>
    <t>ZE16D101/MP2-451</t>
  </si>
  <si>
    <t>CE20B213/S30-611</t>
  </si>
  <si>
    <t>प्रभाग क्र.70 पापळ वस्ती ते स्वामी विवेकानंद मुख्य रस्ता मोठया आकाराची मलवाहिनी विकसित करणे.</t>
  </si>
  <si>
    <t>प्रभाग क्र.46 ब मधील वासुदेव बळवंत फडके  शाळेमध्ये विविध  विकासाची  कामे करणे</t>
  </si>
  <si>
    <t>प्र.क्र.10 अ सुतारवाडी  सूसरोड येथील  परिसरात   नामनिर्देशित फलक  बसवणे</t>
  </si>
  <si>
    <t>RE22C301/W4-769</t>
  </si>
  <si>
    <t>ZE16D101/MP2-452</t>
  </si>
  <si>
    <t>प्रभाग क्र.46 ब मधील ख्रिश्चन व मुस्लिम   दफनभुमी मधील  विविध विकासाची कामे करणे</t>
  </si>
  <si>
    <t>अण्णाभाउ  साठे सामाजिक सभाग्रुह 
क्रांतीवीर लहुजी वस्ताद साळ्वे ईग्रजी शाळा पुष्पहार अर्पण करणे व सांस्क्रुतिक कार्यक्रमाचे आयोजन करणे</t>
  </si>
  <si>
    <t>RE11A248</t>
  </si>
  <si>
    <t>CE20B213/S30-612</t>
  </si>
  <si>
    <t xml:space="preserve">प्रभाग क्र.71 गंगाधाम रस्ता,मरीमाता मंदिर मलवाहिनी विकसित करणे. </t>
  </si>
  <si>
    <t>प्रभाग क्र  11  अ मधील विविध ठिकाणी दिशादर्शक  फलक बसविणे</t>
  </si>
  <si>
    <t>XE23A301/W7-1036</t>
  </si>
  <si>
    <t>प्रभाग क्र.46 ब मध्ये विविध ठिकाणी ड्रेनेज  लाईन  टाकणे</t>
  </si>
  <si>
    <t>ZE16D101/MP2-453</t>
  </si>
  <si>
    <t>CE20B213/S30-613</t>
  </si>
  <si>
    <t xml:space="preserve">प्रभाग क्र.72,276 ओटा वसाहत लगत मलवाहिनी विकसित करणे. </t>
  </si>
  <si>
    <t>RE22C301/W4-770</t>
  </si>
  <si>
    <t>प्रभाग क्र  11ब,गोखलेनगर  मधील विविध ठिकाणी थर्माेप्लास्टी पॅट  व कॅट  आईज लावणे.</t>
  </si>
  <si>
    <t>प्रभाग क्र.46 ब मधील  शिवरकर दवाखाना मधील  विकास कामे करणे</t>
  </si>
  <si>
    <t>ZE16D101/MP2-454</t>
  </si>
  <si>
    <t>RE20C301/W1-817</t>
  </si>
  <si>
    <t>CE20B213/S30-614</t>
  </si>
  <si>
    <t>प्रभाग क्र.46 ब मध्ये वानवडी  विविध ठिकाणी विद्युत   विषयक कामे करणे</t>
  </si>
  <si>
    <t xml:space="preserve">प्रभाग क्र.73 के.के.मार्केट चौक ते अहिल्यादेवी चौक मोठया व्यासाची मलवाहिनी विकसित करणे. </t>
  </si>
  <si>
    <t>प्रभाग क्र  11ब,गोखलेनगर मधील वाहतूक व्यवस्था सुधारण्यासाठी विविध  विकास  कामे करणे.</t>
  </si>
  <si>
    <t>क. पंडित जवाहरलाल नेहरू स्टेडियम</t>
  </si>
  <si>
    <t>XE23A301/W7-1037</t>
  </si>
  <si>
    <t>प्रभाग क्र.46 ब विविध ठिकाणी ड्रेनेज  लाईन साफसफाई व दुरूस्ती करणे</t>
  </si>
  <si>
    <t>ZE16D101/MP2-455</t>
  </si>
  <si>
    <t>CE20B213/S30-615</t>
  </si>
  <si>
    <t xml:space="preserve">प्रभाग क्र.74 सातारा रस्त्यावर राजर्षि शाहू बँक चौकापर्यंत मलवाहिनी विकसित करणे. </t>
  </si>
  <si>
    <t>प्रभाग क्र  11ब, गोखलेनगर मधील  पी.एम.पी.एमल.चे बस स्टॉप  विकसित   करणे</t>
  </si>
  <si>
    <t>XE23A301/W7-1038</t>
  </si>
  <si>
    <t>प्रभाग क्र.46 ब विविध ठिकाणी पावसाळी लाईन साफसफाई व दुरूस्ती करणे</t>
  </si>
  <si>
    <t>ZE16D101/MP2-456</t>
  </si>
  <si>
    <t>CE20B213/S30-616</t>
  </si>
  <si>
    <t xml:space="preserve">प्रभाग क्र.75 जांभूळवाडी नाल्यातील मलवाहिनी दुखभाल दुरूस्ती करणे. </t>
  </si>
  <si>
    <t>प्रभाग क्र  11ब,गोखलेनगर मध्ये  दिशादर्शक फलक बसविणे.</t>
  </si>
  <si>
    <t>ZE16D101/MP2-457</t>
  </si>
  <si>
    <t>CE20B213/S30-617</t>
  </si>
  <si>
    <t xml:space="preserve">1. + 1−अ. + 1−ब. + 1−क. + 1−ड. +2. + 2−अ. + 4. +5. एकूण बेरीज </t>
  </si>
  <si>
    <t>स्व. पंडित रोहिणी भाटे पुरस्कार</t>
  </si>
  <si>
    <t>RE11A249</t>
  </si>
  <si>
    <t>50, 51</t>
  </si>
  <si>
    <t>प्र.क्र. 12 अ  मध्ये विविध ठिकाणी दिशादर्शक  फलक बसविणे  व अस्त्विातील   फलकांची दुरुस्ती करणे</t>
  </si>
  <si>
    <t>प्रभाग क्र.50,51टिळक रोड साहित्य परिषद चौक ते पुरम चौक दरम्यान जुनी डे्रनेज लाईन बदलून मोठया व्यासाची डे्रनेज लाईन टाकणे.</t>
  </si>
  <si>
    <t>CE20B213/S30-618</t>
  </si>
  <si>
    <t>ZE16D101/MP2-458</t>
  </si>
  <si>
    <t>प्र.क्र. 12  अ ठिकठिकाणी सौरउर्जावर ट्रॅफिक  ब्लिंकर्स बसविणे</t>
  </si>
  <si>
    <t>58, 51</t>
  </si>
  <si>
    <t>प्रभाग क्र.58,51 पुरम चौक ते जेधे चौक दरम्यान जुनी डे्रनेज लाईन बदलून मोठया व्यासाची डे्रनेज लाईन टाकणे.</t>
  </si>
  <si>
    <t>CE20B213/S30-619</t>
  </si>
  <si>
    <t>प्रभाग क्र.12 ब थरमास पेंट  मारणे</t>
  </si>
  <si>
    <t>ZE16D101/MP2-459</t>
  </si>
  <si>
    <t>49, 50</t>
  </si>
  <si>
    <t>प्रभाग क्र.49,50 गोटीराम भैय्या चौक ते फडगेट पोलीस चौकी दरम्यान जुनी डे्रनेज लाईन बदलून मोठया व्यासाची डे्रनेज लाईन टाकणे.</t>
  </si>
  <si>
    <t>CE20B213/S30-620</t>
  </si>
  <si>
    <t>RE20C301/W1-818</t>
  </si>
  <si>
    <t>प्रभाग क्र.12 ब विविध ठिकाणी भिंग बसविणे.</t>
  </si>
  <si>
    <t>प्रभाग क्र.61 अ एनआयबीएम   गेट   ते  सनश्री रोडवरील प्रकाश  व्यवस्था  सुधारणे</t>
  </si>
  <si>
    <t>ZE16D101/MP2-460</t>
  </si>
  <si>
    <t>क1. पंडित जवाहरलाल नेहरू स्टेडियम (क्रीडा धोरणानुसार)</t>
  </si>
  <si>
    <t>8, 9</t>
  </si>
  <si>
    <t>औंध बाणेर हद्दीवरील प्रभाग क्र.8 व 9 मुख्य डि.पी.रस्ता,आंबेडकर पुतळा चौक ते कुमारप्रेरणा मुळा नदीपर्यंत मुख्य डे्रनेज लाइन टाकणे.</t>
  </si>
  <si>
    <t>CE20B213/S30-621</t>
  </si>
  <si>
    <t>प्रभाग क्र.12 ब मध्ये विविध फुटपाथवर   ठिकाणी स्टेनलेस  स्टील   पोल   बसविणे.</t>
  </si>
  <si>
    <t>ZE16D101/MP2-461</t>
  </si>
  <si>
    <t>XE23A301/W7-1039</t>
  </si>
  <si>
    <t xml:space="preserve">एरंडवणा मैलापाणी शुध्दीकरण केंद्र ते नवा पूल मुठा नदीच्या कडेने मलवाहिनी टाकणे. </t>
  </si>
  <si>
    <t>प्रभाग क्र.61 अ विविध   ठिकाणी ड्रेनेज  लाईन साफसफाई व दुरूस्ती करणे</t>
  </si>
  <si>
    <t>CE20B213/S30-622</t>
  </si>
  <si>
    <t>प्रभाग क्र.13 अ मध्ये  दिशादर्शक फलक बसविणे.</t>
  </si>
  <si>
    <t>ZE16D101/MP2-462</t>
  </si>
  <si>
    <t xml:space="preserve">बाणेर स.नं.211 ते पाघाण तलाव रामनदीच्या कडेने मुख्य मलवाहिनी टाकणे. </t>
  </si>
  <si>
    <t>CE20B213/S30-623</t>
  </si>
  <si>
    <t>XE23A301/W7-1040</t>
  </si>
  <si>
    <t>प्रभाग क्र  17 अ  मध्ये विविध ठिकाणी फुटपाथच्या   कडेने  रेलिंग/चेनलिंक फेंसिंग बसविणे</t>
  </si>
  <si>
    <t>प्रभाग क्र.61 अ विविध   ठिकाणी पावसाळी लाईन साफसफाई व दुरूस्ती करणे</t>
  </si>
  <si>
    <t>ZE16D101/MP2-463</t>
  </si>
  <si>
    <t xml:space="preserve">बाणेर मैलापाणी शुध्दीकरण केंद्रासाठी संरक्षक भिंत / रिटेनिंग वॉल बांधणे व पावसाळी लाईन टाकणे </t>
  </si>
  <si>
    <t>CE20B213/S30-624</t>
  </si>
  <si>
    <t xml:space="preserve">प्रभाग क्र 17 अ मधील कल्याणीनगर गांधीनगर परिसरामध्ये विविध ठिकाणी/चौकांमध्ये सुशोभिकरण करणे </t>
  </si>
  <si>
    <t>RE20C301/W1-819</t>
  </si>
  <si>
    <t>प्रभाग क्र.61 अ मधील एन आय   बी  एम  रोड  व परिसर प्रकाश व्यवस्था   सुधारणे</t>
  </si>
  <si>
    <t>येरवडा येथे लोकशाहिर अण्णाभाऊ साठे 
जयंती महोत्सव साजरा करणे</t>
  </si>
  <si>
    <t>RE11A250</t>
  </si>
  <si>
    <t>ZE16D101/MP2-464</t>
  </si>
  <si>
    <t>CE20B213/S30-625</t>
  </si>
  <si>
    <t>एरंडवणा मैलापाणी शुध्दीकरण केंद्राकडे येणा-या कर्वेनगरकडून येणा-या मलवाहिनीची देखभाल दुरूस्ती करणे.</t>
  </si>
  <si>
    <t>प्रभाग क्र  17  अ मधील विविध ठिकाणी रस्त्यांवर स्पीड  ब्रेकर बसविणे</t>
  </si>
  <si>
    <t>RE20A301/W2-1423</t>
  </si>
  <si>
    <t>प्रभाग क्र.61 ब जांभुळकर   चौक ते  जगताप चौक  फुटपाथ दुरूस्तीची  कामे</t>
  </si>
  <si>
    <t>CE20B213/S30-626</t>
  </si>
  <si>
    <t xml:space="preserve">प्रभाग क्र. 17 अ मधील विविध ठिकाणी वाहतुक नियमनासाठी थर्माेप्लास्टीक पेंट, डिवायडर रंगविणे व कॅट आईज बसविणे </t>
  </si>
  <si>
    <t>ZE16D101/MP2-465</t>
  </si>
  <si>
    <t xml:space="preserve">वारजे शुध्दीकरण केंद्राजवळील नाल्या मधील मलवाहिनीची दुरूस्ती करणे. </t>
  </si>
  <si>
    <t>CE20B213/S30-627</t>
  </si>
  <si>
    <t>RE20A301/W2-1424</t>
  </si>
  <si>
    <t xml:space="preserve">प्रभाग क्र.17 ब मध्ये विविध ठिकाणी रस्ते दुभाजक बांधणे व पेडीस्ट्रीयल बांधणे व रस्ता क्रॉसिंग व पार्किगचे पट्टे मारणे,दिशा दर्शक फलक लावणे </t>
  </si>
  <si>
    <t>ख. पोहण्याचे तलाव</t>
  </si>
  <si>
    <t>प्रभाग क्र.61 ब विविध ठिकाणी  फुटपाथ दुरूस्ती करणे</t>
  </si>
  <si>
    <t>ZE16D101/MP2-466</t>
  </si>
  <si>
    <t xml:space="preserve">आैंध ते बोटानिकल गार्डन पपिग स्टेशन मुळा नदीच्या कडेने मुख्य मलवाहिनी टाकणे. </t>
  </si>
  <si>
    <t>CE20B213/S30-628</t>
  </si>
  <si>
    <t>RE22C301/W4-771</t>
  </si>
  <si>
    <t>प्रभाग क्र.18अ   मध्ये सनसिटी   येथील  चौक सुशोभिकरण   करणे.</t>
  </si>
  <si>
    <t>प्रभाग क्र.61 ब मध्ये सफाई कर्मचारी वाढविणे</t>
  </si>
  <si>
    <t>ZE16D101/MP2-467</t>
  </si>
  <si>
    <t xml:space="preserve">औंध क्षेत्रिय कार्यालयांतर्गत देखभाल दुरूस्तीची कामे करणे. </t>
  </si>
  <si>
    <t>तूट / शिल्लक</t>
  </si>
  <si>
    <t>CE20B213/S30-629</t>
  </si>
  <si>
    <t xml:space="preserve">प्रभाग क्र.18 ब मध्ये मध्ये सनसिटी चौक छ.शिवाजी महाराज चौक येथे सुशोभिकरणाची विविध कामे करणे </t>
  </si>
  <si>
    <t>ZE16D101/MP2-468</t>
  </si>
  <si>
    <t xml:space="preserve">घोले रोड क्षेत्रिय कार्यालयांतर्गत देखभाल दुरूस्तीची कामे करणे. </t>
  </si>
  <si>
    <t>स्वरभास्कर पंडित भिमसेन जोशी पुरस्कार</t>
  </si>
  <si>
    <t>CE20B213/S30-630</t>
  </si>
  <si>
    <t>RE11A251</t>
  </si>
  <si>
    <t>प्रभाग क्र.19  अ  थर्माेप्लॅस्टीक पेंट  मारणे</t>
  </si>
  <si>
    <t>ZE16D101/MP2-469</t>
  </si>
  <si>
    <t xml:space="preserve">कोथरूड क्षेत्रिय कार्यालय अंतर्गत येणा-या मुख्य मल:वाहिन्यांची देखभाल दुरूस्ती करणे. </t>
  </si>
  <si>
    <t>CE20B213/S30-631</t>
  </si>
  <si>
    <t>प्रभाग क्र.  20अ मध्ये विविध ठिकाणी स्ट्रीट  फर्निचर बसविणे.</t>
  </si>
  <si>
    <t>ZE16D101/MP2-470</t>
  </si>
  <si>
    <t xml:space="preserve">वारजे कर्वेेनगर क्षेत्रिय कार्यालय अंतर्गत येणा-या मुख्य मल:वाहिनीची देखभाल दुरूस्ती करणे. </t>
  </si>
  <si>
    <t>CE20B213/S30-632</t>
  </si>
  <si>
    <t>RE20C301/W1-820</t>
  </si>
  <si>
    <t>प्रभाग क्र.  20अ मध्ये विविध ठिकाणी वाहतुक   विषयक कामे करणे.</t>
  </si>
  <si>
    <t>प्रभाग क्र.62  अ  जकात नाका उंड्री रोड   ते  कोंढवा स्मशानभुमी प्रकाश व्यवस्था  सुधारणे</t>
  </si>
  <si>
    <t>ZE16D101/MP2-471</t>
  </si>
  <si>
    <t>नगर रोड (वडगावशेरी) क्षे.कार्यालयचे कार्यक्षेत्रातील नाल्यातील मुळा मुठा नदीच्या तिरावरील व रस्त्यावरील मुख्य मलवाहिन्यांची देखभाल दुरूस्ती करणे व तदृनुषंगिक कामे करणे.</t>
  </si>
  <si>
    <t>ग. इतर क्रिडांगणे</t>
  </si>
  <si>
    <t>CE20B213/S30-633</t>
  </si>
  <si>
    <t>XE23A301/W7-1041</t>
  </si>
  <si>
    <t xml:space="preserve">प्रभाग क्र.20 ब मुंढवा गावातील रस्ता ओलांडणे करिता झेब्रा क्रॉसिंग करणे दिशादर्शक फलक बसविणे व थर्माेप्लास्टिक पॅट मारणे </t>
  </si>
  <si>
    <t>ZE16D101/MP2-472</t>
  </si>
  <si>
    <t>प्रभाग क्र.62 अ कोंढवा बु. साईनगर,  गोकुळनगर,  टिळेकरनगर, लक्ष्मीनगर कोंढवा बु.  परिसर ड्रेनेज  लाईन  टाकणे</t>
  </si>
  <si>
    <t>येरवडा (जुने संगमवाडी) क्षे.कार्यालयाचे अखत्यारातील नाल्याच्या कडेच्या मुख्य मलवाहिन्यांची देखभाल दुरूस्ती करणे व तद्नुषंगिक कामे करणे.</t>
  </si>
  <si>
    <t>CE20B213/S30-634</t>
  </si>
  <si>
    <t>प्रभाग क्र.21  मध्ये ट्रॅफिक  विषयक कामे करणे</t>
  </si>
  <si>
    <t>ZE16D101/MP2-473</t>
  </si>
  <si>
    <t>RE22C301/W4-772</t>
  </si>
  <si>
    <t xml:space="preserve">ढोले पाटिल क्षे.कार्यालयाचे आखत्यारातील नाल्याच्या कडेच्या मुख्य मलवाहिन्यांची देखभाल दुरूस्ती करणे व तदृनुषंगिक कामे करणे. </t>
  </si>
  <si>
    <t>प्रभाग क्र.62 अ कोंढवा बु.  स्मशानभुमी मध्ये विविध कामे करणे</t>
  </si>
  <si>
    <t>CE20B213/S30-635</t>
  </si>
  <si>
    <t>संगमवाडी येथील आद्यक्रांतीगुरू लहुजी 
वस्ताद साळवे यांची दि. 14 नोव्हेंबर रोजी 
जयंती साजरी करणे</t>
  </si>
  <si>
    <t>प्रभाग क्र.21  मध्ये विविध ठिकाणी  बोलार्ड बसविणे</t>
  </si>
  <si>
    <t>RE11A252</t>
  </si>
  <si>
    <t>ZE16D101/MP2-474</t>
  </si>
  <si>
    <t>कसबा विश्रामबाग वाडा क्षेत्रिय कार्यालयाच्या अखत्यारित व नाल्यातील मुख्य मलवाहिनींची देखभाल दुरूस्ती करणे व तदनुषंगिक कामे करणे.</t>
  </si>
  <si>
    <t>RE20C301/W1-821</t>
  </si>
  <si>
    <t>CE20B213/S30-636</t>
  </si>
  <si>
    <t>प्रभाग क्र.62 अ कोंढवा बु. गावठाण  परिसर,  लक्ष्मीनगर, काकडेवस्ती, शिवशंभोनगर परिसरातील विद्युत पोलवर नविन_x000D_
लाईट फिटींग    बसविणे, जुन्या फिटींग  बदलणे</t>
  </si>
  <si>
    <t>प्रभाग क्र.22 ब वाहतुक विषयी कामे करणे</t>
  </si>
  <si>
    <t>ZE16D101/MP2-475</t>
  </si>
  <si>
    <t>भवानी पेठ क्षेत्रिय कार्यालयाचे आखत्यारीतील नाल्याच्या कडेच्या मुख्य मलवाहिन्यांची देखभाल दुरूस्ती करणे व तदनुषंगिक कामे करणे.</t>
  </si>
  <si>
    <t>RE14B301/W5-733</t>
  </si>
  <si>
    <t>CE20B213/S30-637</t>
  </si>
  <si>
    <t>प्रभाग क्र.62 अ कोंढवा बु.  मधील  शौचालयांची दुरूस्ती करणे</t>
  </si>
  <si>
    <t>प्रभाग क्र.22 ब विविध ठिकणी पदपथ  व रोड  डिव्हाडर रंगविणे</t>
  </si>
  <si>
    <t>ZE16D101/MP2-476</t>
  </si>
  <si>
    <t>टिळकरोड क्षेत्रिय कार्यालयातील कार्यक्षेत्रातील नाल्याच्या कडेचे व रस्त्यावरील व परिसरात मुख्य मलवाहिन्यांची देखभाल दुरूस्ती करणे,ड्रेनेज लाईन टाकणे व तद्नुषंगिक कामे करणे.</t>
  </si>
  <si>
    <t>XE23A301/W7-1042</t>
  </si>
  <si>
    <t>प्रभाग क्र.62 अ विविध   ठिकाणी ड्रेनेज  लाईन साफसफाई व दुरूस्ती करणे</t>
  </si>
  <si>
    <t>CE20B213/S30-638</t>
  </si>
  <si>
    <t>प्रभाग क्र.23 अ  मध्ये विविध ठिकाणी थर्माेप्लास्टीक पेंट पटटी   मारणे व दुभाजक   रंगरंगोटी करणे.</t>
  </si>
  <si>
    <t>ZE16D101/MP2-477</t>
  </si>
  <si>
    <t>XE23A301/W7-1043</t>
  </si>
  <si>
    <t>सहकार नगर क्षे.कार्या.अंतर्गत नाल्यामधील व परिसरातील ड्रेनेज लाईन टाकणे व देखभाल दुरूस्ती करणे.</t>
  </si>
  <si>
    <t>प्रभाग क्र.62 अ विविध   ठिकाणी पावसाळी लाईन साफसफाई व दुरूस्ती करणे</t>
  </si>
  <si>
    <t>CE20B213/S30-639</t>
  </si>
  <si>
    <t xml:space="preserve">अधिनियमानुसार एक लाख रुपये कमीत कमी शिल्लक धरून वर्षअखेरची शिल्लक </t>
  </si>
  <si>
    <t>प्रभाग क्र.24अ,   मध्ये कॅटस्  आय वाहतूक विषयक अंतर्गत कामे  करणे.</t>
  </si>
  <si>
    <t>RE20C301/W1-822</t>
  </si>
  <si>
    <t>ZE16D101/MP2-478</t>
  </si>
  <si>
    <t>प्रभाग क्र.62 ब कोंढवा  बु.   पारगे    वीट  भट्टी,   पोकळे मळा, स.नं.42,43 इ. विविध  ठिकाणी प्रकाश व्यवस्था  करणे</t>
  </si>
  <si>
    <t>धनकवडी क्षेत्रिय कार्यालयाच्या अतर्गत येणा-या नदी नाल्यामधील मलवाहिन्यांची व मुख्य रस्त्यामधील मोठया व्यासाच्या मलवाहिन्यांची दुरूस्ती करणे.</t>
  </si>
  <si>
    <t>CE20B213/S30-640</t>
  </si>
  <si>
    <t>प्रभाग क्र.24ब   मध्ये विविध ठिकाणी वाहतुक   व्यवस्था करणे.</t>
  </si>
  <si>
    <t>भारतरत्न डॉ. बाबासाहेब आंबेडकर पुरस्कार</t>
  </si>
  <si>
    <t>ZE16D101/MP2-479</t>
  </si>
  <si>
    <t>RE11A253</t>
  </si>
  <si>
    <t>बिबवेवाडी क्षे.कार्या.अंतर्गत येणारे 600 मी.मी.पुढील व्यासाचे ड्रेनेज लाईन टाकणे व देखभाल दुरूस्ती करणे.</t>
  </si>
  <si>
    <t>RE20C301/W1-823</t>
  </si>
  <si>
    <t>CE20B213/S30-641</t>
  </si>
  <si>
    <t>प्रभाग क्र.62 ब साईनगर, स.नं.48, माळी समाज  मंदिर, टिळेकरनगर इ.  विविध ठिकाणी प्रकाश व्यवस्था  करणे</t>
  </si>
  <si>
    <t>प्र.क्र.26 अ मधील  अंतर्गत रस्त्यांना    पांढरेपट्टे  मारणे</t>
  </si>
  <si>
    <t>ZE16D101/MP2-480</t>
  </si>
  <si>
    <t>हडपसर क्षेत्रिय कार्यालयातील कार्यक्षेत्रातील नाल्याच्या कडेचे व रस्त्यावरील व परिसरात मुख्य मलवाहिन्यांची देखभाल दुरूस्ती करणे,ड्रेनेज लाईन टाकणे व तद्नुषंगिक कामे करणे.</t>
  </si>
  <si>
    <t>CE20B213/S30-642</t>
  </si>
  <si>
    <t>प्र.क्र.26 अ मधील  विविध ठिकाणी झेब्रा क्रॉसिंग   व दिशा दर्शक  फलक बसविणे</t>
  </si>
  <si>
    <t>XE23A301/W7-1044</t>
  </si>
  <si>
    <t>प्रभाग क्र.62 ब विविध ठिकाणी ड्रेनेज  लाईन साफसफाई व दुरूस्ती करणे</t>
  </si>
  <si>
    <t>ZE16D101/MP2-481</t>
  </si>
  <si>
    <t xml:space="preserve">कोंढवा-वानवडी क्षेत्रिय कार्यालयाच्या कार्यक्षेत्रातील मोठया व्यासाच्या मलवाहिन्यांची देखभाल दुरूस्ती करणे. </t>
  </si>
  <si>
    <t>CE20B213/S30-643</t>
  </si>
  <si>
    <t>प्र.क्र.26   अ  मध्ये एम आय टी  कॉलेज ते  पौड   रस्त्या  दरम्यान पीएमपीएमएल बसथांबा बसविणे</t>
  </si>
  <si>
    <t>XE23A301/W7-1045</t>
  </si>
  <si>
    <t>ZE16D101/MP2-482</t>
  </si>
  <si>
    <t>प्रभाग क्र.62 ब विविध ठिकाणी पावसाळी लाईन साफसफाई व दुरूस्ती करणे</t>
  </si>
  <si>
    <t xml:space="preserve">मलनि:सारण विभागाकडील मागील कामांची अंतिम बिले देणे. (मुख्य खात्याकडील प्रत्येक क्षेत्रिय कार्यालयाच्या हद्दीत प्रत्येकी रककम रू.10.00 लक्षप्रमाणे) </t>
  </si>
  <si>
    <t>CE20B213/S30-644</t>
  </si>
  <si>
    <t>प्रभाग क्र.27 अ, विविध ठिकाणी नामनिर्देशक व दिशादर्शक फलक बसविणे.</t>
  </si>
  <si>
    <t>ZE16D101/MP2-483</t>
  </si>
  <si>
    <t>CE20B213/S30-645</t>
  </si>
  <si>
    <t>पुणे शहराच्या अखत्यारातील मुख्य मलवाहिनी वरील आवश्यकतेनुसार गेट बांधणे,बसविणे,अस्तित्वातील गेटचे देखभाल दुररूस्ती करणे,कार्यान्वित करणे साफसफाई,ग्रिसिंग इ. कामे करणे.</t>
  </si>
  <si>
    <t>प्रभाग क्र.27 अ, बस थांबे बसविणे व दुरूस्ती कऱणे.</t>
  </si>
  <si>
    <t>ZE16D101/MP2-484</t>
  </si>
  <si>
    <t>CE20B213/S30-646</t>
  </si>
  <si>
    <t>स्वामी विवेकानंद पुरस्कार अण्णा हजारे 
यांना देणे</t>
  </si>
  <si>
    <t>नदी नाला पात्राच्या कडेने मलवाहिन्या हलविणे पुणे शहरातील वडगाव बु .ा बाणेर,खराडी ,वडगाव शेरी या बेसिन माधील नदी नाला पात्रा कडेच्या मलवाहिन्या हलविण्याकरिता आवश्यक असलेली तरतूद</t>
  </si>
  <si>
    <t>RE11A254</t>
  </si>
  <si>
    <t>प्रभाग क्र.28 अ, मध्ये चौकाचे सुशोभिकरण   करणे.</t>
  </si>
  <si>
    <t>CE20B213/S30-647</t>
  </si>
  <si>
    <t>ZE16D101/MP2-485</t>
  </si>
  <si>
    <t>प्रभाग क्र.28 अ, मध्ये किनारा  चौकाचे सुशोभिकरण   करणे.</t>
  </si>
  <si>
    <t>आर.सी.सी.मधील मॅनहोल्स/चेंबर्स बांधणे जुने नादुरूस्त झालेले विटांचे व चेंबर्स आर.सी.सीमध्ये बांधणे.</t>
  </si>
  <si>
    <t>RE14B301/W5-734</t>
  </si>
  <si>
    <t>प्रभाग क्र.63 अ मधील स.नं.354 राममंदिर झोपडपट्टी  महात्मा फुले वसाहत (कमेला) समतानगर झोपडपट्टी  या ठिकाणी सुलभ शौचालयाच्या  विविध दुरूस्त्यांसाठी आवश्यक तरतुद करणे  (विद्युत,   पाण्याची   लाईन, दरवाजे,  ड्रेनेज  इ.)</t>
  </si>
  <si>
    <t>CE20B213/S30-648</t>
  </si>
  <si>
    <t>ZE16D101/MP2-486</t>
  </si>
  <si>
    <t>प्रभाग क्र.28 अ, मध्ये  दिशादर्शक फलक बसविणे.</t>
  </si>
  <si>
    <t>पुणे शहरातील विविध ठिकाणी यांत्रिकी पध्दतीने वेळोवेळी नाला साफ करणे व निज्ञालेल्या मालाची विल्ेववाट लावणे.</t>
  </si>
  <si>
    <t>XE23A301/W7-1046</t>
  </si>
  <si>
    <t>प्रभाग क्र.63 अ विविध   ठिकाणी ड्रेनेज  लाईन साफसफाई व दुरूस्ती करणे</t>
  </si>
  <si>
    <t>CE20B213/S30-649</t>
  </si>
  <si>
    <t>प्रभाग क्र.28 अ, मध्ये विविध ठिकाणी   थर्मापॉस्टिक व पेंट  कॅटआय बसविणे.</t>
  </si>
  <si>
    <t>XE23A301/W7-1047</t>
  </si>
  <si>
    <t>ZE16D101/MP2-487</t>
  </si>
  <si>
    <t>प्रभाग क्र.63 अ विविध   ठिकाणी पावसाळी लाईन साफसफाई व दुरूस्ती करणे</t>
  </si>
  <si>
    <t>प्रभाग क्र.1 मध्ये धानोरी ,लोहगाव,टिंगरेनगर परिसरात मोठया व्यासाची डे्रनेज लाईन टाकणे.</t>
  </si>
  <si>
    <t>RE20C301/W1-824</t>
  </si>
  <si>
    <t>CE20B213/S30-650</t>
  </si>
  <si>
    <t>प्रभाग क्र.63 अ लुल्लानगर,  सहानी पार्क  स.नं.42 जे   के पार्क   इ. विविध  ठिकाणी प्रकाश व्यवस्था  सुधारणे</t>
  </si>
  <si>
    <t>प्रभाग क्र.28 ब, मध्ये विविध ठिकाणी थर्माेप्लास्टिकचे पट्टे   आखणे.</t>
  </si>
  <si>
    <t>ZE16D101/MP2-488</t>
  </si>
  <si>
    <t xml:space="preserve">खराडी एस.टी.पी. पूर्वेस नाल्याकडेने 600 मि.मी.व्यासाची ड्रनेज लाईन टाकणे. </t>
  </si>
  <si>
    <t>XE23A301/W7-1048</t>
  </si>
  <si>
    <t>CE20B213/S30-651</t>
  </si>
  <si>
    <t>प्रभाग क्र.63 अ मधील स.नं.354 राममंदिर झोपडपट्टी  या ठिकाणी ड्रेनेज  लाईन     टाकुन चेकर्स   टाईल्स    बसविणे</t>
  </si>
  <si>
    <t>प्रभाग क्र.28 ब, मधील विविध चौकांचे सुशोभिकरण   करणे.</t>
  </si>
  <si>
    <t>महाराष्ट्र महापौर परिषदेची वार्षिक वर्गणी</t>
  </si>
  <si>
    <t>ZE16D101/MP2-489</t>
  </si>
  <si>
    <t>RE11A255</t>
  </si>
  <si>
    <t>प्रभाग क्र.5 मध्यगंगाकुंज मागील नाल्याच्या कडेने मुळा नदीपर्यंत डे्रनेज लाईन टाकणे.</t>
  </si>
  <si>
    <t>CE20B213/S30-652</t>
  </si>
  <si>
    <t>प्रभाग क्र.29ब, मध्ये विविध ठिकाणी थर्माेप्लास्टिकचे पट्टे   मारणे.</t>
  </si>
  <si>
    <t>ZE16D101/MP2-490</t>
  </si>
  <si>
    <t xml:space="preserve">तानाजी वाडी एसटीपी कडे जाणारी मुख्य मलवाहिनी बदलणे व चेंबर बांधणे. </t>
  </si>
  <si>
    <t>CE20B213/S30-653</t>
  </si>
  <si>
    <t>प्रभाग क्र.29ब, मध्ये विविध ठिकाणी दिशादर्शक  फलक बसविणे.</t>
  </si>
  <si>
    <t>ZE16D101/MP2-491</t>
  </si>
  <si>
    <t>प्रभाग क्र.31 मधील कमिन्स कॉलेज ते राजाराम पूलपर्यंत 900 मि.मी.व्यासाची डे्रनेज लाईन टाकणे.</t>
  </si>
  <si>
    <t>XE23A301/W7-1049</t>
  </si>
  <si>
    <t>प्रभाग क्र.63 अ  मध्ये मधील महात्मा फुले वसाहत (कमेला) झोपडपट्टी  या ठिकाणी ड्रेनेज  लाईन     टाकुन चेकर्स   टाईल्स_x000D_
बसविणे</t>
  </si>
  <si>
    <t xml:space="preserve">18. सांस्कृतिक केंद्रे </t>
  </si>
  <si>
    <t>CE20B213/S30-654</t>
  </si>
  <si>
    <t>प्रभाग क्र.29ब, मध्ये विविध ठिकाणी झेब्रा क्रॉसिंग   पट्टे   मारणे</t>
  </si>
  <si>
    <t>ZE16D101/MP2-492</t>
  </si>
  <si>
    <t>XE23A301/W7-1050</t>
  </si>
  <si>
    <t>प्रभाग क्र.63 अ मधील समतानगरझोपडपट्टी या ठिकाणी ड्रेनेज  लाईन     टाकुन चेकर्स   टाईल्स    बसविणे</t>
  </si>
  <si>
    <t>CE20B213/S30-655</t>
  </si>
  <si>
    <t>प्र.क्र.30   अ  मध्ये विविध ठिकाणी दिशा   दर्शक  फलक लावणे</t>
  </si>
  <si>
    <t>प्रभाग क्र.31 मधील शाहू कॉलनी गल्ली नं.1 ते नदी पात्रापर्यंत 900 मि.मी.व्यासाची डे्रनेज लाईन टाकणे.</t>
  </si>
  <si>
    <t>XE23A301/W7-1051</t>
  </si>
  <si>
    <t>प्रभाग क्र.63 ब विविध ठिकाणी ड्रेनेज  लाईन साफसफाई व दुरूस्ती करणे  व ड्रेनेज  सफाईकरिता मजुर  पुरविणे</t>
  </si>
  <si>
    <t>CE20B213/S30-656</t>
  </si>
  <si>
    <t>XE23A301/W7-1052</t>
  </si>
  <si>
    <t>ZE16D101/MP2-493</t>
  </si>
  <si>
    <t>प्र.क्र.31 ब मध्ये विविध ठिकाणी पांढरे     पट्टे  व कॅटस्  आय बसविणे</t>
  </si>
  <si>
    <t>प्रभाग क्र.63 ब विविध ठिकाणी पावसाळी लाईन साफसफाई व दुरूस्ती करणे</t>
  </si>
  <si>
    <t>प्रभाग क्र.41 येथे भारत फोर्ज समोरील लहान व्यासाची डे्रनेज लाईन काढून त्या ठिकाणी भीमनगर झोपडपट्टी व त्यापुढे 600मि.मी. व 900 मि.मी.व्यासाची डे्रनेज लाईन टाकणे.</t>
  </si>
  <si>
    <t>RE20C301/W1-825</t>
  </si>
  <si>
    <t>CE20B213/S30-657</t>
  </si>
  <si>
    <t>प्रभाग क्र.63 ब शिवनेरीनगर, साईबाबानगर, मिठानगर, भाग्योदयनगर कोंढवा गावठाण  बु. इ. विविध  ठिकाणी प्रकाश_x000D_
व्यवस्था  सुधारणे</t>
  </si>
  <si>
    <t>प्र.क्र.31 ब मध्ये विविध ठिकाणी दिशादर्शक  फलक बसविणे</t>
  </si>
  <si>
    <t>श्री संत रोहिदास महाराज जयंती, पुण्यतिथी 
साजरी करणे</t>
  </si>
  <si>
    <t>RE11A256</t>
  </si>
  <si>
    <t>ZE16D101/MP2-494</t>
  </si>
  <si>
    <t>प्रभाग क्र.46 वानवडी येथे चिमटावस्ती पासून वानवडी परिसरातून नाल्याच्या कडेने 600 मि.मी. व 900 मि.मी.व्यासाची डे्रनेज लाईन टाकणे.</t>
  </si>
  <si>
    <t>XE23A301/W7-1053</t>
  </si>
  <si>
    <t>CE20B213/S30-658</t>
  </si>
  <si>
    <t>प्रभाग क्र.63 ब कमेला झोपडपट्टी  समोर ड्रेनेज  लाईन  टाकणे</t>
  </si>
  <si>
    <t>प्रभाग क्र.32 अ  मध्ये शिवणे   ते  कामना वसाहत रोडवर बस स्टॉप  बांधणे</t>
  </si>
  <si>
    <t>ZE16D101/MP2-495</t>
  </si>
  <si>
    <t>प्रभाग क्र.53 मध्ये मुठानदी ते हिंगणे खु.गावठाणा पर्यत मुख्य मलवाहिनी टाकणे.</t>
  </si>
  <si>
    <t>CE20B213/S30-659</t>
  </si>
  <si>
    <t>RE20A301/W2-1425</t>
  </si>
  <si>
    <t>प्रभाग क्र.32 अ मधील  वडाचा बस थांबा  याठिकाणी बस स्टॉप  बांधणे</t>
  </si>
  <si>
    <t>प्रभाग क्र.63 ब शिवनेरीनगर येथे रस्ते   काँक्रिट  करणे</t>
  </si>
  <si>
    <t>ZE16D101/MP2-496</t>
  </si>
  <si>
    <t>प्रभाग क्र.55 पाऊणजाई मंदिर ते सिंहगड रोड 900 मि.मी.व्यासाची मलवाहिनी विकसित करणे.</t>
  </si>
  <si>
    <t>CE20B213/S30-660</t>
  </si>
  <si>
    <t>प्रभाग क्र.32 अ मधील गुलाबराव ताठे  पथावरील बस स्टॉप  बांधणे</t>
  </si>
  <si>
    <t>ZE16D101/MP2-497</t>
  </si>
  <si>
    <t>प्रभाग क्र.61 वानवडी येथे गंगा सॅटेलाईट पासून स्लॉटर हाऊस व परिसरात 600 मि.मी. व्यासाची डे्रनेज लाईन टाकणे.</t>
  </si>
  <si>
    <t>CE20B213/S30-661</t>
  </si>
  <si>
    <t>प्रभाग क्र.32 ब सहवास सोसायसटी (शिवगंगा  परिसर) व विकास मित्र  मंडळ  चौंक बस थांबा  बांधणे</t>
  </si>
  <si>
    <t>ZE16D101/MP2-498</t>
  </si>
  <si>
    <t>62, 63</t>
  </si>
  <si>
    <t>प्रभाग क्र.63 कोंढवा खु.ा येथे भैरोबा नाल्याच्या कडेने भाजी मंडई ते कोंढवा बु. पर्यंत 900 मि.मी.व्यासाची डे्रनेेेज लाईन टाकणे.</t>
  </si>
  <si>
    <t>CE20B213/S30-662</t>
  </si>
  <si>
    <t xml:space="preserve">प्रभाग क्र.33 ब मध्ये 1 डहाणूकर कॉलनी,2 सहजानंद सोसायटी व कर्वेरोड डहाणूकर कॉलनी येथे पी.एम.पी.एम.एल.साठी बस स्थानके उभा करणे. </t>
  </si>
  <si>
    <t>ZE16D101/MP2-499</t>
  </si>
  <si>
    <t>प्र.क्र. 44 हडपसर उपनगर येथे भारतरत्न 
डॉ. बाबासाहेब आंबेडकर सांस्कृतिक 
महोत्सव साजरा करणे</t>
  </si>
  <si>
    <t>RE11A259</t>
  </si>
  <si>
    <t>CE20B213/S30-663</t>
  </si>
  <si>
    <t>प्रभाग क्र.34 अ मधील विविध चौकांची सुशोभीकरण   करणे</t>
  </si>
  <si>
    <t>प्रभाग क्र.64 डायसप्लॉट चौक ते सॅलिसबेरी पार्क नाला मलवाहिनी विकसित करणे</t>
  </si>
  <si>
    <t>CE20B213/S30-664</t>
  </si>
  <si>
    <t>प्रभाग क्र.35 अ, मध्ये विविध ठिकाणी थर्माेप्लॅस्टिक   पेंट  मारणे तसेच रॅमला  पेंट  मारणे</t>
  </si>
  <si>
    <t>XE23A301/W7-1054</t>
  </si>
  <si>
    <t>येवलेवाडी परिसरात विविध ठिकाणी ड्रेनेज  लाईन साफसफाई व दुरूस्ती करणे</t>
  </si>
  <si>
    <t>CE20B213/S30-665</t>
  </si>
  <si>
    <t>ZE16D101/MP2-500</t>
  </si>
  <si>
    <t>प्रभाग क्र.35 अ, मध्ये विविध ठिकाणी  स्टेनलेस   स्टिलचे   बोलार्ड बसविणे</t>
  </si>
  <si>
    <t>प्रभाग क्र.67 मधील बँक ऑफ इंडिया एकूण आय.सी.कॉलनी निर्मल बाग चौगुले लेन सुरभी कार्यालय लेन नव्याने डे्रनेज लाईन टाकणे.</t>
  </si>
  <si>
    <t>CE20B213/S30-666</t>
  </si>
  <si>
    <t>ZE16D101/MP2-501</t>
  </si>
  <si>
    <t>प्रभाग क्र.35 अ, मध्ये विविध ठिकाणी साईन  बोर्ड  व कॅटस्  आय बसविणे</t>
  </si>
  <si>
    <t>प्रभाग क्र.70 पद्मावती पूल ते के.के.मार्केट पुला दरम्यान नाल्यामध्ये मोठया व्यासाची मलवाहिनी विकसित करणे.</t>
  </si>
  <si>
    <t>CE20B213/S30-667</t>
  </si>
  <si>
    <t>ZE16D101/MP2-502</t>
  </si>
  <si>
    <t>प्र.क्र.35ब मध्ये म्हात्रेपूल  ते  राजाराम पूल     येथे डिव्हायडर  करणे.</t>
  </si>
  <si>
    <t>प्रभाग क्र.75 राजीव गांधी उदयानात (कात्रज) मोठया व्यासाची मलवाहिनी विकसित करणे.</t>
  </si>
  <si>
    <t>CE20B213/S30-668</t>
  </si>
  <si>
    <t>RE11A260</t>
  </si>
  <si>
    <t>ZE16D101/MP2-503</t>
  </si>
  <si>
    <t xml:space="preserve">प्रभाग क्र.36 अ, मध्ये प्रभात रोड , भांडारकर रोड, कर्वेरोड, लॉ.कॉलेज रोड येथे वाहतुक विषयक विविध कामे करणे. </t>
  </si>
  <si>
    <t>पुणे म.न.पा. हद्दीत मैलपाणी वहन व्यवस्थेबाबतचा मास्टर प्लॅन तयार करणे व तद्नुषंगिक कामे करणे.</t>
  </si>
  <si>
    <t>CE20B213/S30-669</t>
  </si>
  <si>
    <t>ZE16D101/MP2-504</t>
  </si>
  <si>
    <t>प्र.क्र.36 ब मध्ये विविध रस्त्यावर पट्टे   आखणे व रेलिंग बसवणे</t>
  </si>
  <si>
    <t xml:space="preserve">प्रभाग क्र.47 मध्ये बनकर तालीम परिसरात डे्रनेज लाईन टाकणे. </t>
  </si>
  <si>
    <t>CE20B213/S30-670</t>
  </si>
  <si>
    <t>ZE16D101/MP2-505</t>
  </si>
  <si>
    <t>प्र.क्र.36 ब मध्ये नागरिकांच्या  मागणीवरुन त्यांच्या सुरक्षिततेसाठी  स्पीड  ब्रेकर घालणे</t>
  </si>
  <si>
    <t>जुना डॉ. नायडू मैलापाणी शुद्धीकरण केंद्र येथील सबमर्शिबल एरिएटर्सची देखभाल दुरुस्ती व व तदनुंषंगिक कामे करणे यात स्टर्टरचाही समावेश आहे (अंदाजे 7 लाख)</t>
  </si>
  <si>
    <t>CE20B213/S30-671</t>
  </si>
  <si>
    <t>ZE16D101/MP2-506</t>
  </si>
  <si>
    <t>प्रभाग क्र.37 अ  मध्ये थर्माेप्लास्टीक पेंन्ट,  साईन बोर्ड  व इतर  दिशादर्शक बोर्ड  बसविण</t>
  </si>
  <si>
    <t>जुना डॉ. नायडू मैलापाणी शुद्धीकरण केंद्र व कसबा पंपिंग स्टेशन येथील आर.सी. पंप व इतर पंपाचे स्पेअर्स (अंदाजे 15 लाख)</t>
  </si>
  <si>
    <t>CE20B213/S30-672</t>
  </si>
  <si>
    <t>ZE16D101/MP2-507</t>
  </si>
  <si>
    <t>लक्ष्मी  रस्ता समाधान  चौक ते  टिळक चौक सुशोभिकरण   करणे.</t>
  </si>
  <si>
    <t>पुणे मनपाच्या वतीने सन 2012-13 चा 
डॉ. बाबासाहेब आंबेडकर पुरस्कार प्रदान करणे</t>
  </si>
  <si>
    <t xml:space="preserve">मंगळवार पंपिंग स्टेशन येथे विद्युत व यांत्रिकी विषयक कामे करणे (अंदाजे 5 लाख) </t>
  </si>
  <si>
    <t>RE11A262</t>
  </si>
  <si>
    <t>CE20B213/S30-673</t>
  </si>
  <si>
    <t>प्रभाग क्र.37 ब, ताब्यात आलेल्या जागेवर पार्कींगसाठी व्यवस्था करणे.</t>
  </si>
  <si>
    <t>ZE16D101/MP2-508</t>
  </si>
  <si>
    <t>मंगळवार पंपिंग स्टेशन येथे स्टॅन्ड बाय पंप पुरविणे व बसविणे यात स्टर्टरचाही समावेश आहे. (अंदाजे 10 लाख)</t>
  </si>
  <si>
    <t>CE20B213/S30-674</t>
  </si>
  <si>
    <t xml:space="preserve">प्रभाग क्र.38 ब,विविध ठिकाणी रस्त्यांवर नामफलक व दिशादर्शक फलक लावणे तसेच झेब्रा क्रॉसिंग पट्टे मारणे व तद्नुषंगिक कामे करणे. </t>
  </si>
  <si>
    <t>ZE16D101/MP2-509</t>
  </si>
  <si>
    <t>जुना डॉ. नायडू मैलापाणी शुद्धीकरण केंद्र येथील एरिएटरच्या गिअर बॅाक्सची दुरुस्ती करणे (अंदाजे 30 लाख)</t>
  </si>
  <si>
    <t>CE20B213/S30-675</t>
  </si>
  <si>
    <t>प्रभाग क्र.40 ब मध्ये थर्माेप्लास्टिक  पेंट  मारणे.</t>
  </si>
  <si>
    <t>ZE16D101/MP2-510</t>
  </si>
  <si>
    <t>प्रभाग क्र. 35 मध्ये शुभारंभ व सिध्दी गार्डनच्या बाजूने एरंडवणा एसटीपी पर्यंत मुख्य मलवाहिनी टाकणे</t>
  </si>
  <si>
    <t>CE20B213/S30-676</t>
  </si>
  <si>
    <t>प्रभाग क्र.40 ब मध्ये विविध ठिकाणी रेलिंग  करणे.</t>
  </si>
  <si>
    <t>ZE16D101/MP2-511</t>
  </si>
  <si>
    <t xml:space="preserve">प्रभाग क्र.73 के.के.मार्केट चौक ते लेक टाऊन दरम्यान मुख्य मलवाहिनी टाकणे </t>
  </si>
  <si>
    <t>CE20B213/S30-677</t>
  </si>
  <si>
    <t>प्रभाग क्र.40 ब मध्ये विविध ठिकाणी स्टेनलेस  स्टीलचे   बसस्टॉप बसविणे.</t>
  </si>
  <si>
    <t>ZE16D101/MP2-512</t>
  </si>
  <si>
    <t xml:space="preserve">वडगावशेरी परिसर व उज्वलपार्क येथे 900 मिमि व्यासाची मलवाहिनी टाकणे </t>
  </si>
  <si>
    <t xml:space="preserve">घ. डॉ. बाबासाहेब आंबेडकर सांस्कृतिक भवन </t>
  </si>
  <si>
    <t>आद्य क्रांतीगुरू लहुजी वस्ताद साळवे यांची 
समाधी संगमवाडी याठिकाणी जयंतीनिमित्त 
कार्यक्रमाचे आयोजन करणे</t>
  </si>
  <si>
    <t>RE11A264</t>
  </si>
  <si>
    <t>CE20B213/S30-678</t>
  </si>
  <si>
    <t>प्रभाग क्र.40 ब मध्ये वाहतूक विषयक कामे करणे.</t>
  </si>
  <si>
    <t>ZE16D101/MP2-513</t>
  </si>
  <si>
    <t>पुणे शहरातील मध्यवस्तीतील जुन्या झालेल्या ड्रेनेज लाईन बदलून मोठया व्यासाच्या 12'', 18'', 24'' ड्रेनेज लाईन टाकणे</t>
  </si>
  <si>
    <t>CE20B213/S30-679</t>
  </si>
  <si>
    <t>प्रभाग क्र.43 अ, साधना विद्यालय साने गुरूजी रूग्णालय परिसरात कॅटस्  आय बसविणे.</t>
  </si>
  <si>
    <t>CE20B213/S30-680</t>
  </si>
  <si>
    <t>ZE16D101/MP2-514</t>
  </si>
  <si>
    <t>प्रभाग क्र.44 अ, सासवड रोड  सुशोभिकरण मुव्हर्स बसविणे.</t>
  </si>
  <si>
    <t>वडारवाडी परिसरातील ड्रेनेज लाईन दुरूस्ती करणे</t>
  </si>
  <si>
    <t>CE20B213/S30-681</t>
  </si>
  <si>
    <t>प्रभाग क्र.  44 ब मध्ये, साईट  पट्टया  रंगवणे व रोड  फर्निचर  चे कामे करणे.</t>
  </si>
  <si>
    <t>ZE16D101/MP2-515</t>
  </si>
  <si>
    <t xml:space="preserve">पटवर्धन समाधी येथील ड्रेनेज लाईन दुरूस्त करणे/मोठया व्यासाची करणे </t>
  </si>
  <si>
    <t>CE20B213/S30-682</t>
  </si>
  <si>
    <t>प्रभाग क्र.  47 ब मधील विविध ठिकाणचे बस स्टॉप दुरूस्ती  करणे</t>
  </si>
  <si>
    <t>ZE16D101/MP2-516</t>
  </si>
  <si>
    <t xml:space="preserve">वानवडी परिसरातील विविध ठिकाणी मोठ्या व्यासाच्या ड्रेनेज लाईन्स टाकणे व अनुषंगिक कामे करणे </t>
  </si>
  <si>
    <t>CE20B213/S30-683</t>
  </si>
  <si>
    <t>प्रभाग क्र.  47 ब मध्ये विविध ठिकाणी  बोलार्ड बसविणे व नामफलक बोर्ड  बसविणे.</t>
  </si>
  <si>
    <t>ZE16D101/MP2-517</t>
  </si>
  <si>
    <t>प्र. क्र. 66 डोबडवाडी परिसरात ड्रेनेज लाईन्स टाकणे</t>
  </si>
  <si>
    <t>म.न.पा च्या  समारंभासाठी मंडप उभारणे 
(भवन)</t>
  </si>
  <si>
    <t>RE11A265</t>
  </si>
  <si>
    <t>CE20B213/S30-684</t>
  </si>
  <si>
    <t>प्रभाग क्र.  47 ब मध्ये विविध ठिकाणी रस्त्यावर थर्मोप्लास्टिक पेंट  मारणे</t>
  </si>
  <si>
    <t>ZE16D101/MP2-518</t>
  </si>
  <si>
    <t xml:space="preserve">प्र. क्र. 21 ताडीवाला रोड परिसरात लोकसेवा मंडळापाशी ड्रेनेज लाईन्स टाकणे </t>
  </si>
  <si>
    <t>CE20B213/S30-685</t>
  </si>
  <si>
    <t>प्रभाग क्र.  47 ब मध्ये विविध ठिकाणी रस्त्यावर कॅटस्  आय बसविणे</t>
  </si>
  <si>
    <t>ZE16D101/MP2-519</t>
  </si>
  <si>
    <t>CE20B213/S30-686</t>
  </si>
  <si>
    <t xml:space="preserve">प्र. क्र. 60 मधील 10 नं. पी.एम.सी. कॉलनीसमोर ड्रेनेज लाईन टाकणे </t>
  </si>
  <si>
    <t xml:space="preserve">प्रभाग क्र.48 अ संत कबीर चौक ते रामोशी गेट पोलिस चौकी पर्यत रस्ता पथ दुभाजक नुतनिकरणाची कामे करणे </t>
  </si>
  <si>
    <t>CE20B213/S30-687</t>
  </si>
  <si>
    <t>प्रभाग क्र.  48 ब, मध्ये वाहतुक विषय कामे करणे.</t>
  </si>
  <si>
    <t>CE20B213/S30-688</t>
  </si>
  <si>
    <t xml:space="preserve">प्रभाग क्र.49अ,मध्ये सोन्या मारुती चौक, सिटी पोष्ट चौक, गाडीखाना ठिकाणी आधुनिक बसथांबे उभारणे </t>
  </si>
  <si>
    <t>CE20B213/S30-689</t>
  </si>
  <si>
    <t>प्रभाग क्र.50 ब, मध्ये वाहतूक विषयक व तद्नुषंगिक कामे  करणे.</t>
  </si>
  <si>
    <t>राजमाता जिजाऊ - क्रांतीज्योती सावित्री 
व्याख्यानमाला</t>
  </si>
  <si>
    <t>RE11A267</t>
  </si>
  <si>
    <t>यादी क्र. एमपी4</t>
  </si>
  <si>
    <t>CE20B213/S30-690</t>
  </si>
  <si>
    <t xml:space="preserve">प्रभाग क्र.50 ब, महात्मा फुले मंडई येथील बस स्टॉप व लगतच्या परिसरात प्रवाशांकरिता विविध सुधारणा करणे. </t>
  </si>
  <si>
    <t>ZE16D101/MP4-</t>
  </si>
  <si>
    <t>मैलापाणी शुद्धीकरण केंद्रे</t>
  </si>
  <si>
    <t>CE20B213/S30-691</t>
  </si>
  <si>
    <t>प्र.क्र. 51 अ  मध्ये सदाशिव पेठ  भागातील म.न.पा. च्या जागेवर वाहनतळ  उभारणे.</t>
  </si>
  <si>
    <t>ZE16D101/MP4 201-</t>
  </si>
  <si>
    <t>6, 9, 13,21, 35</t>
  </si>
  <si>
    <t>अस्तीत्वातील मैलापाणी शुध्दीकरण केंद्रासाठी विविध स्थापत्य विषयक कामे करणे.</t>
  </si>
  <si>
    <t>CE20B213/S30-692</t>
  </si>
  <si>
    <t>प्रभाग क्र.52  अ  दत्तवाडी परिसरात एस.एस.चे  बस थांबा बसविणे</t>
  </si>
  <si>
    <t>ZE16D101/MP4-202</t>
  </si>
  <si>
    <t>बाणेर मैलापाणी शुध्दीकरण केंद्रासाठी संरक्षक भिंत (रिटेनींग वॉल) बांधणे व पावसाळी लाईन टाकणे.</t>
  </si>
  <si>
    <t>CE20B213/S30-693</t>
  </si>
  <si>
    <t>प्रभाग क्र.52 अ अनंत    कान्हेरे पथ व शास्त्री रोड  वरील बस थांबा एस.एस.मध्ये बसविणे</t>
  </si>
  <si>
    <t>ZE16D101/MP4 203-</t>
  </si>
  <si>
    <t>अस्तीत्वातील मैलापाणी शुध्दीकरण केंद्रासाठी विविध विदयुत/यांत्रीकी विषयक कामे करणे.</t>
  </si>
  <si>
    <t>CE20B213/S30-694</t>
  </si>
  <si>
    <t>प्रभाग क्र.52  अ  दत्तवाडी परिसरात नामफलक व दिशादर्शक फलक बसविणे</t>
  </si>
  <si>
    <t>ZE16D101/MP4-204</t>
  </si>
  <si>
    <t xml:space="preserve">कल्याणीनुगर पंपिंग येथे नविन स्क्रीन बसविणे व तद्नुषंगिक कामे करणे. </t>
  </si>
  <si>
    <t>श्री छत्रपती शिवाजी महाराज सभागृह , पुणे 
महानगरपालिका यांत्रिकीकरणाने सफाई करणे.</t>
  </si>
  <si>
    <t>CE20B213/S30-695</t>
  </si>
  <si>
    <t>RE11A268</t>
  </si>
  <si>
    <t>प्रभाग क्र.52 अ राजेंद्रनगर  नवीपेठ  परिसरात नामफलक व दिशादर्शक फलक बसविणे</t>
  </si>
  <si>
    <t>ZE16D101/MP4-205</t>
  </si>
  <si>
    <t xml:space="preserve">भैरोबा मल:शुद्धीकरण केंद्र येथे नवीन स्क्रीन बसविणे व तद्नुषंगिक कामे करणे </t>
  </si>
  <si>
    <t>CE20B213/S30-696</t>
  </si>
  <si>
    <t>प्रभाग क्र.52  अ  दत्तवाडी परिसरात विविध ठिकाणी पुलांवर    जाळी बसविणे</t>
  </si>
  <si>
    <t>ZE16D101/MP4-206</t>
  </si>
  <si>
    <t xml:space="preserve">भैरोबा मल:शुद्धीकरण केंद्र येथे स्लॅज पंप पुरविणे व बसविणे </t>
  </si>
  <si>
    <t>CE20B213/S30-697</t>
  </si>
  <si>
    <t>प्रभाग क्र.52 अ  मध्ये गतिरोधक बसविणे</t>
  </si>
  <si>
    <t>ZE16D101/MP4-207</t>
  </si>
  <si>
    <t>CE20B213/S30-698</t>
  </si>
  <si>
    <t xml:space="preserve">भैरोबा मल:शुद्धीकरण केंद्र येथे क्लोरिनेटर पुरविणे व बसविणे </t>
  </si>
  <si>
    <t>प्र.क्र.52 ब मध्ये विविध ठिकाणी स्टील   रेलिंग  करणे</t>
  </si>
  <si>
    <t>ZE16D101/MP4-208</t>
  </si>
  <si>
    <t>CE20B213/S30-699</t>
  </si>
  <si>
    <t xml:space="preserve">भैरोबा मल:शुद्धीकरण केंद्र येथे एरिगेशन सिस्टीम पुरविणे व बसविणे </t>
  </si>
  <si>
    <t>प्रभाग क्र.53 ब मधील विविध ठिकाणी गतीरोधकासाठी रबर स्पीड   ब्रेकर्स बसविणे</t>
  </si>
  <si>
    <t>CE20B213/S30-700</t>
  </si>
  <si>
    <t>प्रभाग क्र.56 अ  मध्ये दांडेकर  पूल सुशोभिकरण   करणे</t>
  </si>
  <si>
    <t>मा. स्थायी समिती, मा. मुख्य सभा व अन्य 
सभांचे ऑपरेटिंग, देखभाल व रेकॉर्डींग करणे (विद्युत)</t>
  </si>
  <si>
    <t>RE11A269</t>
  </si>
  <si>
    <t>यादी क्र. एमपी 4 बेरीज</t>
  </si>
  <si>
    <t>CE20B213/S30-701</t>
  </si>
  <si>
    <t>प्रभाग क्र.56 अ मध्ये  दिशादर्शक फलक लावणे</t>
  </si>
  <si>
    <t>व. पंडित भिमसेन जोशी नाट्यगृह, औंध</t>
  </si>
  <si>
    <t>CE20B213/S30-702</t>
  </si>
  <si>
    <t>प्रभाग क्र.56 अ मध्ये  स्टेनलेस स्टीलचे  बसस्टॉप   बसविणे</t>
  </si>
  <si>
    <t>CE20B213/S30-703</t>
  </si>
  <si>
    <t>प्रभाग क्र.58 अ  मध्ये विविध ठिकाणी थर्माेप्लास्ट पट्टे   मारणे</t>
  </si>
  <si>
    <t>CE20B213/S30-704</t>
  </si>
  <si>
    <t xml:space="preserve">प्रभाग क्र.59 अ मध्ये सागर सोसायटी डायमंड मित्र मंडळ, रिजवाना मशीद, 122 गंज पेठ व विविध ठिकाणी स्पीडब्रेकरसाठी रमलर बसविणे. </t>
  </si>
  <si>
    <t>CE20B213/S30-705</t>
  </si>
  <si>
    <t xml:space="preserve">प्रभाग क्र.59 अ मध्ये संत गंगानाथ महाराज रस्ता दलाल चौक इसाक शरफुददीन पथ, महाराणा प्रताप रस्ता व विविध ठिकाणी चौकाचे सुशोभिकरण करणे. </t>
  </si>
  <si>
    <t>प्रभाग क्र.64ब, मध्ये साहित्य सम्राट अण्णाभाऊ 
साठे सांस्कृतिक महोत्सव श्री गणेश कला क्रिडा 
केंद्र येथे साजरा करणे</t>
  </si>
  <si>
    <t>CE20B213/S30-706</t>
  </si>
  <si>
    <t>RE11A270</t>
  </si>
  <si>
    <t>प्र.क्र.60   अ  मध्ये विविध ठिकाणी थर्मा  प्लास्टिक   विषयी कामे करणे</t>
  </si>
  <si>
    <t>CE20B213/S30-707</t>
  </si>
  <si>
    <t xml:space="preserve">प्रभाग क्र. 60 ब, मधील हॉस्पीटल, शाळांसमोर माहितीफलक एल.ई.डी.फलक व फायबर स्पीड ब्रेकर बसविणे. </t>
  </si>
  <si>
    <t>CE20B213/S30-708</t>
  </si>
  <si>
    <t xml:space="preserve">प्रभाग क्र.61 अ, डे टू डे चौक रुंदीकरण व सुशोभित करणे </t>
  </si>
  <si>
    <t>CE20B213/S30-709</t>
  </si>
  <si>
    <t>प्र.क्र.61 ब जगताप चौक सुशोभिकरण   करणे</t>
  </si>
  <si>
    <t>CE20B213/S30-710</t>
  </si>
  <si>
    <t>प्र.क्र.61 ब मध्ये वाहतुक विषयक विविध कामे करणे</t>
  </si>
  <si>
    <t>CE20B213/S30-711</t>
  </si>
  <si>
    <t>प्रभाग क्र.63 अ  मध्ये लुल्लानगर चौक व ज्योति चौक सुशोभिकरण   करणे</t>
  </si>
  <si>
    <t>पुणे महानगरपालिकेच्या वतीने गणेश उत्सव 
स्पर्धेमध्ये सहभागी होणारी मंडळे जी 
महानगरपालिकेच्या उद्दीष्टाला व कर्तव्याला मदत करतील त्यांना रोख पारितोषिके देणे (उदा. 
ओला व सुका कचरा वर्गीकरण व खत प्रकल्प 
राबविणाऱ्यांना प्रभागनिहाय व क्षेत्रिय कार्यालयाअंतर्गत मंडळांना रोख बक्षिसाची रक्कम देणे)</t>
  </si>
  <si>
    <t>RE11A271</t>
  </si>
  <si>
    <t>CE20B213/S30-712</t>
  </si>
  <si>
    <t>प्रभाग क्र.65 ब मध्ये  दिशादर्शक फलक बसविणे.</t>
  </si>
  <si>
    <t>CE20B213/S30-713</t>
  </si>
  <si>
    <t>प्रभाग क्र.66 ब, कै.झांजले पथावर आर.एम.यु.बसविणे.</t>
  </si>
  <si>
    <t>CE20B213/S30-714</t>
  </si>
  <si>
    <t>प्रभाग क्र.70अ  मध्ये विविध ठिकाणी वाहतुक   विषयक देखभाल दुरूस्ती करणे.</t>
  </si>
  <si>
    <t>CE20B213/S30-715</t>
  </si>
  <si>
    <t>प्रभाग क्र.70अ  मध्ये विविध ठिकाणी रॅम्बलर, कॅटस्  आय बसविणे</t>
  </si>
  <si>
    <t>CE20B213/S30-716</t>
  </si>
  <si>
    <t>प्रभाग क्र.70अ  मध्ये विविध ठिकाणी दिशादर्शक  फलक लावणे</t>
  </si>
  <si>
    <t>CE20B213/S30-717</t>
  </si>
  <si>
    <t>प्रभाग क्र.70 ब मध्ये भगली हॉस्पिटल  चौक सुशोभित  करणे.</t>
  </si>
  <si>
    <t>युथ फेस्टीव्हल व महिला सक्षमीकरण, 
क्रांतीज्योती सावित्रीबाई फुले जयंती, राजमाता जिजाऊ जयंती, मातोश्री रमाबाई भिमराव 
आंबेडकर जयंती,  रमाबाई रानडे, विरमाता राणी लक्ष्मीबाई महोत्सव साजरा करणे.</t>
  </si>
  <si>
    <t>RE11A272</t>
  </si>
  <si>
    <t>CE20B213/S30-718</t>
  </si>
  <si>
    <t>प्रभाग क्र.70ब   मध्ये विविध ठिकाणी दिशादर्शक  फलक बसविणे.</t>
  </si>
  <si>
    <t>CE20B213/S30-719</t>
  </si>
  <si>
    <t>प्रभाग क्र.70 ब मध्ये विविध ठिकाणी थर्मोप्लास्टचे  पट्टे   मारणे.</t>
  </si>
  <si>
    <t>CE20B213/S30-720</t>
  </si>
  <si>
    <t>प्रभाग क्र.74 अ  मध्ये रम्बलर,थर्माेप्लॅस्टिक पेंट  व कॅटस्  आय बसविणे</t>
  </si>
  <si>
    <t>CE20B213/S30-721</t>
  </si>
  <si>
    <t>प्रभाग क्र.74 अ मधील   त्रिमूर्ती चौक,शिवशंकर चौक   येथे स्टिल   बोलार्ड व रेलिंग  करणे</t>
  </si>
  <si>
    <t>CE20B213/S30-722</t>
  </si>
  <si>
    <t>प्रभाग क्र.74 अ मधील आदर्श सोसायटी परिसरातील  चौक सुशोभिकरण   करणे</t>
  </si>
  <si>
    <t>CE20B213/S30-723</t>
  </si>
  <si>
    <t>प्रभाग क्र.  75 ब मध्ये वाहतुक सुधारणा विषयक विविध विकास कामे करणे</t>
  </si>
  <si>
    <t>CE20B213/S30-724</t>
  </si>
  <si>
    <t>प्रभाग क्र.76 अ, मधील विविध ठिकाणी रस्त्यावर रमलर बसविणे.</t>
  </si>
  <si>
    <t>CE20B213/S30-725</t>
  </si>
  <si>
    <t>प्रभाग क्र.76 अ, मधील विविध ठिकाणी रस्त्यावर कॅटस आय व पांढरे  पिवळे पट्टे   मारणे.</t>
  </si>
  <si>
    <t>CE20B213/S30-726</t>
  </si>
  <si>
    <t>प्रभाग क्र.76 अ, मधील राजस सोसायटी चौक सुशोभिकरण   करणे.</t>
  </si>
  <si>
    <t>क. मनपा व स्थायी समिती बेरीज</t>
  </si>
  <si>
    <t>CE20B213/S30-727</t>
  </si>
  <si>
    <t xml:space="preserve">प्रभाग क्र.74 ब, मध्ये विविध ठिकाणी रमलर्स, स्पीडब्रेकर, कॅटस् आय पट्टे मारणे, वाहतूक विषयक कामे करणे </t>
  </si>
  <si>
    <t>CE20B213/S30-728</t>
  </si>
  <si>
    <t xml:space="preserve">प्रभाग क्र.74 ब,प्रभागामध्ये गुलाबनगर, शिवांजली, कानिफनाथ चौक, सुशोभिकरण करणे व तद्नुषिंगक कामे करणे. </t>
  </si>
  <si>
    <t>CE20B213/S30-729</t>
  </si>
  <si>
    <t>प्रभाग क्र.52 अ म्हात्रेपूलाजवळील  इंद्रधनुष्य चौकाचे  सुशोभिकरण   करणे</t>
  </si>
  <si>
    <t>CE20B213/S30-730</t>
  </si>
  <si>
    <t>पुणे  शहरात येणारे प्रवेश रस्ते (4 रस्ते) सुशोभित   करणे.</t>
  </si>
  <si>
    <t>CE20B213/S30-731</t>
  </si>
  <si>
    <t>प्रभाग क्र.13 ब न.ता.वाडी,साखर संकुल चौकातील   आयलंड  सुशोभित करणेसाठी अपुरे  काम पूर्ण  करणे</t>
  </si>
  <si>
    <t>यादी   क्र. एस30 बेरीज</t>
  </si>
  <si>
    <t>विद्युत विभागाकडील याद्या</t>
  </si>
  <si>
    <t>यादी   क्र. एस3</t>
  </si>
  <si>
    <t>शहरातील विविध ठिकाणी प्रकाश व्यवस्था करणे</t>
  </si>
  <si>
    <t>CE20C352/S3-</t>
  </si>
  <si>
    <t>1. मुख्य लेखापरिक्षक (म्युनिसिपल चीफ 
ऑडिटर) (मु.प्रां. मनपा अधिनियम, कलम 
45 (3) प्रमाणे) यांचे वेतन</t>
  </si>
  <si>
    <t>RE11B101A</t>
  </si>
  <si>
    <t>CE20C352/S3-1</t>
  </si>
  <si>
    <t>प्रभाग क्र.2 ब मधील स्ट्रीट लाईट    करणे</t>
  </si>
  <si>
    <t>CE20C352/S3-2</t>
  </si>
  <si>
    <t>प्र.क्र.3 अ स्ट्रिट लाईट    पोलवरील  जेक्शन बॉक्स   बदलणे</t>
  </si>
  <si>
    <t>CE20C352/S3-3</t>
  </si>
  <si>
    <t>प्र.क्र.3 अ मधील  मुख्य रस्त्यावर   डिझायनर  पोल लावणे</t>
  </si>
  <si>
    <t>CE20C352/S3-4</t>
  </si>
  <si>
    <t>प्र.क्र.3  अ  मध्ये विविध ठिकाणी विद्युत   तारा  भूमिगत   करणे</t>
  </si>
  <si>
    <t>RE11B102A</t>
  </si>
  <si>
    <t>CE20C352/S3-5</t>
  </si>
  <si>
    <t>प्र.क्र.3  अ  विमानदर्शन येथिल  विद्युत तारा  भूमिगत   करणे</t>
  </si>
  <si>
    <t>CE20C352/S3-6</t>
  </si>
  <si>
    <t>प्र.क्र.3   अ  बॉम्बे सॅपर्स येथील  विद्युत तारा  भूमिगत   करणे</t>
  </si>
  <si>
    <t>CE20C352/S3-7</t>
  </si>
  <si>
    <t>प्र.क्र.3 अ विमाननगर येथील  विद्युत तारा  भूमिगत   करणे</t>
  </si>
  <si>
    <t>CE20C352/S3-8</t>
  </si>
  <si>
    <t>प्र.क्र.3 अ सोमनाथनगर, गणेशनगर,  सोपाननगर येथे  एल ई    डी  बसविणे</t>
  </si>
  <si>
    <t>CE20C352/S3-9</t>
  </si>
  <si>
    <t>प्र.क्र.3 अ म्हाडा, राजीव  नगर, सजय पार्क येथे  एल ई    डी  बसविणे</t>
  </si>
  <si>
    <t>CE20C352/S3-10</t>
  </si>
  <si>
    <t>क−1. भाजी मंडया</t>
  </si>
  <si>
    <t>प्र.क्र.3 अ मधील  उद्यानामध्ये  विद्युत विषयक   कामे करणे</t>
  </si>
  <si>
    <t>RE11B103</t>
  </si>
  <si>
    <t>CE20C352/S3-11</t>
  </si>
  <si>
    <t>प्र.क्र.3 अ स्ट्रीट लाईट    पोलची दुरुस्ती करणे</t>
  </si>
  <si>
    <t>CE20C352/S3-12</t>
  </si>
  <si>
    <t>प्रभाग क्र.3 ब मधील विविध ठिकाणी एल ई    डी लाईट   बसविणे</t>
  </si>
  <si>
    <t>CE20C352/S3-13</t>
  </si>
  <si>
    <t>प्रभाग क्र.4अ,  मोहनवाडी परिसरात विद्युत पोल सह एल.ई.डी.दिवे बसविणे</t>
  </si>
  <si>
    <t>CE20C352/S3-14</t>
  </si>
  <si>
    <t>प्रभाग क्र.4अ, श्रमिक  वसाहत परिसरात विद्युत पोल सह एल.ई.डी.दिवे बसविणे</t>
  </si>
  <si>
    <t>CE20C352/S3-15</t>
  </si>
  <si>
    <t>प्रभाग क्र.4अ, महाराष्ट्र  हौसिंग बोर्ड  परिसरात भूमिगत विद्युत  केबल  टाकणे</t>
  </si>
  <si>
    <t>CE20C352/S3-16</t>
  </si>
  <si>
    <t>प्रभाग क्र.4अ,    म.हौ.बोर्ड व नागपूरचाळ परिसरात विद्युत पोल सह एल.ई.    डी. दिवे बसविणे</t>
  </si>
  <si>
    <t>CE20C352/S3-17</t>
  </si>
  <si>
    <t>प्रभाग क्र.4अ, चंद्रमानगर  परिसरात  भूमिगत   विद्युत  केबल  टाकणे</t>
  </si>
  <si>
    <t>CE20C352/S3-18</t>
  </si>
  <si>
    <t>प्रभाग क्र.4अ, पंचशिलनगर परिसरात एल.ई.डी.दिवे बसविणे</t>
  </si>
  <si>
    <t>CE20C352/S3-19</t>
  </si>
  <si>
    <t>प्रभाग क्र.4अ, श्रमिक  वसाहत परिसरात भूमिगत विद्युत  केबल  टाकणे</t>
  </si>
  <si>
    <t>ख. मुख्यलेखापरिक्षक यांचे कार्या. बेरीज</t>
  </si>
  <si>
    <t>CE20C352/S3-20</t>
  </si>
  <si>
    <t>प्रभाग क्र.4अ, जाधवनगर   परिसरात भूमिगत विद्युत  केबल  टाकणे</t>
  </si>
  <si>
    <t>CE20C352/S3-21</t>
  </si>
  <si>
    <t>प्रभाग क्र.4अ, सैनिकनगर परिसरात  एल.ई.डी.दिवे बसविणे</t>
  </si>
  <si>
    <t>CE20C352/S3-22</t>
  </si>
  <si>
    <t>प्रभाग क्र.4अ, हुसेनबाबा  दर्गा   ते कॉमरझोन परिसरात एल.ई.डी.दिवे बसविणे</t>
  </si>
  <si>
    <t>CE20C352/S3-23</t>
  </si>
  <si>
    <t>प्रभाग क्र.4 ब मध्ये विविध ठिकाणी विद्युतची   कामे करणे</t>
  </si>
  <si>
    <t>CE20C352/S3-24</t>
  </si>
  <si>
    <t>प्रभाग क्र.4 ब मध्ये जुने  विद्युत पोल बदलणे  व नवीन पोल बसविणे</t>
  </si>
  <si>
    <t>CE20C352/S3-25</t>
  </si>
  <si>
    <t>प्रभाग क्र.5अ, मधील पुर्ण  परिसर  (एल.ई.डी.) प्रकाश  व्यवस्था करणे.</t>
  </si>
  <si>
    <t>CE20C352/S3-26</t>
  </si>
  <si>
    <t>प्रभाग क्र.5अ,   विश्रांतवाडी  टिंगरेनगर  मुख्य   चौक (एल.ई.डी.)   हायमस दिवे  प्रकाश व्यवस्था  करणे.</t>
  </si>
  <si>
    <t>CE20C352/S3-27</t>
  </si>
  <si>
    <t>प्रभाग क्र  5 ब मधील विविध रस्त्यावर प्रकाश व्यवस्था  करणे</t>
  </si>
  <si>
    <t>CE20C352/S3-28</t>
  </si>
  <si>
    <t>प्रभाग क्र     5 ब मधील कळस ओटा मार्केट  व प्राथमिक विद्यालय  प्रकाश व्यवस्था  व तदनुषंगिक कामे  कर</t>
  </si>
  <si>
    <t>T            1000000</t>
  </si>
  <si>
    <t>1. महापालिका आयुक्त (म्युनिसिपल 
कमिशनर) (मु. प्रां. मनपा अधिनियम, कलम 37 (1) प्रमाणे) यांचे वेतन</t>
  </si>
  <si>
    <t>RE11C101A</t>
  </si>
  <si>
    <t xml:space="preserve">21. वॉर्डस्तरीय करावयाची विकासाची कामे </t>
  </si>
  <si>
    <t>CE20C352/S3-29</t>
  </si>
  <si>
    <t>प्रभाग क्र     5 ब कळस येथे  60/90 वॅटच्या एल.ई.डी. फिटींग  बसविणे</t>
  </si>
  <si>
    <t>CE20C352/S3-30</t>
  </si>
  <si>
    <t>प्रभाग क्र  5 ब मधील विविध ठिकाणी भुमिगत   केबल टाकणे</t>
  </si>
  <si>
    <t>CE20C352/S3-31</t>
  </si>
  <si>
    <t>प्रभाग क्र.6 अ  मध्ये विविध ठिकाणी भूमिगत विदयुत केबल  टाकणे.</t>
  </si>
  <si>
    <t>CE20C352/S3-32</t>
  </si>
  <si>
    <t>प्रभाग क्र.6 अ  मध्ये विविध ठिकाणी हायमास्ट उभारणे.</t>
  </si>
  <si>
    <t>CE20C352/S3-33</t>
  </si>
  <si>
    <t>प्रभाग क्र.6 अ  मध्ये विविध ठिकाणी 7 मी.उंचीचे लाईटचे  खांब बसविणे.</t>
  </si>
  <si>
    <t>2. उपआयुक्त (जनरल) (मुं. प्रां. मनपा 
अधिनियम, कलम 45(3) प्रमाणे) यांचे वेतन</t>
  </si>
  <si>
    <t>CE20C352/S3-34</t>
  </si>
  <si>
    <t>RE11C102A</t>
  </si>
  <si>
    <t>प्रभाग क्र.6 अ  मध्ये विविध ठिकाणी एल.इ.डी.लाईट दिवे  बसविणे.</t>
  </si>
  <si>
    <t>CE20C352/S3-35</t>
  </si>
  <si>
    <t>प्रभाग क्र.6ब  मध्ये विद्युत पोल बसविणे</t>
  </si>
  <si>
    <t>CE20C352/S3-36</t>
  </si>
  <si>
    <t>प्रभाग क्र.6ब  मध्ये विविध ठिकाणी हायमास्ट बसविणे.</t>
  </si>
  <si>
    <t>CE20C352/S3-37</t>
  </si>
  <si>
    <t>प्र.क्र.7अ   मध्ये वैकुठ  मेहता रस्ता  येथे  प्रकाश व्यवस्था  करणे.</t>
  </si>
  <si>
    <t>CE20C352/S3-38</t>
  </si>
  <si>
    <t>प्र.क्र.7अ मध्ये औंध क्षे.कार्या.ते स्पायसर कॉलेज प्रकाश व्यवस्था  करणे.</t>
  </si>
  <si>
    <t>CE20C352/S3-39</t>
  </si>
  <si>
    <t>प्र.क्र.7अ   मध्ये इंदिरावसाहत  व कस्तुरबा वसाहत येथे  भूमिगत केबल  टाकणे.</t>
  </si>
  <si>
    <t>CE20C352/S3-40</t>
  </si>
  <si>
    <t>3. कायम सेवकवर्ग वेतन</t>
  </si>
  <si>
    <t>प्र.क्र.7अ मध्ये पाटील पडळ  येथे  भूमिगत केबल  टाकणे.</t>
  </si>
  <si>
    <t>RE11C103A</t>
  </si>
  <si>
    <t>CE20C352/S3-41</t>
  </si>
  <si>
    <t>प्र.क्र.7अ   मध्ये विविध ठिकाणी हायमास्ट दिवे  बसविणे.</t>
  </si>
  <si>
    <t>CE20C352/S3-42</t>
  </si>
  <si>
    <t>प्र.क्र.7अ   मध्ये कोटकर  लाईन, अयोध्यानगरी येथे  प्रकाश व्यवस्था  करणे.</t>
  </si>
  <si>
    <t>CE20C352/S3-43</t>
  </si>
  <si>
    <t>प्र.क्र.7अ   मध्ये वराते वस्ती,चंद्रमणी संघ  येथे  प्रकाश व्यवस्था  करणे.</t>
  </si>
  <si>
    <t>CE20C352/S3-44</t>
  </si>
  <si>
    <t>प्र.क्र.7अ   मध्ये पाटीलपडळ,चव्हाण वस्ती येथे लाईट  पोल बसविणे.</t>
  </si>
  <si>
    <t>क. पुरस्संचय निधी व तोषदान</t>
  </si>
  <si>
    <t>CE20C352/S3-45</t>
  </si>
  <si>
    <t>प्र.क्र.7अ   मध्ये सिधार्थनगर,संजय गांधी वसाहत येथे  प्रकाश व्यवस्था  करणे.</t>
  </si>
  <si>
    <t>4. संकीर्ण</t>
  </si>
  <si>
    <t>CE20C352/S3-46</t>
  </si>
  <si>
    <t>RE11C104</t>
  </si>
  <si>
    <t>प्र.क्र.7अ   मध्ये गिरीराज गिरिदर्शन   येथे  प्रकाश व्यवस्था  करणे.</t>
  </si>
  <si>
    <t>CE20C352/S3-47</t>
  </si>
  <si>
    <t>प्र.क्र.7अ   मध्ये कस्तुरबा वसाहत येथे  प्रकाश व्यवस्था  करणे.</t>
  </si>
  <si>
    <t>CE20C352/S3-48</t>
  </si>
  <si>
    <t>प्र.क्र.7अ   मध्ये इंदिरा  वसाहत येथे  प्रकाश व्यवस्था  करणे.</t>
  </si>
  <si>
    <t>1. पुरस्संचय निधी</t>
  </si>
  <si>
    <t>CE20C352/S3-49</t>
  </si>
  <si>
    <t>प्र.क्र.7अ   मध्ये अभिमानश्री सोसायटी येथे  प्रकाश व्यवस्था  करणे.</t>
  </si>
  <si>
    <t>CE20C352/S3-50</t>
  </si>
  <si>
    <t>आय एम डी  कॉलनी ते  लमाणतांडा  विद्युत केबल अंडरग्राऊंड  करणे</t>
  </si>
  <si>
    <t>CE20C352/S3-51</t>
  </si>
  <si>
    <t xml:space="preserve">प्र.क्र.8 अ मध्ये औंध,नागरस रोड व डी पी रोड याठिकाणी हायमास्ट पोल व अत्याधुनिक प्रकाश व्यवस्था करणे </t>
  </si>
  <si>
    <t>6. मा. महापालिका आयुक्त यांचा ऐच्छिक 
खर्च (म.स.आ.)</t>
  </si>
  <si>
    <t>RE11C106</t>
  </si>
  <si>
    <t>CE20C352/S3-52</t>
  </si>
  <si>
    <t xml:space="preserve">प्र.क्र.8 ब कोटबागी हॉस्पिटल परिसर पार्क अॅव्हेन्यू ते ऋणानुबंध सोसायटी व बंधनगड रस्ता येथे प्रकाश व्यवस्था करणे </t>
  </si>
  <si>
    <t>CE20C352/S3-53</t>
  </si>
  <si>
    <t>2. तोषदान</t>
  </si>
  <si>
    <t>CE20C352/S3-54</t>
  </si>
  <si>
    <t>प्र.क्र.8 ब नागरस रस्ता विविध ठिकाणी एल ई    डी  फिटींग बसविणे</t>
  </si>
  <si>
    <t>CE20C352/S3-55</t>
  </si>
  <si>
    <t>प्र.क्र.8 ब औंध गाव परिसर विविध ठिकाणी हायमास्ट प्रकाश व्यवस्था करणे</t>
  </si>
  <si>
    <t>CE20C352/S3-56</t>
  </si>
  <si>
    <t>प्रभाग क्र.  9 मध्ये विविध ठिकाणी प्रकाश व्यवस्था  करणे</t>
  </si>
  <si>
    <t>रेव्हेन्यु डे सुरू करणे (एल.बी.टी, टॅक्स, 
पाणी पुरवठा इत्यादी)</t>
  </si>
  <si>
    <t>RE11C167</t>
  </si>
  <si>
    <t>CE20C352/S3-57</t>
  </si>
  <si>
    <t>प्रभाग क्र.  9 मध्ये विविध ठिकाणी   एलईडी फिटींग बसविणे</t>
  </si>
  <si>
    <t>CE20C352/S3-58</t>
  </si>
  <si>
    <t>प्रभाग क्र.  9 मध्ये ओव्हरहेड वायर अंडरग्राऊंड  करणे</t>
  </si>
  <si>
    <t>CE20C352/S3-59</t>
  </si>
  <si>
    <t>प्र.क्र.10   अ सुतारवाडी गावठाण   परिसरात   अंडरग्राऊंड केबलचू   उर्वरित   काम पूर्ण  करणे</t>
  </si>
  <si>
    <t>3. प्रॉव्हिडंट फंडाच्या व्याजाच्या फरकापोटी खर्च</t>
  </si>
  <si>
    <t>CE20C352/S3-60</t>
  </si>
  <si>
    <t xml:space="preserve">प्र.क्र.10 अ येथील काळे हाईटस् व विश्वकर्मा सोसायटी जवळ असलेला ट्रान्सफार्मर सुरक्षित ठिकाणी स्थलांतरित करणे </t>
  </si>
  <si>
    <t>CE20C352/S3-61</t>
  </si>
  <si>
    <t>प्र.क्र.10   अ सुतारवाडी परिसरात   नविन विद्युत पोल बसविणे</t>
  </si>
  <si>
    <t>CE20C352/S3-62</t>
  </si>
  <si>
    <t>प्र.क्र.10   अ  सुतारवाडी येथील परिसरात   हायमास्ट   पोल बसविणे</t>
  </si>
  <si>
    <t>पुणे मनपाने ज्या देशांशी मैत्री करार केले 
आहेत त्यांचे संबंध अधिक दृढ करणे</t>
  </si>
  <si>
    <t>RE11C168</t>
  </si>
  <si>
    <t>CE20C352/S3-63</t>
  </si>
  <si>
    <t>प्र.क्र.10   अ सुतारवाडी व सूस रोड  येथे  नविन एल  ई    डी लाईट   बसविणे</t>
  </si>
  <si>
    <t>CE20C352/S3-64</t>
  </si>
  <si>
    <t>प्र.क्र.10   अ सुतारवाडी मधील भाजी मंडई  व जलतरण तलाव येथे  विद्युत विषयक   कामे करणे</t>
  </si>
  <si>
    <t>CE20C352/S3-65</t>
  </si>
  <si>
    <t>प्र.क्र.10 अ पाषाण  तलावाजवळील जॉगिंग ट्रॅकवर  डेकोरिटीव्ह  पोल बसविणे</t>
  </si>
  <si>
    <t>CE20C352/S3-66</t>
  </si>
  <si>
    <t>प्र.क्र.10 ब मध्ये हायमास्टसाठी   इंडक्शन फिटींग   बसविणे</t>
  </si>
  <si>
    <t>CE20C352/S3-67</t>
  </si>
  <si>
    <t>प्र.क्र.10 ब पंचवटी   येथे एल ई    डी दिवे  बसविणे</t>
  </si>
  <si>
    <t>CE20C352/S3-68</t>
  </si>
  <si>
    <t>प्र.क्र.10 ब स.नं.1 पाषाण येथे  प्रकाश व्यवस्था  करणे</t>
  </si>
  <si>
    <t>पुणे ब्रॅडिंग</t>
  </si>
  <si>
    <t>RE11C169</t>
  </si>
  <si>
    <t>CE20C352/S3-69</t>
  </si>
  <si>
    <t>प्र.क्र.10 ब पाषाण मुख्य रस्त्यावर प्रकाश व्यवस्था  करणे</t>
  </si>
  <si>
    <t>CE20C352/S3-70</t>
  </si>
  <si>
    <t>प्र.क्र.10 ब येथे  विविध ठिकाणी भूमिगत   केबल टाकणे</t>
  </si>
  <si>
    <t>CE20C352/S3-71</t>
  </si>
  <si>
    <t>प्र.क्र.10 ब भगवती नगर परिसरात हायमास्ट बसविणे</t>
  </si>
  <si>
    <t>CE20C352/S3-72</t>
  </si>
  <si>
    <t xml:space="preserve">प्र.क्र.10 ब पाषाण सुतारवाडी येथे विविध ठिकाणी एल ई डी दिवे बसविणे </t>
  </si>
  <si>
    <t>CE20C352/S3-73</t>
  </si>
  <si>
    <t>प्रभाग क्र  11  अ मधील विविध ठिकाणी केबल्स अंडरग्राऊंड  करणे</t>
  </si>
  <si>
    <t>CE20C352/S3-74</t>
  </si>
  <si>
    <t>प्रभाग क्र  11  अ विविध ठिकाणी प्रकाश व्यवस्था  करणे</t>
  </si>
  <si>
    <t>CE20C352/S3-75</t>
  </si>
  <si>
    <t>प्रभाग क्र  11ब, मधील विविध झोपडपट्यांमध्ये विद्युत   वाहक तारा काढून  त्याठिकाणी बसबार  बसविणे.</t>
  </si>
  <si>
    <t>CE20C352/S3-76</t>
  </si>
  <si>
    <t>प्र.क्र. 12 अ  मध्ये विविध ठिकाणी प्रकाश व्यवस्था  करणे</t>
  </si>
  <si>
    <t>CE20C352/S3-77</t>
  </si>
  <si>
    <t>प्र.क्र. 12 अ  मध्ये विविध   केबल भूमिगत   करणे</t>
  </si>
  <si>
    <t>CE20C352/S3-78</t>
  </si>
  <si>
    <t>प्रभाग क्र.12 ब, विद्युत भूमिगत  केबल विविध  ठिकाणी बसविणे.</t>
  </si>
  <si>
    <t>ग−1. महापालिका आयुक्त कार्यालय बेरीज</t>
  </si>
  <si>
    <t>CE20C352/S3-79</t>
  </si>
  <si>
    <t>प्रभाग क्र.12 ब विविध ठिकाणी विद्युत   पोल   बसविणे.</t>
  </si>
  <si>
    <t>CE20C352/S3-80</t>
  </si>
  <si>
    <t>प्र.क्र.13 ब मध्ये प्रकाश व्यवस्था  करणे</t>
  </si>
  <si>
    <t>CE20C352/S3-81</t>
  </si>
  <si>
    <t>प्र.क्र.13 ब मध्ये विविध ठिकाणी एल ई    डी  फिटींग बसवणे</t>
  </si>
  <si>
    <t>CE20C352/S3-82</t>
  </si>
  <si>
    <t>प्र.क्र.13 ब मधील  संगमवाडी येथे  भूमिगत विद्युत  केबल  टाकणे</t>
  </si>
  <si>
    <t>ख. सेवानिवृत्ती वेतन व तोषदान</t>
  </si>
  <si>
    <t>CE20C352/S3-83</t>
  </si>
  <si>
    <t>प्र.क्र.13 ब मधील  संगमवाडी येथे  प्रकाश व्यवस्था  करणे</t>
  </si>
  <si>
    <t>CE20C352/S3-84</t>
  </si>
  <si>
    <t>CE20C352/S3-85</t>
  </si>
  <si>
    <t>प्र.क्र.14 अ मधील  बोळात लहान  पोल बसविणे व एल ई    डी  फिटींग बसविणे</t>
  </si>
  <si>
    <t>CE20C352/S3-86</t>
  </si>
  <si>
    <t>प्र.क्र.14 अ मधील  मध्ये विविध ठिकाणी   अंडरग्राऊंड केबल टाकणे  व 100 अॅम्प. बसबार बदलणे</t>
  </si>
  <si>
    <t>CE20C352/S3-87</t>
  </si>
  <si>
    <t>प्रभाग क्र.15 ब मधील नटराज   हॉटेल ते  भुजबळ सायकल मार्ट  अंडग्राऊंड  लाईन  टाकणे</t>
  </si>
  <si>
    <t>CE20C352/S3-88</t>
  </si>
  <si>
    <t>प्रभाग क्र.15 ब मधील जुने  विद्युत    पोल   काढणे व नवनि  पोल बसविणे</t>
  </si>
  <si>
    <t xml:space="preserve">वजा − आयात कर, दुय्यम शिक्षण वगैरेबाबत हिस्सा </t>
  </si>
  <si>
    <t>CE20C352/S3-89</t>
  </si>
  <si>
    <t>प्रभाग क्र.15 ब मधील विविध ठिकाणी छोटे   पोल व फिटींग बसविणे</t>
  </si>
  <si>
    <t>CE20C352/S3-90</t>
  </si>
  <si>
    <t>प्रभाग क्र.15 ब मधील विविध ठिकाणी विद्युत   विषयक कामे करणे</t>
  </si>
  <si>
    <t>CE20C352/S3-91</t>
  </si>
  <si>
    <t>1. अतिरिक्त महापालिका आयुक्त (विशेष) 
यांचे वेतन</t>
  </si>
  <si>
    <t>RE11C126A</t>
  </si>
  <si>
    <t>प्रभाग क्र.16 अ स्व.राजीव गांधीनगर झोपडपट्टी  येथे  प्रकाश व्यवस्था  करणे</t>
  </si>
  <si>
    <t>CE20C352/S3-92</t>
  </si>
  <si>
    <t>प्रभाग क्र.16  अ  मुख्य   आळंदी रस्ता स.नं.94  वाल्मिकी  दलित वस्ती येथे  प्रकाश व्यवस्था  करणे</t>
  </si>
  <si>
    <t>CE20C352/S3-93</t>
  </si>
  <si>
    <t>प्रभाग क्र.16 अ सुरक्षा नगर झोपडपट्टी  स.नं.10 येथे  प्रकाश व्यवस्था  करणे</t>
  </si>
  <si>
    <t>CE20C352/S3-94</t>
  </si>
  <si>
    <t>प्रभाग क्र.16 अ स.नं120 फुलेनगर वसाहत येथील भूमिगत  केबलचे काम  करणे</t>
  </si>
  <si>
    <t>CE20C352/S3-95</t>
  </si>
  <si>
    <t>प्रभाग क्र.16 अ स.नं120 फुलेनगर वसाहत येथे  प्रकाश व्यवस्था  करणे</t>
  </si>
  <si>
    <t>CE20C352/S3-96</t>
  </si>
  <si>
    <t>प्रभाग क्र.16 अ स.नं.92/93 आदर्श इंदिरानगर  झोपडपट्टी  येथे  प्रकाश व्यवस्था  करणे</t>
  </si>
  <si>
    <t>RE11C127A</t>
  </si>
  <si>
    <t>CE20C352/S3-97</t>
  </si>
  <si>
    <t>प्रभाग क्र.16 ब मध्ये विविध ठिकणी विद्युत   केबल    भूमिगत करणे व विद्युत विषयक   कामे करणे</t>
  </si>
  <si>
    <t>CE20C352/S3-98</t>
  </si>
  <si>
    <t xml:space="preserve">प्रभाग क्र 17 अ कल्याणीनगर व शास्त्रीनगर परिसरातील जुने लाईट पोल काढून नविन पोल फिटींगसह बसविणे </t>
  </si>
  <si>
    <t>CE20C352/S3-99</t>
  </si>
  <si>
    <t>प्रभाग क्र  17  अ विविध ठिकाणी एच.टी. व एल.टी. केबल भुमिगत   करणे</t>
  </si>
  <si>
    <t>CE20C352/S3-100</t>
  </si>
  <si>
    <t>प्रभाग क्र  17  अ विविध ठिकाणी प्रकाश व्यवस्था  करणे</t>
  </si>
  <si>
    <t>CE20C352/S3-101</t>
  </si>
  <si>
    <t>प्रभाग क्र  17  अ विविध ठिकाणी विद्युत   विषयक कामे करणे</t>
  </si>
  <si>
    <t>CE20C352/S3-102</t>
  </si>
  <si>
    <t>प्रभाग क्र  17  अ शास्त्रीनगर  चौकामध्ये इलेक्ट्रॉनिक  डिसप्ले बसविणे</t>
  </si>
  <si>
    <t>RE11C128</t>
  </si>
  <si>
    <t>CE20C352/S3-103</t>
  </si>
  <si>
    <t>प्रभाग क्र.17 ब विविध ठिकाणी एल ई    डी दिवे  बसविणे</t>
  </si>
  <si>
    <t>CE20C352/S3-104</t>
  </si>
  <si>
    <t>प्रभाग क्र.18अ  मध्ये विविध ठिकाणी    जिर्ण झालेले  विद्युतपोल काढून  नविन  पोल बसविणे.</t>
  </si>
  <si>
    <t>CE20C352/S3-105</t>
  </si>
  <si>
    <t>प्रभाग क्र.18अ  मध्ये विविध ठिकाणी हायमास्ट दिवे  बसविणे.</t>
  </si>
  <si>
    <t>CE20C352/S3-106</t>
  </si>
  <si>
    <t>प्रभाग क्र.18अ  मध्ये विविध ठिकाणी सोलर दिवे  बसविणे.</t>
  </si>
  <si>
    <t>CE20C352/S3-107</t>
  </si>
  <si>
    <t>प्रभाग क्र.18अ  मध्ये विविध ठिकाणीच्या अपूर्ण  राहीलेल्या भूमिगत विद्युत  केबल  टाकणे.</t>
  </si>
  <si>
    <t>4. मनपा सेवकांस विविध सेमिनर, 
कॉन्फरन्स, प्रशिक्षण इ. साठी हजर 
राहण्यासाठी खर्च</t>
  </si>
  <si>
    <t>RE11C129</t>
  </si>
  <si>
    <t>CE20C352/S3-108</t>
  </si>
  <si>
    <t>प्रभाग क्र.18 ब मध्ये विविध ठिकाणी एल ई    डी लाईट   बसविणे</t>
  </si>
  <si>
    <t xml:space="preserve">22. एकूण बेरीज </t>
  </si>
  <si>
    <t>CE20C352/S3-109</t>
  </si>
  <si>
    <t>प्रभाग क्र.18 ब मध्ये विविध ठिकाणी विद्युत   विषयक   कामेकरणे</t>
  </si>
  <si>
    <t>CE20C352/S3-110</t>
  </si>
  <si>
    <t>प्रभाग क्र.19 ब मध्ये साईनाथनगर   व परिसरात एलईडी  दिवे  बसविणे</t>
  </si>
  <si>
    <t>CE20C352/S3-111</t>
  </si>
  <si>
    <t>प्रभाग क्र.19 ब मध्ये   बोराटे वस्ती व परिसरात एलईडी  दिवे  बसविणे</t>
  </si>
  <si>
    <t>CE20C352/S3-112</t>
  </si>
  <si>
    <t>प्रभाग क्र.19 ब मध्ये राघोबा  पाटीलनगर समाधान कॉलनी समर्थ  कॉलनी येथे एलईडी  दिवे  बसविणे</t>
  </si>
  <si>
    <t>CE20C352/S3-113</t>
  </si>
  <si>
    <t>प्रभाग क्र.19 ब मध्ये साईनाथनगर   मधील धोकादायक तारा काढुन  भुमिगत  केबल टाकणे</t>
  </si>
  <si>
    <t>5. मनपा अधिकाऱ्यांकडे येणाऱ्या 
पाहुण्यांच्या आतिथ्याकरिता होणारा खर्च</t>
  </si>
  <si>
    <t>RE11C129C</t>
  </si>
  <si>
    <t>CE20C352/S3-114</t>
  </si>
  <si>
    <t>प्रभाग क्र.19 ब मध्ये स.नं.20 मधील धोकादायक तारा काढुन  भुमिगत  केबल टाकणे</t>
  </si>
  <si>
    <t>CE20C352/S3-115</t>
  </si>
  <si>
    <t>प्रभाग क्र.20 ब सैनिक सोसायटी   येथे  विदयुत पोल  टाकणे.</t>
  </si>
  <si>
    <t>CE20C352/S3-116</t>
  </si>
  <si>
    <t>प्रभाग क्र.20 ब आनंदनगर येथे  विद्युत  पोल  टाकणे</t>
  </si>
  <si>
    <t>CE20C352/S3-117</t>
  </si>
  <si>
    <t>प्रभाग क्र.20 ब स्वामी विवेकानंद येथील गणेश  मंदिराजवळ हायमास्ट दिवे  बसविणे</t>
  </si>
  <si>
    <t>CE20C352/S3-118</t>
  </si>
  <si>
    <t>प्रभाग क्र.20 ब लोहियानगर झोपडपट्टी  (मगरपट्टा कॉर्नर)  येथे प्रकाश व्यवस्था  करणे.</t>
  </si>
  <si>
    <t>CE20C352/S3-119</t>
  </si>
  <si>
    <t>प्रभाग क्र.20 ब अमर कॉटेज  परिसरात प्रकाश व्यवस्था   करणे.</t>
  </si>
  <si>
    <t>CE20C352/S3-120</t>
  </si>
  <si>
    <t>प्रभाग क्र.21  मध्ये बंडगार्डन   रोड येथे  विद्युत व्यवस्था करणे</t>
  </si>
  <si>
    <t>CE20C352/S3-121</t>
  </si>
  <si>
    <t>प्रभाग क्र.21  लेन नं.7 मध्ये विद्युत व्यवस्था करणे</t>
  </si>
  <si>
    <t>CE20C352/S3-122</t>
  </si>
  <si>
    <t>प्रभाग क्र.21 आगवालीचाळ व फैलवाली चाळ  येथे  विद्युत व्यवस्था करणे</t>
  </si>
  <si>
    <t>ग−2. अतिरिक्त महापालिका आयुक्त 
(विशेष) यांचे कार्यालय बेरीज</t>
  </si>
  <si>
    <t>क. बंधनकारक</t>
  </si>
  <si>
    <t>CE20C352/S3-123</t>
  </si>
  <si>
    <t>प्रभाग क्र.21 मध्ये विद्युत विषयक   कामे करणे</t>
  </si>
  <si>
    <t>CE20C352/S3-124</t>
  </si>
  <si>
    <t>प्रभाग क्र.22 ब विविध स्वच्छतागृहामध्ये  विद्युत विषयक कामे करणे</t>
  </si>
  <si>
    <t>CE20C352/S3-125</t>
  </si>
  <si>
    <t>प्रभाग क्र.22 ब विविध  समाजमंदिरामध्ये विद्युत विषयक   कामे करणे</t>
  </si>
  <si>
    <t>CE20C352/S3-126</t>
  </si>
  <si>
    <t>प्रभाग क्र.22 ब विविध ठिकाणी विद्युत   पोल   उभे   करणे  ब्रॅकेट  बसविणे व एल.ई.डी. फिटींग बसविणे</t>
  </si>
  <si>
    <t>CE20C352/S3-127</t>
  </si>
  <si>
    <t>प्रभाग क्र.22 ब महात्मा फुले वसाहत मध्ये विद्युत केबल  भूमिगत   करणे</t>
  </si>
  <si>
    <t>CE20C352/S3-128</t>
  </si>
  <si>
    <t>प्रभाग क्र.22 ब मध्ये विविध ठिकाणी विद्युत   विषयक कामे करणे</t>
  </si>
  <si>
    <t>ग. इतर संस्थांस देणग्या</t>
  </si>
  <si>
    <t>CE20C352/S3-129</t>
  </si>
  <si>
    <t>प्रभाग क्र.23 अ  मध्ये विविध ठिकाणी नवीन हायमास्ट  बसविणे.</t>
  </si>
  <si>
    <t>CE20C352/S3-130</t>
  </si>
  <si>
    <t>प्रभाग क्र.23 अ  मध्ये विविध ठिकाणी डेकोरेटिव्ह  पोल उभारणे.</t>
  </si>
  <si>
    <t>CE20C352/S3-131</t>
  </si>
  <si>
    <t>प्रभाग क्र.23 अ  मध्ये 330,251 येथे  नव्याने पोल व एलइडी फिटिंग बसविणे.</t>
  </si>
  <si>
    <t>CE20C352/S3-132</t>
  </si>
  <si>
    <t xml:space="preserve">प्रभाग क्र.23 अ मध्ये संग्राम चौक ते कमला नेहरू हॉस्पिटल ते 9 मंगळवार पेठ येथे एलइडी फिटिंग बसविणे. </t>
  </si>
  <si>
    <t>CE20C352/S3-133</t>
  </si>
  <si>
    <t>प्रभाग क्र.24अ,   मध्ये विविध ठिकाणी  लाईट फिटींग    बदलणे.</t>
  </si>
  <si>
    <t>CE20C352/S3-134</t>
  </si>
  <si>
    <t>प्रभाग क्र.24अ,   मध्ये शिरोळे  वस्ती,   देशमुख पथ,  साई  मंदिर तोफखाना येथे  एल.ई.डी.लाईट बसविणे</t>
  </si>
  <si>
    <t>CE20C352/S3-135</t>
  </si>
  <si>
    <t>प्रभाग क्र.24अ,मध्ये विविध  ठिकाणी विद्युत   विषयक देखभाल व दुरूस्ती करणे.</t>
  </si>
  <si>
    <t>CE20C352/S3-136</t>
  </si>
  <si>
    <t>प्र.क्र.24ब मधील  शिवाजीनगर  गावठाण भागात विद्युत व्यवस्था करणे.</t>
  </si>
  <si>
    <t>1. मा. अतिरिक्त महापालिका आयुक्त 
(जनरल) यांचे वेतन</t>
  </si>
  <si>
    <t>RE11C131A</t>
  </si>
  <si>
    <t>CE20C352/S3-137</t>
  </si>
  <si>
    <t>प्र.क्र.24ब मधील  जुना तोफखाना   भागात विद्युत व्यवस्था करणे.</t>
  </si>
  <si>
    <t>CE20C352/S3-138</t>
  </si>
  <si>
    <t>प्र.क्र.24ब मधील  कामगार पुतळा भागात विद्युत व्यवस्था करणे.</t>
  </si>
  <si>
    <t>CE20C352/S3-139</t>
  </si>
  <si>
    <t>प्र.क्र.24ब मधील  डेक्कन  जिमखाना पुलाची  वाडी भागात विद्युत व्यवस्था करणे.</t>
  </si>
  <si>
    <t>CE20C352/S3-140</t>
  </si>
  <si>
    <t>प्र.क्र.24ब मधील  गजरमल वाडी रामनारायण बंगला, वाडेकर बंगला भागात  विद्युत व्यवस्था करणे.</t>
  </si>
  <si>
    <t>CE20C352/S3-141</t>
  </si>
  <si>
    <t xml:space="preserve">प्र.क्र.26 अ मधील राऊतवाडी, हनुमाननगर, केळेवाडी, मोरे श्रमिक वसाहत, वसंतनगर भीमनगर याठिकाणी शौचालयात लाईट दुरुस्ती करणे व आवश्यक तेथे नवीन लाईट बसविणे </t>
  </si>
  <si>
    <t>RE11C132A</t>
  </si>
  <si>
    <t>CE20C352/S3-142</t>
  </si>
  <si>
    <t xml:space="preserve">प्र.क्र.26 अ मधील राऊतवाडी, हनुमाननगर, केळेवाडी, मोरे श्रमिक वसाहत, वसंतनगर, भीमनगर याठिकाणी शौचालयात लाईट दुरुस्ती करणे व आवश्यक तेथे नवीन लाईट बसविणे </t>
  </si>
  <si>
    <t>CE20C352/S3-143</t>
  </si>
  <si>
    <t xml:space="preserve">प्र.क्र.26 अ मधील खांबावरील जुन्या लाईटस् काढून नवीन लाईटस्ची फिटींग करणे व आवश्यक तेथे लाईटचे खांब उभारणे </t>
  </si>
  <si>
    <t>CE20C352/S3-144</t>
  </si>
  <si>
    <t>प्र.क्र.26   अ  मध्ये महत्वाच्या चौकांमध्ये हायमास्ट दिवे  बसविणे</t>
  </si>
  <si>
    <t>CE20C352/S3-145</t>
  </si>
  <si>
    <t>प्र.क्र.26   अ  मध्ये सौर उर्जा  दिवे लावणे</t>
  </si>
  <si>
    <t>CE20C352/S3-146</t>
  </si>
  <si>
    <t>प्रभाग क्र.26ब,   हनुमान नगर, राऊतवाडी, मोरे  श्रमिक वसाहत, राजीव  गांधी पार्क, केळेवाडी,    इंदिरा पार्क, भिमनगर, वसंतनगर मध्ये भूमीगत  केबल्स टाकणे.</t>
  </si>
  <si>
    <t>CE20C352/S3-147</t>
  </si>
  <si>
    <t xml:space="preserve">प्रभाग क्र.26ब, हनुमान नगर, राऊतवाडी, मोरे श्रमिक वसाहत, राजीव गांधी पार्क, केळेवाडी, इंदिरा पार्क, भिमनगर, वसंतनगर मध्ये विविध ठिकाणी हायमास्ट दिवे बसविणे. </t>
  </si>
  <si>
    <t>CE20C352/S3-148</t>
  </si>
  <si>
    <t>RE11C133</t>
  </si>
  <si>
    <t xml:space="preserve">प्रभाग क्र.26ब, हनुमान नगर, राऊतवाडी, मोरे श्रमिक वसाहत, राजीव गांधी पार्क, केळेवाडी, इंदिरा पार्क, भिमनगर, वसंतनगर मध्ये जुन्या फिटीग्ज काढून नवीन एलईडी फीटींग्ज बसविणे. </t>
  </si>
  <si>
    <t>CE20C352/S3-149</t>
  </si>
  <si>
    <t xml:space="preserve">प्रभाग क्र.26ब, हनुमान नगर, राऊतवाडी, मोरे श्रमिक वसाहत, राजीव गांधी पार्क, केळेवाडी, इंदिरा पार्क, भिमनगर, वसंतनगर मध्ये नविन विद्युत पोल टाकणे. </t>
  </si>
  <si>
    <t>CE20C352/S3-150</t>
  </si>
  <si>
    <t xml:space="preserve">प्रभाग क्र.26ब, रामबाग,एमआयटी, शिलाविहार, पौडरोड, जोग हॉस्पीटल, किमया हॉटेल व पौड रोडवरील दोन्ही बाजूस असलेल्या गृहनिर्माण सोसायट्यांमध्ये जुन्या फिटींग्ज काढून नवीन एलईडी फीटींग्ज बसवणे </t>
  </si>
  <si>
    <t>CE20C352/S3-151</t>
  </si>
  <si>
    <t xml:space="preserve">प्रभाग क्र.26ब, रामबाग,एमआयटी, शिलाविहार, पौडरोड, जोग हॉस्पीटल, किमया हॉटेल व पौड रोडवरील दोन्ही बाजूस असलेल्या गृहनिर्माण सोसायट्यांमध्ये नवीन विद्युत पोल्स टाकणे. </t>
  </si>
  <si>
    <t>CE20C352/S3-152</t>
  </si>
  <si>
    <t xml:space="preserve">प्रभाग क्र.26ब, रामबाग,एमआयटी, शिलाविहार, पौडरोड, जोग हॉस्पीटल, किमया हॉटेल व पौड रोडवरील दोन्ही बाजूस असलेल्या गृहनिर्माण सोसायट्यांमध्ये रस्त्यांवर व चौकांमध्ये सौर उर्जेचे दिवे बसविणे. </t>
  </si>
  <si>
    <t>CE20C352/S3-153</t>
  </si>
  <si>
    <t xml:space="preserve">प्रभाग क्र.26ब, प्रभागातील सार्वजनिक /सुलभ शौचालय, मनपा दवाखाना, मनपा शाळा, अंगणवाड्या व समाज मंदिरामध्ये वर्षभरासाठी प्रकाश व्यवस्थेचे संदर्भातील विविध दुरूस्तीची कामे करणे. </t>
  </si>
  <si>
    <t>4.अतिरिक्त महापालिका आयुक्त (जनरल) 
यांचेकडे येणाऱ्या पाहुण्यांचा 
आतिथ्याकरिता होणारा खर्च</t>
  </si>
  <si>
    <t>RE11C134</t>
  </si>
  <si>
    <t>CE20C352/S3-154</t>
  </si>
  <si>
    <t>प्रभाग क्र.27 अ, जयभवानीनगर येथील गल्लीबोळ लाईट  व्यवस्था करणे.</t>
  </si>
  <si>
    <t>CE20C352/S3-155</t>
  </si>
  <si>
    <t>प्रभाग क्र.27 अ,  सुतारदरा येथील भूमीगत  विद्युत केबल टाकणे  व इतर विद्युत विषयी दुरूस्ती कामे  करणे.</t>
  </si>
  <si>
    <t>CE20C352/S3-156</t>
  </si>
  <si>
    <t xml:space="preserve">प्रभाग क्र.27 अ, किश्कींदानगर व खंडोबा माळ परिसरामध्ये भूमीगत विद्युत केबल टाकणे व इतर विद्युत विषयी दुरूस्तीची कामे करणे. </t>
  </si>
  <si>
    <t>CE20C352/S3-157</t>
  </si>
  <si>
    <t>प्रभाग क्र.27 अ, समाज मंदिरामधील   विद्युत विषयीची कामे तसेच  विद्युत व्यवस्था करणे.</t>
  </si>
  <si>
    <t>CE20C352/S3-158</t>
  </si>
  <si>
    <t xml:space="preserve">प्रभाग क्र.27 अ, रामबाग कॉलनी व परिसरातील मुख्य रस्ता तसेच अंतर्गत रस्त्यांवर विद्युत दिवे बसविणे. </t>
  </si>
  <si>
    <t>5. अधिकारी / सेवक प्रशिक्षण वर्ग / 
कार्यशाळेस उपस्थित राहण्याचा प्रवासखर्च, कार्यशाळा शुल्क, प्रशिक्षण शुल्क वगैरे</t>
  </si>
  <si>
    <t>RE11C135</t>
  </si>
  <si>
    <t>CE20C352/S3-159</t>
  </si>
  <si>
    <t>प्रभाग क्र.27 अ, विविध ठिकाणी म.न.पा.शाळेमध्ये सौर उर्जा  दिवे बसविणे.</t>
  </si>
  <si>
    <t>CE20C352/S3-160</t>
  </si>
  <si>
    <t xml:space="preserve">प्र.क्र.27 ब किष्कींदानगर, सुतारदरा, जयभवानीनगर येथे तसेच प्रभागामध्ये विविध ठिकाणी वीजवाहिन्या भूमिगत करणे </t>
  </si>
  <si>
    <t>CE20C352/S3-161</t>
  </si>
  <si>
    <t xml:space="preserve">प्र.क्र.27 ब किष्कींदानगर, सुतारदरा, जयभवानीनगर तसेच सोसायटी परिसरामध्ये छोट्या मक्युरी लाईटस् व नविन एल ई डी फिटीग्ज बसविणे </t>
  </si>
  <si>
    <t>CE20C352/S3-162</t>
  </si>
  <si>
    <t>प्रभाग क्र.28 अ, मध्ये विविध ठिकाणी भूमिगत केबल   लाईन टाकणे.</t>
  </si>
  <si>
    <t>CE20C352/S3-163</t>
  </si>
  <si>
    <t>प्रभाग क्र.28 अ, मध्ये म्हातोबानगर मध्ये भूमिगत केबल   लाईन टाकणे.</t>
  </si>
  <si>
    <t>CE20C352/S3-164</t>
  </si>
  <si>
    <t>प्रभाग क्र.28 अ, मध्ये विविध ठिकाणी एल.ई.डी.फिटींग करणे.</t>
  </si>
  <si>
    <t>CE20C352/S3-165</t>
  </si>
  <si>
    <t>प्रभाग क्र.28 अ, मध्ये हायमास्ट   फिटींग बसविणे.</t>
  </si>
  <si>
    <t>CE20C352/S3-166</t>
  </si>
  <si>
    <t>प्रभाग क्र.28 अ, मध्ये समाजमंदिर व शौचालय लाईट  फिटींग करणे.</t>
  </si>
  <si>
    <t>CE20C352/S3-167</t>
  </si>
  <si>
    <t>प्रभाग क्र.28 अ, मध्ये  लाईटपोल व फिटींग करणे.</t>
  </si>
  <si>
    <t>ग−3. अतिरिक्त महापालिका आयुक्त 
(जनरल) यांचे कार्यालय बेरीज</t>
  </si>
  <si>
    <t>CE20C352/S3-168</t>
  </si>
  <si>
    <t>प्रभाग क्र.28 अ, मध्ये  लाईटपोलचे अंडरग्राऊंड  केबल  टाकणे.</t>
  </si>
  <si>
    <t>CE20C352/S3-169</t>
  </si>
  <si>
    <t>प्रभाग क्र.28 अ, मध्ये म्हातोबानगर व कुंभारवाडा येथील   एल.ई.डी.फिटींग  बसविणे.</t>
  </si>
  <si>
    <t>CE20C352/S3-170</t>
  </si>
  <si>
    <t>प्रभाग क्र.28 ब, मध्ये शास्त्रीनगर परिसर व विविध ठिकाणी विद्युत   पोल   बसविणे.</t>
  </si>
  <si>
    <t>CE20C352/S3-171</t>
  </si>
  <si>
    <t>प्रभाग क्र.28 ब, मध्ये परमहंसनगर परिसर व विविध ठिकाणी विद्युत   पोल   बसविणे.</t>
  </si>
  <si>
    <t>CE20C352/S3-172</t>
  </si>
  <si>
    <t>प्रभाग क्र.28 ब, मध्ये आझादनगर परिसर व विविध ठिकाणी एल.ई.डी.फिटींग बसविणे.</t>
  </si>
  <si>
    <t xml:space="preserve">27. मनपा सेवकांना प्रवास भत्ता सवलतीसाठी द्यावयाची रक्कम </t>
  </si>
  <si>
    <t>CE20C352/S3-173</t>
  </si>
  <si>
    <t>प्रभाग क्र.28 ब, मध्ये शिवांजली मित्र  मंडळ परिसर   व विविध एल.ई.डी.फिटींग्ज बसविणे.</t>
  </si>
  <si>
    <t>CE20C352/S3-174</t>
  </si>
  <si>
    <t>प्रभाग क्र.28 ब, मध्ये विविध ठिकाणच्या विद्युत केबल्स   भूमिगत  करणे.</t>
  </si>
  <si>
    <t>CE20C352/S3-175</t>
  </si>
  <si>
    <t>प्रभाग क्र.29 अ, मध्ये विविध ठिकाणी स्ट्रीट लाईट    बसविणे.</t>
  </si>
  <si>
    <t>CE20C352/S3-176</t>
  </si>
  <si>
    <t>प्रभाग क्र.29ब, मध्ये उजवी भुसारी  येथील उच्च दाबाच्या वीजवाहिन्या  भूमिगत  करणे.</t>
  </si>
  <si>
    <t>CE20C352/S3-177</t>
  </si>
  <si>
    <t>प्रभाग क्र.29ब, मध्ये विविध ठिकाणी एल.ई.डी.लाईट   फिटींग्ज बसविणे.</t>
  </si>
  <si>
    <t>CE20C352/S3-178</t>
  </si>
  <si>
    <t>प्रभाग क्र.29ब, मध्ये रोहितनगर, विज्ञाननगर भागातील  भूमिगत  केबल करणे.</t>
  </si>
  <si>
    <t>1. मा. अतिरिक्त महापालिका आयुक्त 
(इस्टेट) यांचे वेतन</t>
  </si>
  <si>
    <t>RE11C141</t>
  </si>
  <si>
    <t>CE20C352/S3-179</t>
  </si>
  <si>
    <t>प्रभाग क्र.29ब, मध्ये विविध ठिकाणी इंडक्शन  टाईप  प्रकाश व्यवस्था  करणे.</t>
  </si>
  <si>
    <t>CE20C352/S3-180</t>
  </si>
  <si>
    <t>प्रभाग क्र.29ब, मध्ये विविध ठिकाणी हायमास्ट  पोल उभारणे.</t>
  </si>
  <si>
    <t>CE20C352/S3-181</t>
  </si>
  <si>
    <t>प्र.क्र.30   अ  मध्ये विविध ठिकाणी एनर्जी  सेव्हींग्ज  फिटींग बसविणे</t>
  </si>
  <si>
    <t>CE20C352/S3-182</t>
  </si>
  <si>
    <t>प्र.क्र.30   अ  मध्ये विविध ठिकाणी विद्युत   पोल  उभारणे</t>
  </si>
  <si>
    <t>CE20C352/S3-183</t>
  </si>
  <si>
    <t>प्र.क्र.30   अ  मध्ये विविध ठिकाणी हायमास्ट   विद्युत पोल उभारणे</t>
  </si>
  <si>
    <t>CE20C352/S3-184</t>
  </si>
  <si>
    <t>प्र.क्र.30 अ मध्ये होम  कॉलनी येथे  एनर्जी  सेव्हींग्ज  फिटींग बसविणे</t>
  </si>
  <si>
    <t>CE20C352/S3-185</t>
  </si>
  <si>
    <t xml:space="preserve">32. मागासवर्गीय कल्याण योजना निधी </t>
  </si>
  <si>
    <t>प्र.क्र.30 अ मध्ये होम  कॉलनी येथे  प्रकाश व्यवस्था  करणे</t>
  </si>
  <si>
    <t>RE11C142</t>
  </si>
  <si>
    <t>CE20C352/S3-186</t>
  </si>
  <si>
    <t>प्रभाग क्र.30ब, जयदिप  चौक परिसरात स्ट्रीट लाईट    पोल बसविणे.</t>
  </si>
  <si>
    <t>CE20C352/S3-187</t>
  </si>
  <si>
    <t>प्रभाग क्र.30ब, माळवाडी परिसरात प्रकाश व्यवस्था करणे.</t>
  </si>
  <si>
    <t>CE20C352/S3-188</t>
  </si>
  <si>
    <t>प्रभाग क्र.30ब,   आर.एम.डी.कॉलेज मागील बाजूस 40  लाईट पोल   बसविणे.</t>
  </si>
  <si>
    <t>CE20C352/S3-189</t>
  </si>
  <si>
    <t>प्रभाग क्र.30ब,  गोकुळनगर परिसरात  स्ट्रीट लाईट    पोल बसविणे.</t>
  </si>
  <si>
    <t>CE20C352/S3-190</t>
  </si>
  <si>
    <t>प्रभाग क्र.31अ, दत्तनगर वारजे येथे   स्ट्रिट लाईट    पोल बसविणे.</t>
  </si>
  <si>
    <t>RE11C143</t>
  </si>
  <si>
    <t>CE20C352/S3-191</t>
  </si>
  <si>
    <t xml:space="preserve">33. महिला−बाल कल्याण निधीकडे वर्ग </t>
  </si>
  <si>
    <t>प्रभाग क्र.31अ, रामनगर वारजे येथे   स्ट्रिट लाईट    पोल बसविणे.</t>
  </si>
  <si>
    <t>CE20C352/S3-192</t>
  </si>
  <si>
    <t>प्रभाग क्र.31अ, मांगवाडा रामनगर वारजे येथे   स्ट्रिट लाईट    पोल  टाकणे.</t>
  </si>
  <si>
    <t>CE20C352/S3-193</t>
  </si>
  <si>
    <t>प्रभाग क्र.31अ, स्वराज्य  वसाहत येथे   स्ट्रिट लाईट    पोल  टाकणे.</t>
  </si>
  <si>
    <t>CE20C352/S3-194</t>
  </si>
  <si>
    <t xml:space="preserve">प्रभाग क्र.31अ, एन.डी.ए.रस्ता ते वारजे गावठाणाकडे जाणारा रस्ता येथील ट्रान्सफार्मर शिफ्ट करणे आणि भूमिगत केबल टाकणे. </t>
  </si>
  <si>
    <t>CE20C352/S3-195</t>
  </si>
  <si>
    <t>प्रभाग क्र.31अ, वारजे रामनगर खानवस्ती कॅनल रस्त्यावरील विद्युत पोल काढून  भूमिगत  केबल टाकणे.</t>
  </si>
  <si>
    <t>CE20C352/S3-196</t>
  </si>
  <si>
    <t>प्र.क्र.31 ब शाहु   कॉलनी परिसरात प्रकश व्यवस्था   करणे</t>
  </si>
  <si>
    <t>CE20C352/S3-197</t>
  </si>
  <si>
    <t>4.अतिरिक्त महापालिका आयुक्त (इस्टेट) 
यांचेकडे येणाऱ्या पाहुण्यांचा 
आतिथ्याकरिता होणारा खर्च</t>
  </si>
  <si>
    <t>RE11C144</t>
  </si>
  <si>
    <t>प्र.क्र.31 ब इंगळे नगर  परिसरात पोल बसवून प्रकाश व्यवस्था  करणे</t>
  </si>
  <si>
    <t xml:space="preserve">35. महसूल निधीतून भांडवली निधीकडे वर्ग </t>
  </si>
  <si>
    <t>CE20C352/S3-198</t>
  </si>
  <si>
    <t>प्र.क्र.31 ब यशश्री,कुलश्री,वेदान्त नगरी  व संत तुकाराम शाळेलगत परिसरात एल ई    डी  फिटींग बसविणे</t>
  </si>
  <si>
    <t>CE20C352/S3-199</t>
  </si>
  <si>
    <t>प्र.क्र.31 ब कर्वेनगर येथे  100 फुटी  डी.पी.रोड लगत 8 मी.उंचीची  विद्युत पोल बसविणे.</t>
  </si>
  <si>
    <t>CE20C352/S3-200</t>
  </si>
  <si>
    <t>प्र.क्र.31 ब शाहु   कॉलनी येथे  केबल    अंडरग्राऊंडची कामे करणे</t>
  </si>
  <si>
    <t>CE20C352/S3-201</t>
  </si>
  <si>
    <t>प्र.क्र.31 ब पाणंद रस्त्यालगत 8 मीटर पोल बसविणे</t>
  </si>
  <si>
    <t>CE20C352/S3-202</t>
  </si>
  <si>
    <t>प्रभाग क्र.32 ब हॅपी कॉलनी   गोसावी  वस्ती व शिवणे येथे इंडक्शन   टाईप  फिटींग बसविणे</t>
  </si>
  <si>
    <t>CE20C352/S3-203</t>
  </si>
  <si>
    <t>प्रभाग क्र.32 ब विविध ठिकाणी डेकोरेटीव्ह  विद्युत पोल बसविणे</t>
  </si>
  <si>
    <t xml:space="preserve">36. वृक्ष संरक्षण व संवर्धन प्राधिकारी निधीकडे वर्ग </t>
  </si>
  <si>
    <t>CE20C352/S3-204</t>
  </si>
  <si>
    <t>प्रभाग क्र.32 ब कुलश्री,दिपज्योती,माऊली सोसा.   परिसरात इंडक्शन टाईप  फिटींग बसविणे</t>
  </si>
  <si>
    <t>CE20C352/S3-205</t>
  </si>
  <si>
    <t>प्रभाग क्र.32 ब सहवास, निलगंगा,  मनमोहन, क्षिप्रा सोसा. प्रकाश व्यवस्था  करणे</t>
  </si>
  <si>
    <t>CE20C352/S3-206</t>
  </si>
  <si>
    <t>प्रभाग क्र.32 ब चिंतामणी,  पद्मरेखा, आनंद निकेतन,  महाबली  सोसा.  प्रकाश व्यवस्था  करणे</t>
  </si>
  <si>
    <t>CE20C352/S3-207</t>
  </si>
  <si>
    <t>प्रभाग क्र.32 ब थोरात, रायगड,  गुरुदत्त  कॉलनी व कर्वेनगर उर्वरित परिसरात प्रकाश व्यवस्था   करणे</t>
  </si>
  <si>
    <t>CE20C352/S3-208</t>
  </si>
  <si>
    <t>प्रभाग क्र.33 अ, विविध ठिकाणी प्रकाश व्यवस्था  करणे.</t>
  </si>
  <si>
    <t>CE20C352/S3-209</t>
  </si>
  <si>
    <t>ग4. अतिरिक्त महापालिका आयुक्त 
(इस्टेट) यांचे कार्यालय बेरीज</t>
  </si>
  <si>
    <t>प्रभाग क्र.34 अ मधील सिंपली साऊथ हॉटेल    ते वनाज चाळ  येथे  प्रकाश व्यवस्था  करणे</t>
  </si>
  <si>
    <t>CE20C352/S3-210</t>
  </si>
  <si>
    <t xml:space="preserve">41. यंत्रसामुग्री घसारा निधीकडे हप्ता </t>
  </si>
  <si>
    <t>प्रभाग क्र.34 अ मधील   शिवस्मृती विलिंग ते  वांभीरे गिरणी  येथील जुने  पोल काढून  नवीन बसविणे</t>
  </si>
  <si>
    <t>CE20C352/S3-211</t>
  </si>
  <si>
    <t>प्रभाग क्र.34 अ मधील कै.नानासाहेब सुतार पथावरील नवीन फिटींग बसविणे</t>
  </si>
  <si>
    <t>CE20C352/S3-212</t>
  </si>
  <si>
    <t>प्रभाग क्र.34 अ मधील कै.धोंडिबा सुतार  पथ येथे  नवीन प्रकाश  व्यवस्था करणे</t>
  </si>
  <si>
    <t>CE20C352/S3-213</t>
  </si>
  <si>
    <t xml:space="preserve">प्रभाग क्र.34 अ मधील भेलकेनगर ते गुजरात कॉलनी ते अत्रे सोसा. येथील रस्त्यवरील धोकादायक एस टी व एल टी लाईन काढून भूमिगत केबल टाकणे </t>
  </si>
  <si>
    <t>CE20C352/S3-214</t>
  </si>
  <si>
    <t xml:space="preserve">प्रभाग क्र.34 अ मधील भेलकेनगर,गुजरात कॉलनी येथील एय टी व एल टी लाईन काढून भूमिगत केबल टाकणे </t>
  </si>
  <si>
    <t>CE20C352/S3-215</t>
  </si>
  <si>
    <t>प्रभाग क्र.34 अ मधील स.नं.88 कोथरुड येथील   धोकादायक पोल  काढून  नवीन भूमिगत   केबल टाकणे</t>
  </si>
  <si>
    <t>CE20C352/S3-216</t>
  </si>
  <si>
    <t>प्रभाग क्र.34 अ मधील गणेशकृपा, तेजलकुंज, संगमश्री या परिसरामध्ये नवीन प्रकाश  व्यवस्था करणे</t>
  </si>
  <si>
    <t xml:space="preserve">43. पुणे जिल्हा नियोजन मंडळाकडून मिळणारे अनुदान </t>
  </si>
  <si>
    <t>CE20C352/S3-217</t>
  </si>
  <si>
    <t>प्रभाग क्र.34 ब मध्ये विविध ठिकाणी भूमिगत   केबल टाकणे</t>
  </si>
  <si>
    <t>CE20C352/S3-218</t>
  </si>
  <si>
    <t>ग−5. दक्षता विभाग</t>
  </si>
  <si>
    <t>प्रभाग क्र.34 ब मध्ये विविध ठिकाणीप्रकाश व्यवस्था करणे</t>
  </si>
  <si>
    <t>CE20C352/S3-219</t>
  </si>
  <si>
    <t>प्र.क्र.35ब   महिम्न  सोसायटी येथील विद्युतवाहक तारा  भूमिगत  करणे.</t>
  </si>
  <si>
    <t>CE20C352/S3-220</t>
  </si>
  <si>
    <t>प्र.क्र.35ब अनुरेखा सोसायटी येथील विद्युतवाहक तारा  भूमिगत  करणे.</t>
  </si>
  <si>
    <t>CE20C352/S3-221</t>
  </si>
  <si>
    <t>प्र.क्र.35ब नवसह्याद्री  सोसायटी येथील विद्युतवाहक तारा  भूमिगत  करणे.</t>
  </si>
  <si>
    <t>RE11C151</t>
  </si>
  <si>
    <t>CE20C352/S3-222</t>
  </si>
  <si>
    <t>प्र.क्र.35ब स्वप्नमंदिर सोसायटी   येथील  विद्युतवाहक   तारा भूमिगत  करणे.</t>
  </si>
  <si>
    <t>CE20C352/S3-223</t>
  </si>
  <si>
    <t>प्र.क्र.35ब पटवर्धन बाग येथील विद्युतवाहक तारा  भूमिगत  करणे.</t>
  </si>
  <si>
    <t>CE20C352/S3-224</t>
  </si>
  <si>
    <t>प्र.क्र.35ब पांडूरंग  कॉलनी येथील विद्युतवाहक तारा  भूमिगत  करणे.</t>
  </si>
  <si>
    <t>CE20C352/S3-225</t>
  </si>
  <si>
    <t>प्र.क्र.35ब सुनिता सोसायटी  येथील हायटेन्शन विद्युतवाहक तारा  भूमिगत   करणे.</t>
  </si>
  <si>
    <t>CE20C352/S3-226</t>
  </si>
  <si>
    <t>प्र.क्र.35ब  धनश्री,कर्वेनगर इ.विविध  सोसायट्यामध्ये प्रकाश व्यवस्था करणे.</t>
  </si>
  <si>
    <t>CE20C352/S3-227</t>
  </si>
  <si>
    <t>प्र.क्र.35ब ताथवडे उद्यान परिसर   प्रकाश व्यवस्था करणे.</t>
  </si>
  <si>
    <t>RE11C152</t>
  </si>
  <si>
    <t>CE20C352/S3-228</t>
  </si>
  <si>
    <t>प्र.क्र.35ब रघुकुल ,महिम्न  सोसायट्यामध्ये प्रकाश व्यवस्था करणे.</t>
  </si>
  <si>
    <t>CE20C352/S3-229</t>
  </si>
  <si>
    <t xml:space="preserve">प्रभाग क्र.36 अ, मध्ये प्रभात रोड गल्ली क्र.1 ते 14, भांडारकर रोड गल्ली क्र.1 ते 15 पवार पथ, फत्तेलाल पथ, तरटे कॉलनी, भोंडे कॉलनी येथे विद्युत ओव्हर हेड विद्युत तारा काढून भूमिगत विद्युत केबल टाकणे व विद्युत विषयक विविध कामे करणे. </t>
  </si>
  <si>
    <t>CE20C352/S3-230</t>
  </si>
  <si>
    <t xml:space="preserve">प्रभाग क्र.36 अ, प्रभात रोड गल्ली क्र.1 ते 14, भांडारकर रोड गल्ली क्र.1 ते 15, कर्वे रोड अंतर्गत रस्ते, कृष्णापथ, प्रभात कॉलनी येथे एनर्जी सेव्हींग दिवे बसविणे, प्रकाश व्यवस्था व विद्युत विषयक विविध कामे करणे. </t>
  </si>
  <si>
    <t>CE20C352/S3-231</t>
  </si>
  <si>
    <t>प्र.क्र.36 ब प्रभात  रस्ता व भांडारकर रस्ता एल ई    डी लाईट   बसविणे</t>
  </si>
  <si>
    <t>CE20C352/S3-232</t>
  </si>
  <si>
    <t>प्र.क्र.36 ब मध्ये विविध ठिकाणी असलेली 4 ट्युबलाईची फिटींग   बदलून   एल ई    डी  फिटींग बसविणे</t>
  </si>
  <si>
    <t>ग−5. दक्षता विभाग बेरीज</t>
  </si>
  <si>
    <t>CE20C352/S3-233</t>
  </si>
  <si>
    <t>प्र.क्र.36 ब मध्ये विविध इंडक्षन फिटींग  बसविणे</t>
  </si>
  <si>
    <t>CE20C352/S3-234</t>
  </si>
  <si>
    <t xml:space="preserve">प्र.क्र.36 ब प्रभात रोड 5,6 व 9 वी गल्ली भाऊसाहेब गोखले पथ येथे एस टी व एल टी लाईन भूमिगत करणे </t>
  </si>
  <si>
    <t>CE20C352/S3-235</t>
  </si>
  <si>
    <t>प्र.क्र.36 ब मधील निरुपयोगी, अडगळ  ठरणारे व वाहतूकीस धोकादायक खांब   काढणे</t>
  </si>
  <si>
    <t>CE20C352/S3-236</t>
  </si>
  <si>
    <t>प्रभाग क्र.37 अ  मध्ये विविध ठिकाणी इंडक्शन फिटींग   बसविणे</t>
  </si>
  <si>
    <t>CE20C352/S3-237</t>
  </si>
  <si>
    <t>प्रभाग क्र.37  अ  म्ये विविध ठिकाणी एल ई    ड  हायमास्ट बसविणे</t>
  </si>
  <si>
    <t>CE20C352/S3-238</t>
  </si>
  <si>
    <t>प्रभाग क्र.37 अ  मध्ये जोगेश्वर   मंदिर परिसरात विद्युत विषयक   कामे करणे</t>
  </si>
  <si>
    <t>CE20C352/S3-239</t>
  </si>
  <si>
    <t>प्रभाग क्र.37  अ  केळकर रस्ताप्रकाश  व्यवस्थेत सुधारणा  करणे</t>
  </si>
  <si>
    <t>CE20C352/S3-240</t>
  </si>
  <si>
    <t>प्रभाग क्र.37 अ शनिवारवाडा परिसरात प्रकाश व्यवस्था   करणे</t>
  </si>
  <si>
    <t>CE20C352/S3-241</t>
  </si>
  <si>
    <t>प्रभाग क्र.37 अ कबीरबाग करळेवाडी परिसरात प्रकाश व्यवस्था   करणे</t>
  </si>
  <si>
    <t>CE20C352/S3-242</t>
  </si>
  <si>
    <t>प्रभाग क्र.37 अ हसबनीस  बखळ,राजमाचीकर गिरणी परिसरात स्ट्रीट लाईट    केबल बदलणे</t>
  </si>
  <si>
    <t>CE20C352/S3-243</t>
  </si>
  <si>
    <t>ग−1+ग−2+ग−3+ग−4+ग5 एकूण बेरीज</t>
  </si>
  <si>
    <t>प्रभाग क्र.37 अ कॉसमॉस  बॅकेसमोर हायमास्ट बदलणे</t>
  </si>
  <si>
    <t>CE20C352/S3-244</t>
  </si>
  <si>
    <t>प्रभाग क्र.37  अ  शिंदेपार चौक परिसर प्रकाश व्यवस्थेत सुधारणा  करणे</t>
  </si>
  <si>
    <t>CE20C352/S3-245</t>
  </si>
  <si>
    <t>प्रभाग क्र.37 अ पत्र्यामारुती, मोदी  गणपती, नारायण पेठ  परिसरात प्रकाश व्यवस्था   करणे</t>
  </si>
  <si>
    <t>CE20C352/S3-246</t>
  </si>
  <si>
    <t>प्र.क्र.37ब मध्ये विविध ठिकाणी जुन्या  विद्युत   केबल   व खांब बदलणे.</t>
  </si>
  <si>
    <t>CE20C352/S3-247</t>
  </si>
  <si>
    <t xml:space="preserve">प्रभाग क्र.38 ब, विविध ठिकाणी डेकोरेटीव्ह पोल उभे करणे व इंडेक्शन फिटींग बसविणे व तद्नुषंगिक कामे करणे. </t>
  </si>
  <si>
    <t>CE20C352/S3-248</t>
  </si>
  <si>
    <t xml:space="preserve">प्रभाग क्र. 39 अ मध्ये, सोमवार पेठ, रास्ता पेठ येथे विविध ठिकाणी केवल अंडरग्राऊंन्ड टाकणे व तद्अनुषंगिक कामे करणे </t>
  </si>
  <si>
    <t>CE20C352/S3-249</t>
  </si>
  <si>
    <t xml:space="preserve">प्रभाग क्र.39 ब, मध्ये बंद अवस्थेत असलेल्या विदयुत पोलवर 60 ते 80 वॅटचे एल.ई.डी. दिवे बसविणे तद्नुषंगिक कामे करणे. </t>
  </si>
  <si>
    <t>घ−1. उपआयुक्त (विशेष) यांचे कार्यालय</t>
  </si>
  <si>
    <t>CE20C352/S3-250</t>
  </si>
  <si>
    <t>प्रभाग क्र.40 ब मध्ये विविध ठिकाणी विद्युत   विषयक कामे करणे.</t>
  </si>
  <si>
    <t>CE20C352/S3-251</t>
  </si>
  <si>
    <t>प्रभाग क्र.40 ब मध्ये  उर्जा बचतीसाठी फिटिंग्ज बसविणे.</t>
  </si>
  <si>
    <t>CE20C352/S3-252</t>
  </si>
  <si>
    <t>प्रभाग क्र.40 ब मध्ये जुन्या सोडियम   फिटिंग्ज   काढून नवीन बसविणे.</t>
  </si>
  <si>
    <t xml:space="preserve">52. युवक कल्याणकारी योजना निधीकडे वर्ग </t>
  </si>
  <si>
    <t>CE20C352/S3-253</t>
  </si>
  <si>
    <t>प्रभाग क्र.40 ब मध्ये विविध ठिकाणच्या केबल्स भूमिगत  करणे.</t>
  </si>
  <si>
    <t>1. उपआयुक्त (विशेष) (मुं. प्रां. मनपा 
अधिनियम, कलम 45(3) प्रमाणे) यांचे वेतन</t>
  </si>
  <si>
    <t>RE11D101A</t>
  </si>
  <si>
    <t>CE20C352/S3-254</t>
  </si>
  <si>
    <t>प्रभाग क्र.40 ब मध्ये डिव्हायडर  मध्ये ऑक्टोगनल  पोल बसविणे.</t>
  </si>
  <si>
    <t>CE20C352/S3-255</t>
  </si>
  <si>
    <t>प्रभाग क्र.40 ब मध्ये अलंकार  टॉकिज    ते साधु वासवानी चौकापर्यंत नव्याने  प्रकाश व्यवस्था  करणे.</t>
  </si>
  <si>
    <t>CE20C352/S3-256</t>
  </si>
  <si>
    <t>प्रभाग क्र.41 अ विविध   ठिकाणी   अंडरग्राऊंड केबल   टाकणे</t>
  </si>
  <si>
    <t>CE20C352/S3-257</t>
  </si>
  <si>
    <t>प्रभाग क्र.41 अ विविध   ठिकाणी हाय मास्ट  एल.ई.डी.फिटिंग बसविणे व नविन पोल उभारणे</t>
  </si>
  <si>
    <t>CE20C352/S3-258</t>
  </si>
  <si>
    <t>प्र.क्र.42 अ हिंगणे मळा व डांगमाळी मळा परिसर एल ई    डी  फिटीग बसविणे</t>
  </si>
  <si>
    <t>CE20C352/S3-259</t>
  </si>
  <si>
    <t>प्र.क्र.42 अ ससाणेनगर मुख्य रस्त्यावरील प्रकाश व्यवस्था  सुधारणा करणे</t>
  </si>
  <si>
    <t xml:space="preserve">53. जवाहरलाल नेहरू नागरी पुनर्निर्माण योजनेअंतर्गत मनपाचा हिस्सा </t>
  </si>
  <si>
    <t>RE11D102A</t>
  </si>
  <si>
    <t>CE20C352/S3-260</t>
  </si>
  <si>
    <t>प्र.क्र.42 अ हडपसरगाव  परिसरात विविध ठिकाणी प्रकाश व्यवस्था  करणे</t>
  </si>
  <si>
    <t>CE20C352/S3-261</t>
  </si>
  <si>
    <t>प्र.क्र.42 अ नवजीवन पार्क   ते  राधिका गार्डन  ससाणेनगर परिसरात प्रकाश व्यवस्था   करणे</t>
  </si>
  <si>
    <t>CE20C352/S3-262</t>
  </si>
  <si>
    <t>प्रभाग क्र.42ब   मध्ये विविध ठिकाणी प्रकाश व्यवस्था  करणे.</t>
  </si>
  <si>
    <t>CE20C352/S3-263</t>
  </si>
  <si>
    <t>प्रभाग क्र.43 अ, माळवाडी परिसरात विद्युत केबल भूमिगत  करणे.</t>
  </si>
  <si>
    <t>CE20C352/S3-264</t>
  </si>
  <si>
    <t>प्रभाग क्र.43 अ,  जनता वसाहत विद्युत केबल भूमिगत  करणे.</t>
  </si>
  <si>
    <t>CE20C352/S3-265</t>
  </si>
  <si>
    <t>प्रभाग क्र.43 अ,  जनता वसाहत येथे  हायमास्ट दिवे  बसविणे.</t>
  </si>
  <si>
    <t>RE11D103</t>
  </si>
  <si>
    <t>CE20C352/S3-266</t>
  </si>
  <si>
    <t>प्रभाग क्र.43 अ, माळवाडी परिसरात एल.ई.डी.लाईट बसविणे.</t>
  </si>
  <si>
    <t>CE20C352/S3-267</t>
  </si>
  <si>
    <t>प्रभाग क्र.43 अ, भगिरथी  नगर  परिसरात एल.ई.डी.लाईट बसविणे.</t>
  </si>
  <si>
    <t>CE20C352/S3-268</t>
  </si>
  <si>
    <t>प्रभाग क्र.43 अ, सातव प्लॉट व बनकर  कॉलनी येथे  विद्युत केबल भूमिगत  करणे.</t>
  </si>
  <si>
    <t>CE20C352/S3-269</t>
  </si>
  <si>
    <t>प्रभाग क्र.44 अ, सासवड रोड  स्ट्रीट लाईट    बसविणे.</t>
  </si>
  <si>
    <t>CE20C352/S3-270</t>
  </si>
  <si>
    <t>प्रभाग क्र.44 अ,  आर्मी  वेलफेअर रोड  स्ट्रीट लाईट    बसविणे.</t>
  </si>
  <si>
    <t>CE20C352/S3-271</t>
  </si>
  <si>
    <t>प्रभाग क्र.44 अ,  सातववाडी गोंधळेनगर ससाणेनगर हायमास्ट दिवे  बसविणे.</t>
  </si>
  <si>
    <t xml:space="preserve">55. सार्वजनिक वाहतूक सुधारणा व विशेष प्रकल्पाच्या कंपनीसाठी वर्ग </t>
  </si>
  <si>
    <t>CE20C352/S3-272</t>
  </si>
  <si>
    <t>प्रभाग क्र.44 अ,  गाडीतळ येथे  हायमास्ट दिवे  बसविणे.</t>
  </si>
  <si>
    <t>CE20C352/S3-273</t>
  </si>
  <si>
    <t>प्रभाग क्र.44 अ, विविध ठिकाणी एल.ए.डी.दिवे बसविणे.</t>
  </si>
  <si>
    <t>CE20C352/S3-274</t>
  </si>
  <si>
    <t>प्रभाग क्र.44 अ,  रामचंद्र बनकर क्रिडा  संकुलामध्ये सी.सी.टि.व्ही.बसविणे.</t>
  </si>
  <si>
    <t>CE20C352/S3-275</t>
  </si>
  <si>
    <t>घ−1. उपआयुक्त (विशेष) कार्यालय बेरीज</t>
  </si>
  <si>
    <t>प्रभाग क्र.44 अ, रामचंद्र  बनकर  स्कूल मध्ये विद्युत विषयक कामे करणे.</t>
  </si>
  <si>
    <t>CE20C352/S3-276</t>
  </si>
  <si>
    <t>प्रभाग क्र.44 अ, रामचंद्र  बनकर  इ लर्निंग स्कूल मधील  संगणक लायब्ररी मध्ये ए.सी.बसविणे.</t>
  </si>
  <si>
    <t>CE20C352/S3-277</t>
  </si>
  <si>
    <t>प्रभाग क्र.  44 ब मध्ये, वेतळ  बाबा वसाहत येथे  पोल   फिटींगचे   काम करणे.</t>
  </si>
  <si>
    <t xml:space="preserve">57. अपंग कल्याणकारी योजना निधी </t>
  </si>
  <si>
    <t>CE20C352/S3-278</t>
  </si>
  <si>
    <t>प्रभाग क्र.  44 ब मध्ये, विविध  ठिकाणी हाय मस्ट   दिवे बसविणे</t>
  </si>
  <si>
    <t>CE20C352/S3-279</t>
  </si>
  <si>
    <t>प्रभाग क्र.45 अ, सय्यदनगर गल्ली नं.3/4/5/6 ए मध्ये स्ट्रीट लाईट    पोल बसविणे</t>
  </si>
  <si>
    <t>CE20C352/S3-280</t>
  </si>
  <si>
    <t>प्रभाग क्र.45 अ, सय्यदनगर गल्ली नं.7/8/9/10 ए मध्ये प्रकाश व्यवस्था  करणे.</t>
  </si>
  <si>
    <t>CE20C352/S3-281</t>
  </si>
  <si>
    <t>घ−2. सेवकवर्ग विभाग</t>
  </si>
  <si>
    <t>प्रभाग क्र.45 अ, सय्यदनगर गल्ली  नं.12  ए व 12 ए मधील   पोट  गल्ल्यांमध्ये स्ट्रीट लाईट    पोल बसविणे.</t>
  </si>
  <si>
    <t>CE20C352/S3-282</t>
  </si>
  <si>
    <t>प्रभाग क्र.45 अ, सय्यदनगर गल्ली नं.13/14/15 ए मध्ये स्ट्रीट लाईट    पोल उभारणे</t>
  </si>
  <si>
    <t>CE20C352/S3-283</t>
  </si>
  <si>
    <t>प्रभाग क्र.45 अ, सय्यदनगर गल्ली  नं.साडे 15/16 ए मध्ये स्ट्रीट लाईट    पोल बसविणे</t>
  </si>
  <si>
    <t>CE20C352/S3-284</t>
  </si>
  <si>
    <t>58. अंदाजपत्रक 'क' कडे वर्ग</t>
  </si>
  <si>
    <t>प्रभाग क्र.45 अ, सय्यदनगर गल्ली  नं.17  ए व आयशा मस्जीद जवळील भाग मध्ये प्रकाश व्यवस्था  करणे.</t>
  </si>
  <si>
    <t>RE11D126A</t>
  </si>
  <si>
    <t>CE20C352/S3-285</t>
  </si>
  <si>
    <t>प्रभाग क्र.45 अ, सय्यदनगर गल्ली  नं.18  ए मध्ये स्ट्ीट लाईट    पोल बसविणे</t>
  </si>
  <si>
    <t>CE20C352/S3-286</t>
  </si>
  <si>
    <t>प्रभाग क्र.45 अ, सय्यदनगर गल्ली  नं.19  ए मध्ये स्ट्रीट लाईट    पोल बसविणे</t>
  </si>
  <si>
    <t>CE20C352/S3-287</t>
  </si>
  <si>
    <t>प्रभाग क्र.45 अ, सय्यदनगर गल्ली  नं.21/22  ए मध्ये प्रकाश व्यवस्था  करणे.</t>
  </si>
  <si>
    <t>CE20C352/S3-288</t>
  </si>
  <si>
    <t>प्रभाग क्र.45 अ, सय्यदनगर गल्ली  नं.23/24  ए मध्ये स्ट्रीट लाईट    पोल बसविणे</t>
  </si>
  <si>
    <t>CE20C352/S3-289</t>
  </si>
  <si>
    <t>प्रभाग क्र.45 अ,सय्यदनगर गल्ली  नं.25/26  ए मध्ये स्ट्रीट लाईट    पोल बसविणे.</t>
  </si>
  <si>
    <t>CE20C352/S3-290</t>
  </si>
  <si>
    <t>प्रभाग क्र.45 अ, सय्यदनगर गल्ली  नं.27/28  ए मध्ये स्ट्रीट लाईट    पोल बसविणे</t>
  </si>
  <si>
    <t>RE11D127</t>
  </si>
  <si>
    <t>CE20C352/S3-291</t>
  </si>
  <si>
    <t>प्रभाग क्र.45 अ, सय्यदनगर गल्ली  नं.2 ते  15 बी  मध्ये प्रकाश व्यवस्था  करणे.</t>
  </si>
  <si>
    <t>CE20C352/S3-292</t>
  </si>
  <si>
    <t>प्रभाग क्र.45 अ, गुलामअली नगर गल्ली नं.1 ते  11 विद्युत   दिवे बसविणे</t>
  </si>
  <si>
    <t>CE20C352/S3-293</t>
  </si>
  <si>
    <t>प्रभाग क्र.45 अ,  संतोषनगर व कंजार भाट वस्ती प्रकाश  व्यवस्था करणे.</t>
  </si>
  <si>
    <t>CE20C352/S3-294</t>
  </si>
  <si>
    <t xml:space="preserve">प्रभाग क्र.45 अ, स.नं.93 तरवडे वस्ती ते राजीव गांधी नगर कॉलनी महंमदवाडी चौकी शेजारील रस्त्यावर एल.ई.डी.दिवे बसविणे. </t>
  </si>
  <si>
    <t>CE20C352/S3-295</t>
  </si>
  <si>
    <t xml:space="preserve">1. ते 58. - खर्च बेरीज </t>
  </si>
  <si>
    <t>प्रभाग क्र.45 अ, राजीव गांधी नगर येथील मस्जीद मागील  रस्त्याला एल.ई.डी. फिटींग बसविणे.</t>
  </si>
  <si>
    <t>CE20C352/S3-296</t>
  </si>
  <si>
    <t>प्रभाग क्र.45 अ, स.नं.70 महंमदवाडी लक्ष्मीपार्क 1 ते  4 गल्ली मध्ये एल.ई.डी. फिटींग बसविणे.</t>
  </si>
  <si>
    <t>4. विविध रिक्त पदे भरण्यासाठी आयोजित 
करण्यात येणाऱ्या परीक्षांसाठी खर्च</t>
  </si>
  <si>
    <t>RE11D127B</t>
  </si>
  <si>
    <t>CE20C352/S3-297</t>
  </si>
  <si>
    <t>प्रभाग क्र.45 अ,  कृष्णानगर परिसरातील गणेश पार्क   ते  लक्ष्मीपार्क   एल.ई.डी.लाईट बसविणे.</t>
  </si>
  <si>
    <t>CE20C352/S3-298</t>
  </si>
  <si>
    <t>प्रभाग क्र.45 अ, आशिर्वाद पार्क येथे  प्रकाश व्यवस्था  करणे.</t>
  </si>
  <si>
    <t>CE20C352/S3-299</t>
  </si>
  <si>
    <t>प्रभाग क्र.45 अ, तरवडे वस्ती ते  आंबेकर मळा विद्युत पोल बसविणे.</t>
  </si>
  <si>
    <t>CE20C352/S3-300</t>
  </si>
  <si>
    <t>प्रभाग क्र.45 अ, स.नं.40 कृष्णानगर गल्ली क्र.1 ते  14 येथे  प्रकाश व्यवस्था  करणे</t>
  </si>
  <si>
    <t>CE20C352/S3-301</t>
  </si>
  <si>
    <t>प्रभाग क्र.45ब, मध्ये हेवन पार्क येथे  प्रकाश व्यवस्था  करणे.</t>
  </si>
  <si>
    <t>CE20C352/S3-302</t>
  </si>
  <si>
    <t>प्रभाग क्र.45ब, मध्ये कृष्णानगर  येथे  प्रकाश व्यवस्था  करणे.</t>
  </si>
  <si>
    <t>5. प्रशिक्षण प्रबोधिनीसाठी फर्निचर व 
तद्नुषंगिक कामे करणे व साहित्य घेणे</t>
  </si>
  <si>
    <t>RE11D127C</t>
  </si>
  <si>
    <t>CE20C352/S3-303</t>
  </si>
  <si>
    <t>प्रभाग क्र.45ब, मध्ये सातवनगर परिसरात प्रकाश व्यवस्था   करणे.</t>
  </si>
  <si>
    <t>CE20C352/S3-304</t>
  </si>
  <si>
    <t>प्रभाग क्र.45ब, मध्ये हडपसर  स.नं.53 येथे  प्रकाश व्यवस्था  करणे.</t>
  </si>
  <si>
    <t>CE20C352/S3-305</t>
  </si>
  <si>
    <t>प्रभाग क्र.45ब, मध्ये विविध ठिकाणी एनर्जी  सेव्हिंग  फिटींग बसविणे.</t>
  </si>
  <si>
    <t>CE20C352/S3-306</t>
  </si>
  <si>
    <t>प्रभाग क्र.45ब, मध्ये विविध ठिकाणी हायमास्ट दिवे  बसविणे.</t>
  </si>
  <si>
    <t>CE20C352/S3-307</t>
  </si>
  <si>
    <t>प्र.क्र.46 अ रामटेकडी    इंडस्ट्रीज एरिया येथे  विद्युत  पोल  टाकणे</t>
  </si>
  <si>
    <t>CE20C352/S3-308</t>
  </si>
  <si>
    <t>प्र.क्र.46 अ रामटेकडी   येथे विद्युत पोल टाकून  विद्युत व्यवस्था करणे</t>
  </si>
  <si>
    <t>6. अधिकारी / कर्मचाऱ्यांसाठी प्रशिक्षण 
आयोजन करणेसाठी खर्च</t>
  </si>
  <si>
    <t>RE11D127D</t>
  </si>
  <si>
    <t>CE20C352/S3-309</t>
  </si>
  <si>
    <t>प्रभाग क्र.48 अ विविध   ठिकाणी विद्युत   विषयक कामे करणे</t>
  </si>
  <si>
    <t>CE20C352/S3-310</t>
  </si>
  <si>
    <t>प्रभाग क्र.  48 ब, गणेश पेठ,  नाना पेठ,  भवानी पेठ  परिसरात  भूमिगत  केबल टाकणे.</t>
  </si>
  <si>
    <t>CE20C352/S3-311</t>
  </si>
  <si>
    <t>प्रभाग क्र.  48 ब, विविध ठिकाणी जुने  पोल   काढणे व नविन  उंच पोल बसवून एल.ई.डी.दिवे बसविणे</t>
  </si>
  <si>
    <t>CE20C352/S3-312</t>
  </si>
  <si>
    <t>प्रभाग क्र.49अ,मध्ये विविध  ठिकाणी विद्युत   विषयक कामे करणे  .</t>
  </si>
  <si>
    <t>CE20C352/S3-313</t>
  </si>
  <si>
    <t>प्रभाग क्र.49अ,विविध चौकांमध्ये विद्युत  पोल  उभारुन डेकोरेटिव्ह दिवे  व्यवस्था करणे</t>
  </si>
  <si>
    <t>CE20C352/S3-314</t>
  </si>
  <si>
    <t>7. पुणे मनपामध्ये बायोमॅट्रिक अटेंडन्स 
प्रणाली कार्यान्वीत करणे</t>
  </si>
  <si>
    <t xml:space="preserve">प्रभाग क्र.49 ब मध्ये डॉ.कोटणीस आरोग्य केंद्र व स्व.मालती काची प्रसूतीगृह येथील इमारतींमध्ये विद्युत विषयक कामे करणे. </t>
  </si>
  <si>
    <t>RE11D127E</t>
  </si>
  <si>
    <t>CE20C352/S3-315</t>
  </si>
  <si>
    <t xml:space="preserve">प्रभाग क्र.49 ब मध्ये स्व.मालती काची प्रसूतीगृह येथे नव्याने उभारण्यात आलेल्या इमारतीमध्ये विद्युत विषयक कामे करणे. </t>
  </si>
  <si>
    <t>CE20C352/S3-316</t>
  </si>
  <si>
    <t>प्रभाग क्र.49 ब मधील मनपांच्या शाळांमध्ये   विद्युत विषयक   कामे करणे.</t>
  </si>
  <si>
    <t>CE20C352/S3-317</t>
  </si>
  <si>
    <t>प्रभाग क्र.49 ब मध्ये  छत्रपती औद्योगिक  प्रशिक्षण संस्था येथे  विद्युत विषयक   कामे करणे.</t>
  </si>
  <si>
    <t>CE20C352/S3-318</t>
  </si>
  <si>
    <t>प्रभाग क्र.49 ब मध्ये गुरूवार   पेठ  व शुक्रवार पेठ  येथील वीजवाहिन्या  भूमिगत  करणे.</t>
  </si>
  <si>
    <t>CE20C352/S3-319</t>
  </si>
  <si>
    <t>प्रभाग क्र.49 ब मध्ये बुधवार   पेठ  व रविवार पेठ  येथील वीजवाहिन्या  भूमिगत  करणे.</t>
  </si>
  <si>
    <t>8. सेवकवर्ग विभागासाठी फर्निचर करणे</t>
  </si>
  <si>
    <t>RE11D127F</t>
  </si>
  <si>
    <t>CE20C352/S3-320</t>
  </si>
  <si>
    <t>प्रभाग क्र.49 ब मध्ये  जैन मंदिर चौक  त  ेसुभानशहा दर्गा  येथे 7 मी. उंचीचे पोल  व फिटिंग उभारणे.</t>
  </si>
  <si>
    <t>CE20C352/S3-321</t>
  </si>
  <si>
    <t>प्रभाग क्र.49 ब मध्ये  नेहरू चौक ते  गाडीखाना मार्गे पंचमुखी चौक 7 मी. उंचीचे पोल  व फिटिंग उभारणे.</t>
  </si>
  <si>
    <t>CE20C352/S3-322</t>
  </si>
  <si>
    <t>प्रभाग क्र.49 ब मध्ये  जैन मंदिर चौक  ते  घसेटी पूल येथे  7 मी. उंचीचे पोल  व फिटिंग उभारणे.</t>
  </si>
  <si>
    <t>CE20C352/S3-323</t>
  </si>
  <si>
    <t xml:space="preserve">प्रभाग क्र.49 ब मध्ये गवरी आळी कॉर्नर ते फडगेट चौक शिवाजी रस्ता येथे 7 मी. उंचीचे पोल व फिटिंग उभारणे. </t>
  </si>
  <si>
    <t>CE20C352/S3-324</t>
  </si>
  <si>
    <t xml:space="preserve">प्रभाग क्र.49 ब मध्ये कृष्णाहट्टी चौक ते सुभानशहा पोलीस चौकी येथे 7 मी. उंचीचे पोल व फिटिंग उभारणे. </t>
  </si>
  <si>
    <t>CE20C352/S3-325</t>
  </si>
  <si>
    <t xml:space="preserve">प्रभाग क्र.49 ब मध्ये पंचमुखी मारूती मंदिर ते शाहू चौक म्हसोबा येथे 7 मी. उंचीचे पोल व फिटिंग उभारणे. </t>
  </si>
  <si>
    <t>CE20C352/S3-326</t>
  </si>
  <si>
    <t>प्रभाग क्र.49 ब मध्ये पथदिव्यांकरिता एलईडी फिटिंग्ज  बसविणे.</t>
  </si>
  <si>
    <t>CE20C352/S3-327</t>
  </si>
  <si>
    <t>प्रभाग क्र.50 ब, मध्ये विद्युत विषयक   इंडशन फिटींग    बसविणे</t>
  </si>
  <si>
    <t>घ−2. सेवकवर्ग विभाग बेरीज</t>
  </si>
  <si>
    <t>अंदाजपत्रक 'अ' एकूण खर्च</t>
  </si>
  <si>
    <t>CE20C352/S3-328</t>
  </si>
  <si>
    <t>प्रभाग क्र.50 ब, मध्ये हायमास्ट   दिवे  बसविणे.</t>
  </si>
  <si>
    <t>CE20C352/S3-329</t>
  </si>
  <si>
    <t>प्रभाग क्र.50 ब, मध्ये  धोकादायक विद्युत  पोल  शिफ्ट  करणे व तद्नुषंगिक कामे  करणे.</t>
  </si>
  <si>
    <t>CE20C352/S3-330</t>
  </si>
  <si>
    <t>प्र.क्र. 51 अ  मध्ये म.न.पा. चाळीतील जुनी  वायरिंग   बदलून नविन वायरिंग   टाकणे.</t>
  </si>
  <si>
    <t>CE20C352/S3-331</t>
  </si>
  <si>
    <t>प्र.क्र. 51 अ  मध्ये रस्त्यावरील दिवे  सोलरवर करणे.</t>
  </si>
  <si>
    <t>CE20C352/S3-332</t>
  </si>
  <si>
    <t>प्र.क्र. 51 अ  मध्ये बागेतील दिवे  सोलर   उर्जेवर करणे.</t>
  </si>
  <si>
    <t>CE20C352/S3-333</t>
  </si>
  <si>
    <t>प्र.क्र.51 ब मध्ये सदाशिव पेठ  भागात लाईटचे पोल   व फिटींग बसवणे</t>
  </si>
  <si>
    <t>CE20C352/S3-334</t>
  </si>
  <si>
    <t>प्र.क्र.51 ब मध्ये स.नं.133,214,134 भागात व सदाशिव पेठ  भागात विद्युत व्यवस्था  सुधारणे</t>
  </si>
  <si>
    <t>CE20C352/S3-335</t>
  </si>
  <si>
    <t>प्र.क्र.51 ब उद्यानामध्ये लाईट  व्यवस्था करणे</t>
  </si>
  <si>
    <t>CE20C352/S3-336</t>
  </si>
  <si>
    <t>प्रभाग क्र.52  अ  दत्तवाडी परिसरात विद्युत केबल अंडरग्राऊंड  करणे</t>
  </si>
  <si>
    <t>CE20C352/S3-337</t>
  </si>
  <si>
    <t>प्रभाग क्र.52 अ राजेंद्रनगर  व नवीपेठ  परिसरात विद्युत केबल अंडरग्राऊंड  करणे</t>
  </si>
  <si>
    <t>CE20C352/S3-338</t>
  </si>
  <si>
    <t>प्रभाग क्र.52 अ दत्तवाडी   नवीपेठ, राजेंद्रनगर परिसरात  एल.ई.डी. दिवे  बसविणे</t>
  </si>
  <si>
    <t>CE20C352/S3-339</t>
  </si>
  <si>
    <t>प्रभाग क्र.52 अ   विद्युत विषयक   कामे करणे</t>
  </si>
  <si>
    <t>घ−3. सुरक्षा विभाग</t>
  </si>
  <si>
    <t>CE20C352/S3-340</t>
  </si>
  <si>
    <t>प्र.क्र.52 ब मध्ये स.नं.130 दांडेकर  पूल परिसरात विजवाहक तारा भूमिगत करणे</t>
  </si>
  <si>
    <t>CE20C352/S3-341</t>
  </si>
  <si>
    <t>प्र.क्र.52 ब स.नं.130 दांडेकर  पूल परिसरात विद्युत विषयक   कामे करणे</t>
  </si>
  <si>
    <t>CE20C352/S3-342</t>
  </si>
  <si>
    <t>प्र.क्र.52 ब दांडेकर  पूल परिसरातील विविध समाज मंदिरात विद्युत  विषयक कामे करणे</t>
  </si>
  <si>
    <t>RE11D128A</t>
  </si>
  <si>
    <t>CE20C352/S3-343</t>
  </si>
  <si>
    <t>प्रभाग क्र.53 अ मध्ये  आनंद मारुती उद्यान ते  माऊली मठ  पर्यत भूमिगत   केबल टाकणे</t>
  </si>
  <si>
    <t>CE20C352/S3-344</t>
  </si>
  <si>
    <t>प्रभाग क्र.53 अ संतोष  बेकरी ते  अनंत मारुती उद्यान येथे  भूमिगत   केबल टाकणे</t>
  </si>
  <si>
    <t>CE20C352/S3-345</t>
  </si>
  <si>
    <t>प्रभाग क्र.53 अ प्रगती   विद्यालय परिसरातील विद्युत वाहिन्या   भूमिगत   करणे</t>
  </si>
  <si>
    <t>CE20C352/S3-346</t>
  </si>
  <si>
    <t>प्रभाग क्र.53 अ विठ्ठलनगर   कडू  निवास ते  विठ्ठल हाईटस् विद्युत    वाहिन्या   भूमिगत   करणे</t>
  </si>
  <si>
    <t>CE20C352/S3-347</t>
  </si>
  <si>
    <t>प्रभाग क्र.53 अ ज्ञानदीप शाळा व विठ्ठलनगर परिसरातील विद्युत वाहिन्या   भूमिगत   करणे</t>
  </si>
  <si>
    <t>CE20C352/S3-348</t>
  </si>
  <si>
    <t>प्रभाग क्र.53 ब मधील विविध ठिकाणी केबल्स अंडरग्राऊंड  करणे</t>
  </si>
  <si>
    <t>RE11D129</t>
  </si>
  <si>
    <t>CE20C352/S3-349</t>
  </si>
  <si>
    <t>प्रभाग क्र.53 ब मधील विविध ठिकाणी प्रकाश व्यवस्था  करणे</t>
  </si>
  <si>
    <t>CE20C352/S3-350</t>
  </si>
  <si>
    <t>प्रभाग क्र.53 ब मधील विविध ठिकाणी विद्युत   विषयक कामे करणे</t>
  </si>
  <si>
    <t>CE20C352/S3-351</t>
  </si>
  <si>
    <t>प्रभाग क्र.53 ब मधील विविध ठिकाणी एल ई    डी  फिटींग बसविणे</t>
  </si>
  <si>
    <t>CE20C352/S3-352</t>
  </si>
  <si>
    <t>प्रभाग क्र.53 ब मधील विविध ठिकाणी विद्युत   पोल  बसविणे</t>
  </si>
  <si>
    <t>CE20C352/S3-353</t>
  </si>
  <si>
    <t>प्रभाग क्र.53 ब मधील   साईनगर विविध  ठिकाणी केबल्स अंडरग्राऊंड  करणे</t>
  </si>
  <si>
    <t>3. खाजगी सुरक्षा रक्षक पुरविणे</t>
  </si>
  <si>
    <t>RE11D130</t>
  </si>
  <si>
    <t>CE20C352/S3-354</t>
  </si>
  <si>
    <t>प्रभाग क्र.53 ब मधील आनंदनगर विविध ठिकाणी केबल्स अंडरग्राऊंड  करणे</t>
  </si>
  <si>
    <t>CE20C352/S3-355</t>
  </si>
  <si>
    <t>प्रभाग क्र.54 अ  मध्ये विविध ठिकाणी एल.ई.डी.   फिटींग   बसविणे.</t>
  </si>
  <si>
    <t>CE20C352/S3-356</t>
  </si>
  <si>
    <t>प्रभाग क्र.54 अ  मध्ये धायरी  येथील विविध  ठिकाणी प्रकाश व्यवस्था  करणे.</t>
  </si>
  <si>
    <t>CE20C352/S3-357</t>
  </si>
  <si>
    <t>प्रभाग क्र.54 अ  मध्ये उद्यानामध्ये  प्रकाश   व्यवस्था करणे.</t>
  </si>
  <si>
    <t>CE20C352/S3-358</t>
  </si>
  <si>
    <t xml:space="preserve">प्रभाग क्र.55 अ वडगाव बु. वडगाव फाटा ते अमरज्योत मित्र मंडळ एच टी व एल टी लाईन अंडग्राऊंड करणे </t>
  </si>
  <si>
    <t>CE20C352/S3-359</t>
  </si>
  <si>
    <t>4. सुरक्षा सेवकांसाठी गणवेश</t>
  </si>
  <si>
    <t>प्रभाग क्र.55 अ वडगाव   बु. विविध   चौकात हायमास्ट   पोल बसवणे</t>
  </si>
  <si>
    <t>RE11D131</t>
  </si>
  <si>
    <t>CE20C352/S3-360</t>
  </si>
  <si>
    <t>अ वडगाव फाटा ते  पंपिंग    स्टेशन    डेकोरेटीव्ह पोल उभे  करणे</t>
  </si>
  <si>
    <t>CE20C352/S3-361</t>
  </si>
  <si>
    <t>प्रभाग क्र.55 अ वडगाव   बु. 30  मी. गोयलगंगा ब्रिज ते  हिंगणे हद्यी पर्यत   डेकोरेटीव्ह पोल  टाकणे</t>
  </si>
  <si>
    <t>CE20C352/S3-362</t>
  </si>
  <si>
    <t>प्रभाग क्र.55 ब वडगाव  बु. माणिकबाग  परिसरात एल ई    डी  फिटींग बसविणे</t>
  </si>
  <si>
    <t>CE20C352/S3-363</t>
  </si>
  <si>
    <t>प्रभाग क्र.55 ब वडगाव  बु. गावठाण  आणि  जाधवनगर   परिसरात एल ई    डी  फिटींग बसविणे</t>
  </si>
  <si>
    <t>CE20C352/S3-364</t>
  </si>
  <si>
    <t>प्रभाग क्र.55 ब वडगाव बु. मध्ये विद्युत विषयक   कामे करणे</t>
  </si>
  <si>
    <t>5. पुणे मनपा भवन येथे बॅग्ज स्कॅनिंग 
सिस्टीम बसविणे व इतर साहित्य खरेदी 
करणे</t>
  </si>
  <si>
    <t>CE20C352/S3-365</t>
  </si>
  <si>
    <t>RE11D132</t>
  </si>
  <si>
    <t>प्रभाग क्र.56 अ  मध्ये स.नं.131/1 पानमळा वसाहत  एलईडी फिटींग्ज   बसविणे</t>
  </si>
  <si>
    <t>CE20C352/S3-366</t>
  </si>
  <si>
    <t>प्रभाग क्र.56 अ मध्ये   पर्वती जलकेंद्र    अंतर्गत्र   प्रकाश व्यवस्था  करणे</t>
  </si>
  <si>
    <t>CE20C352/S3-367</t>
  </si>
  <si>
    <t>प्रभाग क्र.56 ब मध्ये जनता  वसाहत मध्ये विविध ठिकाणी विद्युत   पोल  बसविणे</t>
  </si>
  <si>
    <t>CE20C352/S3-368</t>
  </si>
  <si>
    <t>प्रभाग क्र.56 ब मध्ये जनता  वसाहत मध्ये विविध ठिकाणी   एलईडी फिटींग्ज   बसविणे</t>
  </si>
  <si>
    <t>CE20C352/S3-369</t>
  </si>
  <si>
    <t>प्रभाग क्र.  57 ब मध्ये विविध ठिकाणी एल.ई.डी.   लाईट  (फिटींग) करणे.</t>
  </si>
  <si>
    <t>CE20C352/S3-370</t>
  </si>
  <si>
    <t>प्रभाग क्र.  57 ब पर्वती  गाव येथे  विविध ठिकाणी प्रकाश व्यवस्था  करणे .</t>
  </si>
  <si>
    <t>घ−3. सुरक्षा विभाग बेरीज</t>
  </si>
  <si>
    <t>CE20C352/S3-371</t>
  </si>
  <si>
    <t>प्रभाग क्र.58 अ  मध्ये विविध ठिकाणी असणारे जुने  विद्युत  पोल  काढणे</t>
  </si>
  <si>
    <t>CE20C352/S3-372</t>
  </si>
  <si>
    <t>प्रभाग क्र.58 अ  मध्ये विविध   मंदिरासमोर डेकोरेटीव्ह  पोल बसविणे</t>
  </si>
  <si>
    <t>CE20C352/S3-373</t>
  </si>
  <si>
    <t>प्रभाग क्र.58 अ  मध्ये विविध शौचालयामध्ये प्रकाश व्यवस्था  पुरविणे</t>
  </si>
  <si>
    <t>CE20C352/S3-374</t>
  </si>
  <si>
    <t>प्रभाग क्र.58 अ  मध्ये विविध ठिकाणी विद्युत   विषयक कामे करणे</t>
  </si>
  <si>
    <t>CE20C352/S3-375</t>
  </si>
  <si>
    <t>प्रभाग क्र.58 अ  मध्ये विविध ठिकाणी विद्युत   विषयक कामाची देखभाल व दुरुस्ती करणे</t>
  </si>
  <si>
    <t>CE20C352/S3-376</t>
  </si>
  <si>
    <t>प्रभाग क्र.58 ब मध्ये  विविध ठिकाणी इंडक्शन फिटींग   बसवणे</t>
  </si>
  <si>
    <t>CE20C352/S3-377</t>
  </si>
  <si>
    <t xml:space="preserve">प्रभाग क्र.59 अ मध्ये गुरुवार पेठ, भवानी पेठ, गंज पेठ, घोरपडी पेठ येथे एल.इ.डी. फिटींग बसविणे व विदयुत विषयक कामे करणे. </t>
  </si>
  <si>
    <t>CE20C352/S3-378</t>
  </si>
  <si>
    <t>प्र.क्र.60 अ विविध चौकामध्ये हायमास्ट दिवे  बसविणे.</t>
  </si>
  <si>
    <t>CE20C352/S3-379</t>
  </si>
  <si>
    <t>प्रभाग क्र. 60 ब, मधील काशिवाडी परिसरामध्ये  एल.ई.डी.फिटींग लावणे व विद्युत विषयक   कामे करणे.</t>
  </si>
  <si>
    <t>घ−1. + घ−2. + घ−3. एकूण बेरीज</t>
  </si>
  <si>
    <t>CE20C352/S3-380</t>
  </si>
  <si>
    <t>प्रभाग क्र. 60 ब,झोपडपट्टीमधील गल्लीबोळ अंतर्गत  ट्यूब  लाईट फिटींग    बसवून प्रकाश व्यवस्था  करणे.</t>
  </si>
  <si>
    <t>CE20C352/S3-381</t>
  </si>
  <si>
    <t>प्रभाग क्र.61 अ ओव्हर  हेड  केबल भूमिगत   करणे (साळुंके  विहार)</t>
  </si>
  <si>
    <t>CE20C352/S3-382</t>
  </si>
  <si>
    <t>प्रभाग क्र.61 अ साळुंके विहार मुख्य रस्त्यावर विद्युत व्यवस्था विकसित   करणे</t>
  </si>
  <si>
    <t>CE20C352/S3-383</t>
  </si>
  <si>
    <t>प्रभाग क्र.61 अ नताशा   एनक्लेव ते  लोणकर   वस्तीपर्यत दोन  हायमास्ट दिवे  बसविणे</t>
  </si>
  <si>
    <t>CE20C352/S3-384</t>
  </si>
  <si>
    <t>प्रभाग क्र.61 अ सिंधी  मंदिरा जवळ हायमास्ट  दिवा बसविणे</t>
  </si>
  <si>
    <t>CE20C352/S3-385</t>
  </si>
  <si>
    <t>प्रभाग क्र.61 अ ए बी सी फार्म   चौक ते  राजगृह  सोसायटी दरम्यान हायमास्ट  दिवा बसविणे</t>
  </si>
  <si>
    <t>CE20C352/S3-386</t>
  </si>
  <si>
    <t>प्रभाग क्र.61 अ आनंद पूरम  हॉस्पिटल   रोडवर  हायमास्ट  दिवा बसविणे</t>
  </si>
  <si>
    <t>CE20C352/S3-387</t>
  </si>
  <si>
    <t>प्र.क्र.61 ब मध्ये विद्युत विषयक विविध कामे करणे</t>
  </si>
  <si>
    <t>CE20C352/S3-388</t>
  </si>
  <si>
    <t>प्रभाग क्र.  62 अ मधील  पारगेनगर, कोंढवा खुर्द  सर्व्हे नं.  42 , 43 मध्ये प्रकाश व्यवस्था  करणे.</t>
  </si>
  <si>
    <t>CE20C352/S3-389</t>
  </si>
  <si>
    <t xml:space="preserve">प्रभाग क्र. 62 अ कोंढवा बु! मधील कोंढवा बु. गावठाण, लक्ष्मीनगर, आंबेडकरनगर येथे प्रकाश व्यवस्था करणे </t>
  </si>
  <si>
    <t>CE20C352/S3-390</t>
  </si>
  <si>
    <t>प्रभाग क्र.62 ब, मध्ये विविध ठिकाणी पोल   बसविणे.</t>
  </si>
  <si>
    <t>CE20C352/S3-391</t>
  </si>
  <si>
    <t xml:space="preserve">प्रभाग क्र.62 ब, कोंढवा बु.मधील साईनगर, गोकुळनगर, टिळेकरनगर, काकडेनगर, आश्रफनगर, शिवशंभोनगर, लक्ष्मीनगर, आंबेडकरनगर व कोंढवा बु.मधील विविध परिसरामध्ये प्रकाश व्यवस्था करणे. </t>
  </si>
  <si>
    <t>CE20C352/S3-392</t>
  </si>
  <si>
    <t xml:space="preserve">प्रभाग क्र.62 ब, मध्ये माळी समाज परिसर स.नं.48,58 ते 66 मिनु मेहतानगर, पोकळेमळा, स.नं.42 ते 45 भिमनगर, कोंढवा खु.एन.आय.बी.एम.परिसरात पोलसह दिवे बसविणे. </t>
  </si>
  <si>
    <t>CE20C352/S3-393</t>
  </si>
  <si>
    <t xml:space="preserve">प्रभाग क्र.62 ब, कोंढवा बु.मधील साईनगर,गोकुळनगर, टिळेकरनगर, साळवे गार्डन, राजीव गांधीनगर, येथील धोकादायक विद्युत पोल काढून भूमिगत केबल टाकणे. </t>
  </si>
  <si>
    <t>CE20C352/S3-394</t>
  </si>
  <si>
    <t xml:space="preserve">प्रभाग क्र.62 ब, कोंढवा बु.मध्ये गावठाण, लक्ष्मीनगर, आंबेडकरनगर, मिनुमेहतानगर, श्रध्दानगर, सागर कामठेनगर, काकडेनगर, स.नं.4 व 5,6 तसेच स.नं.42 ते 45 मध्ये विविध ठिकाणी भूमीगत विद्युत केबल टाकणे. </t>
  </si>
  <si>
    <t>1. उपआयुक्त (जिं.घ.) (मुं. प्रां. मनपा 
अधिनियम, कलम 45(3) प्रमाणे) यांचे वेतन</t>
  </si>
  <si>
    <t>RE11E101A</t>
  </si>
  <si>
    <t>CE20C352/S3-395</t>
  </si>
  <si>
    <t>प्रभाग क्र.63 अ  मध्ये विविध ठिकाणी एल.ई.डी.दिवे  व हायमास्ट दिवे  बसविणे.</t>
  </si>
  <si>
    <t>CE20C352/S3-396</t>
  </si>
  <si>
    <t>प्रभाग क्र.63 ब मध्ये विदयुत व्यवस्था करणे.</t>
  </si>
  <si>
    <t>CE20C352/S3-397</t>
  </si>
  <si>
    <t>प्रभाग क्र.63 ब मध्ये विविध ठिकाणी एल.ई.डी.फिटींग बसविणे.</t>
  </si>
  <si>
    <t>CE20C352/S3-398</t>
  </si>
  <si>
    <t>प्र.क्र.64   अ  मध्ये विविध ठिकाणी एस टी  व एल टी  एमएसईबी    विद्युत  लाईन भूमिगत   करणे</t>
  </si>
  <si>
    <t>CE20C352/S3-399</t>
  </si>
  <si>
    <t>प्र.क्र.64   अ  मध्ये विद्यागर कॉलनी परिसरात एल ई    डी दिवे  बसविणे</t>
  </si>
  <si>
    <t>CE20C352/S3-400</t>
  </si>
  <si>
    <t>RE11E102A</t>
  </si>
  <si>
    <t>प्र.क्र.64   अ  मध्ये विविध ठिकाणी मुख्य रस्त्यावरील दिवे  एल ई    डी फिटींंग    बसविणे</t>
  </si>
  <si>
    <t>CE20C352/S3-401</t>
  </si>
  <si>
    <t>प्र.क्र.64 अ मध्ये  संदेश सोसा.ते एकता   गार्डन परिसरातील एस  टी  व एल टी  एम एस ई    बी विद्युत</t>
  </si>
  <si>
    <t>CE20C352/S3-402</t>
  </si>
  <si>
    <t>प्र.क्र.64   अ  मध्ये विद्यासागर कॉलनी परिसरात एस  टी  व एल टी लाईन    भूमिगत   करणे</t>
  </si>
  <si>
    <t>CE20C352/S3-403</t>
  </si>
  <si>
    <t>प्र.क्र.64   अ  मध्ये विविध ठिकाणी 7 मी.  नवीन डेकोरेटर  पोल फिटींग बसविणे</t>
  </si>
  <si>
    <t>CE20C352/S3-404</t>
  </si>
  <si>
    <t xml:space="preserve">प्रभाग क्र.64ब, मध्ये आनंद, मिरा सोसायटी परिसर, डायसप्लॉट, यासिन जुग दर्गा परिसरात विद्युत पोल व एल.ई.डी.दिवे बसविणे. </t>
  </si>
  <si>
    <t>CE20C352/S3-405</t>
  </si>
  <si>
    <t>प्रभाग क्र.64ब, मध्ये    ढोले मळा शाळेतील संपुर्ण  वर्ग खोल्यातील विद्युत  विषय़क   कामे करणे.</t>
  </si>
  <si>
    <t>RE11E103</t>
  </si>
  <si>
    <t>CE20C352/S3-406</t>
  </si>
  <si>
    <t>प्र.क्र.65 अ लोहियानगर  मध्ये 54 एफ  पी विविधठिकाणी नवनि  एल ई    डी लाईट   खांब बसविणे</t>
  </si>
  <si>
    <t>CE20C352/S3-407</t>
  </si>
  <si>
    <t>प्र.क्र.65 अ लोहियानगर  मधील  54 डी पी  मध्ये नविन  एल ई    डी  शोभेचे   दिवे लावणे</t>
  </si>
  <si>
    <t>CE20C352/S3-408</t>
  </si>
  <si>
    <t>प्र.क्र.65 अ लोहियानगर  मधील  54 एच  मध्ये विविध ठिकाणी   लाईट बसविणे</t>
  </si>
  <si>
    <t>CE20C352/S3-409</t>
  </si>
  <si>
    <t>प्र.क्र.65 अ एकबोटे  कॉलनी परिसरात एल ई    डी लाईट   व पोल बसविणे</t>
  </si>
  <si>
    <t>CE20C352/S3-410</t>
  </si>
  <si>
    <t>प्र.क्र.65 अ घोरपडी पेठ  335,336,337 मध्ये नविन  लाईट पोल   बसविणे</t>
  </si>
  <si>
    <t>CE20C352/S3-411</t>
  </si>
  <si>
    <t>प्र.क्र.65 अ 7 नं.पीएमटी  कॉ.घोरपडे पेठ  मध्ये नविन  लाईट पोल   बसविणे</t>
  </si>
  <si>
    <t>CE20C352/S3-412</t>
  </si>
  <si>
    <t>प्र.क्र.65 अ घोरपडी पेठ  343,389 मध्ये नविन  एल ई    डी लाईट   पोल बसविणे</t>
  </si>
  <si>
    <t>ड1. बेरीज</t>
  </si>
  <si>
    <t>CE20C352/S3-413</t>
  </si>
  <si>
    <t>प्र.क्र.65   अ  मध्ये 54 ए  पी व सी पी एल ई    डी लाईट   खांब बसविणे</t>
  </si>
  <si>
    <t>CE20C352/S3-414</t>
  </si>
  <si>
    <t>प्र.क्र.65 अ लोहियानगर   मधिल   विविध  मंडळासमोर एल  ई    डी दिवे  लावणे</t>
  </si>
  <si>
    <t>CE20C352/S3-415</t>
  </si>
  <si>
    <t>प्र.क्र.65 अ एकबोटे  कॉलनी पुर्ण  परिसरात एल ई    डी लाईट   व पोल बसविणे</t>
  </si>
  <si>
    <t>CE20C352/S3-416</t>
  </si>
  <si>
    <t>प्र.क्र.65   अ  पीएमसी  कॉ.8 नं.  व 9 नं. नविन    लाईट पोल   बसविणे व फिटींग बदलणे</t>
  </si>
  <si>
    <t>CE20C352/S3-417</t>
  </si>
  <si>
    <t>प्र.क्र.65 अ 7 नं.कॉ.घोरपडे पेठ  मध्ये एल ई    डी चे  नविन लाईट पोल   बसविणे</t>
  </si>
  <si>
    <t>CE20C352/S3-418</t>
  </si>
  <si>
    <t>प्र.क्र.65  अ महामुनी मार्केडेय रस्ता ते  चांदतारा चौक नविन  एल ई    डी  पोल बसविणे</t>
  </si>
  <si>
    <t>CE20C352/S3-419</t>
  </si>
  <si>
    <t>प्र.क्र.65 अ लोहियानगर  मधील  सर्व गल्लीबोळामध्ये  नविन एल  ई    डी  पोल बसविणे</t>
  </si>
  <si>
    <t>CE20C352/S3-420</t>
  </si>
  <si>
    <t>प्रभाग क्र.65 ब मध्ये मनपा  वसाहत क्र.7,8,9 मध्ये विद्युत विषयक   कामे करणे.</t>
  </si>
  <si>
    <t>CE20C352/S3-421</t>
  </si>
  <si>
    <t>प्रभाग क्र.65 ब मध्ये   घोरपडे पेठ  परिसरात विद्युत विषयक   कामे करणे.</t>
  </si>
  <si>
    <t>CE20C352/S3-422</t>
  </si>
  <si>
    <t>प्रभाग क्र.65 ब मधील विविध ठिकाणच्या भुमिगत   केबल टाकणे</t>
  </si>
  <si>
    <t>CE20C352/S3-423</t>
  </si>
  <si>
    <t>प्रभाग क्र.65 ब मधील लोहियानगर व परिसरात   भुमिगत   केबल टाकणे</t>
  </si>
  <si>
    <t>CE20C352/S3-424</t>
  </si>
  <si>
    <t>प्रभाग क्र.65 ब मधील विविध ठिकाणच्या शौचालयात  प्रकाश व्यवस्था  करणे.</t>
  </si>
  <si>
    <t>CE20C352/S3-425</t>
  </si>
  <si>
    <t>प्रभाग क्र.65 ब मधील घोरपडे  पेठ  उदयानात डिझाईनचे  पोल व विशिष्ठ प्रकारची प्रकाश  व्यवस्था करणे.</t>
  </si>
  <si>
    <t>1. टेलिफोन खात्याकडील पी.ए.बी.एक्स. 
बोर्ड व त्यावरील एक्स्टेंशनचे भाडे, कॉल्स / टेलिफोन बीले</t>
  </si>
  <si>
    <t>RE11C108</t>
  </si>
  <si>
    <t>CE20C352/S3-426</t>
  </si>
  <si>
    <t>प्रभाग क्र.65 ब मधील कलमाडी उदयानात डिझाईनचे  पोल व विशिष्ठ प्रकारची प्रकाश  व्यवस्था करणे.</t>
  </si>
  <si>
    <t>CE20C352/S3-427</t>
  </si>
  <si>
    <t>प्रभाग क्र.65 ब मधील शंकर    शेठ रोड कॉलनी तकीया   परिसरात विदयुत विषयक कामे करणे.</t>
  </si>
  <si>
    <t>CE20C352/S3-428</t>
  </si>
  <si>
    <t>प्रभाग क्र.65 ब एकबोटे  कॉलनी व परिसरात मीटर कास्टीग पोल बसविणे व प्रकाश व्यवस्था  करणे.</t>
  </si>
  <si>
    <t>CE20C352/S3-429</t>
  </si>
  <si>
    <t>प्रभाग क्र.66 ब,मधील म्हाडा कॉलनी शिवशंकर सभागृह परिसरात एल.ई.डी.फिटींग बसविणे</t>
  </si>
  <si>
    <t>CE20C352/S3-430</t>
  </si>
  <si>
    <t xml:space="preserve">प्रभाग क्र.66 ब, इंदिरानगर वसाहत टि.एम.व्ही.कॉलनी परिसरात 65 वॅट व 90 वॅट एल.ई.डी.फिटींग बसविणे. </t>
  </si>
  <si>
    <t>CE20C352/S3-431</t>
  </si>
  <si>
    <t>2. टेलिफोन दुरुस्ती व देखभाल याचा खर्च</t>
  </si>
  <si>
    <t>RE11C109</t>
  </si>
  <si>
    <t>प्रभाग क्र.66 ब, शंकर सोसायटी   व गुलटेकडी  औद्योगक वसाहती  परिसरात एल.ई.डी.फिटींग बसविणे.</t>
  </si>
  <si>
    <t>CE20C352/S3-432</t>
  </si>
  <si>
    <t xml:space="preserve">प्रभाग क्र.66 ब, मुकुंदनगर महर्षीनगर परिसरातील उर्वरित म.रा.वि.वि.कंपनीच्या विद्युत तारा भूमिगत करणे. </t>
  </si>
  <si>
    <t>CE20C352/S3-433</t>
  </si>
  <si>
    <t>प्रभाग क्र.66 ब, गिरीधर भवन  चौक ते  एकता मित्र मंडळ पर्यंत मुख्य रस्त्यावर प्रकाश व्यवस्था  करणे.</t>
  </si>
  <si>
    <t>CE20C352/S3-434</t>
  </si>
  <si>
    <t xml:space="preserve">प्रभाग क्र.66 ब, सिटी इंटरनॅशनल स्कूल ते गिरीधऱ भवन चौकापर्यंत मुख्य रस्त्यावर प्रकाश व्यवस्था करणे. </t>
  </si>
  <si>
    <t>CE20C352/S3-435</t>
  </si>
  <si>
    <t>प्रभाग क्र.66 ब, मधील  कलाभूमी व आरोग्यकोठी  परिसरामध्ये   विद्युत विषयक   कामे करणे.</t>
  </si>
  <si>
    <t>CE20C352/S3-436</t>
  </si>
  <si>
    <t xml:space="preserve">प्रभाग क्र.66 ब, महर्षीनगर मुकुंदनगर व परिसरात एल.ई.डी.फिटींगचे ड्रायव्हर बदलणे व तद्नुषंगिक कामे करणे. </t>
  </si>
  <si>
    <t>3. दूरध्वनी व्यवस्थेत सुधारणा करणे व 
मोबाईल फोनची बिले देण्यासाठी</t>
  </si>
  <si>
    <t>RE11C118</t>
  </si>
  <si>
    <t>CE20C352/S3-437</t>
  </si>
  <si>
    <t>प्रभाग क्र.66 ब, मधील  अहिरेश्वर वाडी कुमार पार्क  परिसरात प्रकाश व्यवस्था   करणे.</t>
  </si>
  <si>
    <t>CE20C352/S3-438</t>
  </si>
  <si>
    <t>प्रभाग क्र.66 ब, मधील   शौचालयांमध्ये विद्युत विषयक   कामे करणे.</t>
  </si>
  <si>
    <t>CE20C352/S3-439</t>
  </si>
  <si>
    <t>प्रभाग क्र.66 ब, मधील आरोग्य    कोठ्यांमध्ये व सुलभ शौचालयामध्ये विद्युत विषयक   कामे करणे.</t>
  </si>
  <si>
    <t>CE20C352/S3-440</t>
  </si>
  <si>
    <t xml:space="preserve">प्रभाग क्र.66 ब, मधील झांजले पथ टि.एम.व्ही.कॉलनी व प्रभात प्रेस पर्यंत रस्त्यावरील भूमिगत केबल टाकून विद्युत तारा काढणे </t>
  </si>
  <si>
    <t>CE20C352/S3-441</t>
  </si>
  <si>
    <t>प्रभाग क्र.66 ब, मधील विविध ठिकाणी डेकोरेटिव्ह  पोल बसविणे.</t>
  </si>
  <si>
    <t>ड2. दूरध्वनी विभाग बेरीज</t>
  </si>
  <si>
    <t>CE20C352/S3-442</t>
  </si>
  <si>
    <t>प्रभाग क्र.66 ब, श्री.संत   नामदेव माध्यमिक   व प्राथमिक शाळेत  4 नग सी.सी.टि.व्ही.कॅमेरे बसविणे.</t>
  </si>
  <si>
    <t>CE20C352/S3-443</t>
  </si>
  <si>
    <t>प्रभाग क्रं67 अ  शिवदर्शन वसाहती मध्ये नव्याने  90 व्हॅट   एलडी  बसविणे.</t>
  </si>
  <si>
    <t>CE20C352/S3-444</t>
  </si>
  <si>
    <t>प्रभाग क्रं67 अ  तावरे  कॉलनी येथे    90 व्हॅट   एलडी    बसविणे.</t>
  </si>
  <si>
    <t>CE20C352/S3-445</t>
  </si>
  <si>
    <t>प्रभाग क्रं67 अ मोरे  वस्ती येथे    90 व्हॅट  एलडी   फिटींग    बसविणे.</t>
  </si>
  <si>
    <t>CE20C352/S3-446</t>
  </si>
  <si>
    <t>प्रभाग क्र.67 ब, मध्ये विविध ठिकाणी   अंडरग्राऊंड केबल  टाकणे.</t>
  </si>
  <si>
    <t>CE20C352/S3-447</t>
  </si>
  <si>
    <t>प्रभाग क्र.67 ब, सहकारनगर, पद्मावती परिसरात एल.ई.डी.दिवे बसविणे.</t>
  </si>
  <si>
    <t>CE20C352/S3-448</t>
  </si>
  <si>
    <t>प्रभाग क्र.67 ब, संतनगर, अरण्येश्वर परिसरात एल.ई.डी.दिवे बसविणे.</t>
  </si>
  <si>
    <t>CE20C352/S3-449</t>
  </si>
  <si>
    <t>प्रभाग क्र.67 ब,तावरे   कॉलनी परिसरात एल.ई.डी.दिवे बसविणे.</t>
  </si>
  <si>
    <t>CE20C352/S3-450</t>
  </si>
  <si>
    <t>प्रभाग क्र.67 ब, विविध ठिकाणी पोल   शिफ्ट   करणे  व विद्युत वाहिन्या  भूमिगत  करणे.</t>
  </si>
  <si>
    <t>ड. उपआयुक्त (जिं.घ.) यांचे कार्यालय 
बेरीज</t>
  </si>
  <si>
    <t>CE20C352/S3-451</t>
  </si>
  <si>
    <t>तळजाई झोपडपट्टी  येथे  लाईट  व्यवस्था करणे</t>
  </si>
  <si>
    <t>CE20C352/S3-452</t>
  </si>
  <si>
    <t>प्रभाग क्र.68 सहकारनगर नं.2 येथे लाईट  व्यवस्था करणे</t>
  </si>
  <si>
    <t>CE20C352/S3-453</t>
  </si>
  <si>
    <t>स.नं.136 (एस टी  /1) कात्रज येथे  हाय टेन्शन  केबल अंडरग्राऊंड  करणे</t>
  </si>
  <si>
    <t>CE20C352/S3-454</t>
  </si>
  <si>
    <t>प्रभाग क्र.69  अ  मध्ये धनकवडी गावठाण भागात विद्युत   दिवे बसविणे</t>
  </si>
  <si>
    <t>CE20C352/S3-455</t>
  </si>
  <si>
    <t>प्रभाग क्र.69 अ  मध्ये संभाजीनगर, मोहननगर, मुख्य रस्त्यावर  विद्युत व्यवस्था करणे</t>
  </si>
  <si>
    <t>CE20C352/S3-456</t>
  </si>
  <si>
    <t>प्रभाग क्र.69 अ  मध्ये तळाजाई ग्रीन,भोकसेनगर   भागात विद्युत   दिवे बसविणे</t>
  </si>
  <si>
    <t>CE20C352/S3-457</t>
  </si>
  <si>
    <t>प्रभाग क्र.69  अ  मध्ये दत्तमंदिर, सह्याद्रीनगर, आदर्शनगर भागात विद्युत   दिवे बसविणे</t>
  </si>
  <si>
    <t>CE20C352/S3-458</t>
  </si>
  <si>
    <t>प्रभाग क्र.69 अ  मध्ये स.नं.3,7 व 8 भागात विद्युत व्यवस्था करणे</t>
  </si>
  <si>
    <t>CE20C352/S3-459</t>
  </si>
  <si>
    <t>प्रभाग क्र.69 अ  मध्ये स.नं.35 व 36 मधील विजेच्या तारा  भूमिगत   करणे</t>
  </si>
  <si>
    <t>CE20C352/S3-460</t>
  </si>
  <si>
    <t>प्रभाग क्र.69 अ  मध्ये भोकसेनगर   भागात विजेच्या तारा  भूमिगत   करणे</t>
  </si>
  <si>
    <t>CE20C352/S3-461</t>
  </si>
  <si>
    <t>प्रभाग क्र.69 अ  मध्ये मानाजीनगर,  मोहननगर, संभाजीनगर  परिसरातील विजेच्या तारा  भूमिगत   करणे</t>
  </si>
  <si>
    <t>CE20C352/S3-462</t>
  </si>
  <si>
    <t>प्रभाग क्र.69 ब मध्ये स.नं.7 साई दत्तनगर भागामध्ये  अंडरग्राऊंड  केबलींग टाकणे</t>
  </si>
  <si>
    <t>CE20C352/S3-463</t>
  </si>
  <si>
    <t>प्रभाग क्र.69 ब मध्ये स.नं.8 तळजाई नगर भागामध्ये अंडरग्राऊंड  केबलींग टाकणे</t>
  </si>
  <si>
    <t>CE20C352/S3-464</t>
  </si>
  <si>
    <t>प्रभाग क्र.69 ब मध्ये स.नं.7 साई दत्तनगर भागामध्ये  एल  ई    डी  बसवणे</t>
  </si>
  <si>
    <t>CE20C352/S3-465</t>
  </si>
  <si>
    <t>प्रभाग क्र.69 ब मध्ये विविध ठिकाणी प्रकाश व्यवस्था  करणे</t>
  </si>
  <si>
    <t>RE11F101A</t>
  </si>
  <si>
    <t>CE20C352/S3-466</t>
  </si>
  <si>
    <t xml:space="preserve">प्रभाग क्र.69 ब मध्ये तिरुपती नगर,अष्टदार सोसायटी, शंकरदर्शन, सागरदर्शन, आनंद भुवन सोसायटी मध्ये एल ई डी बसवणे </t>
  </si>
  <si>
    <t>CE20C352/S3-467</t>
  </si>
  <si>
    <t>प्रभाग क्र.70अ  मध्ये परिसरात विद्युत विषयक   कामे करणे.</t>
  </si>
  <si>
    <t>CE20C352/S3-468</t>
  </si>
  <si>
    <t>प्रभाग क्र.70अ  मध्ये विविध ठिकाणी एल.ई.डी.फिटींग बसविणे.</t>
  </si>
  <si>
    <t>CE20C352/S3-469</t>
  </si>
  <si>
    <t>प्रभाग क्र.70अ  मध्ये विविध ठिकाणी इंडक्शन फिटींग   बसविणे.</t>
  </si>
  <si>
    <t>CE20C352/S3-470</t>
  </si>
  <si>
    <t>प्रभाग क्र.70 ब मध्ये विविध ठिकाणी   एलईडी फिटिंग्ज  बसविणे.</t>
  </si>
  <si>
    <t>RE11F102</t>
  </si>
  <si>
    <t>CE20C352/S3-471</t>
  </si>
  <si>
    <t>प्रभाग क्र.71  अ  मध्ये कुमार पार्क,वास्तुनगर  परिसरात प्रकाश व्यवस्था   करणे.</t>
  </si>
  <si>
    <t>CE20C352/S3-472</t>
  </si>
  <si>
    <t>प्रभाग क्र.71 अ  मध्ये प्रेमनगर झोपडपट्टीत  विविध ठिकाणी प्रकाश व्यवस्था  करणे.</t>
  </si>
  <si>
    <t>CE20C352/S3-473</t>
  </si>
  <si>
    <t>प्रभाग क्र.71 अ मध्ये    आंबेडकर   झोपडपट्टीत प्रकाश व्यवस्था  करणे.</t>
  </si>
  <si>
    <t>CE20C352/S3-474</t>
  </si>
  <si>
    <t>प्रभाग क्र.71 अ  मध्ये आनंदनगर झोपडपट्टीत  प्रकाश व्यवस्था  करणे</t>
  </si>
  <si>
    <t>CE20C352/S3-475</t>
  </si>
  <si>
    <t>प्रभाग क्र.71 अ  मध्ये बिबवेवाडी  ओटा  परिसरातील प्रकाश व्यवस्था  करणे</t>
  </si>
  <si>
    <t>CE20C352/S3-476</t>
  </si>
  <si>
    <t>3. तूट खर्च (मु.ले.)</t>
  </si>
  <si>
    <t>RE11F103</t>
  </si>
  <si>
    <t>प्रभाग क्र.71 अ  मध्ये संगम सोसायटी परिसरात  प्रकाश  व्यवस्था करणे</t>
  </si>
  <si>
    <t>CE20C352/S3-477</t>
  </si>
  <si>
    <t xml:space="preserve">प्रभाग क्र.71 अ मध्ये यशराज गार्डन बिबवेवाडी पाण्याच्या टाकीकडे जाणाऱ्या रस्त्यावर प्रकाश व्यवस्था करणे </t>
  </si>
  <si>
    <t>CE20C352/S3-478</t>
  </si>
  <si>
    <t>प्रभाग क्र.71 अ  मध्ये झाला कॉम्प्लेक्स,वास्तुनगर परिसरात  प्रकाश  व्यवस्था करणे</t>
  </si>
  <si>
    <t>CE20C352/S3-479</t>
  </si>
  <si>
    <t>प्र.क्र.71 ब प्रेमनगर येथे  बौध्दविहार येथे  हायमास्ट लावणे</t>
  </si>
  <si>
    <t>CE20C352/S3-480</t>
  </si>
  <si>
    <t>प्रभाग क्र.72 अ  सुप्पर येथील  एल.ई.डी.लाईट फिटींग   बसविणे</t>
  </si>
  <si>
    <t>CE20C352/S3-481</t>
  </si>
  <si>
    <t>प्रभाग क्र.72 अ अप्पर 276 ओटा  येथे एल.ई.डी.लाईट फिटींग   बसविणे</t>
  </si>
  <si>
    <t>4. मुंबई प्रांतिक महानगरपालिका अधिनियम 
1949 कलम 126 (2) अन्वये कर्जबाकी दर्शविणारा तक्ता शासकीय पत्रकात (गॅझेटमध्ये) प्रसिद्ध करणे (मु.ले.)</t>
  </si>
  <si>
    <t>RE11F104</t>
  </si>
  <si>
    <t>CE20C352/S3-482</t>
  </si>
  <si>
    <t>प्रभाग क्र.72 अ विविध   ठिकाणी एल.ई.डी.लाईट  फिटींग   बसविणे</t>
  </si>
  <si>
    <t>CE20C352/S3-483</t>
  </si>
  <si>
    <t>प्रभाग क्र.72 अ  सुप्पर येथे  विद्युत पोल बसविणे</t>
  </si>
  <si>
    <t>CE20C352/S3-484</t>
  </si>
  <si>
    <t>प्रभाग क्र.72 अ विविध   ठिकाणी विद्युत   पोल   बसविणे</t>
  </si>
  <si>
    <t>CE20C352/S3-485</t>
  </si>
  <si>
    <t>प्रभाग क्र.72 अ  शेळकेवस्ती येथे  विद्युत तारा  भूमिगत   करणे</t>
  </si>
  <si>
    <t>CE20C352/S3-486</t>
  </si>
  <si>
    <t>प्रभाग क्र.72 अ अण्णाभाऊ साठे वसाहत येथे  विद्युत तारा  भूमिगत   करणे</t>
  </si>
  <si>
    <t>CE20C352/S3-487</t>
  </si>
  <si>
    <t>प्रभाग क्र.72 अ आंबिकानगर येथे  विद्युत तारा  भूमिगत   करणे</t>
  </si>
  <si>
    <t>5. बँक कमिशन चार्जेस</t>
  </si>
  <si>
    <t>RE11F105</t>
  </si>
  <si>
    <t>CE20C352/S3-488</t>
  </si>
  <si>
    <t>प्रभाग क्र.72 अ शिवतेजनगर येथे  विद्युत तारा  भूमिगत   करणे</t>
  </si>
  <si>
    <t>CE20C352/S3-489</t>
  </si>
  <si>
    <t>प्रभाग क्र.73 मधील बालाजीनगर येथे  प्रकाश व्यवस्था  करणे.</t>
  </si>
  <si>
    <t>CE20C352/S3-490</t>
  </si>
  <si>
    <t>प्रभाग क्र.73 मधील बालाजीनगर मध्ये विविध ठिकाणी भूमिगत  केबल टाकणे.</t>
  </si>
  <si>
    <t>CE20C352/S3-491</t>
  </si>
  <si>
    <t>प्रभाग क्र.73 मधील बालाजीनगर, श्रीधऱनगर येथील विविध  ठिकाणी विद्युत   विषयक कामे करणे.</t>
  </si>
  <si>
    <t>CE20C352/S3-492</t>
  </si>
  <si>
    <t xml:space="preserve">प्रभाग क्र.74 ब, मध्ये विविध ठिकाणी एल.ए.डी.फिटींग बसवून प्रकाश व्यवस्था करणे व तद्नुषिंगक कामे करणे. </t>
  </si>
  <si>
    <t>6. वार्षिक अहवाल छपाई</t>
  </si>
  <si>
    <t>CE20C352/S3-493</t>
  </si>
  <si>
    <t>RE11F106</t>
  </si>
  <si>
    <t xml:space="preserve">प्रभाग क्र.74 ब, मध्ये विविध ठिकाणी म.रा.वि.मं.च्या उच्च व कमी दाबाच्या लाईन अंडरग्राऊंड करणे व तद्नुषिंगक कामे करणे. </t>
  </si>
  <si>
    <t>CE20C352/S3-494</t>
  </si>
  <si>
    <t xml:space="preserve">प्रभाग क्र.74 ब, मध्ये विविध ठिकाणी प्रकाश व्यवस्था करणे, विद्युत विषयक कामे करणे व तद्नुषिंगक कामे करणे. </t>
  </si>
  <si>
    <t>CE20C352/S3-495</t>
  </si>
  <si>
    <t xml:space="preserve">प्रभाग क्र.74 ब, मध्ये स.नं.28,29,31,33,34 या परिसरातील मुख्य रोडवर एल.ए.डी.फिटींग बसविणे व तद्नुषिंगक कामे करणे. </t>
  </si>
  <si>
    <t>CE20C352/S3-496</t>
  </si>
  <si>
    <t>प्रभाग क्र.74 ब, मध्ये मुख्य  रस्त्यावर सी.सी.टी.व्ही.कॅमेरे बसविणे व तद्नुषिंगक कामे करणे.</t>
  </si>
  <si>
    <t>CE20C352/S3-497</t>
  </si>
  <si>
    <t>प्रभाग क्र  75  अ मधील विविध ठिकाणी विद्युत   केबल   अंडरग्राऊंड  करणे</t>
  </si>
  <si>
    <t>CE20C352/S3-498</t>
  </si>
  <si>
    <t>प्रभाग क्र  75  अ मधील विविध ठिकाणी प्रकाश व्यवस्था  करणे</t>
  </si>
  <si>
    <t>CE20C352/S3-499</t>
  </si>
  <si>
    <t>प्रभाग क्र  75  अ मधील विविध ठिकाणी विद्युत   विषयक विविध कामे करणे</t>
  </si>
  <si>
    <t>7. अंशदायी निवृत्ती वेतन योजनेअंतर्गत 
मनपाचा हिस्सा</t>
  </si>
  <si>
    <t>RE11F107</t>
  </si>
  <si>
    <t>CE20C352/S3-500</t>
  </si>
  <si>
    <t>प्रभाग क्र.  75 ब मधील विविध ठिकाणी प्रकाश व्यवस्था  करणे</t>
  </si>
  <si>
    <t>CE20C352/S3-501</t>
  </si>
  <si>
    <t>प्रभाग क्र.  75 ब मधील भारती विद्यापीठ येथील  विविध ठिकाणी प्रकाश व्यवस्था  करणे</t>
  </si>
  <si>
    <t>CE20C352/S3-502</t>
  </si>
  <si>
    <t>प्रभाग क्र.76 अ, मधील आंबा माता  चौक, गणपती  मंदिर   चौक   येथे हायमास्ट दिवे  उभारणे.</t>
  </si>
  <si>
    <t>CE20C352/S3-503</t>
  </si>
  <si>
    <t>प्रभाग क्र.76 अ, मधील सुखसागरनगर  भाग 1 व भाग 2 येथे  एल.ई.डी.दिवे बसविणे.</t>
  </si>
  <si>
    <t>CE20C352/S3-504</t>
  </si>
  <si>
    <t>प्रभाग क्र.76 अ, मधील सुखसागरनगर  परिसरात विविध ठिकाणी स्ट्रिट लाईट    पोल उभारणे.</t>
  </si>
  <si>
    <t>CE20C352/S3-505</t>
  </si>
  <si>
    <t>प्रभाग क्र.76 अ, मधील सिध्दार्थनगर येथे  भुमिगत  केबल करणे.</t>
  </si>
  <si>
    <t>8. मुख्यलेखापाल कार्यालयासाठी फर्निचर 
व आसन व्यवस्था करणे</t>
  </si>
  <si>
    <t>RE11F108</t>
  </si>
  <si>
    <t>CE20C352/S3-506</t>
  </si>
  <si>
    <t>प्रभाग क्र.76 अ, मधील  शिवशंभोनगर  परिसरात विविध ठिकाणी स्ट्रीट लाईट    पोल उभारणे.</t>
  </si>
  <si>
    <t>CE20C352/S3-507</t>
  </si>
  <si>
    <t xml:space="preserve">कै.म.ह.उर्फ बबनराव किराड सांस्कृतिक सभागृह व अभ्यासिका येथे 5 स्टॅन्ड मोठे, स्क्रिन प्रोजेक्टर सेट 4 नग घेणे </t>
  </si>
  <si>
    <t>CE20C352/S3-508</t>
  </si>
  <si>
    <t xml:space="preserve">संगमघाट, आर.टी.ओ.शेजारील पुण्यश्लोक अहिल्यादेवी होळकर दशक्रिया घाट येथे लिफ्ट व इतर सुविधा करणे. </t>
  </si>
  <si>
    <t>CE20C352/S3-509</t>
  </si>
  <si>
    <t>धनकवडी-आंबेगाव शिव 18 मी.डी.पी.रोडवर विद्युत विषयक कामे  कऱणे.</t>
  </si>
  <si>
    <t>CE20C352/S3-510</t>
  </si>
  <si>
    <t xml:space="preserve">वीर लहुजी वस्ताद सांस्कृतिक हॉलमधील, लाईट उपकरणे पंखे, टयुब लाईट, वायरिंग व स्विंच बोर्डची कामे करणे. </t>
  </si>
  <si>
    <t>9. वेतन राखीव निधीसाठी तरतूद</t>
  </si>
  <si>
    <t>RE11F109</t>
  </si>
  <si>
    <t>CE20C352/S3-511</t>
  </si>
  <si>
    <t>एनर्जी मोनेटरी अॅण्ड  कन्ट्रोलिंग   पॅनलिंग बसविणे</t>
  </si>
  <si>
    <t>CE20C352/S3-512</t>
  </si>
  <si>
    <t>प्रभाग क्र.13 ब मध्ये विविध ठिकाणी एनर्जी सेव्हींग्ज लाईट  फिटींग बसवणे</t>
  </si>
  <si>
    <t>CE20C352/S3-513</t>
  </si>
  <si>
    <t xml:space="preserve">प्रभाग क्र.58,37,51,59ब,65अ येथील रस्त्यावर एलईडी दिवे, हायमास्ट पोल बसविणे व विद्युत विषयक सुधारणा कामे करणे अंतर्गत मोठे दिवे बसविणे, नादुरुस्त केबल बदलणे </t>
  </si>
  <si>
    <t>CE20C352/S3-514</t>
  </si>
  <si>
    <t>प्रभाग क्रं67 अ संतनगर वाळवेकर नगर  येथे  90 व्हॅट  एलडी   फिटींग  बसविणे.</t>
  </si>
  <si>
    <t>यादी   क्र. एस3 बेरीज</t>
  </si>
  <si>
    <t>यादी   क्र. एस40</t>
  </si>
  <si>
    <t>शहरात विविध ठिकाणी पूल बांधणे, उड्डाणपूल बांधणे, भुयारी   मार्ग करणे</t>
  </si>
  <si>
    <t>च. मुख्यलेखापाल यांचे कार्यालय बेरीज</t>
  </si>
  <si>
    <t>CE20D170/S40-</t>
  </si>
  <si>
    <t>CE20D170/S40-301</t>
  </si>
  <si>
    <t>प्रभाग क्र.12 ब खैरेवाडी ते  चाफेकरनगर भुयारी  मार्ग बांधणे.</t>
  </si>
  <si>
    <t>CE20D170/S40-302</t>
  </si>
  <si>
    <t>प्र.क्र.13 ब मध्ये नरवीर   तानाजी  वाडी येथील भुयारी मार्गावरील   नवीन  पादचारी  पूल तयार   करणे</t>
  </si>
  <si>
    <t>CE20D170/S40-303</t>
  </si>
  <si>
    <t>प्रभाग क्र.17 ब गुंजन चौक,नॅशनल गेमस्  मार्ग ते  नगररोड (उजवे   वळण) वाहनासाठी  भुयारी  मार्ग बांधणे</t>
  </si>
  <si>
    <t>CE20D170/S40-304</t>
  </si>
  <si>
    <t>प्रभाग क्र.17 ब गोल्फ  चौकात ग्रेड  सेप्रेटर बांधणे वाहनांसाठी  / उड्डाणपूल  बांधणे</t>
  </si>
  <si>
    <t>CE20D170/S40-305</t>
  </si>
  <si>
    <t>येरवडा स्मशानभूमी ते  कल्याणीनगर पूलापर्यत उत्तर बाजूने  नदी सुधारणेची कामे सुरु  करणे</t>
  </si>
  <si>
    <t>CE20D170/S40-306</t>
  </si>
  <si>
    <t xml:space="preserve">प्रभाग क्र.22 ब येथे सौरभ हॉल चौक ते जाहांगीर चौक ते अलंकार सिनेमागृह व सागर हॉटेल दरम्यान पादचारी पूल उभारणे </t>
  </si>
  <si>
    <t>CE20D170/S40-307</t>
  </si>
  <si>
    <t>प्र.क्र.26 अ मध्ये   मोरे विद्यालय चौकाजवळील भुयारी मार्गाची दुरुस्ती करणे</t>
  </si>
  <si>
    <t>CE20D170/S40-308</t>
  </si>
  <si>
    <t>प्र.क्र.31 ब औंदुबर कॉलनी,सरगम कॉलनी नाल्यालगत लोखंडी व आर सी सी पूल विकसित   करणे</t>
  </si>
  <si>
    <t>CE20D170/S40-309</t>
  </si>
  <si>
    <t>प्र.क्र.37ब मध्ये अष्टभुजा  देवी   मंदिर    ते पुलाची  वाडी सबमसिबिल पूल बांधणे.</t>
  </si>
  <si>
    <t>CE20D170/S40-310</t>
  </si>
  <si>
    <t>प्र.क्र.38 अ कसबा  पेठ,  शनिवार वाडा नजीकच्या भुयारी  मार्गाची  दुरुस्ती करणे</t>
  </si>
  <si>
    <t>RE11G101A</t>
  </si>
  <si>
    <t>CE20D170/S40-311</t>
  </si>
  <si>
    <t>प्रभाग क्र.43 अ,  माळवाडी  मगरपट्टा नाल्यावर पूल बांधणे.</t>
  </si>
  <si>
    <t>CE20D170/S40-312</t>
  </si>
  <si>
    <t>प्रभाग क्र.43 अ,  मगरपट्टा माळवाडी  नाल्यावर पूल बांधणे (स.नं.236)</t>
  </si>
  <si>
    <t>CE20D170/S40-313</t>
  </si>
  <si>
    <t>प्रभाग क्र.43 अ, निलगंगा चौक   येथे अंडरपास करणे.</t>
  </si>
  <si>
    <t>CE20D170/S40-314</t>
  </si>
  <si>
    <t>सोलापूर रोड  लगत रविदर्शन ते  लक्ष्मीकॉलनी मच्छलापर्यत ग्रेडसेपेर्टर्स  करणे.</t>
  </si>
  <si>
    <t>CE20D170/S40-315</t>
  </si>
  <si>
    <t>प्रभाग क्र.43 ब,संजिवनी हॉस्पीटल जवळ सोलापूर   रोडवर भुयारीमार्ग   करणे.</t>
  </si>
  <si>
    <t>CE20D170/S40-316</t>
  </si>
  <si>
    <t>प्रभाग क्र.43 ब, सोलापूर   रस्ता   मांजरी  फाटा चौक येथे   ग्रेड सेपरेटर करणे.</t>
  </si>
  <si>
    <t>RE11G103</t>
  </si>
  <si>
    <t>CE20D170/S40-317</t>
  </si>
  <si>
    <t>प्रभाग क्र.43 ब, स.नं.278 जुन्या कॅनॉलजवळ अमर  सृष्टीजवळ  पूल करणे.</t>
  </si>
  <si>
    <t>CE20D170/S40-318</t>
  </si>
  <si>
    <t>प्रभाग क्र.44 अ, डी  मार्ट  येथे  पुल बांधणे.</t>
  </si>
  <si>
    <t>CE20D170/S40-319</t>
  </si>
  <si>
    <t>प्रभाग क्र. 54 ब, मध्ये बेनकर वस्ती   पारी  कंपनी  रोडवरील पूलाची रूंदी  वाढविणे.</t>
  </si>
  <si>
    <t>CE20D170/S40-320</t>
  </si>
  <si>
    <t xml:space="preserve">प्रभाग क्र. 54 ब, मध्ये स्व.आमदार पै.रमेशभाऊ वांजळे पूलाखालील विविध सुधारणा काम करणे व जुना कॅनॉलवरील पूलाची दुरूस्ती करणे. (जे.एन.एन.यु.आर.एम.) </t>
  </si>
  <si>
    <t>CE20D170/S40-321</t>
  </si>
  <si>
    <t>प्रभाग क्र.56 अ  मध्ये रावसाहेब पटवर्धन शाळेसमोर पादचारी  पूल बनविणे</t>
  </si>
  <si>
    <t>4. अधिपत्र (वॉरंट) वसुली खर्च 
(कआकसंप्र)</t>
  </si>
  <si>
    <t>CE20D170/S40-322</t>
  </si>
  <si>
    <t>RE11G104</t>
  </si>
  <si>
    <t>प्रभाग क्र.56  अ  मध्ये गोल्डन व्हील हॉटेल    ते आनंदमठ दुचाकी पूल  बनविणे</t>
  </si>
  <si>
    <t>CE20D170/S40-323</t>
  </si>
  <si>
    <t>प्रभाग क्र.61  अ  ब्रम्हा  आंगण   पूल करणे</t>
  </si>
  <si>
    <t>CE20D170/S40-324</t>
  </si>
  <si>
    <t>प्रभाग क्र.61 अ साळुंके विहार रस्त्यावरील पूल   रुंद करणे</t>
  </si>
  <si>
    <t>CE20D170/S40-325</t>
  </si>
  <si>
    <t>प्रभाग क्र.65 ब मध्ये बोहरी  कब्रस्तान ते  एकबोटे    कॉलनीतील जोडणारा छोटापूलाची उंची  वाढविणे.</t>
  </si>
  <si>
    <t>CE20D170/S40-326</t>
  </si>
  <si>
    <t>प्रभाग क्र.76 अ, मधील कात्रज   चौकात ग्रेड  सेपरेटर करणे.</t>
  </si>
  <si>
    <t>CE20D170/S40-327</t>
  </si>
  <si>
    <t xml:space="preserve">प्रभाग क्र.76 अ, मधील सुखसागरनगर भाग 1 येथील मुख्य रस्ता ते लेकटाऊन सोसायटीला जोडणारा मुख्य रस्त्याला लोखंडी पूल उभारणे. </t>
  </si>
  <si>
    <t>5. मा. आर्बिट्रेटर (वसुली) यांचा खर्च</t>
  </si>
  <si>
    <t>RE11G105</t>
  </si>
  <si>
    <t>CE20D170/S40-328</t>
  </si>
  <si>
    <t>प्रभाग क्र.13 ब न.ता.वाडी  भुयारी  मार्गामध्ये दुरुस्ती करणे</t>
  </si>
  <si>
    <t>CE20D170/S40-329</t>
  </si>
  <si>
    <t>प्रभाग क्र.76 अ, कात्रज   चौकात ग्रेड  सेपरेटर  करणे</t>
  </si>
  <si>
    <t>CE20D170/S40-330</t>
  </si>
  <si>
    <t>नांदेड  फाट्यालगत असलेल्या  पुलाचे  रुंदीकरण करणे</t>
  </si>
  <si>
    <t>CE20D170/S40-331</t>
  </si>
  <si>
    <t>सिंहगड रोडवर विठ्ठल  मंदिर    ते वडगाव फाट्यापर्यंत  उड्डाणपूल बांधणे</t>
  </si>
  <si>
    <t>CE20D170/S40-332</t>
  </si>
  <si>
    <t>आर.टी.ओ.च्या पूर्वेकडून सुदर्शन    केमिकल कंपनी   ते संगमवाडीच्या रस्त्यापर्यंत  नदीवर पूल बांधणे</t>
  </si>
  <si>
    <t>यादी   क्र. एस40 बेरीज</t>
  </si>
  <si>
    <t>6. संगणक यंत्रासाठी तयार करावयाच्या 
फॉर्मचा मुशाहिरा व तद्नुषंगिक खर्च</t>
  </si>
  <si>
    <t>RE11G106</t>
  </si>
  <si>
    <t>भवन विभागाकडील  कामाच्या याद्या</t>
  </si>
  <si>
    <t>यादी   क्र. एस23</t>
  </si>
  <si>
    <t>शहरात विविध ठिकाणी प्राथमिक शाळांमध्ये विकासाची  कामे करणे</t>
  </si>
  <si>
    <t>7. मिळकतींस घरांक देणे</t>
  </si>
  <si>
    <t>CE12A381/S23-</t>
  </si>
  <si>
    <t>RE11G107</t>
  </si>
  <si>
    <t>CE12A381/S23-801</t>
  </si>
  <si>
    <t>प्र.क्र.2   अ  खुळेवाडी शाळेतील वर्ग खोल्यांना पेटींग  व फरश्या बसविणे</t>
  </si>
  <si>
    <t>CE12A381/S23-802</t>
  </si>
  <si>
    <t>प्र.क्र.3 अ आंबेडकर शाळेत सुधारणा करणे</t>
  </si>
  <si>
    <t>CE12A381/S23-803</t>
  </si>
  <si>
    <t>प्र.क्र.3 अ आंबेडकर शाळेत शौचालय  बांधणे</t>
  </si>
  <si>
    <t>पुणे मनपा हद्यीतील कर आकारणी न 
झालेल्या मिळकती मनपास कळविण्याऱ्या संथेस अगर व्यक्तीस मुशाहिरा आदा करणे</t>
  </si>
  <si>
    <t>RE11G108</t>
  </si>
  <si>
    <t>CE12A381/S23-804</t>
  </si>
  <si>
    <t>प्र.क्र.3 अ आंबेडकर शाळेत वॉचमन क्वॉटर बांधणे</t>
  </si>
  <si>
    <t>CE12A381/S23-805</t>
  </si>
  <si>
    <t xml:space="preserve">प्रभाग क्र.4अ, जेल वसाहत येथील भाऊसाहेब जाधव प्राथमिक विद्यालयामध्ये दुरुस्ती कामे, बेंचेस दुरुस्ती, रंगरंगोटी, फर्निचर खरेदी इ. कामे करणे . </t>
  </si>
  <si>
    <t>CE12A381/S23-806</t>
  </si>
  <si>
    <t>प्रभाग क्र.4 ब मधील भाऊसाहेब जाधव पुणे  मनपा शाळेमध्ये विविध  दुरुस्तीची  कामे करणे</t>
  </si>
  <si>
    <t>CE12A381/S23-807</t>
  </si>
  <si>
    <t xml:space="preserve">प्रभाग क्र 5 ब कळस स.नं. 120 येथील प्राथमिक शाळेतील उर्वरित विकासाची कामे करणे </t>
  </si>
  <si>
    <t>CE12A381/S23-808</t>
  </si>
  <si>
    <t>प्रभाग क्र  5 ब मधील  प्राथमिक विद्यालयात उर्वरित विकासाची  कामे करणे</t>
  </si>
  <si>
    <t>CE12A381/S23-809</t>
  </si>
  <si>
    <t>भांडवली मुल्यावर करआकारणी करणेसाठी 
कायदेतज्ञ, व्हॅल्युअर, प्रशासकीय अधिकारी 
इत्यादी तद्नुषंगिक खर्च</t>
  </si>
  <si>
    <t>RE11G109</t>
  </si>
  <si>
    <t>प्रभाग क्र.6 अ मातारमाबाई आंबडेकर शाळेत दुरुस्त विषयक कामे करणे.</t>
  </si>
  <si>
    <t>CE12A381/S23-810</t>
  </si>
  <si>
    <t>प्रभाग क्र.6ब  मध्ये विविध  शाळांमध्ये काम करणे.</t>
  </si>
  <si>
    <t>CE12A381/S23-811</t>
  </si>
  <si>
    <t>प्र.क्र.7 ब मधील शाळांमधील विविध सुधारणा व दुरुस्तीची  कामे करणे</t>
  </si>
  <si>
    <t>CE12A381/S23-812</t>
  </si>
  <si>
    <t>प्र.क्र.7 ब मधील होळकर   शाळेचे   खेळाचे   मैदान विकसित   करणे</t>
  </si>
  <si>
    <t>CE12A381/S23-813</t>
  </si>
  <si>
    <t>कै.वसंतदादा पाटील प्रा. विद्यालयाच्या दुसऱ्या व तिसऱ्या मजल्यावर  दोन  वर्ग खोल्यांचे काम  करणे</t>
  </si>
  <si>
    <t>CE12A381/S23-814</t>
  </si>
  <si>
    <t>प्र.क्र.8  अ संजय  गांधी वसाहती येथील शाळेच्या   1 वर्ग खोलीचे  काम  करणे</t>
  </si>
  <si>
    <t>करआकारणीचे रेकॉर्ड जतन करण्यासाठी 
अद्ययावत रेकॉर्ड रूम तयार करणे</t>
  </si>
  <si>
    <t>RE11G110</t>
  </si>
  <si>
    <t>CE12A381/S23-815</t>
  </si>
  <si>
    <t xml:space="preserve">प्र.क्र.8 अ येथील कै.वसंतदादा पाटील विद्यालय व कै.संजय महादेव निम्हण विद्यालय यादोन्ही मनपा शाळेमध्ये फर्निचरची कामे करणे </t>
  </si>
  <si>
    <t>CE12A381/S23-816</t>
  </si>
  <si>
    <t>प्र.क्र.8 ब गोळवलकर गुरुजी शाळा क्र.54 आणि  इंदिरा गांधी    शाळा क्र.87 येथे  रंगकाम  करणे</t>
  </si>
  <si>
    <t>CE12A381/S23-817</t>
  </si>
  <si>
    <t>प्रभाग क्र.  9 मध्ये बालेवाडी  ई-लर्निंग  शाळेमध्ये   उर्वरीत कामे करणे</t>
  </si>
  <si>
    <t>CE12A381/S23-818</t>
  </si>
  <si>
    <t>प्र.क्र.10 ब मध्य  ई-लर्निंग शाळा बांधणे.</t>
  </si>
  <si>
    <t>CE12A381/S23-819</t>
  </si>
  <si>
    <t>प्रभाग क्र  11  अ मधील वीर बाजी प्रभू शाळा येथे  म्युरल  तयार   करणे</t>
  </si>
  <si>
    <t>प्रभाग क्र 15 अ, मध्ये अशोकनगर, 
माणिकनगर या परिसरातील घरे, रस्ते गल्यांना 
बायोमेट्रीक पध्दतीने नाव, नंबर देणे.</t>
  </si>
  <si>
    <t>CE12A381/S23-820</t>
  </si>
  <si>
    <t>प्र.क्र. 12 अ मधील   शिरीषकुमार विद्यालयात उर्वरित विकास कामे करणे</t>
  </si>
  <si>
    <t>CE12A381/S23-821</t>
  </si>
  <si>
    <t xml:space="preserve">प्रभाग क्र.13 अ मध्ये पीएमसी कॉलनी येथील मनपा शाळेमध्ये नविन 8 वीचे वर्ग चालू करणे करीता मजला वाढविणे. </t>
  </si>
  <si>
    <t>CE12A381/S23-822</t>
  </si>
  <si>
    <t>RE11G111</t>
  </si>
  <si>
    <t>प्रभाग क्र.13 अ  मध्ये पी.एम.सी कॉलनी मधील   शाळांमध्ये रंगरंगोटी विषयक कामे करणे.</t>
  </si>
  <si>
    <t>CE12A381/S23-823</t>
  </si>
  <si>
    <t>प्र.क्र.14 अ मधील लक्ष्मीनगर येथील उर्दू   शाळापरिसरात प्राथमिक विभागासाठी आंगणवाडी  बांधणे</t>
  </si>
  <si>
    <t>CE12A381/S23-824</t>
  </si>
  <si>
    <t>प्रभाग क्र.15 ब मधील आचार्य अत्रे विद्यालय येथील जुनी  इमारत पाडून  नविन इमारतीवर   वर्ग बांधणे</t>
  </si>
  <si>
    <t>CE12A381/S23-825</t>
  </si>
  <si>
    <t>प्रभाग क्र.15 ब मधील  विविध  शाळांमध्ये असलेले शौचालयांची  दुरुस्ती करणे</t>
  </si>
  <si>
    <t>CE12A381/S23-826</t>
  </si>
  <si>
    <t>प्रभाग क्र.16 अ स.नं120 फुलेनगर वसाहत येथील मनपा शाळेत  विविध  विकास  कामे करणे</t>
  </si>
  <si>
    <t>CE12A381/S23-827</t>
  </si>
  <si>
    <t>प्रभाग क्र  17 अ  मध्ये गांधीनगरमधील  मनपा शाळेमध्ये विविध  विकासाची  कामे करणे</t>
  </si>
  <si>
    <t>CE12A381/S23-828</t>
  </si>
  <si>
    <t xml:space="preserve">प्रभाग क्र 17 अ मधील मनपा शाळेमधील शाळा प्रवेश/शाळा सोडल्याच्या रेकॉर्डचे संगणकीकरण करणे, डेटाबेस स्कॅनिंग व डिजिटीलायझेशन करणे </t>
  </si>
  <si>
    <t>CE12A381/S23-829</t>
  </si>
  <si>
    <t>स.नं.4 येरवडा  क्रांतीनगर, लहूती  वस्ताद   ई    लर्निग  स्कूल येथील   उर्वरित कामे करणे</t>
  </si>
  <si>
    <t>प्रभाग क्र 15 अ, मध्ये लक्ष्मीनगर, 
कामराजनगर परिसरातील घरे, रस्ते, गल्यांना 
बायोमेट्रीक पध्दतीने नाव नंबर देणे.</t>
  </si>
  <si>
    <t>RE11G112</t>
  </si>
  <si>
    <t>CE12A381/S23-830</t>
  </si>
  <si>
    <t>शाळा क्र.28  कै.बाबु जगजीवन शाळेत विविध विकास कामे करणे</t>
  </si>
  <si>
    <t>CE12A381/S23-831</t>
  </si>
  <si>
    <t xml:space="preserve">येरवडा येथील क्रांतीवीर लहूजी वस्ताद ई लर्निग शाळेचे मैदान विकसीत करणे व परिसर सुशोभित करणे व तद्नुषंगिक विकास कामे करणे </t>
  </si>
  <si>
    <t>CE12A381/S23-832</t>
  </si>
  <si>
    <t>प्रभाग क्र.18 ब मध्ये मनपा शाळेची  सुधारणा  कामे करणे</t>
  </si>
  <si>
    <t>CE12A381/S23-833</t>
  </si>
  <si>
    <t>प्रभाग क्र.19  अ  मनपा   संत  आनंदऋषी प्राथमिक व माध्यमिक शाळे  विषयक कामे करणे</t>
  </si>
  <si>
    <t>CE12A381/S23-834</t>
  </si>
  <si>
    <t>प्रभाग क्र.  20अ राजर्षि शाहू  महाराज विद्यालय येथे  विकास कामे करणे</t>
  </si>
  <si>
    <t>CE12A381/S23-835</t>
  </si>
  <si>
    <t>मुंढवा मगर पट्टा  येथील शिंदे वस्तीतील दौलतराव मगर प्राथमिक विद्यालय नवीन वर्गखोल्या  बांधणे.</t>
  </si>
  <si>
    <t>पुणे मनपा हद्दीतील मिळकतींचे जीआयएस 
करणे</t>
  </si>
  <si>
    <t>CE12A381/S23-836</t>
  </si>
  <si>
    <t>RE11G113</t>
  </si>
  <si>
    <t>प्रभाग क्र.20 ब मुंढवा येथील राजर्षी   शाहू महाराज शाळेमध्ये विविध  सुधारणा  करणे.</t>
  </si>
  <si>
    <t>CE12A381/S23-837</t>
  </si>
  <si>
    <t>प्रभाग क्र.20 ब मुंढवा मगरपट्टा येथील लक्ष्मीबाई मगर प्राथमिक विद्यालयात  विविध सुधारणा करणे.</t>
  </si>
  <si>
    <t>CE12A381/S23-838</t>
  </si>
  <si>
    <t>प्रभाग क्र.21 मधील  मनपाच्या शाळांमध्ये विविध  विकासाची  कामे करणे</t>
  </si>
  <si>
    <t>CE12A381/S23-839</t>
  </si>
  <si>
    <t xml:space="preserve">प्रभाग क्र.23 अ मधील बाबूराव सणस कन्या शाळा व भागोजीराव अनाजीराव बारणे शाळा येथे पेंटिग व तदनुषंगिक कामे करणे. </t>
  </si>
  <si>
    <t>CE12A381/S23-840</t>
  </si>
  <si>
    <t>प्र.क्र.23 ब मधील  बारणे शाळेची रंगरंगोटी व दुरुस्ती विषयक कामे करणे</t>
  </si>
  <si>
    <t>CE12A381/S23-841</t>
  </si>
  <si>
    <t>प्र.क्र.23 ब मधील बाबुराव सणस कन्याशाळेची रंगरंगोटी व दुरुस्ती विषयक कामे करणे</t>
  </si>
  <si>
    <t>एकवट वेतनावरील सेवकांना तात्पुरत्या 
स्वरूपात मानधन</t>
  </si>
  <si>
    <t>CE12A381/S23-842</t>
  </si>
  <si>
    <t>RE11G114</t>
  </si>
  <si>
    <t>प्र.क्र.23 ब मधील अब्दुल करीम अत्तार शाळेची दुरुस्ती विषयक कामे करणे</t>
  </si>
  <si>
    <t>CE12A381/S23-843</t>
  </si>
  <si>
    <t>प्रभाग क्र.26ब, मामासाहेब मोहोळ शाळेच्या परिसरातील पटांर्गीमध्ये भराव टाकून  लेव्हलींग करणे.</t>
  </si>
  <si>
    <t>CE12A381/S23-844</t>
  </si>
  <si>
    <t>प्रभाग क्र.27 अ, म.न.पा.शाळेतील विविध दुरूस्ती करणे  व सिमाभिंत बांधणे</t>
  </si>
  <si>
    <t>CE12A381/S23-845</t>
  </si>
  <si>
    <t>प्रभाग क्र.27 अ, म.न.पा.शाळेतील बांधकाम   करून खोल्या वाढविणे.</t>
  </si>
  <si>
    <t>CE12A381/S23-846</t>
  </si>
  <si>
    <t xml:space="preserve">प्र.क्र.27 ब स.नं.120 जयभवानीनगर येथील यशवंतराव चव्हाण विद्यालय मनपा शाळेमध्ये दुरुस्ती विषयक कामे करणे </t>
  </si>
  <si>
    <t>CE12A381/S23-847</t>
  </si>
  <si>
    <t>प्रभाग क्र.28 अ, मध्ये कै.आण्णासाहेब पाटील शाळेतील ग्राऊंडवर सुशोभिकरण   करणे.</t>
  </si>
  <si>
    <t>CE12A381/S23-848</t>
  </si>
  <si>
    <t>प्रभाग क्र.28 ब, मधील   मनपा शाळांमध्ये विविध  विकासाची  कामे करणे.</t>
  </si>
  <si>
    <t>प्रभाग क्र.17 ब महात्मा गांधी नगर व 
जयप्रकाश नगर, यशवंतर, भाटनगर, नेताजीनगर परिसरातील घरे रस्ते गल्ल्यांना 
बायोमॅट्रीक पध्तीने नाव व नंबर देणे</t>
  </si>
  <si>
    <t>RE11G115</t>
  </si>
  <si>
    <t>CE12A381/S23-849</t>
  </si>
  <si>
    <t>प्र.क्र.30   अ  मध्ये मनपा  शाळेमध्ये   दुरुस्ती विषयक कामे करणे</t>
  </si>
  <si>
    <t>CE12A381/S23-850</t>
  </si>
  <si>
    <t>प्रभाग क्र.31अ, कै.पृथक बराटे  हॉस्पीटल येथे  प्रयोग शाळा सुरू करणे.</t>
  </si>
  <si>
    <t>CE12A381/S23-851</t>
  </si>
  <si>
    <t>प्रभाग क्र.32 अ मधील अशोक सम्राट विद्यालयाची रंगरंगोटी करणे</t>
  </si>
  <si>
    <t>CE12A381/S23-852</t>
  </si>
  <si>
    <t>प्रभाग क्र.34 ब मधील संभाजी विद्यालयात  विविध विकास कामे करणे</t>
  </si>
  <si>
    <t>CE12A381/S23-853</t>
  </si>
  <si>
    <t>प्रभाग क्र.36 अ, मधील प्रभात रोड  ईलर्निंग    स्कूल    येथे विविध विकासाची कामे करणे.</t>
  </si>
  <si>
    <t>CE12A381/S23-854</t>
  </si>
  <si>
    <t>प्रभाग क्र.37 अ  मध्ये न.वि.गाडगीळ शाळेचे रंगरंगोटी, विद्युत  विषयक व इतर आवश्यक कामे करणे</t>
  </si>
  <si>
    <t>CE12A381/S23-855</t>
  </si>
  <si>
    <t xml:space="preserve">प्र.क्र.38 अ कसबा पेठ मनपा शाळा नं.6 राजमाता जिजाबाई शाळेतील दुसरा मजल्यावरील वर्ग खोल्या प्लॅस्टर करणे खिडक्या बदलणे इतर तद्नुषंगिक कामे करणे </t>
  </si>
  <si>
    <t>CE12A381/S23-856</t>
  </si>
  <si>
    <t>प्रभाग क्र.38 ब, विविध ठिकाणी मनपा शाळेत रंगरंगोटी व तद्नुषंगिक कामे  करणे.</t>
  </si>
  <si>
    <t>CE12A381/S23-857</t>
  </si>
  <si>
    <t>छ. करआकारणी व करसंकलन प्रमुखयांचे 
कार्यालय बेरीज</t>
  </si>
  <si>
    <t xml:space="preserve">प्रभाग क्र.39 ब, स.गो.बर्वे शाळा, भालेगीर शाळा येथील अंतर्गत रंगरंगोटी करणे फर्निचर करणे. तद्नुषंगिक कामे करणे. </t>
  </si>
  <si>
    <t>CE12A381/S23-858</t>
  </si>
  <si>
    <t>प्रभाग क्र.40 ब मध्ये कै.शामराव कलमाडी शाळा याठिकाणी वर्गखोल्या बांधणे व शौचालय बांधणे.</t>
  </si>
  <si>
    <t>CE12A381/S23-859</t>
  </si>
  <si>
    <t>प्रभाग क्र.40 ब मध्ये कै.दादासाहेब गायकवाड   शाळा या ठिकाणी विविध   विकासकामे करणे.</t>
  </si>
  <si>
    <t>CE12A381/S23-860</t>
  </si>
  <si>
    <t xml:space="preserve">प्रभाग क्र.40 ब मध्ये कै.शामराव कलमाडी शाळा याठिकाणी शिपाई क्वार्टर्सचे उर्वरित बांधकाम करणे व इतर कामे करणे. </t>
  </si>
  <si>
    <t>CE12A381/S23-861</t>
  </si>
  <si>
    <t xml:space="preserve">प्रभाग क्र.40 ब मध्ये कै.रविंद्रनाथ टागोर विद्यानिकेतन याठिकाणी वर्गखोल्यामधील फरशी काढून नवीन फरशी बसविणे व इतर कामे करणे. </t>
  </si>
  <si>
    <t>CE12A381/S23-862</t>
  </si>
  <si>
    <t>प्रभाग क्र.41 अ माता  रमाई शाळेतील 8 वी चा  वर्ग, खोल्या व विविध विकास कामे करणे</t>
  </si>
  <si>
    <t>CE12A381/S23-863</t>
  </si>
  <si>
    <t>प्र.क्र.42 अ हडपसर शाळा क्र.32,62,45  गावठाण येथील शाळेत  अंतर्गत विविध कामे करणे</t>
  </si>
  <si>
    <t>CE12A381/S23-864</t>
  </si>
  <si>
    <t>प्र.क्र.43ब,स.नं.15 आरक्षित जागेवर(पी.एस.83)या जागेवर प्रायमरी स्कूल बांधणे.</t>
  </si>
  <si>
    <t>CE12A381/S23-865</t>
  </si>
  <si>
    <t>प्रभाग क्र.44 अ, रामचंद्र   बनकर   स्कूल मध्ये फर्निचर करणे.</t>
  </si>
  <si>
    <t>CE12A381/S23-866</t>
  </si>
  <si>
    <t>प्रभाग क्र.44 अ, रामचंद्र  बनकर  इ लर्निंग स्कूल मध्ये सायन्स लॅबचे साहित्य  घेणे.</t>
  </si>
  <si>
    <t>ज. आयातकर कार्यालय</t>
  </si>
  <si>
    <t>CE12A381/S23-867</t>
  </si>
  <si>
    <t>प्रभाग क्र.44 अ, रामचंद्र  बनकर  इ लर्निंग स्कूलचे  उर्वरित काम करणे.</t>
  </si>
  <si>
    <t>CE12A381/S23-868</t>
  </si>
  <si>
    <t>प्रभाग क्र.  44 ब मध्ये, बंटर  शाळा क्र.  63 व शाळा क्र.  58 या ईमारतीचे  पतरे काढून दुरूस्त   करणे.</t>
  </si>
  <si>
    <t>CE12A381/S23-869</t>
  </si>
  <si>
    <t>प्र.क्र.46 अ कै.शारदाबाई लोंढे  शाळा येथील सुधारणा   कामे करणे</t>
  </si>
  <si>
    <t>CE12A381/S23-870</t>
  </si>
  <si>
    <t xml:space="preserve">प्र.क्र.46ब क्रांतीसुर्य वासुदेव बळवंत फडके विद्यालय येथे नवीन वर्ग खोल्या बांधणे व शाळेतील इतर सुधारणा कामे करणे </t>
  </si>
  <si>
    <t>RE11H101A</t>
  </si>
  <si>
    <t>CE12A381/S23-871</t>
  </si>
  <si>
    <t>प्रभाग क्र.  48 ब, महाराणा प्रताप   शाळेचे   वर्ग खोल्यांचे सुशोभिकरण   करणे.</t>
  </si>
  <si>
    <t>CE12A381/S23-872</t>
  </si>
  <si>
    <t xml:space="preserve">प्रभाग क्र. 48 ब, मार्केडेय शाळा, महाराणा प्रताप शाळा, बाबुमियॉ शाळा, सिध्दीविनायक शाळा विविध दुरूस्ती विषयक कामे करणे. </t>
  </si>
  <si>
    <t>CE12A381/S23-873</t>
  </si>
  <si>
    <t xml:space="preserve">प्रभाग क्र.49अ,मनपा शाळा क्र.10 , कान्होजी आंग्रे शाळा, आनंदीबाई कर्वे शाळा याठिकाणी विविध सुधारणा कामे करणे. </t>
  </si>
  <si>
    <t>CE12A381/S23-874</t>
  </si>
  <si>
    <t xml:space="preserve">प्रभाग क्र.49 ब मध्ये छत्रपती औद्योगिक प्रशिक्षण संस्थेस आवश्यक असलेल्या टूल्स, इक्विपमेंटस, मशीनरी खरेदी करणे. </t>
  </si>
  <si>
    <t>CE12A381/S23-875</t>
  </si>
  <si>
    <t>प्रभाग क्र.50 ब, अण्णाभाऊ साठे शाळेत विविध विकासाची कामे करणे.</t>
  </si>
  <si>
    <t>CE12A381/S23-876</t>
  </si>
  <si>
    <t>प्र.क्र.51 ब मनपाच्या दोन्ही  शाळा 17 नं.,65 नं.  येथे सुधारणा कामे करणे</t>
  </si>
  <si>
    <t>CE12A381/S23-877</t>
  </si>
  <si>
    <t>2. सेवानिवृत्ती वेतन व तोषदान (मु.ले.)</t>
  </si>
  <si>
    <t>प्रभाग क्र.52 अ म.न.पा.शाळा दत्तवाडी येथे दुरूस्ती  चे  काम  करणे</t>
  </si>
  <si>
    <t>RE11H102</t>
  </si>
  <si>
    <t>CE12A381/S23-878</t>
  </si>
  <si>
    <t>प्र.क्र.52 ब दत्तवाडी मनपा शाळेत विविध दुरुस्ती करणे</t>
  </si>
  <si>
    <t>CE12A381/S23-879</t>
  </si>
  <si>
    <t>प्रभाग क्र.53 ब ह.भ.प.जगताप पाटील मनपा  शाळा येथे  विविध विकासाची कामे करणे</t>
  </si>
  <si>
    <t>CE12A381/S23-880</t>
  </si>
  <si>
    <t>प्रभाग क्र.55 ब वडगाव बु.मध्ये श्री  शरदचंद्रजी पवार   अकॅडमी ऑ.   ई.  लर्निग  स्कूल</t>
  </si>
  <si>
    <t>CE12A381/S23-881</t>
  </si>
  <si>
    <t>प्रभाग क्र.56 अ  मध्ये मनपा  शाळेत   ई-लायब्ररी   करणेसाठी खोल्या  वाढविणे</t>
  </si>
  <si>
    <t>CE12A381/S23-882</t>
  </si>
  <si>
    <t xml:space="preserve">प्रभाग क्र.57 अ प्रभागातील मनपाच्या विविध इमारती व शाळांना रंग देणे, फरशी बसविणे, कॉक्रीटींग करणे, विद्युत व्यवस्था व पिण्याच्या पाण्याची व्यवस्था करणे </t>
  </si>
  <si>
    <t>RE11H103</t>
  </si>
  <si>
    <t>CE12A381/S23-883</t>
  </si>
  <si>
    <t xml:space="preserve">प्रभाग क्र. 57 ब पर्वती दर्शन येथील धोकादायक झालेली चाळीस जी प्राथमिक शाळा पुणे मनपा इमारत बांधणे </t>
  </si>
  <si>
    <t>CE12A381/S23-884</t>
  </si>
  <si>
    <t xml:space="preserve">प्रभाग क्र. 57 ब पर्वती दर्शन मध्ये प्रकाश पवार शाळा पुणे म.न.पा. अर्धवट राहिलेले काम 2 मजली इमारत बांधणे </t>
  </si>
  <si>
    <t>CE12A381/S23-885</t>
  </si>
  <si>
    <t xml:space="preserve">प्रभाग क्र. 57 ब, मधील, डॉ. बाबासाहेब आंबेडकर प्राथमिक विद्यालयाची धोकादायक झालेली इमारत दुरूस्ती करणे. </t>
  </si>
  <si>
    <t>CE12A381/S23-886</t>
  </si>
  <si>
    <t>प्रभाग क्र.59 अ  मध्ये मनपा  शाळा क्र.34 येथील सुरक्षा रक्षकासाठी निवासस्थान  पाडून  नविन  बांधणे</t>
  </si>
  <si>
    <t>CE12A381/S23-887</t>
  </si>
  <si>
    <t>प्र.क्र.60 अ सावित्रीबाई फुले व रफी अहमद शाळा येथील   प्रेत्यक मजल्यावर मुलांसाठी शौचालय बांधणे</t>
  </si>
  <si>
    <t>CE12A381/S23-888</t>
  </si>
  <si>
    <t>4. आयातकर नाकी व भवन दुरुस्ती, भवन</t>
  </si>
  <si>
    <t>प्र.क्र.60 अ वरील   लहूजी वस्ताद साळवे शाळा येथे कॉम्प्युटर   लॅब  बनविणे व तद्नुषंगिक कामे करणे</t>
  </si>
  <si>
    <t>RE11H104</t>
  </si>
  <si>
    <t>CE12A381/S23-889</t>
  </si>
  <si>
    <t>प्र.क्र.60 अ रफी अहमद किडवाई  शाळा येथील वर्ग खोल्या  दुरूस्ती विषयक कामे करणे</t>
  </si>
  <si>
    <t>CE12A381/S23-890</t>
  </si>
  <si>
    <t>प्रभाग क्र. 60 ब, मधील   सावित्रीबाई फुले प्रशालेतील वर्गखोल्या दुरूस्ती व रंगरंगोटी करणे.</t>
  </si>
  <si>
    <t>CE12A381/S23-891</t>
  </si>
  <si>
    <t>प्रभाग क्र. 60 ब, मधील दवाखाने व मनपा शाळांमध्ये वॉटर प्युवरी  फायर बसविणे.</t>
  </si>
  <si>
    <t>CE12A381/S23-892</t>
  </si>
  <si>
    <t>प्रभाग क्र. 60 ब, लडकत मळा शाळेसाठी आरक्षित असलेल्या जागेत  ई-लर्निंग  स्कूल उभारणे</t>
  </si>
  <si>
    <t>CE12A381/S23-893</t>
  </si>
  <si>
    <t>प्रभाग क्र.61 अ कै.आ.सुर्यकांत लोणकर शाळेची   राहिलेली  अंर्तगत कामे करणे</t>
  </si>
  <si>
    <t>6. पोस्ट पार्सल माहितीसाठी पोस्ट खात्यास 
शुल्क (आ.क.प्र.)</t>
  </si>
  <si>
    <t>RE11H106</t>
  </si>
  <si>
    <t>CE12A381/S23-894</t>
  </si>
  <si>
    <t>प्रभाग क्र.63  अ  मध्ये मराठी ई-लर्निंग  शाळा बांधणे</t>
  </si>
  <si>
    <t>CE12A381/S23-895</t>
  </si>
  <si>
    <t>प्रभाग क्र.63 ब मध्ये शाळा बांधणे.</t>
  </si>
  <si>
    <t>CE12A381/S23-896</t>
  </si>
  <si>
    <t>प्रभाग क्र.64ब, मध्ये ढोलेमळा शाळेमध्ये   वर्गखोल्यांना रंगरंगोटी करणे  व मैदान विकसित  करणे.</t>
  </si>
  <si>
    <t>CE12A381/S23-897</t>
  </si>
  <si>
    <t>प्र.क्र.65 अ घोरपडे  पेठ  महात्मा गांधी विद्यालयामध्ये विविध सुधारणा कामे करणे</t>
  </si>
  <si>
    <t>CE12A381/S23-898</t>
  </si>
  <si>
    <t>प्र.क्र.65 अ घोरपडे  पेठ  मधील महर्षि आण्णासाहेब शिंदे शाळेमध्ये विविध  कामे करणे</t>
  </si>
  <si>
    <t>CE12A381/S23-899</t>
  </si>
  <si>
    <t>प्रभाग क्र.65 ब मध्ये महात्मा गांधी मनपा  शाळेमध्ये  रंगरंगोटी करणे</t>
  </si>
  <si>
    <t>8. आयातकर नाक्यांवरील दिवाबत्ती 
(विद्युत)</t>
  </si>
  <si>
    <t>RE11H108</t>
  </si>
  <si>
    <t>CE12A381/S23-900</t>
  </si>
  <si>
    <t>प्रभाग क्र.65 ब मध्ये आण्णासाहेब शिंदे मनपा शाळेमध्ये रंगरंगोटी करणे</t>
  </si>
  <si>
    <t>CE12A381/S23-901</t>
  </si>
  <si>
    <t>प्रभाग क्र.65 ब मध्ये मनपा आण्णासाहेब  शिंदे शाळेमध्ये   विद्युत विषयक   कामे करणे.</t>
  </si>
  <si>
    <t>CE12A381/S23-902</t>
  </si>
  <si>
    <t>प्रभाग क्र.65 ब मध्ये महात्मा गांधी व उर्दु   शाळेमध्ये   विद्युत विषयक   कामे करणे.</t>
  </si>
  <si>
    <t>CE12A381/S23-903</t>
  </si>
  <si>
    <t xml:space="preserve">प्रभाग क्र.66 ब, श्री.संत नामदेव प्राथमिक विद्यालय आणि माध्यमिक विद्यालय व श्री.संत ज्ञानदेव शाळेत विद्युत विषयक कामे करणे. </t>
  </si>
  <si>
    <t>CE12A381/S23-904</t>
  </si>
  <si>
    <t>प्रभाग क्र.67 ब, मध्ये पोटे  दवाखान्यात हाऊस  किपिंगची   कामे करणे.</t>
  </si>
  <si>
    <t>CE12A381/S23-905</t>
  </si>
  <si>
    <t>प्रभाग क्र.69 ब मधील  मनपा शाळेसाठी आर  सी सी इमारत  बांधणे</t>
  </si>
  <si>
    <t>CE12A381/S23-906</t>
  </si>
  <si>
    <t>प्रभाग क्र.  75 मधील  मनपा शाळा क्र.  162 मुलांची येथे  विविध विकासाची कामे करणे</t>
  </si>
  <si>
    <t>9. खराडी जकात नाका येथील भूमीभाडे, 
नाक्याचा बांधकाम खर्च व तद्नुषंगिक इतर कामे</t>
  </si>
  <si>
    <t>RE11H109</t>
  </si>
  <si>
    <t>CE12A381/S23-907</t>
  </si>
  <si>
    <t xml:space="preserve">प्रभाग क्र.76 मधील स.नं.18 कात्रज कोंढवा रोड येथील अॅमेनिटी स्पेसच्या जागेवर इंग्रजी माध्यमाची शाळा चालू करणे. </t>
  </si>
  <si>
    <t>CE12A381/S23-908</t>
  </si>
  <si>
    <t>प्रभाग क्र.76 ब कै.कृष्णाजी बळवंत मोरे  विद्यालयाचा वरचा मजला बांधणे</t>
  </si>
  <si>
    <t>CE12A381/S23-909</t>
  </si>
  <si>
    <t>प्रभाग क्र.76 ब कात्रज पुणे  मनपाच्या शाळेचा  वरचा  मजला   वाढविणे</t>
  </si>
  <si>
    <t>CE12A381/S23-910</t>
  </si>
  <si>
    <t>बोपोडी  येथील   अनंत पवार शाळेतील उर्वकाम  करणे</t>
  </si>
  <si>
    <t>CE12A381/S23-911</t>
  </si>
  <si>
    <t>मनपा शाळा क्र.8 कसबा पेठ  येथील स्वर्गीय काका   वडके भवनच्या टेरेसवर   पत्र्याचे    शेड उभारणे.</t>
  </si>
  <si>
    <t>CE12A381/S23-912</t>
  </si>
  <si>
    <t>प्र.क्र. 67 ब मध्ये वि.स.खांडेकर  शाळेतील   वर्गखोल्या सुधारणा  व सेमी क्रिडानिकेतन  करणे</t>
  </si>
  <si>
    <t>मनपा आयात सिमेवर अनेक उपमार्ग निर्माण 
झाल्याने याठिकाणी नव्याने जकात नाकी निर्माण करणे अथवा भाडे तत्त्वावर घेणे झाल्यास सदर जकात नाक्याचे भाडे आदा करणेकामी (सध्या 
अस्तित्त्वात असलेल्या नाक्यांव्यतिरिक्त)</t>
  </si>
  <si>
    <t>RE11H113</t>
  </si>
  <si>
    <t>यादी   क्र. एस23 बेरीज</t>
  </si>
  <si>
    <t>यादी   क्र. एस25</t>
  </si>
  <si>
    <t>शहरात दवाखाने व रुग्णालयांमध्ये विकासाची   कामे करणे</t>
  </si>
  <si>
    <t>CE17A192/S25-</t>
  </si>
  <si>
    <t>आयातकर कार्यालयाकडील कोर्ट केसेस 
कामी होणाऱ्या खर्चाकरिता लागणारा सर्व 
प्रकारचा खर्च</t>
  </si>
  <si>
    <t>RE11H114</t>
  </si>
  <si>
    <t>CE17A192/S25-401</t>
  </si>
  <si>
    <t xml:space="preserve">प्रभाग क्र 5 ब मधील कळस व विश्रांतवाडी दवाखाना याठिकाणी विविध विकासाची व तदनुषंगिक कामे करणे </t>
  </si>
  <si>
    <t>CE17A192/S25-402</t>
  </si>
  <si>
    <t>प्रभाग क्र.6 अ  मध्ये शेवाळे   हॉस्पिटल येथे  विविध विकास कामे करणे.</t>
  </si>
  <si>
    <t>CE17A192/S25-403</t>
  </si>
  <si>
    <t>प्रभाग क्र.6ब  मध्ये शेवाळे   हॉस्पीटल मध्ये विकास कामे करणे.</t>
  </si>
  <si>
    <t>CE17A192/S25-404</t>
  </si>
  <si>
    <t>प्रभाग क्र.6ब  मध्ये शेवाळे   हॉस्पीटल येथील   डे   केअर सेंटर  येथे  विकास कामे करणे.</t>
  </si>
  <si>
    <t>CE17A192/S25-405</t>
  </si>
  <si>
    <t>प्रभाग क्र.6ब  मध्ये शेवाळे   हॉस्पीटल येथे  लिफ्ट बसविणे.</t>
  </si>
  <si>
    <t>CE17A192/S25-406</t>
  </si>
  <si>
    <t>प्रभाग क्र.6ब  मध्ये शेवाळे   हॉस्पीटल मधील वरचा मजला पूर्ण  करणे.</t>
  </si>
  <si>
    <t>CE17A192/S25-407</t>
  </si>
  <si>
    <t xml:space="preserve">प्रभाग क्र 17अ मधील गलांडे दवाखान्यामध्ये डेंटल, पॅथॉलॉजी व डोळे तपासणीसाठी उपकरणे खरेदी करणे </t>
  </si>
  <si>
    <t>ज. आयातकर कार्यालय बेरीज</t>
  </si>
  <si>
    <t>CE17A192/S25-408</t>
  </si>
  <si>
    <t>प्रभाग क्र  17 अ मधील   मनपाच्या  दवाखान्यामध्ये विविध  विकासाची   कामे करणे</t>
  </si>
  <si>
    <t>CE17A192/S25-409</t>
  </si>
  <si>
    <t>प्रभाग क्र  20  अ सखाराम कुंडलिक    कोद्रे हॉस्पिटलकरीता मशिनरी खरेदी करणे</t>
  </si>
  <si>
    <t>CE17A192/S25-410</t>
  </si>
  <si>
    <t>प्रभाग क्र.22 अ मध्ये   डॉ.नायडू हॉस्पिटल आवारामध्ये   सुशोभिकरण  करणे.</t>
  </si>
  <si>
    <t>CE17A192/S25-411</t>
  </si>
  <si>
    <t>प्रभाग क्र.22 ब डॉ.नायडु  रूग्णालयामध्ये विविध  विकास  कामे करणे</t>
  </si>
  <si>
    <t>CE17A192/S25-412</t>
  </si>
  <si>
    <t xml:space="preserve">प्रभाग क्र.23 अ मधील जन्म-मृत्यु कार्यालय येथे उर्वरित रंगरंगोटी करणे, कुलर्स बसविणे व कंपाऊंडच्या आतील परिसर सुशोभित करणे व तदनुषंगिक कामे करणे. </t>
  </si>
  <si>
    <t>CE17A192/S25-413</t>
  </si>
  <si>
    <t>प्र.क्र.23 ब मधील कमला नेहरु रुग्णालय विविध कामे करणे</t>
  </si>
  <si>
    <t>CE17A192/S25-414</t>
  </si>
  <si>
    <t xml:space="preserve">प्रभाग क्र.26ब, राऊत दवाखान्यात नव्याने निर्माण करण्यात आलेल्या प्रसूतीगृहामध्ये खाटा,गाद्या, चादरी, कपाटे,फर्निचर व इतर साहित्य पुरविणे. </t>
  </si>
  <si>
    <t>CE17A192/S25-415</t>
  </si>
  <si>
    <t xml:space="preserve">प्रभाग क्र.26ब, राऊत दवाखान्यात नव्याने निर्माण करण्यात आलेल्या ऑपरेशन थिएटर सुरू करण्यासाठी लागणारे सर्व साहित्य व फर्नीचर पुरविणे. </t>
  </si>
  <si>
    <t>CE17A192/S25-416</t>
  </si>
  <si>
    <t>प्रभाग क्र.31अ, कै.पृथक बराटे  हॉस्पीटल येथे  सोनोग्राफी मशीन खरेदी करणे.</t>
  </si>
  <si>
    <t>वजा −                                                                                       सेनाविभाग वाटा (कॅन्टोन्मेंट हिस्सा) 
(मु.ले.)</t>
  </si>
  <si>
    <t>RE11H112</t>
  </si>
  <si>
    <t>CE17A192/S25-417</t>
  </si>
  <si>
    <t>प्र.क्र.37ब मध्ये कै.मावळे दवाखाना  विविध  सुधारणा  करणे.</t>
  </si>
  <si>
    <t>CE17A192/S25-418</t>
  </si>
  <si>
    <t xml:space="preserve">प्रभाग क्र. 39 अ मध्ये, नाना पेठ मधील नानासाहेब बडदे दवाखाना अंतर्गत रंगरंगोटी करणे. फर्निचर करणे व तद्अनुषंगिक कामे करणे </t>
  </si>
  <si>
    <t>CE17A192/S25-419</t>
  </si>
  <si>
    <t xml:space="preserve">प्रभाग क्र.39 ब, नाना पेठ, बडदे हॉस्पीटल दवाखाना सोमवार पेठ माताबाल संगोपन केंद्र अंतर्गत रंगरंगोटी करणे फर्निचर करणे तद्नुषंगिक कामे करणे. </t>
  </si>
  <si>
    <t>CE17A192/S25-420</t>
  </si>
  <si>
    <t>प्र.क्र.43ब  मधील  आरक्षित   जागेवर  दवाखाना करणे.</t>
  </si>
  <si>
    <t>CE17A192/S25-421</t>
  </si>
  <si>
    <t>प्र.क्र.46ब कै.नामदेव   गेनूजी शिवरकर  प्रसृतीगृह येथे  सुधारणा व इतर विकासाची   कामे करणे</t>
  </si>
  <si>
    <t>CE17A192/S25-422</t>
  </si>
  <si>
    <t>डॉ.कोटनीस दवाखान्यामध्ये नवीन क इमारत  बांधणे, डायलेसिस सेंटर चालू   करणे व उपकरणे  खरेदी करणे</t>
  </si>
  <si>
    <t>CE17A192/S25-423</t>
  </si>
  <si>
    <t>कै.मालती  काची दवाखान्यामध्ये  अधुनिक  ऑपरेशन   थिअेटर करणे  व उपकरणे  खरेदी करणे</t>
  </si>
  <si>
    <t>CE17A192/S25-424</t>
  </si>
  <si>
    <t xml:space="preserve">प्रभाग क्र.49 ब मध्ये स्व.मालती काची प्रसूतीगृह येथे नव्याने उभारण्यात येत असलेल्या विस्तारित इमारतीचे उर्वरित काम पूर्ण करणे. </t>
  </si>
  <si>
    <t>CE17A192/S25-425</t>
  </si>
  <si>
    <t>ज. −                                                                                       वजा एकूण बेरीज</t>
  </si>
  <si>
    <t>प्रभाग क्र.49 ब येथील  हुतात्मा बाबू  गेनू  दवाखाना येथे  विविध   विकासकामे करणे.</t>
  </si>
  <si>
    <t>CE17A192/S25-426</t>
  </si>
  <si>
    <t>प्र.क्र. 51  अ मध्ये   रमाबाई    आंबेडकर प्रसुतीगृहामध्ये सुधारणा कामे करणे.</t>
  </si>
  <si>
    <t>CE17A192/S25-427</t>
  </si>
  <si>
    <t>प्र.क्र.51 ब मनपा दवाखाना येथे  सुधारणा विषयक कामे करणे</t>
  </si>
  <si>
    <t>CE17A192/S25-428</t>
  </si>
  <si>
    <t>प्रभाग क्र.52 अ पुणे  महानगरपालिकेच्या गाडगीळ  दवाखान्याचे दुरूस्तीचे उर्वरीत कामे करणे</t>
  </si>
  <si>
    <t>CE17A192/S25-429</t>
  </si>
  <si>
    <t>प्र.क्र.52 ब गाडगीळ   दवाखान्यामध्ये विविध  दुरुस्ती करणे</t>
  </si>
  <si>
    <t>CE17A192/S25-430</t>
  </si>
  <si>
    <t>प्रभाग क्र.56 अ  मध्ये जनता दवाखाना मध्ये प्रसूतीगृह   करणे</t>
  </si>
  <si>
    <t>CE17A192/S25-431</t>
  </si>
  <si>
    <t>प्रभाग क्र.56 अ  मध्ये मनपा दवाखाना दुमजली  करणे</t>
  </si>
  <si>
    <t>CE17A192/S25-432</t>
  </si>
  <si>
    <t xml:space="preserve">प्रभाग क्र. 57 ब पर्वती दर्शन येथे मित्र मंडळ चौकत पुणे म.न.पा येथील अर्धवट राहिलेला दवाखाना बांधणे. </t>
  </si>
  <si>
    <t>CE17A192/S25-433</t>
  </si>
  <si>
    <t>प्र.क्र.60  अ सोनावणे हॉस्पिटल नव्याने  बांधण्यांत येणाऱ्या  दवाखान्याचे कामे करणे  व अद्ययावत करणे</t>
  </si>
  <si>
    <t>CE17A192/S25-434</t>
  </si>
  <si>
    <t>प्रभाग क्र. 60 ब, मधील सोनवणे  हॉस्पीटल मध्ये अल्प   दरात डायलेसिस सेंटर चालू  करणे.</t>
  </si>
  <si>
    <t>CE17A192/S25-435</t>
  </si>
  <si>
    <t>प्र.क्र.61 ब छ.शाहु महाराज हॉस्पिटलमध्ये विविध विकास कामे करणे</t>
  </si>
  <si>
    <t>CE17A192/S25-436</t>
  </si>
  <si>
    <t>प्रभाग क्र.62  ब,कोंढवा बु.मध्ये स.नं.15 येथील मान्य असलेला मॅटरर्निटी  होम (दवाखाना) बांधणे</t>
  </si>
  <si>
    <t>CE17A192/S25-437</t>
  </si>
  <si>
    <t>प्रभाग क्र.64ब, मध्ये भारतरत्न डॉ.बाबासाहेब आंबेडकर दवाखान्यामध्ये विविध  सुधारणा   कामे करणे.</t>
  </si>
  <si>
    <t>CE17A192/S25-438</t>
  </si>
  <si>
    <t>प्रभाग क्र.66 अ, मध्ये  पप्पाशेट खन्ना दवाखान्या   मध्ये विविध विकास कामे करणे</t>
  </si>
  <si>
    <t>RE11H151</t>
  </si>
  <si>
    <t>CE17A192/S25-439</t>
  </si>
  <si>
    <t>प्रभाग क्र.72  अ  युगपुरूष राजा शिव छत्रपती दवाखान्यात लॅमिनेटेड शीट    बसविणे</t>
  </si>
  <si>
    <t>CE17A192/S25-440</t>
  </si>
  <si>
    <t>प्रभाग क्र.73 मधील प्रभागामध्ये प्राथमिक   आरोग्य केंद्र  उभारणे</t>
  </si>
  <si>
    <t>CE17A192/S25-441</t>
  </si>
  <si>
    <t xml:space="preserve">प्रभाग क्र.74 ब, मधील धनकवडी भागातील पुणे महानगरपालिकेच्या आरोग्य दवाखान्यामध्ये विविध विकास कामे करणे, दवाखाना उपयोगी उपकरणे घेणे व तद्नुषिंगक कामे करणे. </t>
  </si>
  <si>
    <t>CE17A192/S25-442</t>
  </si>
  <si>
    <t>शेठ  ताराचंद धर्मादाय हॉस्पीटलला विविध  आरोग्य सुविधा   पुरविणे.</t>
  </si>
  <si>
    <t>CE17A192/S25-443</t>
  </si>
  <si>
    <t>प्रभाग क्र.70 अ, मध्ये दवाखाना  बांधणे.</t>
  </si>
  <si>
    <t>CE17A192/S25-444</t>
  </si>
  <si>
    <t>ताडीवाला रोड  राजगुरू चौकातील हॉस्पिटलचे बांधकाम   पुर्ण  करणे</t>
  </si>
  <si>
    <t>RE11H152</t>
  </si>
  <si>
    <t>CE17A192/S25-445</t>
  </si>
  <si>
    <t>प्र.क्र. 67 ब मध्ये साथीचे   आजारासंदर्भात  जनजागृती  व उपा       ोजना करणे</t>
  </si>
  <si>
    <t>CE17A192/S25-446</t>
  </si>
  <si>
    <t>यादी   क्र. एस25 बेरीज</t>
  </si>
  <si>
    <t>RE11H153</t>
  </si>
  <si>
    <t>यादी   क्र. एस24</t>
  </si>
  <si>
    <t>शहरात स्मशानभूमींमध्ये  विकासाची कामे करणे</t>
  </si>
  <si>
    <t>CE17A227/S24-</t>
  </si>
  <si>
    <t>4. स्थानिक संस्था कर कार्यालयाकडील 
कोर्ट केसेस कामी होणाऱ्या खर्चाकरिता लागणारा सर्व प्रकारचा खर्च</t>
  </si>
  <si>
    <t>RE11H154</t>
  </si>
  <si>
    <t>CE17A227/S24-301</t>
  </si>
  <si>
    <t>प्र.क्र.2   अ  खुळेवाडी स्मशानभूमी येथे  सुधारणा करणे</t>
  </si>
  <si>
    <t>CE17A227/S24-302</t>
  </si>
  <si>
    <t>प्रभाग क्र.5अ,विश्रांतवाडी स्मशानभूमीमध्ये विविध विकासाची कामे करमे.</t>
  </si>
  <si>
    <t>CE17A227/S24-303</t>
  </si>
  <si>
    <t>प्रभाग क्र.5अ, कळस  स्मशानभूमीमध्ये विविध विकासाची कामे करणे.</t>
  </si>
  <si>
    <t>CE17A227/S24-304</t>
  </si>
  <si>
    <t>प्रभाग क्र  5 ब मधील विश्रांतवाडी व कळस  स्मशानभूमीमध्ये विविध विकासाची कामे करणे</t>
  </si>
  <si>
    <t>CE17A227/S24-305</t>
  </si>
  <si>
    <t>प्रभाग क्र.6ब मध्ये मुस्लिम   दफनभूमी येथे  विविध विकास कामे करणे.</t>
  </si>
  <si>
    <t>CE17A227/S24-306</t>
  </si>
  <si>
    <t>प्रभाग क्र.6ब  मध्ये हिंदू  स्मशानभूमी विविध विकास कामे करणे.</t>
  </si>
  <si>
    <t>5. स्थानिक संस्था कर कार्यालयासाठी 
फर्निचर करणे</t>
  </si>
  <si>
    <t>RE11H155</t>
  </si>
  <si>
    <t>CE17A227/S24-307</t>
  </si>
  <si>
    <t>प्र.क्र.7 ब मधील औंध हिंदू  स्मशानभूमीमध्ये विविध सुधारणा  कामे करणे</t>
  </si>
  <si>
    <t>CE17A227/S24-308</t>
  </si>
  <si>
    <t>प्र.क्र.7 ब मधील  मुस्लीम दफनभूमीमध्ये विविध विकास कामे करणे</t>
  </si>
  <si>
    <t>CE17A227/S24-309</t>
  </si>
  <si>
    <t>प्र.क्र.10   अ सुतारवाडी स्मशानभूमीमध्ये असलेल्या लॉनची देखभाल  व विविध कामे करणे</t>
  </si>
  <si>
    <t>CE17A227/S24-310</t>
  </si>
  <si>
    <t>प्र.क्र.10   अ सुतारवाडी स्मशानभूमी येथे  एफ एच पी सीट  बसवणे</t>
  </si>
  <si>
    <t>CE17A227/S24-311</t>
  </si>
  <si>
    <t>प्र.क्र.10   अ सुतारवाडी स्मशानभूमी येथे  बसण्याचा शेडची   दुरुस्ती व फरश्या  बदलणे</t>
  </si>
  <si>
    <t>6. वार्षिक विवरणपत्र तपासणीसाठी खर्च</t>
  </si>
  <si>
    <t>RE11H156</t>
  </si>
  <si>
    <t>CE17A227/S24-312</t>
  </si>
  <si>
    <t>प्र.क्र.10 ब इमारत पाडून  पाषाण स्मशानभूमी आधुनिक पध्दतीने  विकसित   करणे</t>
  </si>
  <si>
    <t>CE17A227/S24-313</t>
  </si>
  <si>
    <t>प्र.क्र.10 ब सुतारवाडी दफनभूमी विकसित   करणे</t>
  </si>
  <si>
    <t>CE17A227/S24-314</t>
  </si>
  <si>
    <t>प्रभाग क्र  11  अ मधील वैदुवाडी  स्मशानभूमी येथे  विविध विकासाची कामे करणे</t>
  </si>
  <si>
    <t>CE17A227/S24-315</t>
  </si>
  <si>
    <t>प्रभाग क्र  11ब, गोखलेनगर मधील  वैदुवाडी  दफनभूमीमध्ये विविध विकास कामे करणे.</t>
  </si>
  <si>
    <t>CE17A227/S24-316</t>
  </si>
  <si>
    <t>प्रभाग क्र.13 अ  मध्ये संगमवाडी   मधील   स्मशानभूमी  विकसित करणे.</t>
  </si>
  <si>
    <t>CE17A227/S24-317</t>
  </si>
  <si>
    <t>प्र.क्र.14 अ मधील  मुस्लिम   दफनभूमी येथे  वॉचमन क्वॉटर बांधणे  व इतर विकासाची   कामे करणे</t>
  </si>
  <si>
    <t>CE17A227/S24-318</t>
  </si>
  <si>
    <t>प्रभाग क्र  17  अ मधील येरवडा स्मशानभूमी व दफनभूमी मध्ये विविध विकासाची कामे करणे</t>
  </si>
  <si>
    <t>CE17A227/S24-319</t>
  </si>
  <si>
    <t>प्रभाग क्र.17 ब येरवडा विद्युत दाहिनीत व स्मशानभूमीत विविध विकास कामे करणे</t>
  </si>
  <si>
    <t>CE17A227/S24-320</t>
  </si>
  <si>
    <t xml:space="preserve">प्रभाग क्र.17 ब मुस्लीम दफनभूमीत व ख्रिश्चन दफनभूमीत,कंजारभाट दफनभूमीत विविध विकास कामे करणे </t>
  </si>
  <si>
    <t>CE17A227/S24-321</t>
  </si>
  <si>
    <t>स्थानिक संस्था कर कार्यालय बेरीज</t>
  </si>
  <si>
    <t>प्रभाग क्र.  20 कल्याणीनगर जवळील मुस्लिम   दफनभूमी मध्ये विविध विकासाची कामे करणे</t>
  </si>
  <si>
    <t>CE17A227/S24-322</t>
  </si>
  <si>
    <t>प्रभाग क्र.22 ब कैलास स्मशानभूमी येथे  विद्युतदाहीनी विषयी विविध विकास कामे करणे</t>
  </si>
  <si>
    <t>CE17A227/S24-323</t>
  </si>
  <si>
    <t>प्र.क्र.23 ब मध्ये शेखसल्ला दफनभूमी व कागदीपुरा दफनभूमी   येथील   माती   बदलणे   व सुशोभिकरण   करणे</t>
  </si>
  <si>
    <t>CE17A227/S24-324</t>
  </si>
  <si>
    <t>प्रभाग क्र.28 ब, मधील  स्मशानभूमीमध्ये विविध विकासाची कामे करणे.</t>
  </si>
  <si>
    <t>CE17A227/S24-325</t>
  </si>
  <si>
    <t>प्र.क्र.31 ब कर्वेनगर स्मशानभूमी  येथे  संरक्षण भिंत,कमान व स्थापत्य विषयक  कामे करणे</t>
  </si>
  <si>
    <t>CE17A227/S24-326</t>
  </si>
  <si>
    <t>प्रभाग क्र.43 अ, अमरधाम  स्मशानभूमी येथे  हिंदू  समाज्याची दफनभूमी विकसीत   करणे.</t>
  </si>
  <si>
    <t>CE17A227/S24-327</t>
  </si>
  <si>
    <t>प्र.क्र.46  अ येथील हिंदू  मुस्लीम   दफनभूमी सुधारणा कामे करणे</t>
  </si>
  <si>
    <t>CE17A227/S24-328</t>
  </si>
  <si>
    <t>प्र.क्र.46ब वानवडी स्मशानभूमी म्ये  वूड फायर यंत्रणा बसविणे व इतर विकासाची   कामे करणे</t>
  </si>
  <si>
    <t>CE17A227/S24-329</t>
  </si>
  <si>
    <t>प्र.क्र.46ब वानवडी येथील ख्रिश्चन दफनभूमी व मुस्लीम   दफनभूमी येथे  सुधारणा कामे करणे</t>
  </si>
  <si>
    <t>CE17A227/S24-330</t>
  </si>
  <si>
    <t>प्रभाग क्र.  48 ब, खाक्सार मस्जिद  कब्रस्तान येथे  विविध विकासाची कामे करणे.</t>
  </si>
  <si>
    <t>1. दिवाबत्ती (विद्युत)</t>
  </si>
  <si>
    <t>CE17A227/S24-331</t>
  </si>
  <si>
    <t>प्रभाग क्र.52 अ वैकुंठ  स्मशान  भुमी येथे  जन्म मृत्यू  प्रवासाचे  म्युरल बसविणे</t>
  </si>
  <si>
    <t>CE17A227/S24-332</t>
  </si>
  <si>
    <t>प्रभाग क्र. 54 ब, मध्ये धायरी  येथील स्मशानभूमीत  विविध  सुधारणा  कामे करणे.</t>
  </si>
  <si>
    <t>CE17A227/S24-333</t>
  </si>
  <si>
    <t xml:space="preserve">प्रभाग क्र. 62 अ मध्ये कोंढवा बु. व खुर्द मधील स्मशानभुमी व दफनभुमी येथे विविध विकास कामे करणे </t>
  </si>
  <si>
    <t>अ. वीज खर्च (विद्युत)</t>
  </si>
  <si>
    <t>CE17A227/S24-334</t>
  </si>
  <si>
    <t>RE11J101A</t>
  </si>
  <si>
    <t xml:space="preserve">प्रभाग क्र.62 ब, कोंढवा बु.मधील मुस्लीम बांधवांच्या दफनभूमीमध्ये तसेच लिंगायत समाज व इतर समाजातील नागरिकांच्या अंत्यविधीसाठी तद्नुषंगिक कामे करणे. </t>
  </si>
  <si>
    <t>CE17A227/S24-335</t>
  </si>
  <si>
    <t>प्रभाग क्र.63 ब मध्ये मधील नुराणी दफणभूमी  येथे  प्रवेशद्वार उभारणे.</t>
  </si>
  <si>
    <t>CE17A227/S24-336</t>
  </si>
  <si>
    <t>प्रभाग क्र.65 ब मध्ये कब्रस्ताना मध्ये विविध विकासाची कामे करणे.</t>
  </si>
  <si>
    <t>CE17A227/S24-337</t>
  </si>
  <si>
    <t>सॅलसबेरी पार्क येथे  दफनभूमी बांधणे.</t>
  </si>
  <si>
    <t>CE17A227/S24-338</t>
  </si>
  <si>
    <t>प्रभाग क्र.76 ब मुस्लिम   दफनभूमी मध्ये विविध विकासाची कामे करणे</t>
  </si>
  <si>
    <t>CE17A227/S24-339</t>
  </si>
  <si>
    <t>सॅलेसबरी पार्क  येथील  मुस्लिम   दफनभूमी मध्ये विविध विकास कामे करणे.</t>
  </si>
  <si>
    <t>क. उद्वाहक (विद्युत)</t>
  </si>
  <si>
    <t>CE17A227/S24-340</t>
  </si>
  <si>
    <t>RE11J101C</t>
  </si>
  <si>
    <t>वडगाव  बु.स्मशानभूमी  विकसित करणे.</t>
  </si>
  <si>
    <t>CE17A227/S24-341</t>
  </si>
  <si>
    <t>प्रभाग क्र.  22 मध्ये   डॉ.नायडू हॉस्पीटल येथील   ख्रिश्चन  दफनभूमीमधील विविध  विकासकामे  करणे.</t>
  </si>
  <si>
    <t>CE17A227/S24-342</t>
  </si>
  <si>
    <t>प्रभाग क्र.13 ब मधील   संगमवाडी येथील स्मशानभूमी अद्ययावत करणे</t>
  </si>
  <si>
    <t>यादी   क्र. एस24 बेरीज</t>
  </si>
  <si>
    <t>2. मा. महा. आयुक्त व मा. अति. महा. 
आयुक्त यांचे निवासस्थानांची दुरूस्ती करणे 
(भवन)</t>
  </si>
  <si>
    <t>RE11J102</t>
  </si>
  <si>
    <t>यादी   क्र. एस26</t>
  </si>
  <si>
    <t>भवन विभागांतर्गत विविध  विकासाची  कामे करणे</t>
  </si>
  <si>
    <t>CE22A548/S26-</t>
  </si>
  <si>
    <t>CE22A548/S26-1001</t>
  </si>
  <si>
    <t>प्रभाग क्र.1 अ मधील विविध ठिकाणी नागरिकांना    बसण्यासाठी लोखंडी बेंच बसविणे</t>
  </si>
  <si>
    <t>3. भवन दुरुस्ती (भवन)</t>
  </si>
  <si>
    <t>RE11J103</t>
  </si>
  <si>
    <t>CE22A548/S26-1002</t>
  </si>
  <si>
    <t>प्रभाग क्र.2 अ स.नं.50  चंदननगर येथील  विरंगुळा   केंद्र  व जिमचे अर्धवट काम   पूर्ण  कणे</t>
  </si>
  <si>
    <t>CE22A548/S26-1003</t>
  </si>
  <si>
    <t>प्रभाग क्र.2 ब खराडी गावठाण   येथे  सामाजिक सभागृह बांधणे</t>
  </si>
  <si>
    <t>CE22A548/S26-1004</t>
  </si>
  <si>
    <t>प्र.क्र.3 अ स्केरिंग मिरर मेस प्रोजेक्ट तयार   करणे</t>
  </si>
  <si>
    <t>CE22A548/S26-1005</t>
  </si>
  <si>
    <t>प्रभाग क्र.3 ब मध्ये   ज्येष्ठ नागरिकांसाठी विरंगुळा   केंद्र  तयार   करणे</t>
  </si>
  <si>
    <t>CE22A548/S26-1006</t>
  </si>
  <si>
    <t>प्रभाग क्र.3 ब मधील  दत्तप्रसाद सोसायटी, गणेशनगर येथील ज्येष्ठ  नागरिकांसाठी विरंगुळा   केंद्र  बांधणे</t>
  </si>
  <si>
    <t>CE22A548/S26-1007</t>
  </si>
  <si>
    <t>4. मा. महापौर यांचे निवासस्थानाची 
दुरूस्ती करणे (भवन)</t>
  </si>
  <si>
    <t>प्रभाग क्र.3 ब मध्ये विविध ठिकाणी बाकडी  बसविणे</t>
  </si>
  <si>
    <t>RE11J104</t>
  </si>
  <si>
    <t>CE22A548/S26-1008</t>
  </si>
  <si>
    <t>प्रभाग क्र.4अ,मोहनवाडी  येरवडा ,तक्षशिला बौध्द  मंदिर दुरुस्त करणे  .</t>
  </si>
  <si>
    <t>CE22A548/S26-1009</t>
  </si>
  <si>
    <t>प्रभाग क्र.4अ,हिरामण मोझेनगर,पंचशिलनगर, श्रमिक वसाहत मधील बौध्द  मंदिरांची  दुरुस्ती करणे  .</t>
  </si>
  <si>
    <t>CE22A548/S26-1010</t>
  </si>
  <si>
    <t>प्रभाग क्र.6 अ डॉ.बाबासाहेब आंबेडकर   हॉकी   स्टेडीयम  येथे बहुउद्देशीय हॉल  बांधणे.</t>
  </si>
  <si>
    <t>CE22A548/S26-1011</t>
  </si>
  <si>
    <t>प्रभाग क्र.6ब  मध्ये ज्येष्ठ  नागरिक संघाचे  विविध  सुधारणा  करणे.</t>
  </si>
  <si>
    <t>CE22A548/S26-1012</t>
  </si>
  <si>
    <t>प्रभाग क्र.6ब  मध्ये ज्येष्ठ  नागरिक हॉल  दुमजली बांधणे</t>
  </si>
  <si>
    <t>मा.अति.महा.आयुक्त (ज) कार्यालय 
नुतनीकरण करणे</t>
  </si>
  <si>
    <t>CE22A548/S26-1013</t>
  </si>
  <si>
    <t>RE11J105</t>
  </si>
  <si>
    <t xml:space="preserve">प्रभाग क्र. 9 मध्ये बाणेर-बालेवाडी येथील अॅमिनिटी स्पेसवर क्षेत्रिय कार्यालयाची इमारतीचे उर्वरीत काम पूर्ण करणे </t>
  </si>
  <si>
    <t>CE22A548/S26-1014</t>
  </si>
  <si>
    <t xml:space="preserve">प्रभाग क्र. 9 मध्ये मनपाच्या अॅमिनिटी स्पेसमध्ये महिला बचत भवनाचे उर्वरीत काम पूर्ण करणे </t>
  </si>
  <si>
    <t>CE22A548/S26-1015</t>
  </si>
  <si>
    <t>प्रभाग क्र  11ब, गोखलेनगर मध्ये   लोखंडी  बाकडे बसविणे.</t>
  </si>
  <si>
    <t>CE22A548/S26-1016</t>
  </si>
  <si>
    <t>प्रभाग क्र.12 ब सोसायटी नामफलक  बसविणे.</t>
  </si>
  <si>
    <t>CE22A548/S26-1017</t>
  </si>
  <si>
    <t>प्रभाग क्र.12 ब, विविध ठिकाणी जाळी बसविणे.</t>
  </si>
  <si>
    <t>CE22A548/S26-1018</t>
  </si>
  <si>
    <t>प्रभाग क्र.12 ब, मध्ये विविध ठिकाणी  दुरूस्ती करणे.</t>
  </si>
  <si>
    <t>उद्वाहक (विद्युत) , ट्रान्सफॉर्मर, जनरेटर व 
यु.पी.एस.देखभाल दुरूस्ती</t>
  </si>
  <si>
    <t>RE11J106</t>
  </si>
  <si>
    <t>CE22A548/S26-1019</t>
  </si>
  <si>
    <t>प्रभाग क्र.13 अ  मध्ये पीएमसी   कॉलनीमध्ये   वॉटर कुपींग करणे व दुरुस्ती करणे.</t>
  </si>
  <si>
    <t>CE22A548/S26-1020</t>
  </si>
  <si>
    <t>प्रभाग क्र.13 अ मध्ये   अद्यक्रांती गुरु लहुजी साळवी यांच्या समाधीची उर्वरित कामे करणे.</t>
  </si>
  <si>
    <t>CE22A548/S26-1021</t>
  </si>
  <si>
    <t xml:space="preserve">प्र.क्र.13 ब मधील न.ता.वाडी येथील जुनी स्वच्छतागृहे पाडून सदर ठिकाणी जेष्ठ नागरिकांसाठी विरंगुळा केंद्र उभारणे व व्यायामशाळा बांधणे </t>
  </si>
  <si>
    <t>CE22A548/S26-1022</t>
  </si>
  <si>
    <t xml:space="preserve">प्र.क्र.13 ब मधील शिवाजीनगर रेल्वे स्टेशन येथील इमारतीचे वर सामाजिक कार्यासाठी/महिलांसाठी उद्योग वर्गासाठी हॉल ांधणे </t>
  </si>
  <si>
    <t>CE22A548/S26-1023</t>
  </si>
  <si>
    <t xml:space="preserve">प्र.क्र.14 अ मधील पर्णकुटी पायथा येथील ओम साई सामाजिक प्रतिष्ठाण वरचा मजला बांधणे व उर्वरित कामे करणे </t>
  </si>
  <si>
    <t>CE22A548/S26-1024</t>
  </si>
  <si>
    <t xml:space="preserve">प्र.क्र.14 अ मधील शनिआळी येथील साईनाथ बालवाडी (आंगणवाडी) पाडून 2 मजली इमारत बांधणे </t>
  </si>
  <si>
    <t>सी.सी.टी.व्ही व एल.ई.डी. देखभाल 
दुरूस्ती (विद्युत)</t>
  </si>
  <si>
    <t>RE11J107</t>
  </si>
  <si>
    <t>CE22A548/S26-1025</t>
  </si>
  <si>
    <t>प्र.क्र.14 अ मधील लक्ष्मीनगर आरोग्य  केंद्राची उर्वरित कामे करणे</t>
  </si>
  <si>
    <t>CE22A548/S26-1026</t>
  </si>
  <si>
    <t>प्रभाग क्र.  14 ब मध्ये, लक्ष्मीनगर  बनसोडे चौक  येथिल    बौध्द विहाराचे उर्वरित काम करणे.</t>
  </si>
  <si>
    <t>CE22A548/S26-1027</t>
  </si>
  <si>
    <t>प्रभाग क्र.  14 ब मध्ये,  येरवडा शेलार चाळ  प लक्ष्मीनगर येथिल बौध्द विहाराचे कामे करणे.</t>
  </si>
  <si>
    <t>CE22A548/S26-1028</t>
  </si>
  <si>
    <t xml:space="preserve">प्रभाग क्र.15 अ मध्ये फकिर कसबे यांच्या घरासमोर महिलांकरिता उद्योगभवन, ज्येष्ठ नागरिकांकरिता विरंगुळा केंद्र सभागृह बांधणे. </t>
  </si>
  <si>
    <t>CE22A548/S26-1029</t>
  </si>
  <si>
    <t>प्रभाग क्र.15 अ  मध्ये समता मित्र मंडळाची जुनी  बालवाडी पाडून  नवीन बालवाडी   बांधणे.</t>
  </si>
  <si>
    <t>CE22A548/S26-1030</t>
  </si>
  <si>
    <t>पुणे मनपाच्या विविध इमारतींमधील उद्वाहक, ए.सी., जनरेटर, पाण्याचे पंप, ट्रान्सफॉर्मर इ. देखभाल दुरूस्तीसाटी (विद्युत)</t>
  </si>
  <si>
    <t>प्रभाग क्र.15 अ  मध्ये भिमज्योत   मित्र मंडळाच्या वरचा मजला बांधणे.</t>
  </si>
  <si>
    <t>RE11J108</t>
  </si>
  <si>
    <t>CE22A548/S26-1031</t>
  </si>
  <si>
    <t>प्रभाग क्र.15 ब मधील विविध ठिकाणी बसबार  बसविणे</t>
  </si>
  <si>
    <t>CE22A548/S26-1032</t>
  </si>
  <si>
    <t>प्रभाग क्र.15 ब मधील नेताजी सुभाषचंद्र बोस विद्यालय येथील सभागृहाचे   सुशोभिकरण करणे</t>
  </si>
  <si>
    <t>CE22A548/S26-1033</t>
  </si>
  <si>
    <t>प्रभाग क्र.15 ब मधील यशवंतराव चव्हाण  विद्यालय  येथील    अर्धवट असलेले सभागृह पूर्ण  करणे</t>
  </si>
  <si>
    <t>CE22A548/S26-1034</t>
  </si>
  <si>
    <t>प्रभाग क्र.16 ब मधील फुलेनगर येथील ज्येष्ठ  नागरिक संघ सभा मंडपाचे उर्वरित  काम  करणे</t>
  </si>
  <si>
    <t>CE22A548/S26-1035</t>
  </si>
  <si>
    <t>प्रभाग क्र.16 ब मध्ये शांतीनगर  घाटाचे  उर्वरित काम   करणे</t>
  </si>
  <si>
    <t>CE22A548/S26-1036</t>
  </si>
  <si>
    <t>प्रभाग क्र  17 अ  मध्ये विविध ठिकाणी बेंचेस    बसविणे</t>
  </si>
  <si>
    <t>मनपा मुख्य भवनातील विद्युत विषयक 
देखभाल दुरूस्ती (विद्युत)</t>
  </si>
  <si>
    <t>RE11J109</t>
  </si>
  <si>
    <t>CE22A548/S26-1037</t>
  </si>
  <si>
    <t xml:space="preserve">प्रभाग क्र 17 अ भाटनगर येथील विरंगुळा केंद्रांचे व जयप्रकाशनगर मधील समाजमंदिराचे उर्वरित कामे पूर्ण करणे </t>
  </si>
  <si>
    <t>CE22A548/S26-1038</t>
  </si>
  <si>
    <t>नगररोड,दामोदर गलांडे दवाखाना व परिसरातील आरोग्य कोठीची उर्वरित   कामे   पूर्ण  करणे</t>
  </si>
  <si>
    <t>CE22A548/S26-1039</t>
  </si>
  <si>
    <t>प्रभाग क्र.17 ब आरोग्य    कोठ्या व लागणारे साहित्य पुरविणे</t>
  </si>
  <si>
    <t>CE22A548/S26-1040</t>
  </si>
  <si>
    <t xml:space="preserve">येरवडा स.क्र.4 लोकशाहीर आण्णाभाऊ साठे सांस्कृतिक भवन व क्रांतीकारी लहूजी वस्ताद शाळेत फायर सिस्टीम बसविणे </t>
  </si>
  <si>
    <t>CE22A548/S26-1041</t>
  </si>
  <si>
    <t>प्रभाग क्र.17 ब येरवडा स.क्र.103 येथील सुरु असलेल्या बहुउद्देशिय    हॉलचे   उर्वरित काम   पूर्ण  करणे</t>
  </si>
  <si>
    <t>CE22A548/S26-1042</t>
  </si>
  <si>
    <t xml:space="preserve">प्रभाग क्र.17 ब येरवडा स.क्र.103 जयप्रकाश नगर मध्ये सुरु असलेल्या शौचालय व बहुउद्देशिय हॉलचे उर्वरित काम पूर्ण करणे </t>
  </si>
  <si>
    <t>CE22A548/S26-1043</t>
  </si>
  <si>
    <t>प्रभाग क्र.17 ब मध्ये विविध ठिकाणी  लोखंडी व स्टीलचे बेचेंस् बसविणे</t>
  </si>
  <si>
    <t>CE22A548/S26-1044</t>
  </si>
  <si>
    <t>प्रभाग क्र.18 ब मध्ये कल्याणीनगर येथे  विसर्जन घाट बनविणे  व विविध सुधारणा करणे</t>
  </si>
  <si>
    <t>झ. मुख्य कार्यालय भवनाची दुरुस्ती बेरीज</t>
  </si>
  <si>
    <t>CE22A548/S26-1045</t>
  </si>
  <si>
    <t>प्रभाग क्र.18 ब मध्ये मनपा  हॉलचे सुधारणा कामे करणे</t>
  </si>
  <si>
    <t>CE22A548/S26-1046</t>
  </si>
  <si>
    <t>प्रभाग क्र.19  अ  आरोग्य कोठी  व ज्येष्ठ  नागरीक हॉल  विषयक  कामे करणे</t>
  </si>
  <si>
    <t>CE22A548/S26-1047</t>
  </si>
  <si>
    <t>प्रभाग क्र.19 अ स.नं.29 येथे  पोलिस चौकीचे काम  करणे</t>
  </si>
  <si>
    <t>CE22A548/S26-1048</t>
  </si>
  <si>
    <t xml:space="preserve">प्रभाग क्र.19 अ, मध्ये सार्वजनिक ठिकाणी उद्यान, शाळा, ज्येष्ठ नागरिक संघाचा परिसर, भाजी मंडई, समाज मंदिरे व इतर ठिकाणी सिमेंटचे व लोखंडी बेंच बसविणे. </t>
  </si>
  <si>
    <t>CE22A548/S26-1049</t>
  </si>
  <si>
    <t xml:space="preserve">प्रभाग क्र.19 ब मध्ये मनपा ताब्यात असलेल्या अॅमेनिटी स्पेस मध्ये जेष्ठ नागरीकांसाठी विरंगुळा केंद्र उभारणे </t>
  </si>
  <si>
    <t>CE22A548/S26-1050</t>
  </si>
  <si>
    <t>प्रभाग क्र.  20अ मध्ये विविध ठिकाणी माहिती फलक बसविणे</t>
  </si>
  <si>
    <t>CE22A548/S26-1051</t>
  </si>
  <si>
    <t>प्रभाग क्र.  20  अ मुंढवा येथील ज्येष्ठ  नागरिक विरंगुळा  केंद्रामध्ये साहित्य व पुस्तके  खरेदी करणे</t>
  </si>
  <si>
    <t>CE22A548/S26-1052</t>
  </si>
  <si>
    <t>प्रभाग क्र.20 ब मुंढवा येथील   दशक्रियाघाट बांधणे व सुशोभीकरण  करणे.</t>
  </si>
  <si>
    <t>CE22A548/S26-1053</t>
  </si>
  <si>
    <t>प्रभाग क्र.21 मधील रमाबाई    आंबेडकर उद्यानाशेजारी ओटा  मार्केट करणे</t>
  </si>
  <si>
    <t>CE22A548/S26-1054</t>
  </si>
  <si>
    <t>प्रभाग क्र.21  मध्ये हेरिटेल  विषयक कामे करणे</t>
  </si>
  <si>
    <t>CE22A548/S26-1055</t>
  </si>
  <si>
    <t>प्रभाग क्र.22 ब संगमघाट येथे  विविध विकास कामे करणे</t>
  </si>
  <si>
    <t>CE22A548/S26-1056</t>
  </si>
  <si>
    <t>प्रभाग क्र.23 अ  मध्ये मनपाच्या   मिळकतींमध्ये  विकासकामे  करणे.</t>
  </si>
  <si>
    <t>CE22A548/S26-1057</t>
  </si>
  <si>
    <t>प्रभाग क्र.23 अ मधील   मनपाच्या मिळकतींना लोखंडी   गेट बसविणे.</t>
  </si>
  <si>
    <t>CE22A548/S26-1058</t>
  </si>
  <si>
    <t xml:space="preserve">प्र.क्र.23 ब मधील शेखसल्ला दर्गातील दफनभूमी मध्ये नागरिकांना उभे राहण्यसाठी शेड बांधणे व विविध विकासकामे करणे </t>
  </si>
  <si>
    <t>CE22A548/S26-1059</t>
  </si>
  <si>
    <t>प्र.क्र.23 ब मध्ये भाईआळी  येथील  मटन  मार्केट नव्याने   बांधणे  व महिला बचत गटासाठी हॉल  बांधणे</t>
  </si>
  <si>
    <t>1. कायम सेवकवर्ग वेतन (म.स.आ.)</t>
  </si>
  <si>
    <t>RE11K101A</t>
  </si>
  <si>
    <t>CE22A548/S26-1060</t>
  </si>
  <si>
    <t>प्र.क्र.23 ब मध्ये स.नं.930 पूरग्रस्त वसाहत येथे पत्रे  बदलणे व विविध   विकासकामे करणे</t>
  </si>
  <si>
    <t>CE22A548/S26-1061</t>
  </si>
  <si>
    <t>प्रभाग क्र.24अ, मध्ये पुलाची  वाडी येथील   गणेश   विसर्जन घाटाजवळ   सुशोभिकरण करणे.</t>
  </si>
  <si>
    <t>CE22A548/S26-1062</t>
  </si>
  <si>
    <t>प्रभाग क्र.24 ब, कामगार पुतळा वसाहत येथे बौध्द   विहार  बांधणे.</t>
  </si>
  <si>
    <t>CE22A548/S26-1063</t>
  </si>
  <si>
    <t xml:space="preserve">प्रभाग क्र.24 ब, पुणे स्टेशन येथील अलंकार सिनेमा चौकातील कर्मवीर दादासाहेब उर्फ भाऊराव गायकवाड यांच्या पुतळ्यास मेघडंबरी करणे. </t>
  </si>
  <si>
    <t>CE22A548/S26-1064</t>
  </si>
  <si>
    <t>प्र.क्र.26 अ मधील  विविध ठिकाणी  ज्येष्ठ नागरिकांकरिता बसण्यासाठी 100 बाके  टाकणे</t>
  </si>
  <si>
    <t>CE22A548/S26-1065</t>
  </si>
  <si>
    <t>प्रभाग क्र.26ब, संपूर्ण  प्रभागातील नागरिकांना विरंगुळा   म्हणून बाके पुरविणे.</t>
  </si>
  <si>
    <t>2. संकीर्ण (म.स.आ.)</t>
  </si>
  <si>
    <t>RE11K102</t>
  </si>
  <si>
    <t>CE22A548/S26-1066</t>
  </si>
  <si>
    <t>प्रभाग क्र.27 अ, ज्येष्ठ  नागरिकांसाठी  स्टेनलेस स्टीलचे  बाक बसविणे-बैठक व्यवस्था करणे.</t>
  </si>
  <si>
    <t>CE22A548/S26-1067</t>
  </si>
  <si>
    <t>प्रभाग क्र.27 अ, आरोग्य कोठी  सुधारणा   करणे.</t>
  </si>
  <si>
    <t>CE22A548/S26-1068</t>
  </si>
  <si>
    <t>प्रभाग क्र.29 अ, शिवनगरी  शेजारील मैदानात विरंगुळा   केंद्र  बांधणे.</t>
  </si>
  <si>
    <t>CE22A548/S26-1069</t>
  </si>
  <si>
    <t>प्रभाग क्र.29ब, मध्ये ताब्यात आलेल्या अॅमिनिटी स्पेसवर ज्येष्ठ  नागरिकांसाठी विरंगुळा   केंद्र  बांधणे</t>
  </si>
  <si>
    <t>CE22A548/S26-1070</t>
  </si>
  <si>
    <t>प्र.क्र.30   अ  मध्ये जेष्ठ  नागरिकांसाठी लोखंडी बाके  बसविणे</t>
  </si>
  <si>
    <t>CE22A548/S26-1071</t>
  </si>
  <si>
    <t>3. विमा हप्ता (म.स.आ.)</t>
  </si>
  <si>
    <t xml:space="preserve">प्र.क्र.31 ब मधील कर्वेनगर येथील गणपती विसर्जन घाटाची टाक्या बांधून क्षमता वाढविणे व विकसित करणे </t>
  </si>
  <si>
    <t>RE11K103</t>
  </si>
  <si>
    <t>CE22A548/S26-1072</t>
  </si>
  <si>
    <t>प्रभाग क्र.32 अ मधील  असलेले दवाखाने व शाळा दुरुस्ती करणे</t>
  </si>
  <si>
    <t>CE22A548/S26-1073</t>
  </si>
  <si>
    <t>प्रभाग क्र.32 अ मधील संगणक  रुमकरिता विविध  विकास  कामे करणे</t>
  </si>
  <si>
    <t>CE22A548/S26-1074</t>
  </si>
  <si>
    <t>प्रभाग क्र.32 अ मधील आरोग्य कोठी  सुधारणे व विविध विकास कामे करणे</t>
  </si>
  <si>
    <t>CE22A548/S26-1075</t>
  </si>
  <si>
    <t>प्रभाग क्र.33 अ, कोथरूड गावठाण येथे  आरोग्य कोठीचे  बांधकाम  करणे.</t>
  </si>
  <si>
    <t>CE22A548/S26-1076</t>
  </si>
  <si>
    <t>प्रभाग क्र.34 ब थोरात उद्यान  येथे  बालगंधर्व  यांच्या जीवनावर  अधारीत कलादालन करणे</t>
  </si>
  <si>
    <t>CE22A548/S26-1077</t>
  </si>
  <si>
    <t>4. विक्री कर / व्हॅट पोटी खात्यास मनपाने 
द्यावयाची रक्कम</t>
  </si>
  <si>
    <t>प्र.क्र.36 ब हिरवाई परिसरात हाईड  पार्क सदृश  काळ्या घडीव दगडातील रचना   करणे</t>
  </si>
  <si>
    <t>RE11K106</t>
  </si>
  <si>
    <t>CE22A548/S26-1078</t>
  </si>
  <si>
    <t>प्र.क्र.37ब संभाजी  पोलिस चौकी   दुरुस्ती करणे.</t>
  </si>
  <si>
    <t>CE22A548/S26-1079</t>
  </si>
  <si>
    <t>नाना वाडा क्रांतीकारक  संग्रहालयाची उर्वरित कामे करणे.</t>
  </si>
  <si>
    <t>CE22A548/S26-1080</t>
  </si>
  <si>
    <t>प्र.क्र.38 अ कसबा  पेठ  8 नं.शाळा (दादोजी   कोंडदेव) बचत  गटाचा हॉल दुमजली  बांधणे</t>
  </si>
  <si>
    <t>CE22A548/S26-1081</t>
  </si>
  <si>
    <t>प्रभाग क्र.38 ब, विविध ठिकाणी नागरिकांना    बसण्यासाठी बाके  खरेदी करणे.</t>
  </si>
  <si>
    <t>CE22A548/S26-1082</t>
  </si>
  <si>
    <t>प्रभाग क्र.38 ब, विविध ठिकाणी पालखी सोहळ्यासाठी मंडप  व्यवस्था करणे.</t>
  </si>
  <si>
    <t>CE22A548/S26-1083</t>
  </si>
  <si>
    <t>5. करसल्लागार यांना द्यावयाचा मुशाहिरा</t>
  </si>
  <si>
    <t>प्रभाग क्र.  39 अ मध्ये, गणेश  पेठ  दुधभट्टी  येथे  मजला वाढविणे व तद्अनुषंगिक कामे  करणे</t>
  </si>
  <si>
    <t>RE11K107</t>
  </si>
  <si>
    <t>CE22A548/S26-1084</t>
  </si>
  <si>
    <t xml:space="preserve">प्रभाग क्र. 39 अ मधील ज्येष्ठ नागरिकांना बसण्याकरिता प्रभागात विविध ठिकाणी स्टीलचे बाकडे बसविणे व तद्अनुषंगिक कामे करणे </t>
  </si>
  <si>
    <t>CE22A548/S26-1085</t>
  </si>
  <si>
    <t xml:space="preserve">प्रभाग क्र.39 ब, सोमवार पेठ येथील पुरातन नागेश्वर मंदिर ( पुरातत्व विभाग- पुणे मनपा ) अंतर्गत उर्वरित कामे करणे, सुधारणा करणे तद्नुषंगिक कामे करणे. </t>
  </si>
  <si>
    <t>CE22A548/S26-1086</t>
  </si>
  <si>
    <t xml:space="preserve">प्रभाग क्र.39 ब, निवडुंग्या विठोबा मंदिरात संत तुकाराम महाराजांची पालखी मुक्कामी असते त्या करिता विविध ठिकाणी मंडप व्यवस्था करणे. तद्नुषंगिक कामे करणे. </t>
  </si>
  <si>
    <t>CE22A548/S26-1087</t>
  </si>
  <si>
    <t xml:space="preserve">प्रभाग क्र.39 ब, ज्येष्ठ नागरिकांना बसण्याकरिता प्रभागात विविध ठिकाणी स्टीलचे बाकडे बसविणे तद्नुषंगिक कामे करणे. </t>
  </si>
  <si>
    <t>CE22A548/S26-1088</t>
  </si>
  <si>
    <t>प्रभाग क्र.40 ब मध्ये ससूण क्वार्टर्स   येथे विविध विकासाची कामे करणे.</t>
  </si>
  <si>
    <t>CE22A548/S26-1089</t>
  </si>
  <si>
    <t>प्रभाग क्र.41  अ  आरोग्य कोठीत  विविध साहित्य खरेदी करणे</t>
  </si>
  <si>
    <t>CE22A548/S26-1090</t>
  </si>
  <si>
    <t>प्र.क्र.42 अ हडपसरगाव  वेस दुरुस्ती व सुशोभिकरण किरकोळ  नवीन   कामे करणे</t>
  </si>
  <si>
    <t>CE22A548/S26-1091</t>
  </si>
  <si>
    <t>प्रभाग क्र.43 अ, माळवाडी मधील महिला बचत भवन व व्यायाम शाळा उर्वरित कामे पूर्ण  करणे.</t>
  </si>
  <si>
    <t>CE22A548/S26-1092</t>
  </si>
  <si>
    <t>प्रभाग क्र.45 अ, स.नं.53 येथे  बाल भवन बांधणे</t>
  </si>
  <si>
    <t>ञ. भांडार खाते बेरीज</t>
  </si>
  <si>
    <t>CE22A548/S26-1093</t>
  </si>
  <si>
    <t>प्र.क्र.46ब महात्मा  सांस्कृतिक भवन येथील कै.सावित्रीबाई शिवरकर   बहुउद्देशीय हॉलचे काम पूर्ण  करणे</t>
  </si>
  <si>
    <t>CE22A548/S26-1094</t>
  </si>
  <si>
    <t>प्रभाग क्र.48 अ 1105 नाना पेठ  बालवाडीचे उर्वरित कामे करणे</t>
  </si>
  <si>
    <t>CE22A548/S26-1095</t>
  </si>
  <si>
    <t>प्रभाग क्र.48 अ संत ज्ञानेश्वर महाराज पालखी  वारकरी साठी  मांडव व्यवस्था करणे</t>
  </si>
  <si>
    <t>CE22A548/S26-1096</t>
  </si>
  <si>
    <t>प्रभाग क्र.  48 ब, पालखी चौक    दोन्ही बाजू सुशोभिकरण   करणे.</t>
  </si>
  <si>
    <t>CE22A548/S26-1097</t>
  </si>
  <si>
    <t>प्रभाग क्र.49अ,मनपाच्या जागेवरील   घरांंची   दुरुस्ती कामे करणे</t>
  </si>
  <si>
    <t>CE22A548/S26-1098</t>
  </si>
  <si>
    <t>प्र.क्र. 51 अ  मध्ये साने गुरुजी नगर म.न.पा वसाहत  रंग रंगोटी  करणे.</t>
  </si>
  <si>
    <t>CE22A548/S26-1099</t>
  </si>
  <si>
    <t>प्र.क्र.51 ब जोंधळे चौकातील  जुनी    कोठी पाडून   मजबूत    करणे व त्यावर  बचतगट विरंगुळा केंद्र  करणे</t>
  </si>
  <si>
    <t>CE22A548/S26-1100</t>
  </si>
  <si>
    <t>प्र.क्र.51 ब विजयानगर भागात  विरंगुळा केंद्र ज्येष्ठ   नागरिकांकरिता बांधणे</t>
  </si>
  <si>
    <t>CE22A548/S26-1101</t>
  </si>
  <si>
    <t>प्र.क्र.51 ब अंबिलओढा  कॉलनी येथे  सुधारणे विषयक  कामे करणे</t>
  </si>
  <si>
    <t>CE22A548/S26-1102</t>
  </si>
  <si>
    <t>प्र.क्र.51 ब मनपा वसाहत येथे  दरवाजे,खिडक्या प्लास्टर डाऊन टेक पाईप    इ.  कामे करणे</t>
  </si>
  <si>
    <t>CE22A548/S26-1103</t>
  </si>
  <si>
    <t>प्र.क्र.51 ब मध्ये बुध्दविहाराचे  उर्वरित काम करणे.</t>
  </si>
  <si>
    <t>CE22A548/S26-1104</t>
  </si>
  <si>
    <t>प्रभाग क्र.52  अ  गुरूदत्त झोपडपट्टी  येथे  समाजमंदिराजवळील कोठी दुरूस्त     करणे</t>
  </si>
  <si>
    <t>CE22A548/S26-1105</t>
  </si>
  <si>
    <t>प्रभाग क्र.52 अ भंडारी  हॉटेल म्हसोबानगर येथे  आरोग्य कोठी  बांधणे</t>
  </si>
  <si>
    <t>1. कायम सेवकवर्ग वेतन (म.स.आ.ज.)</t>
  </si>
  <si>
    <t>RE11L101A</t>
  </si>
  <si>
    <t>CE22A548/S26-1106</t>
  </si>
  <si>
    <t>प्रभाग क्र.52 अ राजेंद्रनगर  पी.एम.सी.वसाहत येथे दुरूस्तीचे   कामे करणे</t>
  </si>
  <si>
    <t>CE22A548/S26-1107</t>
  </si>
  <si>
    <t>प्र.क्र.52 ब मध्ये विविध ठिकाणी भवन दुरुस्तीची  कामे करणे</t>
  </si>
  <si>
    <t>CE22A548/S26-1108</t>
  </si>
  <si>
    <t>प्रभाग क्र.53 ब मधील आनंदनगर परिसरामध्ये   ज्येष्ठ  नागरिकांकरिता विरंगुहा  केंद्र  बांधणे</t>
  </si>
  <si>
    <t>CE22A548/S26-1109</t>
  </si>
  <si>
    <t>प्रभाग क्र.54 अ  मध्ये विविध ठिकाणी लोखंडी बाके  बसविणे.</t>
  </si>
  <si>
    <t>CE22A548/S26-1110</t>
  </si>
  <si>
    <t>प्रभाग क्र.54 अ  मध्ये विविध ठिकाणी  स्टेनलेस    स्टील    बाकडे बसविणे.</t>
  </si>
  <si>
    <t>CE22A548/S26-1111</t>
  </si>
  <si>
    <t>प्रभाग क्र.55 अ वडगाव   बु. बहुउद्देशिय केंद्राचे  अपूर्ण  काम पूर्ण  करणे</t>
  </si>
  <si>
    <t>RE11L102</t>
  </si>
  <si>
    <t>CE22A548/S26-1112</t>
  </si>
  <si>
    <t xml:space="preserve">प्रभाग क्र.56 अ मध्ये पानमळा वसाहत मधील आम्रपाली बुध्द विहार उर्वरित काम पूर्ण करणे व व्हाईट मार्बल बसवणे </t>
  </si>
  <si>
    <t>CE22A548/S26-1113</t>
  </si>
  <si>
    <t>प्रभाग क्र.56 अ मध्ये   पर्वती जलकेंद्र    आरोग्य    कोठी दुरुस्त     करणे</t>
  </si>
  <si>
    <t>CE22A548/S26-1114</t>
  </si>
  <si>
    <t>प्रभाग क्र.56 अ  मध्ये विविध ठिकाणी    लोखंडे बाके   बसविणे</t>
  </si>
  <si>
    <t>CE22A548/S26-1115</t>
  </si>
  <si>
    <t>प्रभाग क्र.56 ब मध्ये जनता  वसाहत पंचरत्न   बुध्द विहाराचे उर्वरित काम   पूर्ण  करणे</t>
  </si>
  <si>
    <t>CE22A548/S26-1116</t>
  </si>
  <si>
    <t>प्रभाग क्र.56 ब मध्ये  विठ्ठल   मंदिर परिसरामध्ये चॅनलिंग  जाळी  करणे</t>
  </si>
  <si>
    <t>CE22A548/S26-1117</t>
  </si>
  <si>
    <t>प्रभाग क्र.57 अ सावरकर पुतळा येथे  मेघ डंबरी  बांधणे</t>
  </si>
  <si>
    <t>3. कामगार शिक्षण वर्ग खर्च</t>
  </si>
  <si>
    <t>RE11L103</t>
  </si>
  <si>
    <t>CE22A548/S26-1118</t>
  </si>
  <si>
    <t>प्रभाग क्र.57 अ सावरकर पुतळ्यामागील हॉलला फर्निचर  करणे</t>
  </si>
  <si>
    <t>CE22A548/S26-1119</t>
  </si>
  <si>
    <t>प्रभाग क्र.57 अ सह्याद्री गाऊंड   येथे वॉचमन कोठी  बांधणे</t>
  </si>
  <si>
    <t>CE22A548/S26-1120</t>
  </si>
  <si>
    <t xml:space="preserve">प्रभाग क्र.57 अ स्वारगेट पीएमटी स्टॅन्डमध्ये ये-जा करणाऱ्या ज्येष्ठ नागरिक प्रवाशांसाठी विश्राम कक्ष बांधणे </t>
  </si>
  <si>
    <t>CE22A548/S26-1121</t>
  </si>
  <si>
    <t xml:space="preserve">प्रभाग क्र. 57 ब हिंदू हृदय सम्राट बाळासाहेब ठाकरे व्यंगचित्रकार यांचे कलादालन (गरवारे बालभवन) जवळ अर्धवट काम पुर्ण करणे. </t>
  </si>
  <si>
    <t>CE22A548/S26-1122</t>
  </si>
  <si>
    <t>प्रभाग क्र.  57 ब, पर्वती  दर्शन  येथील पुणे  म.न.पा.  ची डांबर कोठी  बांधणे</t>
  </si>
  <si>
    <t>4. खातेनिहाय परीक्षेकरीता द्यावयाच्या 
बक्षीसांची रक्कम</t>
  </si>
  <si>
    <t>CE22A548/S26-1123</t>
  </si>
  <si>
    <t>RE11L104</t>
  </si>
  <si>
    <t xml:space="preserve">प्रभाग क्र. 57 ब, मधील सारस बाग येथील विनायक दामोदर सावरकर यांच्या पुतळयावरील मेघडंबरी बांधणे. </t>
  </si>
  <si>
    <t>CE22A548/S26-1124</t>
  </si>
  <si>
    <t xml:space="preserve">प्रभाग क्र.59 अ मध्ये मिर्जा मशीद, मोठी मशीद मोमीनपुरा, छोटी मशीद मोमीनपुरा, रजाशा ट्रस्ट व विविध ठिकाणी स्टेलनेस स्टिल बोलार्ड बसविणे. </t>
  </si>
  <si>
    <t>CE22A548/S26-1125</t>
  </si>
  <si>
    <t>प्रभाग क्र.59 अ  मध्ये विविध ठिकाणी नागरीकांसाठी बाकडे  बसविणे.</t>
  </si>
  <si>
    <t>CE22A548/S26-1126</t>
  </si>
  <si>
    <t>प्र.क्र.60 अ कॉलनी नं.10  मध्ये विरंगुळा   केंद्र  बांधणे व उर्वरित कामे करणे</t>
  </si>
  <si>
    <t>CE22A548/S26-1127</t>
  </si>
  <si>
    <t>प्र.क्र.60  अ येथील पालखीसाठी व इतर  वार्षिक उत्सवासाठी मांडव व्यवस्था करणे</t>
  </si>
  <si>
    <t>CE22A548/S26-1128</t>
  </si>
  <si>
    <t>प्र.क्र.60 अ मनपा कॉलनी नं.10   येथील   संपूर्ण  कॉलनीतील घराचे   पत्र  बदलणे  व तद्नुषंगिक कामे करणे</t>
  </si>
  <si>
    <t>5. सेवापूर्ती समारंभ</t>
  </si>
  <si>
    <t>RE11L105</t>
  </si>
  <si>
    <t>CE22A548/S26-1129</t>
  </si>
  <si>
    <t>प्र.क्र.60  अ अरुणकुमार वैद्य स्टेडियम येथील क्षेत्रिय   कार्यालयाची विविध  विकास  कामे करणे</t>
  </si>
  <si>
    <t>CE22A548/S26-1130</t>
  </si>
  <si>
    <t xml:space="preserve">प्रभाग क्र. 60 ब, मधील संत ज्ञानेश्वर पालखी, संत तुकाराम पालखी मंडप व गणेश विसर्जन हौदांची व्यवस्था करणे. </t>
  </si>
  <si>
    <t>CE22A548/S26-1131</t>
  </si>
  <si>
    <t xml:space="preserve">प्रभाग क्र. 60 ब, मधील संत ज्ञानेश्वर सभागृहातील बचत गट प्रशिक्षण हॉल विकसित करणे व त्या अनुषंगाने कामे करणे. </t>
  </si>
  <si>
    <t>CE22A548/S26-1132</t>
  </si>
  <si>
    <t>प्रभाग क्र.61 अ येथे  गणपती  विसर्जन करिता  हौद बांधणे</t>
  </si>
  <si>
    <t>CE22A548/S26-1133</t>
  </si>
  <si>
    <t>प्र.क्र.61 ब विकासनगर  ब्रिजलगत एस.आर.पी.  शहीद जवानांच्या प्रतिकृतीचे स्तंभ   उभारणे</t>
  </si>
  <si>
    <t>6. कामगार कल्याणनिधी मनपा वर्गणी</t>
  </si>
  <si>
    <t>RE11L106</t>
  </si>
  <si>
    <t>CE22A548/S26-1134</t>
  </si>
  <si>
    <t>प्र.क्र.61 ब जगताप  नगर  येथील गणेश  विसर्जन हौदाच्या येथील विविध   कामे करणे</t>
  </si>
  <si>
    <t>CE22A548/S26-1135</t>
  </si>
  <si>
    <t>प्रभाग क्र.62 ब, मधील अर्धवट    संपर्क कार्यालय  बांधणे</t>
  </si>
  <si>
    <t>CE22A548/S26-1136</t>
  </si>
  <si>
    <t xml:space="preserve">प्रभाग क्र.62 ब, कोंढवा बु.मध्ये स.नं.59 मधील अॅमेनिटी स्पेसमध्ये ज्येष्ठ नागरिकांसाठी विरंगुळा केंद्र बांधणे. </t>
  </si>
  <si>
    <t>CE22A548/S26-1137</t>
  </si>
  <si>
    <t xml:space="preserve">प्रभाग क्र.62 ब, कोंढवा बु.व कोंढवा खु.येथील स्मशानभूमी व दशक्रियाविधी ठिकाणी विविध विकास कामे करणे. </t>
  </si>
  <si>
    <t>CE22A548/S26-1138</t>
  </si>
  <si>
    <t>प्रभाग क्र.63 ब मध्ये  कोंढवा खुर्द  गावठान येथे लोखंडी   बेचेंस बसविणे.</t>
  </si>
  <si>
    <t>CE22A548/S26-1139</t>
  </si>
  <si>
    <t>प्रभाग क्र.63 ब मध्ये शिवनेरी  नगर  येथील अर्धवट असलेला बहुउद्देशीय हॉल   बांधणे.</t>
  </si>
  <si>
    <t>7. मृत सेवकांच्या वारसांना अर्थसहाय्य</t>
  </si>
  <si>
    <t>RE11L107</t>
  </si>
  <si>
    <t>CE22A548/S26-1140</t>
  </si>
  <si>
    <t xml:space="preserve">प्र.क्र.65 अ मनपा कॉ.क्र.9 मधील बिल्डींग क्र.एफ मोडकळीस आल्यामुळे ती पाडून तिथे नविन बिल्डींग बांधणे </t>
  </si>
  <si>
    <t>CE22A548/S26-1141</t>
  </si>
  <si>
    <t>प्रभाग क्र.65 ब मध्ये मनपा  वसाहत क्र.7,8,9 मध्ये विविध विकासाची कामे करणे.</t>
  </si>
  <si>
    <t>CE22A548/S26-1142</t>
  </si>
  <si>
    <t xml:space="preserve">प्रभाग क्र.66 अ, मध्ये मुकूंदनगर स.नं.73 येथे नाल्याच्या कडेला असलेल्या मोकळ्या जागेत आरोग्य कोठी बांधणे . </t>
  </si>
  <si>
    <t>CE22A548/S26-1143</t>
  </si>
  <si>
    <t>प्रभाग क्र.66 अ, मधील सहकारनगर क्षेत्रिय  कार्यालयामध्ये विविध   दुरुस्तीची  कामे करणे .</t>
  </si>
  <si>
    <t>CE22A548/S26-1144</t>
  </si>
  <si>
    <t>प्रभाग क्र.67 ब, मध्ये आरोग्य कोठी  बांधणे.</t>
  </si>
  <si>
    <t>CE22A548/S26-1145</t>
  </si>
  <si>
    <t>प्रभाग क्र.67 ब, मध्ये   पर्वती स.नं.62 नालंदा    बुध्द विहार येथे  विविध विकास कामे करणे.</t>
  </si>
  <si>
    <t>8. कामगारांसाठी आपत्कालीन निधी</t>
  </si>
  <si>
    <t>RE11L108</t>
  </si>
  <si>
    <t>CE22A548/S26-1146</t>
  </si>
  <si>
    <t>तळजाई येथे  पर्यटन  स्थळ विकसित   करणे</t>
  </si>
  <si>
    <t>CE22A548/S26-1147</t>
  </si>
  <si>
    <t>प्रभाग क्र.70 ब मध्ये विविध ठिकाणी लोखंडी बेंचेस    बसविणे.</t>
  </si>
  <si>
    <t>CE22A548/S26-1148</t>
  </si>
  <si>
    <t>प्रभाग क्र.71 अ  मध्ये प्रेमनगर  येथील विरंगुळा केंद्रात विविध विकास कामे करणे</t>
  </si>
  <si>
    <t>CE22A548/S26-1149</t>
  </si>
  <si>
    <t>प्रभाग क्र.74 अ मधील आरोग्य कोठी येथे   वॉचमन  खोली बांधणे</t>
  </si>
  <si>
    <t>CE22A548/S26-1150</t>
  </si>
  <si>
    <t xml:space="preserve">प्रभाग क्र.74 ब, मधील तीन हत्ती चौकातील आरोग्य कोठीमध्ये विविध विकासाची कामे करणे व तद्नुषिंगक कामे करणे. </t>
  </si>
  <si>
    <t>13. कामगार नुकसान भरपाई अधिनियम 
1923 अंतर्गत नुकसान भरपाई देणे</t>
  </si>
  <si>
    <t>RE11L113</t>
  </si>
  <si>
    <t>CE22A548/S26-1151</t>
  </si>
  <si>
    <t>प्रभाग क्र.76 अ, मधील सुखसागरनगर  येथील महिला बचत गट हॉल  व पोलिस चौकी बांधणे.</t>
  </si>
  <si>
    <t>CE22A548/S26-1152</t>
  </si>
  <si>
    <t>प्रभाग क्र.76 ब सुखसागरनगर चैत्रबन शेजारील अॅमनेटी  स्पेस जागेवर   पोलिस  चौकी बांधणे</t>
  </si>
  <si>
    <t>CE22A548/S26-1153</t>
  </si>
  <si>
    <t xml:space="preserve">वसंतदादा पाटील आर्किटेक्चर कॉलेजचे प्लॅनप्रमाणे लक्ष्मीरोड येथील पथारीवाल्यांचे पुनवर्सन व इतर अनुषंगाने विकास करणे. </t>
  </si>
  <si>
    <t>CE22A548/S26-1154</t>
  </si>
  <si>
    <t xml:space="preserve">कै.म.ह.उर्फ बबनराव किराड सांस्कृतिक सभागृह व अभ्यासिका भवानी पेठ येथे कमान रंगरंगोटी, पॉलीश इत्यादी तदनुशंगिक सर्व कामे करणे </t>
  </si>
  <si>
    <t>CE22A548/S26-1155</t>
  </si>
  <si>
    <t xml:space="preserve">कै.म.ह.उर्फ बबनराव किराड सांस्कृतिक सभागृह व अभ्यासिका येथे ओइंग बसवणे तसेच स्वच्छता मशिन (डस्टर क्लिनर मशिन) स्पिकर व इतर साहित्य सांस्कृतिक सभागृह करीता घेणे </t>
  </si>
  <si>
    <t>CE22A548/S26-1156</t>
  </si>
  <si>
    <t xml:space="preserve">हिराबाग कोठीच्या व्यापारी आरक्षीत जागेवर स्व.वसंतदादा पाटील यांचे नावे 300 आसन व्यवस्थेचा हॉल बांधणे. </t>
  </si>
  <si>
    <t>14. पुणे मनपा अधिकारी / सेवक 
सांस्कृतिक मंच</t>
  </si>
  <si>
    <t>RE11L114</t>
  </si>
  <si>
    <t>CE22A548/S26-1157</t>
  </si>
  <si>
    <t xml:space="preserve">प्रभाग क्र.74 ब, मधील मनपाच्या मालकीच्या भितींवर रंग रंगोटी करून जनजागृती संदेश टाकणे व तद्नुषिंगक कामे करणे. </t>
  </si>
  <si>
    <t>CE22A548/S26-1158</t>
  </si>
  <si>
    <t>बोपोडी  येथील  शारदाबाई पवार   यु पी  एस सी केंद्राचे  काम पूर्ण  करणे</t>
  </si>
  <si>
    <t>CE22A548/S26-1159</t>
  </si>
  <si>
    <t>वीर  लहुजी वस्ताद सांस्कृतिक हॉल आतमधील रंगरंगोटी करणे.</t>
  </si>
  <si>
    <t>15. क्षेत्रिय महिला तक्रार निवारण समिती</t>
  </si>
  <si>
    <t>RE11L115</t>
  </si>
  <si>
    <t>CE22A548/S26-1160</t>
  </si>
  <si>
    <t xml:space="preserve">वीर लहुजी वस्ताद सांस्कृतिक हॉलमधील टॉयलेटची भांडे, आतील नळ कनेक्शन दुरूस्ती व पाईप लाईन बदलणे व कोटा फरशी बसविणे. </t>
  </si>
  <si>
    <t>CE22A548/S26-1161</t>
  </si>
  <si>
    <t xml:space="preserve">प्रभाग क्र.25 मधील पांडवनगर पी.एम.सी.कॉलनी या ठिकाणी म.न.पा.कॉलनी पाडून नवीन इमारत बांधणे. </t>
  </si>
  <si>
    <t>CE22A548/S26-1162</t>
  </si>
  <si>
    <t>सर सेनापती वीर बाजी पासलकर यांच्या स्मारकाच्या  येथे  विविध विकास कामे करणे.</t>
  </si>
  <si>
    <t>CE22A548/S26-1163</t>
  </si>
  <si>
    <t>पुणे  शहरातील  ज्येष्ठ  नागरिकांसाठी 10  विविध ठिकाणी विरंगुळा केंद्र  सुरू करणे.</t>
  </si>
  <si>
    <t>CE22A548/S26-1164</t>
  </si>
  <si>
    <t xml:space="preserve">यु.पी.एस.सी., एम.पी.एस.सी.स्पर्धा परिक्षांचे वर्ग, वाचनालय व अभ्यासिका 8 विधानसभा मतदार संघात सुरू करणे. </t>
  </si>
  <si>
    <t>CE22A548/S26-1165</t>
  </si>
  <si>
    <t xml:space="preserve">प्रभाग क्र.13 ब मधील शिवाजीनगर रेल्वे स्टेशन येथील मोडकळीस आलेले स्वच्छतागृह पाडून सदर ठिकाणी महिलांसाठी सामाजिक सभागृह बांधणे </t>
  </si>
  <si>
    <t>मनपा मुख्य भवनामध्ये महिला अधिकारी/ 
कर्मचाऱ्यांसाठी विश्रांतीकक्ष निर्माण करणे</t>
  </si>
  <si>
    <t>RE11L115A</t>
  </si>
  <si>
    <t>CE22A548/S26-1166</t>
  </si>
  <si>
    <t>शिवाजीनगर न्यायालय व परिसरात  पक्षकारांना नागरी  सुविधा  देणे.</t>
  </si>
  <si>
    <t>CE22A548/S26-1167</t>
  </si>
  <si>
    <t>नगररोड क्षेत्रिय   कार्यालयाची नवीन इमारत बांधणे</t>
  </si>
  <si>
    <t>CE22A548/S26-1168</t>
  </si>
  <si>
    <t>प्र.क्र. 18ब, अॅमिनिटी स्पेस   जागेवर सुधारणा कामे करणे</t>
  </si>
  <si>
    <t>CE22A548/S26-1169</t>
  </si>
  <si>
    <t>प्र.क्र. 39 त्रिशुंड्या गणपती मंदिरात विविध सुधारणा कामे करणे</t>
  </si>
  <si>
    <t>CE22A548/S26-1170</t>
  </si>
  <si>
    <t xml:space="preserve">पुणे मनपाच्या मालकीच्या जागेवरील मुंढवा केशवनगर पुनर्वसन केलेल्या भागात विविध विकास कामे करणे </t>
  </si>
  <si>
    <t>मराठी भाषा संवर्धन</t>
  </si>
  <si>
    <t>RE11L116</t>
  </si>
  <si>
    <t>यादी   क्र. एस26 बेरीज</t>
  </si>
  <si>
    <t>यादी   क्र. एस12</t>
  </si>
  <si>
    <t>शहरात विविध ठिकाणी व्यायाम शाळा बांधणे</t>
  </si>
  <si>
    <t>CE22A370/S12-</t>
  </si>
  <si>
    <t>नगरसेवकांसाठी नागरिक समस्या 
सोडविण्यासाठी प्रशिक्षण वर्ग</t>
  </si>
  <si>
    <t>RE11L117</t>
  </si>
  <si>
    <t>CE22A370/S12-501</t>
  </si>
  <si>
    <t xml:space="preserve">प्रभाग क्र.2 ब आपले घर सोसा., खराडी येथील जिमचे अर्धवट काम पूर्ण करणे व व्यायाम साहित्य खरेदी करणे </t>
  </si>
  <si>
    <t>CE22A370/S12-502</t>
  </si>
  <si>
    <t>प्रभाग क्र.5अ,  टिंगरेनगर (मोकळी  जागा) वैभव कॉलनी येथे  व्यायामशाळा बांधणे</t>
  </si>
  <si>
    <t>CE22A370/S12-503</t>
  </si>
  <si>
    <t>1 अपत्यावर कुटुंब नियोजनाचे ऑपरेशन 
केलेल्या पुणे महानगरपालिकेतील सेवकांना 
2 जादा वेतनवाढ देणे.</t>
  </si>
  <si>
    <t>प्रभाग क्र.6ब  मध्ये व्यायाम शाळा साहित्य   पुरविणे.</t>
  </si>
  <si>
    <t>RE11L120</t>
  </si>
  <si>
    <t>CE22A370/S12-504</t>
  </si>
  <si>
    <t>प्र.क्र.8 ब औंध मारुतराव गायकवाड उद्यान येथे ओपन   जिम साहित्य बसविणे</t>
  </si>
  <si>
    <t>CE22A370/S12-505</t>
  </si>
  <si>
    <t>प्रभाग क्र.  9 मध्ये विविध ठिकाणी व्यायाम शाळांमध्ये साहित्य   पुरविणे</t>
  </si>
  <si>
    <t>CE22A370/S12-506</t>
  </si>
  <si>
    <t>प्रभाग क्र  11  अ मधील मंजू  मित्र मंडळ    येथे व्यायामाचे साहित्य पुरविणे</t>
  </si>
  <si>
    <t>CE22A370/S12-507</t>
  </si>
  <si>
    <t>प्रभाग क्र  11  अ मधील बाबा  आमटे सभागृह येथे  जिम  बांधणे</t>
  </si>
  <si>
    <t>CE22A370/S12-508</t>
  </si>
  <si>
    <t>प्रभाग क्र.13 अ  मध्ये बालवाडी व व्यायाम शाळा दुरुस्ती करणे.</t>
  </si>
  <si>
    <t>महिलांसाठी विविध योजना, सांस्कृतिक 
कार्यक्रम, प्रशिक्षण शिबिरे आयोजित करणे</t>
  </si>
  <si>
    <t>RE11L121</t>
  </si>
  <si>
    <t>CE22A370/S12-509</t>
  </si>
  <si>
    <t>प्रभाग क्र.13 अ  मध्ये विविध ठिकाणी व्यायाम शाळा साहित्य   पुरविणे.</t>
  </si>
  <si>
    <t>CE22A370/S12-510</t>
  </si>
  <si>
    <t>प्र.क्र.13 ब मधील व्यायामशाळांसाठी साहित्य खरेदी करणे</t>
  </si>
  <si>
    <t>CE22A370/S12-511</t>
  </si>
  <si>
    <t>प्रभाग क्र.  14 ब मध्ये, रामनगर येथिल जिममध्ये साहित्य पुरविणे व सुधार व्यवस्थेची कामे करणे.</t>
  </si>
  <si>
    <t>CE22A370/S12-512</t>
  </si>
  <si>
    <t xml:space="preserve">प्रभाग क्र.15 ब मध्ये असलेले जुने क्षेत्रिय कार्यालय येथे असलेले व्यायामशाळेची दुरुस्ती करणे व साहित्य पुरविणे </t>
  </si>
  <si>
    <t>CE22A370/S12-513</t>
  </si>
  <si>
    <t>प्रभाग क्र.16 अ स.नं120 फुलेनगर वसाहत मनपा जागेत व्यायामशाळा बांधणे</t>
  </si>
  <si>
    <t>CE22A370/S12-514</t>
  </si>
  <si>
    <t>प्रभाग क्र.16 अ स.नं120 फुलेनगर वसाहत व्यायाम शाळेसाठी साहित्य   खरेदी करणे</t>
  </si>
  <si>
    <t>CE22A370/S12-515</t>
  </si>
  <si>
    <t xml:space="preserve">प्रभाग क्र.16 ब मध्ये भारतनगर येथील जुनी मोडकळीस आलेली व्यायामशाळा बांधणे व विकास कामे करणे </t>
  </si>
  <si>
    <t>CE22A370/S12-516</t>
  </si>
  <si>
    <t>प्रभाग क्र.  20 अ  मध्ये विविध ठिकाणी जिम्नॅशियम  हॉलमध्ये व्यायामशाळा साहित्य पुरविणे</t>
  </si>
  <si>
    <t>CE22A370/S12-517</t>
  </si>
  <si>
    <t>ट. सल्लागार कामगार बेरीज</t>
  </si>
  <si>
    <t>प्रभाग क्र.21 लोकसेवा वसाहत येथील व्यायामशाळेसाठी व्यायाम  साहित्य खरेदी करणे</t>
  </si>
  <si>
    <t>CE22A370/S12-518</t>
  </si>
  <si>
    <t>प्रभाग क्र.22 ब पानमळा येथे  दोन  मजली समता संवर्धन मंडळाची  बालवाडी व व्यायामशाळा बांधणे</t>
  </si>
  <si>
    <t>CE22A370/S12-519</t>
  </si>
  <si>
    <t>प्रभाग क्र.22 ब डॉ.नायडू  रूग्णालय कर्मचारी वसाहत येथे  व्यायामशाळा बांधणे</t>
  </si>
  <si>
    <t>CE22A370/S12-520</t>
  </si>
  <si>
    <t>प्रभाग क्र.22 ब विविध व्यायाम शाळांना व्यायाम  साहित्य पुरविणे</t>
  </si>
  <si>
    <t>CE22A370/S12-521</t>
  </si>
  <si>
    <t>प्र.क्र.30 अ मध्ये  ईशाननगरी   येथील   मनपा   जागेत   ओपन जिम मशिनरी बसविणे</t>
  </si>
  <si>
    <t>CE22A370/S12-522</t>
  </si>
  <si>
    <t>प्रभाग क्र.34 अ मधील व्यायाम  शाळेचे काम पूर्ण  करणे</t>
  </si>
  <si>
    <t>CE22A370/S12-523</t>
  </si>
  <si>
    <t>प्रभाग क्र.36 अ, मध्ये जिम साहित्य खरेदी करणे.</t>
  </si>
  <si>
    <t>CE22A370/S12-524</t>
  </si>
  <si>
    <t>प्रभाग क्र.44 अ,  रामचंद्र बनकर क्रिडा  संकुलामध्ये व्यायामाचे साहित्य घेणे व सी.सी.टि.व्ही.बसविणे.</t>
  </si>
  <si>
    <t>CE22A370/S12-525</t>
  </si>
  <si>
    <t>प्रभाग क्र.44 अ, येथे ओपन   जिम व्यायामाचे एक्युमेंट बसविणे.</t>
  </si>
  <si>
    <t>CE22A370/S12-526</t>
  </si>
  <si>
    <t>प्रभाग क्र.  48 ब, मधील  व्यायामशाळेचे नूतनिकरण  करणे व व्यायामसाहित्य पुरविणे.</t>
  </si>
  <si>
    <t>CE22A370/S12-527</t>
  </si>
  <si>
    <t>प्र.क्र.51 ब गेजगे व्यायामशळेत सुधारणा विषयक कामे करणे  व साहित्य घेणे</t>
  </si>
  <si>
    <t>CE22A370/S12-528</t>
  </si>
  <si>
    <t>प्रभाग क्र.52 अ मोरेश्वर मित्र मंडळ व्यायाम शाळेचे उर्वरीत काम  करणे व साहित्य पुरविणे</t>
  </si>
  <si>
    <t>CE22A370/S12-529</t>
  </si>
  <si>
    <t>प्रभाग क्र.52 अ स्वामी   समर्थ मंदिर येथील व्यायाम शाळेचे उर्वरित काम   करणे व साहित्य पुरविणे</t>
  </si>
  <si>
    <t>ठ−1. जनता संपर्क कार्यालय</t>
  </si>
  <si>
    <t>CE22A370/S12-530</t>
  </si>
  <si>
    <t>प्रभाग क्र.52 अ नवयुग  मित्र मंडळ    येथे व्यायाम शाळा दुरूस्त करून  नवीन साहित्य पुरविणे</t>
  </si>
  <si>
    <t>CE22A370/S12-531</t>
  </si>
  <si>
    <t xml:space="preserve">प्र.क्र.52 ब दत्तवाडी येथील विजयी चैतन्य मित्र मंडळा जवळील व्यायामशाळेत व्यायामाचे साहित्य पुरविणे </t>
  </si>
  <si>
    <t>CE22A370/S12-532</t>
  </si>
  <si>
    <t xml:space="preserve">प्रभाग क्र.55 ब वडगाव बु. मध्ये जलतरण तलावाचे उर्वरित काम पूर्ण करणे व व्यायाम साहित्य खरेदी करणे </t>
  </si>
  <si>
    <t>CE22A370/S12-533</t>
  </si>
  <si>
    <t>प्रभाग क्र.  57 ब पर्वती  दर्शन  येथील अर्धवट राहिलेले व्यायाम शाळेचे साहित्य  व फर्निचर बसवणे.</t>
  </si>
  <si>
    <t>1 कायम सेवकवर्ग वेतन (म.स.आ.)</t>
  </si>
  <si>
    <t>RE11M101A</t>
  </si>
  <si>
    <t>CE22A370/S12-534</t>
  </si>
  <si>
    <t>प्रभाग क्र.59 अ  मध्ये 45,  गुरुवार पेठ  शेजारील  जागेत व्यायाम शाळा बांधणे व व्यायाम  साहित्य पुरविणे.</t>
  </si>
  <si>
    <t>CE22A370/S12-535</t>
  </si>
  <si>
    <t>प्र.क्र.60  अ येथील विरंगुळा केंद्रात व्यायाम  साहित्य खरेदी करणे</t>
  </si>
  <si>
    <t>CE22A370/S12-536</t>
  </si>
  <si>
    <t>प्रभाग क्र.61 अ व्यायामशाळेचे  अपुरे  काम पूर्ण  करणे</t>
  </si>
  <si>
    <t>CE22A370/S12-537</t>
  </si>
  <si>
    <t>प्र.क्र.61 ब स.नं.75 ताडीमळा व्यायामशाळा बांधणे</t>
  </si>
  <si>
    <t>CE22A370/S12-538</t>
  </si>
  <si>
    <t>प्रभाग क्र.65 ब मध्ये मीरा   मार्केट  जवळील महिला जीम  मध्ये साहित्य   पुरविणे.</t>
  </si>
  <si>
    <t>RE11M102</t>
  </si>
  <si>
    <t>CE22A370/S12-539</t>
  </si>
  <si>
    <t>प्र.क्र.71 ब बिबवेवाडी ओटा  येथील बॅडमिंटन हॉल मधील व्यायामशाळेत  व्यायाम  साहित्य पुरविणे</t>
  </si>
  <si>
    <t>CE22A370/S12-540</t>
  </si>
  <si>
    <t>वि.भा.पाटील जलतरण  तलावातील  महिलांसाठी व्यायामशाळा बांधणे</t>
  </si>
  <si>
    <t>CE22A370/S12-541</t>
  </si>
  <si>
    <t>प्रभाग क्र.65  मध्ये लोहियानगर पुणे  येथील व्यायामशाळेत  साहित्य देणे.</t>
  </si>
  <si>
    <t>यादी   क्र. एस12 बेरीज</t>
  </si>
  <si>
    <t>यादी   क्र. एस16</t>
  </si>
  <si>
    <t>शहरात विविध ठिकाणी समाज मंदिर, ग्रंथालय, वाचनालय, अभ्यासिका   बांधणे</t>
  </si>
  <si>
    <t>CE22A458/S16-</t>
  </si>
  <si>
    <t>CE22A458/S16-701</t>
  </si>
  <si>
    <t>प्रभाग क्र.1 ब टिंगरेनगर येथील  अष्टविनायक  उद्यानामध्ये  आपल  ग्रंथालय मध्ये विविध विकास कामे करण</t>
  </si>
  <si>
    <t>CE22A458/S16-702</t>
  </si>
  <si>
    <t>प्रभाग क्र.3 ब मध्ये    बॉम्बे    सॅपर्स    येथे अभ्यासिका व ज्येष्ठ  नागरिकांसाठी ग्रंथालय   बांधणे</t>
  </si>
  <si>
    <t>CE22A458/S16-703</t>
  </si>
  <si>
    <t>प्रभाग क्र.4अ, आण्णा  भाऊ  साठे समाज मंदिर दुरुस्त करणे  .</t>
  </si>
  <si>
    <t>CE22A458/S16-704</t>
  </si>
  <si>
    <t>प्रभाग क्र.4 ब, मधील मस्जिद समाज मंदिराचे उर्वरित काम करणे.</t>
  </si>
  <si>
    <t>CE22A458/S16-705</t>
  </si>
  <si>
    <t>प्रभाग क्र  5 ब मध्ये विविध  समाजमंदिरात विकासाची  कामे करणे</t>
  </si>
  <si>
    <t>CE22A458/S16-706</t>
  </si>
  <si>
    <t>प्रभाग क्र.6 अ  मध्ये तेलगु समाज मंदीराचे उर्वरीत  कामे करणे.</t>
  </si>
  <si>
    <t>CE22A458/S16-707</t>
  </si>
  <si>
    <t>प्रभाग क्र.6 ब, मध्ये तामीळ समाज  मंदिर  विकसित  करणे.</t>
  </si>
  <si>
    <t>CE22A458/S16-708</t>
  </si>
  <si>
    <t>प्र.क्र.7अ   मध्ये बाराते  वस्ती  समाज मंदिराचा वरचा  मजला  वाढविणे.</t>
  </si>
  <si>
    <t>CE22A458/S16-709</t>
  </si>
  <si>
    <t>प्र.क्र.7 ब मध्ये संजयनगर सुलभ  शौचालयाच्या मोकळ्या जागेत वाचनालय बांधणे</t>
  </si>
  <si>
    <t>CE22A458/S16-710</t>
  </si>
  <si>
    <t>प्र.क्र.7 ब मध्ये संजयनगर येथे  मोकळ्या जागेत अभ्यासिका   बांधणे</t>
  </si>
  <si>
    <t>CE22A458/S16-711</t>
  </si>
  <si>
    <t>प्रभाग क्र  11 अ मधील  जनसेवा मित्र  मंडळ    येथे अभ्यासिका   बांधणे</t>
  </si>
  <si>
    <t>CE22A458/S16-712</t>
  </si>
  <si>
    <t>प्रभाग क्र  11 अ मधील  जनता वसाहत साईबाबा  मंदिरासमोरील  समाजमंदिर   विकसित  करणे</t>
  </si>
  <si>
    <t>CE22A458/S16-713</t>
  </si>
  <si>
    <t>प्रभाग क्र  11  अ मधील संकल्प मित्र मंडळ    येथे अभ्यासिका   बांधणे</t>
  </si>
  <si>
    <t>CE22A458/S16-714</t>
  </si>
  <si>
    <t>प्रभाग क्र  11ब, गोखलेनगर मधील  बाबा  आमटे  सांस्कृतिक सभागृहाची  विकास कामे करणे.</t>
  </si>
  <si>
    <t>3. दैनिके, साप्ताहिके, मासिके वर्गणी व 
पुस्तके खरेदी (म.स.आ.)</t>
  </si>
  <si>
    <t>RE11M103</t>
  </si>
  <si>
    <t>CE22A458/S16-715</t>
  </si>
  <si>
    <t>प्रभाग क्र.13 अ  मध्ये पाटिल इस्टेट  येथे   समाज मंदीर  दुरुस्ती विषयक कामे करणे.</t>
  </si>
  <si>
    <t>CE22A458/S16-716</t>
  </si>
  <si>
    <t>प्र.क्र.14 अ मधील  जजवाननगर   येथील संत निरंकारीबाबा येथील शौचालयाजवळ समाजमंदिर   बांधणे</t>
  </si>
  <si>
    <t>CE22A458/S16-717</t>
  </si>
  <si>
    <t xml:space="preserve">प्र.क्र.14 अ मधील लक्ष्मीनगर येथील गोरक्षनाथ महाराज समाजमंदिराचे उर्वरित कामे करणे व सुशोभिकरण करणे </t>
  </si>
  <si>
    <t>CE22A458/S16-718</t>
  </si>
  <si>
    <t>प्र.क्र.14 अ मधील  मधील  समाजमंदिर, शाळा, दवाखाने, व्यायामशाळा आवश्यकते  नुसार  दुरुस्तीकरणे</t>
  </si>
  <si>
    <t>CE22A458/S16-719</t>
  </si>
  <si>
    <t>प्रभाग क्र.  14 ब मध्ये,   चांदणी चौक व मोझे शाळे समोरील समाज  मंदिराचे उर्वरित कामे करणे.</t>
  </si>
  <si>
    <t>CE22A458/S16-720</t>
  </si>
  <si>
    <t xml:space="preserve">प्रभाग क्र. 14 ब मध्ये, जयजवान नगर येथिल अमृतेश्वर समाज मंदिराचे व इतर समाजमंदिराचे उर्वरित कामे करणे. </t>
  </si>
  <si>
    <t>CE22A458/S16-721</t>
  </si>
  <si>
    <t>प्रभाग क्र.15 अ  मध्ये अशोकनगर   येरवडा   मध्ये  अर्धवट असलेले समाज मंदिराचे काम   पुर्ण  करणे.</t>
  </si>
  <si>
    <t>4. संपर्क, प्रसिद्धी (म.स.आ.)</t>
  </si>
  <si>
    <t>RE11M104</t>
  </si>
  <si>
    <t>CE22A458/S16-722</t>
  </si>
  <si>
    <t>प्रभाग क्र.15  अ  मध्ये नुराणी मशीद  समोर समाज  मंदिर बांधणे.</t>
  </si>
  <si>
    <t>CE22A458/S16-723</t>
  </si>
  <si>
    <t>प्रभाग क्र.15 अ  मध्ये ज्वाला  मंडळाजवळ समाज मंदिर बांधणे.</t>
  </si>
  <si>
    <t>CE22A458/S16-724</t>
  </si>
  <si>
    <t>प्रभाग क्र.15 ब मधील आर के  चौकातील येथील अर्धवट अवस्थेत असलेले  समाजमंदिर   बांधणे</t>
  </si>
  <si>
    <t>CE22A458/S16-725</t>
  </si>
  <si>
    <t>प्रभाग क्र.15 ब मधील   अशोकनगर येथील अर्धवट अवस्थेत समाजमंदिर   बांधणे</t>
  </si>
  <si>
    <t>CE22A458/S16-726</t>
  </si>
  <si>
    <t>प्रभाग क्र.15 ब मधील संघर्ष मित्र मंडळ    येथे पत्र्याचे समाजमंदिर   काढून  नविन समाजमंदिर   बांधणे</t>
  </si>
  <si>
    <t>CE22A458/S16-727</t>
  </si>
  <si>
    <t xml:space="preserve">प्रभाग क्र.16 ब मध्ये स.नं.106 भारत नगर येथील जुने मोडकळीस आलेले समाजमंदिर पाडून दोन मजली इमारत बांधणे व विकास कामे करणे </t>
  </si>
  <si>
    <t>CE22A458/S16-728</t>
  </si>
  <si>
    <t>प्रभाग क्र  17 अ  मध्ये कल्याणीनगर व भाटनगर  येथील मनपा वाचनालयात पुस्तके  पुरविणे</t>
  </si>
  <si>
    <t>5. जाहिरात प्रकटन खर्च</t>
  </si>
  <si>
    <t>RE11M105</t>
  </si>
  <si>
    <t>CE22A458/S16-729</t>
  </si>
  <si>
    <t>प्रभाग क्र.18 ब मध्ये पुणे  मनपा हॉलमधील  ग्रंथालयात पुस्तके  खरेदी करणे</t>
  </si>
  <si>
    <t>CE22A458/S16-730</t>
  </si>
  <si>
    <t>प्रभाग क्र.18 ब मध्ये पुणे  मनपा हॉलमधील  ग्रंथालयात फर्निचर व सुधारणा कामे करणे</t>
  </si>
  <si>
    <t>CE22A458/S16-731</t>
  </si>
  <si>
    <t>प्रभाग क्र.19 अ स.नं.51,52 येथे  वाचनालय व अभ्यासिका   बांधणे</t>
  </si>
  <si>
    <t>CE22A458/S16-732</t>
  </si>
  <si>
    <t>तुकाराम नगर मधील अंगणवाडीचे अर्धवट काम   पुर्ण  करणे</t>
  </si>
  <si>
    <t>CE22A458/S16-733</t>
  </si>
  <si>
    <t>प्रभाग क्र.  20  अ मधील मुंढवा भाजी मार्केट येथील बहुउद्देशीय इमारतीत  अभ्यासिका तयार करणे</t>
  </si>
  <si>
    <t>CE22A458/S16-734</t>
  </si>
  <si>
    <t>प्रभाग क्र.  20  अ मधील सर्वाेदय कॉलनी    येथे समाजमंदिर   बांधणे</t>
  </si>
  <si>
    <t>6. मनपा कार्यक्रम प्रसिद्धी</t>
  </si>
  <si>
    <t>RE11M106</t>
  </si>
  <si>
    <t>CE22A458/S16-735</t>
  </si>
  <si>
    <t>प्रभाग क्र.  20  अ मधील आनंद निवास व राजगे आळी येथे  समाजमंदिराचे विकास  कामे करणे</t>
  </si>
  <si>
    <t>CE22A458/S16-736</t>
  </si>
  <si>
    <t>प्रभाग क्र.21 मध्ये समाजमंदिरांची  दुरुस्ती व देखभाल   करणे</t>
  </si>
  <si>
    <t>CE22A458/S16-737</t>
  </si>
  <si>
    <t xml:space="preserve">प्रभाग क्र.23 अ मधील भिमनगर व नेहरू विकास मंडळ येथील समाज मंदिर व सभामंडप यांची देखभाल दुरूस्ती करणे. </t>
  </si>
  <si>
    <t>CE22A458/S16-738</t>
  </si>
  <si>
    <t>प्रभाग क्र.23 अ मधील 251 इंदिरानगर येथील   समाज मंदिराचे उर्वरित काम करणे.</t>
  </si>
  <si>
    <t>CE22A458/S16-739</t>
  </si>
  <si>
    <t>प्र.क्र.23 ब मधील  समाजमंदिराची विविध विकास कामे करणे</t>
  </si>
  <si>
    <t>CE22A458/S16-740</t>
  </si>
  <si>
    <t>पुणे मनपामार्फत होणाऱ्या विकास कामांची 
प्रसिध्दी करणे</t>
  </si>
  <si>
    <t>RE11M108</t>
  </si>
  <si>
    <t xml:space="preserve">प्र.क्र.26 अ मधील राऊतवाडी, हनुमाननगर, केळेवाडी, मोरे श्रमिक वसाहत, वसंतनगर भमीनगर परिसरात समाजमंदिर दुरुस्ती रंगरंगोटी करणे </t>
  </si>
  <si>
    <t>CE22A458/S16-741</t>
  </si>
  <si>
    <t>प्रभाग क्र.27 अ, विविध ठिकाणातील समाज मंदिर  दुरूस्ती व रंगरंगोटी करणे.</t>
  </si>
  <si>
    <t>CE22A458/S16-742</t>
  </si>
  <si>
    <t>प्रभाग क्र.28 अ, मध्ये समाजमंदिर  बांधणे.</t>
  </si>
  <si>
    <t>CE22A458/S16-743</t>
  </si>
  <si>
    <t>प्रभाग क्र.28 ब, मध्ये विविध ठिकाणी समाजमंदिर बांधणे व दुरूस्ती करणे.</t>
  </si>
  <si>
    <t>CE22A458/S16-744</t>
  </si>
  <si>
    <t>प्रभाग क्र.29ब, मध्ये ताब्यात आलेल्या अॅमिनिटी स्पेसमध्ये    वाचनालय करणे.</t>
  </si>
  <si>
    <t>CE22A458/S16-745</t>
  </si>
  <si>
    <t xml:space="preserve">प्रभाग क्र.30ब, मध्ये स.नं.45 मध्ये समाज मंदिर, व्यायामशाळा व सांस्कृतिक हॉलचे उर्वरित काम पूर्ण करणे </t>
  </si>
  <si>
    <t>CE22A458/S16-746</t>
  </si>
  <si>
    <t xml:space="preserve">प्रभाग क्र.32 अ मधील समाजमंदिर, अंगणवाडी व व्यायामशाळा यांची तसेच मनपा इमारतींची दुरुस्ती विषयक कामे करणे </t>
  </si>
  <si>
    <t>CE22A458/S16-747</t>
  </si>
  <si>
    <t>प्रभाग क्र.32 अ मधील  पंचशिल मित्र  मंडळाचे समाजमंदिराचे उर्वरित काम   करणे</t>
  </si>
  <si>
    <t>CE22A458/S16-748</t>
  </si>
  <si>
    <t>प्रभाग क्र.32 ब भैरवनाथ मित्र मंडळ शेजारी समाजमंदिर   बांधणे</t>
  </si>
  <si>
    <t>CE22A458/S16-749</t>
  </si>
  <si>
    <t>प्रभाग क्र.32 ब पंचशिल मित्र  मंडळ येथील समाजमंदिराचे उर्वरित काम   करणे</t>
  </si>
  <si>
    <t>ठ−1. जनता संपर्क कार्यालय बेरीज</t>
  </si>
  <si>
    <t>CE22A458/S16-750</t>
  </si>
  <si>
    <t>प्रभाग क्र.32 ब हॅपी कॉलनी   गल्ली क्र.2   येथे समाजमंदिर   बांधणे</t>
  </si>
  <si>
    <t>CE22A458/S16-751</t>
  </si>
  <si>
    <t>प्रभाग क्र.36 अ, एरंडवणा गावठाण येथे  समाज मंदिराची   दुरूस्तीची कामे करणे.</t>
  </si>
  <si>
    <t>CE22A458/S16-752</t>
  </si>
  <si>
    <t>प्रभाग क्र.40 ब मध्ये   पुना क्लब वसाहत याठिकाणी समाजमंदिर  बांधणे.</t>
  </si>
  <si>
    <t>CE22A458/S16-753</t>
  </si>
  <si>
    <t>प्रभाग क्र.41 अ भिमनगर समाज मंदिरमध्ये फर्निचर  सहित कॉम्प्युटर लॅब सुरू  करणे</t>
  </si>
  <si>
    <t>CE22A458/S16-754</t>
  </si>
  <si>
    <t xml:space="preserve">प्र.क्र.42 अ स.नं.81 डांगमाळी मळा येथील स्विमिंग टँक व प्ले गाऊंड विकसित करणे (वॉचमन रुम, समाज मंदिर, जीम, उपासना केंद्र, योगा हॉल व इतर कामे विकसित करणे) </t>
  </si>
  <si>
    <t>CE22A458/S16-755</t>
  </si>
  <si>
    <t>प्रभाग क्र.  44 ब मध्ये, समाज मंदिर  दुरूस्त करणे.</t>
  </si>
  <si>
    <t>CE22A458/S16-756</t>
  </si>
  <si>
    <t xml:space="preserve">प्रभाग क्र. 44 ब मध्ये, वेताळ बाबा वसाहत येथे समाज मंदिराचा पतरा काढून स्लॅप टाकणे वरचा मजला बांधणे. </t>
  </si>
  <si>
    <t>CE22A458/S16-757</t>
  </si>
  <si>
    <t>प्र.क्र.46 अ रामटेकडी  परिसरातील समाजमंदिराची दुरुस्ती कामे करणे</t>
  </si>
  <si>
    <t>CE22A458/S16-758</t>
  </si>
  <si>
    <t>प्रभाग क्र.48 अ समाजमंदिराचे  विविध   कामे करणे</t>
  </si>
  <si>
    <t>CE22A458/S16-759</t>
  </si>
  <si>
    <t>प्रभाग क्र.  48 ब, आंध्रझार आळी वारकरी  संप्रदयासाठीचे समाज मंदिराचे उर्वरित कामे करणे.</t>
  </si>
  <si>
    <t>CE22A458/S16-760</t>
  </si>
  <si>
    <t>प्रभाग क्र.  48 ब, तिळवण तेली समाजमंदिरात  वारकरी संप्रदायासाठी समाजमंदिर  बांधणे.</t>
  </si>
  <si>
    <t>CE22A458/S16-761</t>
  </si>
  <si>
    <t xml:space="preserve">प्रभाग क्र. 48 ब, पालखी मंदिर परिसरातील वारकरी संप्रदायासाठी कच्छी लोहाणा समाजमंदिराची कामे करणे. </t>
  </si>
  <si>
    <t>CE22A458/S16-762</t>
  </si>
  <si>
    <t>प्रभाग क्र.50 ब,आरक्षित असलेल्या मनपा जागेत व समाज मंदिरामध्ये अभ्यासिका सुरू करणे.</t>
  </si>
  <si>
    <t>RE11N101A</t>
  </si>
  <si>
    <t>CE22A458/S16-763</t>
  </si>
  <si>
    <t>प्र.क्र. 51 अ  मध्ये म.न.पा शाळा क्र.  65 येथे  अभ्यासिका उर्वरित काम करणे.</t>
  </si>
  <si>
    <t>CE22A458/S16-764</t>
  </si>
  <si>
    <t>प्र.क्र. 51 अ  मध्ये अण्णाभाउ साठे समाज मंदिरावर मजला  वाढविणे.</t>
  </si>
  <si>
    <t>CE22A458/S16-765</t>
  </si>
  <si>
    <t>प्र.क्र. 51 अ  मध्ये लक्ष्मीनारायण टॉवर समोर समाज  मंदिर किंवा   अभ्यासिका   बांधणे.</t>
  </si>
  <si>
    <t>CE22A458/S16-766</t>
  </si>
  <si>
    <t>प्रभाग क्र.52 अ  फाळके गोठा  येथे समाज मंदिर बांधणे</t>
  </si>
  <si>
    <t>CE22A458/S16-767</t>
  </si>
  <si>
    <t>प्रभाग क्र.52 अ जयनाथ   मित्र मंडळाचे समाजमंदिर   बांधणे</t>
  </si>
  <si>
    <t>CE22A458/S16-768</t>
  </si>
  <si>
    <t>प्रभाग क्र.52 अ विविध   ठिकाणी वाचनालये बसविणे</t>
  </si>
  <si>
    <t>RE11N102</t>
  </si>
  <si>
    <t>CE22A458/S16-769</t>
  </si>
  <si>
    <t>प्रभाग क्र.56 अ  मध्ये पानमळा वसाहत  परुळेकर ग्रंथालय  पॅनलिंग व दुरूस्त करणे,   पुस्तके  खरेदीकरणे</t>
  </si>
  <si>
    <t>CE22A458/S16-770</t>
  </si>
  <si>
    <t>प्रभाग क्र.56 अ मध्ये  नेर्लेकर हॉस्पिटल  समाजमंदिर दुरुस्त करणे</t>
  </si>
  <si>
    <t>CE22A458/S16-771</t>
  </si>
  <si>
    <t>प्रभाग क्र.56 अ  मध्ये पानमळा वसाहत  शंकर  मंदिर जवळ समाजमंदिराचे उर्वरित काम   पूर्ण  करणे</t>
  </si>
  <si>
    <t>CE22A458/S16-772</t>
  </si>
  <si>
    <t>प्रभाग क्र.56 ब मध्ये जनता  वसाहत येथे  समाज मंदिराची अपूर्ण कामे   पूर्ण  करणे</t>
  </si>
  <si>
    <t>CE22A458/S16-773</t>
  </si>
  <si>
    <t>प्रभाग क्र.56 ब मध्ये जनता  वसाहत समाज मंदिरांना  रंगरंगोटी करणे</t>
  </si>
  <si>
    <t>CE22A458/S16-774</t>
  </si>
  <si>
    <t>3. विशेष प्रकारचे हिशेबी काम कॉम्प्यूटरमार्फत करून घेणे, ईआरपी अंमलबजावणी, 
सॉफ्टवेअर डेव्हलपमेंट, डेटा इंन्ट्री, सेवकांना प्रशिक्षण खर्च, जीआयएस, वर्क्स मॅनेजमेंट सिस्टीम, क्युऑक्स व तद्नुषंगिक कामे करणे</t>
  </si>
  <si>
    <t>RE11N103</t>
  </si>
  <si>
    <t>प्रभाग क्र.56 ब मध्ये जनता  वसाहत  वाघजाई मंदिर   येथे अभ्यासिका   बांधणे</t>
  </si>
  <si>
    <t>CE22A458/S16-775</t>
  </si>
  <si>
    <t>प्रभाग क्र.  57 ब पर्वती  दर्शन  येथील समाज मंदिर व महिला बचत गटासाठी   ईमारत बांधणे.</t>
  </si>
  <si>
    <t>CE22A458/S16-776</t>
  </si>
  <si>
    <t>प्रभाग क्र.58 अ  मध्ये विविध ठिकाणी वाचनालय बांधणे</t>
  </si>
  <si>
    <t>CE22A458/S16-777</t>
  </si>
  <si>
    <t>प्रभाग क्र.59 अ  मध्ये 223  गुरुवार पेठ  तळई   येथे समाज मंदीर बांधणे.</t>
  </si>
  <si>
    <t>CE22A458/S16-778</t>
  </si>
  <si>
    <t>प्र.क्र.60 अ कॉलनी नं.10   मध्ये समाजमंदिर   नव्याने बांधणे</t>
  </si>
  <si>
    <t>CE22A458/S16-779</t>
  </si>
  <si>
    <t>प्र.क्र.60 अ मधील  समाजमंदिरांचे  दुरुस्तीविषयक कामे करणे</t>
  </si>
  <si>
    <t>प्रभाग क्र.6 अ मध्ये संगणक दुरुस्ती करणे 
व खरेदी करणे.</t>
  </si>
  <si>
    <t>RE11N108</t>
  </si>
  <si>
    <t>CE22A458/S16-780</t>
  </si>
  <si>
    <t xml:space="preserve">प्रभाग क्र. 60 ब, मधील सावित्रीबाई फुले प्रशालेतील विद्यार्थ्यांसाठी असलेले ग्रंथालय दुरूस्ती करणे, फर्निचर करणे व ग्रंथालयातील पुस्तके विकत घेणे. </t>
  </si>
  <si>
    <t>CE22A458/S16-781</t>
  </si>
  <si>
    <t>प्रभाग क्र. 60 ब, मधील विशाल  तरूण  मंडळ येथील अंगणवाडी, बालवाडी  पुनर्बांधणी करणे.</t>
  </si>
  <si>
    <t>CE22A458/S16-782</t>
  </si>
  <si>
    <t>प्रभाग क्र. 60 ब, राजीव   गांधी वसाहत येथील समाजमंदिर  (अंगणवाडी) पुनर्बांधणी करणे.</t>
  </si>
  <si>
    <t>CE22A458/S16-783</t>
  </si>
  <si>
    <t>प्रभाग क्र.61 अ  सिध्दार्थनगर येथील  समाजमंदिर दुरुस्त करणे</t>
  </si>
  <si>
    <t>CE22A458/S16-784</t>
  </si>
  <si>
    <t xml:space="preserve">प्र.क्र.64 अ मध्ये आकाशदर्शन सोसा. येथील स.नं.584 ओपन स्पेस विकसित करुन क्रिडा संकुल व महिलांसाठी अभ्यासिका तयार करणे </t>
  </si>
  <si>
    <t>CE22A458/S16-785</t>
  </si>
  <si>
    <t>प्रभाग क्र.65 ब मध्ये समाज मंदिरांना  रंगरंगोटी करणे</t>
  </si>
  <si>
    <t>प्र.क्र.14 अ मधील मनपा शाळांमध्ये 
संगणक संच पुरविणे</t>
  </si>
  <si>
    <t>RE11N109</t>
  </si>
  <si>
    <t>CE22A458/S16-786</t>
  </si>
  <si>
    <t>प्रभाग क्र.66 ब, मधील समाज मंदिरे  यांची    दुरूस्ती करणे</t>
  </si>
  <si>
    <t>CE22A458/S16-787</t>
  </si>
  <si>
    <t>प्रभाग क्र.68  तळजाई येथील समाजमंदिराचे उर्वरित काम   करणे</t>
  </si>
  <si>
    <t>CE22A458/S16-788</t>
  </si>
  <si>
    <t>प्रभाग क्र.69 ब मध्ये विविध ठिकाणी    जेष्ठ नागरिकांसाठी वाचनालय  तयार करणे</t>
  </si>
  <si>
    <t>CE22A458/S16-789</t>
  </si>
  <si>
    <t xml:space="preserve">प्रभाग क्र.76 ब कात्रज तलावावरील माहिती केंद्र येथे छत्रपती शिवाजी महाराजांच्या जीवनावर आधारित लायब्ररीसाठी फर्निचर व इतर कमे करणे </t>
  </si>
  <si>
    <t>CE22A458/S16-790</t>
  </si>
  <si>
    <t>प्रभाग क्र.  65 स्व.रामकृष्ण मोरे  अभ्यासिका मध्ये   स्पर्धा परिक्षा पुस्तक खरेदी  करणे.</t>
  </si>
  <si>
    <t>CE22A458/S16-791</t>
  </si>
  <si>
    <t>प्रभाग क्र.  50ब तात्या  थोरात समाज मंदिराच्या वरती शारदा गजानन ज्ञान  मंदिराचे काम करणे.</t>
  </si>
  <si>
    <t>प्रभाग क्र.25 ब प्रभागातील विविध 
शाळांमध्ये संगणक खरेदी करणे</t>
  </si>
  <si>
    <t>RE11N110</t>
  </si>
  <si>
    <t>CE22A458/S16-792</t>
  </si>
  <si>
    <t>बोपोडी  येथील महात्मा फुले समाजमंदिराचे उर्वरित काम   पूर्ण  करणे</t>
  </si>
  <si>
    <t>CE22A458/S16-793</t>
  </si>
  <si>
    <t>संगमवाडी जुने  क्षेत्रिय कार्यालय येथील ग्रंथालयासाठी विविध  विकासाची   कामे करणे.</t>
  </si>
  <si>
    <t>CE22A458/S16-794</t>
  </si>
  <si>
    <t xml:space="preserve">प्र.क्र. 18ब, मध्ये पुण्यधाम सोसायटी व संजय गांधी सोसायटीमधील हॉलमध्ये पुस्तके खरेदी करणे व लायब्ररी अद्ययावत करणे </t>
  </si>
  <si>
    <t>CE22A458/S16-795</t>
  </si>
  <si>
    <t>प्र.क्र. 14ब, चांदणी चौक व मोझे शाळेसमोरील समाज  मंदिराचे उर्वरित काम   पूर्ण  करणे</t>
  </si>
  <si>
    <t>CE22A458/S16-796</t>
  </si>
  <si>
    <t>वाडिया कॉलेजसमोरील माता  रमाई  आंबेडकर उद्यानाचे जागेत सुसज्ज   ग्रंथालय  व अभ्यासिका   बांधणे</t>
  </si>
  <si>
    <t>प्रभाग क्र.26मधील सर्व शासन मान्यता प्राप्त प्राथ./माध्य.शाळांना व महाविद्यालयांना संगणक संच, रंगीत दुरदर्शन संच पुरवणे.</t>
  </si>
  <si>
    <t>RE11N111</t>
  </si>
  <si>
    <t>CE22A458/S16-797</t>
  </si>
  <si>
    <t>प्र.क्र. 67 ब मधील सर्व समाजमंदिरांचे नुतनीकरण  करणे</t>
  </si>
  <si>
    <t>यादी   क्र. एस16 बेरीज</t>
  </si>
  <si>
    <t>यादी   क्र. एस41</t>
  </si>
  <si>
    <t>प्रभाग क्र.38 ब, मध्ये संगणक वर्ग चालू 
करणे व शासनमान्य शाळांना संगणक 
पुरविणे</t>
  </si>
  <si>
    <t>RE11N112</t>
  </si>
  <si>
    <t>CE22A646/S41-</t>
  </si>
  <si>
    <t>CE22A646/S41-501</t>
  </si>
  <si>
    <t>प्रभाग क्र.2 अ मधील रिटेनिंग  वॉल टाकणे</t>
  </si>
  <si>
    <t>प्रभाग क्र.50 अ मध्ये संगणक योजना 
राबविणे.</t>
  </si>
  <si>
    <t>RE11N113</t>
  </si>
  <si>
    <t>CE22A646/S41-502</t>
  </si>
  <si>
    <t>प्रभाग क्र.4अ,  कस्तुरबा हॉ.सोसा. जवळील  नालाची  भिंतीची उंची वाढविणे   .</t>
  </si>
  <si>
    <t>CE22A646/S41-503</t>
  </si>
  <si>
    <t>प्रभाग क्र.  5 ब मधील  मनपाच्या ताब्यात आलेल्या  अॅमिनिटी स्पेसच्या जागेला  कंपाऊंड  वॉल  बांधणे</t>
  </si>
  <si>
    <t>CE22A646/S41-504</t>
  </si>
  <si>
    <t>प्रभाग क्र  5 ब कळस  माळवाडी ते  नदीपर्यंत सिमाभिंत बांधणे</t>
  </si>
  <si>
    <t>CE22A646/S41-505</t>
  </si>
  <si>
    <t>प्र.क्र.7 ब मधील चंद्रमणी संघ येथे  नाल्याच्या कडेने  रिटेनिंग  वॉल  बांधणे</t>
  </si>
  <si>
    <t>CE22A646/S41-506</t>
  </si>
  <si>
    <t>प्र.क्र.7 ब मधील स्पायसर  नाल्याच्या कडेने  चेनलिंग फेन्सिंग  करणे</t>
  </si>
  <si>
    <t>प्र.क्र. 6ब मध्ये पुणे मनपा शाळांमध्ये 
संगणक पुरविणे</t>
  </si>
  <si>
    <t>RE11N114</t>
  </si>
  <si>
    <t>CE22A646/S41-507</t>
  </si>
  <si>
    <t>प्र.क्र.10  अ येथील पाषाण तलाव जवळील  अर्धवट असलेल्या संरक्षण  भिंंतीचे काम   पूर्ण  करणे</t>
  </si>
  <si>
    <t>CE22A646/S41-508</t>
  </si>
  <si>
    <t>प्र.क्र.10 ब पाषाण स्मशानभूमी येथे रिटेनिंग  वॉल  बांधणे</t>
  </si>
  <si>
    <t>CE22A646/S41-509</t>
  </si>
  <si>
    <t>प्रभाग क्र  11ब, गोखलेनगर मधील  नवनाथ सोसायटी मागील जनता वसाहत  भागात  सीमा भिंत बांधणे.</t>
  </si>
  <si>
    <t>CE22A646/S41-510</t>
  </si>
  <si>
    <t>प्रभाग क्र.13 अ  मध्ये नाल्याकडील  उर्वरित भिंत  बांधणे.</t>
  </si>
  <si>
    <t>CE22A646/S41-511</t>
  </si>
  <si>
    <t>प्र.क्र. 15 ब मधील विविध मनपा 
शाळांमध्ये संगणक पुरविणे</t>
  </si>
  <si>
    <t>प्र.क्र.13 ब मधील मधील पुणे मंबई  रस्त्यावरील   प्रीत अपार्टमेंट    यांचेकडे    ने नाल्याला  संरक्षक भिंत बांधणे</t>
  </si>
  <si>
    <t>RE11N115</t>
  </si>
  <si>
    <t>CE22A646/S41-512</t>
  </si>
  <si>
    <t>प्र.क्र.13 ब मधील मुळा रोड  येथील ईश्वरकृपा सोसायटीकडेने नदीपात्राला संरक्षक  भिंत  बांधणे</t>
  </si>
  <si>
    <t>CE22A646/S41-513</t>
  </si>
  <si>
    <t xml:space="preserve">प्र.क्र.14 अ मधील लक्ष्मीनगर येथील उर्दू शाळा इमारतीस सिमाभिंत बांधणे व सुरक्षेसाठी तार कंपाऊंड करणे </t>
  </si>
  <si>
    <t>CE22A646/S41-514</t>
  </si>
  <si>
    <t xml:space="preserve">प्र.क्र.14 अ मधील लक्ष्मीनगर येथे प्रज्ञासागर बौध्द विहाराजवळील आंबेडकर स्पोर्टस् क्लबची उर्वरित कामे करणे व सिमाभिंत बांधणे </t>
  </si>
  <si>
    <t>CE22A646/S41-515</t>
  </si>
  <si>
    <t>प्र.क्र.14 अ मधील लक्ष्मीनगर येथे  शंकर मंदिरापासून  फुगेवाडा डोंगरालगत रिटेनिंग  वॉल  बांधणे</t>
  </si>
  <si>
    <t>CE22A646/S41-516</t>
  </si>
  <si>
    <t xml:space="preserve">प्र.क्र.14 अ मधील लक्ष्मीनगर येथे फुगेवाडा पासून शर्मा खडी मशिन पर्यत डोंगरालगत रिटेनिंग वॉल बांधणे </t>
  </si>
  <si>
    <t>CE22A646/S41-517</t>
  </si>
  <si>
    <t>प्रभाग क्र.15 ब मधील यशवंतराव चव्हाण  विद्यालयात संरक्षण  भिंत बांधणे</t>
  </si>
  <si>
    <t>CE22A646/S41-518</t>
  </si>
  <si>
    <t>प्र.क्र. 17 ब संगणक दुरुस्ती व नविन 
संगणक खरेदी करुन संगणक वर्ग सुरु करणे</t>
  </si>
  <si>
    <t>प्रभाग क्र  17अ मधील नाले चॅनेलायइज  करणे व संरक्षक भिंत  बांधणे</t>
  </si>
  <si>
    <t>RE11N116</t>
  </si>
  <si>
    <t>CE22A646/S41-519</t>
  </si>
  <si>
    <t xml:space="preserve">प्रभाग क्र 17 अ कल्याणीनगरमधील मनपाच्या ताब्यातील प्लॉटला सिमाभिंत बांधणे, चेनलिंक फेन्सिंग करणे व गेट बसविणे </t>
  </si>
  <si>
    <t>CE22A646/S41-520</t>
  </si>
  <si>
    <t>प्र.क्र.23 ब मध्ये 1309 व 1495 बागेच्या  जागेची रिटेनिंग  वॉल  बांधणे</t>
  </si>
  <si>
    <t>CE22A646/S41-521</t>
  </si>
  <si>
    <t>प्र.क्र.23 ब मध्ये नागझरी नाल्याची रिटेनिंग  वॉल  बांधणे</t>
  </si>
  <si>
    <t>CE22A646/S41-522</t>
  </si>
  <si>
    <t>प्र.क्र.23 ब मध्ये  सुर्या हॉस्पिटल  समोरील बसस्टॉपच्या मागिल  बाजूस भिंत बांधणे</t>
  </si>
  <si>
    <t>CE22A646/S41-523</t>
  </si>
  <si>
    <t>प्र.क्र.23 ब मध्ये स.नं.1308 येथे  सुलभ  शौचालयाच्या शेजरी 10 फुटी  सिमाभिंत बांधणे</t>
  </si>
  <si>
    <t>प्र.क्र. 27 अ, मनपा शाळेमध्ये मुलांसाठी 
संगणक पुरविणे व इतर साहित्य पुरविणे.</t>
  </si>
  <si>
    <t>RE11N117</t>
  </si>
  <si>
    <t>CE22A646/S41-524</t>
  </si>
  <si>
    <t>प्रभाग क्र.  25ब, पी.एम.सी.कॉलनी येथे  आर.सी.सी.सिमाभिंत बांधणे.</t>
  </si>
  <si>
    <t>CE22A646/S41-525</t>
  </si>
  <si>
    <t>प्रभाग क्र.26ब, मधील   किमया हॉटेल     ते पुण्याई  सभागृह पर्यंतच्या नाल्याभोवती सिमाभिंत बांधणे.</t>
  </si>
  <si>
    <t>CE22A646/S41-526</t>
  </si>
  <si>
    <t>प्रभाग क्र.26ब, मामासाहेब मोहोळ शाळेच्या   परिसराभोवती  डबर कामात मजबूत सिमाभिंत बांधणे.</t>
  </si>
  <si>
    <t>CE22A646/S41-527</t>
  </si>
  <si>
    <t xml:space="preserve">प्रभाग क्र.26ब, मनपा राऊत दवाखाना व दोन मजली महिला स्वयरोजगार केंद्राच्या परिसराभोवती डबर कामात मजबूत सिमाभिंत बांधणे. </t>
  </si>
  <si>
    <t>प्र.क्र. 44 अ, रामचंद्र बनकर स्कूल मध्ये 
संगणक  घेणे.</t>
  </si>
  <si>
    <t>CE22A646/S41-528</t>
  </si>
  <si>
    <t>RE11N118</t>
  </si>
  <si>
    <t>प्रभाग क्र.28 अ, मध्ये  नालाच्याकडेने सीमाभिंत   बांधणे.</t>
  </si>
  <si>
    <t>CE22A646/S41-529</t>
  </si>
  <si>
    <t>प्रभाग क्र.28 ब, मधील  नाल्याच्या कडेने  सिमाभिंत बांधणे.</t>
  </si>
  <si>
    <t>CE22A646/S41-530</t>
  </si>
  <si>
    <t xml:space="preserve">प्रभाग क्र.29 अ, पी.एम.टी.डेपो ते बांदल कॉम्प्लेक्स मागील नाल्यावरील संरक्षक भितींचे बांधकाम करणे. </t>
  </si>
  <si>
    <t>CE22A646/S41-531</t>
  </si>
  <si>
    <t>प्रभाग क्र.29 अ, पी.एम.टी.डेपो ते  कुंबरे  पार्क   मागील नाल्यावरील  संरक्षक भिंत बांधणे.</t>
  </si>
  <si>
    <t>CE22A646/S41-532</t>
  </si>
  <si>
    <t>प्रभाग क्र.29 अ, शिवनगरी  शेजारील नाल्यावर  संरक्षक भिंत बांधणे.</t>
  </si>
  <si>
    <t>CE22A646/S41-533</t>
  </si>
  <si>
    <t>प्रभाग क्र.31अ, रामनगर वारजे यथील  गार्डनच्या जागेला संरक्षण  भिंत बांधणे व गेट  करणे.</t>
  </si>
  <si>
    <t>प्र.क्र. 56  अ मधील शाळांमध्ये संगणक 
पुरविणे</t>
  </si>
  <si>
    <t>RE11N119</t>
  </si>
  <si>
    <t>CE22A646/S41-534</t>
  </si>
  <si>
    <t>प्रभाग क्र.36 अ, मधील म्हात्रेपुल येथील नाल्यालगत सिमाभिंत बांधणे.</t>
  </si>
  <si>
    <t>CE22A646/S41-535</t>
  </si>
  <si>
    <t>प्र.क्र.36 ब बलभीम मंदिराशेजारील नाला चानालायझेशन करणे व सीमा भिंत बांधणे</t>
  </si>
  <si>
    <t>CE22A646/S41-536</t>
  </si>
  <si>
    <t>प्रभाग क्र.37 अ अष्टभूजा मंदिर मधील  मनपा जागेस सिमाभिंत करणे</t>
  </si>
  <si>
    <t>CE22A646/S41-537</t>
  </si>
  <si>
    <t>प्र.क्र.37ब मध्ये अष्टभुजा E3243 देवी  मंदिराजवळ मनपाच्या ताब्यात आलेल्या  जागेला  कंम्पाऊंड  करणे.</t>
  </si>
  <si>
    <t>CE22A646/S41-538</t>
  </si>
  <si>
    <t>प्रभाग क्र.38 ब, गणेश पेठ  नागझरी नाल्याची सिमाभिंत  बांधणे.</t>
  </si>
  <si>
    <t>CE22A646/S41-539</t>
  </si>
  <si>
    <t>प्रभाग क्र.40 ब मध्ये माणिकनाल्यालगत सायकल  सोसायटी शेजारी संरक्षक  भिंत  बांधणे.</t>
  </si>
  <si>
    <t>प्र.क्र. 64ब, मध्ये ढोलेमळा शाळेमध्ये प्रयोग 
शाळा साहित्य खरेदी करणे व संगणक 
प्रशिक्षण केंद्रासाठी संगणक खरेदी करणे.</t>
  </si>
  <si>
    <t>RE11N120</t>
  </si>
  <si>
    <t>CE22A646/S41-540</t>
  </si>
  <si>
    <t>प्र.क्र.42 अ हडपसर भैरोबा मंदिर सिमा  भिंत बांधणे</t>
  </si>
  <si>
    <t>CE22A646/S41-541</t>
  </si>
  <si>
    <t>प्रभाग क्र.42ब मधील  शंकर मठ येथील   नियोजित  गार्डनला  सिमाभिंत बांधणे.</t>
  </si>
  <si>
    <t>CE22A646/S41-542</t>
  </si>
  <si>
    <t>प्र.क्र.43ब मध्ये स.नं.15 मध्ये   गार्डन सिमभिंत करणे.</t>
  </si>
  <si>
    <t>CE22A646/S41-543</t>
  </si>
  <si>
    <t>प्रभाग क्र.44 अ, सायकल ट्रॅकच्या  कडेने  संरक्षण कठडे  उभारणे.</t>
  </si>
  <si>
    <t>CE22A646/S41-544</t>
  </si>
  <si>
    <t>प्रभाग क्र.45 अ, स.नं.57 हडपसर गार्डन  आरक्षित जमिनीला सिमाभिंत  बांधणे.</t>
  </si>
  <si>
    <t>CE22A646/S41-545</t>
  </si>
  <si>
    <t>संपूर्ण पुणे शहरात वायमॅक्स करणे.</t>
  </si>
  <si>
    <t>प्रभाग क्र.45 अ, स.नं.57 हडपसर  प्ले ग्राऊंड  आरक्षित जमिनीला सिमाभिंत  बांधणे</t>
  </si>
  <si>
    <t>RE11N121</t>
  </si>
  <si>
    <t>CE22A646/S41-546</t>
  </si>
  <si>
    <t>प्रभाग क्र.45 अ, स.नं.57 हडपसर  दफनभूमी आरक्षित जमिनीला सिमाभिंत  बांधणे</t>
  </si>
  <si>
    <t>CE22A646/S41-547</t>
  </si>
  <si>
    <t>प्रभाग क्र.45 अ, स.नं.39/अ काळेपडळ आरक्षित जमिनीला सिमाभिंत  बांधणे</t>
  </si>
  <si>
    <t>CE22A646/S41-548</t>
  </si>
  <si>
    <t>प्रभाग क्र.45 अ,  स.नं95  येथील पार्क  आरक्षित जमिनीला सिमाभिंत  बांधणे</t>
  </si>
  <si>
    <t>CE22A646/S41-549</t>
  </si>
  <si>
    <t xml:space="preserve">प्रभाग क्र. 48 ब, 163, गणेश पेठ येथील नव्याने मनपाच्या ताब्यात आलेल्या क्रिडांगणाच्या जागेला सिमाभिंत व वॉचमन क्वॉर्टर बांधणे. </t>
  </si>
  <si>
    <t>CE22A646/S41-550</t>
  </si>
  <si>
    <t>प्र.क्र. 51 अ  मध्ये अंबिल   ओढयाला  सिमाभिंत बांधणे.</t>
  </si>
  <si>
    <t>CE22A646/S41-551</t>
  </si>
  <si>
    <t>प्र.क्र.51 ब मधील अंबिलओढा येथे रिटेनिंग  वॉल  बांधणे</t>
  </si>
  <si>
    <t>CE22A646/S41-552</t>
  </si>
  <si>
    <t>प्रभाग क्र.52 अ आंबेडकर वसाहत येथे  संरक्षक  भिंत  बांधणे</t>
  </si>
  <si>
    <t>CE22A646/S41-553</t>
  </si>
  <si>
    <t>प्रभाग क्र.52  अ  दत्तवाडी बौध्दविहार   येथील   संरक्षक  भिंत  बांधणे</t>
  </si>
  <si>
    <t>CE22A646/S41-554</t>
  </si>
  <si>
    <t>प्रभाग क्र.52  अ  मदर  तेरेसा उद्यान   येथे  संरक्षक  भिंत  बांधणे</t>
  </si>
  <si>
    <t>ड. सांख्यिकी ज संगणक कार्यालय बेरीज</t>
  </si>
  <si>
    <t>CE22A646/S41-555</t>
  </si>
  <si>
    <t>प्रभाग क्र.52 अ शिवतेज मंडळाजवळील   नाल्यावर  संरक्षक भिंत बांधणे</t>
  </si>
  <si>
    <t>CE22A646/S41-556</t>
  </si>
  <si>
    <t>प्रभाग क्र.53 अ हिंगणे खुर्द,आनंदनगर परिसरात  ओढ्यालगत संरक्षक  भिंत  बांधणे</t>
  </si>
  <si>
    <t>CE22A646/S41-557</t>
  </si>
  <si>
    <t>प्रभाग क्र.53 अ वडाचा  गणपती  जवळ नदी  लगत संक्षक  भिंत  बांधणे</t>
  </si>
  <si>
    <t>CE22A646/S41-558</t>
  </si>
  <si>
    <t>प्रभाग क्र.53  अ  मध्ये ओढ्या लगत  संरक्षक भिंत बांधणे</t>
  </si>
  <si>
    <t>CE22A646/S41-559</t>
  </si>
  <si>
    <t>प्रभाग क्र.53 ब मधील दामोदरनगर  याठिकाणी सिमाभिंत बांधणे</t>
  </si>
  <si>
    <t>CE22A646/S41-560</t>
  </si>
  <si>
    <t>प्रभाग क्र. 54 ब,मध्ये विठ्ठलनगर परिसरात ओढयालगत सिमाभिंत बांधणे</t>
  </si>
  <si>
    <t>CE22A646/S41-561</t>
  </si>
  <si>
    <t>प्रभाग क्र. 54 ब, मध्ये एकतानगर परिसरात  ओढयालगत  सिमाभिंत  बांधणे.</t>
  </si>
  <si>
    <t>CE22A646/S41-562</t>
  </si>
  <si>
    <t xml:space="preserve">प्रभाग क्र.55 अ वडगाव बु. फन टाईम थिएटर ते हिंगणे 7.5 मी. डी पी रोडच्या कडेने आर सी सी वॉल बांधणे </t>
  </si>
  <si>
    <t>CE22A646/S41-563</t>
  </si>
  <si>
    <t>प्रभाग क्र.55 अ वडगाव   बु. डी  पी रोडच्या  कडेनेने  आर सी सी वॉल बांधणे</t>
  </si>
  <si>
    <t>CE22A646/S41-564</t>
  </si>
  <si>
    <t xml:space="preserve">प्रभाग क्र.55 ब वडगाव बु.विकासनगर कातुरे यांचे घर ते रेणुकामाता मंदिर रस्त्याच्या कडेने आर सी सी वॉल बांधणे </t>
  </si>
  <si>
    <t>CE22A646/S41-565</t>
  </si>
  <si>
    <t>प्रभाग क्र.56 अ मध्ये   पर्वती जलकेंद्राच्या सिमाभिंती वाढविणे व दुरुस्त करणे</t>
  </si>
  <si>
    <t>ण. खास न्यायाधीश यांच्या कार्यालयाचा 
खर्च व शासनाला द्यावयाची रक्कम (वि.स.)</t>
  </si>
  <si>
    <t>RE11P101</t>
  </si>
  <si>
    <t>CE22A646/S41-566</t>
  </si>
  <si>
    <t xml:space="preserve">प्रभाग क्र.57 अ लक्ष्मीनगर,पर्वतीगव व आंबिल ओढ्या लगत पुराचे पाणी अडविण्यासाठी सिमाभिंत बांधणे </t>
  </si>
  <si>
    <t>CE22A646/S41-567</t>
  </si>
  <si>
    <t>प्रभाग क्र.  57 ब आंबिली ओढा-नाला रिटरिंग वॉल (संरक्षण  भित) बांधणे.</t>
  </si>
  <si>
    <t>CE22A646/S41-568</t>
  </si>
  <si>
    <t>प्र.क्र.60 अ मनपा कॉलनी क्र.10  येथील   सिमाभिंत व प्रवेशव्दार बांधणे व उर्वरित कामे करणे</t>
  </si>
  <si>
    <t>CE22A646/S41-569</t>
  </si>
  <si>
    <t>प्रभाग क्र.61 अ साळुंके विहार पूल शेजारी  नाल्यास सिमाभिंत बांधणे</t>
  </si>
  <si>
    <t>CE22A646/S41-570</t>
  </si>
  <si>
    <t>ण. बेरीज</t>
  </si>
  <si>
    <t xml:space="preserve">प्रभाग क्र.62 ब, कोंढवा बु.मध्ये स.नं.47 येथील गायरानामध्ये अनाधिकृत बांधकाम व अतिक्रमांना आळा बसणेसाठी मनपा जागेत वॉल कंपाऊंड व तद्नुषंगिक कामे करणे. </t>
  </si>
  <si>
    <t>CE22A646/S41-571</t>
  </si>
  <si>
    <t>प्रभाग क्र.63 ब मध्ये स.नं.354 राम मंदिर वसाहत येथे  रस्त्यासाठी आ.सी.सी.  भिंत बांधणे.</t>
  </si>
  <si>
    <t>CE22A646/S41-572</t>
  </si>
  <si>
    <t>प्रभाग क्र.65 ब मध्ये   औदुंबर वसाहत ते  म.को.कल्याणकर पुलापर्यंत सिमाभिंत बांधणे.</t>
  </si>
  <si>
    <t>CE22A646/S41-573</t>
  </si>
  <si>
    <t>प्रभाग क्र.65 ब मध्ये म.को.कल्याणकर पुलापासून ते  288 पर्यंत सिमाभिंत बांधणे.</t>
  </si>
  <si>
    <t>CE22A646/S41-574</t>
  </si>
  <si>
    <t>प्रभाग क्र.65 ब मध्ये  इनामके मळा ते  लोहियानगरच्या बाजुने सिमाभिंत बांधणे.</t>
  </si>
  <si>
    <t>CE22A646/S41-575</t>
  </si>
  <si>
    <t>प्रभाग क्र.65 ब मध्ये शंकर शेठ   रोड  ते सात नंबर कॉलनीच्या बाजूने सिमाभिंत बांधणे.</t>
  </si>
  <si>
    <t>CE22A646/S41-576</t>
  </si>
  <si>
    <t>प्रभाग क्र.66 अ, मध्ये   मुकूंदनगर स.नं.73 येथे  नाल्याच्या कडेने  सिमाभिंत बांधणे.</t>
  </si>
  <si>
    <t>CE22A646/S41-577</t>
  </si>
  <si>
    <t>प्रभाग क्र.66 अ, मार्केटयार्ड  समोरील लालबाग सोसायटी येथे  नाल्याच्या कडेने  रिटेनिंग  वॉल  बांधणे.</t>
  </si>
  <si>
    <t>CE22A646/S41-578</t>
  </si>
  <si>
    <t xml:space="preserve">प्रभाग क्र.66 ब, महर्षीनगर येथील ओढयाला दोन्ही बाजुने सिमाभिंत बांधणे (तालेरा गार्डन, लालबाग सोसायटी, संगम सोसायटी मागील बाजूने) </t>
  </si>
  <si>
    <t>CE22A646/S41-579</t>
  </si>
  <si>
    <t>प्रभाग क्र.67 ब, मध्ये  पद्मावती    मंदीर अंबिल ओढा (नाला) लगत सिमाभिंत बांधणे.</t>
  </si>
  <si>
    <t>CE22A646/S41-580</t>
  </si>
  <si>
    <t>प्रभाग क्र.67 ब, मध्ये   पर्वती 76/81 येथे  कंपाऊंड वॉल बांधणे व तद्नुषंगिक कामे  करणे.</t>
  </si>
  <si>
    <t>CE22A646/S41-581</t>
  </si>
  <si>
    <t>प्रभाग क्र.69 ब मध्ये भाग्यश्री गार्डन मध्ये   आर सी सी वॉल बांधणे</t>
  </si>
  <si>
    <t>CE22A646/S41-582</t>
  </si>
  <si>
    <t>प्रभाग क्र.69 ब मधील फॉरेस्ट  लगत  सिमाभिंत आर सी सी बांधणे</t>
  </si>
  <si>
    <t>CE22A646/S41-583</t>
  </si>
  <si>
    <t>प्र.क्र.71 ब बॅडमिंटन हॉलच्या ओढ्या लगतची भिंत बांधणे</t>
  </si>
  <si>
    <t>RE11Q101A</t>
  </si>
  <si>
    <t>CE22A646/S41-584</t>
  </si>
  <si>
    <t>प्रभाग क्र.73 मधील अंबिल  ओढयाच्या कडेने  सिमाभिंत बांधणे</t>
  </si>
  <si>
    <t>CE22A646/S41-585</t>
  </si>
  <si>
    <t>प्रभाग क्र.73 मधील निवारा  सोसायटी परिसरामध्ये सिमाभिंत बांधणे</t>
  </si>
  <si>
    <t>CE22A646/S41-586</t>
  </si>
  <si>
    <t>प्रभाग क्र.73 मधील प्रियदर्शनी जिम  शेजारी सीमाभिंत   बांधणे.</t>
  </si>
  <si>
    <t>CE22A646/S41-587</t>
  </si>
  <si>
    <t>प्र.क्र.75 ब मध्ये विविध ठिकाणी सिमाभिंत बांधणे</t>
  </si>
  <si>
    <t>CE22A646/S41-588</t>
  </si>
  <si>
    <t>प्रभाग क्र.74 ब, प्रभागातील  नाल्यावर लोखंडी फेन्शिंग  करणे  व तद्नुषिंगक कामे करणे.</t>
  </si>
  <si>
    <t>CE22A646/S41-589</t>
  </si>
  <si>
    <t>प्रभाग क्र.45अ, स.नं.57 हडपसर गार्डन  आरक्षित जमिनीला सिमाभिंत घालणे</t>
  </si>
  <si>
    <t>CE22A646/S41-590</t>
  </si>
  <si>
    <t>प्रभाग क्र.45 अ,  स.नं.हडपसर दफनभूमी आरक्षित जमिनीला सिमाभिंत घालणे</t>
  </si>
  <si>
    <t>RE11Q102</t>
  </si>
  <si>
    <t>CE22A646/S41-591</t>
  </si>
  <si>
    <t>प्रभाग क्र.53  मध्ये जयदेवनगर सहकारी  गृहरचना सोसायटीमागे नदीच्याकडील संरक्षक  भिंत  बांधणे</t>
  </si>
  <si>
    <t>CE22A646/S41-592</t>
  </si>
  <si>
    <t xml:space="preserve">प्रभाग क्र.13 ब मधील विविध ठिकाणच्या सोसायटीच्या कडेने नाल्याला / नदीपात्राला संरक्षक भिंत बांधणे </t>
  </si>
  <si>
    <t>यादी   क्र. एस41 बेरीज</t>
  </si>
  <si>
    <t>यादी   क्र. एस28</t>
  </si>
  <si>
    <t>शहरातील  विविध क्रीडांगणांमध्ये विकास कामे करणे</t>
  </si>
  <si>
    <t>3. दावे, खटले, न्यायालयीन खर्च</t>
  </si>
  <si>
    <t>RE11Q103</t>
  </si>
  <si>
    <t>CE27A210/S28-</t>
  </si>
  <si>
    <t>CE27A210/S28-501</t>
  </si>
  <si>
    <t>प्रभाग क्र.1 अ मधील  मनपा शाळा क्र.156 भैरवनगर  या शाळेतील मैदान विकसित   करणे</t>
  </si>
  <si>
    <t>CE27A210/S28-502</t>
  </si>
  <si>
    <t>प्रभाग क्र.2 ब चंदननगर शाळेतील ग्राऊंट  सिमेंटीकरण   करणे</t>
  </si>
  <si>
    <t>CE27A210/S28-503</t>
  </si>
  <si>
    <t>प्र.क्र.3 अ आंबेडकर शाळेत मैदान विकसित   करणे</t>
  </si>
  <si>
    <t>CE27A210/S28-504</t>
  </si>
  <si>
    <t>4. विधी सल्लागार कार्यालय फर्निचर 
व्यवस्था करणेसाठी</t>
  </si>
  <si>
    <t xml:space="preserve">प्रभाग क्र.5अ,तिरूपती कॅम्पस मधील अॅमेनिटीज स्पेस (क्रिडांगण) स.नं.36/1 विविध विकासाची कामे करणे. </t>
  </si>
  <si>
    <t>RE11Q105</t>
  </si>
  <si>
    <t>CE27A210/S28-505</t>
  </si>
  <si>
    <t>प्रभाग क्र.  5 ब धानोरी स.नं.   36 मधील अॅमिनिटी स्पेसवर प्ले   ग्राऊंड विकसित   करणे</t>
  </si>
  <si>
    <t>CE27A210/S28-506</t>
  </si>
  <si>
    <t xml:space="preserve">प्रभाग क्र.6 अ मध्ये डॉ.बाबासाहेब आंबडेकर हॉकी स्टेडियम(चिखलवाडी) येथे विविध विकास कामे करणे. </t>
  </si>
  <si>
    <t>CE27A210/S28-507</t>
  </si>
  <si>
    <t>प्र.क्र.8 अ मधील स.नं.20 याठिकाणी विकसित होणाऱ्या क्रिडासंकुलनाची उर्वरीत  कामे करणे</t>
  </si>
  <si>
    <t>CE27A210/S28-508</t>
  </si>
  <si>
    <t>प्रभाग क्र.  9 मध्ये जलतरण  तलावाचे उर्वरीत काम  करणे</t>
  </si>
  <si>
    <t>CE27A210/S28-509</t>
  </si>
  <si>
    <t>प्रभाग क्र.  9 मध्ये   देशी खेळांचे   क्रीडांगणाचे  उर्वरीत  काम पूर्ण  करणे</t>
  </si>
  <si>
    <t>CE27A210/S28-510</t>
  </si>
  <si>
    <t>प्र.क्र.10   अ सुतारवाडी जलतरण तलाव येथे  एफ एच पी सीट  व विविध   विकास   काम करणे</t>
  </si>
  <si>
    <t>CE27A210/S28-511</t>
  </si>
  <si>
    <t>प्र.क्र.14 अ मधील  तारकेश्वर टेकडी  लगत कुस्ती  आखाडा   मैदान तयार करणे व तद्नुषंगिक कामे करणे</t>
  </si>
  <si>
    <t>CE27A210/S28-512</t>
  </si>
  <si>
    <t>येरवडा कल्याणीनगर अंतिम   भूखंड क्र.75    मध्ये  चिल्ड्रन  प्ले  ग्राऊंड  विकसित   करणे</t>
  </si>
  <si>
    <t>CE27A210/S28-513</t>
  </si>
  <si>
    <t>प्रभाग क्र.18 ब मध्ये सनसिटी उद्यानामध्ये जिमनॅशीयम   बांधणे व विविध सुधारणा करणे</t>
  </si>
  <si>
    <t>त. विधी सल्लागार कार्यालय बेरीज</t>
  </si>
  <si>
    <t>CE27A210/S28-514</t>
  </si>
  <si>
    <t>प्रभाग क्र.18 ब मध्ये  अॅमिनिटी स्पेसवरील जागेवर बास्केटबॉल कोर्ट   व विविध सुधारणा करणे</t>
  </si>
  <si>
    <t>CE27A210/S28-515</t>
  </si>
  <si>
    <t>प्रभाग क्र.  20अ मधील भोईराज सोसायटी येथे  जिम्नॅशियम  हॉल  बांधणे</t>
  </si>
  <si>
    <t>CE27A210/S28-516</t>
  </si>
  <si>
    <t>प्रभाग क्र.23 अ मधील शिवाजी आखाडा येथे भिंतीशिल्प तयार  करणे.</t>
  </si>
  <si>
    <t>CE27A210/S28-517</t>
  </si>
  <si>
    <t>प्रभाग क्र.29 अ, बावधान मध्ये स्पोटर्स  करणे.</t>
  </si>
  <si>
    <t>CE27A210/S28-518</t>
  </si>
  <si>
    <t>प्रभाग क्र.29 अ, बावधान मध्ये खेळाचे   मैदान तयार  करणे.</t>
  </si>
  <si>
    <t>CE27A210/S28-519</t>
  </si>
  <si>
    <t>प्रभाग क्र.29 अ, कामधेनू सिध्दी   सोसायटी समोरील मैदानात   टेनिस कोर्ट   तयार  करणे.</t>
  </si>
  <si>
    <t>CE27A210/S28-520</t>
  </si>
  <si>
    <t>प्रभाग क्र.29 अ, भुसारी कॉलनी मधील मैदानावरती टेनिस कोर्ट   तयार  करणे.</t>
  </si>
  <si>
    <t>CE27A210/S28-521</t>
  </si>
  <si>
    <t>प्रभाग क्र.29ब,मधील सोमेश्वर मैदान विविध   विकासकामे करणे व ओपन जिम  विकसित करणे.</t>
  </si>
  <si>
    <t>CE27A210/S28-522</t>
  </si>
  <si>
    <t xml:space="preserve">प्रभाग क्र.30ब, स.नं.78 मधील ताब्यात आलेल्या प्ल ग्राऊंड आरक्षित जागेत प्ले ग्राऊंड विकसित करणे. </t>
  </si>
  <si>
    <t>CE27A210/S28-523</t>
  </si>
  <si>
    <t>प्रभाग क्र.30ब, मध्ये रूणवाल सोसायटी येथील बॅडमिटन हॉलचे   उर्वरित काम   पूर्ण  करणे.</t>
  </si>
  <si>
    <t>CE27A210/S28-524</t>
  </si>
  <si>
    <t>प्रभाग क्र.30ब, मध्ये मनपाच्या ताब्यात आलेल्या  ठिकाणी प्ले  ग्राऊंड  करणे.</t>
  </si>
  <si>
    <t>CE27A210/S28-525</t>
  </si>
  <si>
    <t>प्रभाग क्र.31अ,  एन.डी.ए.रस्ता ते  वारजे गावठाण पर्यंत कॅनल रस्त्याच्या दोन्ही  बाजूस ग्राऊंड  करणे.</t>
  </si>
  <si>
    <t>CE27A210/S28-526</t>
  </si>
  <si>
    <t xml:space="preserve">प्र.क्र.38 अ कसबा पेठ मनपा शाळा नं.8 (दादोजी कोंडदेव) शाळेतील मैदान विकसित करणे व बाजूचा परिसर विकसित करणे </t>
  </si>
  <si>
    <t>CE27A210/S28-527</t>
  </si>
  <si>
    <t>प्रभाग क्र.41 अ स.नं.50, बी.टी.कवडे   रोड, क्रिडांगण जागा विकसित   करणे</t>
  </si>
  <si>
    <t>CE27A210/S28-528</t>
  </si>
  <si>
    <t>प्रभाग क्र.41 अ डोबरवाडी येथील   क्रिडांगणात बसण्यासाठी पॅव्हेलिन उभारणे</t>
  </si>
  <si>
    <t>थ−1. नैसर्गिक आपत्तीग्रस्त / अपघात- 
ग्रस्तांना तातडीच्या खर्चासाठी मदत</t>
  </si>
  <si>
    <t>RE11R101</t>
  </si>
  <si>
    <t>CE27A210/S28-529</t>
  </si>
  <si>
    <t>प्रभाग क्र.41 ब, मध्ये स.नं.70 येथे  सुरू असलेले   टेबल  टेनिस कोर्टचे  अर्धवट काम   पूर्ण  करणे.</t>
  </si>
  <si>
    <t>CE27A210/S28-530</t>
  </si>
  <si>
    <t>प्रभाग क्र.41 ब, मध्ये पंचशील   नगर जीमसाठी हॉल  बांधणे.</t>
  </si>
  <si>
    <t>CE27A210/S28-531</t>
  </si>
  <si>
    <t>प्रभाग क्र.44 अ, स्केटिंग  रिंग तयार   करणे.</t>
  </si>
  <si>
    <t>CE27A210/S28-532</t>
  </si>
  <si>
    <t>प्रभाग क्र.44 अ, रामचंद्र  बनकर  स्कूल मध्ये क्रिडा  साहित्य  घेणे.</t>
  </si>
  <si>
    <t>CE27A210/S28-533</t>
  </si>
  <si>
    <t>प्र.क्र.46ब वानवडी कै.विलासराव देशमुख क्रिडा  संकुलाचे काम  पूर्ण  करणे</t>
  </si>
  <si>
    <t>CE27A210/S28-534</t>
  </si>
  <si>
    <t>थ. नागरिक संरक्षण व पूर संरक्षण योजना 
बेरीज</t>
  </si>
  <si>
    <t>प्रभाग क्र.52  अ  प्रियदर्शनी सोसायटी जवळील मैदानात विविध विकास कामे करणे</t>
  </si>
  <si>
    <t>CE27A210/S28-535</t>
  </si>
  <si>
    <t>प्रभाग क्र.57 अ सणस ग्राऊंड  येथे  विविध विकास कामे करणे</t>
  </si>
  <si>
    <t>CE27A210/S28-536</t>
  </si>
  <si>
    <t>प्रभाग क्र.57 अ सणस ग्राऊंड  येथे  बांधलेल्या दोन्ही  इमारती मधील   खोल्यांना   फर्निचर करणे</t>
  </si>
  <si>
    <t>CE27A210/S28-537</t>
  </si>
  <si>
    <t>प्रभाग क्र.  57 ब मधील गरवारे बाल भवन येथील विविध  विकास  कामे करणे.</t>
  </si>
  <si>
    <t>CE27A210/S28-538</t>
  </si>
  <si>
    <t>प्रभाग क्र.  57 ब मधील नेहरू  स्टेडियम येथील विविध  विकास  कामे करणे.</t>
  </si>
  <si>
    <t>CE27A210/S28-539</t>
  </si>
  <si>
    <t>प्रभाग क्र. 60 ब, मधील   कै.वसंतराव चव्हाण बॅडमिटन हॉलची दुरूस्ती व विकास कामे करणे.</t>
  </si>
  <si>
    <t>CE27A210/S28-540</t>
  </si>
  <si>
    <t xml:space="preserve">प्रभाग क्र. 60 ब, मधील क्रांतीवीर लहुजी वस्ताद साळवे बॉक्सिंग प्रशिक्षण केंद्र मधील अंतर्गत दुरूस्ती विषयक कामे करणे. </t>
  </si>
  <si>
    <t>CE27A210/S28-541</t>
  </si>
  <si>
    <t>प्रभाग क्र.62 ब, मध्ये  कोंढवा खुर्द  सर्व्हे नं.34 मध्ये   क्रीडांगण विकसित  करणे.</t>
  </si>
  <si>
    <t>CE27A210/S28-542</t>
  </si>
  <si>
    <t>प्रभाग क्र.63 अ मध्ये   अर्धवट बॅडमिंटन हॉल पूर्ण  करणे</t>
  </si>
  <si>
    <t>द. −                                                                                       अ. हंगामी सेवकवर्ग वेतन 
(मसआ.वि.)</t>
  </si>
  <si>
    <t>RE11S101A</t>
  </si>
  <si>
    <t>CE27A210/S28-543</t>
  </si>
  <si>
    <t>प्रभाग क्र.63 ब मध्ये स.नं.60 येथील अर्धवट  बॅटमिंटन हॉल  बांधणे.</t>
  </si>
  <si>
    <t>CE27A210/S28-544</t>
  </si>
  <si>
    <t>प्र.क्र.71 ब बिबवेवाडी ओटा  येथील बॅडमिंटन हॉल  साठी साहित्य खरेदी करणे</t>
  </si>
  <si>
    <t>CE27A210/S28-545</t>
  </si>
  <si>
    <t>प्र.क्र.75 ब मधील सर्वे नं.33/5 ब येथे  क्रिडा संकुलाचे चालु असलेले  काम पुर्ण  करणे</t>
  </si>
  <si>
    <t>CE27A210/S28-546</t>
  </si>
  <si>
    <t>प्र.क्र.75 ब मधील सर्वे नं.8 ज्ञानसी लेक होम  येथे  क्रिडा संकुलाचे चालु असलेले  काम पुर्ण  करणे</t>
  </si>
  <si>
    <t>CE27A210/S28-547</t>
  </si>
  <si>
    <t xml:space="preserve">प्रभाग क्र.76 अ, मधील स.नं.23 मधील अॅमिनिटी स्पेसमधील अपुरे क्रिडा संकुल व स्विमिंग पुल पूर्ण करणे. </t>
  </si>
  <si>
    <t>CE27A210/S28-548</t>
  </si>
  <si>
    <t>पंडित  नेहरू  स्टेडियम पॅव्हेलीन    सुधारणा   करणे.</t>
  </si>
  <si>
    <t>ब. दि  अप्रेंटिस अॅक्ट, 1961 अनुसार 
शिकाऊ उमेदवारांना द्यावयाचे पाठ्यवेतन व 
तद्नुषंगिक इतर खर्च (म.स.आ.वि.)</t>
  </si>
  <si>
    <t>RE11S101B</t>
  </si>
  <si>
    <t>CE27A210/S28-549</t>
  </si>
  <si>
    <t>पंडीत नेहरू    स्टेडियम     आसन व्यवस्था  वाढविणे.</t>
  </si>
  <si>
    <t>CE27A210/S28-550</t>
  </si>
  <si>
    <t>प्रभाग क्र.65,  घरांक 89 घोरपडे  पेठ  या ठिकाणी तालीम  बांधणे.</t>
  </si>
  <si>
    <t>CE27A210/S28-551</t>
  </si>
  <si>
    <t>प्रभाग क्र.65 मधील कै.निळकंठ   उर्फ निळू    फुले  जलतरण तलावावरीत योगासन हॉल बांधणे.</t>
  </si>
  <si>
    <t>CE27A210/S28-552</t>
  </si>
  <si>
    <t xml:space="preserve">प्रभाग क्र.65 मधील कै.निळकंठ उर्फ निळू फुले जलतरण तलावामधील फिल्टरेशन प्लँटचे काम व तद्नुषंगिक कामे करणे. </t>
  </si>
  <si>
    <t>CE27A210/S28-553</t>
  </si>
  <si>
    <t>तिसरी  जागतिक रोल बॉल  स्पर्धा</t>
  </si>
  <si>
    <t>CE27A210/S28-554</t>
  </si>
  <si>
    <t>पुणे  शहरातील अॅमेनिटी  स्पेसच्या जागेत 10 ठिकाणी चिल्ड्रन  प्ले  ग्राऊंड  विकसित  करणे.</t>
  </si>
  <si>
    <t>CE27A210/S28-555</t>
  </si>
  <si>
    <t>सोमेश्वरवाडी येथील स्पोटर्स  कॉम्प्लेक्स अपूर्ण  काम पूर्ण  करणे</t>
  </si>
  <si>
    <t>यादी   क्र. एस28 बेरीज</t>
  </si>
  <si>
    <t>द. एकूण बेरीज</t>
  </si>
  <si>
    <t>यादी   क्र. एस22</t>
  </si>
  <si>
    <t>शहरात विविध ठिकाणी सांस्कृतिक  हॉल  बांधणे</t>
  </si>
  <si>
    <t>CE28A160/S22-</t>
  </si>
  <si>
    <t>ध. निवडणूक खर्च (म.स.आ.)</t>
  </si>
  <si>
    <t>CE28A160/S22-101</t>
  </si>
  <si>
    <t>प्र.क्र.3 अ विमाननगर येथे सांस्कृतिक    भवन बांधणे</t>
  </si>
  <si>
    <t>CE28A160/S22-102</t>
  </si>
  <si>
    <t>प्र.क्र.3 अ विमाननगर येथे  नाट्यगृह  बांधणे</t>
  </si>
  <si>
    <t>CE28A160/S22-103</t>
  </si>
  <si>
    <t>प्रभाग क्र.  5 ब कळस  स.नं. 24 मधील अॅमिनिटी स्पेसच्या जागेवर  सांस्कृतिक भवन विकसित   करणे</t>
  </si>
  <si>
    <t>1. निवडणूक व तद्नुषंगिक खर्च</t>
  </si>
  <si>
    <t>RE11T101A</t>
  </si>
  <si>
    <t>CE28A160/S22-104</t>
  </si>
  <si>
    <t>प्र.क्र.31 ब वारजे स.नं.18 येथे  योगा केंद्र  व सांस्कृतिक हॉल  विकसित  करणे</t>
  </si>
  <si>
    <t>CE28A160/S22-105</t>
  </si>
  <si>
    <t>कोथरुड   येथे शिवसेनाप्रमुख श्री.बाळासाहेब ठाकरे  कलामंदिर उभारणे</t>
  </si>
  <si>
    <t>CE28A160/S22-106</t>
  </si>
  <si>
    <t>प्रभाग क्र.34 ब यशवंतराव चव्हाण  नाट्यगृह  मध्ये विविध विकास कामे करणे</t>
  </si>
  <si>
    <t>CE28A160/S22-107</t>
  </si>
  <si>
    <t>प्र.क्र.43ब,पुणे   मनपा  निवृत्ती पवार शाळा या ठिकाणी सांस्कृतिक हॉल  बांधणे.</t>
  </si>
  <si>
    <t>CE28A160/S22-108</t>
  </si>
  <si>
    <t>प्रभाग क्र.43 ब, निवृत्ती पवार शाळा येथे सांस्कृतिक    हॉल  बांधणे.</t>
  </si>
  <si>
    <t>CE28A160/S22-109</t>
  </si>
  <si>
    <t>प्र.क्र.46 अ रामटकडी   येथे डॉ.बाबासाहेब आंबेडकर सांस्कृतिक  भवन बांधणे</t>
  </si>
  <si>
    <t>CE28A160/S22-110</t>
  </si>
  <si>
    <t>प्र.क्र.46 अ अण्णाभाऊ  साठे सांस्कृतिक  भवन बांधणे</t>
  </si>
  <si>
    <t>CE28A160/S22-111</t>
  </si>
  <si>
    <t xml:space="preserve">प्रभाग क्र. 48 ब, महाराणा प्रताप शाळेमधील स्व.सोनाबाई रामोजी आंदेकर सांस्कृतिक हॉलचे विविध विकास कामे करणे. </t>
  </si>
  <si>
    <t>CE28A160/S22-112</t>
  </si>
  <si>
    <t>प्रभाग क्र.52 अ श्री  गणेश   सोसायटी  येथील सांस्कृतिक हॉल वॉटर प्रुफिंग   करून नुतणीकरण  करणे</t>
  </si>
  <si>
    <t>ध. निवडणूक खर्च बेरीज</t>
  </si>
  <si>
    <t>CE28A160/S22-113</t>
  </si>
  <si>
    <t>प्रभाग क्र.52 अ दत्तवाडी   शनिमंदिर    सांस्कृतिक भवनाचे उर्वरित कामे करणे</t>
  </si>
  <si>
    <t>CE28A160/S22-114</t>
  </si>
  <si>
    <t>प्रभाग क्र.55 अ वडगाव   बु.  मध्ये  छत्रपती शिवाजी राजे भोसले सांस्कृतिक व कलामंदिर  बांधणे</t>
  </si>
  <si>
    <t>CE28A160/S22-115</t>
  </si>
  <si>
    <t>ज्येष्ठ  व्यंगचित्रकार आर.के.लक्ष्मण यांच्या नावाने कलादालन उभारणे.</t>
  </si>
  <si>
    <t>CE28A160/S22-116</t>
  </si>
  <si>
    <t>संगमवाडी , पुणे  येथील क्रांतीवीर लहुजी साळवे यांच्या स्मारकाचे  बांधकाम करणे.</t>
  </si>
  <si>
    <t>CE28A160/S22-117</t>
  </si>
  <si>
    <t>प्रभाग क्र.22  मध्ये प्रायव्हेट  रोड  येथे  शाहिन ग्रंथालयासमोर सांस्कृतिक भवन बांधणे.</t>
  </si>
  <si>
    <t>CE28A160/S22-118</t>
  </si>
  <si>
    <t xml:space="preserve">क्रांतीवीर लहूजी वस्ताद साळवे यांचे पुणे पेठ येरवडा संगमवाडी स.नं.54 व 51 येथे 21688 चौ.मी. येथील जागेवर स्मारक उभारणे </t>
  </si>
  <si>
    <t>यादी   क्र. एस22 बेरीज</t>
  </si>
  <si>
    <t>न. खानेसुमारी खर्च (म.स.आ.जिं.घ.)</t>
  </si>
  <si>
    <t>RE11U101</t>
  </si>
  <si>
    <t>यादी   क्र. एस29</t>
  </si>
  <si>
    <t>शहरातील  विविध भाजी मंडयांमध्ये विकास कामे करणे</t>
  </si>
  <si>
    <t>CE29A229/S29-</t>
  </si>
  <si>
    <t>CE29A229/S29-401</t>
  </si>
  <si>
    <t>प्रभाग क्र.1 अ स.नं.17  येथे  भाजी मार्केट बांधण्याचे काम पूर्ण  करणे</t>
  </si>
  <si>
    <t>CE29A229/S29-402</t>
  </si>
  <si>
    <t>प्रभाग क्र  5 ब कळस विश्रांतवाडी येथे  भाजी मंडई  /ओटा  मार्केट विकसित   करणे</t>
  </si>
  <si>
    <t>न. खानेसुमारी खर्च बेरीज</t>
  </si>
  <si>
    <t>CE29A229/S29-403</t>
  </si>
  <si>
    <t>प्रभाग क्र.  9 मध्ये बालेवाडी  गावात भाजीमंडई विकसीत   करणे</t>
  </si>
  <si>
    <t>CE29A229/S29-404</t>
  </si>
  <si>
    <t>प्र.क्र.10   अ सुतारवाडी भाजी मंडई  येथील   उर्वरित काम   पूर्ण  करणे</t>
  </si>
  <si>
    <t>CE29A229/S29-405</t>
  </si>
  <si>
    <t>प्र.क्र.10   अ सुतारवाडी भाजी मंडई  व जलतरण तलाव येथे मेंटेनन्सची    काम  करणे</t>
  </si>
  <si>
    <t>CE29A229/S29-406</t>
  </si>
  <si>
    <t>प्र.क्र.10 ब पाषाण  येथील भाजी   मंडई  विकसित   करणे</t>
  </si>
  <si>
    <t>CE29A229/S29-407</t>
  </si>
  <si>
    <t>येरवडा साळवे मार्केट मध्ये  विविध विकास कामे करणे</t>
  </si>
  <si>
    <t>CE29A229/S29-408</t>
  </si>
  <si>
    <t>प्रभाग क्र.18अ  मध्ये भाजी मंडईमध्ये  विविध विकासाची कामे करणे.</t>
  </si>
  <si>
    <t>CE29A229/S29-409</t>
  </si>
  <si>
    <t>प्रभाग क्र.19 अ स.नं.52 भाजी मंडईचे  उर्वरित कामे करणे</t>
  </si>
  <si>
    <t>CE29A229/S29-410</t>
  </si>
  <si>
    <t xml:space="preserve">प्रभाग क्र.19 ब मध्ये स.नं.32, तुकाराम नगर या ठिकाणी महिला उद्योग केंद्रांचे अर्धवट काम पुर्ण करून छोटी भाजी मंडई विकसित करणे </t>
  </si>
  <si>
    <t>CE29A229/S29-411</t>
  </si>
  <si>
    <t>प्रभाग क्र.34 अ मधील स.नं.51 वडगाव शेरी येथे    मंडई  विकसित   करणे</t>
  </si>
  <si>
    <t>CE29A229/S29-412</t>
  </si>
  <si>
    <t xml:space="preserve">प्रभाग क्र. 39 अ मध्ये, नाना पेठ ,मटन मार्केट येथे सुरक्षित भित बांधणेव रंगरंगोटी करणे व तद्अनुषंगिक कामे करणे. </t>
  </si>
  <si>
    <t>CE29A229/S29-413</t>
  </si>
  <si>
    <t>प्रभाग क्र.43 ब, अमर समृध्दी येथील   आरक्षित जागेवर ओटा मार्केट  करणे.</t>
  </si>
  <si>
    <t>CE29A229/S29-414</t>
  </si>
  <si>
    <t>प्र.क्र.46 अ रामटेकडी   येथे भाजी मंडई  बांधणे</t>
  </si>
  <si>
    <t>RE11W###C</t>
  </si>
  <si>
    <t>CE29A229/S29-415</t>
  </si>
  <si>
    <t xml:space="preserve">प्रभाग क्र. 54 ब, स.नं.23 हि.नं.19/22, हि.नं.14 1029.82 चौ.मी.धायरी या अॅमेनिटी स्पेसवर ओटा मार्केट विकसित करणे. </t>
  </si>
  <si>
    <t>CE29A229/S29-416</t>
  </si>
  <si>
    <t>प्रभाग क्र. 60 ब, जुना मोटार स्टॅण्ड  येथील भाजी  मंडई  व बीफ मार्केट नूतनीकरण  व पुनर्बांधणी करणे.</t>
  </si>
  <si>
    <t>CE29A229/S29-417</t>
  </si>
  <si>
    <t>प्रभाग क्र.61 अ  मध्ये एन आय बी एम परिसरात भाजी  मंडई  विकसित   करणे</t>
  </si>
  <si>
    <t>CE29A229/S29-418</t>
  </si>
  <si>
    <t xml:space="preserve">प्रभाग क्र. 62 अ मध्ये कोंढवा बु.मधील स.नं.2 हगवणे नगर येथे अॅमेनिटी स्पेसच्या जागेवर भाजी मंडई बांधणे. </t>
  </si>
  <si>
    <t>CE29A229/S29-419</t>
  </si>
  <si>
    <t>प्रभाग क्र.62 ब, कोंढवा खु.मधील शांताई भाजी मंडई  सुधारणा कामे करणे.</t>
  </si>
  <si>
    <t>CE29A229/S29-420</t>
  </si>
  <si>
    <t>प्रभाग क्र.65 मीरा  मार्केट सुधारणा कामे करणे.</t>
  </si>
  <si>
    <t>RE11W###D</t>
  </si>
  <si>
    <t>CE29A229/S29-421</t>
  </si>
  <si>
    <t xml:space="preserve">प्रभाग क्र.74 ब, मधील कानिफनाथ चौकातील पुणे मनपाच्या आरक्षित असलेल्या जागेवर भाजी मंडई उभारणे व तद्नुषिंगक कामे करणे. </t>
  </si>
  <si>
    <t>CE29A229/S29-422</t>
  </si>
  <si>
    <t>येरवडा स.नं.   103 येथे ओटा  मार्केट   बांधणे</t>
  </si>
  <si>
    <t>यादी   क्र. एस29 बेरीज</t>
  </si>
  <si>
    <t>RE11W###A</t>
  </si>
  <si>
    <t>घनकचरा विभागाकडील कामांच्या याद्या</t>
  </si>
  <si>
    <t>यादी   क्र. एस42</t>
  </si>
  <si>
    <t>घनकचरा संदर्भात शहरात  विविध विकास कामे करणे</t>
  </si>
  <si>
    <t>CE19A154/S42-</t>
  </si>
  <si>
    <t>RE11W###B</t>
  </si>
  <si>
    <t>CE19A154/S42-301</t>
  </si>
  <si>
    <t>प्रभाग क्र.1 अ मधील नागरिकांना ओला   व सुका कचरा वर्गीकरणासाठी  बकेट  पुरविणे</t>
  </si>
  <si>
    <t>CE19A154/S42-302</t>
  </si>
  <si>
    <t>प्रभाग क्र.1 अ मधील विविध ठिकाणी स्वच्छता   विषयक कामे करणे</t>
  </si>
  <si>
    <t>CE19A154/S42-303</t>
  </si>
  <si>
    <t>प्र.क्र.2 अ मधील   मनपा ताब्यातील   जागेत कचरा प्रकल्प राबविणे</t>
  </si>
  <si>
    <t>CE19A154/S42-304</t>
  </si>
  <si>
    <t>प्रभाग क्र.2 ब मध्ये मनपा ताब्यातील   जागेत कचरा प्रकल्प राबविणे</t>
  </si>
  <si>
    <t>CE19A154/S42-305</t>
  </si>
  <si>
    <t>प्र.क्र.3 अ कचरा वर्गीकरणासाठी  छोट्या  व मोठ्या बेकेट  घेणे</t>
  </si>
  <si>
    <t>RE11W###E</t>
  </si>
  <si>
    <t>CE19A154/S42-306</t>
  </si>
  <si>
    <t>प्र.क्र.3 अ नागरिकांना   ज्युटच्या पिशव्या खरेदी करणे</t>
  </si>
  <si>
    <t>CE19A154/S42-307</t>
  </si>
  <si>
    <t>प्र.क्र.3  अ  कचरा  वेचक कामगारांना   विविध साधन सामुग्री    खरेदी करणे</t>
  </si>
  <si>
    <t>CE19A154/S42-308</t>
  </si>
  <si>
    <t>प्रभाग क्र.5अ, घनकचऱ्या  संदर्भात विविध विकास कामे करणे.</t>
  </si>
  <si>
    <t>CE19A154/S42-309</t>
  </si>
  <si>
    <t>प्रभाग क्र  5 ब मध्ये घनकचरा संदर्भात विविध विकास कामे करणे</t>
  </si>
  <si>
    <t>CE19A154/S42-310</t>
  </si>
  <si>
    <t xml:space="preserve">प्रभाग क्र 5 ब मध्ये नागरिकांना ओला व सुका कचरा वर्गीकरणासाठी विविध आकाराच्या बकेटस पुरविणे तसेच कापडी पिशव्या पुरविणे </t>
  </si>
  <si>
    <t>CE19A154/S42-311</t>
  </si>
  <si>
    <t>प्र.क्र.7 ब मध्ये झाडणकाम   करणे</t>
  </si>
  <si>
    <t>CE19A154/S42-312</t>
  </si>
  <si>
    <t xml:space="preserve">प्र.क्र.8 अ मध्ये संजय गांधी लमाणतांडा येथे अग्निशामक केंद्राजवळ मनपाच्या जागेत बायोगॅस प्रकल्प उभारणे </t>
  </si>
  <si>
    <t>CE19A154/S42-313</t>
  </si>
  <si>
    <t>प्रभाग क्र.  9 मध्ये अलोमा कौंटी येथे   बायोगॅस   प्रकल्प उभारणे.</t>
  </si>
  <si>
    <t>CE19A154/S42-314</t>
  </si>
  <si>
    <t>प्रभाग क्र.  9 मध्ये झाडण  कामासाठी  स्वच्छता सेवक  पुरविणे</t>
  </si>
  <si>
    <t>CE19A154/S42-315</t>
  </si>
  <si>
    <t>र. विभागीय कार्यालये बेरीज</t>
  </si>
  <si>
    <t>प्र.क्र.10 ब सूस रोड  सर्व्हीस रोड  येथील आरक्षित जागेवर बायोगॅस प्रकल्प विकसित   करणे</t>
  </si>
  <si>
    <t>CE19A154/S42-316</t>
  </si>
  <si>
    <t>प्र.क्र.10 ब सूस रोड  येथील खाणीमध्ये बायोगॅस   प्रकल्प विकसित करणे</t>
  </si>
  <si>
    <t>CE19A154/S42-317</t>
  </si>
  <si>
    <t>प्रभाग क्र.  11 अ  मध्ये कचरा  निर्मुलनासाठी घनकचरा  प्रकल्प उभा करणे</t>
  </si>
  <si>
    <t>CE19A154/S42-318</t>
  </si>
  <si>
    <t>प्रभाग क्र.  11 अ  मध्ये स्वच्छतेविषयक कामे करणेसाठी  सेवक   पुरविणे</t>
  </si>
  <si>
    <t>CE19A154/S42-319</t>
  </si>
  <si>
    <t>प्रभाग क्र.  11 अ  मध्ये विविध  आकाराच्या कचरा बकेट  पुरविणे</t>
  </si>
  <si>
    <t>CE19A154/S42-320</t>
  </si>
  <si>
    <t>प्रभाग क्र  11ब, गोखलेनगर मध्ये स्वच्छता सेवक  पुरविणे.</t>
  </si>
  <si>
    <t>ज्ञ. कर्ज उभारण्याचा खर्च, कर्जाचे हप्ते व 
व्याज (मु.ले.)</t>
  </si>
  <si>
    <t>CE19A154/S42-321</t>
  </si>
  <si>
    <t>RE11Z101</t>
  </si>
  <si>
    <t xml:space="preserve">प्रभाग क्र 11ब, गोखलेनगर मध्ये ओला व सुका कचरा वर्गीकरण करण्यासाठी 100 लिटरच्या बकेटस खरेदी करणे. </t>
  </si>
  <si>
    <t>CE19A154/S42-322</t>
  </si>
  <si>
    <t>प्रभाग क्र  11ब, गोखलेनगर मध्ये   कापडी पिशव्या खरेदी करणे.</t>
  </si>
  <si>
    <t>CE19A154/S42-323</t>
  </si>
  <si>
    <t xml:space="preserve">प्र.क्र. 12 अ, खाजगी ठेकेदारांमार्फत झोपडपट्टी परिसरात घनकचरा गोळा करून जिरविणे व तद्नुषंगिक कामे करणे. </t>
  </si>
  <si>
    <t>CE19A154/S42-324</t>
  </si>
  <si>
    <t>प्रभाग क्र.12  अ  मध्ये कचऱ्याचे नियोजन करण्यासाठी  सेवक  पुरविणे.</t>
  </si>
  <si>
    <t>CE19A154/S42-325</t>
  </si>
  <si>
    <t>प्रभाग क्र.12 ब, प्रभागातील कचरा वर्गीकरण   करण्यासाठी व साफसफाई  मजूर पुरविणे.</t>
  </si>
  <si>
    <t>CE19A154/S42-326</t>
  </si>
  <si>
    <t>प्रभाग क्र.13 अ मध्ये    पडीक हद्यीमध्ये झाडू  मारण्याकरीता व चेंबर साफ करणेकरीता सेवक  पुरविणे.</t>
  </si>
  <si>
    <t>CE19A154/S42-327</t>
  </si>
  <si>
    <t>प्रभाग क्र.13 अ मध्ये    अॅग्रनिक   वेस्ट  कंवेक्टर मशीन  पुरविणे.</t>
  </si>
  <si>
    <t>CE19A154/S42-328</t>
  </si>
  <si>
    <t xml:space="preserve">प्र.क्र.13 ब मधील संगमवाडी येथे कंपोस्टिंग प्रकल्प कचरा मिटवणेसाठी नवीन प्लँन्ट उभारणे (ओ.डब्ल्यू.सी.) </t>
  </si>
  <si>
    <t>CE19A154/S42-329</t>
  </si>
  <si>
    <t>प्र.क्र.13 ब मध्ये झाडण काम व ड्रेनेज  लाईन मधील गाळ काढणेसाठी लेबर पुरवणे (आऊटसोर्सिग)</t>
  </si>
  <si>
    <t>CE19A154/S42-330</t>
  </si>
  <si>
    <t xml:space="preserve">प्र.क्र.13 ब मध्ये सोसायटी/अपार्टमेंट मधील कचरा गोळा करणेसाठी आरोग्य विभागासाठी डमरु बकेट घेणे </t>
  </si>
  <si>
    <t>CE19A154/S42-331</t>
  </si>
  <si>
    <t>प्र.क्र.13 ब मधील नागरिकांसाठी जुट  बॅग खरेदी करणे</t>
  </si>
  <si>
    <t>CE19A154/S42-332</t>
  </si>
  <si>
    <t>प्र.क्र.14   अ  मध्ये विविध ठिकाणचा    राडारोडा उचलणे</t>
  </si>
  <si>
    <t>CE19A154/S42-333</t>
  </si>
  <si>
    <t>प्र.क्र.14 अ मध्ये  स्वच्छतेसाठी सफाई  कामगार पुरविणे</t>
  </si>
  <si>
    <t>CE19A154/S42-334</t>
  </si>
  <si>
    <t>प्र.क्र.14   अ  मध्ये कचरा वर्गीकरणासाठी  सात लिटरच्या प्लॅस्टिक   बकेट व जुट  बॅग  पुरविणे</t>
  </si>
  <si>
    <t>CE19A154/S42-335</t>
  </si>
  <si>
    <t>प्रभाग क्र.  14 ब मध्ये,  खोदाई  केलेला   राडारोडा उचलणे.</t>
  </si>
  <si>
    <t>CE19A154/S42-336</t>
  </si>
  <si>
    <t>प्रभाग क्र.15 ब मध्ये मध्ये झाडण  काम  व स्वच्छता विषयक कामे करणे</t>
  </si>
  <si>
    <t>CE19A154/S42-337</t>
  </si>
  <si>
    <t>प्रभाग क्र.15 ब मध्ये विविध ठिकाणी असलेला राडारोडा उचलणे</t>
  </si>
  <si>
    <t>CE19A154/S42-338</t>
  </si>
  <si>
    <t>प्रभाग क्र.15 ब मध्ये बायोगॅस   प्रकल्प उभारणे</t>
  </si>
  <si>
    <t>CE19A154/S42-339</t>
  </si>
  <si>
    <t xml:space="preserve">प्रभाग क्र.16 अ स.नं.120 फुलेनगर वसाहत येथे कचरा उचलण्यासाठी लोखंडी गाड्या खरेदी करणे व बकेट पुरविणे </t>
  </si>
  <si>
    <t>CE19A154/S42-340</t>
  </si>
  <si>
    <t>प्रभाग क्र.16 अ प्रभागातील कचऱ्यावर प्रक्रिया करणेसाठी बायोगॅस   प्रकल्प उभारणे</t>
  </si>
  <si>
    <t>CE19A154/S42-341</t>
  </si>
  <si>
    <t>प्रभाग क्र.16 ब मधील विविध ठिकाणचा    राडारोडा उचलणे</t>
  </si>
  <si>
    <t>CE19A154/S42-342</t>
  </si>
  <si>
    <t xml:space="preserve">प्रभाग क्र 17 अ मधील कचरा कंपोस्टींग प्लांटमध्ये विविध विकास कामे करणे व बकेटस/ढकलगाड्या पुरविणे </t>
  </si>
  <si>
    <t>CE19A154/S42-343</t>
  </si>
  <si>
    <t>येरवडा  कचरा   रॅम्प मध्ये  दोन्ही कोठ्यांचे  कामे   व इतर सुधारणा   कामे करणे</t>
  </si>
  <si>
    <t>CE19A154/S42-344</t>
  </si>
  <si>
    <t>प्रभाग क्र.17 ब कचरा   साठवुनिकसाठी लहान व मोठ्या    बकेट पुरविणे</t>
  </si>
  <si>
    <t>CE19A154/S42-345</t>
  </si>
  <si>
    <t xml:space="preserve">प्रभाग क्र.17 ब विविध ठिकाणी नागरिकांना कचरा, पाणी, आरोग्य, मुलींच्या शिक्षणाबाबत भिंती सुशोभित करुन प्रबोधन करणे </t>
  </si>
  <si>
    <t>CE19A154/S42-346</t>
  </si>
  <si>
    <t>प्रभाग क्र.18 ब मध्ये बायोगॅस   प्रकल्प करणे</t>
  </si>
  <si>
    <t>CE19A154/S42-347</t>
  </si>
  <si>
    <t>प्रभाग क्र.18 ब मध्ये    बकेट खरेदी करणे</t>
  </si>
  <si>
    <t>CE19A154/S42-348</t>
  </si>
  <si>
    <t>प्रभाग क्र.18 ब मध्ये विविध ठिकाणी राडारोडा उचलणे</t>
  </si>
  <si>
    <t>CE19A154/S42-349</t>
  </si>
  <si>
    <t>प्रभाग क्र.18 ब मध्ये ज्युट  बॅग खरेदी करणे</t>
  </si>
  <si>
    <t>CE19A154/S42-350</t>
  </si>
  <si>
    <t>प्रभाग क्र.19 अ घनकचरा   व्यवस्थपानासाठी   20 लिटर्स व 100 लिटर्स    बकेट खरेदी करणे</t>
  </si>
  <si>
    <t>CE19A154/S42-351</t>
  </si>
  <si>
    <t>प्रभाग क्र.19 अ  मध्ये ज्युट  बॅग खरेदी करणे</t>
  </si>
  <si>
    <t>CE19A154/S42-352</t>
  </si>
  <si>
    <t>प्रभाग क्र.19 अ घनकचरा व्यवस्थापना संदर्भात जनजागृती   करणे</t>
  </si>
  <si>
    <t>CE19A154/S42-353</t>
  </si>
  <si>
    <t>प्रभाग क्र.19 अ, मध्ये 20 ते  25लीटरच्या  कचरा वर्गीकरणासाठी बकेट खरेदी   करणे.</t>
  </si>
  <si>
    <t>1−झ. आयात कर (मु.ले.)</t>
  </si>
  <si>
    <t>RE11X101</t>
  </si>
  <si>
    <t>CE19A154/S42-354</t>
  </si>
  <si>
    <t>प्रभाग क्र.19 अ, मध्ये ज्युट  बॅग खरेदी करणे.</t>
  </si>
  <si>
    <t>CE19A154/S42-355</t>
  </si>
  <si>
    <t xml:space="preserve">प्रभाग क्र.19 ब मध्ये मनपा ताब्यात असलेल्या जागेमध्ये ओला व सुका कचरा जिरवण्यासाठी बायोगॅस प्रकल्प उभारणे </t>
  </si>
  <si>
    <t>CE19A154/S42-356</t>
  </si>
  <si>
    <t>प्रभाग क्र.  20 अ  मध्ये घनकचरा व्यवस्थापनासाठी विविध  विकास  कामे करणे</t>
  </si>
  <si>
    <t>CE19A154/S42-357</t>
  </si>
  <si>
    <t xml:space="preserve">प्रभाग क्र.20 ब मुंढवा येथे जलशुध्दीकरण केंद्र या ठिकाणी म.न.पा.5 गुंठे जागेत कचरा वर्गीकरण केलेला कचरा गोळा करणे. ओला सुका कचरा जिरविणे यासाठी रॅम्प तयार करणे. </t>
  </si>
  <si>
    <t>CE19A154/S42-358</t>
  </si>
  <si>
    <t>प्रभाग क्र.21  मध्ये घनकचरा विषयक कामे करणे</t>
  </si>
  <si>
    <t>CE19A154/S42-359</t>
  </si>
  <si>
    <t xml:space="preserve">प्रभाग क्र.22 ब मध्ये गोळा होणारा कचऱ्यावर प्रक्रीया करण्याकरीता 10 टन बायोगॅस प्रकल्प व 10 टन खत प्रकल्प उभा करणे </t>
  </si>
  <si>
    <t>CE19A154/S42-360</t>
  </si>
  <si>
    <t>प्रभाग क्र.23 अ मध्ये  स्वच्छतेकरिता सेवक  पुरविणे.</t>
  </si>
  <si>
    <t>CE19A154/S42-361</t>
  </si>
  <si>
    <t>रोकडोबा मंदिरासमोर 5 टनाचा कचरा  निर्मुलन प्रकल्प उभारणे.</t>
  </si>
  <si>
    <t>वजा −                                                                                       बेरीज</t>
  </si>
  <si>
    <t>CE19A154/S42-362</t>
  </si>
  <si>
    <t>घोलेरोड येथील क्षेत्रिय   कार्यालया समोर   10 टनाचा प्रकल्प उभारणे.</t>
  </si>
  <si>
    <t>CE19A154/S42-363</t>
  </si>
  <si>
    <t>प्र.क्र.26 अ मधील  निर्माण झालेला राडारोडा उचलणे</t>
  </si>
  <si>
    <t>CE19A154/S42-364</t>
  </si>
  <si>
    <t>प्र.क्र.26   अ  मध्ये ओल्या  व सुक्या  कचऱ्यासाठी लहान   व मोठ्या  बकेटसाठी</t>
  </si>
  <si>
    <t>CE19A154/S42-365</t>
  </si>
  <si>
    <t xml:space="preserve">प्र.क्र.26 अ मधील आरोग्य कोठीतील कर्मचाऱ्यांना कचरा गोळा करण्यासाठी ट्रॉली व बकेटस् खरेदी करणे </t>
  </si>
  <si>
    <t>CE19A154/S42-366</t>
  </si>
  <si>
    <t xml:space="preserve">प्रभाग क्र.26ब,संपूर्ण प्रभागात निर्माण झालेला कचरा गोळा करण्यासाठी व तो मॅन्युअली वाहून नेण्यासाठी 30 तीन चाकी गाडे उलपब्ध करून देणे. </t>
  </si>
  <si>
    <t>CE19A154/S42-367</t>
  </si>
  <si>
    <t>प्रभाग क्र.26ब, प्रभागातील मोकळ्या जागेत बायोगॅस   प्रकल्प उभारणे.</t>
  </si>
  <si>
    <t>CE19A154/S42-368</t>
  </si>
  <si>
    <t>प्रभाग क्र.27 अ,  कचरा व्यवस्थापनासाठी लहान   बकेट  पुरविणे.</t>
  </si>
  <si>
    <t>CE19A154/S42-369</t>
  </si>
  <si>
    <t>प्रभाग क्र.27 अ, बायोगॅस व गांडुळ खत  प्रकल्प राबविणे.</t>
  </si>
  <si>
    <t>CE19A154/S42-370</t>
  </si>
  <si>
    <t>प्र.क्र.27 ब मध्ये कचरा व्यवस्थापन  करणे</t>
  </si>
  <si>
    <t>1. मुख्य देखरेख, वसुली वगैरे एकूण बेरीज</t>
  </si>
  <si>
    <t>CE19A154/S42-371</t>
  </si>
  <si>
    <t>प्रभाग क्र.28 ब, मध्ये ओला   सुका कचरा   गोळा करणेसाठी  बकेटस  खरेदी करणे.</t>
  </si>
  <si>
    <t>CE19A154/S42-372</t>
  </si>
  <si>
    <t>प्रभाग क्र.28 ब, मध्ये ओली   सुका कचरा   गोळी   करणेसाठी ढकलगाडया खरेदी करणे.</t>
  </si>
  <si>
    <t>CE19A154/S42-373</t>
  </si>
  <si>
    <t>प्रभाग क्र.28 ब, मध्ये नागरिकांसाठी ज्युट बॅग्ज   खरेदी   करणे.</t>
  </si>
  <si>
    <t>CE19A154/S42-374</t>
  </si>
  <si>
    <t>प्र.क्र.30   अ  मध्ये पर्यावरण  जनजागृतीसाठी ज्युट  पिशव्या पुरविणे</t>
  </si>
  <si>
    <t>CE19A154/S42-375</t>
  </si>
  <si>
    <t>प्र.क्र.30   अ  मध्ये कचरा व्यवस्थापनासाठी 100 लिटर डबे  पुरविणे</t>
  </si>
  <si>
    <t>CE19A154/S42-376</t>
  </si>
  <si>
    <t>प्र.क्र.30 अ मध्ये ओला   सुका कचरा   वेगळा करण्यासाठी छोटे   डबे  पुरविणे</t>
  </si>
  <si>
    <t>CE19A154/S42-377</t>
  </si>
  <si>
    <t>प्रभाग क्र.30ब, मध्ये ओला  व सुका कचऱ्यासाठी  बकेट  पुरविणे.</t>
  </si>
  <si>
    <t>CE19A154/S42-378</t>
  </si>
  <si>
    <t>प्रभाग क्र.33 अ, कोथरूड गावठाण व तेजसनगर परिसरात ओला-सुका कचरा लहान   बकेट  पुरविणे.</t>
  </si>
  <si>
    <t>CE19A154/S42-379</t>
  </si>
  <si>
    <t>प्रभाग क्र.33 अ,  परिसरात ओला-सुका कचरा मोठया    बकेट पुरविणे.</t>
  </si>
  <si>
    <t>CE19A154/S42-380</t>
  </si>
  <si>
    <t>प्रभाग क्र.33 अ, येथे  स्वच्छतेच्या आऊटसोर्सिंग   द्वारे काम करणे.</t>
  </si>
  <si>
    <t>CE19A154/S42-381</t>
  </si>
  <si>
    <t>प्रभाग क्र.33 अ, तेजसनगर भागात कापडी पिशव्या  वाटणे.</t>
  </si>
  <si>
    <t>CE19A154/S42-382</t>
  </si>
  <si>
    <t>कोथरूड विधानसभा मतदार संघात  150 टन  कचऱ्यावर प्रक्रिया प्रकल्प  उभारणे</t>
  </si>
  <si>
    <t>CE19A154/S42-383</t>
  </si>
  <si>
    <t>प्र.क्र.36 ब मधील  ओला कचरा जिरविण्यासाठी 2 ठिकाणी ओ डब्ल्यू  सी अथवा फुडी  मशीन बसविणे</t>
  </si>
  <si>
    <t>CE19A154/S42-384</t>
  </si>
  <si>
    <t>प्र.क्र.36 ब मधील  पाला पाचोळा कॉम्प्रेस करण्यासाठी  बेलिंग मशीन बसविणे</t>
  </si>
  <si>
    <t>CE19A154/S42-385</t>
  </si>
  <si>
    <t>प्रभाग क्र.37 अ  मध्ये कचरा  वर्गीकरण प्रकल्पसाठी आवश्यक ते  कामे करणे</t>
  </si>
  <si>
    <t>CE19A154/S42-386</t>
  </si>
  <si>
    <t>प्र.क्र.37ब मध्ये कचऱ्यावर प्रक्रिया करणेसाठी मशीन खरेदी करणे.</t>
  </si>
  <si>
    <t>क. शिक्षण मंडळाला द्यावयाची रक्कम - 
शिक्षण मंडळाकडील खर्च</t>
  </si>
  <si>
    <t>RE12A101</t>
  </si>
  <si>
    <t>BPL</t>
  </si>
  <si>
    <t>CE19A154/S42-387</t>
  </si>
  <si>
    <t>प्र.क्र.38 अ कसबापेठ प्रभागातील विविध ठिकाणचा राडारोड उचलणे</t>
  </si>
  <si>
    <t>CE19A154/S42-388</t>
  </si>
  <si>
    <t>प्र.क्र.38 अ कसबा  पेठ,ओला व सुका कचरा   वेगवेगळा करण्यसाठी मोठे बकेट    खरेदी करणे</t>
  </si>
  <si>
    <t>CE19A154/S42-389</t>
  </si>
  <si>
    <t>प्र.क्र.38 अ कसबा  पेठ  नागरिकांना ज्युट  बॅग खरेदी करणे</t>
  </si>
  <si>
    <t>CE19A154/S42-390</t>
  </si>
  <si>
    <t xml:space="preserve">प्र.क्र.38 अ कसबा पेठ ओला कचरा जिरवण्यासठी इमोमॅन्स कंपोस्टींग मशिन बसविणे शेड बांधणे व विद्युत व्यवस्था करणे </t>
  </si>
  <si>
    <t>CE19A154/S42-391</t>
  </si>
  <si>
    <t xml:space="preserve">प्रभाग क्र.39 ब, दोन्ही आरोग्य कोठीस कचरा वाहतुकीकरीता ढकल गाडी खरेदी करणे, लोखंडी पंजे, ग्लोज मॉस, दातरे, फावडे, शॉवेल, बादल्या, रॉड खरेदी करणे. तद्नुषंगिक कामे करणे. </t>
  </si>
  <si>
    <t>1. कायम सेवकवर्ग वेतन (प्रा.शि.)</t>
  </si>
  <si>
    <t>CE19A154/S42-392</t>
  </si>
  <si>
    <t>RE12A101A</t>
  </si>
  <si>
    <t xml:space="preserve">प्रभाग क्र.39 ब, ताराचंद हॉस्पीटल/रेडक्रॉस ब्लड बँक मागील मोकळ्या जागेत बायोगॅस प्रकल्प करणे तद्नुषंगिक कामे करणे. </t>
  </si>
  <si>
    <t>CE19A154/S42-393</t>
  </si>
  <si>
    <t>प्रभाग क्र.40 ब मध्ये विविध ठिकाणचा    राडारोडा उचलणे.</t>
  </si>
  <si>
    <t>CE19A154/S42-394</t>
  </si>
  <si>
    <t>प्रभाग क्र.41 अ कचऱ्याची   विल्हेवाट लावण्याकरीता   बायोगॅस   प्रकल्प उभारणे</t>
  </si>
  <si>
    <t>CE19A154/S42-395</t>
  </si>
  <si>
    <t>प्रभाग क्र.41 अ  मध्ये कॅनव्हॉस बॅग  पुरविणे</t>
  </si>
  <si>
    <t>CE19A154/S42-396</t>
  </si>
  <si>
    <t>प्रभाग क्र.41 ब, मधील विविध ठिकाणचे   टॉयलेट साफ करणेसाठी मशिन खरेदी करणे.</t>
  </si>
  <si>
    <t>CE19A154/S42-397</t>
  </si>
  <si>
    <t>2. महागाई भत्ता (प्रा.शि.)</t>
  </si>
  <si>
    <t>प्रभाग क्र.41 ब, झाडण कामासाठी मजूर  पुरविणे.</t>
  </si>
  <si>
    <t>RE12A102</t>
  </si>
  <si>
    <t>CE19A154/S42-398</t>
  </si>
  <si>
    <t>प्र.क्र.42 अ कचरा व गांडुळखत प्रकल्प जिरविणे  कामासाठी</t>
  </si>
  <si>
    <t>CE19A154/S42-399</t>
  </si>
  <si>
    <t>प्रभाग क्र.43 अ,  कचरा वर्गीकरणासाठी लहान   बकेट  घेणे.</t>
  </si>
  <si>
    <t>CE19A154/S42-400</t>
  </si>
  <si>
    <t>प्रभाग क्र.43 अ,  कचरा वर्गीकरणासाठी मोठ्या    बकेट घेणे.</t>
  </si>
  <si>
    <t>CE19A154/S42-401</t>
  </si>
  <si>
    <t>प्र.क्र.43ब,स.नं.223,डि.पी.रोड जुन्या  कॅनॉल जवळ घनकचरा  व्यवस्थापन   करणे.</t>
  </si>
  <si>
    <t>CE19A154/S42-402</t>
  </si>
  <si>
    <t>प्रभाग क्र.43ब, विविध ठिकाणी कचरा व्यवस्थापन   करणे.</t>
  </si>
  <si>
    <t>3. नवीन वेतन श्रेणीनुसार द्यावयाच्या 
वेतनापोटी हप्ता (शिक्षकेत्तर) (प्रा.शि.)</t>
  </si>
  <si>
    <t>RE12A103</t>
  </si>
  <si>
    <t>CE19A154/S42-403</t>
  </si>
  <si>
    <t>प्रभाग क्र.45ब,मधील कचाऱ्याची  विल्हेवाट लावण्यासाठी व त्यासाठी  कचरा   प्रक्रिया प्रकल्प  उभा करणे.</t>
  </si>
  <si>
    <t>CE19A154/S42-404</t>
  </si>
  <si>
    <t>प्रभाग क्र.  48 ब, परिसरात ओला कचरा व सुका कचरा   वेगळा करणेकरिता नागरिकांसाठी  बकेट  पुरविणे.</t>
  </si>
  <si>
    <t>CE19A154/S42-405</t>
  </si>
  <si>
    <t>प्रभाग क्र.49अ,मधील राडारोडा उचलणे.</t>
  </si>
  <si>
    <t>CE19A154/S42-406</t>
  </si>
  <si>
    <t>प्रभाग क्र.49अ,मधे  कचरा  जिरवणेकरिता प्रकल्प उभारणे</t>
  </si>
  <si>
    <t>CE19A154/S42-407</t>
  </si>
  <si>
    <t>प्रभाग क्र.49 ब मध्ये घनकचरा व्यवस्थापनांतर्गत कचरा  वर्गीकरण प्रकल्प  सुरू करणे.</t>
  </si>
  <si>
    <t>CE19A154/S42-408</t>
  </si>
  <si>
    <t>4. सानुग्रह अनुदान (प्रा.शि.)</t>
  </si>
  <si>
    <t>RE12A104</t>
  </si>
  <si>
    <t xml:space="preserve">प्रभाग क्र.50 ब, प्रभागा अंतर्गत ओला कचरा जिरविणे व खत निर्मिती करणेसाठी 1 टनापासून ते 5 टनापर्यंतच्या मशिन आरोग्य कोठीच्या हद्दी अंतर्गत कार्यान्वित करणे. </t>
  </si>
  <si>
    <t>CE19A154/S42-409</t>
  </si>
  <si>
    <t>प्र.क्र. 51 अ  मध्ये ओला कचरा-सुका कचरा यासाठी नागरिकांना बकेट  देणे.</t>
  </si>
  <si>
    <t>CE19A154/S42-410</t>
  </si>
  <si>
    <t>प्र.क्र. 51  अ मध्ये  प्लॅस्टिक निर्मूलण   करणेसाठी   नागरिकांना    ज्यूट  बॅग  पूरविणे.</t>
  </si>
  <si>
    <t>CE19A154/S42-411</t>
  </si>
  <si>
    <t>प्रभाग क्र.52 अ मधील राडारोडा उचलणे</t>
  </si>
  <si>
    <t>CE19A154/S42-412</t>
  </si>
  <si>
    <t>प्रभाग क्र.52 अ  मध्ये कॅनव्हॉस बॅग  पुरविणे</t>
  </si>
  <si>
    <t>CE19A154/S42-413</t>
  </si>
  <si>
    <t>प्रभाग क्र.52 अ येथे  कचऱ्याची   विल्हेवाट लावण्याकरीता   बायोगॅस   प्रकल्प उभारणे</t>
  </si>
  <si>
    <t>5. सेवानिवृत्त वेतन व तोषदान (प्रा.शि.)</t>
  </si>
  <si>
    <t>CE19A154/S42-414</t>
  </si>
  <si>
    <t>RE12A105</t>
  </si>
  <si>
    <t>प्र.क्र.52 ब मध्ये ओला-सुका कचरा उचलण्यासाठी घरोघरी  बकेट  पुरविणे</t>
  </si>
  <si>
    <t>CE19A154/S42-415</t>
  </si>
  <si>
    <t>प्र.क्र.52 ब मध्ये कॅनव्हॉस बॅग  पुरविणे</t>
  </si>
  <si>
    <t>CE19A154/S42-416</t>
  </si>
  <si>
    <t>प्र.क्र.52 ब मध्ये ओला कचरा जिरवण्यासाठी पुडीज  मशिनचा प्लॅन्ट  उभारणे</t>
  </si>
  <si>
    <t>CE19A154/S42-417</t>
  </si>
  <si>
    <t>प्रभाग क्र.53 अ घनकचरा   निर्मूलन विषयक कामे करणे</t>
  </si>
  <si>
    <t>CE19A154/S42-418</t>
  </si>
  <si>
    <t>प्रभाग क्र.54 अ  मध्ये ओला  व सुका कचरा   गोळा करण्यासाठी लहान व मोठे  बकेट खरेदी   करणे.</t>
  </si>
  <si>
    <t>CE19A154/S42-419</t>
  </si>
  <si>
    <t>प्रभाग क्र.54 अ  मध्ये ओला  व सुका कचरा   गोळा करण्यासाठी मोठे  बकेट खरेदी   करणे.</t>
  </si>
  <si>
    <t>6. अंशदायी निवृत्ती वेतन योजनेअर्तगत 
मनपाचा हिस्सा (प्रा.शि.)</t>
  </si>
  <si>
    <t>RE12A106</t>
  </si>
  <si>
    <t>CE19A154/S42-420</t>
  </si>
  <si>
    <t>प्रभाग क्र.54 अ मधील अॅमिनिटी स्पेस   मध्ये  ओला व सुका कचरा   प्रकल्प  विकसीत   करणे.</t>
  </si>
  <si>
    <t>CE19A154/S42-421</t>
  </si>
  <si>
    <t xml:space="preserve">प्रभाग क्र. 54 ब, मध्ये सनसिटी परिसरात ओला व सुका कचरा वेगळा करण्यासाठी प्लॅस्टीक बकेट खरेदी करणे. </t>
  </si>
  <si>
    <t>CE19A154/S42-422</t>
  </si>
  <si>
    <t xml:space="preserve">प्रभाग क्र. 54 ब, मध्ये धायरी परिसरात ओला व सुका कचरा वेगळा करण्यासाठी प्लॅस्टीक बकेट खरेदी करणे. </t>
  </si>
  <si>
    <t>CE19A154/S42-423</t>
  </si>
  <si>
    <t>प्रभाग क्र.56 अ मध्ये  कॅनॉल शेजारी  गांडूळखत प्रकल्प  करणे</t>
  </si>
  <si>
    <t>CE19A154/S42-424</t>
  </si>
  <si>
    <t>7. शिक्षण मंडळ सदस्य मानधन व 
सभाभत्ता</t>
  </si>
  <si>
    <t>प्रभाग क्र.56 अ  मध्ये खाणीमध्ये   खतप्रकल्प   करणे</t>
  </si>
  <si>
    <t>RE12A107</t>
  </si>
  <si>
    <t>CE19A154/S42-425</t>
  </si>
  <si>
    <t>प्रभाग क्र.57 अ येथील कचऱ्याची   विल्हेवाट लावण्याकरिता फुडी  मशिन विविध ठिकाणी बसविणे</t>
  </si>
  <si>
    <t>CE19A154/S42-426</t>
  </si>
  <si>
    <t>प्रभाग क्र.57 अ बी एस यु पी  अंतर्गत  रिकामी केलेल्या जागेत  बायोगॅस   प्रकल्प करणे</t>
  </si>
  <si>
    <t>CE19A154/S42-427</t>
  </si>
  <si>
    <t>प्रभाग क्र.  57 ब, येथील विविध  ठिकाणचे राडा  -रोडा   उचलणे.</t>
  </si>
  <si>
    <t>CE19A154/S42-428</t>
  </si>
  <si>
    <t>प्रभाग क्र.  57 ब मध्ये विविध  ठिकाणी कचरा  वर्गीकरणासाठी   बकेंट खरेदी   करणे.</t>
  </si>
  <si>
    <t>CE19A154/S42-429</t>
  </si>
  <si>
    <t>प्रभाग क्र.  57 ब मध्ये   कचरा   नेण्यासाठी ढकलगाडा  खरेदी करणे.</t>
  </si>
  <si>
    <t>8. संकीर्ण</t>
  </si>
  <si>
    <t>RE12A108</t>
  </si>
  <si>
    <t>CE19A154/S42-430</t>
  </si>
  <si>
    <t>प्रभाग क्र.58 ब मध्ये कचरा जिरवण्यासाठी शुक्रवार पेठ  भागात तीन   टन क्षमतेची मशिन बसविणे</t>
  </si>
  <si>
    <t>CE19A154/S42-431</t>
  </si>
  <si>
    <t>प्रभाग क्र.58 ब मध्ये कचरा जिरवण्यासाठी गुरुवार  पेठ  भागात तीन   टन क्षमतेची मशिन बसविणे</t>
  </si>
  <si>
    <t>CE19A154/S42-432</t>
  </si>
  <si>
    <t>प्र.क्र. 59ब, ओला व सुका कचरा   वेगळ करणेसाठी मोठे बकेट    खरेदी करणे</t>
  </si>
  <si>
    <t>CE19A154/S42-433</t>
  </si>
  <si>
    <t>प्रभाग क्र. 60 ब, येथील प्रभागातील कचरा विभाजन   करणे व खत निर्माण प्रकल्प  उभारणे</t>
  </si>
  <si>
    <t>CE19A154/S42-434</t>
  </si>
  <si>
    <t>9. शिक्षण मंडळ कार्यालय खर्च</t>
  </si>
  <si>
    <t xml:space="preserve">प्रभाग क्र. 62 अ कोंढवा बु! स.नं.19/1/1अ येथील अॅमिनिटी स्पेसच्या जागेवर बायोगॅस प्रकल्प उभारणे. </t>
  </si>
  <si>
    <t>CE19A154/S42-435</t>
  </si>
  <si>
    <t xml:space="preserve">प्रभाग क्र. 62 अ कोंढवा बु! स.नं.32 येथील अॅमिनिटी स्पेसच्या जागेवर ओल्या कचऱ्यावर प्रक्रिया करण्यासाठी प्रकल्प उभारणे. </t>
  </si>
  <si>
    <t>CE19A154/S42-436</t>
  </si>
  <si>
    <t>प्रभाग क्र.  62 अ  येवलेवाडी स.नं.   33 येथील अॅमिनिटी स्पेसच्या जागेवर  गांडुळ खत   प्रकल्प करणे.</t>
  </si>
  <si>
    <t>अ. अंतर्गत दुरध्वनी खर्च</t>
  </si>
  <si>
    <t>RE12A109A</t>
  </si>
  <si>
    <t>CE19A154/S42-437</t>
  </si>
  <si>
    <t>प्रभाग क्र.  62  अ कोंढवा बु! मध्ये,  कचरा   वर्गीकरणासाठी  बकेट  वाटप करणे.</t>
  </si>
  <si>
    <t>CE19A154/S42-438</t>
  </si>
  <si>
    <t>प्रभाग क्र.  62  अ कोंढवा बु!     कचरा   नेण्यासाठी ढकलगाडी  व कचरावाहक टेम्पों  खरेदी करणे.</t>
  </si>
  <si>
    <t>CE19A154/S42-439</t>
  </si>
  <si>
    <t xml:space="preserve">प्रभाग क्र.50 ब, मध्ये मंडई परिसरातील फळ, फुल-भाज्या यांच्या वेस्टवर प्रक्रिया करून बुधवार पेठ कोठीच्या हद्दी अंतर्गत 24 तास खत निर्माण होणारा प्रकल्प करणे. </t>
  </si>
  <si>
    <t>ब. वकील फी</t>
  </si>
  <si>
    <t>RE12A109B</t>
  </si>
  <si>
    <t>CE19A154/S42-440</t>
  </si>
  <si>
    <t xml:space="preserve">प्रभाग क्र.63 अ मध्ये ओला सुका कचरा वर्गीकरणासाठी घरगुती प्लास्टिक बकेट व सोसायटी प्लास्टिक बकेटस् खरेदी करणे </t>
  </si>
  <si>
    <t>CE19A154/S42-441</t>
  </si>
  <si>
    <t>प्रभाग क्र.63 ब मध्ये ओला-सुका कचरा वेगळा   करण्यासाठी छोटया बकेट खरेदी   करणे.</t>
  </si>
  <si>
    <t>CE19A154/S42-442</t>
  </si>
  <si>
    <t xml:space="preserve">प्रभाग क्र.64ब, मध्ये डायसप्लॉट, ढोले मळा,यासिन जुग दर्गा या परिसरात सार्वजनिक स्वच्छतेकरिता कामे करणेसाठी लेबर पुरविणे. </t>
  </si>
  <si>
    <t>CE19A154/S42-443</t>
  </si>
  <si>
    <t>प्रभाग क्र.66 अ,ओला   व सुका कचरा   गोळा करणेसाठी ठिकठिकाणी स्टील    बकेटचे  स्टॅन्ड  उभे  करणे</t>
  </si>
  <si>
    <t>CE19A154/S42-444</t>
  </si>
  <si>
    <t>प्रभाग क्र.66 अ,  मधील  नाला  सुशोभिकरण करणे, भिंतींवर विविध प्रकारची  बोधवाक्ये लिहणे</t>
  </si>
  <si>
    <t>10. पेट्राल  डिझेल व तदनुषंगीक कामे</t>
  </si>
  <si>
    <t>RE12A110</t>
  </si>
  <si>
    <t>CE19A154/S42-445</t>
  </si>
  <si>
    <t>प्रभाग क्र.67 ब, मध्ये  अंंबिल   ओढा स्वच्छता   व साफ सफाई करणे.</t>
  </si>
  <si>
    <t>CE19A154/S42-446</t>
  </si>
  <si>
    <t>प्रभाग क्र.67 ब, मध्ये झाडण  काम  करणे.</t>
  </si>
  <si>
    <t>CE19A154/S42-447</t>
  </si>
  <si>
    <t>प्रभाग क्र.69 ब मध्ये  राडारोडा, ओला   सुका कचरा, जे  सी बी व ट्रॅकरने  उचलणे</t>
  </si>
  <si>
    <t>CE19A154/S42-448</t>
  </si>
  <si>
    <t>प्रभाग क्र.69 ब मध्ये स.नं.7 साईदत्तनगर कोठी  करिता बिगारी पुरवणे</t>
  </si>
  <si>
    <t>11. सादिलवार</t>
  </si>
  <si>
    <t>RE12A111</t>
  </si>
  <si>
    <t>CE19A154/S42-449</t>
  </si>
  <si>
    <t>प्रभाग क्र.69 ब मधील  घनकचरा विषयक कामे करणे</t>
  </si>
  <si>
    <t>CE19A154/S42-450</t>
  </si>
  <si>
    <t>प्रभाग क्र.70अ  मध्ये विविध ठिकाणी राडारोडा उचलणे</t>
  </si>
  <si>
    <t>CE19A154/S42-451</t>
  </si>
  <si>
    <t xml:space="preserve">प्रभाग क्र.72 अ क्रिडा संकुल बिबवेवाडी स.नं.647 व 648 येथे मोकळया जागेत कचऱ्याची विल्हेवाट लावणेकरीता कचऱ्याचा प्रकल्प उभारणे </t>
  </si>
  <si>
    <t>12. भवन भाडे</t>
  </si>
  <si>
    <t>RE12A112</t>
  </si>
  <si>
    <t>CE19A154/S42-452</t>
  </si>
  <si>
    <t>प्रभाग क्र.  75 ब मध्ये घनकचरा संदर्भात विविध कामे करणे</t>
  </si>
  <si>
    <t>CE19A154/S42-453</t>
  </si>
  <si>
    <t>प्रभाग क्र.76 अ, मध्ये कचरा  प्रकल्प  करणे.</t>
  </si>
  <si>
    <t>CE19A154/S42-454</t>
  </si>
  <si>
    <t xml:space="preserve">प्रभाग क्र.76 अ, मधील राजस सोसायटीकडे जाणाऱ्या मुख्य रस्त्यालगत असणारी सिमाभिंत प्लास्टर करून विविध प्रकारची चित्रे काढणे. </t>
  </si>
  <si>
    <t>CE19A154/S42-455</t>
  </si>
  <si>
    <t xml:space="preserve">प्रभाग क्र.50 ब मध्ये शुक्रवार पेठ महात्मा फुले मंडई या ठिकाणी निर्माण होणारा फळे, फुले, भाज्या यांच्या वेस्ट कचऱ्यावर प्रक्रिया करणेसाठी इको मॅन (फुडींग) मार्काे ऑग्रॅनिझम बेस सिस्टीम बसविणे व कार्यान्वित करणे </t>
  </si>
  <si>
    <t>13. प्राथमिक शाळांकडील इमारत खर्च</t>
  </si>
  <si>
    <t>CE19A154/S42-456</t>
  </si>
  <si>
    <t xml:space="preserve">प्रभाग क्र. 50 ब मध्ये घनकचरा व्यवस्थापन अंतर्गत सदाशिव पेठेच्या आरोग्य कोठी अंतर्गत जमा होणारा ओला कचरा त्याच भागात जिरविणेसाठी मशिन बसविणे व कार्यान्वित करणे. </t>
  </si>
  <si>
    <t>CE19A154/S42-457</t>
  </si>
  <si>
    <t>प्रभाग क्र.13 ब मध्ये   कंपोस्टींग प्रकल्प कचरा जिरवणेसाठी नवीन प्लॅन्ट  उभारणे  (ओडब्ल्यूसी)</t>
  </si>
  <si>
    <t>अ. शाळा इमारत दुरूस्ती</t>
  </si>
  <si>
    <t>RE12A113A</t>
  </si>
  <si>
    <t>CE19A154/S42-458</t>
  </si>
  <si>
    <t>प्र.क्र. 67 ब मध्ये ई-रिक्षा  व कचरा व्यवस्थापनासाठी मोठ्या कुंड्या  पुरविणे</t>
  </si>
  <si>
    <t>CE19A154/S42-459</t>
  </si>
  <si>
    <t>यादी   क्र. एस42 बेरीज</t>
  </si>
  <si>
    <t>ब. शाळा इमारत स्वच्छता व साहित्य खरेदी</t>
  </si>
  <si>
    <t>RE12A113B</t>
  </si>
  <si>
    <t>उद्यान विभागाकडील  याद्या</t>
  </si>
  <si>
    <t>क. शाळा इमारत व कार्यालय वीज बीले</t>
  </si>
  <si>
    <t>RE12A113C</t>
  </si>
  <si>
    <t>यादी   क्र. यु1</t>
  </si>
  <si>
    <t>शहरातील  विविध उद्यानांमध्ये विकास कामे करणे</t>
  </si>
  <si>
    <t>CE26A336/U1-</t>
  </si>
  <si>
    <t>ड. शाळा इमारती वीज दुरूस्ती</t>
  </si>
  <si>
    <t>RE12A113D</t>
  </si>
  <si>
    <t>CE26A336/U1-201</t>
  </si>
  <si>
    <t>चित्तरंजन वाटिका उद्यान नाल्याशेजारिल  भिंत नव्याने  बांधणे व इतर सुधारणा   कामे करणे</t>
  </si>
  <si>
    <t>CE26A336/U1-202</t>
  </si>
  <si>
    <t>प्रभाग क्र.  76 मध्ये कात्रल तलाव परिसरातील  उद्यानात विविध  विकास  कामे करणे</t>
  </si>
  <si>
    <t>इ. फर्निचर व इतर साहित्य शाळांसाठी व 
कार्यालयासाठी व दुरूस्ती</t>
  </si>
  <si>
    <t>RE12A113E</t>
  </si>
  <si>
    <t>CE26A336/U1-203</t>
  </si>
  <si>
    <t>पुणे  मनपा विपश्यणा   केंद्र येथे  उद्यान विषयक विकास  कामे करणे</t>
  </si>
  <si>
    <t>CE26A336/U1-204</t>
  </si>
  <si>
    <t>स्वामी समर्थ  उद्यान  घसेटी पूल येथे    विद्युतविषयक  कामे करणे.</t>
  </si>
  <si>
    <t>CE26A336/U1-205</t>
  </si>
  <si>
    <t>प्रभाग क्र.42 लोहीया  उद्यान येथे कारंजे  व विद्युत विषयक   कामे करणे</t>
  </si>
  <si>
    <t>14. शालेय साहित्य खरेदी</t>
  </si>
  <si>
    <t>CE26A336/U1-206</t>
  </si>
  <si>
    <t>घोरपडे  उद्यान येथे    विद्युतविषयक  कामे करणे.</t>
  </si>
  <si>
    <t>CE26A336/U1-207</t>
  </si>
  <si>
    <t>म.न.पा. भवन  येथील    उद्यानोचे  आधुनिकपद्धतीने नुतनीकरण  करणे</t>
  </si>
  <si>
    <t>CE26A336/U1-208</t>
  </si>
  <si>
    <t>आंतरभारतीय पर्यटक  केंद्र  उभारणे</t>
  </si>
  <si>
    <t>अ. गणवेश</t>
  </si>
  <si>
    <t>RE12A114A</t>
  </si>
  <si>
    <t>CE26A336/U1-209</t>
  </si>
  <si>
    <t>तळजाई    मंदिर उद्यान येथे  मत्स्यालय तयार करणे</t>
  </si>
  <si>
    <t>CE26A336/U1-210</t>
  </si>
  <si>
    <t>तळजाई उद्यान  येथे कारंजे  करणे</t>
  </si>
  <si>
    <t>CE26A336/U1-211</t>
  </si>
  <si>
    <t>इंदिरानगर झोपडपट्टी  येथील वसंत गोखले मैदान व बाग सुशोभिकरण   करणे</t>
  </si>
  <si>
    <t>CE26A336/U1-212</t>
  </si>
  <si>
    <t xml:space="preserve">मौजे वारजे येथील स.नं.41/1 या महानगरपालिकेच्या ताब्यात आलेल्या अॅमिनीटी स्पेसवर उद्यान विकसित करणे </t>
  </si>
  <si>
    <t>ब. शिपाई व रखवालदार यांना गणवेश</t>
  </si>
  <si>
    <t>RE12A114B</t>
  </si>
  <si>
    <t>CE26A336/U1-213</t>
  </si>
  <si>
    <t>प्रभाग क्र.  18 व वडगाव शेरी परिसरामध्ये  विविध   ठिकाणी गार्डनमध्ये   खेळणी बसविणे</t>
  </si>
  <si>
    <t>CE26A336/U1-214</t>
  </si>
  <si>
    <t xml:space="preserve">प्रभाग क्र. 61 मध्ये गंगा सॅटेलाईट ते आझादनगर मुख्य रस्त्यावरील फुटपाथमधील वृक्ष लागवड (झाडे) करणे </t>
  </si>
  <si>
    <t>CE26A336/U1-215</t>
  </si>
  <si>
    <t>प्रभाग क्र.  12 मध्ये परिमल गार्डन  सुशोभिकरण   करणे</t>
  </si>
  <si>
    <t>क. बुटमोजे</t>
  </si>
  <si>
    <t>RE12A114C</t>
  </si>
  <si>
    <t>यादी   क्र. यु1 बेरीज</t>
  </si>
  <si>
    <t>यादी   क्र. एस27</t>
  </si>
  <si>
    <t>ड. दप्तरे</t>
  </si>
  <si>
    <t>RE12A114D</t>
  </si>
  <si>
    <t>CE26A336/S27-</t>
  </si>
  <si>
    <t>15. शैक्षणिक साहित्य</t>
  </si>
  <si>
    <t>CE26A336/S27-1201</t>
  </si>
  <si>
    <t>प्र.क्र.3 अ इनॉर्ब्रिट येथे   उद्यानात विकासाची  कामे करणे</t>
  </si>
  <si>
    <t>अ. वहया</t>
  </si>
  <si>
    <t>CE26A336/S27-1202</t>
  </si>
  <si>
    <t>RE12A115A</t>
  </si>
  <si>
    <t>प्र.क्र.3 अ मैत्री उद्यान येथे  विकासाची कामे करणे</t>
  </si>
  <si>
    <t>CE26A336/S27-1203</t>
  </si>
  <si>
    <t>प्र.क्र.3 अ जॉगस   पार्क येथे  विविध विकासाची कामे करणे</t>
  </si>
  <si>
    <t>CE26A336/S27-1204</t>
  </si>
  <si>
    <t>प्र.क्र.3 अ इनॉर्ब्रिट येथे   म्युझिक सिस्टिम   वॉकिंग  ट्रॅक  बसविणे</t>
  </si>
  <si>
    <t>CE26A336/S27-1205</t>
  </si>
  <si>
    <t>प्र.क्र.3   अ  बॉम्बे सॅपर्स उद्यान   येथे  विविध विकासाची कामे करणे</t>
  </si>
  <si>
    <t>CE26A336/S27-1206</t>
  </si>
  <si>
    <t>प्रभाग क्र.3 ब मध्ये असलेल्या जॉगर्स पार्क येथे  लहान मुलांसाठी वेगवेगळी खेळणी बसवणे</t>
  </si>
  <si>
    <t>ब. चित्रकला साहित्य</t>
  </si>
  <si>
    <t>RE12A115B</t>
  </si>
  <si>
    <t>CE26A336/S27-1207</t>
  </si>
  <si>
    <t>प्रभाग क्र.3 ब मध्ये विमाननगर येथे स्केटींग   रिंगच्या ठिकणी नवीन विकासाची   उपक्रमे  राबवणे</t>
  </si>
  <si>
    <t>CE26A336/S27-1208</t>
  </si>
  <si>
    <t xml:space="preserve">प्रभाग क्र.3 ब मध्ये इनोर्बी मॉल मागे नव्याने विकसित होत असलेल्या गार्डनमध्ये विविध विकास कामे करणे </t>
  </si>
  <si>
    <t>CE26A336/S27-1209</t>
  </si>
  <si>
    <t>प्रभाग क्र.3 ब मध्ये बॉम्बे सॅपर्स येथील बाहेरील  उद्यानास   भिंत  व तारेच्या जाळीचे  कंपाऊंड  करणे</t>
  </si>
  <si>
    <t>CE26A336/S27-1210</t>
  </si>
  <si>
    <t xml:space="preserve">प्रभाग क्र.3 ब मध्ये इनोर्बीट मॉल मागिल गार्डन जॉगर्स पार्क जैव विविध उद्यान बॉम्बे सॅपर्स विविध उपक्रम राबवणे </t>
  </si>
  <si>
    <t>CE26A336/S27-1211</t>
  </si>
  <si>
    <t>प्रभाग क्र.3 ब मध्ये रस्त्याच्या कडेचे  व चौकांचे - फुलांचे व झाडांचे सुशोभिकरण   करणे</t>
  </si>
  <si>
    <t>CE26A336/S27-1212</t>
  </si>
  <si>
    <t>क. लेखन साहित्य व पाटया खरेदी</t>
  </si>
  <si>
    <t xml:space="preserve">प्रभाग क्र.4अ वाल्मिकी गार्डनमध्ये भारताच्या संविधानाचे प्रेअल बसविणे, प्लेटिंग व म्युझिकल फौंटन तयार करणे </t>
  </si>
  <si>
    <t>RE12A115C</t>
  </si>
  <si>
    <t>CE26A336/S27-1213</t>
  </si>
  <si>
    <t>प्रभाग क्र.4अ वाल्मिकी   गार्डन  मध्ये लाकडी डायनासोर   व विविध   प्राणी   तयार   करुन बसविणे</t>
  </si>
  <si>
    <t>CE26A336/S27-1214</t>
  </si>
  <si>
    <t>प्रभाग क्र.4अ वाल्मिकी   गार्डन मध्ये   पाण्याचा धबधबा  करणे</t>
  </si>
  <si>
    <t>CE26A336/S27-1215</t>
  </si>
  <si>
    <t>प्रभाग क्र.4अ,  कस्तुरबा हॉ.सोसा. जवळ  नाला गार्डन  तयार   करणे</t>
  </si>
  <si>
    <t>CE26A336/S27-1216</t>
  </si>
  <si>
    <t>ड. विज्ञानकेंद्र प्रयोगशाळा (सायन्सलॅब)</t>
  </si>
  <si>
    <t>प्रभाग क्र.4 ब मधील लुबिनी उद्यानांमध्ये रंगरंगोटी व शिल्पांची देखभाल  दुरुस्ती करणे</t>
  </si>
  <si>
    <t>RE12A115D</t>
  </si>
  <si>
    <t>CE26A336/S27-1217</t>
  </si>
  <si>
    <t>प्रभाग क्र.4 ब मधील देशप्रेमी उद्यानामध्ये विविध   कामे करणे</t>
  </si>
  <si>
    <t>CE26A336/S27-1218</t>
  </si>
  <si>
    <t>प्रभाग क्र.4 ब मधील गजराज गार्डन  येथे विविध  कामाची दुरुस्ती करणे  व खेळणी बसविणे</t>
  </si>
  <si>
    <t>CE26A336/S27-1219</t>
  </si>
  <si>
    <t xml:space="preserve">प्रभाग क्र.5अ, तिरूपती कॅम्पस मधील अॅमेनिटीज स्पेस गार्डन स.नं.36/1 विविध विकासाची कामे करणे </t>
  </si>
  <si>
    <t>CE26A336/S27-1220</t>
  </si>
  <si>
    <t>प्रभाग क्र.5अ, स.नं.37 न्याती   अॅमेनिटीज स्पेस   (गार्डन)   विविध विकासाची कामे करणे.</t>
  </si>
  <si>
    <t>इ. वाचनालय पुस्तके</t>
  </si>
  <si>
    <t>RE12A115E</t>
  </si>
  <si>
    <t>CE26A336/S27-1221</t>
  </si>
  <si>
    <t>कै.संजय महादेव निम्हण  ग्रामसंस्कृती  उद्यान   याठिकाणी  उर्वरित विविध विकास कामे करणे</t>
  </si>
  <si>
    <t>CE26A336/S27-1222</t>
  </si>
  <si>
    <t>प्र.क्र.8 अ लमाणतांडा ते ग्रीनपार्क    पर्यत    नाला गार्डन  विकसित   करणे</t>
  </si>
  <si>
    <t>CE26A336/S27-1223</t>
  </si>
  <si>
    <t xml:space="preserve">प्र.क्र.8 अ मध्ये व्हिलेज पार्क (ग्राम संस्कृती उद्यान) मध्ये येणाऱ्या पर्यटकांना अल्पोपहार मिळण्याच्या हेतूने उद्यानाचे बाहेर स्टॉल बांधणे </t>
  </si>
  <si>
    <t>CE26A336/S27-1224</t>
  </si>
  <si>
    <t>फ. शारीरिक शिक्षण साहित्य</t>
  </si>
  <si>
    <t>RE12A115F</t>
  </si>
  <si>
    <t>प्रभाग क्र.  9 मध्ये स.नं.   35 मधील उद्यानात खेळणी बसविणे</t>
  </si>
  <si>
    <t>CE26A336/S27-1225</t>
  </si>
  <si>
    <t>प्र.क्र.10   अ सुतारवाडी महादेव मंदिर शेजारी पाषाण  तलाव जवळील जॉगिंग ट्रॅकचे  काम  करणे</t>
  </si>
  <si>
    <t>CE26A336/S27-1226</t>
  </si>
  <si>
    <t>प्र.क्र.10   अ सुतारवाडी येथिल नर्वरी जवळील जॉगिंग ट्रॅकची  देखभाल दुरुस्ती करणे</t>
  </si>
  <si>
    <t>CE26A336/S27-1227</t>
  </si>
  <si>
    <t>प्र.क्र.10 ब स.नं.111 येथील आरक्षित   जागेवर  उद्यान विकसित करणे</t>
  </si>
  <si>
    <t>16. विद्यानिकेतन शाळा</t>
  </si>
  <si>
    <t>CE26A336/S27-1228</t>
  </si>
  <si>
    <t>प्रभाग क्र  11 अ मधील गजानन महाराज  उद्यान येथे  विविध विकास कामे करणे</t>
  </si>
  <si>
    <t>CE26A336/S27-1229</t>
  </si>
  <si>
    <t>प्रभाग क्र  11  अ मधील बहिरट उद्यान येथे  विविध विकास कामे करणे</t>
  </si>
  <si>
    <t>CE26A336/S27-1230</t>
  </si>
  <si>
    <t>अ. बसपास भाडे</t>
  </si>
  <si>
    <t>RE12A116A</t>
  </si>
  <si>
    <t>प्रभाग क्र  11  अ मधील शकुंतला निकम उद्यान   येथे  विविध विकास कामे करणे</t>
  </si>
  <si>
    <t>CE26A336/S27-1231</t>
  </si>
  <si>
    <t>प्रभाग क्र  11ब, गोखलेनगर मधील  कै.प्रकाश बहिरट उद्यानामध्ये विविध   विकास   कामे करणे.</t>
  </si>
  <si>
    <t>CE26A336/S27-1232</t>
  </si>
  <si>
    <t>प्र.क्र. 12 अ  मध्ये लकाकी तळ सुशोभिकरण   करणे</t>
  </si>
  <si>
    <t>CE26A336/S27-1233</t>
  </si>
  <si>
    <t>प्र.क्र. 12 अ परिमल  उद्यानात दुरुस्ती व विकासकामे   करणे</t>
  </si>
  <si>
    <t>ब. बनियन पेटीकोट</t>
  </si>
  <si>
    <t>RE12A116B</t>
  </si>
  <si>
    <t>CE26A336/S27-1234</t>
  </si>
  <si>
    <t>प्र.क्र. 12 अ  चित्तरंजन   वाटिका उद्यानात भिंत  रंगोरंगोटी  व उर्वरित कामे करणे</t>
  </si>
  <si>
    <t>CE26A336/S27-1235</t>
  </si>
  <si>
    <t xml:space="preserve">प्र.क्र. 12 अ मध्ये मॉडेल कॉलनी लकाकी तळे येथे नैसर्गिक जैवसाखळी अबाधित रहावी व जैवसृष्टीचे संवर्धन व्हावे यासाठी तज्ञामार्फत उपक्रम राबवणे </t>
  </si>
  <si>
    <t>CE26A336/S27-1236</t>
  </si>
  <si>
    <t>प्रभाग क्र.12 ब गार्डन मध्ये   सुशोभिकरण   करणे.</t>
  </si>
  <si>
    <t>CE26A336/S27-1237</t>
  </si>
  <si>
    <t>क. स्टेशनरी</t>
  </si>
  <si>
    <t>प्रभाग क्र.12 ब सुरक्षा कट्टे  झाडाच्या भोवती  करणे.</t>
  </si>
  <si>
    <t>RE12A116C</t>
  </si>
  <si>
    <t>CE26A336/S27-1238</t>
  </si>
  <si>
    <t>प्र.क्र.14 अ मधील लक्ष्मीनगर येथील गुलमोहर  नर्वरीचा वरचा मजला बांधणे व उर्वरित कामे करणे</t>
  </si>
  <si>
    <t>CE26A336/S27-1239</t>
  </si>
  <si>
    <t>प्र.क्र.14 अ मधील  विविध ठिकाणी पर्यावरण पूरक  व समाज प्रबोधनपर घोष वाक्य  लिहिणे</t>
  </si>
  <si>
    <t>CE26A336/S27-1240</t>
  </si>
  <si>
    <t>प्रभाग क्र.15  अ  मध्ये इंद्रप्रस्थ उद्यानामध्ये   ज्येष्ठ  नागरिकांकरित विरंगुळा केंद्र  बांधणे.</t>
  </si>
  <si>
    <t>CE26A336/S27-1241</t>
  </si>
  <si>
    <t>प्रभाग क्र.15 ब मधील इंद्रप्रस्थ उद्यानात   दगडी सिमाभिंत बांधणे</t>
  </si>
  <si>
    <t>17. क्रिडानिकेतन शाळा</t>
  </si>
  <si>
    <t>CE26A336/S27-1242</t>
  </si>
  <si>
    <t>प्रभाग क्र.15 ब मधील जुने  क्षेत्रिय  कार्यालयाजवळ असलेल्या  मोकळ्या  जागेत उद्यान  विकसित  करणे</t>
  </si>
  <si>
    <t>CE26A336/S27-1243</t>
  </si>
  <si>
    <t>प्रभाग क्र.16 ब मधील उद्यानामध्ये खेळणी  बसविणे व विविध विकासाची कामे करणे</t>
  </si>
  <si>
    <t>अ. विद्यार्थी निवड प्रक्रिया व विविध क्रिडा 
सहभाग</t>
  </si>
  <si>
    <t>RE12A117A</t>
  </si>
  <si>
    <t>CE26A336/S27-1244</t>
  </si>
  <si>
    <t>प्रभाग क्र.16 ब मधील कै.माजी महापौर  भारत सावंत  पाम  उद्यानाचे उर्वरित काम   करणे</t>
  </si>
  <si>
    <t>CE26A336/S27-1245</t>
  </si>
  <si>
    <t>प्रभाग क्र  17 अ मधील कल्याणीनगरमधील गलांडे उद्यानामध्ये विविध   विकास   कामे करणे</t>
  </si>
  <si>
    <t>CE26A336/S27-1246</t>
  </si>
  <si>
    <t>प्रभाग क्र  17 अ मधील कल्याणीनगरमधील गलांडे उद्यानातील  हॉलमध्ये विविध  विकास  कामे करणे</t>
  </si>
  <si>
    <t>CE26A336/S27-1247</t>
  </si>
  <si>
    <t>प्रभाग क्र  17 अ मधील कल्याणीनगरमधील गलांडे उद्यानात जॉगिंग  ट्रॅक  दुरुस्ती व तदनुषंगिक कामे करणे</t>
  </si>
  <si>
    <t>ब. क्रिडासाहित्य, मैदानावर लावणेसाठी</t>
  </si>
  <si>
    <t>RE12A117B</t>
  </si>
  <si>
    <t>CE26A336/S27-1248</t>
  </si>
  <si>
    <t>प्रभाग क्र.17 ब महाराष्ट्र हौसिंग   बोर्ड  शरद उद्यानात विविध  विकास  कामे करणे</t>
  </si>
  <si>
    <t>CE26A336/S27-1249</t>
  </si>
  <si>
    <t>आगाखान पॅलेस समोरील स.नं.202/2 येथे  उद्यान विकसित करणे व कचरा प्रकल्प उभारणे</t>
  </si>
  <si>
    <t>CE26A336/S27-1250</t>
  </si>
  <si>
    <t>प्रभाग क्र.18अ  मध्ये सनसिटी  गार्डन  मधील उर्वरित कामे करणे.</t>
  </si>
  <si>
    <t>क. विद्यार्थी टॅकसुट व बुट</t>
  </si>
  <si>
    <t>RE12A117C</t>
  </si>
  <si>
    <t>CE26A336/S27-1251</t>
  </si>
  <si>
    <t>प्रभाग क्र.18 ब मध्ये सनसिटी  उद्यानामध्ये  फुलराणी   बसविणे</t>
  </si>
  <si>
    <t>CE26A336/S27-1252</t>
  </si>
  <si>
    <t>प्रभाग क्र.18 ब मध्ये सनसिटी  उद्यानामध्ये  म्युझिकल कारंजे  विविध सुधारणा करणे</t>
  </si>
  <si>
    <t>CE26A336/S27-1253</t>
  </si>
  <si>
    <t>प्रभाग क्र.18 ब मध्ये सनसिटी  उद्यान  येथे  कमान  बांधणे</t>
  </si>
  <si>
    <t>CE26A336/S27-1254</t>
  </si>
  <si>
    <t>प्रभाग क्र.19 अ स.नं.49,56 येथे  उद्यान विषयक कामे करणे  व फुलराणी घणे</t>
  </si>
  <si>
    <t>CE26A336/S27-1255</t>
  </si>
  <si>
    <t>प्रभाग क्र.  20  अ मुंढवा मगरपट्टा येथे  उद्यान  विकसित   करणे</t>
  </si>
  <si>
    <t>ड. क्रिडामार्गदर्शक मानधन (10 महिने)</t>
  </si>
  <si>
    <t>RE12A117D</t>
  </si>
  <si>
    <t>CE26A336/S27-1256</t>
  </si>
  <si>
    <t>प्रभाग क्र.21 मधील विविध उद्यानामध्ये विकासाची कामे करणे</t>
  </si>
  <si>
    <t>CE26A336/S27-1257</t>
  </si>
  <si>
    <t>प्रभाग क्र.21 मधील बंडगार्डन मध्ये    विविध विकासाची कामे करणे</t>
  </si>
  <si>
    <t>CE26A336/S27-1258</t>
  </si>
  <si>
    <t>प्रभाग क्र.21    बंडगार्डनच्या लगत वॉकिंग ट्रॅकची  देखभाल दुरुस्ती करणे  व सिमाभिंत बांधणे</t>
  </si>
  <si>
    <t>इ. अल्पोपहार, भोजन (सुमारे 220 दिवस)</t>
  </si>
  <si>
    <t>RE12A117E</t>
  </si>
  <si>
    <t>CE26A336/S27-1259</t>
  </si>
  <si>
    <t>प्रभाग क्र.21 मधील रमाबाई    आंबेडकर उद्यानामध्ये रमाबाइर्ंचा पुतळा उभारणे   व सुशोभिकरण   करणे</t>
  </si>
  <si>
    <t>CE26A336/S27-1260</t>
  </si>
  <si>
    <t>प्रभाग क्र.21 भारतरत्न   पुरस्कार  विजेत्यांचे  रमाबाई    आंबेडकर उद्यानामध्ये  कलादालन   करणे</t>
  </si>
  <si>
    <t>CE26A336/S27-1261</t>
  </si>
  <si>
    <t>प्रभाग क्र.22 अ मध्ये   डॉ.नायडू हॉस्पिटल येथे  उद्यान विकसित  करणे.</t>
  </si>
  <si>
    <t>CE26A336/S27-1262</t>
  </si>
  <si>
    <t>फ. विद्यार्थी वाहतूक व्यवस्था</t>
  </si>
  <si>
    <t xml:space="preserve">प्रभाग क्र.22 अ मध्ये 559 बिल्डींग शेजारी असणा-या मोकळया जागेवरती उद्यान व लहान मुलांची खेळणी बसविणे. </t>
  </si>
  <si>
    <t>RE12A117F</t>
  </si>
  <si>
    <t>CE26A336/S27-1263</t>
  </si>
  <si>
    <t xml:space="preserve">प्रभाग क्र.22 अ मध्ये नदीकिनारी जे.एन.एन.यु.आर.एम तर्फे करण्यात आलेले वॉकिंग ट्रॅक चेनलिंक फेसिंग करणे व उद्यान विकसित करणे. </t>
  </si>
  <si>
    <t>CE26A336/S27-1264</t>
  </si>
  <si>
    <t>प्रभाग क्र.23 अ  मध्ये प्रभागात विविध ठिकाणी   झाडाला  पार बांधणे.</t>
  </si>
  <si>
    <t>CE26A336/S27-1265</t>
  </si>
  <si>
    <t xml:space="preserve">प्रभाग क्र.23 अ मधील बाबूराव सणस कन्या शाळेतील उद्यानात खेळणी बसविणे व तदनुषंगिक कामे करणे. </t>
  </si>
  <si>
    <t>ग. मैदान देखभाल व दुरूस्ती</t>
  </si>
  <si>
    <t>RE12A117G</t>
  </si>
  <si>
    <t>CE26A336/S27-1266</t>
  </si>
  <si>
    <t xml:space="preserve">प्र.क्र.23 ब मध्ये सुर्या हॉस्पिटलच्या उजव्या बाजूला कचरापेटी शेजारी कॉग्रीटची पेव्हींग वॉल बांधणे व झाडाला कठडे बांधणे </t>
  </si>
  <si>
    <t>CE26A336/S27-1267</t>
  </si>
  <si>
    <t>महानगरपालिकेच्या संभाजी  उद्याना मध्ये  छत्रपती संभाजी   महाराजांचे शिल्प उभारणे</t>
  </si>
  <si>
    <t>CE26A336/S27-1268</t>
  </si>
  <si>
    <t>प्र.क्र.26 अ मधील नाल्यालगत नालागार्डन विकसित   करणे</t>
  </si>
  <si>
    <t>CE26A336/S27-1269</t>
  </si>
  <si>
    <t>प्रभाग क्र.26ब, प्रभागातील उद्यानांची देखभाल करणे व सुधारणा   करणे.</t>
  </si>
  <si>
    <t>18. इंग्रजी माध्यम शाळा</t>
  </si>
  <si>
    <t>CE26A336/S27-1270</t>
  </si>
  <si>
    <t>प्रभाग क्र.27 अ, राजमाता जिजाऊ उद्यानामध्ये सुशोभिकरण  करणे, मुलांन खेळणी साहित्य   पुरविणे.</t>
  </si>
  <si>
    <t>CE26A336/S27-1271</t>
  </si>
  <si>
    <t>प्रभाग क्र.28 ब, मध्ये विविध ठिकाणी   कुंड्या, फुलझाडे    लावणे,   माती टाकणे  व वृक्षारोपण   करणे</t>
  </si>
  <si>
    <t>CE26A336/S27-1272</t>
  </si>
  <si>
    <t>अ. सॉप्टवेअर खरेदी</t>
  </si>
  <si>
    <t>प्रभाग क्र.28 ब, मधील उद्यानांमध्ये विविध विकास कामे करणे.</t>
  </si>
  <si>
    <t>RE12A118A</t>
  </si>
  <si>
    <t>CE26A336/S27-1273</t>
  </si>
  <si>
    <t xml:space="preserve">प्रभाग क्र.29 अ, डावी भुसारी कॉलनी विमल कुंज बिल्डींग शेजारील नाल्यावर पं.भिमसेन जोशी उद्यानापर्यंत संरक्षक भिंत बांधणे. </t>
  </si>
  <si>
    <t>CE26A336/S27-1274</t>
  </si>
  <si>
    <t>प्रभाग क्र.29 अ, बावधान मध्ये   गार्डन तयार  करणे.</t>
  </si>
  <si>
    <t>CE26A336/S27-1275</t>
  </si>
  <si>
    <t>प्रभाग क्र.29 अ, बावधान मधील उद्यानामध्ये लहान मुलांची खेळणी  बसविणे.</t>
  </si>
  <si>
    <t>CE26A336/S27-1276</t>
  </si>
  <si>
    <t>ब. सी बी एस सी पुस्तके खरेदी</t>
  </si>
  <si>
    <t>प्रभाग क्र.29 अ,एकलव्य  परिसरात गार्डन  विकसित  करणे.</t>
  </si>
  <si>
    <t>RE12A118B</t>
  </si>
  <si>
    <t>CE26A336/S27-1277</t>
  </si>
  <si>
    <t>प्रभाग क्र.30ब, हायवे सर्व्हिस रोडला असणारे फुटवाथ व गार्डन  विकसीत  करणे.</t>
  </si>
  <si>
    <t>CE26A336/S27-1278</t>
  </si>
  <si>
    <t>प्रभाग क्र.31अ, हायवे ब्रिज चौक वारजे   येथे गार्डन  विकसित  करणे.</t>
  </si>
  <si>
    <t>CE26A336/S27-1279</t>
  </si>
  <si>
    <t>प्रभाग क्र.31अ,  एन.डी.ए.रस्ता ते  तपोधाम रस्त्यातील झाडे  काढणे.</t>
  </si>
  <si>
    <t>CE26A336/S27-1280</t>
  </si>
  <si>
    <t xml:space="preserve">प्रभाग क्र.33 ब मध्ये डहाणूकर कॉलनी येथे ताब्यात येणाऱ्या स.नं.30/31 येथील स्व.बाळासाहेब ठाकरे ज्येष्ठ नागरिक उद्यानासाठी </t>
  </si>
  <si>
    <t>RE12A118C</t>
  </si>
  <si>
    <t>CE26A336/S27-1281</t>
  </si>
  <si>
    <t>प्रभाग क्र.34 अ मधील कोथरुड येथील कै.तात्यासाहेब  थोरात येथे  विकासाची कामे करणे</t>
  </si>
  <si>
    <t>CE26A336/S27-1282</t>
  </si>
  <si>
    <t>प्रभाग क्र.34 ब मधील थोरात उद्यानात  विविध   विकास   कामे करणे</t>
  </si>
  <si>
    <t>CE26A336/S27-1283</t>
  </si>
  <si>
    <t>प्रभाग क्र.34 ब निळु   फुले उद्यानात विविध  विकास  कामे करणे</t>
  </si>
  <si>
    <t>ड. शिबीर, सेमीनार, सभा व चहापान</t>
  </si>
  <si>
    <t>RE12A118D</t>
  </si>
  <si>
    <t>CE26A336/S27-1284</t>
  </si>
  <si>
    <t>प्रभाग क्र.36 अ, मधील हिरवाई उद्यान  येथे  विविध विकासाची कामे करणे.</t>
  </si>
  <si>
    <t>CE26A336/S27-1285</t>
  </si>
  <si>
    <t>प्रभाग क्र.36 अ, मधील राजा मंत्री उद्यान  येथे  विविध विकासाची कामे करणे.</t>
  </si>
  <si>
    <t>CE26A336/S27-1286</t>
  </si>
  <si>
    <t>प्र.क्र.36 ब, कमला नेहरू उद्यानात कवितेची बाग करणे.</t>
  </si>
  <si>
    <t>CE26A336/S27-1287</t>
  </si>
  <si>
    <t xml:space="preserve">प्र.क्र.36 ब बी एम सी सी च्या मागिल टेकडील वृक्ष संवर्धन करण्यासाठी 3 ठिकाणी 70 हजार लिटर प्रत्येकी क्षमतेचे हौद बांधणे </t>
  </si>
  <si>
    <t>CE26A336/S27-1288</t>
  </si>
  <si>
    <t>19. विद्यार्थी वाहतूक</t>
  </si>
  <si>
    <t>RE12A119</t>
  </si>
  <si>
    <t xml:space="preserve">प्र.क्र.36 ब बी एम सी सी च्या मागिल टेकडील वृक्ष संवर्धन करण्यासाठी टेकडीवर वृक्षारोपणासाठी खड्डे खणणे </t>
  </si>
  <si>
    <t>CE26A336/S27-1289</t>
  </si>
  <si>
    <t xml:space="preserve">प्र.क्र.36 ब बी एम सी सी च्या मागिल टेकडील वृक्ष संवर्धन करण्यासाठी नवीन समतल चर तयार करणे (सीसीटी) </t>
  </si>
  <si>
    <t>CE26A336/S27-1290</t>
  </si>
  <si>
    <t>प्र.क्र.36 ब हिरवाई जॉगिग ट्रेकची दुरुस्ती    करणे</t>
  </si>
  <si>
    <t>CE26A336/S27-1291</t>
  </si>
  <si>
    <t>प्र.क्र.36 ब कमला नेहरु पार्क  मध्ये 1 ते  3 वर्षे  वयोगटातील मुलांसाठी खेळणी बसवणे</t>
  </si>
  <si>
    <t>20. फॉर्म छपाई व इतर छपाई</t>
  </si>
  <si>
    <t>RE12A120</t>
  </si>
  <si>
    <t>CE26A336/S27-1292</t>
  </si>
  <si>
    <t>प्र.क्र.36 ब राजा  मंत्री उद्यानात अस्तित्वात असलेल्या शेडचे  एक्स्टेन्शन करणे</t>
  </si>
  <si>
    <t>CE26A336/S27-1293</t>
  </si>
  <si>
    <t>प्र.क्र.38 अ कसबा  पेठ  स्व.मीनाताई ठाकरे  उद्यान  विकसित   करणे</t>
  </si>
  <si>
    <t>CE26A336/S27-1294</t>
  </si>
  <si>
    <t>प्रभाग क्र.38 ब, विविध ठिकाणी वृक्ष लागवड करणे व तद्नुषंगिक कामे  करणे.</t>
  </si>
  <si>
    <t>CE26A336/S27-1295</t>
  </si>
  <si>
    <t>प्रभाग क्र.40 ब मध्ये हजरत   सिद्यीकी  उद्यान  येथे  विविध   विकासकामे करणे.</t>
  </si>
  <si>
    <t>CE26A336/S27-1296</t>
  </si>
  <si>
    <t>प्रभाग क्र.41 अ येथे  लहान मुलांसाठी खेळणी   बसविणे</t>
  </si>
  <si>
    <t>21. शिष्यवृत्ती परिक्षा व शिष्यवृत्या</t>
  </si>
  <si>
    <t>RE12A121</t>
  </si>
  <si>
    <t>CE26A336/S27-1297</t>
  </si>
  <si>
    <t>प्र.क्र.42 अ हडपसरगाव  बनकर गार्डन मध्ये   विविध ठिकाणी फायबर  खेळणी बसविणे</t>
  </si>
  <si>
    <t>CE26A336/S27-1298</t>
  </si>
  <si>
    <t>प्र.क्र.42 अ लोहिया उद्यान,महादेव मंदिर संरक्षक जाळी बसविणे</t>
  </si>
  <si>
    <t>CE26A336/S27-1299</t>
  </si>
  <si>
    <t>प्रभाग क्र.43 अ,15 नंबर परिसरात   विठ्ठल  तुपे  उद्यान विकसित  करणे.</t>
  </si>
  <si>
    <t>CE26A336/S27-1300</t>
  </si>
  <si>
    <t>प्रभाग क्र.43 अ,माळवाडी येथे  म.न.पा.कडे ताब्यात असलेल्या  जागेवर उद्यान   विकसित  करणे.</t>
  </si>
  <si>
    <t>22. शैक्षणिक उपक्रम</t>
  </si>
  <si>
    <t>RE12A122</t>
  </si>
  <si>
    <t>CE26A336/S27-1301</t>
  </si>
  <si>
    <t>प्रभाग क्र.43 अ, पारिजात सोसायटी  परिसरात  गार्डन  विकसित  करणे.</t>
  </si>
  <si>
    <t>CE26A336/S27-1302</t>
  </si>
  <si>
    <t>प्रभाग क्र.44 अ, हेमंत करकरे हार्टीकल्चर कामे करणे.</t>
  </si>
  <si>
    <t>CE26A336/S27-1303</t>
  </si>
  <si>
    <t>प्रभाग क्र.44 अ, हेमंत करकरे उद्यानामध्ये विविध   कामे करणे.</t>
  </si>
  <si>
    <t>CE26A336/S27-1304</t>
  </si>
  <si>
    <t>प्र.क्र.46 अ कै.अण्णाभाऊ साठे उद्यानाची विकासाची  कामे करणे</t>
  </si>
  <si>
    <t>CE26A336/S27-1305</t>
  </si>
  <si>
    <t>23. समारंभ, राष्ट्रीय सण, वर्धापन दिन, 
शैक्षणिक पुरस्कार, जयंती व स्नेहसंमेलन</t>
  </si>
  <si>
    <t>RE12A123</t>
  </si>
  <si>
    <t>प्र.क्र.46ब वानवडी येथील विठ्ठलराव   शिवरकर   उद्यान मध्ये सुधारणा कामे व विकासाची कामे करणे</t>
  </si>
  <si>
    <t>CE26A336/S27-1306</t>
  </si>
  <si>
    <t>प्र.क्र.46ब वानवडी लगत वाहणाऱ्या भैरोबानाल्याचे सुशोभिकरण करणे व नाला गार्डन  करणे</t>
  </si>
  <si>
    <t>CE26A336/S27-1307</t>
  </si>
  <si>
    <t>प्रभाग क्र.48 अ स्वामी   समर्थ उद्यान येथे  विविध विकासाची कामे करणे</t>
  </si>
  <si>
    <t>CE26A336/S27-1308</t>
  </si>
  <si>
    <t xml:space="preserve">प्रभाग क्र. 48 ब, 163, गणेश पेठ येथील प्ले ग्राऊंडवर लहान मुलांसाठी खेळणी बसविणे व क्रिडांगण विकसित करणे. </t>
  </si>
  <si>
    <t>CE26A336/S27-1309</t>
  </si>
  <si>
    <t>प्रभाग क्र.50 ब,महाराणा प्रताप  उद्यानामध्ये विविध विकासाची कामे करणे.</t>
  </si>
  <si>
    <t>24. विविध स्पर्धा</t>
  </si>
  <si>
    <t>RE12A124</t>
  </si>
  <si>
    <t>CE26A336/S27-1310</t>
  </si>
  <si>
    <t>प्र.क्र. 51  अ मध्ये  छत्रपती शिवाजी महाराज उद्यानामध्ये विविध   विकास   कामे करणे.</t>
  </si>
  <si>
    <t>CE26A336/S27-1311</t>
  </si>
  <si>
    <t>प्र.क्र.51 ब मध्ये  छत्रपती शिवाजी महाराज उद्यानात उर्वरित कंपाऊंड  वॉल  करणे</t>
  </si>
  <si>
    <t>CE26A336/S27-1312</t>
  </si>
  <si>
    <t xml:space="preserve">प्र.क्र.51 ब लोकमान्य जॉगिंग ट्रॅक, विजयानगर उद्यान, छत्रपती शिवाजी उद्यान येथे बांबू रेलिंग व विविध विकास कामे करणे </t>
  </si>
  <si>
    <t>CE26A336/S27-1313</t>
  </si>
  <si>
    <t>प्रभाग क्र.52 अ इंद्रधनुष्य पर्यावरण केंद्र येथे  वृक्षारोपण म्युरल बसविणे</t>
  </si>
  <si>
    <t>25. सहली</t>
  </si>
  <si>
    <t>RE12A125</t>
  </si>
  <si>
    <t>CE26A336/S27-1314</t>
  </si>
  <si>
    <t>प्रभाग क्र.52  अ  दत्तवाडी पुल येथे  नाल्यालगत उद्यान  विकसित   करणे</t>
  </si>
  <si>
    <t>CE26A336/S27-1315</t>
  </si>
  <si>
    <t>प्रभाग क्र.52 अ विविध   ठिकाणी   झाडे व कुंडया  पुरविणे</t>
  </si>
  <si>
    <t>CE26A336/S27-1316</t>
  </si>
  <si>
    <t>प्र.क्र.52 ब मधील मदत   तेरेसा  गार्डनमध्ये फायबरची  खेळणी पुरविणे</t>
  </si>
  <si>
    <t>CE26A336/S27-1317</t>
  </si>
  <si>
    <t>प्र.क्र.52 ब दांडेकर  पूल परिसरातील गार्डन दुरुस्त  करणे</t>
  </si>
  <si>
    <t>CE26A336/S27-1318</t>
  </si>
  <si>
    <t>प्रभाग क्र.53 अ पु  ल देशपांडे  उद्यानातील सुर्यनमस्कार   शिल्पकृतीचे काम  पूर्ण  करणे</t>
  </si>
  <si>
    <t>26. शारदाबाई पवार जन्मशताब्दी 
वर्षानिमित्त दृकश्राव्य शिक्षण, उपकरणे व साहित्य</t>
  </si>
  <si>
    <t>RE12A126</t>
  </si>
  <si>
    <t>CE26A336/S27-1319</t>
  </si>
  <si>
    <t>प्रभाग क्र.54 अ  मध्ये उद्यानात  नविन  खेळणी   बसविणे.</t>
  </si>
  <si>
    <t>CE26A336/S27-1320</t>
  </si>
  <si>
    <t>प्रभाग क्र.55 अ वडगाव   बु. वडगाव   बु.   तुकाईनगर पंपिंग  स्टेशनच्या बाजूला   उद्यान  विकसित  करणे</t>
  </si>
  <si>
    <t>CE26A336/S27-1321</t>
  </si>
  <si>
    <t xml:space="preserve">प्रभाग क्र.55 अ वडगाव बु. गोयलगंगा ब्रिज ते साईनगर पर्यतचा कॅ. बंधाऱ्यावरील अर्धवट टॅ्रक पूर्ण करणे </t>
  </si>
  <si>
    <t>CE26A336/S27-1322</t>
  </si>
  <si>
    <t>प्रभाग क्र.55 अ वडगाव   बु. गोसावी  वस्ती ते  नवले पंपिंग   स्टेशन   अपूर्ण ट्रॅक  पूर्ण   करणे</t>
  </si>
  <si>
    <t>27. शाळा सुधार मोहीम</t>
  </si>
  <si>
    <t>RE12A127</t>
  </si>
  <si>
    <t>CE26A336/S27-1323</t>
  </si>
  <si>
    <t>प्रभाग क्र.55 अ वडगाव   बु.  पावनजाई नाला  उद्यानात विकास  कामे करणे</t>
  </si>
  <si>
    <t>CE26A336/S27-1324</t>
  </si>
  <si>
    <t>प्रभाग क्र.56 अ  मध्ये पानमळा वसाहत  नाला सुशोभिकरण व चॅनेलिंग फिनिंसिंग   करणे</t>
  </si>
  <si>
    <t>CE26A336/S27-1325</t>
  </si>
  <si>
    <t>प्रभाग क्र.56 अ मध्ये  नेर्लेकर हॉस्पिटल  जवळ  नाला गार्डन  विकसित   करणे</t>
  </si>
  <si>
    <t>CE26A336/S27-1326</t>
  </si>
  <si>
    <t>प्रभाग क्र.56 अ  मध्ये आझाद  मित्र  मंडळाजवळील गार्डनचे उर्वरित   काम  करणे</t>
  </si>
  <si>
    <t>CE26A336/S27-1327</t>
  </si>
  <si>
    <t>28. विशेष विद्यार्थ्यांसाठी शाळा</t>
  </si>
  <si>
    <t>प्रभाग क्र.56 ब मध्ये  नेर्लेकर हॉस्पिटल  जवळ  नाला गार्डन  करणे</t>
  </si>
  <si>
    <t>RE12A128</t>
  </si>
  <si>
    <t>CE26A336/S27-1328</t>
  </si>
  <si>
    <t>प्रभाग क्र.57 अ आंबिल  ओढा सुशोभिकरण   करणे</t>
  </si>
  <si>
    <t>CE26A336/S27-1329</t>
  </si>
  <si>
    <t>प्रभाग क्र.  57 ब मधील, पेशवे   गार्डन  बोटिंग तलाव व इतर विकास  कामे करणे.</t>
  </si>
  <si>
    <t>CE26A336/S27-1330</t>
  </si>
  <si>
    <t>प्रभाग क्र.  57 ब येथील   पेशवे उद्यान तसेच यशवंतराव   चव्हाण गार्डन  येथे विविध विकास कामे करणे.</t>
  </si>
  <si>
    <t>CE26A336/S27-1331</t>
  </si>
  <si>
    <t xml:space="preserve">प्रभाग क्र. 57 ब येथील, पाटील प्लाझा शेजारील उद्यान तसेच तावरे उद्यान येथे उर्वरीत कामे नविन कामे करणे. </t>
  </si>
  <si>
    <t>29. आर.टी.ई. प्रमाणे 8 वीचे वर्ग चालू 
करणेसाठी</t>
  </si>
  <si>
    <t>RE12A129</t>
  </si>
  <si>
    <t>CE26A336/S27-1332</t>
  </si>
  <si>
    <t>प्रभाग क्र.  57 ब सरिता विद्यालय  शेजारील पक्षी घरटे उद्यान येथील अर्धवट राहिलेली कामे पूर्ण  करणे.</t>
  </si>
  <si>
    <t>CE26A336/S27-1333</t>
  </si>
  <si>
    <t>प्रभाग क्र.61 अ नाला   गार्डन  (नताशा  सोसायटी) करणे</t>
  </si>
  <si>
    <t>CE26A336/S27-1334</t>
  </si>
  <si>
    <t>प्रभाग क्र.61 अ सह्याद्री गार्डन  विकसित   करणे</t>
  </si>
  <si>
    <t>CE26A336/S27-1335</t>
  </si>
  <si>
    <t>प्रभाग क्र.61  अ  नानक सोसायटी गार्डन/खेळाचे   मैदान विकसित   करणे</t>
  </si>
  <si>
    <t>30. वैदकिय प्रतिपूर्ती</t>
  </si>
  <si>
    <t>CE26A336/S27-1336</t>
  </si>
  <si>
    <t>RE12A130</t>
  </si>
  <si>
    <t>प्रभाग क्र.61 अ साळुंके विहार पूल ते  ब्रम्हा आंगण नाला  गार्डन  विकसित   करणे</t>
  </si>
  <si>
    <t>CE26A336/S27-1337</t>
  </si>
  <si>
    <t>प्र.क्र.61 ब वानवडी स.नं.75/2 येथे  मनपाच्या   ताब्यात   नव्याने आलेल्या जागेवर पार्क  विकसित   करणे</t>
  </si>
  <si>
    <t>CE26A336/S27-1338</t>
  </si>
  <si>
    <t>प्र.क्र.61 ब शहीद  अशोक कामटे  उद्यान विविध  विकास  कामे करणे</t>
  </si>
  <si>
    <t>CE26A336/S27-1339</t>
  </si>
  <si>
    <t>प्रभाग क्र.  63  अ कोंढवा बु!  मध्ये  शरद पवार  उद्यान विकसित करणे.</t>
  </si>
  <si>
    <t>केंब्रीज इंग्रजी परीक्षा, इंग्रजी भाषण परीक्षा 
यासाठी तरतुद</t>
  </si>
  <si>
    <t>RE12A131</t>
  </si>
  <si>
    <t>CE26A336/S27-1340</t>
  </si>
  <si>
    <t>प्रभाग क्र.  62  अ कोंढवा बु!    मध्ये  स्वामी विवेकानंद उद्यानात विविध  प्राण्याची  प्रतीकृती बसविणे</t>
  </si>
  <si>
    <t>CE26A336/S27-1341</t>
  </si>
  <si>
    <t>प्रभाग क्र.62 ब, मध्ये नाला गार्डन  करणे.</t>
  </si>
  <si>
    <t>CE26A336/S27-1342</t>
  </si>
  <si>
    <t>प्रभाग क्र.62 ब, मध्ये असलेल्या गायरानामध्ये जॉगिंग ट्रॅक  करणे.</t>
  </si>
  <si>
    <t>CE26A336/S27-1343</t>
  </si>
  <si>
    <t>प्रभाग क्र.62 ब, मध्ये हेरिटेज   पार्क करणे.</t>
  </si>
  <si>
    <t>CE26A336/S27-1344</t>
  </si>
  <si>
    <t>प्रभाग क्र.62 ब, मध्ये  अॅमिनिटी स्पेसमध्ये    उद्यान विकसित  करणे.</t>
  </si>
  <si>
    <t>CE26A336/S27-1345</t>
  </si>
  <si>
    <t>प्रभाग क्र.63 ब मध्ये उद्यान बनविणे</t>
  </si>
  <si>
    <t>CE26A336/S27-1346</t>
  </si>
  <si>
    <t xml:space="preserve">प्र.क्र.64 अ मध्ये स.नं.589 ब प्लॉट 92 विद्यासागर कॉलनी येथील ओपन स्पेस विकसित करुन गार्डन करणे </t>
  </si>
  <si>
    <t>CE26A336/S27-1347</t>
  </si>
  <si>
    <t>प्र.क्र.64 अ मध्ये   एकता   गार्डन मध्ये   विविध विकास कामे करणे</t>
  </si>
  <si>
    <t>CE26A336/S27-1348</t>
  </si>
  <si>
    <t>प्र.क्र.64   अ  मध्ये भिमाले  उद्यान येथे  विविध   विकासकामे करणे</t>
  </si>
  <si>
    <t>CE26A336/S27-1349</t>
  </si>
  <si>
    <t>प्रभाग क्र.64ब, मध्ये नाना-नानी   गार्डनमध्ये सुशोभिकरण करणे व वॉचमन कॉटर  बांधणे.</t>
  </si>
  <si>
    <t>CE26A336/S27-1350</t>
  </si>
  <si>
    <t xml:space="preserve">प्रभाग क्र.64ब, मध्ये कै.मातोश्री गयाबाई भानुदास वैरागे उद्यानामध्ये संरक्षण भिंत बांधणे व उद्यानातील पोयटा माती बदलणे, पेव्हिंग ब्लॉकच्या ट्रॅकमध्ये सुधारणा कामे करणे. </t>
  </si>
  <si>
    <t>CE26A336/S27-1351</t>
  </si>
  <si>
    <t xml:space="preserve">प्रभाग क्र.64ब, मध्ये कुमार मॉल ते वैरागे उद्यानापर्यंतचा नाला साफ सफाई करणे, गाळ काढणे व विविध सुधारणा कामे करणे. </t>
  </si>
  <si>
    <t>CE26A336/S27-1352</t>
  </si>
  <si>
    <t>प्र.क्र.65 अ घोरपडे  पेठ  मधील भैरवसिंग  घोरपडे  उद्यानामध्ये विविध   काम करणे</t>
  </si>
  <si>
    <t>CE26A336/S27-1353</t>
  </si>
  <si>
    <t>प्र.क्र.65 अ एकबोटे  कॉ.मधील   कलमाडी उद्यानामध्ये  विविध कामे करणे</t>
  </si>
  <si>
    <t>CE26A336/S27-1354</t>
  </si>
  <si>
    <t>प्रभाग क्र.65 ब मध्ये   घोरपडे पेठ  उदयाना  मध्ये विविध विकासाची कामे करणे.</t>
  </si>
  <si>
    <t>CE26A336/S27-1355</t>
  </si>
  <si>
    <t>प्रभाग क्र.65 ब मध्ये कलमाडी उदयानामध्ये  विविध विकासाची कामे करणे.</t>
  </si>
  <si>
    <t>CE26A336/S27-1356</t>
  </si>
  <si>
    <t>प्रभाग क्र.65 ब मध्ये कलमाडी उदयानामध्ये  हर्टिकल्चर    पध्दतीने सुधारणा   करणे.</t>
  </si>
  <si>
    <t>CE26A336/S27-1357</t>
  </si>
  <si>
    <t xml:space="preserve">प्रभाग क्र.66 अ,महर्षीनगर येथील पुजारी उद्यान व अरुण असफल्ली उद्यानामध्ये विविध विकास कामे करणे </t>
  </si>
  <si>
    <t>CE26A336/S27-1358</t>
  </si>
  <si>
    <t>प्रभाग क्र.67 ब, मधील कावरे उद्यान, वाळवेकर  उद्यान येथील उर्वरित कामे पूर्ण  करणे.</t>
  </si>
  <si>
    <t>CE26A336/S27-1359</t>
  </si>
  <si>
    <t>प्रभाग क्र.67 ब, संतनगर येथील नाला  गार्डन  विकसित  करणे.</t>
  </si>
  <si>
    <t>CE26A336/S27-1360</t>
  </si>
  <si>
    <t>तळजाई   मंदिर येथे  ऑक्सिजन पार्क  करणे</t>
  </si>
  <si>
    <t>CE26A336/S27-1361</t>
  </si>
  <si>
    <t>प्रभाग क्र.69 ब मधील गार्डन  तयार   करणे</t>
  </si>
  <si>
    <t>CE26A336/S27-1362</t>
  </si>
  <si>
    <t>प्रभाग क्र.70अ  मध्ये उद्यान  विकसीत   करणे.</t>
  </si>
  <si>
    <t>CE26A336/S27-1363</t>
  </si>
  <si>
    <t>प्रभाग क्र.71 अ  मध्ये महावीर पार्क,शाहू सोसायटी,संगम   सोसायटीतील गार्डन  विकसित   करणे</t>
  </si>
  <si>
    <t>CE26A336/S27-1364</t>
  </si>
  <si>
    <t>प्र.क्र.71 ब कोठारी  ब्लॉक ते  वनीचे    मंदिर  पर्यत नाला गार्डन  विकसित   करणे</t>
  </si>
  <si>
    <t>CE26A336/S27-1365</t>
  </si>
  <si>
    <t>प्रभाग क्र.  75 ब भारती विद्यापीठ येथे  उद्यान  विकसित   करणे</t>
  </si>
  <si>
    <t>CE26A336/S27-1366</t>
  </si>
  <si>
    <t>प्रभाग क्र.  75 ब आंबेगाव येथे  उद्यान  विकसित   करणे</t>
  </si>
  <si>
    <t>क. शिक्षणाधिकारी (माध्यमिक) यांचे कार्यालय</t>
  </si>
  <si>
    <t>CE26A336/S27-1367</t>
  </si>
  <si>
    <t>प्रभाग क्र.  75 ब दत्तनगर येथे  उद्यान  विकसित   करणे</t>
  </si>
  <si>
    <t>CE26A336/S27-1368</t>
  </si>
  <si>
    <t xml:space="preserve">प्रभाग क्र.76 अ, मधील यशवंत विहार येथील अॅमिनिटी स्पेस वरील जागेत जॉगिंग ट्रॅक गार्डन विकसित करणे. </t>
  </si>
  <si>
    <t>RE13#101A</t>
  </si>
  <si>
    <t>CE26A336/S27-1369</t>
  </si>
  <si>
    <t>प्रभाग क्र.76 अ, मधील  चिंतामणी देशमुख शाळेला मागील उद्यानामध्ये अपुरी सिमाभिंत व कमान करणे.</t>
  </si>
  <si>
    <t>CE26A336/S27-1370</t>
  </si>
  <si>
    <t>प्रभाग क्र.76 अ, मधील 2.5 एकरमध्ये चाललेले उद्यानाचे काम पूर्ण  करणे.</t>
  </si>
  <si>
    <t>CE26A336/S27-1371</t>
  </si>
  <si>
    <t>प्रभाग क्र.76 ब कात्रज आजी आजोबा उद्यान व तलाव येथील देखभाल  दुरुस्तीचे कामे करणे</t>
  </si>
  <si>
    <t>CE26A336/S27-1372</t>
  </si>
  <si>
    <t>प्रभाग क्र.76 ब कात्रज तलावावरील फुलराणीसाठी विविध  विकासाची   कामे करणे</t>
  </si>
  <si>
    <t>CE26A336/S27-1373</t>
  </si>
  <si>
    <t>2. नवीन वेतनश्रेणीनुसार द्यावयाच्या 
वेतनापोटी हप्ता</t>
  </si>
  <si>
    <t>RE13#102</t>
  </si>
  <si>
    <t>प्रभाग क्र.76 ब सुखसागरनगर चैत्रांगण सोसा.  येथे अॅमनेटी   स्पेस जागेवर   उद्यान  विकसित  करणे</t>
  </si>
  <si>
    <t>CE26A336/S27-1374</t>
  </si>
  <si>
    <t>छत्रपती शाहू   तलावातील स्वच्छतागृह, चेजींग  रूम  बांधणे.</t>
  </si>
  <si>
    <t>CE26A336/S27-1375</t>
  </si>
  <si>
    <t xml:space="preserve">प्रभाग क्र.74 ब, मधील समर्थ रिक्षा, गुलाबनगर, अक्षयनगर, राघवनगर, राजमुद्रा व प्रभागात विविध ठिकाणी मुख्य रस्त्यावरच्या झाडांना कडेने कट्टे बांधणे व तद्नुषिंगक कामे करणे. </t>
  </si>
  <si>
    <t>CE26A336/S27-1376</t>
  </si>
  <si>
    <t>पुणे  शहरातील 4 झोनला गार्डन शेट्रीग  मशिनला ब्रिगेटींग मशिन  पुरविणे.</t>
  </si>
  <si>
    <t>CE26A336/S27-1377</t>
  </si>
  <si>
    <t>पक्षी निरिक्षण केंद्र टॉवर    उभारणे</t>
  </si>
  <si>
    <t>3. सानुग्रह अनुदान</t>
  </si>
  <si>
    <t>RE13#103</t>
  </si>
  <si>
    <t>CE26A336/S27-1378</t>
  </si>
  <si>
    <t>सोमेश्वरवाडी मंदिर परिसर सुधारणा कामे करणे</t>
  </si>
  <si>
    <t>CE26A336/S27-1379</t>
  </si>
  <si>
    <t>सोमेश्वरवाडी उद्यान ग्रामसंस्कृती काम  पूर्ण  करणे</t>
  </si>
  <si>
    <t>CE26A336/S27-1380</t>
  </si>
  <si>
    <t>प्रभाग क्र.13 ब मधील नाले सुशोभिकरण   करणे</t>
  </si>
  <si>
    <t>CE26A336/S27-1381</t>
  </si>
  <si>
    <t>कै.अप्पा मिसाळ बालउद्यान अर्धवट काम   पूर्ण  करणे.</t>
  </si>
  <si>
    <t>यादी   क्र. एस27 बेरीज</t>
  </si>
  <si>
    <t>4. सेवानिवृत्ती वेतन व तोषदान</t>
  </si>
  <si>
    <t>RE13#104</t>
  </si>
  <si>
    <t>गलिच्छ वस्ती निर्मूलन विभागाकडील याद्या</t>
  </si>
  <si>
    <t>यादी   क्र. एस4</t>
  </si>
  <si>
    <t>5. संकीर्ण</t>
  </si>
  <si>
    <t>निरनिराळ्या झोपडपट्टींमध्ये  विविध विकासाची कामे करणे</t>
  </si>
  <si>
    <t>RE13#105</t>
  </si>
  <si>
    <t>FE14A101/S4-</t>
  </si>
  <si>
    <t>FE14A101/S4-901</t>
  </si>
  <si>
    <t>प्रभाग क्र.1 ब मधील मधील आनंदपार्क, भैरवनगर  परिसरातीलविविध गल्लीबोळ  सिमेंट कॉक्रीट  करणे</t>
  </si>
  <si>
    <t>FE14A101/S4-902</t>
  </si>
  <si>
    <t>प्रभाग क्र.1 ब मधील टिंगरेनगर,बर्मासेल परिसरातील विविध गल्लीबोळ  सिमेंट कॉक्रीट  करणे</t>
  </si>
  <si>
    <t>FE14A101/S4-903</t>
  </si>
  <si>
    <t>प्रभाग क्र.1 ब मधील  विविध परिसरातील विविध गल्लीबोळ  सिमेंट कॉक्रीट  करणे</t>
  </si>
  <si>
    <t>FE14A101/S4-904</t>
  </si>
  <si>
    <t>प्रभाग क्र.1 ब मधील धानोरी परिसरातील विविध गल्लीबोळ  सिमेंट कॉक्रीट  करणे</t>
  </si>
  <si>
    <t>FE14A101/S4-905</t>
  </si>
  <si>
    <t xml:space="preserve">प्रभाग क्र.1 ब मधील चौधरीनगर, कलवड, मुंजाबावस्ती, आकाशपार्क परिसरातील विविध गल्लीबोळ सिमेंट कॉक्रीट करणे </t>
  </si>
  <si>
    <t>FE14A101/S4-906</t>
  </si>
  <si>
    <t>प्रभाग क्र.1 ब मधील  लोहगांव परिसरातील विविध गल्लीबोळ  सिमेंट कॉक्रीट  करणे</t>
  </si>
  <si>
    <t>FE14A101/S4-907</t>
  </si>
  <si>
    <t>प्रभाग क्र.3 ब मधील वैकफिल्ड    झो.पट्टी मधील अंतर्गत गल्लीबोळ ट्रीमिक्स  करणे</t>
  </si>
  <si>
    <t>FE14A101/S4-908</t>
  </si>
  <si>
    <t>प्रभाग क्र.3 ब मध्ये यमुनानगर, सिध्दार्थनगर, संजय  पार्क  झो.पट्टीमध्ये विविध   विकासकामे करणे</t>
  </si>
  <si>
    <t>FE14A101/S4-909</t>
  </si>
  <si>
    <t>प्रभाग क्र.4अ, चंद्रमानगर  भागात ड्रेनेज  लाईन व काँक्रीटीकरण  करणे</t>
  </si>
  <si>
    <t>FE14A101/S4-910</t>
  </si>
  <si>
    <t>प्रभाग क्र.4अ, श्रमिकनगर वसाहत भागातील रस्ते     काँक्रीटीकरण  करणे</t>
  </si>
  <si>
    <t>FE14A101/S4-911</t>
  </si>
  <si>
    <t>प्रभाग क्र.4अ, श्रमिकनगर वसाहत ड्रेनेज  लाईन   टाकणे व काँक्रीटीकरण  करणे</t>
  </si>
  <si>
    <t>FE14A101/S4-912</t>
  </si>
  <si>
    <t xml:space="preserve">प्रभाग क्र.4अ, कस्तुरबा हॉ.सोसा. जवळील नाला चॅनलायझिंग करणे कॉक्रीटीकरण करणे, सुशोभिकरण करणे </t>
  </si>
  <si>
    <t>FE14A101/S4-913</t>
  </si>
  <si>
    <t xml:space="preserve">प्रभाग क्र.4 ब मध्ये नागपूर चाळमधील विविध ठिकाणचे गल्लीबोळ मधील ड्रेनेज लाईन बदलून कॉक्रीट करणे </t>
  </si>
  <si>
    <t>FE14A101/S4-914</t>
  </si>
  <si>
    <t xml:space="preserve">प्रभाग क्र.4 ब मधील नागपूर चाळ मधील जकात नाका परिसरातील विविध गल्ल्यामध्ये ड्रेनेज दुरुस्ती व गल्लीबोळ कॉक्रीट करणे </t>
  </si>
  <si>
    <t>9. वीज खर्च विजेची उपकरणे (विद्युत)</t>
  </si>
  <si>
    <t>FE14A101/S4-915</t>
  </si>
  <si>
    <t>RE13#109</t>
  </si>
  <si>
    <t>प्रभाग क्र.4 ब बैठी  चाळ येथील ड्रेनेज  लाईन बदलणे    व काँक्रीट  करणे.</t>
  </si>
  <si>
    <t>FE14A101/S4-916</t>
  </si>
  <si>
    <t xml:space="preserve">पुणे मनपाच्या भारतरत्न डॉ.बाबासाहेब आंबेडकर विद्यार्थी वसतिगृहातील किरकोळ दुरूस्ती/मेन्टेनन्स, ड्रेनेज, सिमाभिंत करणे. </t>
  </si>
  <si>
    <t>FE14A101/S4-917</t>
  </si>
  <si>
    <t>प्रभाग क्र.5अ,रामगड येथील अंतर्गत गल्लीबोळ काँक्रीट  करणे.</t>
  </si>
  <si>
    <t>FE14A101/S4-918</t>
  </si>
  <si>
    <t>प्रभाग क्र.5अ,कळस माळवाडी गल्लीबोळ कॉक्रीट  करणे.</t>
  </si>
  <si>
    <t>FE14A101/S4-919</t>
  </si>
  <si>
    <t>प्रभाग क्र.  5 ब कळस दर्गा  परिसरातील गल्लीबोळ  सिमेंट काँक्रीट  करणे</t>
  </si>
  <si>
    <t>FE14A101/S4-920</t>
  </si>
  <si>
    <t>प्रभाग क्र.  5 ब कळस विशाल परिसर गल्लीबोळ  सिमेंट काँक्रीट  करणे</t>
  </si>
  <si>
    <t>FE14A101/S4-921</t>
  </si>
  <si>
    <t>प्रभाग क्र.  5 ब भिमनगर एकतानगर झोपडपट्टी अंतर्गत    गल्लीबोळ सिमेंट काँक्रीट  करणे</t>
  </si>
  <si>
    <t>FE14A101/S4-922</t>
  </si>
  <si>
    <t>प्रभाग क्र.  5 ब विश्रांतवाडी चव्हाण चाळ येथील अंतर्गत गल्लीबोळ सिमेंट काँक्रीट  करणे</t>
  </si>
  <si>
    <t>FE14A101/S4-923</t>
  </si>
  <si>
    <t xml:space="preserve">प्र.क्र.7 ब मधील पाटील पडळ, संजयनगर, चंद्रमणी संघ येथील जुन्या ड्रेनेज लाईन बदलणे व कॉक्रीट करणे </t>
  </si>
  <si>
    <t>FE14A101/S4-924</t>
  </si>
  <si>
    <t xml:space="preserve">प्र.क्र.7 ब मधील बाराते वस्त, चव्हाणवस्ती, कांबळेवस्ती येथील जुन्या ड्रेनेज लाईन बदलणे व कॉक्रीट करणे </t>
  </si>
  <si>
    <t>FE14A101/S4-925</t>
  </si>
  <si>
    <t xml:space="preserve">प्रभाग क्र 11ब, गोखलेनगर मधील जनवाडी, गोलघर येथे जुनी ड्रेनेज लाईन काढून नवीन ड्रेनेज लाईन टाकणे व सिमेंट काँक्रीटींग करणे. </t>
  </si>
  <si>
    <t>FE14A101/S4-926</t>
  </si>
  <si>
    <t xml:space="preserve">प्रभाग क्र 11ब, गोखलेनगर मधील जनवाडी, ओटाघर येथे जुनी ड्रेनेज लाईन काढून नवीन ड्रेनेज लाईन टाकणे व सिमेंट कॉक्रीटींग करणे. </t>
  </si>
  <si>
    <t>FE14A101/S4-927</t>
  </si>
  <si>
    <t>प्रभाग क्र.13 अ  मध्ये विविध ठिकाणी फरशी बसविणे.</t>
  </si>
  <si>
    <t>FE14A101/S4-928</t>
  </si>
  <si>
    <t xml:space="preserve">प्र.क्र.14 अ मधील मेथडिस्ट चर्च पर्णकुटीपायथा मागिल गल्लीबोळात गरजेनुसार ड्रेनेज लाईन टाकणे व तद्नुषंगिक कामे करणे </t>
  </si>
  <si>
    <t>FE14A101/S4-929</t>
  </si>
  <si>
    <t xml:space="preserve">प्र.क्र.14 अ मधील येरवडा गावठाण व काटकरवाडा परिसरातील गल्लीबोळात गरजेनुसार ड्रेनेज लाईन टाकणे </t>
  </si>
  <si>
    <t>FE14A101/S4-930</t>
  </si>
  <si>
    <t xml:space="preserve">प्रभाग क्र.15 अ मध्ये गजराज मित्र मंडळ समोर गल्ली बोळामध्ये नवीन 12 इंची ड्रेनेज लाईन टाकणे व कोबा करणे. </t>
  </si>
  <si>
    <t>FE14A101/S4-931</t>
  </si>
  <si>
    <t xml:space="preserve">प्रभाग क्र.15 अ मध्ये भिमज्योत मंडळ अदिनाथ गायकवाड यांच्या घराजवळ नवीन 12 इंची ड्रेनेज लाईन टाकणे व गल्लीबोळ कोबा करणे. </t>
  </si>
  <si>
    <t>FE14A101/S4-932</t>
  </si>
  <si>
    <t xml:space="preserve">प्रभाग क्र.15 अ मध्ये उर्दू शाळेसमोरील गल्लीबोळामध्ये नवीन 12 इंची ड्रेनेज लाईन टाकणे व गल्लीबोळ काँक्रीट करणे. </t>
  </si>
  <si>
    <t>FE14A101/S4-933</t>
  </si>
  <si>
    <t xml:space="preserve">प्रभाग क्र.15 अ मध्ये वाघरी वस्ती व नुराणी मशीदमागे नवीन 12 इंची ड्रेनेज लाईन टाकणे व कोबा करणे. </t>
  </si>
  <si>
    <t>FE14A101/S4-934</t>
  </si>
  <si>
    <t>प्रभाग क्र.15 अ  मध्ये बाबा  मटनवाला गल्लीबोळ  मध्ये नवीन  ड्रेनेज  लाईन   टाकणे व कॉक्रीट  करणे.</t>
  </si>
  <si>
    <t>FE14A101/S4-935</t>
  </si>
  <si>
    <t xml:space="preserve">प्रभाग क्र.15 अ मध्ये राकेश प्रो.स्टोअर्स समोरील भागामध्ये नविन ड्रेनेज लाईन टाकणे व गल्लीबोळ कॉक्रीट करणे. </t>
  </si>
  <si>
    <t>FE14A101/S4-936</t>
  </si>
  <si>
    <t>प्रभाग क्र.16 अ स्व.राजीव गांधीनगर झोपडपट्टी  येथे  ड्रेनेज  लाईन   टाकणे व काँक्रीटीकरण  करणे</t>
  </si>
  <si>
    <t>FE14A101/S4-937</t>
  </si>
  <si>
    <t>प्रभाग क्र.16 अ सुरक्षा नगर झोपडपट्टी  स.नं.10 येथे  ड्रेनज लाईन     टाकणे   व काँक्रटीकरण  करणे</t>
  </si>
  <si>
    <t>14. शैक्षणिक संस्थांना सभासद वर्गणी</t>
  </si>
  <si>
    <t>RE13#114</t>
  </si>
  <si>
    <t>FE14A101/S4-938</t>
  </si>
  <si>
    <t>प्रभाग क्र.16 अ विडी कामगार वसाहत  येथे    ड्रेनेज  लाईन   टाकणे व काँक्रीटीकरण  करणे</t>
  </si>
  <si>
    <t>FE14A101/S4-939</t>
  </si>
  <si>
    <t>प्रभाग क्र.16 अ विडी कामगार वसाहत  येथे  गल्ली  बोळ इंटर  ब्लॉक बसविणे</t>
  </si>
  <si>
    <t>FE14A101/S4-940</t>
  </si>
  <si>
    <t>प्रभाग क्र.16  अ  एकता वसाहत येथील ड्रेनेज  लाईन   टाकणे व गल्ली  बोळ काँक्रीटीकरण  करणे</t>
  </si>
  <si>
    <t>FE14A101/S4-941</t>
  </si>
  <si>
    <t>प्रभाग क्र.16 अ स.नं.92/93 आदर्श इंदिरानगर  झोपडपट्टी  येथे  ड्रेनेज  लाईन  टाकणे</t>
  </si>
  <si>
    <t>FE14A101/S4-942</t>
  </si>
  <si>
    <t>प्रभाग क्र.16 अ स.नं.92/93 आदर्श इंदिरानगर  झोपडपट्टी  येथे  गल्ली  बोळ काँक्रीटीकरण  करणे</t>
  </si>
  <si>
    <t>FE14A101/S4-943</t>
  </si>
  <si>
    <t>प्रभाग क्र.16 ब मध्ये स.नं.110/111 शांतीनगर येथे  गल्लीबोळ ट्रीमिक्स कॉक्रीट  करणे</t>
  </si>
  <si>
    <t>FE14A101/S4-944</t>
  </si>
  <si>
    <t>प्रभाग क्र.16 ब मध्ये स्व.राजीव गांधी नगर येथे    ड्रेनेज  लाईन   टाकणे व कॉक्रीटीकरण करणे</t>
  </si>
  <si>
    <t>FE14A101/S4-945</t>
  </si>
  <si>
    <t>प्रभाग क्र.16 ब मध्ये विविध ठिकाणी ड्रेनेज  लाईन   टाकणे व कॉक्रीटीकरण करणे</t>
  </si>
  <si>
    <t>FE14A101/S4-946</t>
  </si>
  <si>
    <t>प्रभाग क्र  17  अ गांधीनगर-जयप्रकाशनगर येथील गल्लीबोळ सिमेंट काँक्रीट  करणे</t>
  </si>
  <si>
    <t>FE14A101/S4-947</t>
  </si>
  <si>
    <t>प्रभाग क्र  17  अ यशवंतनगर-भाटनगर येथील गल्लीबोळ सिमेंट काँक्रीट  करणे</t>
  </si>
  <si>
    <t>FE14A101/S4-948</t>
  </si>
  <si>
    <t>प्रभाग क्र  17 अ यशवंतनगर,  भाटनगर मध्ये मोठ्या व्यासाच्या ड्रेनेज  लाईन टाकून   काँक्रीट करणे</t>
  </si>
  <si>
    <t>FE14A101/S4-949</t>
  </si>
  <si>
    <t>प्रभाग क्र  17  अ विविध ठिकाणी ड्रेनेज  लाईन टाकून   काँक्रीट करणे</t>
  </si>
  <si>
    <t>FE14A101/S4-950</t>
  </si>
  <si>
    <t>नगररोड ते  जयप्रकाश नगर कपाटवाली गल्ली पर्यत  मोठी ड्रेनेज  लाईन   टाकणे व कॉक्रीट  करणे</t>
  </si>
  <si>
    <t>FE14A101/S4-951</t>
  </si>
  <si>
    <t>महात्मा गांधी नगर झो.पट्टीत विविध ठिकाणी ड्रेनेज  लाईन रस्ते कॉक्रीट  करणे</t>
  </si>
  <si>
    <t>FE14A101/S4-952</t>
  </si>
  <si>
    <t>प्रभाग क्र.17 ब जयप्रकाशनगर 24  इंची  ड्रेनेज  लाईन    टाकून रस्ते   कॉक्रीट  करणे</t>
  </si>
  <si>
    <t>FE14A101/S4-953</t>
  </si>
  <si>
    <t>प्रभाग क्र.17 ब यशवंतनगर नेताजीनगर,भाटनगर भागात ड्रेनेज  लाईन    टाकून रस्ते   कॉक्रीट  करणे</t>
  </si>
  <si>
    <t>FE14A101/S4-954</t>
  </si>
  <si>
    <t>प्रभाग क्र.20 ब मुंढवा गावठाणात विविध ठिकाणी गल्लीबोळ काँक्रीटी  करण करणे.</t>
  </si>
  <si>
    <t>FE14A101/S4-955</t>
  </si>
  <si>
    <t>प्रभाग क्र.20 ब मुंढवा सर्वाेदय कॉलनी येथील   विविध ठिकाणी गल्लीबोळ काँक्रीटकरण  करणे.</t>
  </si>
  <si>
    <t>FE14A101/S4-956</t>
  </si>
  <si>
    <t>प्रभाग क्र.22 ब प्रायव्हेट रोड  लिंबुणी नगर  येथे  विविध ड्रेनेज  लाईन   टाकणे व काँक्रीट  करणे</t>
  </si>
  <si>
    <t>FE14A101/S4-957</t>
  </si>
  <si>
    <t>प्रभाग क्र.22 ब प्रायव्हेट रोड  सिध्दार्थनगर येथे    ड्रेनेज  लाईन   टाकणे व काँक्रीट  करणे</t>
  </si>
  <si>
    <t>FE14A101/S4-958</t>
  </si>
  <si>
    <t>प्रभाग क्र.22 ब इंदिरा  विकास नगर येथे    ड्रेनेज  लाईन   टाकणे व काँक्रीट  करणे</t>
  </si>
  <si>
    <t>FE14A101/S4-959</t>
  </si>
  <si>
    <t xml:space="preserve">प्रभाग क्र.22 ब महात्मा फुले वसाहत मिलिंद बुध्दविहार मागे विविध ठिकाणी ड्रेनेज लाईन टाकणे व काँक्रीट करणे </t>
  </si>
  <si>
    <t>FE14A101/S4-960</t>
  </si>
  <si>
    <t>20. मेरिटमध्ये येणाऱ्या मनपा शाळेतील 
विद्यार्थ्यांना कायम मोफत शिक्षण व त्याचा 
खर्च</t>
  </si>
  <si>
    <t>RE13#120</t>
  </si>
  <si>
    <t xml:space="preserve">प्रभाग क्र.22 ब महात्मा फुले वसाहत येथील नवरत्न मित्र मंडळालगत विविध ठिकणी ड्रेनेज लाईन टाकणे व काँक्रीट करणे </t>
  </si>
  <si>
    <t>FE14A101/S4-961</t>
  </si>
  <si>
    <t>प्रभाग क्र.22 ब प्रायव्हेट रोड  येथे  लेन नं.29  ते  36 याठिकाणी ड्रेनेज  लाईन   टाकणे व काँक्रीट  करणे</t>
  </si>
  <si>
    <t>FE14A101/S4-962</t>
  </si>
  <si>
    <t xml:space="preserve">प्रभाग क्र.22 ब महात्मा फुले वसाहत येथे लेन क्र.40, 41,42 व विविध ठिकाणी ड्रेनेज लाईन टाकणे व काँक्रीट करणे </t>
  </si>
  <si>
    <t>FE14A101/S4-963</t>
  </si>
  <si>
    <t>प्रभाग क्र.22 ब भिम टोला मंडळासमोरील गल्ली  बोळ सिमेंट    काँक्रीटीकरण  करणे</t>
  </si>
  <si>
    <t>FE14A101/S4-964</t>
  </si>
  <si>
    <t xml:space="preserve">प्रभाग क्र.22 ब मध्ये लिंबुणीनगर येथे लेन क्र.3,4,5,6 येथे विविध ठिकाणी ड्रेनेज लाईन टाकणे व काँक्रीट करणे </t>
  </si>
  <si>
    <t>21. आय.टी.आय. जागा वाढविणे</t>
  </si>
  <si>
    <t>FE14A101/S4-965</t>
  </si>
  <si>
    <t>RE13#121</t>
  </si>
  <si>
    <t>प्रभाग क्र.22 ब महात्मा फुले वसाहत लेन नं.1 ते  6 ड्रेनेज  लाईन   टाकणे व काँक्रीट  करणे</t>
  </si>
  <si>
    <t>FE14A101/S4-966</t>
  </si>
  <si>
    <t>प्रभाग क्र.22 ब महात्मा फुले वसाहत लेन नं.30  ते  35 ड्रेनेज  लाईन   टाकणे व काँक्रीट  करणे</t>
  </si>
  <si>
    <t>FE14A101/S4-967</t>
  </si>
  <si>
    <t>प्रभाग क्र.22 ब येथे  खड्डा झोपडपट्टी  नाल्यालगत ड्रेनेज  लाईन   टाकणे व काँक्रीट  करणे</t>
  </si>
  <si>
    <t>FE14A101/S4-968</t>
  </si>
  <si>
    <t>प्रभाग क्र.22 ब चमन बेकरी समोरील खड्डा झोपडपट्टी  येथे  ड्रेनेज  लाईन   टाकणे व काँक्रीट  करणे</t>
  </si>
  <si>
    <t>FE14A101/S4-969</t>
  </si>
  <si>
    <t>प्रभाग क्र.23 अ  मध्ये 230 गाडीतळ मंगळवार पेठ  येथील ड्रेनेज  विषयक कामे करणे.</t>
  </si>
  <si>
    <t>FE14A101/S4-970</t>
  </si>
  <si>
    <t>प्रभाग क्र.23 अ मधील 330 मंगळवार पेठ  नेहरू विकास मंडळ येथे    ड्रेनेज  विषयक कामे करणे.</t>
  </si>
  <si>
    <t>22. 15 ऑगस्ट व 26 जानेवारी रोजी 
माध्यमिक शाळेकडील विद्यार्थ्यांना खाऊ 
वाटप करणे</t>
  </si>
  <si>
    <t>FE14A101/S4-971</t>
  </si>
  <si>
    <t xml:space="preserve">प्रभाग क्र.23 अ मध्ये स.नं.224,226 मंगळवार पेठ परिसरात शहाबादी फरशी बसविणे, काँक्रीटीकरण करणे. </t>
  </si>
  <si>
    <t>FE14A101/S4-972</t>
  </si>
  <si>
    <t>प्रभाग क्र.23 अ  मध्ये श्रमिकनगर ते  युनियन   बँक येथील नाल्याच्या  उर्वरित भागात काँक्रीटीकरण  करणे.</t>
  </si>
  <si>
    <t>FE14A101/S4-973</t>
  </si>
  <si>
    <t>प्र.क्र.23 ब मध्ये नागझरी नाला चेंबर  नव्याने बांधणे,चायनलाझींग करणे व कॉक्रीटीकरण करणे</t>
  </si>
  <si>
    <t>FE14A101/S4-974</t>
  </si>
  <si>
    <t>प्रभाग क्र.24अ,   मध्ये विविध ठिकाणी सिमेंट  कॉक्रीट  व फरशी बसविणे.</t>
  </si>
  <si>
    <t>23. मनपा शाळेतील विद्यार्थ्यांना 
पीएमपीएमएल हद्दीपर्यंत पीएमपीएमएलने सहल आयोजित करण्यासाठी</t>
  </si>
  <si>
    <t>FE14A101/S4-975</t>
  </si>
  <si>
    <t>प्रभाग क्र.  25 अ, सर्व्हे नं.  336 येथे    ड्रेनेज  लाईन व कॉक्रीटीकरण करणे.</t>
  </si>
  <si>
    <t>FE14A101/S4-976</t>
  </si>
  <si>
    <t>प्रभाग क्र.  25 अ, महाले नगर येथे    ड्रेनेज  लाईन व कॉक्रीटीकरण करणे.</t>
  </si>
  <si>
    <t>FE14A101/S4-977</t>
  </si>
  <si>
    <t>प्रभाग क्र.  25 अ,गुंजाळ वाडी येथे    ड्रेनेज  लाईन व कॉक्रीटीकरण करणे.</t>
  </si>
  <si>
    <t>FE14A101/S4-978</t>
  </si>
  <si>
    <t>प्रभाग क्र.  25 अ, वेताळ नगर  झोपडपट्टी  येथील ड्रेनेज  लाईन व कॉक्रीटीकरण करणे</t>
  </si>
  <si>
    <t>FE14A101/S4-979</t>
  </si>
  <si>
    <t>प्रभाग क्र.  25 अ, हेल्थ    कॅम्प येथील ड्रेनेज  लाईन व आर.एम.सी. कॉक्रीटीकरण करणे.</t>
  </si>
  <si>
    <t>24. स्नेहसंमेलन व इ. 10वी, 12वी 
विद्यार्थ्यांना निरोप समारंभ</t>
  </si>
  <si>
    <t>FE14A101/S4-980</t>
  </si>
  <si>
    <t xml:space="preserve">प्रभाग क्र. 25ब, हेल्थ कॅम्प पांडवनगर येथे विविध ठिकाणी ड्रेनेज लाईन टाकणे व शहाबादी फरशी बसविणे. </t>
  </si>
  <si>
    <t>FE14A101/S4-981</t>
  </si>
  <si>
    <t xml:space="preserve">प्र.क्र.26 अ मधील राजीव गांधी पार्क झोपडपट्टीलगतचा सर्व भाग खोदकाम करुन सिमेंट कॉक्रीटीकरण करणे </t>
  </si>
  <si>
    <t>FE14A101/S4-982</t>
  </si>
  <si>
    <t>प्र.क्र.26 अ मधील  राऊतवाडी   झो.पट्टीतील खराब झालेली चेंबर दुरुस्ती करणे</t>
  </si>
  <si>
    <t>FE14A101/S4-983</t>
  </si>
  <si>
    <t>प्र.क्र.26 अ मधील  हनुमाननगर झो.पट्टीतील खराब झालेली चेंबर दुरुस्त करणे</t>
  </si>
  <si>
    <t>FE14A101/S4-984</t>
  </si>
  <si>
    <t>प्र.क्र.26 अ मधील  मोरे  श्रमिक वसाहत झो.पट्टीतील खराब झालेली चेंबर दुरुस्ती करणे</t>
  </si>
  <si>
    <t>FE14A101/S4-985</t>
  </si>
  <si>
    <t>प्र.क्र.26 अ मधील भीमनगर झो.पट्टीतील खराब झालेली चेंबर दुरुस्त करणे</t>
  </si>
  <si>
    <t>FE14A101/S4-986</t>
  </si>
  <si>
    <t>प्र.क्र.26 अ मधील  वसंतनगर  झो.पट्टीतील खराब झालेली चेंबर दुरुस्त करणे</t>
  </si>
  <si>
    <t>FE14A101/S4-987</t>
  </si>
  <si>
    <t>प्र.क्र.26 अ मधील  माजी सैनिक वसाहतीतील सर्व भागातील खराब झालेली चेंबर दुरुस्ती करणे</t>
  </si>
  <si>
    <t>26. मनपा माध्यमिक शाळामधील विद्यार्थी 
विद्यार्थीनींना मोफत गणवेश देणे</t>
  </si>
  <si>
    <t>FE14A101/S4-988</t>
  </si>
  <si>
    <t xml:space="preserve">प्र.क्र.26 अ मधील राऊतवाडी, हनुमाननगर केळेवाडी, मोरे श्रमिक वसाहत, वसंतनगर, भीमनगर याठिकाणी शौचालयात पाण्याच्या टाक्या व नळजोड करणे,मोटार बसविणे </t>
  </si>
  <si>
    <t>FE14A101/S4-989</t>
  </si>
  <si>
    <t xml:space="preserve">प्र.क्र.26 अ मध्ये हनुमाननगर, राऊतवाडी, मोरे श्रमिक वसाहत येथील बहुउद्देशिय सभागृहा समोरील फरशी बसविणे </t>
  </si>
  <si>
    <t>FE14A101/S4-990</t>
  </si>
  <si>
    <t xml:space="preserve">प्रभाग क्र.26ब,मधील हनुमान नगर, राऊतवाडी, मोरे श्रमिक वसाहत, केळेवाडी, इंदिरा पार्क, राजीव गांधी पार्क, वसंतनगर व भीमनगर परिसरातील जुन्या पाण्याच्या पाईप लाईन बदलून नवीन पाईप लाईन टाकणे व व्हॉलव्ह बसविणे. </t>
  </si>
  <si>
    <t>FE14A101/S4-991</t>
  </si>
  <si>
    <t xml:space="preserve">प्रभाग क्र.26ब, मधील रामबाग, एम.आय.टी.शिलाविहार, पौडरोड, जोग हॉस्पीटल , किमया हॉटेल व पौड रोड वरील दोन्ही बाजूस असलेल्या गृहनिर्माण सोसायटयांमध्ये जुन्या पाण्याच्या पाईप लाईन बदलून नवीन पाईप लाईन टाकणे व व्हॉलव्ह बसविणे. </t>
  </si>
  <si>
    <t>27. मनपा इयत्ता 5 वी ते 10 वी च्या 
विद्यार्थ्याना मोफत पी.एम.पी.एम.एल सेवा</t>
  </si>
  <si>
    <t>FE14A101/S4-992</t>
  </si>
  <si>
    <t xml:space="preserve">प्रभाग क्र.26ब,हनुमाननगर, राऊतवाडी, मोरे श्रमिक वसाहत परिसरातील जुन्या ड्रेनेज लाईन बदलून मोठ्या व्यासाच्या बंदिस्त ड्रेनेज लाईन टाकणे, राडारोडा उचलणे व काँक्रीटीकरण करणे. </t>
  </si>
  <si>
    <t>FE14A101/S4-993</t>
  </si>
  <si>
    <t xml:space="preserve">प्रभाग क्र.26ब, केळेवाडी, इंदिरा पार्क, राजीव गांधी पार्क, वसंतनगर व भीमनगर परिसरातील जुन्या ड्रेनेज लाईन बदलून मोठ्या व्यासाच्या बंदिस्त ड्रेनेज लाईन टाकणे, राडारोडा उचलणे व काँक्रीटीकरण करणे. </t>
  </si>
  <si>
    <t>FE14A101/S4-994</t>
  </si>
  <si>
    <t xml:space="preserve">प्रभाग क्र.26ब, रामबाग, एमआयटी व माजी सैनिक सोसायटी ते सिगमा सोसायटयांपर्यंतच्या परिसरात जुन्या ड्रेनेज लाईन बदलून मोठ्या व्यासाच्या बंदिस्त ड्रेनेज लाईन टाकल्यानंतर राडारोडा उचलणे व पीसीसी करणे. </t>
  </si>
  <si>
    <t>FE14A101/S4-995</t>
  </si>
  <si>
    <t>प्रभाग क्र.26ब, मध्ये स्लम परिसरात विविध ठिकाणी गल्लीबोळ काँक्रीटीकरण  करणे.</t>
  </si>
  <si>
    <t>पुणे शहरातील माध्यमिक शाळांमध्ये वॉटर 
प्रुफींग, पाण्याची व्यवस्था व इतर दुरुस्ती 
कामे करणे</t>
  </si>
  <si>
    <t>FE14A101/S4-996</t>
  </si>
  <si>
    <t>प्रभाग क्र.26ब,   हनुमाननगर,   राऊतवाडी, मोरे  श्रमिक, परिसरातील  सर्व सार्वजनिक शौचालयांमध्ये वर्षभरासाठी सर्व प्रकारची देखभाल  व दुरूस्तीचे कामे करणे.उदा.आऊटलेट पाईप  बसविणे, दरवाजे, भांडे, टाईल्स  पाण्याची  लाईन, इले,मोटार,  इले.फिटींग्ज, नवीन  मलवाहिन्या टाकणे  इ.व इतर  तदनुषिंगक कामे करणे.</t>
  </si>
  <si>
    <t>FE14A101/S4-997</t>
  </si>
  <si>
    <t xml:space="preserve">प्रभाग क्र.26ब, राजीव गांधी पार्क, केळेवाडी, वसंतनगर व भिमनगर परिसरातील सर्व सुलभ शौचालयांमध्ये वर्षभरासाठी सर्व प्रकारची देखभाल व दुरूस्तीचे कामे करणे.उदा.आऊटलेट पाईप बसविणे, दरवाजे, भांडे, टाईल्स, पाण्याची लाईन, इले.मोटार, इले.फिटींग्ज , नवीन मलवाहिन्या टाकणे इ. व इतर अyुषंगिक कामे करणे. </t>
  </si>
  <si>
    <t>FE14A101/S4-998</t>
  </si>
  <si>
    <t xml:space="preserve">प्रभाग क्र.26ब, मधील हनुमान नगर, राऊतवाडी, मोरे श्रमिक वसाहत, केळेवाडी, इंदिरा पार्क, राजीव गांधी पार्क, वसंतनगर व भीमनगर परिसरातील गल्लीबोळ काँक्रीटीकरण करणे. </t>
  </si>
  <si>
    <t>FE14A101/S4-999</t>
  </si>
  <si>
    <t>इ.7 ते 10 वी मधील विद्यार्थ्यांना शाळेत 
जाण्यासाठी मोफत सायकल वाटप योजना 
(मनपा शाळेतील)</t>
  </si>
  <si>
    <t>RE13#131</t>
  </si>
  <si>
    <t xml:space="preserve">प्रभाग क्र.26ब, मधील हनुमाननगर, राऊतवाडी, मोरे श्रमिक वसाहत, केळेवाडी, इंदिरा पार्क, राजीव गांधी पार्क, वसंतनगर व भीमनगर परिसरात पदपाथ तथा सिमेंटचे ब्लॉक्स बसविणे. </t>
  </si>
  <si>
    <t>FE14A101/S4-1000</t>
  </si>
  <si>
    <t xml:space="preserve">प्रभाग क्र.27 अ, किश्कींदानगर परिसरातील राजा शिवराय मित्र मंडळ येथील गल्लीबोळात ड्रेनेज लाईन टाकणे व काँक्रीटीकरण करणे. </t>
  </si>
  <si>
    <t>FE14A101/S4-1001</t>
  </si>
  <si>
    <t>प्रभाग क्र.27 अ, खंडोबा माळ येथील परिसरात ड्रेनेज  लाईन   टाकणे व काँक्रीटीकरण  करणे.</t>
  </si>
  <si>
    <t>FE14A101/S4-1002</t>
  </si>
  <si>
    <t>राजीव गांधी अॅकॅडमी ऑफ इ-लर्निंग 
इंग्लिश स्कूल</t>
  </si>
  <si>
    <t>प्रभाग क्र.27 अ, शिवकल्याणनगर येथील गल्लीबोळात ड्रेनेज  लाईन   टाकणे व काँक्रीटीकरण  करणे.</t>
  </si>
  <si>
    <t>FE14A101/S4-1003</t>
  </si>
  <si>
    <t>प्रभाग क्र.27 अ,  शिवसाई नगर  येथील गल्लीबोळात ड्रेनेज  लाईन   टाकणे व कॉक्रीटीकरण करणे.</t>
  </si>
  <si>
    <t>FE14A101/S4-1004</t>
  </si>
  <si>
    <t>प्रभाग क्र.27 अ, मार्डन  कॉलनी परिसरामध्ये ड्रेनेज  लाईन   टाकणे व काँक्रीटीकरण  करणे.</t>
  </si>
  <si>
    <t>FE14A101/S4-1005</t>
  </si>
  <si>
    <t xml:space="preserve">प्र.क्र.27 ब किष्कींदानगर, सुतारदरा, जयभवानीनगर येथे तसेच प्रभागामध्ये विविध ठिकाणी गल्लीबोळ सिमेंट कॉक्रीटकरण करणे </t>
  </si>
  <si>
    <t>FE14A101/S4-1006</t>
  </si>
  <si>
    <t>पुणे मनपाच्या शाळेत शिकणाऱ्या  इ. 10 व इ. 12 वीच्या शालांत परीक्षेत 85% पेक्षा जास्त गुण मिळविणाऱ्या विद्यार्थ्यांना प्रत्येकी 
र.रु. 51 हजार श्रीमती शारदाबाई पवार 
शिष्यवृत्ती देणे</t>
  </si>
  <si>
    <t>प्रभाग क्र.29ब, मध्ये विविध ठिकाणी गल्लीबोळ काँक्रीट  करणे.</t>
  </si>
  <si>
    <t>FE14A101/S4-1007</t>
  </si>
  <si>
    <t>प्रभाग क्र.31अ, रामनगर वारजे येथे  विविध ठिकाणी ड्रेनेज  लाईन   टाकणे व काँक्रीटीकऱण  करणे.</t>
  </si>
  <si>
    <t>FE14A101/S4-1008</t>
  </si>
  <si>
    <t>प्रभाग क्र.31अ, वारजेगाव रामनगर येथे    ड्रेनेज  लाईन   दुरूस्त  करून   रस्ते   काँक्रीटीकरण  करणे.</t>
  </si>
  <si>
    <t>FE14A101/S4-1009</t>
  </si>
  <si>
    <t>प्रभाग क्र.31अ, दत्तनगर वारजे येथे  गल्ली  बोळ कॉ्रकीट  करून गट्टw  बसविणे.</t>
  </si>
  <si>
    <t>पुणे महानगरपालिकेच्या माध्यमिक व उच्च 
माध्यमिक शाळांमधील विद्यार्थ्यांची 
तपासणी, पौष्टिक आहार व लस देणे</t>
  </si>
  <si>
    <t>FE14A101/S4-1010</t>
  </si>
  <si>
    <t>RE13#136</t>
  </si>
  <si>
    <t>प्रभाग क्र.31अ, रामनगर येथे  विविध ठिकाणी गल्लीबोळ काँक्रीट  करणे.</t>
  </si>
  <si>
    <t>FE14A101/S4-1011</t>
  </si>
  <si>
    <t>प्र.क्र.31 ब भारत कॉलनी येथील   नाला   चॅनेलायजेशन व कॉक्रीट  करणे</t>
  </si>
  <si>
    <t>FE14A101/S4-1012</t>
  </si>
  <si>
    <t>प्र.क्र.31 ब आनंद एकता  येथील    नाला   चॅनेलायजेशन व कॉक्रीट  करणे</t>
  </si>
  <si>
    <t>FE14A101/S4-1013</t>
  </si>
  <si>
    <t>प्र.क्र.31 ब नवचैतन्य   कॉलनी येथील   नाला   चॅनेलायजेशन व कॉक्रीट  करणे</t>
  </si>
  <si>
    <t>पुणे महानगरपालिकेच्या माध्यमिक 
शाळेतील इ. 8 वी तील 500 गुणवान 
विद्यार्थ्यांना एमईएससी प्रशिक्षण</t>
  </si>
  <si>
    <t>RE13#137</t>
  </si>
  <si>
    <t>FE14A101/S4-1014</t>
  </si>
  <si>
    <t>प्र.क्र.31 ब गरुप्रसाद कॉलनी येथील   नाल्यालगत कॉक्रीट  करणे</t>
  </si>
  <si>
    <t>FE14A101/S4-1015</t>
  </si>
  <si>
    <t xml:space="preserve">प्रभाग क्र.32 अ मध्ये कदम वस्ती नविन शिवणे येथील परिसरातील गल्लीबोळात ड्रेनेज लाईन टाकणे व कॉक्रीटीकरण करणे </t>
  </si>
  <si>
    <t>FE14A101/S4-1016</t>
  </si>
  <si>
    <t>प्रभाग क्र.32 अ मध्ये   हॅपी कॉलनी   गोसावी वस्तीमध्ये ड्रेनज लाईन    टाकणे   व कॉक्रीटीकरण करणे</t>
  </si>
  <si>
    <t>FE14A101/S4-1017</t>
  </si>
  <si>
    <t>प्रभाग क्र.32 अ मध्ये   हॅपी कॉलनी   लेन  नं.2   मधील   परिसरामध्ये ड्रेनेज  लाईन   टाकणे व कॉक्रीटीकरण कर</t>
  </si>
  <si>
    <t>पुणे मनपा माध्यमिक विद्यालयातील 
विद्यार्थीनिंकरीता सॅनिटरी नॅपकिन सुविधा पुरविणे.</t>
  </si>
  <si>
    <t>RE13#138</t>
  </si>
  <si>
    <t>FE14A101/S4-1018</t>
  </si>
  <si>
    <t>प्रभाग क्र.32 अ मधील   कामना वसाहत याठिकाणी ड्रेनेज  लाईन   टाकणे व कॉक्रीटीकरण करणे</t>
  </si>
  <si>
    <t>FE14A101/S4-1019</t>
  </si>
  <si>
    <t>प्रभाग क्र.32 अ मधील विविध ठिकाणी ड्रेनेज  लाईन   टाकणे व कॉक्रीटीकरण करणे</t>
  </si>
  <si>
    <t>FE14A101/S4-1020</t>
  </si>
  <si>
    <t>प्रभाग क्र.19 अ  मध्ये गोसावी वस्तीमध्ये विविध   ठिकाणी शहाबादी फरशी बसविणे</t>
  </si>
  <si>
    <t>FE14A101/S4-1021</t>
  </si>
  <si>
    <t>प्रभाग क्र.32 ब गल्ली क्र.1 ते  4 मध्ये विविध ठिकाणी रफ शहाबाद फरशी बसविणे</t>
  </si>
  <si>
    <t>महापालिकेच्या शाळेत शिकणाऱ्या 
विद्यार्थ्यांची आयआयटी, एआयईईई आणि एनडीए या शैक्षणिक अभ्यासक्रमासाठी निवड झाल्यास प्रत्येकी एक लाख रुपये शिष्यवृत्ती देणे</t>
  </si>
  <si>
    <t>FE14A101/S4-1022</t>
  </si>
  <si>
    <t>RE13#139</t>
  </si>
  <si>
    <t>प्रभाग क्र.32 ब गल्ली क्र.5 ते  8 मध्ये विविध ठिकाणी रफ शहाबाद फरशी बसविणे</t>
  </si>
  <si>
    <t>FE14A101/S4-1023</t>
  </si>
  <si>
    <t>प्रभाग क्र.32 ब गल्ली क्र.9 ते  10 मध्ये विविध ठिकाणी रफ शहाबाद फरशी बसविणे</t>
  </si>
  <si>
    <t>FE14A101/S4-1024</t>
  </si>
  <si>
    <t>प्रभाग क्र.32 ब बिंदू  माधव ठाकरे  दवाखान्या समोर  ड्रेनेज  लाईन   टाकणे व कॉक्रीट  करणे</t>
  </si>
  <si>
    <t>FE14A101/S4-1025</t>
  </si>
  <si>
    <t>प्रभाग क्र.32 ब हॅपी कॉलनी   गोसावी  वस्ती येथे  कॉक्रीट करणे व ड्रेनेज  लाईन  टाकणे</t>
  </si>
  <si>
    <t>FE14A101/S4-1026</t>
  </si>
  <si>
    <t>प्रभाग क्र.32 ब कामना वसाहत  मावळे आळी येथे  कॉक्रीट करणे व ड्रेनेज  लाईन  टाकणे</t>
  </si>
  <si>
    <t>FE14A101/S4-1027</t>
  </si>
  <si>
    <t>प्रभाग क्र.35 अ,मधील विविध ठिकाणी (पुरग्रस्त   वसाहत)  गल्लीबोळ कॉक्रीट  करणे</t>
  </si>
  <si>
    <t>FE14A101/S4-1028</t>
  </si>
  <si>
    <t>प्रभाग क्र.36 अ, मध्ये विविध ठिकाणी चेंबर, फरशी व विविध विकासाची कामे करणे.</t>
  </si>
  <si>
    <t>FE14A101/S4-1029</t>
  </si>
  <si>
    <t xml:space="preserve">प्रभाग क्र. 39 अ मध्ये, ताराचंद हॉस्पिटल ते टकार गल्लीपर्यंत नागझरी नाल्या लगत रिटेंरिग वॉल बांधणे व नागझरी नाल्यालगत चॅनेलींग करणे. मोकळया जागेत कॉक्रीट करणे. व तद्अनुषंगिक कामे करणे </t>
  </si>
  <si>
    <t>FE14A101/S4-1030</t>
  </si>
  <si>
    <t xml:space="preserve">प्रभाग क्र.39 ब, सोमवार पेठ, रास्ता पेठ परिसरात विविध ठिकाणी गल्लीबोळ काँक्रीट करणे शहाबादी फरशी बसविणे तद्नुषंगिक कामे करणे. </t>
  </si>
  <si>
    <t>FE14A101/S4-1031</t>
  </si>
  <si>
    <t>प्रभाग क्र.40 ब मध्ये 416 मंगळवार पेठ  याठिकाणी ड्रेनेज  लाईन    टाकणे,    काँक्रीट करणे.</t>
  </si>
  <si>
    <t>FE14A101/S4-1032</t>
  </si>
  <si>
    <t xml:space="preserve">प्रभाग क्र.40 ब मध्ये 35/36 वेलस्ली रोड याठिकाणी ड्रेनेज लाईन टाकणे, काँक्रीट करणे व फरशी बसविणे. </t>
  </si>
  <si>
    <t>FE14A101/S4-1033</t>
  </si>
  <si>
    <t>प्रभाग क्र.40 ब मध्ये विविध ठिकाणी ड्रेनेज  लाईन  टाकणे, काँक्रीट  करणे व फरशी बसविणे.</t>
  </si>
  <si>
    <t>FE14A101/S4-1034</t>
  </si>
  <si>
    <t>प्रभाग क्र.40 ब मध्ये 456 रास्ता पेठ  ड्रेनेज   लाईन  टाकणे, काँक्रीट  करणे.</t>
  </si>
  <si>
    <t>FE14A101/S4-1035</t>
  </si>
  <si>
    <t>प्रभाग क्र.40 ब मध्ये 1/403 रास्ता पेठ  येथे    ड्रेनेज  लाईन  टाकणे, काँक्रीट  करणे व फरशी बसविणे.</t>
  </si>
  <si>
    <t>FE14A101/S4-1036</t>
  </si>
  <si>
    <t>प्रभाग क्र.43 अ, 15 नं.परिसरात गल्ली  बोळ कॉक्रीट  करणे.</t>
  </si>
  <si>
    <t>FE14A101/S4-1037</t>
  </si>
  <si>
    <t>प्र.क्र.46 अ रामटेकडी  खाणीतील भागात ड्रेनेज  व कॉक्रीट  करणे</t>
  </si>
  <si>
    <t>FE14A101/S4-1038</t>
  </si>
  <si>
    <t>प्र.क्र.46 अ रामटेकडी  सोनारवस्ती व शिवरकर वस्ती येथे  कॉक्रीट करणे, ड्रेनेज  लाईन  टाकणे</t>
  </si>
  <si>
    <t>FE14A101/S4-1039</t>
  </si>
  <si>
    <t>प्र.क्र.46 अ ढोंबरे  वस्ती   मिरेकर वस्ती   येथे    ड्रेनेज  लाईन  टाकणे, कॉक्रीट  करणे</t>
  </si>
  <si>
    <t>FE14A101/S4-1040</t>
  </si>
  <si>
    <t>प्र.क्र.46 अ वाल्मिकीवस्ती येथे  गल्ली बोळात कॉक्रीट    ड्रेनेज  लाईन  टाकणे</t>
  </si>
  <si>
    <t>FE14A101/S4-1041</t>
  </si>
  <si>
    <t>प्रभाग क्र.47  अ  चुडामन तालीम  परिसरात गल्लीबोळ यु.टी.डब्ल्यु.टी काँक्रीट  करणे.</t>
  </si>
  <si>
    <t>क−1. उपआयुक्त (झो.नि.पु.) यांचे कार्यालय</t>
  </si>
  <si>
    <t>FE14A101/S4-1042</t>
  </si>
  <si>
    <t>प्रभाग क्र.47 अ हरकानगर   येथील गल्लीबोळ यु.टी.डब्ल्यु.टी काँक्रीट  करणे.</t>
  </si>
  <si>
    <t>FE14A101/S4-1043</t>
  </si>
  <si>
    <t xml:space="preserve">प्रभाग क्र. 47 ब मधील पद्मजी पार्क मध्ये विविध ठिकाणी ड्रेनेज लाईन टाकणे , काँक्रिट करणे व फरशी बसविणे </t>
  </si>
  <si>
    <t>FE14A101/S4-1044</t>
  </si>
  <si>
    <t>1. उप आयुक्त (झो.नि.पु.) (असिस्टंट म्यु. 
कमिशनर स्लम क्लिअरन्स) (मुं.प्रा.मनपा. 
अधिनियम कलम 45(3) प्रमाणे) यांचे वेतन</t>
  </si>
  <si>
    <t>प्रभाग क्र.  47 ब मध्ये भवानी माता मंदिर 826 येथे    ड्रेनेज  लाईन  टाकणे, काँक्रिट  करणे व फरशी बसविणे</t>
  </si>
  <si>
    <t>RE14A101A</t>
  </si>
  <si>
    <t>FE14A101/S4-1045</t>
  </si>
  <si>
    <t>प्रभाग क्र.  47 ब मधील  हरकानगर दत्त मंदिर  ड्रेनेज  लाईन  टाकणे, काँक्रिट  करणे व फरशी बसविणे</t>
  </si>
  <si>
    <t>FE14A101/S4-1046</t>
  </si>
  <si>
    <t xml:space="preserve">प्रभाग क्र. 47 ब मध्ये हरकानगर येथे विविध ठिकाणी ड्रेनेज लाईन टाकणे, काँक्रिट करणे व फरशी बसविणे </t>
  </si>
  <si>
    <t>FE14A101/S4-1047</t>
  </si>
  <si>
    <t xml:space="preserve">प्रभाग क्र. 47 ब मध्ये 717 तंबाखू का वाडा चुडामण तालिम येथे ड्रेनेज लाईन टाकणे, काँक्रिट करणे व फरशी बसविणे </t>
  </si>
  <si>
    <t>FE14A101/S4-1048</t>
  </si>
  <si>
    <t>प्रभाग क्र.  47 ब मध्ये 774 भंडारशहा   मस्जिद चुडामण तालिम परिसर काँक्रिट  व फरशी बसविणे</t>
  </si>
  <si>
    <t>FE14A101/S4-1049</t>
  </si>
  <si>
    <t>प्रभाग क्र.  47 ब मधील  र्गीपत भोई  चाळ येथे  फरशी बसविणे व कॉक्रिट  करणे</t>
  </si>
  <si>
    <t>FE14A101/S4-1050</t>
  </si>
  <si>
    <t>RE14A102A</t>
  </si>
  <si>
    <t>प्रभाग क्र.  47 ब मधील याकुबनगर व परिसरात काँक्रिट  करणे व फरशी बसविणे</t>
  </si>
  <si>
    <t>FE14A101/S4-1051</t>
  </si>
  <si>
    <t>प्रभाग क्र.  47 ब मध्ये 512 काँक्रिट  करणे व फरशी बसविणे</t>
  </si>
  <si>
    <t>FE14A101/S4-1052</t>
  </si>
  <si>
    <t>प्रभाग क्र.  47 ब मध्ये विविध फरशी बसविणे</t>
  </si>
  <si>
    <t>FE14A101/S4-1053</t>
  </si>
  <si>
    <t>प्रभाग क्र.48 अ गलिच्छ वस्तीत विविध   ठिकाणी विविध विकासाची कामे करणे</t>
  </si>
  <si>
    <t>FE14A101/S4-1054</t>
  </si>
  <si>
    <t>प्रभाग क्र.48 अ नाडे  गल्ली परिसरात गल्लीबोळात  विविध ठिकाणी ड्रेनेज  लाईन   टाकणे व कॉक्रीट  करणे</t>
  </si>
  <si>
    <t>RE14A103</t>
  </si>
  <si>
    <t>FE14A101/S4-1055</t>
  </si>
  <si>
    <t xml:space="preserve">प्रभाग क्र.48 अ गणेशपेठ,गफुर तकियॉ, चमडे गल्ली परिसरात गल्लीबोळात ड्रेनेज लाईन टाकणे व कॉक्रीट करणे </t>
  </si>
  <si>
    <t>FE14A101/S4-1056</t>
  </si>
  <si>
    <t>प्रभाग क्र.  48 ब, मोहोळ कॉम्प्लेक्स ते  घसेटी पुल (जगनाळे महाराज)  पुलापर्यत ट्रिमिक्स   काँक्रीट  कऱणे</t>
  </si>
  <si>
    <t>FE14A101/S4-1057</t>
  </si>
  <si>
    <t>प्रभाग क्र.49अ,मध्ये विविध  ठिकाणी गल्लीबोळ काँक्रीट  करणे</t>
  </si>
  <si>
    <t>FE14A101/S4-1058</t>
  </si>
  <si>
    <t xml:space="preserve">प्रभाग क्र.49 ब मध्ये गुरूवार पेठ परिसरातील जुन्या ड्रेनेज लाईन बदलून मोठया व्यासाच्या नवीन ड्रेनेज लाईन टाकणे व काँक्रीटकरण करणे. </t>
  </si>
  <si>
    <t>7. सुलभ शौचालयातील विज खर्च 
(विद्युत)</t>
  </si>
  <si>
    <t>FE14A101/S4-1059</t>
  </si>
  <si>
    <t xml:space="preserve">प्रभाग क्र.49 ब मध्ये शुक्रवार पेठ परिसरातील जुन्या ड्रेनेज लाईन बदलून मोठया व्यासाच्या नवीन ड्रेनेज लाईन टाकणे व काँक्रीटकरण करणे. </t>
  </si>
  <si>
    <t>FE14A101/S4-1060</t>
  </si>
  <si>
    <t xml:space="preserve">प्रभाग क्र.49 ब मध्ये रविवार पेठ परिसरातील जुन्या ड्रेनेज लाईन बदलून मोठया व्यासाच्या नवीन ड्रेनेज लाईन टाकणे व काँक्रीटकरण करणे. </t>
  </si>
  <si>
    <t>FE14A101/S4-1061</t>
  </si>
  <si>
    <t xml:space="preserve">प्रभाग क्र.49 ब मध्ये बुधवार पेठ परिसरातील जुन्या ड्रेनेज लाईन बदलून मोठया व्यासाच्या नवीन ड्रेनेज लाईन टाकणे व काँक्रीटकरण करणे. </t>
  </si>
  <si>
    <t>FE14A101/S4-1062</t>
  </si>
  <si>
    <t xml:space="preserve">प्रभाग क्र.49 ब मध्ये ढोरगल्ली परिसरातील जुन्या ड्रेनेज लाईन बदलून मोठया व्यासाच्या नवीन ड्रेनेज लाईन टाकणे व काँक्रीटकरण करणे. </t>
  </si>
  <si>
    <t>FE14A101/S4-1063</t>
  </si>
  <si>
    <t>प्र.क्र. 51 अ  मध्ये विविध ठिकाणी  काँक्रीट/ फरशी बसविणे.</t>
  </si>
  <si>
    <t>9. झोपडीधारकांना आपत्कालीन सहाय्य</t>
  </si>
  <si>
    <t>RE14A112</t>
  </si>
  <si>
    <t>FE14A101/S4-1064</t>
  </si>
  <si>
    <t>प्र.क्र.51 ब ध्ये  स.नं.133,214,134 भागात ड्रेनेज  लाईन   टाकणे व कॉक्रीटीकरण व फरशी बसविणे</t>
  </si>
  <si>
    <t>FE14A101/S4-1065</t>
  </si>
  <si>
    <t>प्र.क्र.52 ब मधील चलवादी झोपडपट्टीमध्ये  कॉक्रीटीकरण करणे</t>
  </si>
  <si>
    <t>FE14A101/S4-1066</t>
  </si>
  <si>
    <t>प्रभाग क्र.53 अ आण्णाभाऊ साठे वस्तीत विविध  विकास  कामे करणे</t>
  </si>
  <si>
    <t>FE14A101/S4-1067</t>
  </si>
  <si>
    <t>प्रभाग क्र.53 ब मधील  समर्थनगर परिसरातील गल्लीबोळ  सिमेंट कॉक्रीट  करणे</t>
  </si>
  <si>
    <t>FE14A101/S4-1068</t>
  </si>
  <si>
    <t>प्रभाग क्र.53 ब मधील  महादेवनगर परिसरातील  गल्लीबोळ सिमेंट कॉक्रीट  करणे</t>
  </si>
  <si>
    <t>FE14A101/S4-1069</t>
  </si>
  <si>
    <t>प्रभाग क्र.53 ब मधील आनंदविहार परिसरातील गल्लीबोळ  सिमेंट कॉक्रीट  करणे</t>
  </si>
  <si>
    <t>क. एकूण बेरीज</t>
  </si>
  <si>
    <t>FE14A101/S4-1070</t>
  </si>
  <si>
    <t>प्रभाग क्र.53 ब मधील आनंदनगर परिसरातील गल्लीबोळ  सिमेंट कॉक्रीट  करणे</t>
  </si>
  <si>
    <t>FE14A101/S4-1071</t>
  </si>
  <si>
    <t>प्रभाग क्र.53 ब मधील विविध ठिकाणी गल्लीबोळ सिमेंट कॉक्रीट  करणे</t>
  </si>
  <si>
    <t>FE14A101/S4-1072</t>
  </si>
  <si>
    <t>प्रभाग क्र.56 अ  मध्ये स.नं.132 राजीव गांधी वसाहतमध्ये गल्लीबोळ  ट्रीमिक्स  करणे</t>
  </si>
  <si>
    <t>FE14A101/S4-1073</t>
  </si>
  <si>
    <t>प्रभाग क्र.56 ब मध्ये जनता  वसाहत येथे  कॅनॉलच्या कडेने  चॅनेलिंग   फेन्सिंग करणे</t>
  </si>
  <si>
    <t>FE14A101/S4-1074</t>
  </si>
  <si>
    <t xml:space="preserve">प्रभाग क्र.56 ब मध्ये मध्ये जनता वसाहत वाघजाई मंदिर परिसरातील गल्लीबोळात ट्रीमिक्स रस्ते करणे व फरशी बसविणे </t>
  </si>
  <si>
    <t>FE14A101/S4-1075</t>
  </si>
  <si>
    <t>प्रभाग क्र.57 अ लक्ष्मीनगर येथे  विविध ठिकाणी फरशी बसविणे</t>
  </si>
  <si>
    <t>ख−1. सब्−इंजिनियर (हेल्थ)</t>
  </si>
  <si>
    <t>FE14A101/S4-1076</t>
  </si>
  <si>
    <t>प्रभाग क्र.57 अ समाधान भेळ पेशवे पार्क  जवळ  फरशी बसविणे</t>
  </si>
  <si>
    <t>FE14A101/S4-1077</t>
  </si>
  <si>
    <t xml:space="preserve">प्रभाग क्र. 57 ब पर्वती दर्शन प्लॉट नं. 38/1 येथे विविध ठिकाणी कॉक्रीटीकरण करणे. व फरशी बसवणे. </t>
  </si>
  <si>
    <t>RE14B101A</t>
  </si>
  <si>
    <t>FE14A101/S4-1078</t>
  </si>
  <si>
    <t>प्रभाग क्र.  57 ब पर्वती  दर्शन  38/4 मध्ये ड्रेनेज  लाईन व फरशी यु.टी.डब्ल्यू.टी. कॉक्रीटीकरण करणे.</t>
  </si>
  <si>
    <t>FE14A101/S4-1079</t>
  </si>
  <si>
    <t>प्रभाग क्र.  57 ब पर्वती दर्शन   प्लॉट  नं  39 येथे    ड्रेनेज  बसविणे.व कॉक्रीटीकरण करणे.</t>
  </si>
  <si>
    <t>FE14A101/S4-1080</t>
  </si>
  <si>
    <t>प्रभाग क्र.  57 ब पर्वती दर्शन प्लॉट  नं. 39 व 38/4 मधील रस्ते यु.टी.डब्ल्यू.टी.  कॉक्रीटीकरण करणे.</t>
  </si>
  <si>
    <t>FE14A101/S4-1081</t>
  </si>
  <si>
    <t>प्रभाग क्र.  57 ब पर्वती  दर्शन  चाळ क्र.  49 ते  80 मधील ड्रेनेज  लाईन व फरशी व कॉक्रीटीकरण करणे.</t>
  </si>
  <si>
    <t>RE14B102</t>
  </si>
  <si>
    <t>FE14A101/S4-1082</t>
  </si>
  <si>
    <t>प्रभाग क्र.  57 ब पर्वती  दर्शन  येथे मित्र मंडळ सोसायटी   मध्ये  यु.टी.डब्ल्यू.टी. कॉक्रीटीकरण करणे</t>
  </si>
  <si>
    <t>FE14A101/S4-1083</t>
  </si>
  <si>
    <t>प्रभाग क्र.  57 ब पर्वती  दर्शन  येथे धनीवेलणकर  कॉलणी येथील रस्ते यु.टी.डब्ल्यू.टी.  कॉक्रीटीकरण करणे</t>
  </si>
  <si>
    <t>FE14A101/S4-1084</t>
  </si>
  <si>
    <t>प्रभाग क्र.  57 ब पर्वती  दर्शन  पंचशील चौक ते  अंबिल ओढा रस्ता यु.टी.डब्ल्यू.टी. कॉक्रीटीकरण करणे</t>
  </si>
  <si>
    <t>FE14A101/S4-1085</t>
  </si>
  <si>
    <t xml:space="preserve">प्रभाग क्र. 57 ब पर्वती दर्शन येथे मानमोड्या ते इंदिरा मिनी मार्केट रस्ता यु.टी.डब्ल्यू.टी. कॉक्रीटीकरण करणे </t>
  </si>
  <si>
    <t>FE14A101/S4-1086</t>
  </si>
  <si>
    <t>प्रभाग क्र.  57 ब पर्वतीदर्शन  येथील आंबेडकर नगर मध्ये   रस्ते  कॉक्रीटीकरण करणे   व फरशी बसवणे.</t>
  </si>
  <si>
    <t>ख−1. बेरीज</t>
  </si>
  <si>
    <t>FE14A101/S4-1087</t>
  </si>
  <si>
    <t>प्रभाग क्र.  57 ब पर्वती  गाव येथील आंबेडकर नगर मध्ये   रस्ते  कॉक्रीटीकरण करणे   व फरशी बसवणे.</t>
  </si>
  <si>
    <t>FE14A101/S4-1088</t>
  </si>
  <si>
    <t>प्रभाग क्र.  57 ब, येथील चाळ क्र.109 ते  साईनाथ मित्र मंडळ रस्ता  यु.टी.डब्ल्यू.टी. कॉक्रीटीकरण करण</t>
  </si>
  <si>
    <t>FE14A101/S4-1089</t>
  </si>
  <si>
    <t xml:space="preserve">प्रभाग क्र. 57 ब येथील, शिवराज मित्रमंडळ ते अंबिल ओढा पर्वती दर्शन रस्ता यु.टी.डब्ल्यू.टी. कॉक्रीटीकरण करणे </t>
  </si>
  <si>
    <t>FE14A101/S4-1090</t>
  </si>
  <si>
    <t>प्रभाग क्र.  57 ब पर्वती  दर्शन    38/2,39/3 येथे    ड्रेनेज  लाईन व फरशी बसविणे.</t>
  </si>
  <si>
    <t>FE14A101/S4-1091</t>
  </si>
  <si>
    <t>FE14A101/S4-1092</t>
  </si>
  <si>
    <t>ख−2. सब−इंजिनियर (हेल्थ) (विभा. कार्या.)</t>
  </si>
  <si>
    <t xml:space="preserve">प्रभाग क्र. 57 ब पर्वती दर्शन प्लॉट नं 39 येथे ड्रेनेज बसविणे व फरशी यु.टी.डब्ल्यू.टी. कॉक्रीटीकरण करणे. </t>
  </si>
  <si>
    <t>FE14A101/S4-1093</t>
  </si>
  <si>
    <t xml:space="preserve">प्रभाग क्र. 57 ब पर्वती दर्शन चाळ क्र. 100 ते 114 मधील ड्रेनेज लाईन टाकणे व कॉक्रीट व फरशी बसवणे. </t>
  </si>
  <si>
    <t>FE14A101/S4-1094</t>
  </si>
  <si>
    <t>सार्वजनिक/सुलभ शौचालय दुरूस्ती, 
मुताऱ्या दुरूस्ती कामे करणे</t>
  </si>
  <si>
    <t>RE14B###A</t>
  </si>
  <si>
    <t>FE14A101/S4-1095</t>
  </si>
  <si>
    <t>FE14A101/S4-1096</t>
  </si>
  <si>
    <t xml:space="preserve">प्रभाग क्र. 57 ब पर्वती दर्शन येथे माजमोडया ते इंदिरा मिनी मार्केट रस्ता यु.टी.डब्ल्यू.टी. कॉक्रीटीकरण करणे </t>
  </si>
  <si>
    <t>FE14A101/S4-1097</t>
  </si>
  <si>
    <t>प्रभाग क्र.  57 ब, लक्ष्मीनगर येथे    विविध ठिकाणी रस्ता यु.टी.डब्ल्यू.टी. कॉक्रीटीकरण करणे</t>
  </si>
  <si>
    <t>FE14A101/S4-1098</t>
  </si>
  <si>
    <t>प्रभाग क्र.  57 ब पर्वती  दर्शन    38/2,39/3 येथे    ड्रेनेज  लाईन व 2 ईची  फरशी बसविणे.</t>
  </si>
  <si>
    <t>काँक्रीटीकरणाची व फरशीची कामे / 
पेव्हींगची कामे व देखभाल दुरूस्ती करणे</t>
  </si>
  <si>
    <t>RE14B###B</t>
  </si>
  <si>
    <t>FE14A101/S4-1099</t>
  </si>
  <si>
    <t>प्रभाग क्र.58 ब मध्ये सुभाषनगर येथील विविध गल्ल्यामध्ये मोठ्या व्यासाच्या ड्रेनेज  लाईन  टाकणे</t>
  </si>
  <si>
    <t>FE14A101/S4-1100</t>
  </si>
  <si>
    <t xml:space="preserve">प्रभाग क्र.59 अ मध्ये 464 महात्मा फुले पेठ जोशी समाज मंडळाच्या मागील परिसरात व विविध ठिकाणी फरशी व काँक्रीट करणे. </t>
  </si>
  <si>
    <t>FE14A101/S4-1101</t>
  </si>
  <si>
    <t xml:space="preserve">प्रभाग क्र.59 अ मध्ये 633 गंजपेठ लहुजी वस्ताद तालीम मागे व सुदर्शन विकास मंडळाच्या परिसरात व विविध ठिकाणी फरशी व काँक्रीट करणे. </t>
  </si>
  <si>
    <t>FE14A101/S4-1102</t>
  </si>
  <si>
    <t xml:space="preserve">प्रभाग क्र.59 अ मध्ये अंगरशहा तकीया, जाणाई मळा, कैकाड आळी व विविध ठिकाणी फरशी व काँक्रीट करणे </t>
  </si>
  <si>
    <t>FE14A101/S4-1103</t>
  </si>
  <si>
    <t>RE14B###C</t>
  </si>
  <si>
    <t xml:space="preserve">प्रभाग क्र.59 अ मध्ये 585 गंजपेठ सम्राट अशोक मंडाळाच्या मागील परिसरात व विविध ठिकाणी फरशी व काँक्रीट करणे. </t>
  </si>
  <si>
    <t>FE14A101/S4-1104</t>
  </si>
  <si>
    <t xml:space="preserve">प्रभाग क्र.59 ब महात्मा फुले स्मारक परिसर, कुचेकर वाडा, सुर्य विकास मंडळ, त्रिशुल मंडळ परिसरात ड्रेनेज लाईन टाकणे व कॉक्रीटीकरण करणे </t>
  </si>
  <si>
    <t>FE14A101/S4-1105</t>
  </si>
  <si>
    <t>प्रभाग क्र.59 ब सम्राट अशोक मंडळ जयभिम मित्र मंडळ येथे    ड्रेनेज  लाईन    टाकून कॉक्रीटीकरण करणे</t>
  </si>
  <si>
    <t>FE14A101/S4-1106</t>
  </si>
  <si>
    <t>प्रभाग क्र. 60 ब, मधील काशिवाडी झोपडपट्टी  परिसरातील गल्लीबोळ  चेंबर दुरूस्ती करणे,    ड्रेनेज  लाईन  टाकणे, काँक्रीट  करणे व विविध दुरूस्ती कामे  करणे.</t>
  </si>
  <si>
    <t>FE14A101/S4-1107</t>
  </si>
  <si>
    <t>प्रभाग क्र. 60 ब, काशिवाडी झोपडपट्टी  परिसरामध्ये ड्रेनेज  लाईन   टाकणे व काँक्रीटीकरण  करणे.</t>
  </si>
  <si>
    <t>RE14B###D</t>
  </si>
  <si>
    <t>FE14A101/S4-1108</t>
  </si>
  <si>
    <t xml:space="preserve">प्रभाग क्र.63 अ मध्ये स.नं.354 समतानगर, महात्मा फुले वसाहत याठिकाणी गल्लीबोळात पार्किग फरशी बसविणे (रबर मोल्ड) </t>
  </si>
  <si>
    <t>FE14A101/S4-1109</t>
  </si>
  <si>
    <t>प्रभाग क्र.63 ब मध्ये गल्लीबोळ काँक्रीटकरण  करणे.</t>
  </si>
  <si>
    <t>FE14A101/S4-1110</t>
  </si>
  <si>
    <t xml:space="preserve">प्रभाग क्र.64ब, मध्ये डायसप्लॉट झोपडपट्टी, ढोलेमळा, खिलारे वस्ती, खड्डा परिसर, यासिन जुग दर्गा परिसरात अंतर्गत ड्रेनेज लाईन बदलणे, अंतर्गत चेंबर दुरूस्ती करणे व गल्ली बोळ काँक्रीट करणे. </t>
  </si>
  <si>
    <t>FE14A101/S4-1111</t>
  </si>
  <si>
    <t xml:space="preserve">प्रभाग क्र.64ब, मध्ये डायसप्लॉट अंतर्गत गल्ल्यातील गाळ काढणे, चेंबर दुरूस्ती करणे व गल्लीबोळ कॉक्रीटीकरण करणे. </t>
  </si>
  <si>
    <t>देखभाल दुरुस्तीसाठी साहित्य खरेदी - 
पुरविणे व बसविणे</t>
  </si>
  <si>
    <t>RE14B###E</t>
  </si>
  <si>
    <t>FE14A101/S4-1112</t>
  </si>
  <si>
    <t xml:space="preserve">प्र.क्र.65 अ लोहियानगर मधील 12 सुलभ शौचालय मध्ये नविन लाईट फिटींग करणे व पाण्याच्या मोटारी बसविणे </t>
  </si>
  <si>
    <t>FE14A101/S4-1113</t>
  </si>
  <si>
    <t>प्रभाग क्र.65 ब मध्ये लोहियानगर व परिसरात ड्रेनेज  लाईन व कॉक्रीटीकरण करणे.</t>
  </si>
  <si>
    <t>FE14A101/S4-1114</t>
  </si>
  <si>
    <t xml:space="preserve">प्रभाग क्र.65 ब मध्ये तकिया परिसर व हनुमान व्यायाम मंडळ परिसरातील चेंबर दुरुस्ती व साफ सफाई करणे. </t>
  </si>
  <si>
    <t>FE14A101/S4-1115</t>
  </si>
  <si>
    <t>प्रभाग क्र.65 ब मध्ये चाँदतारा  चौक व परिसरात ड्रेनेज  लाईन कॉक्रीट  व चेंबर दुरुस्ती करणे.</t>
  </si>
  <si>
    <t>क्षेत्रीय कार्यालयाने करावयाची योजनेतर 
कामे</t>
  </si>
  <si>
    <t>FE14A101/S4-1116</t>
  </si>
  <si>
    <t>प्रभाग क्र.65 ब मध्ये एकता तरुण मंडळ व परिसरात ड्रेनेज  लाईन कॉक्रीट  व चेंबर दुरुस्ती करणे.</t>
  </si>
  <si>
    <t>FE14A101/S4-1117</t>
  </si>
  <si>
    <t>प्रभाग क्र.65 ब मध्ये खेडेकर  रेशनिंग दुकानाच्या बाजूच्या परिसरात   ड्रेनेज  लाईन व कॉक्रीटीकरण करणे.</t>
  </si>
  <si>
    <t>FE14A101/S4-1118</t>
  </si>
  <si>
    <t>प्रभाग क्र.65 ब मध्ये सुर्यकिरण मित्र मंडळ  परिसरामध्ये    ड्रेनेज  लाईन व कॉक्रीटीकरण करणे.</t>
  </si>
  <si>
    <t>FE14A101/S4-1119</t>
  </si>
  <si>
    <t>प्रभाग क्र.65 ब मध्ये कल्याणकर   पुलाच्या   परिसरामध्ये      ड्रेनेज  लाईन व कॉक्रीटीकरण करणे.</t>
  </si>
  <si>
    <t>FE14A101/S4-1120</t>
  </si>
  <si>
    <t>प्रभाग क्र.65 ब मध्ये मामडी  चौक परिसरात  ड्रेनेज  लाईन व कॉक्रीटीकरण करणे.</t>
  </si>
  <si>
    <t>क्षेत्रीय कार्यालयाने नागरिकांच्या सहभागातून 
करावयाची योजनेतर कामे</t>
  </si>
  <si>
    <t>FE14A101/S4-1121</t>
  </si>
  <si>
    <t>प्रभाग क्र.66 अ, मध्ये इंदिरानगर वसाहत  मधील शौचालयाची ड्रेनेज  लाईन बदलणे व दुरुस्ती करणे</t>
  </si>
  <si>
    <t>FE14A101/S4-1122</t>
  </si>
  <si>
    <t xml:space="preserve">प्रभाग क्र.67 ब, मध्ये स.नं.47/27/28 येथील ग.व.नि.घोषित भागात काँक्रीट करणे व फरशी इत्यादी कामे करणे. </t>
  </si>
  <si>
    <t>FE14A101/S4-1123</t>
  </si>
  <si>
    <t>प्रभाग क्र.67 ब, अण्णाभाऊ साठेनगर येथील  गल्लीबोळ काँक्रीट  करणे.</t>
  </si>
  <si>
    <t>FE14A101/S4-1124</t>
  </si>
  <si>
    <t>प्रभाग क्र.69 ब मध्ये विविध ठिकाणी तांदूर  व रफशाबाद फरशी बसवणे</t>
  </si>
  <si>
    <t>FE14A101/S4-1125</t>
  </si>
  <si>
    <t xml:space="preserve">प्रभाग क्र.70 ब मध्ये लोअर इंदीरा नगर येथील अंतर्गत गल्ल्यामध्ये जुन्या फरश्या काढून नविन फरश्या बसविणे. </t>
  </si>
  <si>
    <t>FE14A101/S4-1126</t>
  </si>
  <si>
    <t>प्रभाग क्र.71 अ  मध्ये प्रेमनगर झोपडपट्टीत  गल्लीबोळ कॉक्रीट  करणे.</t>
  </si>
  <si>
    <t>FE14A101/S4-1127</t>
  </si>
  <si>
    <t>प्रभाग क्र.71 अ  मध्ये आनंदनगर झोपडपट्टीत  गल्लीबोळ कॉक्रीट  करणे.</t>
  </si>
  <si>
    <t>ख−2. बेरीज</t>
  </si>
  <si>
    <t>FE14A101/S4-1128</t>
  </si>
  <si>
    <t>प्र.क्र.71 ब आनंदनगर झोपडपट्टीत  विविध विकास कामे करणे</t>
  </si>
  <si>
    <t>FE14A101/S4-1129</t>
  </si>
  <si>
    <t>प्रभाग क्र.73 मधील  अजिंक्य मित्र  मंडळ परिसरात फरशी बसविणे.</t>
  </si>
  <si>
    <t>FE14A101/S4-1130</t>
  </si>
  <si>
    <t>प्रभाग क्र.73 मधील दुर्गामाता  मंदिर परिसरामध्ये फरशी बसविणे</t>
  </si>
  <si>
    <t>FE14A101/S4-1131</t>
  </si>
  <si>
    <t xml:space="preserve">प्रभाग क्र.74 अ मधील विविध ठिकाणीतील गल्ली बोळामध्ये कॉक्रीटीकरण करणे व शहाबादी फरशी बसविणे व तद्नुषंगिक कामे करणे </t>
  </si>
  <si>
    <t>FE14A101/S4-1132</t>
  </si>
  <si>
    <t>प्रभाग क्र.  75 ब मधील विविध ठिकाणी गल्लीबोळ सिमेंट काँक्रीट  करणे</t>
  </si>
  <si>
    <t>FE14A101/S4-1133</t>
  </si>
  <si>
    <t>प्रभाग क्र.  75 ब मधील भारती विद्यापीठ येथील  विविध गल्लीबोळ  सिमेंट काँक्रीट  करणे</t>
  </si>
  <si>
    <t>FE14A101/S4-1134</t>
  </si>
  <si>
    <t>प्रभाग क्र.76 ब सुखसागर परिसरात विविध ठिकाणी रस्ते  गल्लीबोळ कॉक्रीट  करणे</t>
  </si>
  <si>
    <t>ख. एकूण बेरीज</t>
  </si>
  <si>
    <t>FE14A101/S4-1135</t>
  </si>
  <si>
    <t xml:space="preserve">नाना पेठ भाजी मंडईतील कचरा प्रकल्प (गॅस/खत) नाना पेठ घर नं.262 ते 266 येथील मागील बोळात घेणे </t>
  </si>
  <si>
    <t>FE14A101/S4-1136</t>
  </si>
  <si>
    <t xml:space="preserve">प्रभाग क्र.58 मधील गौतम मंडळ , झगडेवाडी, राठी चाळ, 717 गुरूवार पेठ गवनि,गुरूवार पेठ पंचहौद या भागात गल्लीबोळ काँक्रीट करणे. </t>
  </si>
  <si>
    <t>FE14A101/S4-1137</t>
  </si>
  <si>
    <t>प्रभाग क्र.58 गजराज मंडळ , शुक्रवार पेठ  या भागात  गल्लीबोळ काँक्रीट  करणे.</t>
  </si>
  <si>
    <t>FE14A101/S4-1138</t>
  </si>
  <si>
    <t xml:space="preserve">प्रभाग क्र.11 गोखलेनगर जनवाडी पठाणवस्ती स.नं.97 येथील झोपडपट्टीत सिमाभिंत व इतर विकासाची कामे करणे. </t>
  </si>
  <si>
    <t>यादी   क्र. एस4 बेरीज</t>
  </si>
  <si>
    <t>यादी   क्र. एस19</t>
  </si>
  <si>
    <t>ग−1. नागरवस्ती विकास योजना</t>
  </si>
  <si>
    <t>सुलभ पद्धतीची शौचालये   बांधणे</t>
  </si>
  <si>
    <t>FE14A105/S19-</t>
  </si>
  <si>
    <t>RE14C101A</t>
  </si>
  <si>
    <t>FE14A105/S19-901</t>
  </si>
  <si>
    <t>प्रभाग क्र.3 ब मध्ये संजय   पार्क  झो.पट्ीमधील शौचालयाचा वरचा मजला बांधणे व दुरुस्त करणे</t>
  </si>
  <si>
    <t>FE14A105/S19-902</t>
  </si>
  <si>
    <t xml:space="preserve">प्रभाग क्र.3 ब मध्ये वैकफिल्ड झो.पट्टी, संजय पार्क झो.पट्टी, सिध्दार्थनगर, यमुनानगर झो.पट्टी येथील शौचालयाची विविध सुधारणा करणे </t>
  </si>
  <si>
    <t>FE14A105/S19-903</t>
  </si>
  <si>
    <t>प्रभाग क्र.3 ब मध्ये सार्वजनिक  मुताऱ्यांची दुरुस्ती करणे</t>
  </si>
  <si>
    <t>FE14A105/S19-904</t>
  </si>
  <si>
    <t>प्रभाग क्र.4अ, जाधवनगर मधील दोन  सुलभ शौचालयांची दुरुस्त करणे  .</t>
  </si>
  <si>
    <t>FE14A105/S19-905</t>
  </si>
  <si>
    <t>प्रभाग क्र.4अ,   शिवाई कॉलनी समोरील जाधवनगर मधील एक सुलभ शौचालय दुरुस्त करणे</t>
  </si>
  <si>
    <t>RE14C102</t>
  </si>
  <si>
    <t>FE14A105/S19-906</t>
  </si>
  <si>
    <t>प्रभाग क्र.4अ,दयावान मित्र मंडळ समोरील महिला व पुरुष सुलभ शौचालय तोडून  नविन बांधणे .</t>
  </si>
  <si>
    <t>FE14A105/S19-907</t>
  </si>
  <si>
    <t>प्रभाग क्र.4अ पंचशिलनगर,आदर्शनगर,चंद्रमानगर मधील  सुलभ शौचालय दुरुस्त करणे  .</t>
  </si>
  <si>
    <t>FE14A105/S19-908</t>
  </si>
  <si>
    <t>प्रभाग क्र.4अ,श्रमिकनगर वसाहत मधील तीन सुलभ शौचालयांची दुरुस्त करणे</t>
  </si>
  <si>
    <t>FE14A105/S19-909</t>
  </si>
  <si>
    <t>प्रभाग क्र.4 बनागपूर   चाळ येथे  वैयक्तिक सुलभ शौचालय बांधणे.</t>
  </si>
  <si>
    <t>FE14A105/S19-910</t>
  </si>
  <si>
    <t>प्रभाग क्र.5अ, विश्रांतवाडी कळस  मुख्य रस्ता महिला/पुरूष शौचालय बांधणे.</t>
  </si>
  <si>
    <t>FE14A105/S19-911</t>
  </si>
  <si>
    <t>प्रभाग क्र.5अ,  विश्रांतवाडी  धानोरी मुख्य रस्ता शौचालये व मुतारी बांधणे.</t>
  </si>
  <si>
    <t>FE14A105/S19-912</t>
  </si>
  <si>
    <t>प्रभाग क्र.6 अ  मध्ये स.नं.53/54, भाऊपाटील चाळ येथे  महिलांसाठी स्वच्छता गृह बांधणे.</t>
  </si>
  <si>
    <t>FE14A105/S19-913</t>
  </si>
  <si>
    <t>प्रभाग क्र.6 अ  मध्ये मोडकळीस  आलेले   शौचालय पाडून  नविन शौचालय बांधणे.</t>
  </si>
  <si>
    <t>FE14A105/S19-914</t>
  </si>
  <si>
    <t>प्रभाग क्र.6 ब मध्ये    चांदणी    चौक   येथे जुनी  मुतारी पाडून  महिलांसाठी शौचालय बांधणे.</t>
  </si>
  <si>
    <t>FE14A105/S19-915</t>
  </si>
  <si>
    <t>प्रभाग क्र.6ब  मध्ये मध्ये विविध शौचालय  मधील ड्रेनेज  लाईन बदलणे</t>
  </si>
  <si>
    <t>FE14A105/S19-916</t>
  </si>
  <si>
    <t>प्रभाग क्र.6ब  मध्ये शौचालय दुरूस्ती करणे.</t>
  </si>
  <si>
    <t>FE14A105/S19-917</t>
  </si>
  <si>
    <t>प्रभाग क्र.6ब  मध्ये नाईक  चाळ येथील फायबर शौचालय बसविणे.</t>
  </si>
  <si>
    <t>FE14A105/S19-918</t>
  </si>
  <si>
    <t>प्र.क्र.7अ   मध्ये कस्तुरबा वसाहत येथील शौचालय दुरुस्त करणे.</t>
  </si>
  <si>
    <t>FE14A105/S19-919</t>
  </si>
  <si>
    <t>7. सुवर्णजयंती शहरी रोजगार योजना 
राबविणे</t>
  </si>
  <si>
    <t>प्र.क्र.7अ   मध्ये इंदिरा  वसाहत येथील शौचालय रंगरंगोटी करणे.</t>
  </si>
  <si>
    <t>FE14A105/S19-920</t>
  </si>
  <si>
    <t>प्र.क्र.7अ   मध्ये कस्तुरबा वसाहत येथील शाळेसमोरील जुने  शौचालय पाडून  नवीन बांधणे.</t>
  </si>
  <si>
    <t>FE14A105/S19-921</t>
  </si>
  <si>
    <t xml:space="preserve">प्र.क्र.7अ मध्ये कस्तुरबा वसाहत येथील जुनवणे शाळेसमोरील जुने सार्वजनिक शौचालय पाडून नविन बांधणे. </t>
  </si>
  <si>
    <t>FE14A105/S19-922</t>
  </si>
  <si>
    <t>प्र.क्र.7 ब मधील सुलभ  व सार्वजनिक शौचालयाची दुरुस्ती कामे करणे</t>
  </si>
  <si>
    <t>FE14A105/S19-923</t>
  </si>
  <si>
    <t>प्र.क्र.8 ब औंध परिसरात आवश्यक येथे  युरिनल्स  स्वच्छतागृह बांधणे</t>
  </si>
  <si>
    <t>FE14A105/S19-924</t>
  </si>
  <si>
    <t>प्रभाग क्र  11 अ मधील  विविध शौचालयांची दुरुस्तीची  कामे करणे</t>
  </si>
  <si>
    <t>FE14A105/S19-925</t>
  </si>
  <si>
    <t xml:space="preserve">प्रभाग क्र 11ब, गोखलेनगर मधील जनवाडी, जनता वसाहत, गोविंद गिरणी समोरील सार्वजनिक शौचालयाची विविध विकास कामे करणे. </t>
  </si>
  <si>
    <t>FE14A105/S19-926</t>
  </si>
  <si>
    <t xml:space="preserve">प्रभाग क्र 11ब, गोखलेनगर मधील जनवाडी, जनता वसाहत, सोमेश्वर मंदिर येथील सार्वजनिक शौचालयाची विविध विकास कामे करणे. </t>
  </si>
  <si>
    <t>FE14A105/S19-927</t>
  </si>
  <si>
    <t xml:space="preserve">प्रभाग क्र 11ब, गोखलेनगर मधील वैदुवाडी, डोंगर पायथ्या लगत असलेल्या सार्वजनिक शौचालयाची विविध विकास कामे करणे. </t>
  </si>
  <si>
    <t>इ.10 वी व 12 वी शिष्यवृत्ती योजना 
ऑनलॉईन करणे.</t>
  </si>
  <si>
    <t>RE14C113</t>
  </si>
  <si>
    <t>FE14A105/S19-928</t>
  </si>
  <si>
    <t xml:space="preserve">प्रभाग क्र 11ब, गोखलेनगर मधील जनवाडी, गोलघर येथील सार्वजनिक शौचालयाची विविध विकास कामे करणे. </t>
  </si>
  <si>
    <t>FE14A105/S19-929</t>
  </si>
  <si>
    <t xml:space="preserve">प्रभाग क्र 11ब, गोखलेनगर मधील गोखलनगर, परसिस्टेंट कंपनी शेजारी असलेली मुतारीची विविध विकास कामे करणे. </t>
  </si>
  <si>
    <t>FE14A105/S19-930</t>
  </si>
  <si>
    <t xml:space="preserve">प्रभाग क्र 11ब, गोखलेनगर मधील वैदुवाडी येथील रिक्षा स्टँड येथील मुतारीची विविध विकास कामे करणे. </t>
  </si>
  <si>
    <t>FE14A105/S19-931</t>
  </si>
  <si>
    <t xml:space="preserve">प्रभाग क्र.13 अ मध्ये पाटील इस्टेट व पाटकर प्लॉट येथील जुने शौचालय दुरुस्ती करणे. </t>
  </si>
  <si>
    <t>FE14A105/S19-932</t>
  </si>
  <si>
    <t>प्र.क्र.13 ब मधील विविध ठिकाची सार्वजनिक   स्वच्छतागृहे दुरुस्त करणे</t>
  </si>
  <si>
    <t>FE14A105/S19-933</t>
  </si>
  <si>
    <t xml:space="preserve">प्र.क्र.13 ब मधील संगमवाडी येथील जुनी स्वच्छतागृहे पाडून तेथे नवीन अद्ययावत स्वच्छतागृहे बांधणे </t>
  </si>
  <si>
    <t>ग−1. बेरीज</t>
  </si>
  <si>
    <t>FE14A105/S19-934</t>
  </si>
  <si>
    <t xml:space="preserve">प्र.क्र.14 अ मधील फकीरवाडा लक्ष्मीनगर येथील शौचालय पाडून अत्याधुनिक पध्दतीने सुलभ शौचालय बांधणे </t>
  </si>
  <si>
    <t>FE14A105/S19-935</t>
  </si>
  <si>
    <t xml:space="preserve">प्र.क्र.14 अ मधील तारकेश्वर टेकडी लगत महिलांसाठी चार सिटचे अत्याधुनिक पध्दतीचे सुलभ शौचालय बांधणे </t>
  </si>
  <si>
    <t>FE14A105/S19-936</t>
  </si>
  <si>
    <t xml:space="preserve">प्र.क्र.14 अ मधील डेक्कन कॉलेजच्या सिमाभिंती लगत लूपरोड येथे महिलांसाठी चार सिटचे अत्याधुनिक पध्दतीचे सुलभ शौचालय बांधणे </t>
  </si>
  <si>
    <t>FE14A105/S19-937</t>
  </si>
  <si>
    <t>प्र.क्र.14 अ मधील लक्ष्मीनगर येथील इनामदार मस्जिद समोरील शौचालयाचे उर्वरित कामे करणे</t>
  </si>
  <si>
    <t>FE14A105/S19-938</t>
  </si>
  <si>
    <t>प्रभाग क्र.  14 ब मध्ये, स्त्री  पुररूष मुतारीचे अपूर्ण  काम पुर्ण  करणे.</t>
  </si>
  <si>
    <t>FE14A105/S19-939</t>
  </si>
  <si>
    <t xml:space="preserve">प्रभाग क्र. 14 ब मध्ये, अमृतेश्वर गणेश मंदिर येथिल जिर्ण सार्वजनिक शौचालय काढून नविन सुलभ शौचालय बांधणे. </t>
  </si>
  <si>
    <t>FE14A105/S19-940</t>
  </si>
  <si>
    <t>प्रभाग क्र.15 अ  मध्ये तारिख शेखच्या घरामागील पडलेले सुलभ शौचालय नव्याने बांधणे.</t>
  </si>
  <si>
    <t>FE14A105/S19-941</t>
  </si>
  <si>
    <t xml:space="preserve">प्रभाग क्र.15 अ मध्ये अशोकनगर, बालवाडी समोरील जुने पडावयास आलेले सुलभ शौचालय नव्याने बांधणे. </t>
  </si>
  <si>
    <t>FE14A105/S19-942</t>
  </si>
  <si>
    <t>ग−2. नागरवस्ती विकास योजना (वि.का.)</t>
  </si>
  <si>
    <t xml:space="preserve">प्रभाग क्र.15 अ मध्ये शंकर पारधे यांच्या येथील जुने सुलभ शौचालय पाडून सुलभ शौचालय नव्याने बांधणे. </t>
  </si>
  <si>
    <t>FE14A105/S19-943</t>
  </si>
  <si>
    <t xml:space="preserve">प्रभाग क्र.15 अ मध्ये आर के चौक मध्ये पडलेल्या सुलभ शौचालयाच्या जागी सुलभ शौचालय नव्याने बांधणे. </t>
  </si>
  <si>
    <t>FE14A105/S19-944</t>
  </si>
  <si>
    <t>प्रभाग क्र.15 अ मध्ये  अर्धवट सुलभ शौचालयाचे काम पूर्ण  करणे व बांधणे.</t>
  </si>
  <si>
    <t>RE14C###A</t>
  </si>
  <si>
    <t>FE14A105/S19-945</t>
  </si>
  <si>
    <t xml:space="preserve">प्रभाग क्र.15 ब बाराथे वस्ती, यशवंतनगर, सुभाषनगर भागात विविध ठिकाणची शौचालयांची दुरुस्ती करणे </t>
  </si>
  <si>
    <t>FE14A105/S19-946</t>
  </si>
  <si>
    <t>प्रभाग क्र.15 ब मधील गणेशनगर,  कामराजनगर, बाजीनगर येथील शौचालयांची   दुरुस्ती करणे</t>
  </si>
  <si>
    <t>FE14A105/S19-947</t>
  </si>
  <si>
    <t>प्रभाग क्र.15 ब लक्ष्मीनगर, अशोकनगर येथील शौचालयांची   दुरुस्ती करणे</t>
  </si>
  <si>
    <t>FE14A105/S19-948</t>
  </si>
  <si>
    <t>प्रभाग क्र.16 अ स्व.राजीव गांधीनगर झोपडपट्टी  येथे  महिला शौचालय बांधणे</t>
  </si>
  <si>
    <t>FE14A105/S19-949</t>
  </si>
  <si>
    <t>प्रभाग क्र.16 अ स्व.राजीव गांधीनगर झोपडपट्टी येथे पुरूष    शौचालय बांधणे</t>
  </si>
  <si>
    <t>FE14A105/S19-950</t>
  </si>
  <si>
    <t>प्रभाग क्र.16  अ  मुख्य   आळंदी रस्ता स.नं.94  वाल्मिकी  दलित वस्ती येथे  स्त्री व पुरूष शौचालय बांधणे</t>
  </si>
  <si>
    <t>FE14A105/S19-951</t>
  </si>
  <si>
    <t>प्रभाग क्र.16 अ सुरक्षा नगर झोपडपट्टी  स.नं.10 येथे  सुलभ शौचालय बांधणे</t>
  </si>
  <si>
    <t>FE14A105/S19-952</t>
  </si>
  <si>
    <t>प्रभाग क्र.16 अ विडी कामगार वसाहत  येथे  महिला शौचालय बांधणे</t>
  </si>
  <si>
    <t>FE14A105/S19-953</t>
  </si>
  <si>
    <t>प्रभाग क्र.16 अ विडी कामगार वसाहत  येथे पुरूष   शौचालय बांधणे</t>
  </si>
  <si>
    <t>ग−2. बेरीज</t>
  </si>
  <si>
    <t>FE14A105/S19-954</t>
  </si>
  <si>
    <t>प्रभाग क्र.16  अ  एकता वसाहत येथील  सार्वजनिक शौचालय बांधणे</t>
  </si>
  <si>
    <t>FE14A105/S19-955</t>
  </si>
  <si>
    <t>प्रभाग क्र.16 अ स.नं.92/93 आदर्श इंदिरानगर  झोपडपट्टी  येथे  महिला शौचालय बांधणे</t>
  </si>
  <si>
    <t>FE14A105/S19-956</t>
  </si>
  <si>
    <t>प्रभाग क्र.16 अ स.नं.92/93 आदर्श इंदिरानगर  झोपडपट्टी येथे पुरूष    शौचालय बांधणे</t>
  </si>
  <si>
    <t>FE14A105/S19-957</t>
  </si>
  <si>
    <t>प्रभाग क्र.16 ब मधील स्व.राजीव गांधी नगर येथे  सुलभ शौचालय बांधणे</t>
  </si>
  <si>
    <t>FE14A105/S19-958</t>
  </si>
  <si>
    <t>प्रभाग क्र.16 ब मधील सुलभ  शौचालयाची दुरुस्ती करणे  व रंगरंगोटी करणे</t>
  </si>
  <si>
    <t>FE14A105/S19-959</t>
  </si>
  <si>
    <t>प्रभाग क्र  17 अ मधील  विविध शौचालयांची दुरुस्तीची  कामे करणे</t>
  </si>
  <si>
    <t>FE14A105/S19-960</t>
  </si>
  <si>
    <t xml:space="preserve">प्रभाग क्र 17 अ मधील शास्त्रीनगर चौकातील जुने शौचालय पाडून त्याठिकाणी नवे अत्याधुनिक शौचालय बांधणे </t>
  </si>
  <si>
    <t>FE14A105/S19-961</t>
  </si>
  <si>
    <t xml:space="preserve">प्रभाग क्र.17 ब मध्ये पारधी गल्लीतील चिकणे व जाधव यांच्या दरम्यान असलेल्या शौचालय व बहुउद्देशिय हॉलचे काम पूर्ण करणे </t>
  </si>
  <si>
    <t>FE14A105/S19-962</t>
  </si>
  <si>
    <t>प्रभाग क्र.18 ब मध्ये विविध ठिकाणी शौचालय बांधणे</t>
  </si>
  <si>
    <t>FE14A105/S19-963</t>
  </si>
  <si>
    <t xml:space="preserve">प्रभाग क्र. 20 अ आनंद निवास, हडपसर रेल्वे स्टेशन व सर्वाेदय कॉलनी येथील शौचालयांची दुरुस्ती करणे </t>
  </si>
  <si>
    <t>FE14A105/S19-964</t>
  </si>
  <si>
    <t>ग. एकूण बेरीज</t>
  </si>
  <si>
    <t>प्रभाग क्र.  20 अ मधील  हडपसर रेल्वे शाहुनगर येथे  नविन शौचालय बांधणे</t>
  </si>
  <si>
    <t>FE14A105/S19-965</t>
  </si>
  <si>
    <t>प्रभाग क्र.20 ब मुंढवा राजगे आळी येथे  सुलभ शौचालय बांधणे.</t>
  </si>
  <si>
    <t>FE14A105/S19-966</t>
  </si>
  <si>
    <t>प्रभाग क्र.20 ब मुंढवा गवळी  आळी येथे  सुलभ शौचालय बांधणे.</t>
  </si>
  <si>
    <t>FE14A105/S19-967</t>
  </si>
  <si>
    <t>प्रभाग क्र.21 मधील सुलभ  शौचालयाची देखभाल दुरुस्ती करणे</t>
  </si>
  <si>
    <t>FE14A105/S19-968</t>
  </si>
  <si>
    <t>प्रभाग क्र.22 ब महात्मा फुले वसाहतीतील विविध स्वच्छतागृहांची दुरूस्ती करणे</t>
  </si>
  <si>
    <t>FE14A105/S19-969</t>
  </si>
  <si>
    <t>प्रभाग क्र.22 ब सम्यकनगर येथे  विविध स्वच्छतागृहांची दुरूस्ती करणे</t>
  </si>
  <si>
    <t>FE14A105/S19-970</t>
  </si>
  <si>
    <t>प्रभाग क्र.22 ब प्रायव्हेट रोड  पत्राचाळ लिंबुणीनगर इमामनगर  येथील   स्वच्छतागृहांची दुरूस्ती करणे</t>
  </si>
  <si>
    <t>FE14A105/S19-971</t>
  </si>
  <si>
    <t>प्रभाग क्र.22 ब प्रायव्हेट रोड  येथील जुने  स्वच्छतागृह पाडून  आधुनिक पध्दतीने  स्वच्छतागृह  बांधणे</t>
  </si>
  <si>
    <t>FE14A105/S19-972</t>
  </si>
  <si>
    <t>प्रभाग क्र.22 ब रेल्वे स्थानकालगत महिला व पुरूषाकरीता  आधुनिक पध्दतीने  संडास व मुतारी बांधणे</t>
  </si>
  <si>
    <t>FE14A105/S19-973</t>
  </si>
  <si>
    <t>प्रभाग क्र.22 ब मध्ये शूरविर तरूण मंडळालगत विविध स्वच्छतागृहांची दुरूस्ती विषयक कामे करणे</t>
  </si>
  <si>
    <t>FE14A105/S19-974</t>
  </si>
  <si>
    <t>प्रभाग क्र.23 अ  मध्ये मरिअम्मा नगर येथे  जुने शौचालय पाडून  नवीन शौचालय बांधणे.</t>
  </si>
  <si>
    <t>FE14A105/S19-975</t>
  </si>
  <si>
    <t>प्रभाग क्र.23 अ मधील 226,227,224 व मंगळवार पेठ  येथील   स्वच्छतागृहांची दुरूस्ती करणे.</t>
  </si>
  <si>
    <t>FE14A105/S19-976</t>
  </si>
  <si>
    <t>प्रभाग क्र.23 अ मध्ये  इंदिरानगर,   नेहरू विकास मंडळ येथील   स्वच्छतागृहांची दुरूस्ती करणे.</t>
  </si>
  <si>
    <t>FE14A105/S19-977</t>
  </si>
  <si>
    <t xml:space="preserve">प्रभाग क्र.23 अ मध्ये 216/17 जुना बाजार कोर्ट रोड व शिवाजी आखाडा येथील स्वच्छतागृहांची दुरूस्ती करणे. </t>
  </si>
  <si>
    <t>FE14A105/S19-978</t>
  </si>
  <si>
    <t>प्रभाग क्र.23 अ  मध्ये 251 इंदिरानगर, मंगळवार पेठ  येथे    स्वच्छतागृह बांधणे.</t>
  </si>
  <si>
    <t>FE14A105/S19-979</t>
  </si>
  <si>
    <t>प्रभाग क्र.24अ,   मध्ये विविध ठिकाणी सार्वजनिक शौचालय दुरूस्ती करणे.</t>
  </si>
  <si>
    <t>FE14A105/S19-980</t>
  </si>
  <si>
    <t>प्रभाग क्र.  25  अ सर्व्हे  नं.  1001 येथील जुने  शौचालय पाडून  नविन शौचालय बांधणे</t>
  </si>
  <si>
    <t>FE14A105/S19-981</t>
  </si>
  <si>
    <t>प्रभाग क्र.  25 अ, रामोशी वाडी येथील   सुलभ शौचालय दुरूस्ती करणे.</t>
  </si>
  <si>
    <t>FE14A105/S19-982</t>
  </si>
  <si>
    <t>प्रभाग क्र.  25 अ, गुंजाळ  वाडी येथील   सुलभ शौचालय दुरूस्ती करणे.</t>
  </si>
  <si>
    <t>FE14A105/S19-983</t>
  </si>
  <si>
    <t>प्रभाग क्र.  25 अ,  अकाश गंगा  सोसायटी समोर  जुने  शौचालय पाडून  नविन  बांधणे</t>
  </si>
  <si>
    <t>FE14A105/S19-984</t>
  </si>
  <si>
    <t>प्रभाग क्र.  25ब, विविध ठिकाणी सुलभ शौचालय बांधणे.</t>
  </si>
  <si>
    <t>FE14A105/S19-985</t>
  </si>
  <si>
    <t>प्र.क्र.26 अ मधील  राऊतवाडी  झो.पट्टीमधील संपूर्ण  शौचालय दुरुस्ती करणे</t>
  </si>
  <si>
    <t>FE14A105/S19-986</t>
  </si>
  <si>
    <t>प्र.क्र.26 अ मधील  हनुमाननगर झो.पट्टीमधील संपूर्ण  शौचालय दुरुस्ती करणे</t>
  </si>
  <si>
    <t>FE14A105/S19-987</t>
  </si>
  <si>
    <t>प्र.क्र.26 अ मधील  केळेवाडी झो.पट्टीमधील संपूर्ण  शौचालय दुरुस्ती करणे</t>
  </si>
  <si>
    <t>FE14A105/S19-988</t>
  </si>
  <si>
    <t>प्र.क्र.26 अ मधील  मोरे  श्रमिक वसाहतीमधील झो.पट्टीमधील शौंचालय दुरुस्ती करणे</t>
  </si>
  <si>
    <t>FE14A105/S19-989</t>
  </si>
  <si>
    <t>प्र.क्र.26 अ मधील  वसंतनगर  झो.पट्टीमधील परिसरातील शौचालय दुरुस्ती करणे</t>
  </si>
  <si>
    <t>FE14A105/S19-990</t>
  </si>
  <si>
    <t>प्र.क्र.26 अ मधील भीमनगर झो.पट्टीमधील वसाहतीतील शौचालय  दुरुस्ती करणे</t>
  </si>
  <si>
    <t>FE14A105/S19-991</t>
  </si>
  <si>
    <t>प्र.क्र.26 अ मधील  राजीव  गांधी पार्क  झो.पट्टीमधील शौचालय दुरुस्ती करणे</t>
  </si>
  <si>
    <t>FE14A105/S19-992</t>
  </si>
  <si>
    <t xml:space="preserve">प्रभाग क्र.27 अ, जयभवानीनगर व किष्किंधानगर येथील विविध ठिकाणी असलेल्या शौचालयातील दुरूस्ती करणे व शौचालये वाढविणे. </t>
  </si>
  <si>
    <t>FE14A105/S19-993</t>
  </si>
  <si>
    <t>प्रभाग क्र.27 अ, नागरिकांसाठी मुतारी बांधणे.</t>
  </si>
  <si>
    <t>FE14A105/S19-994</t>
  </si>
  <si>
    <t>घ. बेरीज</t>
  </si>
  <si>
    <t xml:space="preserve">प्र.क्र.27 ब प्रभागातील सार्वजनिक सुलभ शौचालयाची दुरुस्ती करणेव किष्कींदानगर येथे नवीन सार्वजनिक शौचालय बांधणे </t>
  </si>
  <si>
    <t>FE14A105/S19-995</t>
  </si>
  <si>
    <t>प्रभाग क्र.28 अ, मध्ये विविध ठिकाणी शौचालय दुरूस्ती करणे.</t>
  </si>
  <si>
    <t>FE14A105/S19-996</t>
  </si>
  <si>
    <t>प्र.क्र.30 अ मध्ये पुरुष व महिलांसाठी विविध  ठिकाणी स्वच्छतागृह  बांधणे</t>
  </si>
  <si>
    <t>FE14A105/S19-997</t>
  </si>
  <si>
    <t>प्र.क्र.30 अ मधील  सुलभ  शौचालयाची दुरुस्ती करणे</t>
  </si>
  <si>
    <t>FE14A105/S19-998</t>
  </si>
  <si>
    <t xml:space="preserve">प्रभाग क्र.32 अ मधील हॅपी कॉलनी,कामना वसाहत सुलभ शौचालयाची दुरुस्तीची कामे व तद्नुषंगिक कामे करणे </t>
  </si>
  <si>
    <t>FE14A105/S19-999</t>
  </si>
  <si>
    <t xml:space="preserve">प्रभाग क्र.32 अ मधील नविन शिवणे,पंचशिल मित्र मंळ मागिल शौचालय व दत्त मंदिराशेजारील शौचालयाची दुरुस्तीची कामे करणे </t>
  </si>
  <si>
    <t>FE14A105/S19-1000</t>
  </si>
  <si>
    <t>प्रभाग क्र.32 अ  मध्ये महिला स्वच्छतागृह  बांधणे</t>
  </si>
  <si>
    <t>FE14A105/S19-1001</t>
  </si>
  <si>
    <t>प्रभाग क्र.32 ब सुलभ शौचालय दुरुस्ती विषयक कामे करणे</t>
  </si>
  <si>
    <t>FE14A105/S19-1002</t>
  </si>
  <si>
    <t>प्र.क्र.35ब चाळ क्र.10 येथील स्वच्छतागृह दुरुस्ती करणे.</t>
  </si>
  <si>
    <t>FE14A105/S19-1003</t>
  </si>
  <si>
    <t>प्र.क्र.35ब चाळ क्र.7 येथील    स्वच्छतागृह  दुरुस्ती करणे.</t>
  </si>
  <si>
    <t>FE14A105/S19-1004</t>
  </si>
  <si>
    <t>प्र.क्र.35ब चाळ क्र.3  येथील  स्वच्छतागृह  दुरुस्ती करणे.</t>
  </si>
  <si>
    <t>FE14A105/S19-1005</t>
  </si>
  <si>
    <t>प्र.क्र.35ब संजय गांधी वसाहत येथील स्वच्छतागृह दुरुस्ती करणे.</t>
  </si>
  <si>
    <t>FE14A105/S19-1006</t>
  </si>
  <si>
    <t>प्र.क्र.35ब  करिश्मा कॅनॉलरोड   येथे महिला व पुरुषांसाठी स्वच्छतागृह बांधणे.</t>
  </si>
  <si>
    <t>FE14A105/S19-1007</t>
  </si>
  <si>
    <t>प्रभाग क्र.36 अ, मध्ये विविध ठिकाणी शौचालय दुरूस्तीची कामे करणे.</t>
  </si>
  <si>
    <t>FE14A105/S19-1008</t>
  </si>
  <si>
    <t>प्र.क्र.36 ब खिलारेवस्ती,राजपूत वीट भट्टी  व भालेकर चार  याठिकाणी स्वच्छतागृहांची  दुरुस्ती करणे</t>
  </si>
  <si>
    <t>FE14A105/S19-1009</t>
  </si>
  <si>
    <t>प्र.क्र.37ब मध्ये    टिळक    चौक   येथे सुलभ शौचालय बांधणे.</t>
  </si>
  <si>
    <t>FE14A105/S19-1010</t>
  </si>
  <si>
    <t>प्र.क्र.37ब मध्ये   भिडे पुलाजवळ महिलांसाठी  स्वच्छतागृह  बांधणे.</t>
  </si>
  <si>
    <t>FE14A105/S19-1011</t>
  </si>
  <si>
    <t>प्र.क्र.37ब मध्ये कै.मावळे दवाखाना  जवळ सुलभ शौचालय बांधणे.</t>
  </si>
  <si>
    <t>FE14A105/S19-1012</t>
  </si>
  <si>
    <t>प्र.क्र.37ब मध्ये कबीर वाडा येथील  सुलभ शौचालय दुरुस्ती करणे.</t>
  </si>
  <si>
    <t>FE14A105/S19-1013</t>
  </si>
  <si>
    <t>प्र.क्र.37ब मध्ये रमणबाग प्रशालेजवळ व सुलभ शौचालय बांधणे.</t>
  </si>
  <si>
    <t>FE14A105/S19-1014</t>
  </si>
  <si>
    <t>किटकनाशके फवारणी, विविध प्रकारची 
औषधे खरेदी करणे</t>
  </si>
  <si>
    <t>शनिवारवाडा येथे  शौचालय दुरूस्ती करणे.</t>
  </si>
  <si>
    <t>FE14A105/S19-1015</t>
  </si>
  <si>
    <t>प्र.क्र.38 अ कसबा  पेठ  पवळे  चौकातील  दुरावस्था झालेली   मुतारी पाडून  नवीन सुलभ शौचालय बांधणे</t>
  </si>
  <si>
    <t>FE14A105/S19-1016</t>
  </si>
  <si>
    <t>प्रभाग क्र.38 ब, विविध ठिकाणी नविन    सुलभ शौचालय बांधणे व दुरूस्ती करणे.</t>
  </si>
  <si>
    <t>FE14A105/S19-1017</t>
  </si>
  <si>
    <t xml:space="preserve">प्रभाग क्र.39 ब, सोमवार पेठ, रास्ता पेठ, गणेश पेठ, नाना पेठ परिसरात असलेले स्वच्छतागृह दुरूस्त करणे तद्नुषंगिक कामे करणे. </t>
  </si>
  <si>
    <t>FE14A105/S19-1018</t>
  </si>
  <si>
    <t>प्रभाग क्र.40 ब मध्ये 391/92 मंगळवार पेठ  याठिकाणी शौचालय दुरूस्ती करणे  व इतर  कामे करणे.</t>
  </si>
  <si>
    <t>FE14A105/S19-1019</t>
  </si>
  <si>
    <t>प्रभाग क्र.40 ब मध्ये   पुना क्लब सर्व्हंट क्वार्टर   येथे शौचालय बांधणे.</t>
  </si>
  <si>
    <t>वसतिगृहातील विद्युत वायरींग, ट्यूब, फॅन, 
सी.सी.टी.व्ही.कॅमेरे साऊंड सिस्टिमची कामे 
करणे.</t>
  </si>
  <si>
    <t>FE14A105/S19-1020</t>
  </si>
  <si>
    <t>प्रभाग क्र.40 ब मध्ये विविध ठिकाणी शौचालयाच्या दुरूस्त्या करणे.</t>
  </si>
  <si>
    <t>FE14A105/S19-1021</t>
  </si>
  <si>
    <t>प्रभाग क्र.43 अ, माळवाडी परिसरातील महिला व पुरूष शौचालयाची दुरूस्ती व रंगरंगोटी करणे.</t>
  </si>
  <si>
    <t>FE14A105/S19-1022</t>
  </si>
  <si>
    <t>प्रभाग क्र.  44 ब मध्ये,  गाडी तळावरील सुलभ शौचालय वर केयर    टेकर रूम  बांधणे.</t>
  </si>
  <si>
    <t>FE14A105/S19-1023</t>
  </si>
  <si>
    <t>प्र.क्र.46 अ रामटेकडी  परिसरातील सुलभ  शौचालयाची दुरुस्ती कामे करणे</t>
  </si>
  <si>
    <t>FE14A105/S19-1024</t>
  </si>
  <si>
    <t xml:space="preserve">प्र.क्र.46ब वानवडी परिसरातील सर्व सुलभ शौचालय,संडास व मुतारी नवीन अत्याधुनिक पध्दतीने बांधणे </t>
  </si>
  <si>
    <t>FE14A105/S19-1025</t>
  </si>
  <si>
    <t>प्रभाग क्र.  47 ब मध्ये विविध ठिकाणी सुलभ शौचालय दुरूस्ती करणे</t>
  </si>
  <si>
    <t>विद्यार्थ्यांसाठी कॉट, टेबल, खुर्ची, डबे व 
दैनंदिन वापरावयाची साहित्ये खरेदी करणे</t>
  </si>
  <si>
    <t>FE14A105/S19-1026</t>
  </si>
  <si>
    <t>प्रभाग क्र.48 अ पालखी   विठोबा   मंदिर  चौंक  जुनी मुतारी   काढून  महिलांसाठी व पुरुषांसाठी मुतारी बांधणे</t>
  </si>
  <si>
    <t>FE14A105/S19-1027</t>
  </si>
  <si>
    <t xml:space="preserve">प्रभाग क्र.48 अ अरुणाचौक भाजी मंडई लगतची जुनी मुतारी पाडून महिलांसाठी व पुरुषांसाठी मुतारी बांधणे </t>
  </si>
  <si>
    <t>FE14A105/S19-1028</t>
  </si>
  <si>
    <t>प्रभाग क्र.48 अ विविध   ठिकाणी सुलभ  शौचालयाची दुरुस्ती करणे</t>
  </si>
  <si>
    <t>FE14A105/S19-1029</t>
  </si>
  <si>
    <t>प्रभाग क्र.49अ,मधील विविध ठिकाणचे स्वच्छतागृह दुरुस्त करणे.</t>
  </si>
  <si>
    <t>FE14A105/S19-1030</t>
  </si>
  <si>
    <t>प्र.क्र. 51  अ मध्ये  पूरग्रस्त चाळीत सार्वजनिक शौचालय बांधणे.</t>
  </si>
  <si>
    <t>FE14A105/S19-1031</t>
  </si>
  <si>
    <t>वसतिगृहातील इमारतीवर सोलर सिस्टीम 
करणे व जुनी सिस्टीम दुरूस्त करणे</t>
  </si>
  <si>
    <t>प्र.क्र.52 ब मांगिरबाबा चौक   येथे मुतारीची दुरुस्ती करणे</t>
  </si>
  <si>
    <t>FE14A105/S19-1032</t>
  </si>
  <si>
    <t>प्र.क्र.52 ब मधील सार्वजनिक शौचालयांची दुरुस्ती करणे</t>
  </si>
  <si>
    <t>FE14A105/S19-1033</t>
  </si>
  <si>
    <t>प्र.क्र.52 ब मध्ये दत्तवाडी येथील  चलवादी झोपडपट्टीमधील शौचालयाची दुरुस्ती करणे</t>
  </si>
  <si>
    <t>FE14A105/S19-1034</t>
  </si>
  <si>
    <t>प्र.क्र.52 ब मधील सर्व सार्वजनिक शौचालयांमध्ये विद्युत विषयक   कामे करणे</t>
  </si>
  <si>
    <t>FE14A105/S19-1035</t>
  </si>
  <si>
    <t>प्रभाग क्र.53 अ गणेशमळा परिसरातील शौचालय दुरुस्त करणे</t>
  </si>
  <si>
    <t>FE14A105/S19-1036</t>
  </si>
  <si>
    <t>प्रभाग क्र.53 अ सावित्रीबाई  फुले येथील शौचालय दुरुस्त करणे</t>
  </si>
  <si>
    <t>FE14A105/S19-1037</t>
  </si>
  <si>
    <t>प्रभाग क्र.53 ब मधील गणपतीनगर वसाहत येथील शौचालयाचे नुतनीकरण  करणे</t>
  </si>
  <si>
    <t>FE14A105/S19-1038</t>
  </si>
  <si>
    <t>प्रभाग क्र.53 ब मधील   महादेवनगर  येथील जुने  शौचालय पाडून  नविन शौचालय बांधणे</t>
  </si>
  <si>
    <t>FE14A105/S19-1039</t>
  </si>
  <si>
    <t>प्रभाग क्र.53 ब मधील  समर्थनगर वसाहत येथील जुने  शौचालय पाडून  नविन शौचालय बांधणे</t>
  </si>
  <si>
    <t>FE14A105/S19-1040</t>
  </si>
  <si>
    <t>प्रभाग क्र.56 अ मध्ये  नेर्लेकर हॉस्पिटल  शेजारी   शौचालय दुरुस्त करणे</t>
  </si>
  <si>
    <t>FE14A105/S19-1041</t>
  </si>
  <si>
    <t>प्रभाग क्र.56 अ  मध्ये स.नं.131/1 पानमळा वसाहत  आम्रपाली बुध्द</t>
  </si>
  <si>
    <t>FE14A105/S19-1042</t>
  </si>
  <si>
    <t>प्रभाग क्र.56 अ  मध्ये स.नं.131/1 पानमळा वसाहत  कन्नाड गल्ली जवळ शौचालय दुरुस्त करणे</t>
  </si>
  <si>
    <t>FE14A105/S19-1043</t>
  </si>
  <si>
    <t>प्रभाग क्र.56 ब मध्ये जनता  वसाहत डोंगरावर महिलांसाठी शौचालय बांधणे</t>
  </si>
  <si>
    <t>FE14A105/S19-1044</t>
  </si>
  <si>
    <t xml:space="preserve">प्रभाग क्र.56 ब मध्ये जनता वसाहत येथील डोंगरावर बांधण्यात आलेल्या शौचालयाची उर्वरित कामे करणे </t>
  </si>
  <si>
    <t>FE14A105/S19-1045</t>
  </si>
  <si>
    <t>प्रभाग क्र.56 ब मध्ये जनता  वसाहत भाजी मंडई  जवळील जुने  शौचालय दुरुस्त करणे</t>
  </si>
  <si>
    <t>FE14A105/S19-1046</t>
  </si>
  <si>
    <t>प्रभाग क्र.57 अ पर्वती  दर्शन  येथील सुलभ  शौचालयाची देखभाल व दुरुस्ती करणे</t>
  </si>
  <si>
    <t>FE14A105/S19-1047</t>
  </si>
  <si>
    <t>प्रभाग क्र.57 अ पर्वतीगाव जुने  झालेले सुलभ शौचालय पाडून  नविन  बांधणे</t>
  </si>
  <si>
    <t>FE14A105/S19-1048</t>
  </si>
  <si>
    <t>प्रभाग क्र.57 अ आंबेडकर वसाहत येथे  सुलभ शौचालय बांधणे</t>
  </si>
  <si>
    <t>FE14A105/S19-1049</t>
  </si>
  <si>
    <t>प्रभाग क्र.  57 ब पर्वती  दर्शन    38/3 मध्ये  धोकादायक शैचालय दुरूस्त करणे.</t>
  </si>
  <si>
    <t>FE14A105/S19-1050</t>
  </si>
  <si>
    <t>प्रभाग क्र.  57 ब पर्वती  दर्शन  चाळ क्र.  49 ते  80 मधील शौचालय दुरूस्त करणे.</t>
  </si>
  <si>
    <t>FE14A105/S19-1051</t>
  </si>
  <si>
    <t>प्रभाग क्र.  57 ब पर्वती  दर्शन  चाळ क्र.  80 ते100 येथे  शौचालय दुरूस्त करणे.</t>
  </si>
  <si>
    <t>FE14A105/S19-1052</t>
  </si>
  <si>
    <t xml:space="preserve">प्रभाग क्र. 57 ब पर्वती दर्शन 38/4 तबलावाला गल्ली येथे शौचालय व सणस दुकान शेजारील शौचालय दुरूस्त करणे . </t>
  </si>
  <si>
    <t>FE14A105/S19-1053</t>
  </si>
  <si>
    <t>प्रभाग क्र.  57 ब पर्वती  दर्शन  चाळ क्र.  100 ते  114 मधील शौचालय दुरूस्त करणे  .</t>
  </si>
  <si>
    <t>FE14A105/S19-1054</t>
  </si>
  <si>
    <t>प्रभाग क्र.  57 ब पर्वती  दर्शन  गावामध्ये सार्वजनिक शौचालय दुरूस्त करणे.</t>
  </si>
  <si>
    <t>FE14A105/S19-1055</t>
  </si>
  <si>
    <t>प्रभाग क्र.  57 ब पर्वती  गाव येथील आंबेडकर नगर मधील शौचालय दुरूस्त करणे.</t>
  </si>
  <si>
    <t>FE14A105/S19-1056</t>
  </si>
  <si>
    <t xml:space="preserve">प्रभाग क्र.59 अ मध्ये 232 गुरुवार पेठ येथील शौचालय पाडून नविन बांधणे व विविध ठिकाणी शौचालय विषयक कामे करणे. </t>
  </si>
  <si>
    <t>FE14A105/S19-1057</t>
  </si>
  <si>
    <t>प्रभाग क्र.59 अ  मध्ये मधील विविध ठिकाणी शौचालय दुरुस्ती विषयक कामे करणे.</t>
  </si>
  <si>
    <t>FE14A105/S19-1058</t>
  </si>
  <si>
    <t>प्रभाग क्र.59 अ 585 गंजपेठ  येथील व विविध ठिकाणी शौचालय विषयक दुरुस्ती कामे  करणे.</t>
  </si>
  <si>
    <t>FE14A105/S19-1059</t>
  </si>
  <si>
    <t>प्र.क्र.60 अ मधील  विविध सुलभ  शौचालयाची कामे करणे</t>
  </si>
  <si>
    <t>FE14A105/S19-1060</t>
  </si>
  <si>
    <t>प्र.क्र.60 अ मधील  नागझरी नाल्यालगत सुलभ  शौचालयाची कामे करणे</t>
  </si>
  <si>
    <t>FE14A105/S19-1061</t>
  </si>
  <si>
    <t>प्रभाग क्र.61 अ सिध्दार्थ नगर  येथील जुने  शौचालय पाडून  नविन  बांधणे</t>
  </si>
  <si>
    <t>डॉ. बाबासाहेब आंबेडकर वसतिगृहासाठी 
ग्रंथालय, पुस्तके खरेदी करणे</t>
  </si>
  <si>
    <t>RE14E113</t>
  </si>
  <si>
    <t>FE14A105/S19-1062</t>
  </si>
  <si>
    <t xml:space="preserve">प्रभाग क्र.64ब, मध्ये डायसप्लॉट,ढोलेमळा शाळा येथील सुलभ शौचालयाचे दुरूस्ती विषयक कामे करणे व विविध सुधारणा करणे. </t>
  </si>
  <si>
    <t>FE14A105/S19-1063</t>
  </si>
  <si>
    <t>प्र.क्र.65 अ मध्ये   घोरपडे पेठ  परिसरातील विविध ठिकाणाचे सुलभ शौचालय दुरुस्त करणे</t>
  </si>
  <si>
    <t>FE14A105/S19-1064</t>
  </si>
  <si>
    <t>प्र.क्र.65 अ लोहियानगर  येथील    सर्व   ठिकाणचे सुलभ शौचालय दुरुस्त करणे</t>
  </si>
  <si>
    <t>FE14A105/S19-1065</t>
  </si>
  <si>
    <t>प्र.क्र.65 अ रणमर्द मित्र मंडळ शेजारील सुलभ पाडून  नविन  बांधणे</t>
  </si>
  <si>
    <t>FE14A105/S19-1066</t>
  </si>
  <si>
    <t>प्र.क्र.65 अ डाळवावला वाड्या जवळील सुलभ पाडून  नविन  बांधणे</t>
  </si>
  <si>
    <t>FE14A105/S19-1067</t>
  </si>
  <si>
    <t>डॉ. बाबासाहेब आंबेडकर वसतिगृहातील 
मेससाठी टेबल, खुर्च्या खरेदी करणे</t>
  </si>
  <si>
    <t>प्रभाग क्र.65 ब मध्ये   घोरपडे पेठ  व परिसरातील स्वच्छता गृहाची   दुरुस्ती करणे.</t>
  </si>
  <si>
    <t>RE14E114</t>
  </si>
  <si>
    <t>FE14A105/S19-1068</t>
  </si>
  <si>
    <t>प्रभाग क्र.65 ब मध्ये लोहियानगर  परिसरातील स्वच्छता गृहाची   दुरुस्ती करणे.</t>
  </si>
  <si>
    <t>FE14A105/S19-1069</t>
  </si>
  <si>
    <t>प्रभाग क्र.65 ब मधील सार्वजनिक शौचालयामध्ये रंगरंगोटी करणे.</t>
  </si>
  <si>
    <t>FE14A105/S19-1070</t>
  </si>
  <si>
    <t>प्रभाग क्र.67 ब, मध्ये महिलांसाठी   सुलभ शौचालय बांधणे</t>
  </si>
  <si>
    <t>FE14A105/S19-1071</t>
  </si>
  <si>
    <t>प्रभाग क्र.67 ब, पद्मावती वसाहत, टांगेवाला  कॉलनी येथील   शौचालय दुरूस्ती करणे.</t>
  </si>
  <si>
    <t>FE14A105/S19-1072</t>
  </si>
  <si>
    <t>प्रभाग क्र.67 ब, अण्णाभाऊ साठे, तावरे  कॉलनी,  संजयनगर   येथील शौचालय दुरूस्ती करणे.</t>
  </si>
  <si>
    <t>डॉ. बाबासाहेब आंबेडकर वसतिगृहासाठी 
ग्रंथपाल, डेटाइंट्री ऑपरेटर नेमणे</t>
  </si>
  <si>
    <t>RE14E115</t>
  </si>
  <si>
    <t>FE14A105/S19-1073</t>
  </si>
  <si>
    <t>प्रभाग क्र.67 ब, मधील शिवदर्शन परिसरातील शौचालय दुरूस्ती करणे.</t>
  </si>
  <si>
    <t>FE14A105/S19-1074</t>
  </si>
  <si>
    <t>प्रभाग क्र.67 ब, मध्ये विविध ठिकाणचे शौचालय दुरूस्ती करणे.</t>
  </si>
  <si>
    <t>FE14A105/S19-1075</t>
  </si>
  <si>
    <t>प्र.क्र.71 ब बिबवेवाडी ओटा  येथील सार्वजनिक शौचालयाची दुरुस्ती करणे</t>
  </si>
  <si>
    <t>FE14A105/S19-1076</t>
  </si>
  <si>
    <t>प्र.क्र.71 ब परिजात सोसायटी  दारातील शौचालय दुरुस्ती करणे</t>
  </si>
  <si>
    <t>FE14A105/S19-1077</t>
  </si>
  <si>
    <t>प्र.क्र.71 ब प्रेमनगर साळवे  यांच्या घरासमोरील शौचालय दुरुस्ती करणे  व मजला  वाढवणे</t>
  </si>
  <si>
    <t>FE14A105/S19-1078</t>
  </si>
  <si>
    <t>प्र.क्र.71 ब आनंदनगर येथील  सार्वजनिक शौचालयाचा मजला वाढविणे व दुरुस्ती करणे</t>
  </si>
  <si>
    <t>FE14A105/S19-1079</t>
  </si>
  <si>
    <t>नाना पेठ  शांताबाई लडकत शाळेलगत मुतारी बांधणे</t>
  </si>
  <si>
    <t>वसतिगृहातील कार्यालय, मेस (खानावळ) 
मधील फर्निचर व पेटींगची कामे करणे</t>
  </si>
  <si>
    <t>RE14E116</t>
  </si>
  <si>
    <t>FE14A105/S19-1080</t>
  </si>
  <si>
    <t xml:space="preserve">प्रभाग क्र.22 मध्ये नायडू हॉस्पीटल येथे मुस्लीम दफनभूमीमध्ये शौचालय बांधणे व इतर विकास कामे करणे. </t>
  </si>
  <si>
    <t>यादी   क्र. एस19 बेरीज</t>
  </si>
  <si>
    <t>च. बेरीज</t>
  </si>
  <si>
    <t>4. झोपडपट्टी निर्मूलन व पुनर्वसन विभाग 
एकूण बेरीज</t>
  </si>
  <si>
    <t>कुटुंब नियोजन (संततिनियमन)</t>
  </si>
  <si>
    <t>1. सेवकवर्ग वेतन</t>
  </si>
  <si>
    <t>RE17D101A</t>
  </si>
  <si>
    <t>RE17D102</t>
  </si>
  <si>
    <t>3. प्रचार व शैक्षणिक कार्यक्रम, प्रदर्शन, 
उत्तेजनार्थ बक्षिसे देणे वगैरे</t>
  </si>
  <si>
    <t>RE17D103</t>
  </si>
  <si>
    <t>4. फॅमिली प्लॅनिंग ब्युरो : सेवकवर्ग वेतन</t>
  </si>
  <si>
    <t>RE17D104A</t>
  </si>
  <si>
    <t>5. पोस्ट पार्टेम : सेवकवर्ग वेतन</t>
  </si>
  <si>
    <t>RE17D105A</t>
  </si>
  <si>
    <t>आय्.सी.डी.एस. योजना</t>
  </si>
  <si>
    <t>RE17D106A</t>
  </si>
  <si>
    <t>RE17D107</t>
  </si>
  <si>
    <t>मुलांची आरोग्यविषयक तपासणी व पौष्टीक अन्नपुरवठा</t>
  </si>
  <si>
    <t>RE17D108A</t>
  </si>
  <si>
    <t>RE17D109</t>
  </si>
  <si>
    <t>3. नायडू व कमला नेहरू रुग्णालयातील 
रुग्णांना पौष्टिक आहार देणे</t>
  </si>
  <si>
    <t>4. झोपडपट्टीतील बालकांच्या लसीकरण 
प्रकल्पासाठी पुणे मनपा व निरामय संयुक्त 
प्रकल्प</t>
  </si>
  <si>
    <t>कुत्र्यांचा बंदोबस्त</t>
  </si>
  <si>
    <t>RE17D112A</t>
  </si>
  <si>
    <t>RE17D113</t>
  </si>
  <si>
    <t>उपद्रवी प्राण्यांचा बंदोबस्त</t>
  </si>
  <si>
    <t>RE17D114</t>
  </si>
  <si>
    <t>जागतिक आरोग्य दिन</t>
  </si>
  <si>
    <t>RE17D115</t>
  </si>
  <si>
    <t>विविध राष्ट्रीय आरोग्य कार्यक्रम</t>
  </si>
  <si>
    <t>RE17D116</t>
  </si>
  <si>
    <t>पुणे शहरातील गरजू लोकांवर अल्पदरात 
उपचार करणाऱ्या ताराचंद रामनाथ हॉस्पीटल 
येथे विविध सुधारणा करणेसाठी</t>
  </si>
  <si>
    <t>पुणे शहरात जन्म झालेल्या बाळांच्या 
पालकांना घरपोच मोफत जन्मदाखला देणे</t>
  </si>
  <si>
    <t>अ. बेरीज</t>
  </si>
  <si>
    <t>5. पीसीपीएनडीटी अॅक्टनुसार स्वतंत्र कक्ष 
तयार करणे, कॉम्प्युटर व इतर साहित्य</t>
  </si>
  <si>
    <t>RE17E105</t>
  </si>
  <si>
    <t>6. पुणे मनपाचे वैद्यकीय आस्थापनामध्ये 
दैनंदिन निर्माण होणाऱ्या जैववैद्यकीय कचऱ्याचे विल्हेवाट लावण्याकरिता</t>
  </si>
  <si>
    <t>RE17E106</t>
  </si>
  <si>
    <t>ब. बेरीज</t>
  </si>
  <si>
    <t>क. लोकारोग्य</t>
  </si>
  <si>
    <t>RE17F101A</t>
  </si>
  <si>
    <t>RE17F102</t>
  </si>
  <si>
    <t>3. कोठी व इतर साहित्य</t>
  </si>
  <si>
    <t>RE17F103</t>
  </si>
  <si>
    <t>4. वीज खर्च (विद्युत)</t>
  </si>
  <si>
    <t>RE17F104</t>
  </si>
  <si>
    <t>5. विद्युत दाहिनी खर्च व दुरूस्ती व इतर 
खर्च</t>
  </si>
  <si>
    <t>RE17F105</t>
  </si>
  <si>
    <t>5अ. गॅस / डिझेल शवदाहिनी देखभाल 
दुरुस्ती</t>
  </si>
  <si>
    <t>RE17F105A</t>
  </si>
  <si>
    <t>6. प्रयोगशाळा शुल्क</t>
  </si>
  <si>
    <t>RE17F106</t>
  </si>
  <si>
    <t>7. दुरुस्ती व इतर खर्च</t>
  </si>
  <si>
    <t>RE17F107</t>
  </si>
  <si>
    <t>8. पुणे शहरात मृत्यु पावणाऱ्या व्यक्तीचे 
दहन व दफनविधी विनामूल्य करणे</t>
  </si>
  <si>
    <t>9. गॅस शवदाहिनीसाठी सिंलेडर पुरविणे 
(विद्युत)</t>
  </si>
  <si>
    <t>RE17F109</t>
  </si>
  <si>
    <t>साथींचा बंदोबस्त</t>
  </si>
  <si>
    <t>1. कायम सेवकवर्ग वेतन (जंतुनाशक फवारे)</t>
  </si>
  <si>
    <t>RE17F110A</t>
  </si>
  <si>
    <t>2. कायम सेवकवर्ग वेतन (कीटकप्रतिबंध)</t>
  </si>
  <si>
    <t>RE17F111A</t>
  </si>
  <si>
    <t>RE17F112</t>
  </si>
  <si>
    <t>4. लस व साहित्य</t>
  </si>
  <si>
    <t>RE17F113</t>
  </si>
  <si>
    <t>5. जंतुनाशक विषारी औषधे</t>
  </si>
  <si>
    <t>RE17F114</t>
  </si>
  <si>
    <t>6. हिवताप (मलेरिया) निर्मूलनाची राष्ट्रीय 
योजना</t>
  </si>
  <si>
    <t>(अ) सेवकवर्ग वेतन</t>
  </si>
  <si>
    <t>RE17F115A</t>
  </si>
  <si>
    <t>(ब) संकीर्ण</t>
  </si>
  <si>
    <t>RE17F116</t>
  </si>
  <si>
    <t>(क) रसायने</t>
  </si>
  <si>
    <t>RE17F117</t>
  </si>
  <si>
    <t>7. नागरी हिवताप निर्मूलन योजना 
(सेवकवर्ग वेतन)</t>
  </si>
  <si>
    <t>RE17F118A</t>
  </si>
  <si>
    <t>8. मुळा−मुठा नदीच्या पात्रातील व इतर 
ठिकाणची जलपर्णी काढणे</t>
  </si>
  <si>
    <t>RE17F119</t>
  </si>
  <si>
    <t>9. जनजागरण साहित्य</t>
  </si>
  <si>
    <t>RE17F120</t>
  </si>
  <si>
    <t>10. ठेकेदारी पध्दतीने नेमलेल्या 
सेवकवर्गाचे वेतन (र्छिींींर्क्षीि सीषष वर्क्षीy)</t>
  </si>
  <si>
    <t>RE17F121A</t>
  </si>
  <si>
    <t>11. पालखी, चतु:श्रृंगी यात्रा व गणेशोत्सव 
विसर्जन मिरवणूक इत्यादी</t>
  </si>
  <si>
    <t>1. मांडव उभारणे इत्यादी (भवन)</t>
  </si>
  <si>
    <t>RE17F122</t>
  </si>
  <si>
    <t>2. पालखी व्यवस्था खर्च (भवन)</t>
  </si>
  <si>
    <t>RE17F123</t>
  </si>
  <si>
    <t>रुग्णालये, प्रसूतिगृहे, औषधालये</t>
  </si>
  <si>
    <t>RE17F131A</t>
  </si>
  <si>
    <t>RE17F132</t>
  </si>
  <si>
    <t>4. औषधे व उपकरणी</t>
  </si>
  <si>
    <t>RE17F133</t>
  </si>
  <si>
    <t>5. रोग्यांसाठी कपडे व लिनन</t>
  </si>
  <si>
    <t>RE17F134</t>
  </si>
  <si>
    <t>6. दिवाबत्ती व विजेची उपकरणे (विद्युत)</t>
  </si>
  <si>
    <t>RE17F135</t>
  </si>
  <si>
    <t>7. गाद्या व उशा</t>
  </si>
  <si>
    <t>RE17F136</t>
  </si>
  <si>
    <t>8. इतर साहित्य</t>
  </si>
  <si>
    <t>RE17F137</t>
  </si>
  <si>
    <t>9. कपडे धुलाई</t>
  </si>
  <si>
    <t>RE17F138</t>
  </si>
  <si>
    <t>10. रुग्णालयाकडील मशिनरी व इतर 
देखभाल व दुरुस्ती</t>
  </si>
  <si>
    <t>RE17F139</t>
  </si>
  <si>
    <t>11. अॅनेस्थेटिक - जरूरीच्या वेळी 
बोलाविण्यात येणाऱ्या तज्ज्ञ डॉक्टर्सना 
द्यावयाचे मानधन</t>
  </si>
  <si>
    <t>RE17F140</t>
  </si>
  <si>
    <t>कमला नेहरू रुग्णालय व इतर रुग्णालये येथे 
विविध सेवकवर्ग ठेकेदार पध्दतीने नेमणे</t>
  </si>
  <si>
    <t>RE17F140B</t>
  </si>
  <si>
    <t>13. आर्थिक दुर्बल गटांसाठी आरोग्य 
सहाय्य योजने अंतर्गत औषधे खरेदी करणे</t>
  </si>
  <si>
    <t>रूग्णालयाकडील पाण्याच्या  पंपांची, सोलर सिस्टिम इ. मशिनरीची दुरूस्ती विषयक व इतर देखभाल कामे, कमला नेहरू रुग्णालय, नायडू हॉस्पिटल इ. ठिकाणच्या लिफ्टची 
ऑपरेटिंगची / देखभालीची कामे करणे 
(विद्युत)</t>
  </si>
  <si>
    <t>RE17F142</t>
  </si>
  <si>
    <t>रुग्णालये, प्रसूतिगृहे व औषधालये येथे 
विविध सुधारणा कामे करणे</t>
  </si>
  <si>
    <t>RE17F143</t>
  </si>
  <si>
    <t>डॉ. कोटणीस दवाखना (गाडीखाना) येथील 
लिफटचे काम करणे व इतर तद्नुषंगिक कामे 
करणे</t>
  </si>
  <si>
    <t>RE17F144</t>
  </si>
  <si>
    <t>डॉ.कोटणीस दवाखाना (गाडीखाना) येथील प्रसुतीगृहाची विविध सुधारणा कामे करणे</t>
  </si>
  <si>
    <t>RE17F145</t>
  </si>
  <si>
    <t>पुणे मनपा वॉ.क्र. 89 वानवडी येथील कै. 
नामदेवराव गेणूजी शिवरकर दवाखान्याच्या 
अंतर्गत कामे व सुधारणा कामे करणे</t>
  </si>
  <si>
    <t>RE17F146</t>
  </si>
  <si>
    <t>समाविष्ट गावांमध्ये नवीन रुग्णालये व 
दवाखाने / सद्यस्थितीतील रुग्णालये व दवाखने सुरू करणेकरिता कंत्राटी पध्दतीने पगारापोटी मनपा हिस्सा</t>
  </si>
  <si>
    <t>RE17F147</t>
  </si>
  <si>
    <t>पुणे शहरातील रुग्णालये व स्मशानभूमींमध्ये 
खाजगी सुरक्षा रक्षक पुरविणे</t>
  </si>
  <si>
    <t>RE17F147B</t>
  </si>
  <si>
    <t>ज्येष्ठ महिला तपासणी शिबिर घेण्यासाठी व 
उपचार</t>
  </si>
  <si>
    <t>जननी शिशु सुरक्षा अंतर्गत विविध उपकरणे</t>
  </si>
  <si>
    <t>RE17F147D</t>
  </si>
  <si>
    <t>कमला नेहरू रुग्णालय, सोनवणे हॉस्पिटल, 
राजीव गांधी हॉस्पिटल, नायडू हॉस्पिटल करिता लिफ्टची देखभाल व दुरूस्ती व इतर तद्नुषंगिक कामे करणे</t>
  </si>
  <si>
    <t>RE17F147F</t>
  </si>
  <si>
    <t>कमला नेहरू रुग्णालय, सोनवणे हॉस्पिटल, 
राजीव गांधी हॉस्पिटल, नायडू हॉस्पिटल करिता लिफ्टस्मनचे वेतनापोटी (ठेकेदारी पध्दतीने)</t>
  </si>
  <si>
    <t>RE17F147G</t>
  </si>
  <si>
    <t>मध्यवर्ती आरोग्य खात्याकडील विविध 
विभागातील फर्निचर करणे</t>
  </si>
  <si>
    <t>RE17F147H</t>
  </si>
  <si>
    <t>शीत साखळी उपकरणे देखभाल दुरूस्ती</t>
  </si>
  <si>
    <t>RE17F147J</t>
  </si>
  <si>
    <t>जननी शिशु सुरक्षा कार्यक्रम अंतर्गत मोफत 
औषधे, तपासणी, पौष्टिक आहार व वाहन 
व्यवस्था देणे</t>
  </si>
  <si>
    <t>RE17F147N</t>
  </si>
  <si>
    <t>विभागीय कार्यालयांच्या कार्यक्षेत्रात डॉग 
पॉंड्स आणि व्हेटरनरी क्लिनिक टेंडर 
पध्दतीने बांधणे</t>
  </si>
  <si>
    <t>RE17F147P</t>
  </si>
  <si>
    <t>ख. कामगार राज्य विमा योजना</t>
  </si>
  <si>
    <t>RE17F148A</t>
  </si>
  <si>
    <t>क. सेवकांसाठी आरोग्य सहाय्य योजना</t>
  </si>
  <si>
    <t>RE17F151A</t>
  </si>
  <si>
    <t>RE17F152</t>
  </si>
  <si>
    <t>3. औषधे, उपकरणी व साहित्य वगैरे :</t>
  </si>
  <si>
    <t>अ−1. मनपा सभासदांसाठी</t>
  </si>
  <si>
    <t>RE17F153A</t>
  </si>
  <si>
    <t>अ−2. मनपा सेवकांसाठी</t>
  </si>
  <si>
    <t>RE17F153B</t>
  </si>
  <si>
    <t>ब−1. मनपा सभासदांसाठी रिएम्बर्समेंट</t>
  </si>
  <si>
    <t>RE17F153C</t>
  </si>
  <si>
    <t>ब−2. मनपा सेवकांसाठी रिएम्बर्समेंट</t>
  </si>
  <si>
    <t>RE17F153D</t>
  </si>
  <si>
    <t>माजी सभासदांसाठी वैद्यकिय सहाय्य योजना</t>
  </si>
  <si>
    <t>RE17F153E</t>
  </si>
  <si>
    <t>शिक्षण मंडळ सेवकांसाठी रिएम्बर्समेंट</t>
  </si>
  <si>
    <t>RE17F153F</t>
  </si>
  <si>
    <t>पुणे शहरातील झोपडपट्टीत राहणारे / पिवळे 
रेशनकार्ड धारक / वार्षिक उत्पन्न रु. 1 लाखापर्यंतच्या नागरिकांसाठी पुणे मनपातर्फे 
आरोग्य सहाय्य योजना</t>
  </si>
  <si>
    <t>कारकस युटीलायझेशन प्रोजेक्टची देखभाल 
दुरुस्ती</t>
  </si>
  <si>
    <t>RE17F155</t>
  </si>
  <si>
    <t>मयत अनुदान</t>
  </si>
  <si>
    <t>RE17F156</t>
  </si>
  <si>
    <t>ज्येष्ठ नागरिकांची मोफत आरोग्य तपासणी 
करणे</t>
  </si>
  <si>
    <t>RE17F157</t>
  </si>
  <si>
    <t>साथीचे रोगनियंत्रण विविध उपाय 
योजनांसाठी</t>
  </si>
  <si>
    <t>RE17F158</t>
  </si>
  <si>
    <t>मांस, मासळी बाजार व पशुवधगृहे</t>
  </si>
  <si>
    <t>RE17F161A</t>
  </si>
  <si>
    <t>RE17F162</t>
  </si>
  <si>
    <t>3. जंतुनाशक औषधे</t>
  </si>
  <si>
    <t>RE17F163</t>
  </si>
  <si>
    <t>4. दिवाबत्ती व विजेची उपकरणे देखभाल व 
दुरुस्ती (विद्युत)</t>
  </si>
  <si>
    <t>RE17F164</t>
  </si>
  <si>
    <t>5. कोंढवा कत्तलखाना ई.टी.पी. प्लॅन्ट 
चालविणे व इतर सुधारणा कामे करणे</t>
  </si>
  <si>
    <t>RE17F165</t>
  </si>
  <si>
    <t>जन्म व मृत्यू रेकॉर्डचे संगणकीकरण करणे, 
डेटाबेस, स्कॅनिंग व डिजीटलायझेशन करणे</t>
  </si>
  <si>
    <t>RE17F166</t>
  </si>
  <si>
    <t>जन्म व मृत्यू दाखल्यांसाठी मनपाच्या 
लोगोसह वॉटरमार्क पेपरचा पुरवठा करणे</t>
  </si>
  <si>
    <t>RE17F167</t>
  </si>
  <si>
    <t>जन्म व मृत्यू रजिस्टर्ससाठी रेकॉर्डरूम तयार 
करणे</t>
  </si>
  <si>
    <t>RE17F168</t>
  </si>
  <si>
    <t>वैकुंठ स्मशानभूमी येथे सुधारणा कामे करणे</t>
  </si>
  <si>
    <t>RE17F169</t>
  </si>
  <si>
    <t>कैलास स्मशानभूमी येथे सुधारणा कामे करणे</t>
  </si>
  <si>
    <t>RE17F170</t>
  </si>
  <si>
    <t>शहरातील हिंदू स्मशानभूमीत सुधारणा कामे 
करणे</t>
  </si>
  <si>
    <t>RE17F171</t>
  </si>
  <si>
    <t>नव्याने समाविष्ट झालेल्या गावांतील 
स्मशानभूमीत सुधारणा कामे करणे</t>
  </si>
  <si>
    <t>RE17F172</t>
  </si>
  <si>
    <t>संगमवाडी गावामध्ये हिंदू स्मशानभूमीमध्ये 
विविध सुधारित विकासाची अद्यायावत कामे 
करणे</t>
  </si>
  <si>
    <t>RE17F174</t>
  </si>
  <si>
    <t>संगमवाडी स्मशानभूमीमध्ये भवन खाते 
अंतर्गत विविध विकास कामे करणे</t>
  </si>
  <si>
    <t>RE17F175</t>
  </si>
  <si>
    <t>स.नं.4 वडगावशेरीमध्ये 13 गुंठेच्या 
जागेमध्ये विद्युत दाहिनी बसविणे</t>
  </si>
  <si>
    <t>RE17F176</t>
  </si>
  <si>
    <t>शहरातील मुस्लिम कब्रस्तानात सुधारणा 
कामे करणे</t>
  </si>
  <si>
    <t>RE17F177</t>
  </si>
  <si>
    <t>शहरातील ख्रिश्चन दफनभूमी येथे सुधारणा 
कामे करणे</t>
  </si>
  <si>
    <t>RE17F179</t>
  </si>
  <si>
    <t>लिंगायत स्मशानभूमीत विविध सुधारणा 
कामे करणे</t>
  </si>
  <si>
    <t>RE17F180</t>
  </si>
  <si>
    <t>लिंगायत ख्रिश्चन मुस्लिम स्मशानभूमीमध्ये 
माती टाकणे</t>
  </si>
  <si>
    <t>RE17F181</t>
  </si>
  <si>
    <t>हडपसर, भैरोबानाला येथील जन्नताबाद 
दफनभूमी येथे सुधारणा कामे करणे</t>
  </si>
  <si>
    <t>RE17F182</t>
  </si>
  <si>
    <t>आरोग्य कार्यालयाचे नियंत्रणाखाली कोंढवा 
कत्तलखाना, मटण, मासळी मार्केटची दुरूस्ती</t>
  </si>
  <si>
    <t>RE17F183</t>
  </si>
  <si>
    <t>कोंढवा कत्तलखाना येथील प्रयोगशाळा 
चालविणे</t>
  </si>
  <si>
    <t>RE17F184</t>
  </si>
  <si>
    <t>पुणे शहरात (वैकुंठ, येरवडा, कैलास, 
शास्त्रीनगर, कोथरूड, कोरेगांवपार्क, बाणेर, 
बालेवाडी, वानवडी स्मशानभूमी) 
याठिकाणी वुड फायर चिमणी सुरू करणे</t>
  </si>
  <si>
    <t>RE17F185</t>
  </si>
  <si>
    <t>प्र.क्र. 63, स.ने. 62, दफनभूमीसाठी 
ताब्यात आलेल्या नवीन जागेवर सुधारणा 
कामे करणे</t>
  </si>
  <si>
    <t>RE17F186</t>
  </si>
  <si>
    <t>मुंढवा, केशवनगर येथे ईनसिनेटर चालविणे</t>
  </si>
  <si>
    <t>RE17F187</t>
  </si>
  <si>
    <t>शहरी गरीब वैद्यकीय सहाय्य योजना व 
अंशदायी वैद्यकीय सहाय्य योजनेचे मनपा सभासदांना स्मार्टकार्ड देणे.</t>
  </si>
  <si>
    <t>RE17F188</t>
  </si>
  <si>
    <t>पुणे मनपाचे जन्म-मृत्यू केंद्रावर स्कॅनर व 
संगणक यंत्रणा कार्यान्वित करणे.</t>
  </si>
  <si>
    <t>RE17F189</t>
  </si>
  <si>
    <t>जनेरीक मेडीसिन शॉप सुरू करणे.</t>
  </si>
  <si>
    <t>RE17F190</t>
  </si>
  <si>
    <t>कमला नेहरू रुग्णालय येथील अतिदक्षता 
विभागाकरिता दैनंदिन वापरासाठी औषधें व इतर अत्यावश्यक साहित्य (कंझुमेबल) खरेदी करणे</t>
  </si>
  <si>
    <t>RE17F191</t>
  </si>
  <si>
    <t>कमला नेहरू रुग्णालय येथे बंदपत्रित तज्ज्ञ (बाँडेड) (स्पेशालिस्ट व सुपर स्पेशालिस्ट) डॉक्टरांच्या एकवट वेतनापोटी</t>
  </si>
  <si>
    <t>RE17F192</t>
  </si>
  <si>
    <t>कमलानेहरू हॉस्पिटल येथील विद्युत 
विषयक कामांसाठी आऊटसोर्सिंगने तांत्रिक 
सेवक उपलब्ध करणे (विद्युत)</t>
  </si>
  <si>
    <t>RE17F193</t>
  </si>
  <si>
    <t>RE17F###A</t>
  </si>
  <si>
    <t>क. लोकारोग्य बेरीज</t>
  </si>
  <si>
    <t>7. रुग्णालये, प्रसूतिगृहे व औषधालये 
इ.एकूण बेरीज</t>
  </si>
  <si>
    <t>9. पथांची झाडलोट, कचरावाहतूक व मैलापाणी वाहतूक व्यवस्था</t>
  </si>
  <si>
    <t>RE19A101A</t>
  </si>
  <si>
    <t>RE19A102</t>
  </si>
  <si>
    <t>3. सॅनिटेशन कमिटी जनजागृती मोहिम</t>
  </si>
  <si>
    <t>RE19A103</t>
  </si>
  <si>
    <t>4. कोठी व इतर साहित्य व खराटापोटी भत्ता</t>
  </si>
  <si>
    <t>RE19A104</t>
  </si>
  <si>
    <t>6. रॅक पिकर्स यांचा विमा काढणे व त्यांच्या 
मुलांना शैक्षणिक अर्थसहाय्य करणे</t>
  </si>
  <si>
    <t>7. उरूळी कचरा डेपोसाठी लागणाऱ्या कचरा 
गाड्या भाडे तत्त्वावर घेणे</t>
  </si>
  <si>
    <t>RE19A109</t>
  </si>
  <si>
    <t>9. मनपा इमारती, ऑडीटोरियम, क्षेत्रीय 
कार्यालये इ. अंतर्गत स्वच्छता करणे</t>
  </si>
  <si>
    <t>RE19A111</t>
  </si>
  <si>
    <t>13. टी.सी.एल. पावडर</t>
  </si>
  <si>
    <t>RE19A113</t>
  </si>
  <si>
    <t>14. मास्क, गमबूट, हॅण्डग्लोज इ.</t>
  </si>
  <si>
    <t>RE19A114</t>
  </si>
  <si>
    <t>16. मध्यवर्ती रॅगपिकर्स सोसायटी व इतर 
संस्थांसाठी सहाय्य व तद्नुषंगिक खर्च</t>
  </si>
  <si>
    <t>RE19A116</t>
  </si>
  <si>
    <t>18.उरुळीदेवाची फुरसुंगी कचरा डेपो 
परिसरात औषध फवारणी</t>
  </si>
  <si>
    <t>RE19A118</t>
  </si>
  <si>
    <t>19.उभारण्यात आलेल्या व्हर्मिकंपोस्ट / 
बायोगॅस व मॅकेनिकल कंपोस्टींग / श्रेडर 
मशिन प्रकल्पाची देखभाल दुरुस्ती व 
तद्नुषंगिक कामे करणे</t>
  </si>
  <si>
    <t>RE19A119</t>
  </si>
  <si>
    <t>बी.ओ.टी. तत्त्वावर उभारण्यात आलेल्या 
कचऱ्यापासून विद्युत निर्मिती प्रकल्पाच्या 
कचरा प्रक्रियेसाठी टिपींग फी आदा करणे</t>
  </si>
  <si>
    <t>RE19A133</t>
  </si>
  <si>
    <t>20. उरुळी देवाची व फुरसुंगी गावामध्ये 
टॅकरने पाणीपुरवठा करणे</t>
  </si>
  <si>
    <t>RE19A120</t>
  </si>
  <si>
    <t>21.शहरात  विविध ठिकाणी होणाय्या गॅस 
प्लॅन्टचा विद्युत खर्च (विद्युत)</t>
  </si>
  <si>
    <t>RE19A122</t>
  </si>
  <si>
    <t>शहर स्वच्छता आराखडा तयार करणे व 
राबविणे व इतर अनुषंगिक कामे करणे</t>
  </si>
  <si>
    <t>RE19A123</t>
  </si>
  <si>
    <t>संत गाडगेबाबा नागरी स्वच्छता अभियान 
राबविणे</t>
  </si>
  <si>
    <t>RE19A124</t>
  </si>
  <si>
    <t>घरोघरी जाऊन कचरा गोळा करणे, कंटेनर 
मुक्त शहर करणे</t>
  </si>
  <si>
    <t>RE19A125</t>
  </si>
  <si>
    <t>कचरा गोळा करणे यासाठी सर्वसमावेशक परिमंडळनिहाय कंत्राटे नेमणे हस्तांतरणीय केंद्रावर स्टेशनरी कॉम्पॅक्टर बसवून हूक लोडरच्या सहायाने कचरा वाहतूक करणे. देवाची उरुळी येथे कचरा खाली करुन घेणे (प्राथमिक स्टेज)</t>
  </si>
  <si>
    <t>RE19A126</t>
  </si>
  <si>
    <t>कचरा गोळा करणे यासाठी सर्वसमावेशक परिमंडळनिहाय कंत्राटे नेमणे हस्तांतरणीय केंद्रावर स्टेशनरी कॉम्पॅक्टर बसवून हूक लोडरच्या सहायाने कचरा वाहतूक करणे. देवाची उरुळी येथे कचरा खाली करुन घेणे (सेकंडरी स्टेज)</t>
  </si>
  <si>
    <t>RE19A127</t>
  </si>
  <si>
    <t>देवाची उरूळी येथे कचरा डेपोवर विविध 
काम करणे</t>
  </si>
  <si>
    <t>RE19A128</t>
  </si>
  <si>
    <t>गणेशोत्सवासाठी कलश खरेदी करणे व 
गणेशोत्सव, पालखीकरिता शौचालयाची सुविधा पुरविणे</t>
  </si>
  <si>
    <t>RE19A129</t>
  </si>
  <si>
    <t>घनकचरा व्यवस्थापन कार्यालयाकडील 
गणवेश अनुज्ञेय सेवकांसाठी गणवेश खरेदी 
करणे</t>
  </si>
  <si>
    <t>RE19A130</t>
  </si>
  <si>
    <t>घनकचराव्यवस्थापना कामी शास्ती  व 
दंडात्मक कार्यवाही करणे करिता विविध ठिकाणी गस्तीपथक नेमणे व तदूनुषंगिक खर्च  करणे</t>
  </si>
  <si>
    <t>RE19A131</t>
  </si>
  <si>
    <t>लोकनेते यशवंतराव चव्हाण स्वच्छ सुंदर 
प्रभाग स्पर्धा प्रथम क्रमांक (सन 2015-16)</t>
  </si>
  <si>
    <t>RE19A132A</t>
  </si>
  <si>
    <t>लोकनेते यशवंतराव चव्हाण स्वच्छ सुंदर 
प्रभाग स्पर्धा व्दितीय क्रमांक (सन 2015- 
16)</t>
  </si>
  <si>
    <t>RE19A132B</t>
  </si>
  <si>
    <t>लोकनेते यशवंतराव चव्हाण स्वच्छ सुंदर 
प्रभाग स्पर्धा तृतीय क्रमांक (सन 2015-16)</t>
  </si>
  <si>
    <t>RE19A132C</t>
  </si>
  <si>
    <t>लोकनेते यशवंतराव चव्हाण स्वच्छ सुंदर 
प्रभाग स्पर्धा चतुर्थ क्रमांक (सन 2015-16)</t>
  </si>
  <si>
    <t>RE19A132D</t>
  </si>
  <si>
    <t>ईयू अंतर्गत झोपडपट्टीमधील स्वच्छतेसंदर्भात 
करावयाच्या कामांसाठी मनपाचा हिस्सा</t>
  </si>
  <si>
    <t>RE19A134</t>
  </si>
  <si>
    <t>लोकनेते यशवंतराव चव्हाण शहर स्वच्छता 
अभियान अंतर्गत शून्य कचरा प्रक्रिया प्रकल्प 
राबविणे</t>
  </si>
  <si>
    <t>RE19A135</t>
  </si>
  <si>
    <t>शहरातील सार्वजनिक शौचालय व मुताऱ्या साफ करण्यासाठी आवश्यक ते साधनसाहित्य (पावडर साधन सामुग्री, केमिकल व तद्नुषंगिक साहित्य) खरेदी करणे</t>
  </si>
  <si>
    <t>RE19A136</t>
  </si>
  <si>
    <t>बायोलॉजिकल ओडोर कंट्रोलर व वेस्ट डिग्रेटर 
पुरविणे</t>
  </si>
  <si>
    <t>RE19A137</t>
  </si>
  <si>
    <t>पुणे मनपामध्ये नव्याने समाविष्ट होणाऱ्या 
गावातील झाडणकामे, कचरा गोळा करणे, वाहतूक करणे इ. कामे करणे</t>
  </si>
  <si>
    <t>RE19A138</t>
  </si>
  <si>
    <t>पुणे शहरातील सार्वजनिक स्वच्छतागृहांची 
स्वच्छता यांत्रिक पध्दतीने करणे (भाग अ व 
भाग ब)</t>
  </si>
  <si>
    <t>RE19A139</t>
  </si>
  <si>
    <t>कचरा व्यवस्थापन करणाऱ्या संस्था, व्यक्ती, 
गृहनिर्माण संस्था यांना पारितोषिके देणे 
(प्रत्येक वॉर्ड ऑफिससाठी 2 लाख तरतुद)</t>
  </si>
  <si>
    <t>RE19A140</t>
  </si>
  <si>
    <t>देवाची उरुळी / फुरसुंगीसाठी केंद्रशासीत 
अनुदानाने उभारण्यात आलेले प्रकल्प व इतर 
प्रकल्पामधील रिजेक्ट शास्त्रोक्त पध्दतीने 
बंदिस्त करणेपोटी द्यावयाची रक्कम</t>
  </si>
  <si>
    <t>RE19A141</t>
  </si>
  <si>
    <t>येवलेवाडी येथील दैनंदिन स्वच्छता, टॉयलेटस 
बांधणे, आरोग्य विषयक दुरूस्ती करणे</t>
  </si>
  <si>
    <t>RE19A142</t>
  </si>
  <si>
    <t>स्वच्छ भारत अभियान तसेच पुणे शहराच्या 
भेटीवरील विविध शिष्टमंडळांची व्यवस्था 
करणेसाठी</t>
  </si>
  <si>
    <t>RE19A143</t>
  </si>
  <si>
    <t>रॅगपिकर्ससाठी लागणाऱ्या संरक्षित साहित्य व 
विमा संरक्षण इ. सुविधा पुरविणे</t>
  </si>
  <si>
    <t>RE19A144</t>
  </si>
  <si>
    <t>घनकचरा व्यवस्थापन विषयक आधुनिक 
तंत्रज्ञान प्राप्त करण्याकरिता सेमिनार, चर्चासत्र 
व प्रशिक्षणवर्ग आयोजित करणे व उपस्थि 
राहणे</t>
  </si>
  <si>
    <t>RE19A145</t>
  </si>
  <si>
    <t>यांत्रिक पध्दतीने रस्त्यांची सफाई करणे</t>
  </si>
  <si>
    <t>RE19A146</t>
  </si>
  <si>
    <t>22. पुणे शहारात प्रभाग स्तरावर कचरा 
व्यवस्थापन करणे</t>
  </si>
  <si>
    <t>प्रभाग क्र. 01 अ</t>
  </si>
  <si>
    <t>RE19A401</t>
  </si>
  <si>
    <t>प्रभाग क्र. 04 अ</t>
  </si>
  <si>
    <t>RE19A407</t>
  </si>
  <si>
    <t>प्रभाग क्र. 04 ब</t>
  </si>
  <si>
    <t>RE19A408</t>
  </si>
  <si>
    <t>प्रभाग क्र. 05 ब</t>
  </si>
  <si>
    <t>RE19A410</t>
  </si>
  <si>
    <t>प्रभाग क्र. 06 अ</t>
  </si>
  <si>
    <t>RE19A411</t>
  </si>
  <si>
    <t>प्रभाग क्र. 06 ब</t>
  </si>
  <si>
    <t>RE19A412</t>
  </si>
  <si>
    <t>प्रभाग क्र. 07 ब</t>
  </si>
  <si>
    <t>RE19A414</t>
  </si>
  <si>
    <t>प्रभाग क्र. 08 अ</t>
  </si>
  <si>
    <t>RE19A415</t>
  </si>
  <si>
    <t>प्रभाग क्र. 09 अ</t>
  </si>
  <si>
    <t>RE19A417</t>
  </si>
  <si>
    <t>प्रभाग क्र. 09 ब</t>
  </si>
  <si>
    <t>RE19A418</t>
  </si>
  <si>
    <t>प्रभाग क्र. 10 अ</t>
  </si>
  <si>
    <t>RE19A419</t>
  </si>
  <si>
    <t>प्रभाग क्र. 12 अ</t>
  </si>
  <si>
    <t>RE19A423</t>
  </si>
  <si>
    <t>प्रभाग क्र. 12 ब</t>
  </si>
  <si>
    <t>RE19A424</t>
  </si>
  <si>
    <t>प्रभाग क्र. 13 अ</t>
  </si>
  <si>
    <t>RE19A425</t>
  </si>
  <si>
    <t>प्रभाग क्र. 14 अ</t>
  </si>
  <si>
    <t>RE19A427</t>
  </si>
  <si>
    <t>प्रभाग क्र. 17 अ</t>
  </si>
  <si>
    <t>RE19A433</t>
  </si>
  <si>
    <t>प्रभाग क्र. 17 ब</t>
  </si>
  <si>
    <t>RE19A434</t>
  </si>
  <si>
    <t>प्रभाग क्र. 18 अ</t>
  </si>
  <si>
    <t>RE19A435</t>
  </si>
  <si>
    <t>प्रभाग क्र. 18 ब</t>
  </si>
  <si>
    <t>RE19A436</t>
  </si>
  <si>
    <t>प्रभाग क्र. 19 अ</t>
  </si>
  <si>
    <t>RE19A437</t>
  </si>
  <si>
    <t>प्रभाग क्र. 19 ब</t>
  </si>
  <si>
    <t>RE19A438</t>
  </si>
  <si>
    <t>प्रभाग क्र. 23 अ</t>
  </si>
  <si>
    <t>RE19A445</t>
  </si>
  <si>
    <t>प्रभाग क्र. 23 ब</t>
  </si>
  <si>
    <t>RE19A446</t>
  </si>
  <si>
    <t>प्रभाग क्र. 27 अ</t>
  </si>
  <si>
    <t>RE19A453</t>
  </si>
  <si>
    <t>प्रभाग क्र. 27 ब</t>
  </si>
  <si>
    <t>RE19A454</t>
  </si>
  <si>
    <t>प्रभाग क्र. 28 अ</t>
  </si>
  <si>
    <t>RE19A455</t>
  </si>
  <si>
    <t>प्रभाग क्र. 28 ब</t>
  </si>
  <si>
    <t>RE19A456</t>
  </si>
  <si>
    <t>प्रभाग क्र. 29 अ</t>
  </si>
  <si>
    <t>RE19A457</t>
  </si>
  <si>
    <t>प्रभाग क्र. 29 ब</t>
  </si>
  <si>
    <t>RE19A458</t>
  </si>
  <si>
    <t>प्रभाग क्र. 35 अ</t>
  </si>
  <si>
    <t>RE19A469</t>
  </si>
  <si>
    <t>प्रभाग क्र. 36 अ</t>
  </si>
  <si>
    <t>RE19A471</t>
  </si>
  <si>
    <t>प्रभाग क्र. 38 अ</t>
  </si>
  <si>
    <t>RE19A475</t>
  </si>
  <si>
    <t>प्रभाग क्र. 38 ब</t>
  </si>
  <si>
    <t>RE19A476</t>
  </si>
  <si>
    <t>प्रभाग क्र. 39 अ</t>
  </si>
  <si>
    <t>RE19A477</t>
  </si>
  <si>
    <t>प्रभाग क्र. 39 ब</t>
  </si>
  <si>
    <t>RE19A478</t>
  </si>
  <si>
    <t>प्रभाग क्र. 40 अ</t>
  </si>
  <si>
    <t>RE19A479</t>
  </si>
  <si>
    <t>प्रभाग क्र. 42 अ</t>
  </si>
  <si>
    <t>RE19A483</t>
  </si>
  <si>
    <t>प्रभाग क्र. 42 ब</t>
  </si>
  <si>
    <t>RE19A484</t>
  </si>
  <si>
    <t>प्रभाग क्र. 43 अ</t>
  </si>
  <si>
    <t>RE19A485</t>
  </si>
  <si>
    <t>प्रभाग क्र. 43 ब</t>
  </si>
  <si>
    <t>RE19A486</t>
  </si>
  <si>
    <t>प्रभाग क्र. 44 अ</t>
  </si>
  <si>
    <t>RE19A487</t>
  </si>
  <si>
    <t>प्रभाग क्र. 44 ब</t>
  </si>
  <si>
    <t>RE19A488</t>
  </si>
  <si>
    <t>प्रभाग क्र. 45 अ</t>
  </si>
  <si>
    <t>RE19A489</t>
  </si>
  <si>
    <t>प्रभाग क्र. 45 ब</t>
  </si>
  <si>
    <t>RE19A490</t>
  </si>
  <si>
    <t>प्रभाग क्र. 48 अ</t>
  </si>
  <si>
    <t>RE19A495</t>
  </si>
  <si>
    <t>प्रभाग क्र. 48 ब</t>
  </si>
  <si>
    <t>RE19A496</t>
  </si>
  <si>
    <t>प्रभाग क्र. 49 ब</t>
  </si>
  <si>
    <t>RE19A498</t>
  </si>
  <si>
    <t>प्रभाग क्र. 50 अ</t>
  </si>
  <si>
    <t>RE19A499</t>
  </si>
  <si>
    <t>प्रभाग क्र. 50 ब</t>
  </si>
  <si>
    <t>RE19A500</t>
  </si>
  <si>
    <t>प्रभाग क्र. 51 अ</t>
  </si>
  <si>
    <t>RE19A501</t>
  </si>
  <si>
    <t>प्रभाग क्र. 51 ब</t>
  </si>
  <si>
    <t>RE19A502</t>
  </si>
  <si>
    <t>प्रभाग क्र. 52 अ</t>
  </si>
  <si>
    <t>RE19A503</t>
  </si>
  <si>
    <t>प्रभाग क्र. 52 ब</t>
  </si>
  <si>
    <t>RE19A504</t>
  </si>
  <si>
    <t>प्रभाग क्र. 53 अ</t>
  </si>
  <si>
    <t>RE19A505</t>
  </si>
  <si>
    <t>प्रभाग क्र. 53 ब</t>
  </si>
  <si>
    <t>RE19A506</t>
  </si>
  <si>
    <t>प्रभाग क्र. 54 अ</t>
  </si>
  <si>
    <t>RE19A507</t>
  </si>
  <si>
    <t>प्रभाग क्र. 54 ब</t>
  </si>
  <si>
    <t>RE19A508</t>
  </si>
  <si>
    <t>प्रभाग क्र. 55 अ</t>
  </si>
  <si>
    <t>RE19A509</t>
  </si>
  <si>
    <t>प्रभाग क्र. 55 ब</t>
  </si>
  <si>
    <t>RE19A510</t>
  </si>
  <si>
    <t>प्रभाग क्र. 56 अ</t>
  </si>
  <si>
    <t>RE19A511</t>
  </si>
  <si>
    <t>प्रभाग क्र. 56 ब</t>
  </si>
  <si>
    <t>RE19A512</t>
  </si>
  <si>
    <t>प्रभाग क्र. 57 अ</t>
  </si>
  <si>
    <t>RE19A513</t>
  </si>
  <si>
    <t>प्रभाग क्र. 58 अ</t>
  </si>
  <si>
    <t>RE19A515</t>
  </si>
  <si>
    <t>प्रभाग क्र. 59 अ</t>
  </si>
  <si>
    <t>RE19A517</t>
  </si>
  <si>
    <t>प्रभाग क्र. 59 ब</t>
  </si>
  <si>
    <t>RE19A518</t>
  </si>
  <si>
    <t>प्रभाग क्र. 60 अ</t>
  </si>
  <si>
    <t>RE19A519</t>
  </si>
  <si>
    <t>प्रभाग क्र. 60 ब</t>
  </si>
  <si>
    <t>RE19A520</t>
  </si>
  <si>
    <t>प्रभाग क्र. 61 अ</t>
  </si>
  <si>
    <t>RE19A521</t>
  </si>
  <si>
    <t>प्रभाग क्र. 62 अ</t>
  </si>
  <si>
    <t>RE19A523</t>
  </si>
  <si>
    <t>प्रभाग क्र. 62 ब</t>
  </si>
  <si>
    <t>RE19A524</t>
  </si>
  <si>
    <t>प्रभाग क्र. 64 अ</t>
  </si>
  <si>
    <t>RE19A527</t>
  </si>
  <si>
    <t>प्रभाग क्र. 64 ब</t>
  </si>
  <si>
    <t>RE19A528</t>
  </si>
  <si>
    <t>प्रभाग क्र. 65 अ</t>
  </si>
  <si>
    <t>RE19A529</t>
  </si>
  <si>
    <t>प्रभाग क्र. 65 ब</t>
  </si>
  <si>
    <t>RE19A530</t>
  </si>
  <si>
    <t>प्रभाग क्र. 66 अ</t>
  </si>
  <si>
    <t>RE19A531</t>
  </si>
  <si>
    <t>प्रभाग क्र. 67 अ</t>
  </si>
  <si>
    <t>RE19A533</t>
  </si>
  <si>
    <t>प्रभाग क्र. 67 ब</t>
  </si>
  <si>
    <t>RE19A534</t>
  </si>
  <si>
    <t>प्रभाग क्र. 68 ब</t>
  </si>
  <si>
    <t>RE19A536</t>
  </si>
  <si>
    <t>प्रभाग क्र. 69 अ</t>
  </si>
  <si>
    <t>RE19A537</t>
  </si>
  <si>
    <t>प्रभाग क्र. 69 ब</t>
  </si>
  <si>
    <t>RE19A538</t>
  </si>
  <si>
    <t>प्रभाग क्र. 70 अ</t>
  </si>
  <si>
    <t>RE19A539</t>
  </si>
  <si>
    <t>प्रभाग क्र. 70 ब</t>
  </si>
  <si>
    <t>RE19A540</t>
  </si>
  <si>
    <t>प्रभाग क्र. 71 अ</t>
  </si>
  <si>
    <t>RE19A541</t>
  </si>
  <si>
    <t>प्रभाग क्र. 71 ब</t>
  </si>
  <si>
    <t>RE19A542</t>
  </si>
  <si>
    <t>प्रभाग क्र. 72 अ</t>
  </si>
  <si>
    <t>RE19A543</t>
  </si>
  <si>
    <t>प्रभाग क्र. 75 ब</t>
  </si>
  <si>
    <t>RE19A550</t>
  </si>
  <si>
    <t>प्रभाग क्र. 76 अ</t>
  </si>
  <si>
    <t>RE19A551</t>
  </si>
  <si>
    <t>प्रभाग क्र. 76 ब</t>
  </si>
  <si>
    <t>RE19A552</t>
  </si>
  <si>
    <t>क−1. बेरीज</t>
  </si>
  <si>
    <t>क−2. पथांची झाडलोट (विभागीय कार्या.)</t>
  </si>
  <si>
    <t>RE19A###A</t>
  </si>
  <si>
    <t>घंटागाड्या,सायकल रिक्षा पुरविणे व 
दुरूस्ती,बकेट खरेदी करणे, आरोग्यकोठ्या 
दुरूस्त करणे</t>
  </si>
  <si>
    <t>RE19A###C</t>
  </si>
  <si>
    <t>आऊटसोर्सिंग ने कचरा संदर्भात कामे करून 
घेणे</t>
  </si>
  <si>
    <t>RE19A###D</t>
  </si>
  <si>
    <t>बायोगॅस, गांडुळखत प्रकल्प संबंधी 
आवश्यक ती कामे करणे</t>
  </si>
  <si>
    <t>RE19A###E</t>
  </si>
  <si>
    <t>क−2. बेरीज</t>
  </si>
  <si>
    <t>ख−1. कचरावाहतूक</t>
  </si>
  <si>
    <t>RE19B101A</t>
  </si>
  <si>
    <t>RE19B102</t>
  </si>
  <si>
    <t>RE19B103</t>
  </si>
  <si>
    <t>5. कचरा डेपोतील कचरा यंत्रसामुग्री 
भाड्याने घेऊन हवारी करणे</t>
  </si>
  <si>
    <t>RE19B105</t>
  </si>
  <si>
    <t>ख−2. कचरा वाहतूक (विभागीय कार्यालय)</t>
  </si>
  <si>
    <t>RE19B###A</t>
  </si>
  <si>
    <t>RE19C101A</t>
  </si>
  <si>
    <t>ग−2. मैला व मैलापाणी वाहतूक (विभा. कार्या.)</t>
  </si>
  <si>
    <t>RE19C###A</t>
  </si>
  <si>
    <t>घ−2. भुयारी गटारे, कुंड्या व चेंबर्स स्वच्छता (विभागीय कार्यालय)</t>
  </si>
  <si>
    <t>RE19D###A</t>
  </si>
  <si>
    <t>घ−2. बेरीज</t>
  </si>
  <si>
    <t>घ. एकूण बेरीज</t>
  </si>
  <si>
    <t>च−2. झोपडपट्टी वस्त्यांची स्वच्छता व साफसफाईची कामे (विभा.का</t>
  </si>
  <si>
    <t>RE19E###A</t>
  </si>
  <si>
    <t>च−2. बेरीज</t>
  </si>
  <si>
    <t>च. एकूण बेरीज</t>
  </si>
  <si>
    <t>9. पथांची झाडलोट, कचरा वाहतूक व 
मैलापाणी वाहतूक व्यवस्था एकूण बेरीज</t>
  </si>
  <si>
    <t>क−1. पथ सुधारणा (विशेष कार्याधिकारी)</t>
  </si>
  <si>
    <t>RE20A101A</t>
  </si>
  <si>
    <t>2. हंगामी सेवकवर्ग वेतन (रोजंदारी 
सेवकवर्ग)</t>
  </si>
  <si>
    <t>RE20A102A</t>
  </si>
  <si>
    <t>3. संकीर्ण (1) पथ विभाग</t>
  </si>
  <si>
    <t>RE20A103A</t>
  </si>
  <si>
    <t>क−2. पथ सुधारणा (विशेष कार्याधिकारी) (विभा.कार्या.)</t>
  </si>
  <si>
    <t>RE20A###A</t>
  </si>
  <si>
    <t>RE20A301/W2-#</t>
  </si>
  <si>
    <t>RE20A302/C2-#</t>
  </si>
  <si>
    <t>ख−1. पथ दुरुस्ती (पथ विभाग)</t>
  </si>
  <si>
    <t>1. पथांची दुरुस्ती</t>
  </si>
  <si>
    <t>(अ) निरनिराळ्या पथांवरील खड्डे दुरुस्ती 
करणे (मोबाईल पार्टी)</t>
  </si>
  <si>
    <t>RE20B101A</t>
  </si>
  <si>
    <t>2. हत्यारे व साहित्य</t>
  </si>
  <si>
    <t>RE20B103</t>
  </si>
  <si>
    <t>3. औंध व येरवडा सेंट्रल स्टोअरे व इतर 
कोठ्यावर सुधारणा व प्रकाश योजना करणे 
(विद्युत)</t>
  </si>
  <si>
    <t>RE20B104</t>
  </si>
  <si>
    <t>4. यंत्रे दुरुस्ती हॉट मिक्स प्लँट साहित्य व 
इतर कामे / डांबरी माल विकत घेणे</t>
  </si>
  <si>
    <t>RE20B106</t>
  </si>
  <si>
    <t>5. अस्तित्वातील पुलांची, नाल्यांची व 
नाल्यावरील कल्व्हर्टची देखभाल व दुरुस्ती</t>
  </si>
  <si>
    <t>RE20B107</t>
  </si>
  <si>
    <t>9. कोठयांवरील रोलर्स, मिक्सर्स, पेव्हर 
अन्य यंत्रसामुग्री दुरस्ती</t>
  </si>
  <si>
    <t>RE20B114</t>
  </si>
  <si>
    <t>10. पावसाळ्यात खराब झालेल्या रस्त्यांवर 
आवश्यकतेनुसार डांबरीकरण व इतर कामे 
करणे</t>
  </si>
  <si>
    <t>RE20B115</t>
  </si>
  <si>
    <t>11. ट्रॅफिक वॉर्डन यांच्या खर्चासाठी</t>
  </si>
  <si>
    <t>RE20B116</t>
  </si>
  <si>
    <t>पुणे शहरातील रस्त्यांना ज्या व्यक्तींची नावे 
दिलेली आहेत त्या व्यक्तींच्या कार्याची 
महती विषद करणारे फलक संबंधित 
रस्त्यावर बसविणे</t>
  </si>
  <si>
    <t>RE20B119</t>
  </si>
  <si>
    <t>पथ विभागाकडील योजनेतर (नॉन प्लॅन) 
कामे (यादी ए11)</t>
  </si>
  <si>
    <t>RE20B120#</t>
  </si>
  <si>
    <t>वाहतूक नियंत्रण विभागाकडील योजनेतर 
(नॉन प्लॅन) कामे (यादी ए12)</t>
  </si>
  <si>
    <t>RE20B121#</t>
  </si>
  <si>
    <t>RE20B###A</t>
  </si>
  <si>
    <t>निरनिराळ्या पथावरील खड्डे दुरुस्ती करणे</t>
  </si>
  <si>
    <t>RE20B###B</t>
  </si>
  <si>
    <t>RE20B###C</t>
  </si>
  <si>
    <t>पथावरील पुतळ्यांची स्वच्छता व दुरूस्ती 
करणे</t>
  </si>
  <si>
    <t>RE20B###D</t>
  </si>
  <si>
    <t>साईन बोर्डस् रंगविणे, रंगरंगोटी, रेलींगची 
कामे व डिव्हायडरची कामे करणे</t>
  </si>
  <si>
    <t>RE20B###E</t>
  </si>
  <si>
    <t>RE20B###F</t>
  </si>
  <si>
    <t>RE20B###G</t>
  </si>
  <si>
    <t>RE20B###H</t>
  </si>
  <si>
    <t>कोठीसाठी आवश्यक साहित्य पुरविणे व 
खरेदी करणे</t>
  </si>
  <si>
    <t>RE20B###J</t>
  </si>
  <si>
    <t>किरकोळ दुरुस्तीची कामे मजुरांमार्फत करून 
घेणे</t>
  </si>
  <si>
    <t>RE20B###K</t>
  </si>
  <si>
    <t>पावसाळी लाईन 600 मि.मि.पर्यंत पाईप 
टाकणे/दुरूस्ती करणे व इतर अनुषंगिक कामे करणे</t>
  </si>
  <si>
    <t>RE20B###L</t>
  </si>
  <si>
    <t>पावसाळी जाळ्या पुरविणे, बसविणे व 
दुरूस्ती करणे</t>
  </si>
  <si>
    <t>RE20B###M</t>
  </si>
  <si>
    <t>काँक्रीटीकरण करणे / फरशी बसविणे व 
दुरूस्ती करणे</t>
  </si>
  <si>
    <t>RE20B###N</t>
  </si>
  <si>
    <t>RE20B###P</t>
  </si>
  <si>
    <t>RE20C101A</t>
  </si>
  <si>
    <t>RE20C102</t>
  </si>
  <si>
    <t>3. सोडियम व्हेपर दिवे व साहित्य खरेदी 
करणे</t>
  </si>
  <si>
    <t>RE20C109</t>
  </si>
  <si>
    <t>4. समाविष्ट गावांमधील वीज खर्च</t>
  </si>
  <si>
    <t>RE20C103</t>
  </si>
  <si>
    <t>5. विद्युत कोठ्यांमधील दिवाबत्ती खर्च व 
निरनिराळ्या समारंभ प्रसंगी ध्वनिप्रक्षेपक 
व्यवस्था करणे</t>
  </si>
  <si>
    <t>RE20C105</t>
  </si>
  <si>
    <t>6. येरवडा येथील हॉट मिक्स प्लँटसाठी वीज 
खर्च</t>
  </si>
  <si>
    <t>RE20C106</t>
  </si>
  <si>
    <t>7. शनिवार वाडा येथे प्रकाश व्यवस्था करणे</t>
  </si>
  <si>
    <t>RE20C107</t>
  </si>
  <si>
    <t>8. विविध प्रकारच्या मशिनरी, लिफ्ट, 
ए.सी., इत्यादींची देखभाल दुरूस्ती करणे</t>
  </si>
  <si>
    <t>RE20C108</t>
  </si>
  <si>
    <t>9. गणेशोत्सव काळात शनिवारवाडा व 
संपूर्ण शहरात विविध कार्यक्रमांसाठी 
तात्पुरती प्रकाश व्यवस्था करणे</t>
  </si>
  <si>
    <t>RE20C110</t>
  </si>
  <si>
    <t>कारंजे व थ्रीडी थिएटर ऑपरेटिंग देखभाल, 
दुरूस्ती करणे</t>
  </si>
  <si>
    <t>RE20C111</t>
  </si>
  <si>
    <t>मनपाच्या विविध भवनांमधील उद्वाहकाची 
देखभाल दुरूस्ती</t>
  </si>
  <si>
    <t>RE20C112</t>
  </si>
  <si>
    <t>विद्युत विभागाकडील दैनंदिन देखभाल 
दुरुस्ती सक्षमतेने होणेसाठी जीप माउंटेड 
लॅडर्स पुरविणे</t>
  </si>
  <si>
    <t>RE20C113</t>
  </si>
  <si>
    <t>हजरत सिद्दकी उद्यान येथील म्युजिक 
फाउंटेन ची देखभाल दुरूस्ती व ऑपरेटींग करणे</t>
  </si>
  <si>
    <t>RE20C114</t>
  </si>
  <si>
    <t>गणेशोत्सव काळात आवश्यकतेनुसार घाटांवर सुरेक्षेसाठी तात्पुरत्या स्वरुपात 
अत्याधुनिक सीसीटीव्ही कॅमेरे यंत्रणा उभारणं</t>
  </si>
  <si>
    <t>RE20C115</t>
  </si>
  <si>
    <t>ग−2. पथांवरील दिवाबत्ती (विभागीय कार्यालय)</t>
  </si>
  <si>
    <t>RE20C###A</t>
  </si>
  <si>
    <t>रस्त्यावरील दिवे, देखभाल दुरूस्ती तसेच 
विद्युत विषयक आवश्यक कामे करणे</t>
  </si>
  <si>
    <t>RE20C###C</t>
  </si>
  <si>
    <t>RE20C###D</t>
  </si>
  <si>
    <t>RE20C301/W1-#</t>
  </si>
  <si>
    <t>RE20C302/C1-#</t>
  </si>
  <si>
    <t>घ. विशेष कार्याधिकारी (विशेष प्रकल्प) - स्वा. सावरकर भवन</t>
  </si>
  <si>
    <t>1. संकीर्ण</t>
  </si>
  <si>
    <t>RE20D103</t>
  </si>
  <si>
    <t>2. बीएसयुपी प्रकल्पांतर्गत बांधण्यात 
आलेल्या ओटा मार्केट इनसीटू डॉरमेटरीज, वारजे, हडपसर येथील इमारतींसाठी सिक्युरिटी पुरविणे, मेंटेनन्स, लाईटबील, रिपेअरिंग व इतर तद्नुषंगीक कामे करणे</t>
  </si>
  <si>
    <t>RE20D104</t>
  </si>
  <si>
    <t>च. विशेष कार्याधिकारी (तां. सं.) - प्रकल्प व्यवस्थापन कक्ष</t>
  </si>
  <si>
    <t>RE20E103</t>
  </si>
  <si>
    <t>RE20F102</t>
  </si>
  <si>
    <t>3. मेट्रो सेल विभागाकडील खर्च</t>
  </si>
  <si>
    <t>RE20F103</t>
  </si>
  <si>
    <t>10. पथ सुधारणा एकूण बेरीज</t>
  </si>
  <si>
    <t>क. यांत्रिक स्थापत्य अधिकारी यांचे कार्यालय</t>
  </si>
  <si>
    <t>RE21A102</t>
  </si>
  <si>
    <t>2. पेट्रोल, डिझेल, ऑईल व सीएनजीसाठी 
खर्च</t>
  </si>
  <si>
    <t>RE21A103</t>
  </si>
  <si>
    <t>2अ. सुटे भाग खर्च</t>
  </si>
  <si>
    <t>RE21A103A</t>
  </si>
  <si>
    <t>3. फुरसुंगी व अन्य टोलनाक्यासाठी गाड्यांचे 
टोल भरणे</t>
  </si>
  <si>
    <t>RE21A104</t>
  </si>
  <si>
    <t>4. भाडे तत्त्वावर गाड्या घेणे</t>
  </si>
  <si>
    <t>RE21A105</t>
  </si>
  <si>
    <t>5. आर.टी.ओ. पासिंग कामे करणे</t>
  </si>
  <si>
    <t>RE21A106</t>
  </si>
  <si>
    <t>6. मा. पदाधिकारी यांना शासकीय 
वाहनाऐवजी वाहन प्रतीपूर्ती भत्ता</t>
  </si>
  <si>
    <t>RE21A107</t>
  </si>
  <si>
    <t>ख. कर्मशाला (स.का.)</t>
  </si>
  <si>
    <t>1−अ. कायम सेवकवर्ग वेतन (एम्प्लॉईज 
प्रॉव्हिडंट फंड अॅक्टखालील)</t>
  </si>
  <si>
    <t>RE21B101A</t>
  </si>
  <si>
    <t>1−ब. कायम सेवकवर्ग वेतन (तसलमात 
दुबेरजीमधील सेवक)</t>
  </si>
  <si>
    <t>RE21B101B</t>
  </si>
  <si>
    <t>RE21B102</t>
  </si>
  <si>
    <t>3. हत्यारे व यंत्र</t>
  </si>
  <si>
    <t>RE21B103</t>
  </si>
  <si>
    <t>4. यंत्रासाठी वीज खर्च व दुरुस्ती (विद्युत)</t>
  </si>
  <si>
    <t>RE21B104</t>
  </si>
  <si>
    <t>5. कामगारांना सूतवाईस, रॉकेल वगैरे देणे</t>
  </si>
  <si>
    <t>RE21B106</t>
  </si>
  <si>
    <t>6. मशिनरी दुरुस्ती व देखभाल</t>
  </si>
  <si>
    <t>RE21B108</t>
  </si>
  <si>
    <t>7. परवाना नुतनीकरण शुल्क</t>
  </si>
  <si>
    <t>RE21B109</t>
  </si>
  <si>
    <t>8. साहित्य खर्च</t>
  </si>
  <si>
    <t>RE21B110</t>
  </si>
  <si>
    <t>10. कामगार, मोटारसारथी यांना बुट, 
गणवेश व स्वेटर देणे</t>
  </si>
  <si>
    <t>RE21B112</t>
  </si>
  <si>
    <t>11. ढकलगाडे, व्हिल बॅरो, लोखंडी कंटेनर 
दुरूस्त करणे</t>
  </si>
  <si>
    <t>RE21B113</t>
  </si>
  <si>
    <t>ख. बेरीज</t>
  </si>
  <si>
    <t>ग. मोटार विभाग (कार्यकारी अभियंता, व्हेईकल डेपो)</t>
  </si>
  <si>
    <t>RE21C101A</t>
  </si>
  <si>
    <t>2. व्हेईकल डेपोकडील कायम सेवकवर्ग 
वेतन (एम्प्लॉईज प्रा. फंड अॅक्टखालील)</t>
  </si>
  <si>
    <t>RE21C102A</t>
  </si>
  <si>
    <t>3. कायम सेवकवर्ग वेतन (मोटारसारथी)</t>
  </si>
  <si>
    <t>RE21C103A</t>
  </si>
  <si>
    <t>4−अ. हंगामी सेवकवर्ग वेतन (मोटार व्हेईकल 
डेपोकडील सारथी विभाग व इतर हंगामी सेवकवर्ग)</t>
  </si>
  <si>
    <t>RE21C104A</t>
  </si>
  <si>
    <t>4−क. ठेकेदारी पद्धतीने घेण्यात येणाऱ्या मोटार 
सारथी / तांत्रिक सेवकांचे वेतन</t>
  </si>
  <si>
    <t>RE21C104B</t>
  </si>
  <si>
    <t>RE21C105</t>
  </si>
  <si>
    <t>6. स्वच्छता व दुरुस्ती</t>
  </si>
  <si>
    <t>RE21C106</t>
  </si>
  <si>
    <t>7. वीज खर्च (विद्युत)</t>
  </si>
  <si>
    <t>RE21C107</t>
  </si>
  <si>
    <t>8. मोटार हत्यारे</t>
  </si>
  <si>
    <t>RE21C108</t>
  </si>
  <si>
    <t>9. कामगार शिक्षण योजना साहित्य, 
फर्स्टएड कोर्स व तद्नुषंगिक खर्च</t>
  </si>
  <si>
    <t>RE21C109</t>
  </si>
  <si>
    <t>10. चहा भत्ता</t>
  </si>
  <si>
    <t>RE21C110</t>
  </si>
  <si>
    <t>11. नोंदणी शुल्क</t>
  </si>
  <si>
    <t>RE21C111</t>
  </si>
  <si>
    <t>12. विमा</t>
  </si>
  <si>
    <t>RE21C112</t>
  </si>
  <si>
    <t>13. गुलटेकडी व्हेईकल डेपो देखभाल दुरुस्ती</t>
  </si>
  <si>
    <t>RE21C113</t>
  </si>
  <si>
    <t>14. अपघात नुकसान भरपाई</t>
  </si>
  <si>
    <t>RE21C114</t>
  </si>
  <si>
    <t>15. व्हेईकल मेंटेनन्स मशिनरीची देखभाल 
व दुरुस्ती</t>
  </si>
  <si>
    <t>RE21C115</t>
  </si>
  <si>
    <t>16. परवाना नुतनीकरण शुल्क</t>
  </si>
  <si>
    <t>RE21C116</t>
  </si>
  <si>
    <t>17. आर.टी.ओ. विषयक कामे करणे</t>
  </si>
  <si>
    <t>RE21C117</t>
  </si>
  <si>
    <t>18. हायड्रॉलिक यंत्रणेवर चालणाऱ्या 
वाहनांची हायड्रॉलिक यंत्रणा दुरूस्ती</t>
  </si>
  <si>
    <t>RE21C118</t>
  </si>
  <si>
    <t>19. पुणे शहरातील ड्रेनेज लाईन जेटिंग 
मशिनच्या सहाय्याने साफ करणे</t>
  </si>
  <si>
    <t>RE21C119</t>
  </si>
  <si>
    <t>20. मोटारींचे इंजिन दुरूस्ती, रिकॉन करणे</t>
  </si>
  <si>
    <t>RE21C120</t>
  </si>
  <si>
    <t>21. प्रमुख रस्त्यांवरील ड्रेनेज चेंबरमधील 
गाळ यांत्रिक पंपाच्या सहाय्याने साफ करणे</t>
  </si>
  <si>
    <t>RE21C121</t>
  </si>
  <si>
    <t>22. शहरातील मोठ्या ड्रेनेज लाईन 
साफसफाईसाठी यांत्रिकीकरणाने साफसफाई करणे</t>
  </si>
  <si>
    <t>RE21C122</t>
  </si>
  <si>
    <t>23. प्रमुख रस्ते (समाविष्ट गावांसह) 
मेकॅनिकल स्विपींग मशिनने साफ करणे</t>
  </si>
  <si>
    <t>RE21C123</t>
  </si>
  <si>
    <t>सारसबाग कोठीकडील मशिनरींची देखभाल 
दुरूस्ती</t>
  </si>
  <si>
    <t>RE21C124</t>
  </si>
  <si>
    <t>कुत्रा वाहने, विद्युत वाहने व सलेज वाहने 
देखभाल दुरुस्तीसह खाजगीकरणाने चालविणे</t>
  </si>
  <si>
    <t>RE21C126</t>
  </si>
  <si>
    <t>बी.आर.सी. व अन्य कचरा विषयक 
वाहनांचे ऑपरेशन व मेंटेनन्स 
खाजगीकरणाने करणे</t>
  </si>
  <si>
    <t>RE21C127</t>
  </si>
  <si>
    <t>विविध रॅम्पसवरील कामकाज व कचरा 
वाहतूक खाजगीकरणाने करणे</t>
  </si>
  <si>
    <t>RE21C128</t>
  </si>
  <si>
    <t>पावसाळी नाले साफसफाईसाठी भाडेतत्वावर एस्कॅव्हेटर लोडर, हायड्रोलिक एस्कॅव्हेटर घेणे</t>
  </si>
  <si>
    <t>RE21C129</t>
  </si>
  <si>
    <t>पावसाळी नाले साफसफाईसाठी 
भाडेतत्वावर टिपर घेणे</t>
  </si>
  <si>
    <t>RE21C130</t>
  </si>
  <si>
    <t>अतिक्रमण, बांधकाम नियंत्रण, उघड्या 
पदार्थांवर कारवाई, गणेशोत्सवासाठी 
भाडेतत्वावर मालट्रक घेणे</t>
  </si>
  <si>
    <t>RE21C131</t>
  </si>
  <si>
    <t>वानवडी कोंढवा व धनकवडी क्षेत्रिय 
कार्यालयाअंतर्गत येणाऱ्या प्रभागातील 
कचरा ट्रॅक्टरच्या सहाय्याने वाहून नेणे</t>
  </si>
  <si>
    <t>RE21C132</t>
  </si>
  <si>
    <t>पुणे मनपाकडे स्थानांतरणीय केंद्रांवर कचरा 
वाहतूक करणारी वाहणे वॉशिंग करण्यासाठी व्यवस्था करणे</t>
  </si>
  <si>
    <t>RE21C133</t>
  </si>
  <si>
    <t>स्थानांतरणीय केंद्रांवर असणारे वजन 
काट्यांची देखभाल दुरूस्ती करणे</t>
  </si>
  <si>
    <t>RE21C134</t>
  </si>
  <si>
    <t>घनकचरा व्यवस्थापन, क्षेत्रिय कार्यालये, 
आरोग्य यांचेकडे कार्यरत असलेल्या वाहनांवर पी.ए. सिस्टीम बसविणे व त्याची देखभाल दुरूस्ती करणे</t>
  </si>
  <si>
    <t>RE21C135</t>
  </si>
  <si>
    <t>घनकचरा व्यवस्थापन विभागाकडील वाहनांना 
जी.पी.आर.एस. प्रणाली बसविणे</t>
  </si>
  <si>
    <t>RE21C136</t>
  </si>
  <si>
    <t>हडपसर रॅम्प वाहन देखभाल दुरूस्ती 
शेडमधील विद्युत विषयक कामे करणे</t>
  </si>
  <si>
    <t>RE21C137</t>
  </si>
  <si>
    <t>भाडेतत्त्वावर क्रेन, ट्रक व ट्रेलर घेणे</t>
  </si>
  <si>
    <t>RE21C138</t>
  </si>
  <si>
    <t>11. यांत्रिक एकूण बेरीज</t>
  </si>
  <si>
    <t>क. भवने व भूमी खाते - (म.स.आ.वि.)</t>
  </si>
  <si>
    <t>RE22A101A</t>
  </si>
  <si>
    <t>RE22A102</t>
  </si>
  <si>
    <t>मनपाच्या मिळकती संदर्भात होणारा 
अत्यावश्यक खर्च</t>
  </si>
  <si>
    <t>RE22A102B</t>
  </si>
  <si>
    <t>4. भाडे व सारा -</t>
  </si>
  <si>
    <t>अ) मनपाच्या स्थावर मिळकतींवरील सारा</t>
  </si>
  <si>
    <t>RE22A104A</t>
  </si>
  <si>
    <t>ब) भूमी भाडे</t>
  </si>
  <si>
    <t>RE22A104B</t>
  </si>
  <si>
    <t>6. महानगरपालिकेच्या वसाहती व इतर 
भवने यांची देखभाल व दुरुस्ती (भवन)</t>
  </si>
  <si>
    <t>(अ) महानगरपालिका वसाहती व इतर 
भवनातील दिवाबत्ती (विद्युत)</t>
  </si>
  <si>
    <t>RE22A107A</t>
  </si>
  <si>
    <t>(ब) कमर्शिअल इमारतीमधील उद्वाहक 
(विद्युत)</t>
  </si>
  <si>
    <t>RE22A107B</t>
  </si>
  <si>
    <t>(क) निरनिराळ्या मनपा वसाहतींमध्ये 
घरवायरिंग व वसाहतींमधील प्रकाश योजना सुधारणा व पंप दुरूस्ती करणे (विद्युत)</t>
  </si>
  <si>
    <t>RE22A107C</t>
  </si>
  <si>
    <t>(ड) विश्रामबागवाडा क्षेत्रीय कार्यालयासाठी 
लिफ्ट बसविणे व तद्नुषंगिक कामे करणे 
(विद्युत)</t>
  </si>
  <si>
    <t>RE22A107D</t>
  </si>
  <si>
    <t>7. स्वातंत्र्यवीर सावरकर औद्योगिक भवन 
येथील स्वच्छता व परिरक्षण सेवा 
(म.स.आ.वि.)</t>
  </si>
  <si>
    <t>RE22A108</t>
  </si>
  <si>
    <t>8. कमर्शिअल इमारतींत देखभाल, दुरुस्ती 
(भवन)</t>
  </si>
  <si>
    <t>RE22A109</t>
  </si>
  <si>
    <t>पुणे मनपाच्या सर्व इमारती, भवने यांसाठी 
खाजगी सुरक्षा रक्षक पुरविणे</t>
  </si>
  <si>
    <t>RE22A110</t>
  </si>
  <si>
    <t>ख. महानगरपालिकेची भवने</t>
  </si>
  <si>
    <t>1. महानगरपालिका भवनात वीजजोडाची 
कामे करणे (विद्युत)</t>
  </si>
  <si>
    <t>RE22B101</t>
  </si>
  <si>
    <t>3. विश्रामबागवाडा, लालमहाल व मोलेदिना हॉल व इतर भवनांची देखभाल व दुरुस्ती</t>
  </si>
  <si>
    <t>RE22B103</t>
  </si>
  <si>
    <t>औंध, घोलेरोड, कोथरूड, वारजे कर्वेनगर, ढोलेपाटील,  संगमवाडी, भवानीपेठ, सहकारनगर, कसबा विश्रामबागवाडा, टिळकरोड, हडपसर, बिबवेवाडी, नगर रोड (वडगावशेरी) क्षेत्रीय कार्यालय इमारत दुरुस्ती करणे व रॅम्प तयार करणे (भवन)</t>
  </si>
  <si>
    <t>RE22B104</t>
  </si>
  <si>
    <t>पुणे मनपाच्या असलेल्या वसाहतींमध्ये 
विविध दुरुस्ती करणे</t>
  </si>
  <si>
    <t>RE22B105</t>
  </si>
  <si>
    <t>महापालिका व मनपा भवन कार्यालयांत 
महिलांसाठी अत्याधुनिक स्वच्छतागृहे 
बांधणे</t>
  </si>
  <si>
    <t>महात्मा फुले पेठ येथील महात्मा फुले यांच्या 
राष्ट्रीय स्मारकाचे देखभाल व दुरस्ती करणे सावित्रीबाई फुले स्मारक व महात्मा फुले वाडा मधील परिसराचा विकास करणे</t>
  </si>
  <si>
    <t>RE22B107</t>
  </si>
  <si>
    <t>येरवडा जुने क्षेत्रीय कार्यालय इमारत विविध 
सुधारणा कामे करणे</t>
  </si>
  <si>
    <t>RE22B108</t>
  </si>
  <si>
    <t>पुणे शहरातील विविधा पुतळ्यांच्या 
चौथऱ्यांची व परिसरातील भागांची दुरूस्ती 
करणे</t>
  </si>
  <si>
    <t>RE22B109</t>
  </si>
  <si>
    <t>प्र.द. हुले मार्केट, येरवडा येथे विविध विद्युत 
विषयक देखभाल दुरूस्तीची कामे करणे 
(विद्युत)</t>
  </si>
  <si>
    <t>RE22B111</t>
  </si>
  <si>
    <t>1. कायम सेवकवर्ग वेतन (म.स.आ.वि.)</t>
  </si>
  <si>
    <t>RE22C101A</t>
  </si>
  <si>
    <t>RE22C102</t>
  </si>
  <si>
    <t>ग−2. मनपा वसाहती (विभागीय कार्यालय)</t>
  </si>
  <si>
    <t>2. मनपा वसाहतींची देखभाल दुरुस्ती</t>
  </si>
  <si>
    <t>भवन दुरुस्ती (शाळा, दवाखाने, मार्केट, 
क्षेत्रिय कार्यालय, मनपा वसाहती इ.)</t>
  </si>
  <si>
    <t>RE22C###B</t>
  </si>
  <si>
    <t>इतर भवन दुरुस्ती (घाट, स्मशानभूमी, 
विसर्जन हौद इ.)</t>
  </si>
  <si>
    <t>RE22C###C</t>
  </si>
  <si>
    <t>उत्सवानिमित्त (पालखी, जयंती, गणेशोत्सव 
इ.) मांडव उभारणे व तदनुषंगिक कामे करणे</t>
  </si>
  <si>
    <t>RE22C###D</t>
  </si>
  <si>
    <t>किरकोळ दुरुस्तीसाठी कोठीस साहित्य 
पुरविणे</t>
  </si>
  <si>
    <t>RE22C###E</t>
  </si>
  <si>
    <t>RE22C301/W4-#</t>
  </si>
  <si>
    <t>RE22C302/C4-#</t>
  </si>
  <si>
    <t>12. भवने व भूमी यांची व्यवस्था एकूण 
बेरीज</t>
  </si>
  <si>
    <t>1. नगर अभियंता (मुं.प्रां.म. अधिनियम, 
कलम 45 (3) अन्वये) (न.अ.) वेतन</t>
  </si>
  <si>
    <t>RE23A101A</t>
  </si>
  <si>
    <t>2−अ. नगर अभियंता यांचे कार्यालय - 
कायम सेवकवर्ग वेतन (न.अ.)</t>
  </si>
  <si>
    <t>RE23A102A</t>
  </si>
  <si>
    <t>2−ब. नगर अभियंता यांचे कार्यालय - कायम 
सेवकवर्ग वेतन (न.अ.) (विभा कार्या)</t>
  </si>
  <si>
    <t>RE23A###A</t>
  </si>
  <si>
    <t>RE23A103</t>
  </si>
  <si>
    <t>4. कोर्ट कामासाठी खर्च (न.अ.)</t>
  </si>
  <si>
    <t>RE23A104</t>
  </si>
  <si>
    <t>5. कॉन्टॅ—क्ट लेबर अॅक्टनुसार रजिस्टे—शन फी 
भरणे</t>
  </si>
  <si>
    <t>RE23A105</t>
  </si>
  <si>
    <t>6. प्रवास खर्च</t>
  </si>
  <si>
    <t>RE23A106</t>
  </si>
  <si>
    <t>7. पुणे शहरातील हेरिटेज् स्ट्रक्चरबाबत 
अनुषंगिक कामे करणे</t>
  </si>
  <si>
    <t>RE23A107</t>
  </si>
  <si>
    <t>पुणे आर्टस् कमिटी स्थापन करणे व त्यायोगे 
पुणे पर्यटनाचा व्हिजन प्लॅन तयार करणे</t>
  </si>
  <si>
    <t>RE23A107A</t>
  </si>
  <si>
    <t>9. थर्ड पार्टी क्वालिटी अॅश्युरन्सकरिता 
सल्लागार फी देणे</t>
  </si>
  <si>
    <t>RE23A112</t>
  </si>
  <si>
    <t>13. टीडीआरपोटी सर्चकरिता जाहिरात खर्च</t>
  </si>
  <si>
    <t>RE23A116</t>
  </si>
  <si>
    <t>14. टीडीआरपोटी सर्च टायटलकरिता 
वकील फी</t>
  </si>
  <si>
    <t>RE23A117</t>
  </si>
  <si>
    <t>15. शहरात व समाविष्ट गावांत टी.पी. 
स्कीम करणे</t>
  </si>
  <si>
    <t>RE23A118</t>
  </si>
  <si>
    <t>क्षेत्रिय कार्यालयाकडील विकास कामांचा 
दर्जा तपासण्यासाठी कन्सलटंट नेमणे</t>
  </si>
  <si>
    <t>RE23A120</t>
  </si>
  <si>
    <t>विकास आराखडा व मायक्रोफिल्म करणे</t>
  </si>
  <si>
    <t>RE23A121</t>
  </si>
  <si>
    <t>पुणे मनपा हद्दीमध्ये डी. पी. मार्कींग करणे व एकत्रित योजना करणे तसेच टाऊन प्लॅनिंग स्कीम राबविणे / जुन्या हद्दीतील निवासी झोनचा विकास आराखडा तयार करणे / 
मनपा हद्दीमध्ये सिटी सर्व्हे करणे</t>
  </si>
  <si>
    <t>RE23A122</t>
  </si>
  <si>
    <t>अनधिकृत / धोक्याच्या बांधकामाबाबत 
कारवाई करण्यासाठी लागणारी मशिनरी भाडे 
तत्त्वावर / खरेदीने उपलब्ध करून घेणे</t>
  </si>
  <si>
    <t>RE23A123</t>
  </si>
  <si>
    <t>ऑटो डी.सी.आर.च्या अनुषंगाने सॉफ्टवेअर 
व हार्डवेअर अद्ययावत करणेसाठी यंत्रणा विकसित करणे</t>
  </si>
  <si>
    <t>RE23A124</t>
  </si>
  <si>
    <t>कागदपत्रे जतन करण्याकरिता 
मायक्रोफ्लिमींग व स्कॅनिंग करणे</t>
  </si>
  <si>
    <t>RE23A125</t>
  </si>
  <si>
    <t>राष्ट्रीय नागरी माहिती पध्दती (एन.यु.आय.) 
योजनेअंतर्गत पुणे मनपास प्राप्त झालेल्या पुणे शहराच्या नकाशामधील (व्हेक्टर शीट्स) 
माहितीच्या दिलेल्या कोडींगनुसार तपशिल 
गोळा करणे</t>
  </si>
  <si>
    <t>RE23A126</t>
  </si>
  <si>
    <t>पुणे शहरातील मोबाईल टॉवर नियमीतीकरण 
करणे व करआकारणी करणे</t>
  </si>
  <si>
    <t>RE23A127</t>
  </si>
  <si>
    <t>पुणे शहरातील अनधिकृत बांधकामाचे सर्वेक्षण 
करणे</t>
  </si>
  <si>
    <t>RE23A128</t>
  </si>
  <si>
    <t>पुणे शहरातील टेकड्यालगतच्या रहिवाशांच्या सुरक्षिततेसाठी उपा   ोजना करणेसाठी जमिनीचा जिऑलॉजिकल सर्वे करणे</t>
  </si>
  <si>
    <t>RE23A129</t>
  </si>
  <si>
    <t>खाजगी भवनांचे बांधकाम नियंत्रण -</t>
  </si>
  <si>
    <t>1−अ. कायम सेवकवर्ग वेतन (न.अ.)</t>
  </si>
  <si>
    <t>RE23B101A</t>
  </si>
  <si>
    <t>RE23B102</t>
  </si>
  <si>
    <t>3. हत्यारे व इतर साहित्य (न.अ.)</t>
  </si>
  <si>
    <t>RE23B103</t>
  </si>
  <si>
    <t>4. प्रवास खर्च</t>
  </si>
  <si>
    <t>RE23B104</t>
  </si>
  <si>
    <t>5. धोक्याची घरे उतरवणे, जादा कामांसाठी 
द्यावयाचा मेहनताना</t>
  </si>
  <si>
    <t>RE23B105</t>
  </si>
  <si>
    <t>6. ग्रुप इन्शुरन्स स्कीमसाठी द्यावयाचा हप्ता</t>
  </si>
  <si>
    <t>RE23B106</t>
  </si>
  <si>
    <t>ग. नगर विकास खाते</t>
  </si>
  <si>
    <t>RE23C101A</t>
  </si>
  <si>
    <t>1−ब. कायम सेवकवर्ग वेतन (न.अ.) 
(विभागीय कार्यालय)</t>
  </si>
  <si>
    <t>RE23C###A</t>
  </si>
  <si>
    <t>RE23C102</t>
  </si>
  <si>
    <t>1. कायम सेवकवर्ग वेतन (न.अ.)</t>
  </si>
  <si>
    <t>RE23D101A</t>
  </si>
  <si>
    <t>RE23D102</t>
  </si>
  <si>
    <t>3. पुणे शहरातील मान्यताप्राप्त नगररचना 
योजना अंतर्गत संबंधितांना द्यावयाची 
नुकसान भरपाई रक्कम</t>
  </si>
  <si>
    <t>RE23D103</t>
  </si>
  <si>
    <t>4.23 गावातील विकास आराखड्यानुसार 
रस्ते जागेवर आखणे व दगड पुरविणे</t>
  </si>
  <si>
    <t>RE23D104</t>
  </si>
  <si>
    <t>5.23 गावातील विकास आराखड्याची 
छपाई व प्रती काढणे</t>
  </si>
  <si>
    <t>RE23D105</t>
  </si>
  <si>
    <t>ड्. भूमीप्रापण (लँड अॅक्विझिशन)</t>
  </si>
  <si>
    <t>RE23E101A</t>
  </si>
  <si>
    <t>RE23E102</t>
  </si>
  <si>
    <t>ड्. बेरीज</t>
  </si>
  <si>
    <t>1−अ. कायम सेवकवर्ग वेतन</t>
  </si>
  <si>
    <t>RE23F101A</t>
  </si>
  <si>
    <t>RE23F102</t>
  </si>
  <si>
    <t>RE23G101A</t>
  </si>
  <si>
    <t>RE23G102</t>
  </si>
  <si>
    <t>छ−1. बेरीज</t>
  </si>
  <si>
    <t>छ−2. भवन विभाग (विभागीय कार्यालय)</t>
  </si>
  <si>
    <t>RE23G###A</t>
  </si>
  <si>
    <t>छ−2. बेरीज</t>
  </si>
  <si>
    <t>छ. एकूण बेरीज</t>
  </si>
  <si>
    <t>13. बांधकाम नियोजन, नगर रचना व 
नगर विकास योजना एकूण बेरीज</t>
  </si>
  <si>
    <t>क. आग विझविण्याचे यंत्र (बंब)</t>
  </si>
  <si>
    <t>RE24A101A</t>
  </si>
  <si>
    <t>2. संकीर्ण / गणवेश</t>
  </si>
  <si>
    <t>RE24A102</t>
  </si>
  <si>
    <t>3. स्वच्छता व दुरुस्ती :</t>
  </si>
  <si>
    <t>(अ) यंत्रे व उपकरणी (न.अ.)</t>
  </si>
  <si>
    <t>RE24A103A</t>
  </si>
  <si>
    <t>4. साहित्य - कॅन्व्हासच्या नळ्या व तोंडे 
(न.अ.)</t>
  </si>
  <si>
    <t>RE24A104</t>
  </si>
  <si>
    <t>5. पारितोषिके (न.अ.)</t>
  </si>
  <si>
    <t>RE24A105</t>
  </si>
  <si>
    <t>6. कंपल्सरी इन्शुरन्स अंडर पर्सनल 
इन्ज्युअरीज स्कीमचा हप्ता (न.अ.)</t>
  </si>
  <si>
    <t>RE24A106</t>
  </si>
  <si>
    <t>7. मोटार खाते खर्च : मोटार दुरुस्ती व इतर 
साहित्याचा खर्च (न.अ.)</t>
  </si>
  <si>
    <t>RE24A107</t>
  </si>
  <si>
    <t>8. अग्न्शिामक केंद्राच्या इमारतींची देखभाल व दुरुस्ती (भवन) (विभागीय कार्यालय)</t>
  </si>
  <si>
    <t>RE24A###B</t>
  </si>
  <si>
    <t>9. कोळे कल्याण येथील अग्निशामक 
दलाच्या सेवकांच्या प्रशिक्षण केंद्रास पाठवावयाचे अनुदान</t>
  </si>
  <si>
    <t>RE24A109</t>
  </si>
  <si>
    <t>10. वीज खर्च (विद्युत)</t>
  </si>
  <si>
    <t>RE24A110</t>
  </si>
  <si>
    <t>अग्निशामक केंद्र येथील पाण्याचे पंप व इतर 
मशिनरीसाठी आवयश्क (विद्युत)</t>
  </si>
  <si>
    <t>RE24A111</t>
  </si>
  <si>
    <t>15. अनुज्ञापत्र व आकाशचिन्हे, पथांवरील 
अतिक्रमणे काढणे, कोंडवाडे</t>
  </si>
  <si>
    <t>क. अनुज्ञापत्र व आकाशचिन्हे खाते</t>
  </si>
  <si>
    <t>1−अ. कायम सेवकवर्ग वेतन (म.स.आ.वि.)</t>
  </si>
  <si>
    <t>RE25A101A</t>
  </si>
  <si>
    <t>RE25A102</t>
  </si>
  <si>
    <t>3. विना परवाना लावलेले जाहिरात फलक 
काढणे व तद्नुषंगिक कामे करणे</t>
  </si>
  <si>
    <t>RE25A103</t>
  </si>
  <si>
    <t>ख1. पथांवरील अतिक्रमणे काढणे</t>
  </si>
  <si>
    <t>RE25B101A</t>
  </si>
  <si>
    <t>1−ब. कायम सेवकवर्ग वेतन (विभा. कार्या)</t>
  </si>
  <si>
    <t>RE25B###A</t>
  </si>
  <si>
    <t>2. पोलीस खर्च</t>
  </si>
  <si>
    <t>RE25B102</t>
  </si>
  <si>
    <t>RE25B103</t>
  </si>
  <si>
    <t>4. अतिक्रमण काढणाऱ्या सेवकांसाठी 
नुकसान भरपाई / विमा योजना</t>
  </si>
  <si>
    <t>RE25B105</t>
  </si>
  <si>
    <t>5. ठेकेदारी पद्धतीने बिगारी पुरविणे / 
अतिक्रमण विरोधी पथक</t>
  </si>
  <si>
    <t>RE25B106</t>
  </si>
  <si>
    <t>पोलीस स्टेशन स्टाफ आस्थापना खर्च</t>
  </si>
  <si>
    <t>RE25B107</t>
  </si>
  <si>
    <t>हॉकर्स सर्व्हेक्षण व अतिक्रमण निर्मूलन कक्ष</t>
  </si>
  <si>
    <t>RE25B108</t>
  </si>
  <si>
    <t>स्थापना हॉकर्स पुनर्वसन (शहर फेरीवाला 
समिती)</t>
  </si>
  <si>
    <t>RE25B109</t>
  </si>
  <si>
    <t>पथारी व्यावसायिकांच्या नविन धोरणानुसार 
अंमलबजावणी करणे</t>
  </si>
  <si>
    <t>RE25B110</t>
  </si>
  <si>
    <t>बैठक व्यवस्था, नवीन इमारत व फर्निचर</t>
  </si>
  <si>
    <t>RE25B111</t>
  </si>
  <si>
    <t>किरकोळ दुरुस्तीची कामे मजुरांमार्फत करून 
घेणे (विभागीय कार्यालय)</t>
  </si>
  <si>
    <t>RE25B###B</t>
  </si>
  <si>
    <t>आकाशचिन्ह, बांधकाम नियंत्रण, 
अतिक्रमण विभागाच्या कामांसाठी व्हिडीओ शुटिंग, कॅमेरा, गॅस कटर, ब्रेकर्स इ. साहित्य पुरविणे व कामे करून घेणे (वि.कार्या)</t>
  </si>
  <si>
    <t>RE25B###C</t>
  </si>
  <si>
    <t>ख1. बेरीज</t>
  </si>
  <si>
    <t>1. कायम सेवकवर्ग वेतन 
(म.स.आ.जिं.घ.)</t>
  </si>
  <si>
    <t>RE25C101A</t>
  </si>
  <si>
    <t>RE25C102</t>
  </si>
  <si>
    <t>3. चारा खर्च</t>
  </si>
  <si>
    <t>RE25C104</t>
  </si>
  <si>
    <t>15. अनुज्ञापत्र व आकाशचिन्हे, पथांवरील 
अतिक्रमणे काढणे, कोंडवाडे एकूण बेरीज</t>
  </si>
  <si>
    <t>RE26A101A</t>
  </si>
  <si>
    <t>RE26A102</t>
  </si>
  <si>
    <t>3. सर्व उद्यानांची विद्युत बिले महावितरण 
संस्थेकडे आदा करणे (विद्युत)</t>
  </si>
  <si>
    <t>RE26A103</t>
  </si>
  <si>
    <t>4. सर्व उद्यानांसाठी माती, खते, अवजारे, 
रोपे, हारे, खराटे, प्राण्यांकरिता खाद्यपदार्थ, 
औषधें इ. साहित्य तसेच मत्स्यालयाकरिता 
मासे खरेदी करणे</t>
  </si>
  <si>
    <t>RE26A104</t>
  </si>
  <si>
    <t>5. सर्व उद्यानांची स्थापत्यविषयक दुरुस्ती व 
देखभालांची कामे करणे</t>
  </si>
  <si>
    <t>RE26A105</t>
  </si>
  <si>
    <t>6. सर्व उद्यानांतील लहान मुलांची खेळणी 
दुरुस्ती व देखभाल</t>
  </si>
  <si>
    <t>7. मनपा उद्यानांत विद्युत विषयक 
देखभालीची व दुरुस्तीची कामे करणे</t>
  </si>
  <si>
    <t>RE26A107</t>
  </si>
  <si>
    <t>8. मनपाची उद्याने ठेका पद्धतीने विकसित 
करणे व त्यांची देखभाल करणे याकरिता 
येणाऱ्या खर्चाची बिले आदा करणे</t>
  </si>
  <si>
    <t>RE26A108</t>
  </si>
  <si>
    <t>9. बँडवादन व नगारावादन</t>
  </si>
  <si>
    <t>RE26A109</t>
  </si>
  <si>
    <t>मा. उप आयुक्त क्र. 1 ते 4 यांचे 
कार्यक्षेत्रातील उद्यानामध्ये डस्टबीन बसविणे</t>
  </si>
  <si>
    <t>RE26A117</t>
  </si>
  <si>
    <t>पुणे शहरातील उद्यानांसाठी खाजगी सुरक्षा 
रक्षक पुरविणे</t>
  </si>
  <si>
    <t>RE26A118</t>
  </si>
  <si>
    <t>RE26B101A</t>
  </si>
  <si>
    <t>RE26B102</t>
  </si>
  <si>
    <t>3. नवीन प्राणी, मासे, सर्प खरेदी व वाहतूक</t>
  </si>
  <si>
    <t>RE26B103</t>
  </si>
  <si>
    <t>4. प्राण्यांसाठी खाद्यपदार्थ</t>
  </si>
  <si>
    <t>RE26B104</t>
  </si>
  <si>
    <t>5. औषधे हत्यारे इत्यादी</t>
  </si>
  <si>
    <t>RE26B105</t>
  </si>
  <si>
    <t>6. प्राणिसंग्रहालय पिंजरे दुरुस्ती, उपकरणी 
खरेदी व स्वच्छता</t>
  </si>
  <si>
    <t>RE26B106</t>
  </si>
  <si>
    <t>8. फुलराणी −                                                                                       दुरुस्ती, हत्यारे व साहित्य 
खरेदी</t>
  </si>
  <si>
    <t>RE26B108</t>
  </si>
  <si>
    <t>प्राणी दत्तक योजनेतील पालकांसाठी 
सेवासुविधा</t>
  </si>
  <si>
    <t>RE26B111</t>
  </si>
  <si>
    <t>बॅटरी ऑपरेटेड वाहन देखभाल दुरूस्ती खर्च</t>
  </si>
  <si>
    <t>RE26B112</t>
  </si>
  <si>
    <t>वाझा वार्षिक सभासदत्व, सभेला उपस्थिती व 
देशीविदेशी प्राणीसंग्रहालयांना भेटी</t>
  </si>
  <si>
    <t>RE26B113</t>
  </si>
  <si>
    <t>RE26E101</t>
  </si>
  <si>
    <t>शहरात विविध ठिकाणी शांतता क्षेत्र फलक 
लावणे (फेज 2)</t>
  </si>
  <si>
    <t>RE26E102</t>
  </si>
  <si>
    <t>इंद्रधनुष्य पर्यावरण केंद्र चालविणे व 
देखभाल दुरूस्ती</t>
  </si>
  <si>
    <t>RE26E103</t>
  </si>
  <si>
    <t>पर्यावरण प्रयोग शाळा चालविणे व पर्यावरण 
अहवाल तयार करणे</t>
  </si>
  <si>
    <t>RE26E104</t>
  </si>
  <si>
    <t>पर्यावरण प्रयोग शाळेसाठी लागणारी 
प्रदूषणमापक यंत्र घेणे</t>
  </si>
  <si>
    <t>RE26E105</t>
  </si>
  <si>
    <t>इंद्रधनुष्य येथे पर्यावरणासंबंधी नागरिकांसाठी 
व शाळांसाठी जनजागृतीपर विविध कार्यक्रम करणे</t>
  </si>
  <si>
    <t>RE26E106</t>
  </si>
  <si>
    <t>जैववैविध्य टिकविणे व वृध्दीगत करणे</t>
  </si>
  <si>
    <t>RE26E107</t>
  </si>
  <si>
    <t>जैवविविधता नोंदवही व अहवाल तयार 
करणेसंबंधी कामे करणे</t>
  </si>
  <si>
    <t>RE26E108</t>
  </si>
  <si>
    <t>जैवविविधता जनजागृतीसंबंधी कार्यक्रम 
करणे व समितीचे क्षेत्र भेटी करणे</t>
  </si>
  <si>
    <t>RE26E109</t>
  </si>
  <si>
    <t>ग. पर्यावरण कार्यालय एकूण बेरीज</t>
  </si>
  <si>
    <t>16. उद्याने, प्राणिसंग्रहालये, मत्स्यालय व 
सर्पोद्यान एकूण बेरीज</t>
  </si>
  <si>
    <t>1. कायम सेवकवर्ग वेतन (कआकसंप्र)</t>
  </si>
  <si>
    <t>RE27A101A</t>
  </si>
  <si>
    <t>RE27A102</t>
  </si>
  <si>
    <t>3. भाडे (म.स.आ.)</t>
  </si>
  <si>
    <t>RE27A103</t>
  </si>
  <si>
    <t>4. सरकारी व निमसरकारी कर (मसआ)</t>
  </si>
  <si>
    <t>RE27A104</t>
  </si>
  <si>
    <t>5. सर्वसाधारण दुरुस्ती (भवन)</t>
  </si>
  <si>
    <t>RE27A105</t>
  </si>
  <si>
    <t>6. वीज खर्च (विद्युत)</t>
  </si>
  <si>
    <t>RE27A106</t>
  </si>
  <si>
    <t>7. राष्ट्रीय व आंतरराष्ट्रीय क्रिकेट सामने व 
तत्सम स्वरूपाची अन्य सामन्यांसाठी 
मैदानाची देखभाल दुरुस्ती</t>
  </si>
  <si>
    <t>RE27A107</t>
  </si>
  <si>
    <t>10. स्टेडियम खोल्यांतील फर्निचर दुरुस्ती व 
इतर सुधारणा</t>
  </si>
  <si>
    <t>RE27A110</t>
  </si>
  <si>
    <t>11. आंतरराज्य मनपा खेळ स्पर्धेसाठी 
खेळाडूंचा प्रवास खर्च व अनुषंगिक खर्च</t>
  </si>
  <si>
    <t>RE27A111</t>
  </si>
  <si>
    <t>12. क्लब ऑफ महाराष्ट्र यांना नुकसान 
भरपाईपोटी देण्यात येणारी रक्कम</t>
  </si>
  <si>
    <t>RE27A112</t>
  </si>
  <si>
    <t>13. राष्ट्रीय व आंतरराष्ट्रीय क्रीडा स्पर्धा 
(महापौर चषक)</t>
  </si>
  <si>
    <t>RE27A113</t>
  </si>
  <si>
    <t>15. महापौर चषक खो खो स्पर्धा</t>
  </si>
  <si>
    <t>RE27A115</t>
  </si>
  <si>
    <t>17. कै. बाबूराव सणस मैदान देखभाल 
दुरूस्ती करणे</t>
  </si>
  <si>
    <t>RE27A117</t>
  </si>
  <si>
    <t>19. महापौर चषक कबडी स्पर्धा</t>
  </si>
  <si>
    <t>RE27A119</t>
  </si>
  <si>
    <t>20. राष्ट्रीय व आंतरराष्ट्रीय स्तरावरील 
महापौर केसरी कुस्ती स्पर्धा</t>
  </si>
  <si>
    <t>RE27A120</t>
  </si>
  <si>
    <t>21. आंतरकचेरी स्पर्धांचे आयोजन करणे</t>
  </si>
  <si>
    <t>RE27A121</t>
  </si>
  <si>
    <t>22. मनपा वर्धापन दिनानिमित्त निमंत्रित 
आंतरमहापालिका सेवकांच्या / नगरसेवकांच्या विविध क्रिडास्पर्धा</t>
  </si>
  <si>
    <t>RE27A122</t>
  </si>
  <si>
    <t>24. आंतरराष्ट्रीय गरजु खेळांडूसाठी 
उत्तेजनार्थ आर्थिक सहाय्य</t>
  </si>
  <si>
    <t>RE27A124</t>
  </si>
  <si>
    <t>25. महापौर चषक मल्लखांब स्पर्धा</t>
  </si>
  <si>
    <t>RE27A125</t>
  </si>
  <si>
    <t>26.हडपसर हॅडबॉल स्टेडीयम देखभाल 
दुरुस्ती</t>
  </si>
  <si>
    <t>RE27A126</t>
  </si>
  <si>
    <t>महापौर चषक हॉकी स्पर्धा</t>
  </si>
  <si>
    <t>RE27A132</t>
  </si>
  <si>
    <t>महापौर चषक  करॅम स्पर्धा</t>
  </si>
  <si>
    <t>RE27A135</t>
  </si>
  <si>
    <t>वल्ड कप रोल बॉल स्पर्धा</t>
  </si>
  <si>
    <t>RE27A145</t>
  </si>
  <si>
    <t>नॅशनल क्रॉस कंट्री स्पर्धा</t>
  </si>
  <si>
    <t>RE27A148</t>
  </si>
  <si>
    <t>शिव छत्रपती पुरस्काराच्या धर्तीवर पुणे 
शहरातील गुणवंत खेळाडूंचा सत्कार पुणे मनपा क्रीडा पुरस्कार मनपा वर्धापन दिनी  करणे (प्रत्येकी रु.50 हजार रोख, मानचिन्ह)</t>
  </si>
  <si>
    <t>RE27A151</t>
  </si>
  <si>
    <t>महापौर चषक शालेय क्रिडा स्पर्धा, खुल्या 
स्वरुपाच्या स्पर्धा आयोजित करणे</t>
  </si>
  <si>
    <t>RE27A152</t>
  </si>
  <si>
    <t>खेळाडू दत्तक योजना</t>
  </si>
  <si>
    <t>RE27A153</t>
  </si>
  <si>
    <t>देशी खेळांना प्रोत्साहन देण्याकरिता शिबीरे 
व स्पर्धा आयोजित करणे</t>
  </si>
  <si>
    <t>RE27A154</t>
  </si>
  <si>
    <t>एव्हरेस्ट मोहिम चढून गेलेल्या गिरीप्रेमी 
संस्थेच्या व्हिजन सागरमाथा या प्रकल्पास विशेष निधी</t>
  </si>
  <si>
    <t>RE27A157</t>
  </si>
  <si>
    <t>ज्येष्ठ नागरिक विविध खेळांच्या महापौर 
चषक स्पर्धा</t>
  </si>
  <si>
    <t>RE27A158</t>
  </si>
  <si>
    <t>महापौर चषक सबज्युनियर मैदानी स्पर्धा</t>
  </si>
  <si>
    <t>RE27A159</t>
  </si>
  <si>
    <t>कै. बाबुराव सणस मैदान येथील स्पोर्टस 
हॉस्टेल दैनंदिन देखभाल</t>
  </si>
  <si>
    <t>RE27A160</t>
  </si>
  <si>
    <t>पं. नेहरू स्टेडियम येथील मैदानाच्या 
दुरूस्तीच्या कामासाठी नवीन मशिनरी खरेदी 
करणे</t>
  </si>
  <si>
    <t>RE27A161</t>
  </si>
  <si>
    <t>संकिर्ण</t>
  </si>
  <si>
    <t>RE27D102</t>
  </si>
  <si>
    <t>मशिनरी, फर्निचर, अवजारे नव्याने उपलब्ध 
करुन घेणे व देखभाल दरुस्ती</t>
  </si>
  <si>
    <t>RE27D103</t>
  </si>
  <si>
    <t>क्रिडा पुरस्कार धोरणानुसार पुरस्कार देणे</t>
  </si>
  <si>
    <t>RE27D104</t>
  </si>
  <si>
    <t>क्रिडा नर्सरी तयार करणे व मानधन देणे</t>
  </si>
  <si>
    <t>RE27D105</t>
  </si>
  <si>
    <t>क्रिडा नर्सरी सुविधा पुरवणे</t>
  </si>
  <si>
    <t>RE27D106</t>
  </si>
  <si>
    <t>अनिवासी क्रिडा प्रबोधनी</t>
  </si>
  <si>
    <t>RE27D107</t>
  </si>
  <si>
    <t>क्रिडा प्रबोधिनीसाठी मैदान तयार करणे</t>
  </si>
  <si>
    <t>RE27D108</t>
  </si>
  <si>
    <t>क्रिडा शिक्षणासाठी प्रशिक्षण शिबीर राबविणे</t>
  </si>
  <si>
    <t>RE27D109</t>
  </si>
  <si>
    <t>क्रिडा साहित्य अनुदान</t>
  </si>
  <si>
    <t>RE27D110</t>
  </si>
  <si>
    <t>तालीम व क्रीडा केंद्रांचा विकास करणे</t>
  </si>
  <si>
    <t>RE27D112</t>
  </si>
  <si>
    <t>मनपा शाळातील खेळाडूंना प्रोत्साहनात्मक 
शिष्यवृत्ती</t>
  </si>
  <si>
    <t>RE27D113</t>
  </si>
  <si>
    <t>क्रीडा संकुले दुरुस्ती करणे</t>
  </si>
  <si>
    <t>RE27D114</t>
  </si>
  <si>
    <t>क1. बेरीज</t>
  </si>
  <si>
    <t>1. स्वच्छता व भवन दुरुस्ती (भवन)</t>
  </si>
  <si>
    <t>RE27B103</t>
  </si>
  <si>
    <t>ग. कै. जनरल अरुणकुमार वैद्य स्टेडियम व इतर क्रीडांगणे</t>
  </si>
  <si>
    <t>RE27C101A</t>
  </si>
  <si>
    <t>2. वीज खर्च (विद्युत)</t>
  </si>
  <si>
    <t>RE27C102</t>
  </si>
  <si>
    <t>3. स्वच्छता व भवन दुरुस्ती (भवन)</t>
  </si>
  <si>
    <t>RE27C103</t>
  </si>
  <si>
    <t>4. अखिल भारतीय स्वरूपाचे देशी 
खेळाच्या सामन्यांसाठी मैदान तयार करणे</t>
  </si>
  <si>
    <t>RE27C104</t>
  </si>
  <si>
    <t>कै. जनरल अरुणकुमार वैद्य स्टेडियममधील 
बाक्सिंगरिंग, एलईडी व्हिडीओ वॉल, इतर विद्युत विषयक कामांची ऑपरेटिंग व देखभाल (विद्युत)</t>
  </si>
  <si>
    <t>RE27C105</t>
  </si>
  <si>
    <t>RE28A101A</t>
  </si>
  <si>
    <t>RE28A102</t>
  </si>
  <si>
    <t>3. रंगमंदिरासाठी लागणारी उपकरणी व 
साहित्य (विद्युत)</t>
  </si>
  <si>
    <t>RE28A103</t>
  </si>
  <si>
    <t>4. द्वारपालन (डोअर−कीपर व प्रयोग फलक 
व्यवस्था)</t>
  </si>
  <si>
    <t>RE28A104</t>
  </si>
  <si>
    <t>5. स्वच्छताविषयक ठेका</t>
  </si>
  <si>
    <t>RE28A105</t>
  </si>
  <si>
    <t>6. सर्वसाधारण दुरुस्ती (भवन)</t>
  </si>
  <si>
    <t>RE28A106</t>
  </si>
  <si>
    <t>7. दिवाबत्ती (विद्युत)</t>
  </si>
  <si>
    <t>RE28A107</t>
  </si>
  <si>
    <t>8. एअर कंडिशनिंग प्लँट मेंटेनन्स व 
ऑपरेटिंग (विद्युत)</t>
  </si>
  <si>
    <t>RE28A108</t>
  </si>
  <si>
    <t>9. फायर फायटींग इक्विपमेंट व मेंटेनन्स</t>
  </si>
  <si>
    <t>RE28A109</t>
  </si>
  <si>
    <t>10. पोलीस लायसेन्स, इलेक्ट्रिक तपासणी 
इ. साठी भरावी लागणारी फी</t>
  </si>
  <si>
    <t>RE28A110</t>
  </si>
  <si>
    <t>11. प्रेक्षागृहातील खुर्च्या कुशनिंग व दुरुस्ती</t>
  </si>
  <si>
    <t>RE28A111</t>
  </si>
  <si>
    <t>12. ट्रान्सफॉर्मर मेंटेनन्स व ऑइल बदलणे 
(विद्युत)</t>
  </si>
  <si>
    <t>RE28A112</t>
  </si>
  <si>
    <t>13. जनरेटर दुरुस्ती व डिझेल खर्च (विद्युत)</t>
  </si>
  <si>
    <t>RE28A113</t>
  </si>
  <si>
    <t>14. लाईट, साउंड दुरुस्ती व ठेका (विद्युत)</t>
  </si>
  <si>
    <t>RE28A114</t>
  </si>
  <si>
    <t>15. बालगंधर्व कलादालन सुधारणा व 
दुरुस्ती</t>
  </si>
  <si>
    <t>RE28A115</t>
  </si>
  <si>
    <t>16. बालगंधर्व पुरस्कार</t>
  </si>
  <si>
    <t>RE28A116</t>
  </si>
  <si>
    <t>18. पुणे मनपा अधिकारी / सेवक 
सांस्कृतिक मंच</t>
  </si>
  <si>
    <t>RE28A120</t>
  </si>
  <si>
    <t>बालगंधर्व रंगमंदिर, गणेश कलाक्रीडा केंद्र, 
यशवंतराव चव्हाण नाट्यगृह, डॉ. आंबेडकर 
सांस्कृतिक भवन, मौलाना आझाद सभागृह, 
मनपा प्रेस कमर्शिअल इमारत येथे देखभाल 
दुरुस्तीची कामे करणे (भवन)</t>
  </si>
  <si>
    <t>RE28A123</t>
  </si>
  <si>
    <t>भारतरत्न मौलाना अबुल कलाम आझाद 
महोत्सव</t>
  </si>
  <si>
    <t>RE28A131</t>
  </si>
  <si>
    <t>पुणे मनपाच्या सांस्कृतिक केंद्रांसाठी सुरक्षा 
रक्षक पुरविणे</t>
  </si>
  <si>
    <t>RE28A134</t>
  </si>
  <si>
    <t>RE28B101A</t>
  </si>
  <si>
    <t>2. संकीर्ण व इतर कामे</t>
  </si>
  <si>
    <t>RE28B102</t>
  </si>
  <si>
    <t>4. रंगमंच उपकरणे व साहित्य (विद्युत)</t>
  </si>
  <si>
    <t>RE28B104</t>
  </si>
  <si>
    <t>RE28B105</t>
  </si>
  <si>
    <t>6. दिवाबत्ती (विद्युत)</t>
  </si>
  <si>
    <t>RE28B106</t>
  </si>
  <si>
    <t>7. पोलीस लायसेन्स इलेक्ट्रीक तपासणी फी</t>
  </si>
  <si>
    <t>RE28B107</t>
  </si>
  <si>
    <t>8. लाईट, साउंड ऑपरेटिंग (विद्युत)</t>
  </si>
  <si>
    <t>RE28B108</t>
  </si>
  <si>
    <t>9. खुर्च्या दुरुस्ती</t>
  </si>
  <si>
    <t>RE28B109</t>
  </si>
  <si>
    <t>10. जनरेटर दुरुस्ती व डिझेल खर्च (विद्युत)</t>
  </si>
  <si>
    <t>RE28B110</t>
  </si>
  <si>
    <t>11. स्वच्छता ठेका</t>
  </si>
  <si>
    <t>RE28B111</t>
  </si>
  <si>
    <t>12. एअर कंडिशनिंग प्लँट ऑपरेटिंग व 
मेन्टेनन्स (विद्युत)</t>
  </si>
  <si>
    <t>RE28B113</t>
  </si>
  <si>
    <t>13. ट्रान्सफॉर्मर मेंटेनन्स व ऑइल बदलणे 
(विद्युत)</t>
  </si>
  <si>
    <t>RE28B114</t>
  </si>
  <si>
    <t>RE28C101A</t>
  </si>
  <si>
    <t>RE28C102</t>
  </si>
  <si>
    <t>3. उपकरणे व साहित्य (विद्युत)</t>
  </si>
  <si>
    <t>RE28C103</t>
  </si>
  <si>
    <t>4. द्वारपालन व फलक व्यवस्था</t>
  </si>
  <si>
    <t>RE28C104</t>
  </si>
  <si>
    <t>RE28C105</t>
  </si>
  <si>
    <t>RE28C106</t>
  </si>
  <si>
    <t>7. ट्रान्सफार्मर व मेंटेनन्स (विद्युत)</t>
  </si>
  <si>
    <t>RE28C107</t>
  </si>
  <si>
    <t>8. जनरेटर दुरुस्ती व देखभाल (विद्युत)</t>
  </si>
  <si>
    <t>RE28C108</t>
  </si>
  <si>
    <t>9. कलादालन सुधारणा</t>
  </si>
  <si>
    <t>RE28C109</t>
  </si>
  <si>
    <t>10. स्वच्छता विषयक ठेका</t>
  </si>
  <si>
    <t>RE28C110</t>
  </si>
  <si>
    <t>11. एअरकंडिशनर प्लान्ट मेंटेनन्स व 
ऑपरेटिंग (विद्युत)</t>
  </si>
  <si>
    <t>RE28C111</t>
  </si>
  <si>
    <t>12. लाईट, साउंड दुरुस्ती व ऑपरेटिंग 
(विद्युत)</t>
  </si>
  <si>
    <t>RE28C112</t>
  </si>
  <si>
    <t>13. प्रेक्षागृह खुर्च्या दुरुस्ती</t>
  </si>
  <si>
    <t>RE28C113</t>
  </si>
  <si>
    <t>RE28D101A</t>
  </si>
  <si>
    <t>RE28D102</t>
  </si>
  <si>
    <t>RE28D103</t>
  </si>
  <si>
    <t>RE28D105</t>
  </si>
  <si>
    <t>RE28D106</t>
  </si>
  <si>
    <t>RE28D107</t>
  </si>
  <si>
    <t>RE28D108</t>
  </si>
  <si>
    <t>9. डॉ. बाबासाहेब आंबेडकर पुरस्कार</t>
  </si>
  <si>
    <t>RE28D109</t>
  </si>
  <si>
    <t>RE28D110</t>
  </si>
  <si>
    <t>RE28D111</t>
  </si>
  <si>
    <t>RE28D112</t>
  </si>
  <si>
    <t>RE28D113</t>
  </si>
  <si>
    <t>15. सुरक्षा व्यवस्था करणे</t>
  </si>
  <si>
    <t>RE28D115</t>
  </si>
  <si>
    <t>16. ग्रंथालयासाठी पुस्तके खरेदी करणे</t>
  </si>
  <si>
    <t>RE28D116</t>
  </si>
  <si>
    <t>RE28E102</t>
  </si>
  <si>
    <t>3. उपकरणे व साहित्य</t>
  </si>
  <si>
    <t>RE28E103</t>
  </si>
  <si>
    <t>4. सर्वसाधारण दुरुस्ती (भवन)</t>
  </si>
  <si>
    <t>RE28E104</t>
  </si>
  <si>
    <t>5. दिवाबत्ती (विद्युत)</t>
  </si>
  <si>
    <t>RE28E105</t>
  </si>
  <si>
    <t>6. ट्रान्सफॉर्मर (विद्युत)</t>
  </si>
  <si>
    <t>RE28E106</t>
  </si>
  <si>
    <t>7. जनरेटर दुरुस्ती व देखभाल (विद्युत)</t>
  </si>
  <si>
    <t>RE28E107</t>
  </si>
  <si>
    <t>8. स्वच्छता विषयक ठेका</t>
  </si>
  <si>
    <t>RE28E108</t>
  </si>
  <si>
    <t>9. ए.सी. प्लॅन्ट मेंटेनन्स व ऑपरेटिंग 
(विद्युत)</t>
  </si>
  <si>
    <t>RE28E109</t>
  </si>
  <si>
    <t>10. लाईट, साऊंड दुरुस्ती व ऑपरेटिंग 
(विद्युत)</t>
  </si>
  <si>
    <t>RE28E110</t>
  </si>
  <si>
    <t>11. प्रेक्षागृह खुर्च्या दुरुस्ती</t>
  </si>
  <si>
    <t>RE28E111</t>
  </si>
  <si>
    <t>13. सुरक्षा व्यवस्था</t>
  </si>
  <si>
    <t>RE28E113</t>
  </si>
  <si>
    <t>य. बेरीज</t>
  </si>
  <si>
    <t>र. राजा रवीवर्मा कलादालन व पं. 
जवाहरलाल नेहरू सांस्कृतिक भवन (घोले 
रोड आर्ट गॅलरी)</t>
  </si>
  <si>
    <t>RE28F102</t>
  </si>
  <si>
    <t>दिवाबत्ती (विद्युत)</t>
  </si>
  <si>
    <t>RE28F103</t>
  </si>
  <si>
    <t>ट्रान्सफॉर्मर (विद्युत)</t>
  </si>
  <si>
    <t>RE28F104</t>
  </si>
  <si>
    <t>जनरेटर दुरुस्ती व देखभाल (विद्युत)</t>
  </si>
  <si>
    <t>RE28F105</t>
  </si>
  <si>
    <t>ए.सी. प्लॅन्ट मेंटेनन्स व ऑपरेटिंग (विद्युत)</t>
  </si>
  <si>
    <t>RE28F106</t>
  </si>
  <si>
    <t>लाईट, साऊंड दुरुस्ती व ऑपरेटिंग (विद्युत)</t>
  </si>
  <si>
    <t>RE28F107</t>
  </si>
  <si>
    <t>स्वच्छता विषयक ठेका</t>
  </si>
  <si>
    <t>RE28F108</t>
  </si>
  <si>
    <t>द्वारपालन व फलक व्यवस्था</t>
  </si>
  <si>
    <t>RE28F109</t>
  </si>
  <si>
    <t>उपकरणे व साहित्य</t>
  </si>
  <si>
    <t>RE28F110</t>
  </si>
  <si>
    <t>र. बेरीज</t>
  </si>
  <si>
    <t>RE28G102</t>
  </si>
  <si>
    <t>उपकरणे व साहित्य (विद्युत)</t>
  </si>
  <si>
    <t>RE28G103</t>
  </si>
  <si>
    <t>सर्वसाधारण दुरुस्ती (भवन)</t>
  </si>
  <si>
    <t>RE28G104</t>
  </si>
  <si>
    <t>RE28G105</t>
  </si>
  <si>
    <t>ट्रान्सफार्मर व मेंटेनन्स (विद्युत)</t>
  </si>
  <si>
    <t>RE28G106</t>
  </si>
  <si>
    <t>RE28G107</t>
  </si>
  <si>
    <t>कलादालन सुधारणा</t>
  </si>
  <si>
    <t>RE28G108</t>
  </si>
  <si>
    <t>RE28G109</t>
  </si>
  <si>
    <t>एअरकंडिशनर प्लान्ट मेंटेनन्स व ऑपरेटिंग 
(विद्युत)</t>
  </si>
  <si>
    <t>RE28G110</t>
  </si>
  <si>
    <t>लाईट, साउंड दुरुस्ती व ऑपरेटिंग (विद्युत)</t>
  </si>
  <si>
    <t>RE28G111</t>
  </si>
  <si>
    <t>प्रेक्षागृह खुर्च्या दुरुस्ती</t>
  </si>
  <si>
    <t>RE28G112</t>
  </si>
  <si>
    <t>प्रदर्शन हॉल ठेका</t>
  </si>
  <si>
    <t>RE28G113</t>
  </si>
  <si>
    <t>म्युझिक लायब्ररी देखभाल दुरूस्ती</t>
  </si>
  <si>
    <t>RE28G114</t>
  </si>
  <si>
    <t>ल. बेरीज</t>
  </si>
  <si>
    <t>RE28H102</t>
  </si>
  <si>
    <t>RE28H103</t>
  </si>
  <si>
    <t>RE28H104</t>
  </si>
  <si>
    <t>RE28H105</t>
  </si>
  <si>
    <t>RE28H106</t>
  </si>
  <si>
    <t>RE28H107</t>
  </si>
  <si>
    <t>RE28H108</t>
  </si>
  <si>
    <t>RE28H109</t>
  </si>
  <si>
    <t>RE28H110</t>
  </si>
  <si>
    <t>RE28H111</t>
  </si>
  <si>
    <t>RE28H112</t>
  </si>
  <si>
    <t>RE28H113</t>
  </si>
  <si>
    <t>व. बेरीज</t>
  </si>
  <si>
    <t>RE28J102</t>
  </si>
  <si>
    <t>RE28J103</t>
  </si>
  <si>
    <t>RE28J104</t>
  </si>
  <si>
    <t>RE28J106</t>
  </si>
  <si>
    <t>RE28J107</t>
  </si>
  <si>
    <t>RE28J108</t>
  </si>
  <si>
    <t>RE28J109</t>
  </si>
  <si>
    <t>RE28J110</t>
  </si>
  <si>
    <t>RE28J111</t>
  </si>
  <si>
    <t>RE28J112</t>
  </si>
  <si>
    <t>RE28K102</t>
  </si>
  <si>
    <t>RE28K103</t>
  </si>
  <si>
    <t>RE28K104</t>
  </si>
  <si>
    <t>RE28K105</t>
  </si>
  <si>
    <t>RE28K106</t>
  </si>
  <si>
    <t>RE28K107</t>
  </si>
  <si>
    <t>RE28K108</t>
  </si>
  <si>
    <t>RE28K109</t>
  </si>
  <si>
    <t>RE28K110</t>
  </si>
  <si>
    <t>RE28K111</t>
  </si>
  <si>
    <t>RE28K112</t>
  </si>
  <si>
    <t>RE28L102</t>
  </si>
  <si>
    <t>RE28L103</t>
  </si>
  <si>
    <t>RE28L104</t>
  </si>
  <si>
    <t>RE28L105</t>
  </si>
  <si>
    <t>RE28L106</t>
  </si>
  <si>
    <t>RE28L107</t>
  </si>
  <si>
    <t>RE28L108</t>
  </si>
  <si>
    <t>RE28L109</t>
  </si>
  <si>
    <t>RE28L110</t>
  </si>
  <si>
    <t>RE28L111</t>
  </si>
  <si>
    <t>RE28L112</t>
  </si>
  <si>
    <t>RE28M102</t>
  </si>
  <si>
    <t>RE28M103</t>
  </si>
  <si>
    <t>RE28M104</t>
  </si>
  <si>
    <t>RE28M105</t>
  </si>
  <si>
    <t>RE28M106</t>
  </si>
  <si>
    <t>RE28M107</t>
  </si>
  <si>
    <t>RE28M108</t>
  </si>
  <si>
    <t>RE28M109</t>
  </si>
  <si>
    <t>RE28M110</t>
  </si>
  <si>
    <t>RE28M111</t>
  </si>
  <si>
    <t>RE28M112</t>
  </si>
  <si>
    <t>18. सांस्कृतिक केंद्रे एकूण बेरीज</t>
  </si>
  <si>
    <t>1. कायम सेवकवर्ग वेतन (मसआ. जिंघ.)</t>
  </si>
  <si>
    <t>RE29A101A</t>
  </si>
  <si>
    <t>RE29A103</t>
  </si>
  <si>
    <t>3. दिवाबत्ती - म. फुले मंडई व इतर मंडया 
(विद्युत)</t>
  </si>
  <si>
    <t>RE29A104</t>
  </si>
  <si>
    <t>4. इतर साहित्य</t>
  </si>
  <si>
    <t>RE29A105</t>
  </si>
  <si>
    <t>5. भूमी व भवने भाडे</t>
  </si>
  <si>
    <t>RE29A106</t>
  </si>
  <si>
    <t>6. भवन दुरुस्ती (भवन)</t>
  </si>
  <si>
    <t>RE29A107</t>
  </si>
  <si>
    <t>7. ठेका पद्धतीने भाजी मंडया स्वच्छतेसाठी 
देणे</t>
  </si>
  <si>
    <t>RE29A109</t>
  </si>
  <si>
    <t>क−2. भाजी मंडया (विभागीय कार्यालय)</t>
  </si>
  <si>
    <t>2. भवन दुरुस्ती</t>
  </si>
  <si>
    <t>RE29A###B</t>
  </si>
  <si>
    <t>19. भाजी मंडया एकूण बेरीज</t>
  </si>
  <si>
    <t>21−ड. वॉर्डस्तरीय करावयाची विकासाची कामे (144 वॉर्ड)</t>
  </si>
  <si>
    <t>धानोरी</t>
  </si>
  <si>
    <t>RE31D001</t>
  </si>
  <si>
    <t>विद्यानगर लोहगाव</t>
  </si>
  <si>
    <t>RE31D002</t>
  </si>
  <si>
    <t>टिंगरेनगर पंपिंग स्टेशन</t>
  </si>
  <si>
    <t>RE31D003</t>
  </si>
  <si>
    <t>कळस विश्रांतवाडी</t>
  </si>
  <si>
    <t>RE31D004</t>
  </si>
  <si>
    <t>नानासाहेब परूळेकर विद्यालय</t>
  </si>
  <si>
    <t>RE31D005</t>
  </si>
  <si>
    <t>येरवडा प्रिझन प्रेस</t>
  </si>
  <si>
    <t>RE31D006</t>
  </si>
  <si>
    <t>लोहगाव विमानतळ</t>
  </si>
  <si>
    <t>RE31D007</t>
  </si>
  <si>
    <t>खराडी गाव</t>
  </si>
  <si>
    <t>RE31D008</t>
  </si>
  <si>
    <t>खराडी इन्फोटेक पार्क</t>
  </si>
  <si>
    <t>RE31D009</t>
  </si>
  <si>
    <t>सुंदरबाई मराठे विद्यालय</t>
  </si>
  <si>
    <t>RE31D010</t>
  </si>
  <si>
    <t>वडगाव शेरी</t>
  </si>
  <si>
    <t>RE31D011</t>
  </si>
  <si>
    <t>रामवाडी</t>
  </si>
  <si>
    <t>RE31D012</t>
  </si>
  <si>
    <t>आगाखान पॅलेस</t>
  </si>
  <si>
    <t>RE31D013</t>
  </si>
  <si>
    <t>डॉन बॉस्को हायस्कूल</t>
  </si>
  <si>
    <t>RE31D014</t>
  </si>
  <si>
    <t>नागपूर चाळ</t>
  </si>
  <si>
    <t>RE31D015</t>
  </si>
  <si>
    <t>फुलेनगर येरवडा</t>
  </si>
  <si>
    <t>RE31D016</t>
  </si>
  <si>
    <t>नेताजी सुभाषचंद्र बोस विद्यालय</t>
  </si>
  <si>
    <t>RE31D017</t>
  </si>
  <si>
    <t>येरवडा गाव</t>
  </si>
  <si>
    <t>RE31D018</t>
  </si>
  <si>
    <t>पर्णकुटी</t>
  </si>
  <si>
    <t>RE31D019</t>
  </si>
  <si>
    <t>येरवडा हॉटमिक्स प्लॅन्ट</t>
  </si>
  <si>
    <t>RE31D020</t>
  </si>
  <si>
    <t>डेक्कन कॉलेज</t>
  </si>
  <si>
    <t>RE31D021</t>
  </si>
  <si>
    <t>कमलनयन बजाज उद्यान</t>
  </si>
  <si>
    <t>RE31D022</t>
  </si>
  <si>
    <t>शेतकी महाविद्यालय</t>
  </si>
  <si>
    <t>RE31D023</t>
  </si>
  <si>
    <t>संजय गांधी रुग्णालय</t>
  </si>
  <si>
    <t>RE31D024</t>
  </si>
  <si>
    <t>बोपोडी</t>
  </si>
  <si>
    <t>RE31D025</t>
  </si>
  <si>
    <t>पुणे विद्यापीठ</t>
  </si>
  <si>
    <t>RE31D026</t>
  </si>
  <si>
    <t>औंध गाव</t>
  </si>
  <si>
    <t>RE31D027</t>
  </si>
  <si>
    <t>बाणेर बालेवाडी</t>
  </si>
  <si>
    <t>RE31D028</t>
  </si>
  <si>
    <t>सुतारवाडी</t>
  </si>
  <si>
    <t>RE31D029</t>
  </si>
  <si>
    <t>पाषाण</t>
  </si>
  <si>
    <t>RE31D030</t>
  </si>
  <si>
    <t>औंध आयटीआय</t>
  </si>
  <si>
    <t>RE31D031</t>
  </si>
  <si>
    <t>राजभवन</t>
  </si>
  <si>
    <t>RE31D032</t>
  </si>
  <si>
    <t>चतु:श्रृंगी मंदिर</t>
  </si>
  <si>
    <t>RE31D033</t>
  </si>
  <si>
    <t>मॉडेल कॉलनी</t>
  </si>
  <si>
    <t>RE31D034</t>
  </si>
  <si>
    <t>मॉडर्न कॉलेज</t>
  </si>
  <si>
    <t>RE31D035</t>
  </si>
  <si>
    <t>RE31D036</t>
  </si>
  <si>
    <t>डॉ. नायडू हॉस्पिटल</t>
  </si>
  <si>
    <t>RE31D037</t>
  </si>
  <si>
    <t>बंडगार्डन</t>
  </si>
  <si>
    <t>RE31D038</t>
  </si>
  <si>
    <t>वाडिया कॉलेज</t>
  </si>
  <si>
    <t>RE31D039</t>
  </si>
  <si>
    <t>कोरेगाव पार्क</t>
  </si>
  <si>
    <t>RE31D040</t>
  </si>
  <si>
    <t>मुंढवा गाव</t>
  </si>
  <si>
    <t>RE31D041</t>
  </si>
  <si>
    <t>मगरपट्टा हडपसर</t>
  </si>
  <si>
    <t>RE31D042</t>
  </si>
  <si>
    <t>हडपसर औद्योगिक वसाहत</t>
  </si>
  <si>
    <t>RE31D043</t>
  </si>
  <si>
    <t>सेंट पेट्रीक टाऊन</t>
  </si>
  <si>
    <t>RE31D044</t>
  </si>
  <si>
    <t>विकासनगर घोरपडी</t>
  </si>
  <si>
    <t>RE31D045</t>
  </si>
  <si>
    <t>डॉ. बाबासाहेब आंबेडकर उद्यान</t>
  </si>
  <si>
    <t>RE31D046</t>
  </si>
  <si>
    <t>ससून हॉस्पिटल</t>
  </si>
  <si>
    <t>RE31D047</t>
  </si>
  <si>
    <t>कमला नेहरू हॉस्पिटल</t>
  </si>
  <si>
    <t>RE31D048</t>
  </si>
  <si>
    <t>जुना बाजार</t>
  </si>
  <si>
    <t>RE31D049</t>
  </si>
  <si>
    <t>कसबा गणपती</t>
  </si>
  <si>
    <t>RE31D050</t>
  </si>
  <si>
    <t>शनवारवाडा</t>
  </si>
  <si>
    <t>RE31D051</t>
  </si>
  <si>
    <t>न्यू इंग्लिश स्कूल (रमणबाग)</t>
  </si>
  <si>
    <t>RE31D052</t>
  </si>
  <si>
    <t>फर्ग्युसन कॉलेज</t>
  </si>
  <si>
    <t>RE31D053</t>
  </si>
  <si>
    <t>डॉ. होमी भाभा हॉस्पिटल</t>
  </si>
  <si>
    <t>RE31D054</t>
  </si>
  <si>
    <t>गोखलेनगर</t>
  </si>
  <si>
    <t>RE31D055</t>
  </si>
  <si>
    <t>विधी महाविद्यालय</t>
  </si>
  <si>
    <t>RE31D056</t>
  </si>
  <si>
    <t>शंकरराव मोरे विद्यालय</t>
  </si>
  <si>
    <t>RE31D057</t>
  </si>
  <si>
    <t>रामबाग कॉलनी</t>
  </si>
  <si>
    <t>RE31D058</t>
  </si>
  <si>
    <t>किष्किंधानगर</t>
  </si>
  <si>
    <t>RE31D059</t>
  </si>
  <si>
    <t>रामकृष्ण परमहंसनगर</t>
  </si>
  <si>
    <t>RE31D060</t>
  </si>
  <si>
    <t>वेदभवन</t>
  </si>
  <si>
    <t>RE31D061</t>
  </si>
  <si>
    <t>महात्मा सोसायटी कोथरूड</t>
  </si>
  <si>
    <t>RE31D062</t>
  </si>
  <si>
    <t>वनाज कंपनी</t>
  </si>
  <si>
    <t>RE31D063</t>
  </si>
  <si>
    <t>यशवंतराव चव्हाण नाट्यगृह</t>
  </si>
  <si>
    <t>RE31D064</t>
  </si>
  <si>
    <t>आयडीयल कॉलनी</t>
  </si>
  <si>
    <t>RE31D065</t>
  </si>
  <si>
    <t>दिनानाथ मंगेशकर रुग्णालय</t>
  </si>
  <si>
    <t>RE31D066</t>
  </si>
  <si>
    <t>डेक्कन जिमखाना</t>
  </si>
  <si>
    <t>RE31D067</t>
  </si>
  <si>
    <t>राजेंद्रनगर</t>
  </si>
  <si>
    <t>RE31D068</t>
  </si>
  <si>
    <t>विश्रामबागवाडा</t>
  </si>
  <si>
    <t>RE31D069</t>
  </si>
  <si>
    <t>महात्मा फुले मंडई</t>
  </si>
  <si>
    <t>RE31D070</t>
  </si>
  <si>
    <t>सिटी पोस्ट</t>
  </si>
  <si>
    <t>RE31D071</t>
  </si>
  <si>
    <t>गणेशपेठ गुरुद्वारा</t>
  </si>
  <si>
    <t>RE31D072</t>
  </si>
  <si>
    <t>टिळक आयुर्वेद महाविद्यालय</t>
  </si>
  <si>
    <t>RE31D073</t>
  </si>
  <si>
    <t>राजेवाडी</t>
  </si>
  <si>
    <t>RE31D074</t>
  </si>
  <si>
    <t>हरकानगर</t>
  </si>
  <si>
    <t>RE31D075</t>
  </si>
  <si>
    <t>जनरल अरुणकुमार वैद्य स्टेडियम</t>
  </si>
  <si>
    <t>RE31D076</t>
  </si>
  <si>
    <t>डोके तालीम</t>
  </si>
  <si>
    <t>RE31D077</t>
  </si>
  <si>
    <t>स्वामी समर्थ मंदिर गणेशपेठ</t>
  </si>
  <si>
    <t>RE31D078</t>
  </si>
  <si>
    <t>डॉ. कोटणीस दवाखाना</t>
  </si>
  <si>
    <t>RE31D079</t>
  </si>
  <si>
    <t>रेणुकास्वरूप प्रशाला</t>
  </si>
  <si>
    <t>RE31D080</t>
  </si>
  <si>
    <t>एस् पी  कॉलेज</t>
  </si>
  <si>
    <t>RE31D081</t>
  </si>
  <si>
    <t>सुभाषनगर</t>
  </si>
  <si>
    <t>RE31D082</t>
  </si>
  <si>
    <t>घोरपडे उद्यान</t>
  </si>
  <si>
    <t>RE31D083</t>
  </si>
  <si>
    <t>पंचहौद मिशन</t>
  </si>
  <si>
    <t>RE31D084</t>
  </si>
  <si>
    <t>महात्मा फुले स्मारक (समताभूमी)</t>
  </si>
  <si>
    <t>RE31D085</t>
  </si>
  <si>
    <t>लोहियानगर</t>
  </si>
  <si>
    <t>RE31D086</t>
  </si>
  <si>
    <t>एकबोटे कॉलनी</t>
  </si>
  <si>
    <t>RE31D087</t>
  </si>
  <si>
    <t>गुरुनानकनगर</t>
  </si>
  <si>
    <t>RE31D088</t>
  </si>
  <si>
    <t>वानवडी गाव</t>
  </si>
  <si>
    <t>RE31D089</t>
  </si>
  <si>
    <t>रामटेकडी</t>
  </si>
  <si>
    <t>RE31D090</t>
  </si>
  <si>
    <t>हडपसर गाव</t>
  </si>
  <si>
    <t>RE31D091</t>
  </si>
  <si>
    <t>ग्लायडिंग सेंटर</t>
  </si>
  <si>
    <t>RE31D092</t>
  </si>
  <si>
    <t>साधना विद्यालय</t>
  </si>
  <si>
    <t>RE31D093</t>
  </si>
  <si>
    <t>सातववाडी</t>
  </si>
  <si>
    <t>RE31D094</t>
  </si>
  <si>
    <t>काळेबोराटेनगर</t>
  </si>
  <si>
    <t>RE31D095</t>
  </si>
  <si>
    <t>महंमदवाडी</t>
  </si>
  <si>
    <t>RE31D096</t>
  </si>
  <si>
    <t>महादजी शिंदे छत्री</t>
  </si>
  <si>
    <t>RE31D097</t>
  </si>
  <si>
    <t>सॅलिसबरी पार्क</t>
  </si>
  <si>
    <t>RE31D098</t>
  </si>
  <si>
    <t>टिळक महाराष्ट्र विद्यापीठ</t>
  </si>
  <si>
    <t>RE31D099</t>
  </si>
  <si>
    <t>पर्वती दर्शन</t>
  </si>
  <si>
    <t>RE31D100</t>
  </si>
  <si>
    <t>पर्वती गाव</t>
  </si>
  <si>
    <t>RE31D101</t>
  </si>
  <si>
    <t>पर्वती जलकेंद्र</t>
  </si>
  <si>
    <t>RE31D102</t>
  </si>
  <si>
    <t>दांडेकर पूल दत्तवाडी</t>
  </si>
  <si>
    <t>RE31D103</t>
  </si>
  <si>
    <t>पु.ल. देशपांडे उद्यान</t>
  </si>
  <si>
    <t>RE31D104</t>
  </si>
  <si>
    <t>मेजर ताथवडे उद्यान</t>
  </si>
  <si>
    <t>RE31D105</t>
  </si>
  <si>
    <t>कोथरूड गाव</t>
  </si>
  <si>
    <t>RE31D106</t>
  </si>
  <si>
    <t>हॅपी कॉलनी</t>
  </si>
  <si>
    <t>RE31D107</t>
  </si>
  <si>
    <t>हडाणूकर कॉलनी</t>
  </si>
  <si>
    <t>RE31D108</t>
  </si>
  <si>
    <t>वारजे जलशुद्धीकरण प्रकल्प</t>
  </si>
  <si>
    <t>RE31D109</t>
  </si>
  <si>
    <t>पॉप्युलरनगर वारजे</t>
  </si>
  <si>
    <t>RE31D110</t>
  </si>
  <si>
    <t>वारजे माळवाडी</t>
  </si>
  <si>
    <t>RE31D111</t>
  </si>
  <si>
    <t>महर्षी कर्वेनगर</t>
  </si>
  <si>
    <t>RE31D112</t>
  </si>
  <si>
    <t>RE31D113</t>
  </si>
  <si>
    <t>जनता वसाहत</t>
  </si>
  <si>
    <t>RE31D114</t>
  </si>
  <si>
    <t>शाहू कॉलेज</t>
  </si>
  <si>
    <t>RE31D115</t>
  </si>
  <si>
    <t>पर्वती इंडस्ट्रीयल इस्टेट</t>
  </si>
  <si>
    <t>RE31D116</t>
  </si>
  <si>
    <t>महर्षीनगर</t>
  </si>
  <si>
    <t>RE31D117</t>
  </si>
  <si>
    <t>छत्रपती शिवाजी मार्केटयार्ड</t>
  </si>
  <si>
    <t>RE31D118</t>
  </si>
  <si>
    <t>डीएडी कॉलनी</t>
  </si>
  <si>
    <t>RE31D119</t>
  </si>
  <si>
    <t>कोंढवा खुर्द</t>
  </si>
  <si>
    <t>RE31D120</t>
  </si>
  <si>
    <t>एन आय बी एम</t>
  </si>
  <si>
    <t>RE31D121</t>
  </si>
  <si>
    <t>मिठानगर</t>
  </si>
  <si>
    <t>RE31D122</t>
  </si>
  <si>
    <t>बिबवेवाडी गाव</t>
  </si>
  <si>
    <t>RE31D123</t>
  </si>
  <si>
    <t>शंकर महाराज मठ</t>
  </si>
  <si>
    <t>RE31D124</t>
  </si>
  <si>
    <t>पद्मावती अरण्येश्वर</t>
  </si>
  <si>
    <t>RE31D125</t>
  </si>
  <si>
    <t>तळजाई मंदिर</t>
  </si>
  <si>
    <t>RE31D126</t>
  </si>
  <si>
    <t>आनंदनगर हिंगणे खुर्द</t>
  </si>
  <si>
    <t>RE31D127</t>
  </si>
  <si>
    <t>विठ्ठलवाडी</t>
  </si>
  <si>
    <t>RE31D128</t>
  </si>
  <si>
    <t>वडगाव धायरी</t>
  </si>
  <si>
    <t>RE31D129</t>
  </si>
  <si>
    <t>वडगाव बुद्रुक</t>
  </si>
  <si>
    <t>RE31D130</t>
  </si>
  <si>
    <t>माणिकबाग</t>
  </si>
  <si>
    <t>RE31D131</t>
  </si>
  <si>
    <t>चव्हाणनगर</t>
  </si>
  <si>
    <t>RE31D132</t>
  </si>
  <si>
    <t>धनकवडी आंबेगाव पठार</t>
  </si>
  <si>
    <t>RE31D133</t>
  </si>
  <si>
    <t>धनकवडी गाव</t>
  </si>
  <si>
    <t>RE31D134</t>
  </si>
  <si>
    <t>चैतन्यनगर धनगवडी</t>
  </si>
  <si>
    <t>RE31D135</t>
  </si>
  <si>
    <t>बालाजीनगर</t>
  </si>
  <si>
    <t>RE31D136</t>
  </si>
  <si>
    <t>सुखसागरनगर</t>
  </si>
  <si>
    <t>RE31D137</t>
  </si>
  <si>
    <t>विघवकर्मा इन्स्टिट्युट (बिबवेवाडी)</t>
  </si>
  <si>
    <t>RE31D138</t>
  </si>
  <si>
    <t>अप्पर इंदिरानगर बिबवेवाडी</t>
  </si>
  <si>
    <t>RE31D139</t>
  </si>
  <si>
    <t>कोंढवा बुद्रुक</t>
  </si>
  <si>
    <t>RE31D140</t>
  </si>
  <si>
    <t>कात्रज गाव</t>
  </si>
  <si>
    <t>RE31D141</t>
  </si>
  <si>
    <t>राजीव गांधी प्राणी संग्रहालय</t>
  </si>
  <si>
    <t>RE31D142</t>
  </si>
  <si>
    <t>भारती विद्यापीठ</t>
  </si>
  <si>
    <t>RE31D143</t>
  </si>
  <si>
    <t>आगम मंदिर कात्रज</t>
  </si>
  <si>
    <t>RE31D144</t>
  </si>
  <si>
    <t>स्वीकृत सभासद 1</t>
  </si>
  <si>
    <t>RE31D145</t>
  </si>
  <si>
    <t>स्वीकृत सभासद 2</t>
  </si>
  <si>
    <t>RE31D146</t>
  </si>
  <si>
    <t>स्वीकृत सभासद 3</t>
  </si>
  <si>
    <t>RE31D147</t>
  </si>
  <si>
    <t>स्वीकृत सभासद 4</t>
  </si>
  <si>
    <t>RE31D148</t>
  </si>
  <si>
    <t>स्वीकृत सभासद 5</t>
  </si>
  <si>
    <t>RE31D149</t>
  </si>
  <si>
    <t>महापौर विकास निधी</t>
  </si>
  <si>
    <t>RE31D150</t>
  </si>
  <si>
    <t>21−ड. वॉर्डस्तरीय करावयाची विकासाची 
कामे (144 वॉर्ड) एकूण बेरीज</t>
  </si>
  <si>
    <t>21−ई. वॉर्डस्तरीय करावयाची विकासाची कामे (76 प्रभाग)</t>
  </si>
  <si>
    <t>RE31E001</t>
  </si>
  <si>
    <t>प्रभाग क्र. 01 ब</t>
  </si>
  <si>
    <t>RE31E002</t>
  </si>
  <si>
    <t>प्रभाग क्र. 02 अ</t>
  </si>
  <si>
    <t>RE31E003</t>
  </si>
  <si>
    <t>प्रभाग क्र. 02 ब</t>
  </si>
  <si>
    <t>RE31E004</t>
  </si>
  <si>
    <t>प्रभाग क्र. 03 अ</t>
  </si>
  <si>
    <t>RE31E005</t>
  </si>
  <si>
    <t>प्रभाग क्र. 03 ब</t>
  </si>
  <si>
    <t>RE31E006</t>
  </si>
  <si>
    <t>RE31E007</t>
  </si>
  <si>
    <t>RE31E008</t>
  </si>
  <si>
    <t>प्रभाग क्र. 05 अ</t>
  </si>
  <si>
    <t>RE31E009</t>
  </si>
  <si>
    <t>RE31E010</t>
  </si>
  <si>
    <t>RE31E011</t>
  </si>
  <si>
    <t>RE31E012</t>
  </si>
  <si>
    <t>प्रभाग क्र. 07 अ</t>
  </si>
  <si>
    <t>RE31E013</t>
  </si>
  <si>
    <t>RE31E014</t>
  </si>
  <si>
    <t>RE31E015</t>
  </si>
  <si>
    <t>प्रभाग क्र. 08 ब</t>
  </si>
  <si>
    <t>RE31E016</t>
  </si>
  <si>
    <t>RE31E017</t>
  </si>
  <si>
    <t>RE31E018</t>
  </si>
  <si>
    <t>RE31E019</t>
  </si>
  <si>
    <t>प्रभाग क्र. 10 ब</t>
  </si>
  <si>
    <t>RE31E020</t>
  </si>
  <si>
    <t>प्रभाग क्र. 11 अ</t>
  </si>
  <si>
    <t>RE31E021</t>
  </si>
  <si>
    <t>प्रभाग क्र. 11 ब</t>
  </si>
  <si>
    <t>RE31E022</t>
  </si>
  <si>
    <t>RE31E023</t>
  </si>
  <si>
    <t>RE31E024</t>
  </si>
  <si>
    <t>RE31E025</t>
  </si>
  <si>
    <t>प्रभाग क्र. 13 ब</t>
  </si>
  <si>
    <t>RE31E026</t>
  </si>
  <si>
    <t>RE31E027</t>
  </si>
  <si>
    <t>प्रभाग क्र. 14 ब</t>
  </si>
  <si>
    <t>RE31E028</t>
  </si>
  <si>
    <t>प्रभाग क्र. 15 अ</t>
  </si>
  <si>
    <t>RE31E029</t>
  </si>
  <si>
    <t>प्रभाग क्र. 15 ब</t>
  </si>
  <si>
    <t>RE31E030</t>
  </si>
  <si>
    <t>प्रभाग क्र. 16 अ</t>
  </si>
  <si>
    <t>RE31E031</t>
  </si>
  <si>
    <t>प्रभाग क्र. 16 ब</t>
  </si>
  <si>
    <t>RE31E032</t>
  </si>
  <si>
    <t>RE31E033</t>
  </si>
  <si>
    <t>RE31E034</t>
  </si>
  <si>
    <t>RE31E035</t>
  </si>
  <si>
    <t>RE31E036</t>
  </si>
  <si>
    <t>RE31E037</t>
  </si>
  <si>
    <t>RE31E038</t>
  </si>
  <si>
    <t>प्रभाग क्र. 20 अ</t>
  </si>
  <si>
    <t>RE31E039</t>
  </si>
  <si>
    <t>प्रभाग क्र. 20 ब</t>
  </si>
  <si>
    <t>RE31E040</t>
  </si>
  <si>
    <t>प्रभाग क्र. 21 अ</t>
  </si>
  <si>
    <t>RE31E041</t>
  </si>
  <si>
    <t>प्रभाग क्र. 21 ब</t>
  </si>
  <si>
    <t>RE31E042</t>
  </si>
  <si>
    <t>प्रभाग क्र. 22 अ</t>
  </si>
  <si>
    <t>RE31E043</t>
  </si>
  <si>
    <t>प्रभाग क्र. 22 ब</t>
  </si>
  <si>
    <t>RE31E044</t>
  </si>
  <si>
    <t>RE31E045</t>
  </si>
  <si>
    <t>RE31E046</t>
  </si>
  <si>
    <t>प्रभाग क्र. 24 अ</t>
  </si>
  <si>
    <t>RE31E047</t>
  </si>
  <si>
    <t>प्रभाग क्र. 24 ब</t>
  </si>
  <si>
    <t>RE31E048</t>
  </si>
  <si>
    <t>प्रभाग क्र. 25 अ</t>
  </si>
  <si>
    <t>RE31E049</t>
  </si>
  <si>
    <t>प्रभाग क्र. 25 ब</t>
  </si>
  <si>
    <t>RE31E050</t>
  </si>
  <si>
    <t>प्रभाग क्र. 26 अ</t>
  </si>
  <si>
    <t>RE31E051</t>
  </si>
  <si>
    <t>प्रभाग क्र. 26 ब</t>
  </si>
  <si>
    <t>RE31E052</t>
  </si>
  <si>
    <t>RE31E053</t>
  </si>
  <si>
    <t>RE31E054</t>
  </si>
  <si>
    <t>RE31E055</t>
  </si>
  <si>
    <t>RE31E056</t>
  </si>
  <si>
    <t>RE31E057</t>
  </si>
  <si>
    <t>RE31E058</t>
  </si>
  <si>
    <t>प्रभाग क्र. 30 अ</t>
  </si>
  <si>
    <t>RE31E059</t>
  </si>
  <si>
    <t>प्रभाग क्र. 30 ब</t>
  </si>
  <si>
    <t>RE31E060</t>
  </si>
  <si>
    <t>प्रभाग क्र. 31 अ</t>
  </si>
  <si>
    <t>RE31E061</t>
  </si>
  <si>
    <t>प्रभाग क्र. 31 ब</t>
  </si>
  <si>
    <t>RE31E062</t>
  </si>
  <si>
    <t>प्रभाग क्र. 32 अ</t>
  </si>
  <si>
    <t>RE31E063</t>
  </si>
  <si>
    <t>प्रभाग क्र. 32 ब</t>
  </si>
  <si>
    <t>RE31E064</t>
  </si>
  <si>
    <t>प्रभाग क्र. 33 अ</t>
  </si>
  <si>
    <t>RE31E065</t>
  </si>
  <si>
    <t>प्रभाग क्र. 33 ब</t>
  </si>
  <si>
    <t>RE31E066</t>
  </si>
  <si>
    <t>प्रभाग क्र. 34 अ</t>
  </si>
  <si>
    <t>RE31E067</t>
  </si>
  <si>
    <t>प्रभाग क्र. 34 ब</t>
  </si>
  <si>
    <t>RE31E068</t>
  </si>
  <si>
    <t>RE31E069</t>
  </si>
  <si>
    <t>प्रभाग क्र. 35 ब</t>
  </si>
  <si>
    <t>RE31E070</t>
  </si>
  <si>
    <t>RE31E071</t>
  </si>
  <si>
    <t>प्रभाग क्र. 36 ब</t>
  </si>
  <si>
    <t>RE31E072</t>
  </si>
  <si>
    <t>प्रभाग क्र. 37 अ</t>
  </si>
  <si>
    <t>RE31E073</t>
  </si>
  <si>
    <t>प्रभाग क्र. 37 ब</t>
  </si>
  <si>
    <t>RE31E074</t>
  </si>
  <si>
    <t>RE31E075</t>
  </si>
  <si>
    <t>RE31E076</t>
  </si>
  <si>
    <t>RE31E077</t>
  </si>
  <si>
    <t>RE31E078</t>
  </si>
  <si>
    <t>RE31E079</t>
  </si>
  <si>
    <t>प्रभाग क्र. 40 ब</t>
  </si>
  <si>
    <t>RE31E080</t>
  </si>
  <si>
    <t>प्रभाग क्र. 41 अ</t>
  </si>
  <si>
    <t>RE31E081</t>
  </si>
  <si>
    <t>प्रभाग क्र. 41 ब</t>
  </si>
  <si>
    <t>RE31E082</t>
  </si>
  <si>
    <t>RE31E083</t>
  </si>
  <si>
    <t>RE31E084</t>
  </si>
  <si>
    <t>RE31E085</t>
  </si>
  <si>
    <t>RE31E086</t>
  </si>
  <si>
    <t>RE31E087</t>
  </si>
  <si>
    <t>RE31E088</t>
  </si>
  <si>
    <t>RE31E089</t>
  </si>
  <si>
    <t>RE31E090</t>
  </si>
  <si>
    <t>प्रभाग क्र. 46 अ</t>
  </si>
  <si>
    <t>RE31E091</t>
  </si>
  <si>
    <t>प्रभाग क्र. 46 ब</t>
  </si>
  <si>
    <t>RE31E092</t>
  </si>
  <si>
    <t>प्रभाग क्र. 47 अ</t>
  </si>
  <si>
    <t>RE31E093</t>
  </si>
  <si>
    <t>प्रभाग क्र. 47 ब</t>
  </si>
  <si>
    <t>RE31E094</t>
  </si>
  <si>
    <t>RE31E095</t>
  </si>
  <si>
    <t>RE31E096</t>
  </si>
  <si>
    <t>प्रभाग क्र. 49 अ</t>
  </si>
  <si>
    <t>RE31E097</t>
  </si>
  <si>
    <t>RE31E098</t>
  </si>
  <si>
    <t>RE31E099</t>
  </si>
  <si>
    <t>RE31E100</t>
  </si>
  <si>
    <t>RE31E101</t>
  </si>
  <si>
    <t>RE31E102</t>
  </si>
  <si>
    <t>RE31E103</t>
  </si>
  <si>
    <t>RE31E104</t>
  </si>
  <si>
    <t>RE31E105</t>
  </si>
  <si>
    <t>RE31E106</t>
  </si>
  <si>
    <t>RE31E107</t>
  </si>
  <si>
    <t>RE31E108</t>
  </si>
  <si>
    <t>RE31E109</t>
  </si>
  <si>
    <t>RE31E110</t>
  </si>
  <si>
    <t>RE31E111</t>
  </si>
  <si>
    <t>RE31E112</t>
  </si>
  <si>
    <t>RE31E113</t>
  </si>
  <si>
    <t>प्रभाग क्र. 57 ब</t>
  </si>
  <si>
    <t>RE31E114</t>
  </si>
  <si>
    <t>RE31E115</t>
  </si>
  <si>
    <t>प्रभाग क्र. 58 ब</t>
  </si>
  <si>
    <t>RE31E116</t>
  </si>
  <si>
    <t>RE31E117</t>
  </si>
  <si>
    <t>RE31E118</t>
  </si>
  <si>
    <t>RE31E119</t>
  </si>
  <si>
    <t>RE31E120</t>
  </si>
  <si>
    <t>RE31E121</t>
  </si>
  <si>
    <t>प्रभाग क्र. 61 ब</t>
  </si>
  <si>
    <t>RE31E122</t>
  </si>
  <si>
    <t>RE31E123</t>
  </si>
  <si>
    <t>RE31E124</t>
  </si>
  <si>
    <t>प्रभाग क्र. 63 अ</t>
  </si>
  <si>
    <t>RE31E125</t>
  </si>
  <si>
    <t>प्रभाग क्र. 63 ब</t>
  </si>
  <si>
    <t>RE31E126</t>
  </si>
  <si>
    <t>RE31E127</t>
  </si>
  <si>
    <t>RE31E128</t>
  </si>
  <si>
    <t>RE31E129</t>
  </si>
  <si>
    <t>RE31E130</t>
  </si>
  <si>
    <t>RE31E131</t>
  </si>
  <si>
    <t>प्रभाग क्र. 66 ब</t>
  </si>
  <si>
    <t>RE31E132</t>
  </si>
  <si>
    <t>RE31E133</t>
  </si>
  <si>
    <t>RE31E134</t>
  </si>
  <si>
    <t>प्रभाग क्र. 68 अ</t>
  </si>
  <si>
    <t>RE31E135</t>
  </si>
  <si>
    <t>RE31E136</t>
  </si>
  <si>
    <t>RE31E137</t>
  </si>
  <si>
    <t>RE31E138</t>
  </si>
  <si>
    <t>RE31E139</t>
  </si>
  <si>
    <t>RE31E140</t>
  </si>
  <si>
    <t>RE31E141</t>
  </si>
  <si>
    <t>RE31E142</t>
  </si>
  <si>
    <t>RE31E143</t>
  </si>
  <si>
    <t>प्रभाग क्र. 72 ब</t>
  </si>
  <si>
    <t>RE31E144</t>
  </si>
  <si>
    <t>प्रभाग क्र. 73 अ</t>
  </si>
  <si>
    <t>RE31E145</t>
  </si>
  <si>
    <t>प्रभाग क्र. 73 ब</t>
  </si>
  <si>
    <t>RE31E146</t>
  </si>
  <si>
    <t>प्रभाग क्र. 74 अ</t>
  </si>
  <si>
    <t>RE31E147</t>
  </si>
  <si>
    <t>प्रभाग क्र. 74 ब</t>
  </si>
  <si>
    <t>RE31E148</t>
  </si>
  <si>
    <t>प्रभाग क्र. 75 अ</t>
  </si>
  <si>
    <t>RE31E149</t>
  </si>
  <si>
    <t>RE31E150</t>
  </si>
  <si>
    <t>RE31E151</t>
  </si>
  <si>
    <t>RE31E152</t>
  </si>
  <si>
    <t>नामनिर्देशित सभासद 1</t>
  </si>
  <si>
    <t>RE31E153</t>
  </si>
  <si>
    <t>नामनिर्देशित सभासद 2</t>
  </si>
  <si>
    <t>RE31E154</t>
  </si>
  <si>
    <t>नामनिर्देशित सभासद 3</t>
  </si>
  <si>
    <t>RE31E155</t>
  </si>
  <si>
    <t>नामनिर्देशित सभासद 4</t>
  </si>
  <si>
    <t>RE31E156</t>
  </si>
  <si>
    <t>नामनिर्देशित सभासद 5</t>
  </si>
  <si>
    <t>RE31E157</t>
  </si>
  <si>
    <t>RE31E158</t>
  </si>
  <si>
    <t>21−ई. वॉर्डस्तरीय करावयाची विकासाची 
कामे (76 प्रभाग) एकूण बेरीज</t>
  </si>
  <si>
    <t>21. वॉर्डस्तरीय करावयाची विकासाची कामे 
एकूण बेरीज</t>
  </si>
  <si>
    <t>22. पुरस्संचय फॅक्टरी अॅक्ट खालील 
सेवकांचे सेवानिवृत्ती वेतन व तोषदान</t>
  </si>
  <si>
    <t>1. पुरस्संचय निधी (मु.ले.)</t>
  </si>
  <si>
    <t>RE32A101A</t>
  </si>
  <si>
    <t>2. तोषदान (मु.ले.)</t>
  </si>
  <si>
    <t>RE32A101B</t>
  </si>
  <si>
    <t>3. प्रॉव्हिडंट फंडाच्या व्याजाच्या फरकापोटी 
खर्च</t>
  </si>
  <si>
    <t>RE32A101C</t>
  </si>
  <si>
    <t>ख. सेवानिवृत्ती वेतन तोषदान निधीला देणगी 
(मु.ले.)</t>
  </si>
  <si>
    <t>RE32B101</t>
  </si>
  <si>
    <t>वजा - आयात कर खाते, दुय्यम शिक्षण, 
वगैरेबाबत हिस्सा</t>
  </si>
  <si>
    <t>RE32B102</t>
  </si>
  <si>
    <t>22. पुरस्संचय फॅक्टरी अॅक्ट खालील 
सेवकांचे सेवानिवृत्ती वेतन व तोषदान एकूण 
बेरीज</t>
  </si>
  <si>
    <t>23. सार्वजनिक संस्थांना देगण्या :</t>
  </si>
  <si>
    <t>क. बंधनकारक देणग्या</t>
  </si>
  <si>
    <t>महारोग्यांसाठी पोटगी खर्च (आ.प्र.)</t>
  </si>
  <si>
    <t>RE33A101</t>
  </si>
  <si>
    <t>वेड्यांचे रुग्णालय पोटगी खर्च (आ.प्र.)</t>
  </si>
  <si>
    <t>RE33A102</t>
  </si>
  <si>
    <t>मुंबई भिकारी अधिनियम 1945 (दि बाँम्बे 
बेगर्स अॅक्ट, 1945, महानगरपालिकेच्या सीमेत लागू करण्याबाबत येणाऱ्या खर्चापोटी शासनाला द्यावयाची रक्कम</t>
  </si>
  <si>
    <t>RE33A103</t>
  </si>
  <si>
    <t>शेठ ताराचंद रामनाथ आयुर्वेद रुग्णालय</t>
  </si>
  <si>
    <t>RE33A105</t>
  </si>
  <si>
    <t>आयुर्वेद शिक्षण मंडळ</t>
  </si>
  <si>
    <t>RE33A106</t>
  </si>
  <si>
    <t>महात्मा फुले वस्तुसंग्रहालय (म.स.आ.)</t>
  </si>
  <si>
    <t>RE33B101</t>
  </si>
  <si>
    <t>राजा दिनकर केळकर संग्रहालय</t>
  </si>
  <si>
    <t>RE33B102</t>
  </si>
  <si>
    <t>आनंदवन कुष्ठाश्रम (आ.प्र.)</t>
  </si>
  <si>
    <t>RE33C101</t>
  </si>
  <si>
    <t>ससून हॉस्पिटल पुणे येथील भाजलेल्या 
रोग्यांवर उपचार करण्यास अनुदान</t>
  </si>
  <si>
    <t>RE33C102</t>
  </si>
  <si>
    <t>23−क. + 23−ख एकूण बेरीज</t>
  </si>
  <si>
    <t>RE33D101</t>
  </si>
  <si>
    <t>पुणे महानगरपालिका क्रीडा मंडळ 
(म.स.आ.)</t>
  </si>
  <si>
    <t>101 इन्फट्री बटालियन</t>
  </si>
  <si>
    <t>जनसेवा फाऊंडेशन</t>
  </si>
  <si>
    <t>श्रीराम तरुण मंडळ ट्रस्ट</t>
  </si>
  <si>
    <t>एरंडवणा ज्येष्ठ नागरिक संघ</t>
  </si>
  <si>
    <t>अस्मिता प्रतिष्ठान, एरंडवणा</t>
  </si>
  <si>
    <t>आकांक्षा प्रतिष्ठान, एरंडवणा</t>
  </si>
  <si>
    <t>कुसूमताई आपटे न्यास, एरंडवणा</t>
  </si>
  <si>
    <t>रमाबाई आंबेडकर प्रतिष्ठान</t>
  </si>
  <si>
    <t>प्रतिभा प्रतिष्ठान, पंचरत्न सोसायटी, ए 
बिल्डींग फ्लॅट नं.8 एरंडवणा</t>
  </si>
  <si>
    <t>शाहीन एज्युकेशन अॅण्ड वेल्फेअर सोसायटी</t>
  </si>
  <si>
    <t>महात्मा ज्योतिराव फुले प्रतिष्ठान</t>
  </si>
  <si>
    <t>बोट क्लब रोड मित्र मंडळ</t>
  </si>
  <si>
    <t>सावित्रीबाई फुले महिला कल्याणकारी मंडळ 
येरवडा</t>
  </si>
  <si>
    <t>अखिल गणेश बाग मित्र मंडळ</t>
  </si>
  <si>
    <t>हिंदू तरुण मंडळ</t>
  </si>
  <si>
    <t>भोईराज मित्र मंडळ</t>
  </si>
  <si>
    <t>आझाद मित्र मंडळ</t>
  </si>
  <si>
    <t>सम्राट मित्र मंडळ</t>
  </si>
  <si>
    <t>एकदिल मित्र मंडळ</t>
  </si>
  <si>
    <t>जयहिंद मित्र मंडळ</t>
  </si>
  <si>
    <t>शिवशक्ती मित्र मंडळ</t>
  </si>
  <si>
    <t>हिंदू बाल मंडळ</t>
  </si>
  <si>
    <t>श्रीकृष्ण नगर मित्र मंडळ</t>
  </si>
  <si>
    <t>क्रांती मित्र मंडळ</t>
  </si>
  <si>
    <t>सर्वाेदय मित्र मंडळ</t>
  </si>
  <si>
    <t>गौतमी महिला संघ</t>
  </si>
  <si>
    <t>आदर्श मित्र मंडळ</t>
  </si>
  <si>
    <t>हडपसर रेल्वे स्टेशन मित्र मंडळ</t>
  </si>
  <si>
    <t>अशोक चक्र मित्र मंडळ</t>
  </si>
  <si>
    <t>भोईराज सोसायटी मित्र मंडळ</t>
  </si>
  <si>
    <t>वारजे माळवाडी जेष्ठ नागरिक संघ</t>
  </si>
  <si>
    <t>जेष्ठ नागरिक सामाजिक प्रतिष्ठान</t>
  </si>
  <si>
    <t>महाराष्ट्रीय यादव चॅरिटी ट्रस्ट</t>
  </si>
  <si>
    <t>कोकणवासीय महासंघ</t>
  </si>
  <si>
    <t>यादव मित्र मंडळ बिबवेवाडी</t>
  </si>
  <si>
    <t>सर्वाेदय जेष्ठ नागरिक संघ, कर्वेनगर</t>
  </si>
  <si>
    <t>निदान चॅरिटेबल ट्रस्ट</t>
  </si>
  <si>
    <t>महाराष्ट्र ग्रंथोज्येजक संस्था</t>
  </si>
  <si>
    <t>निदान</t>
  </si>
  <si>
    <t>विश्वास मित्र मंडळ, सदाशिव पेठ</t>
  </si>
  <si>
    <t>पेरुगेट भावे हायस्कूल शाळा ग्रंथालय पुस्तक 
संच करणे</t>
  </si>
  <si>
    <t>42</t>
  </si>
  <si>
    <t>स्वामी समर्थ डायग्नोस्टिक चॅरिटेबल ट्रस्ट, 
सहकारनगर</t>
  </si>
  <si>
    <t>43</t>
  </si>
  <si>
    <t>सत्यसेवा प्रतिष्ठान, गुलटेकडी</t>
  </si>
  <si>
    <t>वीर भगतसिंग मंडळ, औंध रोड</t>
  </si>
  <si>
    <t>रमाकांत मंडळ, औंध रोड</t>
  </si>
  <si>
    <t>लाल बहादूर शिक्षण प्रसारक मंडळ, औंध 
रोड</t>
  </si>
  <si>
    <t>47</t>
  </si>
  <si>
    <t>रमाई ग्रुप अॅन्ड फाऊंडेशन येरवडा</t>
  </si>
  <si>
    <t>दलित वस्ती सुधारसामाजिक युवक कल्याण 
मंडळ येरवडा</t>
  </si>
  <si>
    <t>सविता आंबेडकर युवती महिला मंडळ 
येरवडा</t>
  </si>
  <si>
    <t>भारत सांस्कृतिक व क्रीडा मंडळ, येरवडा</t>
  </si>
  <si>
    <t>प्रगती महिला मंडळ,124/283 भिमनगर 
मुंढवा</t>
  </si>
  <si>
    <t>सिध्दार्थ तरुण मित्र मंडळ 124/283 
भिमनगर मुंढवा</t>
  </si>
  <si>
    <t>रोझ सोसायटी ऑफ पुणे</t>
  </si>
  <si>
    <t>अनाथ हिंदू महिला आश्रम</t>
  </si>
  <si>
    <t>वसंत व्याख्यानमाला</t>
  </si>
  <si>
    <t>न्यू इंग्लिश स्कूल हडपसर रामोशीआळी</t>
  </si>
  <si>
    <t>महात्मा फुले विद्या निकेतन ससाणेनगर 
हडपसर</t>
  </si>
  <si>
    <t>साने गुरूजी शिक्षण संस्था, ससाणेनगर, 
हडपसर</t>
  </si>
  <si>
    <t>सातारा जिल्हा मित्र मंडळ, ससाणेनगर 
हडपसर</t>
  </si>
  <si>
    <t>बेळगाव मित्र मंडळ, ससाणेनगर, हडपसर</t>
  </si>
  <si>
    <t>कोकणस्त मित्र मंडळ , ससाणेनगर, हडपसर</t>
  </si>
  <si>
    <t>शिवशंभो ट्रस्ट, काळेबोराटेनगर, हडपसर</t>
  </si>
  <si>
    <t>विरामन बहूउद्देशिय महिलामंडळ, हडपसर</t>
  </si>
  <si>
    <t>निराधार बालक सेवा ट्रस्ट</t>
  </si>
  <si>
    <t>यशवंतराव  चव्हाण प्रतिष्ठान</t>
  </si>
  <si>
    <t>वाकेश्वर जेष्ठ नागरिक संघ, पाषाण</t>
  </si>
  <si>
    <t>प्रियदर्शनी महिला मंडळ</t>
  </si>
  <si>
    <t>सहेली महिला विकास संस्था, गोखलेनगर</t>
  </si>
  <si>
    <t>नवयुवक मित्र मंडळ, बालाजीनगर, 
धनकवडी</t>
  </si>
  <si>
    <t>नारायण गोविंद प्रतिष्ठान, नारायण पेठ</t>
  </si>
  <si>
    <t>स्टुडंट वेल्फेअर असोसिएशन, 
लोकमान्यनगर</t>
  </si>
  <si>
    <t>भोलेनाथ मित्र मंडळ , नारायण पेठ</t>
  </si>
  <si>
    <t>पुणे जिल्हा हौशी अॅथेलेटिक्स संघ</t>
  </si>
  <si>
    <t>शिल्पा नृत्यालय</t>
  </si>
  <si>
    <t>मार्टिन युथ क्लब</t>
  </si>
  <si>
    <t>जागृती मित्र मंडळ</t>
  </si>
  <si>
    <t>मय पांचाळ समाज, शुक्रवार पेठ</t>
  </si>
  <si>
    <t>श्री छत्रपती प्रतिष्ठान संचालित निवासी 
मतिमंद विद्यालय</t>
  </si>
  <si>
    <t>आस्था फौंडेशन, ताडीवाला रोड</t>
  </si>
  <si>
    <t>स्वरांगण दृष्टीहीन संस्था</t>
  </si>
  <si>
    <t>आधार मंडळ पुणे संचालित, आधार मुक 
बधिर विद्यालय, बिबवेवाडी</t>
  </si>
  <si>
    <t>पुणे शहर काँग्रेस ज्येष्ठ नागरिक (विभाग) 
संघ, काँग्रेस भवन</t>
  </si>
  <si>
    <t>84</t>
  </si>
  <si>
    <t>जनसेवा प्रतिष्ठान, सॅलसबरी पार्क</t>
  </si>
  <si>
    <t>अण्णा भाऊ साठे फौंडेशन, मंगळवार पेठ</t>
  </si>
  <si>
    <t>शेठ ताराचंद रामनाथ धर्मार्थ आयुर्वेदीय 
रूग्णालय ट्रस्ट</t>
  </si>
  <si>
    <t>87</t>
  </si>
  <si>
    <t>रास्ता पेठ, नाना पेठ, सोमवार पेठ नागरी 
सेवा संघ</t>
  </si>
  <si>
    <t>88</t>
  </si>
  <si>
    <t>जयहिंद गणेश मंडळ</t>
  </si>
  <si>
    <t>स्वामी समर्थ मित्र मंडळ</t>
  </si>
  <si>
    <t>सहेली महिला विकास संस्था, सोमवार पेठ</t>
  </si>
  <si>
    <t>गुरूनानक फौंडेशन</t>
  </si>
  <si>
    <t>ज्ञान प्रबोधिनी, सदाशिव पेठ</t>
  </si>
  <si>
    <t>जनसेवा फौंडेशन</t>
  </si>
  <si>
    <t>राजश्री शाहू प्रतिष्ठान, वारजे</t>
  </si>
  <si>
    <t>जनसेवा फौंडेशन वृध्दाश्रम</t>
  </si>
  <si>
    <t>भारतीय युवक कल्याण व व्यायाम केंद्र, 
कर्वेनगर</t>
  </si>
  <si>
    <t>नादरूप कोरीओग्राफीक संस्था</t>
  </si>
  <si>
    <t>संगम तरूण मंडळ, शास्त्रीनगर</t>
  </si>
  <si>
    <t>कोथरूड शिवजयंती महोत्सव, क ोथरूड</t>
  </si>
  <si>
    <t>संगम साई दत्त सेवा प्रतिष्ठान, शास्त्रीनगर</t>
  </si>
  <si>
    <t>सुरक्षा मित्र मंडळ, शास्त्रीनगर</t>
  </si>
  <si>
    <t>शिवांजली मित्र मंडळ, शास्त्रीनगर</t>
  </si>
  <si>
    <t>शिवआदेश प्रतिष्ठान, कोथरूड</t>
  </si>
  <si>
    <t>श्री राजराजेश्वर सार्वजनिक न्यास, कोथरूड</t>
  </si>
  <si>
    <t>हमराज मित्र मंडळ, शास्त्रीनगर</t>
  </si>
  <si>
    <t>मृत्यूंजय प्रतिष्ठान, कोथरूड</t>
  </si>
  <si>
    <t>राणी लक्ष्मीबाई मंडळ, नंदनवन सोसायटी</t>
  </si>
  <si>
    <t>दर्शनी युवक मित्र मंडळ, आकाश दर्शन 
सोसायटी, मार्केटयार्ड</t>
  </si>
  <si>
    <t>युवा संदेश मित्र मंडळ, संदेश सोसायटी, 
मार्केटयार्ड</t>
  </si>
  <si>
    <t>पुणे अॅकॅडमी फॉर अॅडव्हान्स स्टडिज 
20/2 सहजानंद सोसायटी</t>
  </si>
  <si>
    <t>111</t>
  </si>
  <si>
    <t>इन्सिट्युट ऑफ रूरल डेव्हलपमेंट 
एज्युकेशन, आपटे रस्ता</t>
  </si>
  <si>
    <t>पुणे कझ्युमर्स गायडन्स सोसायटी, आपटे 
रस्ता</t>
  </si>
  <si>
    <t>113</t>
  </si>
  <si>
    <t>रब्बेइलाई यंग सर्कल्स, 216/2 मंगळवार 
पेठ</t>
  </si>
  <si>
    <t>114</t>
  </si>
  <si>
    <t>सविता आंबेडकर युवती महिला मंडळ, 
येरवडा</t>
  </si>
  <si>
    <t>115</t>
  </si>
  <si>
    <t>भोलेनाथ मित्र मंडळ, नारायण पेठ</t>
  </si>
  <si>
    <t>118</t>
  </si>
  <si>
    <t>कडबेआळी गणेशोत्सव मंडळ, शनिवार पेठ</t>
  </si>
  <si>
    <t>119</t>
  </si>
  <si>
    <t>साईनाथ मित्र मंडळ, बुधवार पेठ</t>
  </si>
  <si>
    <t>मेहूणपुरा सार्वजनिक गणेशोत्सव मंडळ , 
ट्रस्ट, शनिवार पेठ</t>
  </si>
  <si>
    <t>बालविकास मित्र मंडळ, शनिवार पेठ</t>
  </si>
  <si>
    <t>नेने घाट गणेशोत्सव मंडळ, शनिवार पेठ</t>
  </si>
  <si>
    <t>संयुक्त प्रसाद मंडळ, नारायण पेठ</t>
  </si>
  <si>
    <t>भगली हॉस्पिटल परिसर</t>
  </si>
  <si>
    <t>बिबवेवाडी गाव व परिसर</t>
  </si>
  <si>
    <t>पुणे जिल्हा कला विकास संघ, वाकडेवाडी</t>
  </si>
  <si>
    <t>मरीआई माता मंदिर, वाकडेवाडी</t>
  </si>
  <si>
    <t>अखिल सुतारवाडी मित्र मंडळ, सुतारवाडी 
पाषाण</t>
  </si>
  <si>
    <t>129</t>
  </si>
  <si>
    <t>विघ्नहर्ता मित्र मंडळ, सुतारवाडी पाषाण</t>
  </si>
  <si>
    <t>चापाजी बुवा मित्र मंडळ, सुतारवाडी पाषाण</t>
  </si>
  <si>
    <t>131</t>
  </si>
  <si>
    <t>निम्हण तालीम मित्र मंडळ, सुतारवाडी 
पाषाण</t>
  </si>
  <si>
    <t>132</t>
  </si>
  <si>
    <t>कोकाटे तालीम मित्र मंडळ, सुतारवाडी 
पाषाण</t>
  </si>
  <si>
    <t>133</t>
  </si>
  <si>
    <t>जय भवानी प्रतिष्ठान, सुतारवाडी पाषाण</t>
  </si>
  <si>
    <t>जय जवान मित्र मंडळ, सुतारवाडी पाषाण</t>
  </si>
  <si>
    <t>निम्हण मळा मित्र मंडळ, सुतारवाडी पाषाण</t>
  </si>
  <si>
    <t>सोमेश्वर मित्र मंडळ, सुतारवाडी पाषाण</t>
  </si>
  <si>
    <t>समता मित्र मंडळ, सुतारवाडी पाषाण</t>
  </si>
  <si>
    <t>समर्थ मित्र मंडळ, सुतारवाडी पाषाण</t>
  </si>
  <si>
    <t>शिवनगर मित्र मंडळ, सुतारवाडी पाषाण</t>
  </si>
  <si>
    <t>शिवराय मित्र मंडळ, सुतारवाडी पाषाण</t>
  </si>
  <si>
    <t>साई ग्रुप प्रतिष्ठान, सुतारवाडी पाषाण</t>
  </si>
  <si>
    <t>जय भवानी नवरात्र उत्सव मंडळ, सुतारवाडी 
पाषाण</t>
  </si>
  <si>
    <t>रामनवमी-हनुमान जयंती उत्सव मंडळ, 
बाणेर</t>
  </si>
  <si>
    <t>144</t>
  </si>
  <si>
    <t>सावतामाळी ट्रस्ट, बाणेर</t>
  </si>
  <si>
    <t>भैरवनाथ देवस्थान ट्रस्ट, बाणेर</t>
  </si>
  <si>
    <t>गुरूदेवदत्त सेव ट्रस्ट, बाणेर</t>
  </si>
  <si>
    <t>श्रीकृष्ण कबड्डी संघ, बाणेर</t>
  </si>
  <si>
    <t>राजा शिवछत्रपती मित्र मंडळ, बाणेर</t>
  </si>
  <si>
    <t>ज्येष्ठ नागरिक संघ, बाणेर</t>
  </si>
  <si>
    <t>सिनियर सिटीझन असोसिएशन, औंध</t>
  </si>
  <si>
    <t>ज्येष्ठ नागरिक संघ औंध</t>
  </si>
  <si>
    <t>औंध विकास मंडळ, औंध</t>
  </si>
  <si>
    <t>गणेश मित्र मंडळ / वैष्णवी महिला मंडळ</t>
  </si>
  <si>
    <t>सतेज संघ, बाणेर</t>
  </si>
  <si>
    <t>ज्ञानेश्वर तरूण मंडळ, बाणेर</t>
  </si>
  <si>
    <t>धर्मवीर कबड्डी संघ, बालेवाडी</t>
  </si>
  <si>
    <t>चेतक स्पोर्टस क्लब, बालेवाडी</t>
  </si>
  <si>
    <t>क्रांती कबड्डी संघ, बालेवाडी</t>
  </si>
  <si>
    <t>क्रांती मित्र मंडळ, बालेवाडी</t>
  </si>
  <si>
    <t>दसरा चौक मित्र मंडळ, बालेवाडी</t>
  </si>
  <si>
    <t>शिवराज मित्र मंडळ, बालेवाडी</t>
  </si>
  <si>
    <t>अष्टविनायक मित्र मंडळ, बालेवाडी</t>
  </si>
  <si>
    <t>म्हसोबा मित्र मंडळ, बालेवाडी</t>
  </si>
  <si>
    <t>लक्ष्मीमाता मंडळ, बालेवाडी</t>
  </si>
  <si>
    <t>जय हनुमान तालीम मंडळ, बालेवाडी</t>
  </si>
  <si>
    <t>तुकाई सेवा मंडळ ट्रस्ट, बाणेर</t>
  </si>
  <si>
    <t>वसुंधरा स्वच्छता अभियान, बाणेर</t>
  </si>
  <si>
    <t>शंकर महाराज सेवा मंडळ,पुणे सातारा रोड</t>
  </si>
  <si>
    <t>शंकर महाराज महिला उन्नती संस्था, पुणे 
सातारा रोड</t>
  </si>
  <si>
    <t>170</t>
  </si>
  <si>
    <t>जयहिंद तरूण मंडळ, कोथरूड गावठाण</t>
  </si>
  <si>
    <t>मारूती मित्र मंडळ, कोथरूड गावठाण</t>
  </si>
  <si>
    <t>स्वामी विवेकानंद स्मारक समिती, पुणे 
सातारा रोड</t>
  </si>
  <si>
    <t>173</t>
  </si>
  <si>
    <t>न्यू युवा फ्रेंड सर्कल, शिवाजी चौक, 
कोथरूड, पुणे</t>
  </si>
  <si>
    <t>174</t>
  </si>
  <si>
    <t>अष्टविनायक मित्र मंडळ, चव्हाणनगर</t>
  </si>
  <si>
    <t>शिवशंभो संभाजी मंडळ (प्रतिष्ठान ), 
संभाजीनगर</t>
  </si>
  <si>
    <t>176</t>
  </si>
  <si>
    <t>अखिल इंदिरानगर मित्र मंडळ , 
इंदिरानगर,बिबवेवाडी</t>
  </si>
  <si>
    <t>177</t>
  </si>
  <si>
    <t>वंचित विकास संस्था</t>
  </si>
  <si>
    <t>पुणे संस्कृती वैभव ट्रस्ट</t>
  </si>
  <si>
    <t>वक्तृक्व उत्तेजक सभेच्या वसंत 
व्याख्यानमालेसाठी</t>
  </si>
  <si>
    <t>180</t>
  </si>
  <si>
    <t>संस्कृत विद्या मंदिर</t>
  </si>
  <si>
    <t>कै.सौ.कस्तुर हिरालाल किराड ट्रस्ट</t>
  </si>
  <si>
    <t>जय सार्वजनिक ग्रंथालय, कर्वेनगर</t>
  </si>
  <si>
    <t>मातृभूमी प्रतिष्ठान, कल्याणीनगर</t>
  </si>
  <si>
    <t>श्रीराम सेवा प्रतिष्ठान, येरवडा</t>
  </si>
  <si>
    <t>समर्थ मित्र मंडळ, गुजरात कॉलनी, कोथरूड</t>
  </si>
  <si>
    <t>186</t>
  </si>
  <si>
    <t>एकता मित्र मंडळ, गुजरात कॉलनी, 
कोथरूड</t>
  </si>
  <si>
    <t>187</t>
  </si>
  <si>
    <t>दुर्गामाता ट्रस्ट, रामनगर, येरवडा</t>
  </si>
  <si>
    <t>श्रीराम वरदानीय ट्रस्ट , रामनगर , येरवडा</t>
  </si>
  <si>
    <t>कर्वेरोड व्यापारी संघटना, कोथरूड गाव</t>
  </si>
  <si>
    <t>हनुमान मित्र मंडळ, येरवडा गांव</t>
  </si>
  <si>
    <t>जागृत मित्र मंडळ, सेवक चौक, येरवडा</t>
  </si>
  <si>
    <t>गिरीप्रेमी</t>
  </si>
  <si>
    <t>अखिल आझाद मित्र मंडळ, कोथरूड</t>
  </si>
  <si>
    <t>साईनाथ मित्र मंडळ, कोथरूड</t>
  </si>
  <si>
    <t>दृष्टी-स्त्री अध्   न प्रबोधन केंद्र</t>
  </si>
  <si>
    <t>लोकमान्य टिळक विचार मंच</t>
  </si>
  <si>
    <t>सावली मतिमंद व बहुविकलांगासाठी 
प्रतिष्ठान, पौड रोड, कोथरूड</t>
  </si>
  <si>
    <t>198</t>
  </si>
  <si>
    <t>पुणे शहर काँग्रेस ज्येष्ठ नागरिक संघ</t>
  </si>
  <si>
    <t>फैजाने रजा यंग सर्कल, मंगळवार पेठ, पुणे</t>
  </si>
  <si>
    <t>युवराज मित्र मंडळ, लोकमान्य कॉलनी, 
कोथरूड</t>
  </si>
  <si>
    <t>201</t>
  </si>
  <si>
    <t>समस्त गावकरी मंडळ, कोथरूड</t>
  </si>
  <si>
    <t>एकी मित्र मंडळ, कोथरूड गावठाण</t>
  </si>
  <si>
    <t>शहीद अब्दुल हमीद तरूण मंडळ, कसबा 
पेठ, पुणे</t>
  </si>
  <si>
    <t>204</t>
  </si>
  <si>
    <t>शेर ए अली यंग सर्कल, मंगळवार पेठ, पुणे</t>
  </si>
  <si>
    <t>साई सेवा प्रतिष्ठान, सोमवार मंगळवार पेठ, 
पुणे</t>
  </si>
  <si>
    <t>206</t>
  </si>
  <si>
    <t>संकल्प निर्मिती एज्युकेशन, सोशल 
डेव्हलपमेंट अॅन्ड रिसर्च ऑर्गनायझेशऩ</t>
  </si>
  <si>
    <t>207</t>
  </si>
  <si>
    <t>शेठ ताराचंद रामनाथ चॅरिटी ट्रस्ट</t>
  </si>
  <si>
    <t>तानाजी मित्र मंडळ, कोथरूड गावठाण</t>
  </si>
  <si>
    <t>नवभूमी मित्र मंडळ, शास्त्रीनगर</t>
  </si>
  <si>
    <t>श्रीराम तरूण मंडळ, केळेवाडी</t>
  </si>
  <si>
    <t>जयदिप तरूण मंडळ, पौड फाटा मेगासिटी</t>
  </si>
  <si>
    <t>बाल तरूण मंडळ, नविन कर्नाटक हायस्कूल</t>
  </si>
  <si>
    <t>213</t>
  </si>
  <si>
    <t>अष्टविनायक मित्र मंडळ, पौड फाटा</t>
  </si>
  <si>
    <t>तिरंगा मित्र मंडळ, जयभवानी नगर</t>
  </si>
  <si>
    <t>संघर्ष मित्र मंडळ, जयभवानी नगर</t>
  </si>
  <si>
    <t>श्री गुरूदत्त सेवा भजनी मंडळ, शास्त्रीनगर</t>
  </si>
  <si>
    <t>विजय त्रिमूर्ती मित्र मंडळ, शास्त्रीनगर</t>
  </si>
  <si>
    <t>सहयाद्री कुणबी संघ, शास्त्रीनगर</t>
  </si>
  <si>
    <t>नवनाथ सार्वजनिक विकास मंडळ, 
किष्किंधानगर</t>
  </si>
  <si>
    <t>220</t>
  </si>
  <si>
    <t>श्रीमंत टिल्ल्या मारूती देवस्थान, जयभवानी 
नगर</t>
  </si>
  <si>
    <t>221</t>
  </si>
  <si>
    <t>लालबहादूर शास्त्री मित्र मंडळ, पटवर्धनबाग 
एरंडवणा</t>
  </si>
  <si>
    <t>222</t>
  </si>
  <si>
    <t>कुमार युवक मित्र मंडळ, एरंडवणा</t>
  </si>
  <si>
    <t>आखिल गणेशनगर मित्र मंडळ, एरंडवणा</t>
  </si>
  <si>
    <t>गणेश बाल तरूण मंडळ, किष्किंधानगर</t>
  </si>
  <si>
    <t>जनसज्जन फौंडेशन, एरंडवणे</t>
  </si>
  <si>
    <t>जयदीप मंडळ, एरंडवणा</t>
  </si>
  <si>
    <t>ऊॅ कार मित्र मंडळ, एरंडवणा</t>
  </si>
  <si>
    <t>स्वामी समर्थ सेवा प्रतिष्ठान, एरंडवणा</t>
  </si>
  <si>
    <t>श्री बद्री आश्रम सदगुरू सेवा मंडळ ट्रस्ट</t>
  </si>
  <si>
    <t>झकिउल्लाह मस्जिद ट्रस्ट, कोथरूड</t>
  </si>
  <si>
    <t>मारूती मित्र मंडळ , जुन्या चावडीजवळ</t>
  </si>
  <si>
    <t>विनायक मित्र मंडळ , मयूर कॉलनी, 
कोथरूड</t>
  </si>
  <si>
    <t>233</t>
  </si>
  <si>
    <t>पुणे जिल्हा कला विकास केंद्र</t>
  </si>
  <si>
    <t>मरीआई माता मंदिर ट्रस्ट</t>
  </si>
  <si>
    <t>शिवसाई मित्र मंडळ, सुतारदरा, पुणे</t>
  </si>
  <si>
    <t>रामकृष्ण परमहंस मित्र मंडळ, परमहंस नगर, 
कोथरूड</t>
  </si>
  <si>
    <t>237</t>
  </si>
  <si>
    <t>पुणे वृत्तपत्र विक्रेता संघ, कोथरूड</t>
  </si>
  <si>
    <t>गजानन महाराज मंदिर, रामबाग, 
एम.आय.टी.</t>
  </si>
  <si>
    <t>गुलाबराव ताठे मित्र मंडळ, कर्वेनगर</t>
  </si>
  <si>
    <t>साईबाबा मंदिर, वडारवस्ती, कर्वेनगर</t>
  </si>
  <si>
    <t>त्रिमुर्ती मित्र मंडळ, हॅपी कॉलनी</t>
  </si>
  <si>
    <t>श्री संकल्प समाजिक प्रतिष्ठाण, एरंडवणा, 
कर्वेनगर</t>
  </si>
  <si>
    <t>244</t>
  </si>
  <si>
    <t>संजीवनी ज्येष्ठ नागरिक संघ, एरंडवणा, 
कर्वेनगर</t>
  </si>
  <si>
    <t>245</t>
  </si>
  <si>
    <t>आखिल भुसारी कॉलनी क्रिडा व सांस्कृतिक 
प्रतिष्ठान,पौड रोड,पुणे</t>
  </si>
  <si>
    <t>246</t>
  </si>
  <si>
    <t>लोक शिक्षण संस्था पुणे, शास्त्रीनगर, 
कोथरूड</t>
  </si>
  <si>
    <t>247</t>
  </si>
  <si>
    <t>शहीद भगतसिंग मित्र मंडळ,एरंडवणा 
गावठाण</t>
  </si>
  <si>
    <t>248</t>
  </si>
  <si>
    <t>नवयुग मित्र मंडळ, सातचाळ, एरंडवणा</t>
  </si>
  <si>
    <t>बाल तरूण मंडळ, पौड फाटा चौक, पुणे</t>
  </si>
  <si>
    <t>लाल बहादूर शास्त्री मित्र मंडळ, दिनानाथ 
हॉस्पीटल मागे, पुणे</t>
  </si>
  <si>
    <t>251</t>
  </si>
  <si>
    <t>गणराज मित्र मंडळ, हिंगणे होम कॉलनी, 
पुणे</t>
  </si>
  <si>
    <t>252</t>
  </si>
  <si>
    <t>वाघजाई मित्र मंडळ, हिंगणे होम कॉलनी, 
पुणे</t>
  </si>
  <si>
    <t>253</t>
  </si>
  <si>
    <t>दुर्गामाता मित्र मंडळ, हिंगणे होम कॉलनी, 
पुणे</t>
  </si>
  <si>
    <t>254</t>
  </si>
  <si>
    <t>नवजीवन मित्र मंडळ, मावळे आळी, पुणे</t>
  </si>
  <si>
    <t>न्यू बाल तरूण मित्र मंडळ, कर्वेनगर, पुणे</t>
  </si>
  <si>
    <t>छत्रपती शिवाजी तरूण मंडळ, कर्वेनगर, पुणे</t>
  </si>
  <si>
    <t>257</t>
  </si>
  <si>
    <t>हिंदू साम्राज्य ग्रुप, कर्वेनगर, पुणे</t>
  </si>
  <si>
    <t>नवज्योत ग्रुप, कर्वेनगर, पुणे</t>
  </si>
  <si>
    <t>अण्णाभाऊ साठे मित्र मंडळ, पुणे</t>
  </si>
  <si>
    <t>जयकिसान जयजवान मित्र मंडळ, 
शास्त्रीनगर, पोलीस चौकी मागे</t>
  </si>
  <si>
    <t>261</t>
  </si>
  <si>
    <t>कैलास मित्र मंडळ, शास्त्रीनगर, पोलीस 
चौकी मागे</t>
  </si>
  <si>
    <t>262</t>
  </si>
  <si>
    <t>समाज सुधारक हिंदूस्थानी मित्र मंडळ, जय 
भवानीनगर, पुणे</t>
  </si>
  <si>
    <t>263</t>
  </si>
  <si>
    <t>तिरंगा मित्र मंडळ, जय भवानीनगर, पुणे</t>
  </si>
  <si>
    <t>शिवकल्याण मित्र मंडळ, सुतारदरा, पुणे</t>
  </si>
  <si>
    <t>गृजर कडीया कुंभार ट्रस्ट, चांदणी चौक, पुणे</t>
  </si>
  <si>
    <t>266</t>
  </si>
  <si>
    <t>महात्मा फुले वस्तू संग्रहालय</t>
  </si>
  <si>
    <t>वक्तृत्व उत्तेजक सभा (वसंत 
व्याख्यानमाला)</t>
  </si>
  <si>
    <t>268</t>
  </si>
  <si>
    <t>राजा दिनकर केळकर संग्रहायलय</t>
  </si>
  <si>
    <t>अखिल भारतीय मराठी नाट्य परिषद, पुणे</t>
  </si>
  <si>
    <t>न्यु एज फाऊंडेशन</t>
  </si>
  <si>
    <t>अजिंक्य मित्र मंडळ, ललित महाल हॉटेल 
जवळ, मॉडेल कॉलनी, पुणे.16</t>
  </si>
  <si>
    <t>273</t>
  </si>
  <si>
    <t>श्री.दत्त सेवा मंडळ, महात्मा गांधीनगर</t>
  </si>
  <si>
    <t>क्रांतिवीर लहुजी वस्ताद तरूण मंडळ, 
जयप्रकाशनगर</t>
  </si>
  <si>
    <t>275</t>
  </si>
  <si>
    <t>अरूणोदय गणेश मंडळ, यशवंतनगर, 
येरवडा, पुणे</t>
  </si>
  <si>
    <t>276</t>
  </si>
  <si>
    <t>शार्दुल मित्र मंडळ, शांतीरक्षक हौसिंग 
सोसायटी, पुणे.</t>
  </si>
  <si>
    <t>277</t>
  </si>
  <si>
    <t>दुर्गामाता मित्र मंडळ, स.नं.8/2 भाटनगर</t>
  </si>
  <si>
    <t>डॉ.बाबासाहेब आंबेडकर ज्येष्ठ नागरिक 
संघ, पुणे.वैदुवाडी, हडपसर, पुणे.13</t>
  </si>
  <si>
    <t>279</t>
  </si>
  <si>
    <t>सविता आंबेडकर युवती महिला मंडळ, 
येरवडा, पुणे</t>
  </si>
  <si>
    <t>280</t>
  </si>
  <si>
    <t>रमाई ग्रुप अॅन्ड फाऊंडेशन, येरवडा, पुणे</t>
  </si>
  <si>
    <t>दलित वस्ती सुधार सामाजिक युवक 
कल्याण मंडळ, येरवडा, पुणे</t>
  </si>
  <si>
    <t>282</t>
  </si>
  <si>
    <t>पुणे महानगरपालिका निवृत्त सेवक संघ, 
शुक्रवार पेठ, पुणे.</t>
  </si>
  <si>
    <t>283</t>
  </si>
  <si>
    <t>पुणे संस्कृती वैभव ट्रस्ट, पिझ्झाहट मागे, 
जंगली महाराज रस्ता, पुणे.4</t>
  </si>
  <si>
    <t>284</t>
  </si>
  <si>
    <t>सेंटर फॉर डिझारस्टर मॅनेजमेंट ।  पुणे</t>
  </si>
  <si>
    <t>लोकशाहिर अण्णाभाऊ साठे युवा मंच, 
येरवडा, पुणे.</t>
  </si>
  <si>
    <t>286</t>
  </si>
  <si>
    <t>संस्कृती फौंडेशन, येरवडा, पुणे.</t>
  </si>
  <si>
    <t>संघर्ष सांस्कृतिक व क्रिडा मंच, येरवडा, 
पुणे.</t>
  </si>
  <si>
    <t>288</t>
  </si>
  <si>
    <t>सिध्दार्थ विहार बौध्द समिती, येरवडा, पुणे.</t>
  </si>
  <si>
    <t>289</t>
  </si>
  <si>
    <t>श्री.विठ्ठल मंदिर, नवी पेठ, मराठा मंडळ, 
पुणे, घ.नं.16, सदाशिव पेठ, पुणे.2</t>
  </si>
  <si>
    <t>290</t>
  </si>
  <si>
    <t>जनसेवा फौंडेशन, पुणे.</t>
  </si>
  <si>
    <t>भारत सांस्कृतिक व क्रिडा मंडळ, येरवडा, 
पुणे.</t>
  </si>
  <si>
    <t>292</t>
  </si>
  <si>
    <t>सावित्रीबाई फुले महिला कल्याणकारी मंडळ 
, येरवडा, पुणे.</t>
  </si>
  <si>
    <t>293</t>
  </si>
  <si>
    <t>महाराष्ट्र तरूण मंडळ, भवानी पेठ, पुणे.</t>
  </si>
  <si>
    <t>डोके तालीम मंडळ, नाना पेठ, पुणे</t>
  </si>
  <si>
    <t>शिवप्रताप मित्र मंडळ, भवानी पेठ, पुणे</t>
  </si>
  <si>
    <t>हिंदमाता मित्र मंडळ, नाना पेठ, पुणे</t>
  </si>
  <si>
    <t>मार्कडेय मित्र मंडळ, भवानी पेठ, पुणे</t>
  </si>
  <si>
    <t>नाना पेठ तरूण मंडळ, नाना चावडी चौक, 
पुणे</t>
  </si>
  <si>
    <t>299</t>
  </si>
  <si>
    <t>संयुक्त आंध्रझार आळी, भवानी पेठ, पुणे.</t>
  </si>
  <si>
    <t>समाज सुधारक मंडळ, नाना पेठ, पुणे</t>
  </si>
  <si>
    <t>नवरंग मित्र मंडळ, भवानी पेठ, पुणे</t>
  </si>
  <si>
    <t>शिवशक्ती मित्र मंडळ, नाना पेठ, पुणे</t>
  </si>
  <si>
    <t>वीर जवान मित्र मंडळ, भवानी पेठ, पुणे</t>
  </si>
  <si>
    <t>जय बजरंग मित्र मंडळ, भवानी पेठ, पुणे</t>
  </si>
  <si>
    <t>मेक आय ड्रीम फाऊंडेशन</t>
  </si>
  <si>
    <t>शुक्ल यजुर्वेदीय माध्यंदिन महाराष्ट्रीय ब्राम्हण 
मध्यवर्ती मंडळ</t>
  </si>
  <si>
    <t>307</t>
  </si>
  <si>
    <t>त्वष्टा कासार समाज संस्था</t>
  </si>
  <si>
    <t>श्री.शिवाजी मंडळ, झाबरे चावडी</t>
  </si>
  <si>
    <t>नवदिप तरूण मंडळ, कसबा पेठ</t>
  </si>
  <si>
    <t>जनार्दन पवळे संघ मंडळ, माणिक चौक 
कसबा पेठ</t>
  </si>
  <si>
    <t>311</t>
  </si>
  <si>
    <t>एस.एम.जोशी कला क्रिडा संकुल</t>
  </si>
  <si>
    <t>शिवप्रेमी जनजागरण समिती,महाराष्ट्र, 
सहकारनगर, पुणे.</t>
  </si>
  <si>
    <t>313</t>
  </si>
  <si>
    <t>दिवाणी जैन ट्रस्ट, शुक्रवार पेठ, पुणे.</t>
  </si>
  <si>
    <t>श्री विठ्ठल मंदीर नवी पेठ मराठा मंडळ ट्रस्ट</t>
  </si>
  <si>
    <t>नुर चॅरिटेबल ट्रस्ट, बोपोडी, पुणे.</t>
  </si>
  <si>
    <t>रब्बे ईलाही</t>
  </si>
  <si>
    <t>ज्येष्ठ नागरिक संघ, धनकवडी</t>
  </si>
  <si>
    <t>इच्छापूर्ती ज्येष्ठ नागरिक संघ, धनकवडी</t>
  </si>
  <si>
    <t>ममता फौंडेशन</t>
  </si>
  <si>
    <t>माजी सैनिक विकास आघाडी संघ</t>
  </si>
  <si>
    <t>ज्येष्ठ नागरिक संघ, मुंढवा</t>
  </si>
  <si>
    <t>सिध्दीविनायक प्रतिष्ठान</t>
  </si>
  <si>
    <t>बाल शिवाजी मित्र मंडळ, गुजरात कॉलनी</t>
  </si>
  <si>
    <t>श्री महालक्ष्मी युवक संस्था</t>
  </si>
  <si>
    <t>श्री.साई मित्र मंडळ, गुजरात कॉलनी</t>
  </si>
  <si>
    <t>प्रतिकनगर मित्र मंडळ</t>
  </si>
  <si>
    <t>आयकर मित्र मंडळ</t>
  </si>
  <si>
    <t>सिध्दी महिला गृह उदयोग, प्रशिक्षण 
संस्था,हडपसर</t>
  </si>
  <si>
    <t>329</t>
  </si>
  <si>
    <t>संस्कृती सामाजिक संस्था</t>
  </si>
  <si>
    <t>श्री साई मित्र मंडळ, रामबाग कॉलनी</t>
  </si>
  <si>
    <t>332</t>
  </si>
  <si>
    <t>साईज्योत मित्र मंडळ, गुजरात कॉलनी</t>
  </si>
  <si>
    <t>प्रगती महिला मंडळ, सोमवार पेठ</t>
  </si>
  <si>
    <t>दत्तमित्र मंडळ, गुजरात कॉलनी</t>
  </si>
  <si>
    <t>336</t>
  </si>
  <si>
    <t>एकता मित्र मंडळ, गुजरात कॉलनी</t>
  </si>
  <si>
    <t>गणेश मित्र मंडळ, राहुल गार्डन</t>
  </si>
  <si>
    <t>शिवशक्ती मित्र मंडळ, शेलार कॉम्प्लेक्स</t>
  </si>
  <si>
    <t>त्रिदल मित्र मंडळ, झाला कॉम्प्लेक्स</t>
  </si>
  <si>
    <t>अखिल भेलकेनगर मित्र मंडळ</t>
  </si>
  <si>
    <t>संयुक्त भेलकेनगर, मित्र मंडळ</t>
  </si>
  <si>
    <t>जय महाराष्ट्र मंडळ, घोरपडी</t>
  </si>
  <si>
    <t>क्रांती मित्र मंडळ, घोरपडी</t>
  </si>
  <si>
    <t>नाथ म्हसकोबा महाराज वाचनालय, घोरपडी</t>
  </si>
  <si>
    <t>345</t>
  </si>
  <si>
    <t>क्रांतीवीर उत्सव मंडळ , वडगांवशेरी पुणे.</t>
  </si>
  <si>
    <t>एकता मित्र मंडळ, वडगांवशेरी</t>
  </si>
  <si>
    <t>आदर्शनगर मित्र मंडळ, वडगांवशेरी</t>
  </si>
  <si>
    <t>नवयुग मित्र मंडळ, वडगांवशेरी</t>
  </si>
  <si>
    <t>श्री औंदुबर दत्त चॅरिटेबल ट्रस्ट</t>
  </si>
  <si>
    <t>अखिल गुजरात कॉलनी मित्र मंडळ</t>
  </si>
  <si>
    <t>श्री अष्टविनायक मित्र मंडळ, गुजरात कॉलनी</t>
  </si>
  <si>
    <t>352</t>
  </si>
  <si>
    <t>सेवा प्रबोधिनी संस्था, बहिरटवाडी</t>
  </si>
  <si>
    <t>सावित्रीबाई फुले महिला कल्याणकारी 
मंडळ, येरवडा, पुणे.6</t>
  </si>
  <si>
    <t>354</t>
  </si>
  <si>
    <t>कै.केशवराव बडगे कला सांस्कृतिक 
प्रतिष्ठान</t>
  </si>
  <si>
    <t>355</t>
  </si>
  <si>
    <t>युवक प्रतिष्ठान ट्रस्ट रजि.एफ 
21077/पुणे/06</t>
  </si>
  <si>
    <t>356</t>
  </si>
  <si>
    <t>श्री गणेश प्रतिष्ठान ट्रस्ट रजि.एन.152- 
एफ/पुणे/03</t>
  </si>
  <si>
    <t>357</t>
  </si>
  <si>
    <t>स्वाधार आयडीडब्ल्युसी, निवारा, सदाशिव 
पेठ, पुणे.</t>
  </si>
  <si>
    <t>358</t>
  </si>
  <si>
    <t>आचार्य अत्रे स्मृति प्रतिष्ठान, शिवाजीनगर, 
पुणे.</t>
  </si>
  <si>
    <t>359</t>
  </si>
  <si>
    <t>इंडियन इव्हॅनजेलिकल मूव्हमेंट चर्च, एअर 
पोर्ट रोड, येरवडा, पुणे.</t>
  </si>
  <si>
    <t>360</t>
  </si>
  <si>
    <t>आन्वी बॉक्सिंग अॅन्ड स्पोर्टस्  क्लब, 
कोथरूड, पुणे.</t>
  </si>
  <si>
    <t>361</t>
  </si>
  <si>
    <t>पुणे युथ फौंडेशन, हडपसर पुणे.</t>
  </si>
  <si>
    <t>श्रीमती मिराबाई समाज सेवा प्रतिष्ठान, राम 
सोसायटी, येरवडा,पुणे.</t>
  </si>
  <si>
    <t>363</t>
  </si>
  <si>
    <t>कै.स्मिता पाटील एज्युकेशन सोशल व 
स्पोर्ट्स फाऊंडेशन, कोंढवा, पुणे.48</t>
  </si>
  <si>
    <t>364</t>
  </si>
  <si>
    <t>कर्मयोग संस्था, वानवडी, पुणे.40</t>
  </si>
  <si>
    <t>विभा गिरीश ट्रस्ट, घोरपडी गाव, कवडे 
रोड, पुणे.9</t>
  </si>
  <si>
    <t>366</t>
  </si>
  <si>
    <t>समाज सर्वांगिण विकास व युवक कल्याण 
प्रतिष्ठान, धनकवडी, पुणे.43</t>
  </si>
  <si>
    <t>367</t>
  </si>
  <si>
    <t>श्रीनाथ वाचनालय, बी.टी.कवडे रोड, 
घोरपडीगाव, पुणे.1</t>
  </si>
  <si>
    <t>368</t>
  </si>
  <si>
    <t>महाराष्ट्र ग्रंथोत्तेजक संस्था, सदाशिव पेठ, 
पुणे.30</t>
  </si>
  <si>
    <t>369</t>
  </si>
  <si>
    <t>सोशल हयुमन राईटस् असोसिएशन, 
बिबवेवाडी, पुणे.37</t>
  </si>
  <si>
    <t>370</t>
  </si>
  <si>
    <t>टॅलेंट सर्च ग्रुप, टिंगरेनगर, पुणे.15</t>
  </si>
  <si>
    <t>आपुलकी सांस्कृतिक संस्था,सिंहगड रोड, 
पुणे.51</t>
  </si>
  <si>
    <t>372</t>
  </si>
  <si>
    <t>सुखकर्ता सांस्कृतिक प्रतिष्ठान, सहकारनगर 
नं.1, पुणे.9</t>
  </si>
  <si>
    <t>373</t>
  </si>
  <si>
    <t>पुणे जिल्हा कला  विकास संघ</t>
  </si>
  <si>
    <t>महिला व बाल विकास ट्रस्ट (विधवा) 
येरवडा, पुणे.6</t>
  </si>
  <si>
    <t>375</t>
  </si>
  <si>
    <t>विलमेन सायकलींग क्लब इंडिया, आळंदी 
रोड, कळस, पुणे.15</t>
  </si>
  <si>
    <t>376</t>
  </si>
  <si>
    <t>शिवशक्ती भिमशक्ती युवक क्रीडा व व्यायाम 
मंडळ,आळंदी रोड, कळस, पुणे.</t>
  </si>
  <si>
    <t>377</t>
  </si>
  <si>
    <t>पुणे शहर/जिल्हा हौशी सायकलिंग 
संघटना,आळंदी रोड, कळस, पुणे.15</t>
  </si>
  <si>
    <t>378</t>
  </si>
  <si>
    <t>वृंदावन विकास मंडळ , कोथरूड, पुणे.38</t>
  </si>
  <si>
    <t>द  राष्ट्रीय लाईफ सेव्हींग सोसायटी (इंडिया), 
विमाननगर, पुणे.14</t>
  </si>
  <si>
    <t>380</t>
  </si>
  <si>
    <t>सहारा आश्रम संस्था, धायरी, पुणे.41</t>
  </si>
  <si>
    <t>मानवी युवा विकास संस्था, पुणे, रामटेकडी, 
हडपसर, पुणे.13</t>
  </si>
  <si>
    <t>382</t>
  </si>
  <si>
    <t>सह्याद्री प्रतिष्ठान, नवी खडकी, येरवडा, 
पुणे.6</t>
  </si>
  <si>
    <t>383</t>
  </si>
  <si>
    <t>संकल्प व्यक्ती विकास संस्था, हडपसर, 
पुणे.28</t>
  </si>
  <si>
    <t>384</t>
  </si>
  <si>
    <t>गिरीप्रेमी, कर्वे रस्ता, पुणे.4</t>
  </si>
  <si>
    <t>ग्राहक सेवा संस्था, पुणे.</t>
  </si>
  <si>
    <t>स्वयंसिध्द अपंग आणि समाज विकास केंद्र, 
कोथरूड, पुणे.38</t>
  </si>
  <si>
    <t>387</t>
  </si>
  <si>
    <t>व्हिजन सागरमाथा, डेक्कन जिमखाना, पुणे.</t>
  </si>
  <si>
    <t>महाराष्ट्र क्रिकेट असोसिएशन फॉर द 
डिसेबल्ड, पुणे. घोरपडी पेठ, पुणे.42</t>
  </si>
  <si>
    <t>389</t>
  </si>
  <si>
    <t>रेड क्रॉस मूक बधिर मित्र मंडळ , 
पुणे.ताडीवाला रोड, पुणे.</t>
  </si>
  <si>
    <t>390</t>
  </si>
  <si>
    <t>कोंढाणा टेक्निकल एज्युकेशन सोसायटी, 
कात्रज, पुणे.</t>
  </si>
  <si>
    <t>391</t>
  </si>
  <si>
    <t>ओम शिव फौंडेशन, कसबा पेठ, पुणे</t>
  </si>
  <si>
    <t>जीवनज्योत तरूण मंडळ, वाकडेवाडी, पुणे.</t>
  </si>
  <si>
    <t>393</t>
  </si>
  <si>
    <t>सविता आंबेडकर युवती महिला मंडळ , 
येरवडा, पुणे.6</t>
  </si>
  <si>
    <t>394</t>
  </si>
  <si>
    <t>दलित वस्ती सुधार सामाजिक युवक 
कल्याण मंडळ,येरवडा, पुणे.</t>
  </si>
  <si>
    <t>396</t>
  </si>
  <si>
    <t>भारत सांस्कृतीक व क्रिडा मंडळ , 
लक्ष्मीनगर, येरवडा, पुणे.</t>
  </si>
  <si>
    <t>397</t>
  </si>
  <si>
    <t>माऊली सेवा प्रतिष्ठान, संगमवाडी, पुणे.</t>
  </si>
  <si>
    <t>पुणे संस्कृती वैभव ट्रस्ट, शिवाजीनगर, 
पुणे.5</t>
  </si>
  <si>
    <t>399</t>
  </si>
  <si>
    <t>लोकशाहिर अण्णाभाऊ साठे युवा मंच</t>
  </si>
  <si>
    <t>संघर्ष सांस्कृतिक व क्रिडा मंच</t>
  </si>
  <si>
    <t>उर्दू साहित्य परिषद</t>
  </si>
  <si>
    <t>वनराई संस्था</t>
  </si>
  <si>
    <t>अखिल धनकवडी महिला मंडळ , शेवटचा 
बसस्टॉप, धनकवडी, पुणे.</t>
  </si>
  <si>
    <t>404</t>
  </si>
  <si>
    <t>राष्ट्रीय तालीम संघ, मंगळवार पेठ, पुणे.</t>
  </si>
  <si>
    <t>पुरूषोत्तम करंडक</t>
  </si>
  <si>
    <t>थोर स्वातंत्र्य सेनानी गोपाळकृष्ण गोखले 
यांच्या स्मृतिप्रित्यर्थ उत्कृष्ठ संसदपटू पुरस्कार</t>
  </si>
  <si>
    <t>407</t>
  </si>
  <si>
    <t>श्री.दत्त सेवा मंडळ , महात्मा गांधी नगर, 
येरवडा</t>
  </si>
  <si>
    <t>408</t>
  </si>
  <si>
    <t>क्रांतीवीर लहूजी वस्ताद तरूण मंडळ, 
जयप्रकाशनगर, येरवडा</t>
  </si>
  <si>
    <t>409</t>
  </si>
  <si>
    <t>अरूणोदय गणेश मंडळ, यशवंतनगर, 
येरवडा</t>
  </si>
  <si>
    <t>410</t>
  </si>
  <si>
    <t>दुर्गामाता मित्र मंडळ, स.नं.8/2, भाटनगर, 
येरवडा</t>
  </si>
  <si>
    <t>411</t>
  </si>
  <si>
    <t>शार्दुल मित्र मंडळ,शांतीरक्षक सोसायटी, 
येरवडा,</t>
  </si>
  <si>
    <t>412</t>
  </si>
  <si>
    <t>जनार्दन मित्र मंडळ, महात्मा गांधीनगर, 
येरवडा</t>
  </si>
  <si>
    <t>413</t>
  </si>
  <si>
    <t>प्रतिभा नारी परिवर्तन, जयभवानीनगर, 
जनता वसाहत</t>
  </si>
  <si>
    <t>414</t>
  </si>
  <si>
    <t>आबा साहेब गरवारे महाविद्यालय (पर्यावरण 
जागृती व नैसर्गिक वारसा व वन्यजीव संरक्षण प्रकल्पासाठी)</t>
  </si>
  <si>
    <t>415</t>
  </si>
  <si>
    <t>अमर मित्र मंडळ, वडारवाडी, पुणे.16</t>
  </si>
  <si>
    <t>जय बजरंग मित्र मंडळ, वडारवाडी, पुणे.</t>
  </si>
  <si>
    <t>उपकार मित्र मंडळ, हेल्थ कॅम्प, पूरग्रस्त 
वसाहत चाळ नं.2, पुणे.</t>
  </si>
  <si>
    <t>418</t>
  </si>
  <si>
    <t>हेल्थ कॅम्प मित्र मंडळ, हेल्थ कॅम्प, पूरग्रस्त 
वसाहत, पुणे.</t>
  </si>
  <si>
    <t>419</t>
  </si>
  <si>
    <t>ग. इतर संस्थांना देणग्या बेरीज</t>
  </si>
  <si>
    <t>23. सार्वजनिक संस्थांना देणग्या एकूण 
बेरीज</t>
  </si>
  <si>
    <t>RE34A101</t>
  </si>
  <si>
    <t>25. नवीन वेतनश्रेणीनुसार द्यावयाच्या 
वेतनापोटी हप्ता</t>
  </si>
  <si>
    <t>RE35A101</t>
  </si>
  <si>
    <t>RE36A101</t>
  </si>
  <si>
    <t>27. मनपा सेवकांना प्रवासभत्ता 
सवलतीसाठी द्यावयाची रक्कम</t>
  </si>
  <si>
    <t>RE37A101</t>
  </si>
  <si>
    <t>RE38A101</t>
  </si>
  <si>
    <t>32. मागासवर्गीय कल्याण योजना निधीकडे 
वर्ग</t>
  </si>
  <si>
    <t>RE42A101</t>
  </si>
  <si>
    <t>RE43A101</t>
  </si>
  <si>
    <t>RE45A101</t>
  </si>
  <si>
    <t>36. वृक्ष संरक्षण व संवर्धन प्राधिकारी 
निधीकडे वर्ग</t>
  </si>
  <si>
    <t>RE46A101</t>
  </si>
  <si>
    <t>41. यंत्रसामुग्री, घसारा निधीला हप्ता</t>
  </si>
  <si>
    <t>RE51A101</t>
  </si>
  <si>
    <t>43. पुणे जिल्हा नियोजन मंडळाकडून 
मिळणारे अनुदान</t>
  </si>
  <si>
    <t>RE53A101</t>
  </si>
  <si>
    <t>RE58A101</t>
  </si>
  <si>
    <t>48-अ. पीएमपीएमएलच्या संचलनामधील 
तुटीपोटीचा हिस्सा</t>
  </si>
  <si>
    <t>48-ब. पीएमपीएमएलच्या विविध 
प्रकारच्या पासेसपोटी द्यावयाची रक्कम</t>
  </si>
  <si>
    <t>48-क. परिवहन महामंडळाच्या कर्मचारी व 
अधिकाऱ्यांना वेतनश्रेण्यातील दुसऱ्या 
टप्प्यातील फरकाची रक्कम देणे</t>
  </si>
  <si>
    <t>48-ड. परिवहन महामंडळाच्या सेवानिवृत्त 
कर्मचारी पेन्शन योजना फरकासाठी</t>
  </si>
  <si>
    <t>52. युवक कल्याणकारी योजना निधीकडे 
वर्ग</t>
  </si>
  <si>
    <t>RE63A101</t>
  </si>
  <si>
    <t>53. जवाहरलाल नेहरू नागरी पुनर्निर्माण 
योजनेअंतर्गत मनपाचा हिस्सा</t>
  </si>
  <si>
    <t>RE64A101</t>
  </si>
  <si>
    <t>54. जवाहरलाल नेहरू नागरी पुनर्निर्माण 
योजनेअंतर्गत केंद्र व राज्य शासनाकडील 
अनुदानाचा हिस्सा</t>
  </si>
  <si>
    <t>RE65A101</t>
  </si>
  <si>
    <t>55. सार्वजनिक वाहतूक सुधारणा व विशेष 
प्रकल्प</t>
  </si>
  <si>
    <t>RE66A101</t>
  </si>
  <si>
    <t>RE68A101</t>
  </si>
  <si>
    <t>RE61A101</t>
  </si>
  <si>
    <t>1. मुख्य देखरेख वसुली वगैरे ते 
58. "क' अंदाजपत्रकाकडे वर्ग− खर्च बेरीज</t>
  </si>
  <si>
    <t>अधिनियमानुसार एक लाख रुपये कमीत कमी शिल्लक धरून वर्षाअखेरीची शिल्लक</t>
  </si>
  <si>
    <t>अंदाजपत्रक "अ' एकूण जमा</t>
  </si>
  <si>
    <t>अंदाजपत्रक "क' एकूण खर्च</t>
  </si>
  <si>
    <t>अंदाजपत्रक "अ' + "क' एकूण खर्च</t>
  </si>
  <si>
    <t>वजा : अंदाजपत्रक "क' कडे वर्ग</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</si>
</sst>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_(* #,##0.00_);_(* \(#,##0.00\);_(* &quot;-&quot;??_);_(@_)"/>
    <numFmt numFmtId="165" formatCode="0.000"/>
    <numFmt numFmtId="166" formatCode="0.0"/>
  </numFmts>
  <fonts count="59">
    <font>
      <sz val="10.0"/>
      <name val="Arial"/>
    </font>
    <font>
      <b/>
      <i/>
      <sz val="18.0"/>
      <color rgb="FF9900FF"/>
      <name val="Arial"/>
    </font>
    <font/>
    <font>
      <u/>
      <color rgb="FF0000FF"/>
    </font>
    <font>
      <sz val="11.0"/>
    </font>
    <font>
      <b/>
      <i/>
      <sz val="11.0"/>
    </font>
    <font>
      <b/>
    </font>
    <font>
      <u/>
      <color rgb="FF0000FF"/>
    </font>
    <font>
      <b/>
      <sz val="10.0"/>
      <name val="Arial"/>
    </font>
    <font>
      <b/>
      <i/>
    </font>
    <font>
      <u/>
      <sz val="10.0"/>
      <color rgb="FF0000FF"/>
      <name val="Arial"/>
    </font>
    <font>
      <b/>
      <sz val="11.0"/>
      <color rgb="FF000000"/>
      <name val="Calibri"/>
    </font>
    <font>
      <sz val="11.0"/>
      <color rgb="FF000000"/>
      <name val="Calibri"/>
    </font>
    <font>
      <b/>
      <i/>
      <sz val="12.0"/>
      <color rgb="FFD5A6BD"/>
      <name val="Arial"/>
    </font>
    <font>
      <u/>
      <color rgb="FF0000FF"/>
    </font>
    <font>
      <u/>
      <color rgb="FF0000FF"/>
    </font>
    <font>
      <i/>
    </font>
    <font>
      <u/>
      <sz val="11.0"/>
      <color rgb="FF0000FF"/>
      <name val="Calibri"/>
    </font>
    <font>
      <u/>
      <sz val="11.0"/>
      <color rgb="FF0000FF"/>
      <name val="Calibri"/>
    </font>
    <font>
      <i/>
      <sz val="11.0"/>
      <color rgb="FF000000"/>
      <name val="Calibri"/>
    </font>
    <font>
      <u/>
      <sz val="10.0"/>
      <color rgb="FF0000FF"/>
      <name val="Arial"/>
    </font>
    <font>
      <b/>
      <sz val="9.0"/>
      <name val="Arial"/>
    </font>
    <font>
      <u/>
      <sz val="11.0"/>
      <color rgb="FF0000FF"/>
      <name val="Calibri"/>
    </font>
    <font>
      <sz val="10.0"/>
    </font>
    <font>
      <sz val="9.0"/>
    </font>
    <font>
      <b/>
      <sz val="10.0"/>
    </font>
    <font>
      <u/>
      <sz val="11.0"/>
      <color rgb="FF0000FF"/>
      <name val="Calibri"/>
    </font>
    <font>
      <u/>
      <sz val="11.0"/>
      <color rgb="FF0000FF"/>
      <name val="Calibri"/>
    </font>
    <font>
      <sz val="11.0"/>
      <color rgb="FF000000"/>
      <name val="Arial"/>
    </font>
    <font>
      <u/>
      <sz val="11.0"/>
      <color rgb="FF0070C0"/>
      <name val="Calibri"/>
    </font>
    <font>
      <u/>
      <sz val="11.0"/>
      <color rgb="FF0070C0"/>
      <name val="Calibri"/>
    </font>
    <font>
      <u/>
      <color rgb="FF0000FF"/>
    </font>
    <font>
      <u/>
      <sz val="11.0"/>
      <color rgb="FF0070C0"/>
      <name val="Calibri"/>
    </font>
    <font>
      <u/>
      <sz val="11.0"/>
      <color rgb="FF0000FF"/>
      <name val="Calibri"/>
    </font>
    <font>
      <u/>
      <sz val="11.0"/>
      <color rgb="FF0000FF"/>
      <name val="Calibri"/>
    </font>
    <font>
      <sz val="9.0"/>
      <color rgb="FF000000"/>
      <name val="Calibri"/>
    </font>
    <font>
      <b/>
      <sz val="11.0"/>
      <name val="Calibri"/>
    </font>
    <font>
      <u/>
      <sz val="10.0"/>
      <color rgb="FF0000FF"/>
      <name val="Arial"/>
    </font>
    <font>
      <sz val="11.0"/>
      <name val="Arial"/>
    </font>
    <font>
      <u/>
      <sz val="11.0"/>
      <color rgb="FF0000FF"/>
      <name val="Calibri"/>
    </font>
    <font>
      <u/>
      <sz val="11.0"/>
      <color rgb="FF0000FF"/>
      <name val="Calibri"/>
    </font>
    <font>
      <u/>
      <sz val="10.0"/>
      <color rgb="FF0000FF"/>
    </font>
    <font>
      <sz val="11.0"/>
      <name val="Calibri"/>
    </font>
    <font>
      <u/>
      <sz val="11.0"/>
      <color rgb="FF0000FF"/>
      <name val="Calibri"/>
    </font>
    <font>
      <u/>
      <sz val="11.0"/>
      <color rgb="FF0000FF"/>
      <name val="Calibri"/>
    </font>
    <font>
      <sz val="7.0"/>
      <color rgb="FF000000"/>
      <name val="Calibri"/>
    </font>
    <font>
      <u/>
      <sz val="11.0"/>
      <color rgb="FF0000FF"/>
      <name val="Calibri"/>
    </font>
    <font>
      <sz val="10.0"/>
      <color rgb="FF000000"/>
      <name val="Calibri"/>
    </font>
    <font>
      <b/>
      <sz val="9.0"/>
    </font>
    <font>
      <u/>
      <sz val="11.0"/>
      <color rgb="FF0000FF"/>
      <name val="Calibri"/>
    </font>
    <font>
      <b/>
      <sz val="11.0"/>
      <name val="Arial"/>
    </font>
    <font>
      <u/>
      <color rgb="FF0000FF"/>
    </font>
    <font>
      <sz val="10.0"/>
      <color rgb="FF000000"/>
      <name val="Arial"/>
    </font>
    <font>
      <sz val="12.0"/>
      <name val="Arial"/>
    </font>
    <font>
      <u/>
      <sz val="10.0"/>
      <color rgb="FF0000FF"/>
    </font>
    <font>
      <i/>
      <sz val="10.0"/>
      <name val="Arial"/>
    </font>
    <font>
      <u/>
      <sz val="11.0"/>
      <color rgb="FF0000FF"/>
      <name val="Calibri"/>
    </font>
    <font>
      <sz val="12.0"/>
      <color rgb="FF000000"/>
      <name val="Calibri"/>
    </font>
    <font>
      <sz val="11.0"/>
      <color rgb="FF000000"/>
      <name val="Times New Roman"/>
    </font>
  </fonts>
  <fills count="10">
    <fill>
      <patternFill patternType="none"/>
    </fill>
    <fill>
      <patternFill patternType="lightGray"/>
    </fill>
    <fill>
      <patternFill patternType="solid">
        <fgColor rgb="FFFFFFFF"/>
        <bgColor rgb="FFFFFFFF"/>
      </patternFill>
    </fill>
    <fill>
      <patternFill patternType="solid">
        <fgColor rgb="FFF2F2F2"/>
        <bgColor rgb="FFF2F2F2"/>
      </patternFill>
    </fill>
    <fill>
      <patternFill patternType="solid">
        <fgColor rgb="FFFFF2CC"/>
        <bgColor rgb="FFFFF2CC"/>
      </patternFill>
    </fill>
    <fill>
      <patternFill patternType="solid">
        <fgColor rgb="FFD9D9D9"/>
        <bgColor rgb="FFD9D9D9"/>
      </patternFill>
    </fill>
    <fill>
      <patternFill patternType="solid">
        <fgColor rgb="FFD8D8D8"/>
        <bgColor rgb="FFD8D8D8"/>
      </patternFill>
    </fill>
    <fill>
      <patternFill patternType="solid">
        <fgColor rgb="FFFCE5CD"/>
        <bgColor rgb="FFFCE5CD"/>
      </patternFill>
    </fill>
    <fill>
      <patternFill patternType="solid">
        <fgColor rgb="FFC9DAF8"/>
        <bgColor rgb="FFC9DAF8"/>
      </patternFill>
    </fill>
    <fill>
      <patternFill patternType="solid">
        <fgColor rgb="FFEAD1DC"/>
        <bgColor rgb="FFEAD1DC"/>
      </patternFill>
    </fill>
  </fills>
  <borders count="62">
    <border>
      <left/>
      <right/>
      <top/>
      <bottom/>
      <diagonal/>
    </border>
    <border>
      <left/>
      <right/>
      <top/>
      <bottom/>
    </border>
    <border>
      <left/>
      <right/>
      <top/>
      <bottom style="thin">
        <color rgb="FF000000"/>
      </bottom>
    </border>
    <border>
      <left/>
      <right/>
      <top style="thin">
        <color rgb="FF000000"/>
      </top>
      <bottom/>
    </border>
    <border>
      <left/>
      <right/>
      <top style="thin">
        <color rgb="FFBFBFBF"/>
      </top>
      <bottom style="thin">
        <color rgb="FFBFBFBF"/>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BFBFBF"/>
      </left>
      <right style="thin">
        <color rgb="FFBFBFBF"/>
      </right>
      <top style="thin">
        <color rgb="FFBFBFBF"/>
      </top>
      <bottom style="thin">
        <color rgb="FFBFBFBF"/>
      </bottom>
    </border>
    <border>
      <left style="thin">
        <color rgb="FFBFBFBF"/>
      </left>
      <right style="thin">
        <color rgb="FFBFBFBF"/>
      </right>
      <top style="thin">
        <color rgb="FFBFBFBF"/>
      </top>
      <bottom/>
    </border>
    <border>
      <left style="thin">
        <color rgb="FFBFBFBF"/>
      </left>
      <right/>
      <top style="thin">
        <color rgb="FFBFBFBF"/>
      </top>
      <bottom/>
    </border>
    <border>
      <left style="thin">
        <color rgb="FF000000"/>
      </left>
      <right/>
      <top style="thin">
        <color rgb="FF000000"/>
      </top>
      <bottom style="thin">
        <color rgb="FF000000"/>
      </bottom>
    </border>
    <border>
      <left/>
      <right style="thin">
        <color rgb="FFBFBFBF"/>
      </right>
      <top/>
      <bottom style="dotted">
        <color rgb="FFBFBFBF"/>
      </bottom>
    </border>
    <border>
      <left/>
      <right style="thin">
        <color rgb="FFBFBFBF"/>
      </right>
      <top/>
      <bottom style="thin">
        <color rgb="FFBFBFBF"/>
      </bottom>
    </border>
    <border>
      <left style="thin">
        <color rgb="FFBFBFBF"/>
      </left>
      <right style="thin">
        <color rgb="FFBFBFBF"/>
      </right>
      <top/>
      <bottom style="thin">
        <color rgb="FFBFBFBF"/>
      </bottom>
    </border>
    <border>
      <left/>
      <right/>
      <top/>
      <bottom style="double">
        <color rgb="FF000000"/>
      </bottom>
    </border>
    <border>
      <left/>
      <right style="thin">
        <color rgb="FFBFBFBF"/>
      </right>
      <top style="dotted">
        <color rgb="FFBFBFBF"/>
      </top>
      <bottom style="dotted">
        <color rgb="FFBFBFBF"/>
      </bottom>
    </border>
    <border>
      <left style="medium">
        <color rgb="FF000000"/>
      </left>
      <right/>
      <top style="medium">
        <color rgb="FF000000"/>
      </top>
      <bottom style="medium">
        <color rgb="FF000000"/>
      </bottom>
    </border>
    <border>
      <left style="thin">
        <color rgb="FF000000"/>
      </left>
      <right style="thin">
        <color rgb="FF000000"/>
      </right>
      <top style="thin">
        <color rgb="FF000000"/>
      </top>
      <bottom/>
    </border>
    <border>
      <left/>
      <right/>
      <top style="medium">
        <color rgb="FF000000"/>
      </top>
      <bottom style="medium">
        <color rgb="FF000000"/>
      </bottom>
    </border>
    <border>
      <left style="thin">
        <color rgb="FF000000"/>
      </left>
      <right style="thin">
        <color rgb="FF000000"/>
      </right>
      <top/>
      <bottom/>
    </border>
    <border>
      <left/>
      <right style="medium">
        <color rgb="FF000000"/>
      </right>
      <top style="medium">
        <color rgb="FF000000"/>
      </top>
      <bottom style="medium">
        <color rgb="FF000000"/>
      </bottom>
    </border>
    <border>
      <left style="medium">
        <color rgb="FF000000"/>
      </left>
      <right style="medium">
        <color rgb="FF000000"/>
      </right>
      <top style="medium">
        <color rgb="FF000000"/>
      </top>
      <bottom/>
    </border>
    <border>
      <left/>
      <right style="dashed">
        <color rgb="FF000000"/>
      </right>
      <top/>
      <bottom/>
    </border>
    <border>
      <left style="medium">
        <color rgb="FF000000"/>
      </left>
      <right/>
      <top style="medium">
        <color rgb="FF000000"/>
      </top>
      <bottom/>
    </border>
    <border>
      <left style="medium">
        <color rgb="FF000000"/>
      </left>
      <right style="medium">
        <color rgb="FF000000"/>
      </right>
      <top style="medium">
        <color rgb="FF000000"/>
      </top>
      <bottom style="medium">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right style="medium">
        <color rgb="FF000000"/>
      </right>
      <top style="medium">
        <color rgb="FF000000"/>
      </top>
      <bottom/>
    </border>
    <border>
      <left/>
      <right/>
      <top style="medium">
        <color rgb="FF000000"/>
      </top>
      <bottom/>
    </border>
    <border>
      <left style="medium">
        <color rgb="FF000000"/>
      </left>
      <right style="medium">
        <color rgb="FF000000"/>
      </right>
      <top/>
      <bottom style="medium">
        <color rgb="FF000000"/>
      </bottom>
    </border>
    <border>
      <left/>
      <right/>
      <top/>
      <bottom style="medium">
        <color rgb="FF000000"/>
      </bottom>
    </border>
    <border>
      <left style="thin">
        <color rgb="FF000000"/>
      </left>
      <right style="thin">
        <color rgb="FF000000"/>
      </right>
      <top/>
      <bottom style="thin">
        <color rgb="FF000000"/>
      </bottom>
    </border>
    <border>
      <left style="medium">
        <color rgb="FF000000"/>
      </left>
      <right/>
      <top/>
      <bottom/>
    </border>
    <border>
      <left style="medium">
        <color rgb="FF000000"/>
      </left>
      <right/>
      <top/>
      <bottom style="medium">
        <color rgb="FF000000"/>
      </bottom>
    </border>
    <border>
      <left style="thin">
        <color rgb="FF000000"/>
      </left>
      <right style="thin">
        <color rgb="FF000000"/>
      </right>
      <top style="medium">
        <color rgb="FF000000"/>
      </top>
      <bottom style="thin">
        <color rgb="FF000000"/>
      </bottom>
    </border>
    <border>
      <left/>
      <right style="medium">
        <color rgb="FF000000"/>
      </right>
      <top/>
      <bottom style="medium">
        <color rgb="FF000000"/>
      </bottom>
    </border>
    <border>
      <left style="medium">
        <color rgb="FF000000"/>
      </left>
      <right style="dashed">
        <color rgb="FF000000"/>
      </right>
      <top style="medium">
        <color rgb="FF000000"/>
      </top>
      <bottom style="medium">
        <color rgb="FF000000"/>
      </bottom>
    </border>
    <border>
      <left style="medium">
        <color rgb="FF000000"/>
      </left>
      <right style="dashed">
        <color rgb="FF000000"/>
      </right>
      <top style="medium">
        <color rgb="FF000000"/>
      </top>
      <bottom/>
    </border>
    <border>
      <left style="thin">
        <color rgb="FF000000"/>
      </left>
      <right style="thin">
        <color rgb="FF000000"/>
      </right>
      <top style="thin">
        <color rgb="FF000000"/>
      </top>
      <bottom style="double">
        <color rgb="FF000000"/>
      </bottom>
    </border>
    <border>
      <left/>
      <right style="thin">
        <color rgb="FF000000"/>
      </right>
      <top/>
      <bottom style="thin">
        <color rgb="FF000000"/>
      </bottom>
    </border>
    <border>
      <left style="thin">
        <color rgb="FF000000"/>
      </left>
      <right style="dashed">
        <color rgb="FF000000"/>
      </right>
      <top style="thin">
        <color rgb="FF000000"/>
      </top>
      <bottom style="thin">
        <color rgb="FF000000"/>
      </bottom>
    </border>
    <border>
      <left style="thin">
        <color rgb="FF000000"/>
      </left>
      <right style="dashed">
        <color rgb="FF000000"/>
      </right>
      <top/>
      <bottom style="thin">
        <color rgb="FF000000"/>
      </bottom>
    </border>
    <border>
      <left/>
      <right style="dashed">
        <color rgb="FF000000"/>
      </right>
      <top/>
      <bottom style="double">
        <color rgb="FF000000"/>
      </bottom>
    </border>
    <border>
      <left/>
      <right/>
      <top/>
      <bottom style="dashed">
        <color rgb="FF000000"/>
      </bottom>
    </border>
    <border>
      <left/>
      <right/>
      <top style="dashed">
        <color rgb="FF000000"/>
      </top>
      <bottom/>
    </border>
    <border>
      <left/>
      <right style="thin">
        <color rgb="FFBFBFBF"/>
      </right>
      <top/>
      <bottom/>
    </border>
    <border>
      <left style="thin">
        <color rgb="FF000000"/>
      </left>
      <right/>
      <top/>
      <bottom style="thin">
        <color rgb="FF000000"/>
      </bottom>
    </border>
    <border>
      <left style="thin">
        <color rgb="FF000000"/>
      </left>
      <right/>
      <top/>
      <bottom/>
    </border>
    <border>
      <left/>
      <right style="medium">
        <color rgb="FF000000"/>
      </right>
      <top/>
      <bottom/>
    </border>
    <border>
      <left style="thin">
        <color rgb="FF000000"/>
      </left>
      <right style="dashed">
        <color rgb="FF000000"/>
      </right>
      <top style="thin">
        <color rgb="FF000000"/>
      </top>
      <bottom style="double">
        <color rgb="FF000000"/>
      </bottom>
    </border>
    <border>
      <left/>
      <right/>
      <top style="dotted">
        <color rgb="FFBFBFBF"/>
      </top>
      <bottom style="dotted">
        <color rgb="FFBFBFBF"/>
      </bottom>
    </border>
    <border>
      <left/>
      <right style="thin">
        <color rgb="FF000000"/>
      </right>
      <top style="thin">
        <color rgb="FF000000"/>
      </top>
      <bottom style="double">
        <color rgb="FF000000"/>
      </bottom>
    </border>
    <border>
      <left/>
      <right style="thin">
        <color rgb="FF000000"/>
      </right>
      <top/>
      <bottom/>
    </border>
    <border>
      <left/>
      <right style="thin">
        <color rgb="FF000000"/>
      </right>
      <top/>
      <bottom style="double">
        <color rgb="FF000000"/>
      </bottom>
    </border>
    <border>
      <left style="thin">
        <color rgb="FF000000"/>
      </left>
      <right style="thin">
        <color rgb="FF000000"/>
      </right>
      <top/>
      <bottom style="double">
        <color rgb="FF000000"/>
      </bottom>
    </border>
    <border>
      <left style="thin">
        <color rgb="FF000000"/>
      </left>
      <right/>
      <top/>
      <bottom style="double">
        <color rgb="FF000000"/>
      </bottom>
    </border>
    <border>
      <left style="thin">
        <color rgb="FF000000"/>
      </left>
      <right style="thin">
        <color rgb="FF000000"/>
      </right>
      <top style="double">
        <color rgb="FF000000"/>
      </top>
      <bottom style="thin">
        <color rgb="FF000000"/>
      </bottom>
    </border>
    <border>
      <left style="dotted">
        <color rgb="FF000000"/>
      </left>
      <right style="thin">
        <color rgb="FFBFBFBF"/>
      </right>
      <top style="dotted">
        <color rgb="FFBFBFBF"/>
      </top>
      <bottom style="dotted">
        <color rgb="FFBFBFBF"/>
      </bottom>
    </border>
    <border>
      <left/>
      <right/>
      <top style="dotted">
        <color rgb="FFBFBFBF"/>
      </top>
      <bottom/>
    </border>
    <border>
      <left style="thin">
        <color rgb="FF000000"/>
      </left>
      <right style="thin">
        <color rgb="FF000000"/>
      </right>
      <top style="thin">
        <color rgb="FF000000"/>
      </top>
      <bottom style="dashed">
        <color rgb="FF000000"/>
      </bottom>
    </border>
    <border>
      <left style="thin">
        <color rgb="FF000000"/>
      </left>
      <right style="dashed">
        <color rgb="FF000000"/>
      </right>
      <top style="thin">
        <color rgb="FF000000"/>
      </top>
      <bottom style="dashed">
        <color rgb="FF000000"/>
      </bottom>
    </border>
    <border>
      <left/>
      <right style="thin">
        <color rgb="FF000000"/>
      </right>
      <top/>
      <bottom style="dashed">
        <color rgb="FF000000"/>
      </bottom>
    </border>
  </borders>
  <cellStyleXfs count="1">
    <xf borderId="0" fillId="0" fontId="0" numFmtId="0"/>
  </cellStyleXfs>
  <cellXfs count="453">
    <xf borderId="0" fillId="0" fontId="0" numFmtId="0"/>
    <xf borderId="1" fillId="0" fontId="1" numFmtId="0" xfId="0" applyAlignment="1" applyFont="1">
      <alignment vertical="center" wrapText="1"/>
    </xf>
    <xf borderId="1" fillId="0" fontId="2" numFmtId="0" xfId="0" applyAlignment="1" applyFont="1">
      <alignment vertical="center"/>
    </xf>
    <xf borderId="1" fillId="0" fontId="2" numFmtId="0" xfId="0" applyAlignment="1" applyFont="1">
      <alignment vertical="center" wrapText="1"/>
    </xf>
    <xf borderId="1" fillId="0" fontId="2" numFmtId="0" xfId="0" applyAlignment="1" applyFont="1">
      <alignment horizontal="center" vertical="center"/>
    </xf>
    <xf borderId="1" fillId="0" fontId="2" numFmtId="0" xfId="0" applyAlignment="1" applyFont="1">
      <alignment wrapText="1"/>
    </xf>
    <xf borderId="1" fillId="0" fontId="2" numFmtId="0" xfId="0" applyAlignment="1" applyFont="1">
      <alignment vertical="center" wrapText="1"/>
    </xf>
    <xf borderId="1" fillId="0" fontId="2" numFmtId="0" xfId="0" applyAlignment="1" applyFont="1">
      <alignment vertical="center"/>
    </xf>
    <xf borderId="1" fillId="0" fontId="3" numFmtId="0" xfId="0" applyAlignment="1" applyFont="1">
      <alignment vertical="center" wrapText="1"/>
    </xf>
    <xf borderId="1" fillId="2" fontId="4" numFmtId="0" xfId="0" applyAlignment="1" applyFill="1" applyFont="1">
      <alignment vertical="center" wrapText="1"/>
    </xf>
    <xf borderId="1" fillId="2" fontId="5" numFmtId="0" xfId="0" applyAlignment="1" applyFont="1">
      <alignment vertical="center" wrapText="1"/>
    </xf>
    <xf borderId="1" fillId="0" fontId="6" numFmtId="0" xfId="0" applyAlignment="1" applyFont="1">
      <alignment vertical="center" wrapText="1"/>
    </xf>
    <xf borderId="1" fillId="0" fontId="7" numFmtId="0" xfId="0" applyAlignment="1" applyFont="1">
      <alignment vertical="center"/>
    </xf>
    <xf borderId="1" fillId="0" fontId="0" numFmtId="0" xfId="0" applyAlignment="1" applyFont="1">
      <alignment vertical="center" wrapText="1"/>
    </xf>
    <xf borderId="1" fillId="0" fontId="8" numFmtId="0" xfId="0" applyAlignment="1" applyFont="1">
      <alignment vertical="center" wrapText="1"/>
    </xf>
    <xf borderId="1" fillId="0" fontId="9" numFmtId="0" xfId="0" applyAlignment="1" applyFont="1">
      <alignment vertical="center" wrapText="1"/>
    </xf>
    <xf borderId="1" fillId="0" fontId="6" numFmtId="0" xfId="0" applyAlignment="1" applyFont="1">
      <alignment vertical="center"/>
    </xf>
    <xf borderId="1" fillId="0" fontId="2" numFmtId="0" xfId="0" applyAlignment="1" applyFont="1">
      <alignment vertical="center"/>
    </xf>
    <xf borderId="1" fillId="0" fontId="2" numFmtId="0" xfId="0" applyAlignment="1" applyFont="1">
      <alignment vertical="center" wrapText="1"/>
    </xf>
    <xf borderId="1" fillId="0" fontId="10" numFmtId="0" xfId="0" applyAlignment="1" applyFont="1">
      <alignment vertical="center" wrapText="1"/>
    </xf>
    <xf borderId="2" fillId="0" fontId="2" numFmtId="0" xfId="0" applyAlignment="1" applyBorder="1" applyFont="1">
      <alignment vertical="center" wrapText="1"/>
    </xf>
    <xf borderId="2" fillId="0" fontId="2" numFmtId="0" xfId="0" applyAlignment="1" applyBorder="1" applyFont="1">
      <alignment vertical="center"/>
    </xf>
    <xf borderId="3" fillId="0" fontId="6" numFmtId="0" xfId="0" applyAlignment="1" applyBorder="1" applyFont="1">
      <alignment vertical="center" wrapText="1"/>
    </xf>
    <xf borderId="3" fillId="0" fontId="2" numFmtId="0" xfId="0" applyAlignment="1" applyBorder="1" applyFont="1">
      <alignment vertical="center"/>
    </xf>
    <xf borderId="3" fillId="0" fontId="2" numFmtId="0" xfId="0" applyAlignment="1" applyBorder="1" applyFont="1">
      <alignment vertical="center" wrapText="1"/>
    </xf>
    <xf borderId="1" fillId="0" fontId="2" numFmtId="0" xfId="0" applyAlignment="1" applyFont="1">
      <alignment wrapText="1"/>
    </xf>
    <xf borderId="1" fillId="0" fontId="2" numFmtId="0" xfId="0" applyAlignment="1" applyFont="1">
      <alignment/>
    </xf>
    <xf borderId="1" fillId="0" fontId="11" numFmtId="0" xfId="0" applyAlignment="1" applyFont="1">
      <alignment vertical="center"/>
    </xf>
    <xf borderId="1" fillId="0" fontId="12" numFmtId="0" xfId="0" applyAlignment="1" applyFont="1">
      <alignment vertical="center"/>
    </xf>
    <xf borderId="1" fillId="3" fontId="12" numFmtId="0" xfId="0" applyAlignment="1" applyBorder="1" applyFill="1" applyFont="1">
      <alignment vertical="center"/>
    </xf>
    <xf borderId="1" fillId="0" fontId="12" numFmtId="0" xfId="0" applyAlignment="1" applyFont="1">
      <alignment horizontal="right" vertical="center"/>
    </xf>
    <xf borderId="1" fillId="0" fontId="13" numFmtId="0" xfId="0" applyAlignment="1" applyFont="1">
      <alignment vertical="center"/>
    </xf>
    <xf borderId="1" fillId="0" fontId="6" numFmtId="0" xfId="0" applyAlignment="1" applyFont="1">
      <alignment/>
    </xf>
    <xf borderId="1" fillId="0" fontId="14" numFmtId="0" xfId="0" applyAlignment="1" applyFont="1">
      <alignment wrapText="1"/>
    </xf>
    <xf borderId="1" fillId="0" fontId="6" numFmtId="0" xfId="0" applyFont="1"/>
    <xf borderId="1" fillId="0" fontId="8" numFmtId="0" xfId="0" applyAlignment="1" applyFont="1">
      <alignment horizontal="center" vertical="center"/>
    </xf>
    <xf borderId="1" fillId="0" fontId="2" numFmtId="0" xfId="0" applyAlignment="1" applyFont="1">
      <alignment/>
    </xf>
    <xf borderId="1" fillId="0" fontId="8" numFmtId="0" xfId="0" applyAlignment="1" applyFont="1">
      <alignment horizontal="center" vertical="center" wrapText="1"/>
    </xf>
    <xf borderId="1" fillId="0" fontId="15" numFmtId="0" xfId="0" applyAlignment="1" applyFont="1">
      <alignment/>
    </xf>
    <xf borderId="1" fillId="0" fontId="16" numFmtId="0" xfId="0" applyAlignment="1" applyFont="1">
      <alignment/>
    </xf>
    <xf borderId="4" fillId="3" fontId="8" numFmtId="0" xfId="0" applyAlignment="1" applyBorder="1" applyFont="1">
      <alignment horizontal="center" vertical="center"/>
    </xf>
    <xf borderId="1" fillId="0" fontId="16" numFmtId="0" xfId="0" applyAlignment="1" applyFont="1">
      <alignment/>
    </xf>
    <xf borderId="5" fillId="0" fontId="2" numFmtId="0" xfId="0" applyBorder="1" applyFont="1"/>
    <xf borderId="1" fillId="0" fontId="11" numFmtId="0" xfId="0" applyAlignment="1" applyFont="1">
      <alignment/>
    </xf>
    <xf borderId="1" fillId="0" fontId="12" numFmtId="0" xfId="0" applyFont="1"/>
    <xf borderId="1" fillId="3" fontId="12" numFmtId="0" xfId="0" applyBorder="1" applyFont="1"/>
    <xf borderId="1" fillId="0" fontId="12" numFmtId="0" xfId="0" applyAlignment="1" applyFont="1">
      <alignment horizontal="right"/>
    </xf>
    <xf borderId="1" fillId="0" fontId="17" numFmtId="0" xfId="0" applyAlignment="1" applyFont="1">
      <alignment horizontal="right"/>
    </xf>
    <xf borderId="1" fillId="0" fontId="18" numFmtId="0" xfId="0" applyAlignment="1" applyFont="1">
      <alignment horizontal="right" vertical="center"/>
    </xf>
    <xf borderId="1" fillId="0" fontId="12" numFmtId="0" xfId="0" applyAlignment="1" applyFont="1">
      <alignment horizontal="center"/>
    </xf>
    <xf borderId="6" fillId="0" fontId="12" numFmtId="0" xfId="0" applyAlignment="1" applyBorder="1" applyFont="1">
      <alignment horizontal="center" wrapText="1"/>
    </xf>
    <xf borderId="1" fillId="0" fontId="12" numFmtId="0" xfId="0" applyAlignment="1" applyFont="1">
      <alignment horizontal="center" vertical="center"/>
    </xf>
    <xf borderId="1" fillId="0" fontId="19" numFmtId="0" xfId="0" applyAlignment="1" applyFont="1">
      <alignment horizontal="center" vertical="center"/>
    </xf>
    <xf borderId="1" fillId="0" fontId="0" numFmtId="0" xfId="0" applyAlignment="1" applyFont="1">
      <alignment vertical="center" wrapText="1"/>
    </xf>
    <xf borderId="1" fillId="0" fontId="0" numFmtId="0" xfId="0" applyAlignment="1" applyFont="1">
      <alignment vertical="center"/>
    </xf>
    <xf borderId="1" fillId="0" fontId="20" numFmtId="0" xfId="0" applyAlignment="1" applyFont="1">
      <alignment vertical="center"/>
    </xf>
    <xf borderId="7" fillId="0" fontId="21" numFmtId="0" xfId="0" applyAlignment="1" applyBorder="1" applyFont="1">
      <alignment wrapText="1"/>
    </xf>
    <xf borderId="1" fillId="0" fontId="22" numFmtId="0" xfId="0" applyAlignment="1" applyFont="1">
      <alignment horizontal="right"/>
    </xf>
    <xf borderId="8" fillId="0" fontId="8" numFmtId="0" xfId="0" applyAlignment="1" applyBorder="1" applyFont="1">
      <alignment vertical="center" wrapText="1"/>
    </xf>
    <xf borderId="6" fillId="0" fontId="12" numFmtId="0" xfId="0" applyBorder="1" applyFont="1"/>
    <xf borderId="8" fillId="0" fontId="8" numFmtId="0" xfId="0" applyAlignment="1" applyBorder="1" applyFont="1">
      <alignment vertical="center" wrapText="1"/>
    </xf>
    <xf borderId="6" fillId="0" fontId="12" numFmtId="164" xfId="0" applyBorder="1" applyFont="1" applyNumberFormat="1"/>
    <xf borderId="9" fillId="0" fontId="8" numFmtId="0" xfId="0" applyAlignment="1" applyBorder="1" applyFont="1">
      <alignment vertical="center" wrapText="1"/>
    </xf>
    <xf borderId="1" fillId="0" fontId="8" numFmtId="49" xfId="0" applyAlignment="1" applyFont="1" applyNumberFormat="1">
      <alignment horizontal="center" vertical="center" wrapText="1"/>
    </xf>
    <xf borderId="1" fillId="0" fontId="8" numFmtId="49" xfId="0" applyAlignment="1" applyFont="1" applyNumberFormat="1">
      <alignment horizontal="left" vertical="center" wrapText="1"/>
    </xf>
    <xf borderId="1" fillId="0" fontId="23" numFmtId="0" xfId="0" applyAlignment="1" applyFont="1">
      <alignment horizontal="left"/>
    </xf>
    <xf borderId="1" fillId="0" fontId="2" numFmtId="0" xfId="0" applyAlignment="1" applyFont="1">
      <alignment/>
    </xf>
    <xf borderId="1" fillId="0" fontId="23" numFmtId="0" xfId="0" applyFont="1"/>
    <xf borderId="6" fillId="0" fontId="12" numFmtId="0" xfId="0" applyAlignment="1" applyBorder="1" applyFont="1">
      <alignment horizontal="center" vertical="center" wrapText="1"/>
    </xf>
    <xf borderId="6" fillId="0" fontId="12" numFmtId="0" xfId="0" applyAlignment="1" applyBorder="1" applyFont="1">
      <alignment horizontal="center" vertical="center"/>
    </xf>
    <xf borderId="6" fillId="0" fontId="12" numFmtId="0" xfId="0" applyAlignment="1" applyBorder="1" applyFont="1">
      <alignment horizontal="center"/>
    </xf>
    <xf borderId="1" fillId="3" fontId="12" numFmtId="0" xfId="0" applyAlignment="1" applyBorder="1" applyFont="1">
      <alignment horizontal="center"/>
    </xf>
    <xf borderId="1" fillId="3" fontId="12" numFmtId="0" xfId="0" applyAlignment="1" applyBorder="1" applyFont="1">
      <alignment horizontal="center" vertical="center"/>
    </xf>
    <xf borderId="1" fillId="0" fontId="19" numFmtId="0" xfId="0" applyAlignment="1" applyFont="1">
      <alignment horizontal="center" vertical="center"/>
    </xf>
    <xf borderId="1" fillId="0" fontId="12" numFmtId="0" xfId="0" applyAlignment="1" applyFont="1">
      <alignment vertical="center"/>
    </xf>
    <xf borderId="6" fillId="0" fontId="12" numFmtId="0" xfId="0" applyAlignment="1" applyBorder="1" applyFont="1">
      <alignment vertical="center"/>
    </xf>
    <xf borderId="1" fillId="0" fontId="24" numFmtId="0" xfId="0" applyAlignment="1" applyFont="1">
      <alignment horizontal="left"/>
    </xf>
    <xf borderId="5" fillId="3" fontId="8" numFmtId="49" xfId="0" applyAlignment="1" applyBorder="1" applyFont="1" applyNumberFormat="1">
      <alignment horizontal="left" vertical="center" wrapText="1"/>
    </xf>
    <xf borderId="1" fillId="0" fontId="24" numFmtId="0" xfId="0" applyFont="1"/>
    <xf borderId="7" fillId="3" fontId="8" numFmtId="49" xfId="0" applyAlignment="1" applyBorder="1" applyFont="1" applyNumberFormat="1">
      <alignment horizontal="center" vertical="center" wrapText="1"/>
    </xf>
    <xf borderId="1" fillId="0" fontId="24" numFmtId="0" xfId="0" applyAlignment="1" applyFont="1">
      <alignment horizontal="left"/>
    </xf>
    <xf borderId="1" fillId="0" fontId="6" numFmtId="0" xfId="0" applyAlignment="1" applyFont="1">
      <alignment/>
    </xf>
    <xf borderId="1" fillId="0" fontId="19" numFmtId="0" xfId="0" applyAlignment="1" applyFont="1">
      <alignment vertical="center"/>
    </xf>
    <xf borderId="1" fillId="0" fontId="12" numFmtId="0" xfId="0" applyAlignment="1" applyFont="1">
      <alignment vertical="center"/>
    </xf>
    <xf borderId="6" fillId="0" fontId="12" numFmtId="2" xfId="0" applyBorder="1" applyFont="1" applyNumberFormat="1"/>
    <xf borderId="1" fillId="0" fontId="12" numFmtId="2" xfId="0" applyAlignment="1" applyFont="1" applyNumberFormat="1">
      <alignment vertical="center"/>
    </xf>
    <xf borderId="1" fillId="0" fontId="25" numFmtId="0" xfId="0" applyFont="1"/>
    <xf borderId="1" fillId="0" fontId="24" numFmtId="0" xfId="0" applyAlignment="1" applyFont="1">
      <alignment/>
    </xf>
    <xf borderId="1" fillId="0" fontId="8" numFmtId="0" xfId="0" applyAlignment="1" applyFont="1">
      <alignment horizontal="center" vertical="center" wrapText="1"/>
    </xf>
    <xf borderId="1" fillId="0" fontId="0" numFmtId="0" xfId="0" applyFont="1"/>
    <xf borderId="1" fillId="0" fontId="23" numFmtId="0" xfId="0" applyAlignment="1" applyFont="1">
      <alignment/>
    </xf>
    <xf borderId="6" fillId="0" fontId="12" numFmtId="2" xfId="0" applyAlignment="1" applyBorder="1" applyFont="1" applyNumberFormat="1">
      <alignment vertical="center"/>
    </xf>
    <xf borderId="1" fillId="3" fontId="12" numFmtId="2" xfId="0" applyAlignment="1" applyBorder="1" applyFont="1" applyNumberFormat="1">
      <alignment vertical="center"/>
    </xf>
    <xf borderId="1" fillId="0" fontId="12" numFmtId="2" xfId="0" applyAlignment="1" applyFont="1" applyNumberFormat="1">
      <alignment vertical="center"/>
    </xf>
    <xf borderId="1" fillId="0" fontId="24" numFmtId="0" xfId="0" applyAlignment="1" applyFont="1">
      <alignment horizontal="left"/>
    </xf>
    <xf borderId="1" fillId="3" fontId="12" numFmtId="2" xfId="0" applyBorder="1" applyFont="1" applyNumberFormat="1"/>
    <xf borderId="1" fillId="0" fontId="19" numFmtId="2" xfId="0" applyFont="1" applyNumberFormat="1"/>
    <xf borderId="1" fillId="0" fontId="12" numFmtId="2" xfId="0" applyFont="1" applyNumberFormat="1"/>
    <xf borderId="1" fillId="0" fontId="26" numFmtId="0" xfId="0" applyAlignment="1" applyFont="1">
      <alignment horizontal="right" vertical="center"/>
    </xf>
    <xf borderId="6" fillId="0" fontId="11" numFmtId="0" xfId="0" applyAlignment="1" applyBorder="1" applyFont="1">
      <alignment vertical="center"/>
    </xf>
    <xf borderId="6" fillId="0" fontId="11" numFmtId="0" xfId="0" applyAlignment="1" applyBorder="1" applyFont="1">
      <alignment horizontal="center" vertical="center"/>
    </xf>
    <xf borderId="1" fillId="0" fontId="12" numFmtId="2" xfId="0" applyAlignment="1" applyFont="1" applyNumberFormat="1">
      <alignment horizontal="right" vertical="center"/>
    </xf>
    <xf borderId="1" fillId="0" fontId="24" numFmtId="0" xfId="0" applyFont="1"/>
    <xf borderId="1" fillId="0" fontId="19" numFmtId="2" xfId="0" applyAlignment="1" applyFont="1" applyNumberFormat="1">
      <alignment vertical="center"/>
    </xf>
    <xf borderId="1" fillId="0" fontId="12" numFmtId="2" xfId="0" applyAlignment="1" applyFont="1" applyNumberFormat="1">
      <alignment horizontal="right"/>
    </xf>
    <xf borderId="1" fillId="0" fontId="27" numFmtId="0" xfId="0" applyAlignment="1" applyFont="1">
      <alignment horizontal="right"/>
    </xf>
    <xf borderId="1" fillId="0" fontId="8" numFmtId="0" xfId="0" applyFont="1"/>
    <xf borderId="10" fillId="0" fontId="28" numFmtId="164" xfId="0" applyAlignment="1" applyBorder="1" applyFont="1" applyNumberFormat="1">
      <alignment horizontal="center" vertical="center"/>
    </xf>
    <xf borderId="1" fillId="3" fontId="12" numFmtId="0" xfId="0" applyFont="1"/>
    <xf borderId="6" fillId="0" fontId="12" numFmtId="164" xfId="0" applyAlignment="1" applyBorder="1" applyFont="1" applyNumberFormat="1">
      <alignment horizontal="center" vertical="center"/>
    </xf>
    <xf borderId="1" fillId="4" fontId="0" numFmtId="0" xfId="0" applyBorder="1" applyFill="1" applyFont="1"/>
    <xf borderId="11" fillId="0" fontId="8" numFmtId="0" xfId="0" applyAlignment="1" applyBorder="1" applyFont="1">
      <alignment vertical="center" wrapText="1"/>
    </xf>
    <xf borderId="1" fillId="0" fontId="8" numFmtId="0" xfId="0" applyAlignment="1" applyFont="1">
      <alignment vertical="center"/>
    </xf>
    <xf borderId="1" fillId="0" fontId="12" numFmtId="0" xfId="0" applyAlignment="1" applyFont="1">
      <alignment vertical="center"/>
    </xf>
    <xf borderId="1" fillId="0" fontId="29" numFmtId="0" xfId="0" applyAlignment="1" applyFont="1">
      <alignment vertical="center" wrapText="1"/>
    </xf>
    <xf borderId="1" fillId="3" fontId="12" numFmtId="0" xfId="0" applyAlignment="1" applyFont="1">
      <alignment vertical="center"/>
    </xf>
    <xf borderId="1" fillId="0" fontId="11" numFmtId="0" xfId="0" applyAlignment="1" applyFont="1">
      <alignment horizontal="center" vertical="center" wrapText="1"/>
    </xf>
    <xf borderId="1" fillId="0" fontId="12" numFmtId="49" xfId="0" applyAlignment="1" applyFont="1" applyNumberFormat="1">
      <alignment horizontal="center" vertical="center"/>
    </xf>
    <xf borderId="1" fillId="0" fontId="30" numFmtId="0" xfId="0" applyAlignment="1" applyFont="1">
      <alignment vertical="center"/>
    </xf>
    <xf borderId="1" fillId="0" fontId="12" numFmtId="0" xfId="0" applyAlignment="1" applyFont="1">
      <alignment horizontal="center" vertical="center" wrapText="1"/>
    </xf>
    <xf borderId="1" fillId="0" fontId="24" numFmtId="0" xfId="0" applyAlignment="1" applyFont="1">
      <alignment/>
    </xf>
    <xf borderId="1" fillId="0" fontId="31" numFmtId="0" xfId="0" applyAlignment="1" applyFont="1">
      <alignment horizontal="right"/>
    </xf>
    <xf borderId="1" fillId="0" fontId="11" numFmtId="0" xfId="0" applyAlignment="1" applyFont="1">
      <alignment vertical="center"/>
    </xf>
    <xf borderId="1" fillId="0" fontId="23" numFmtId="0" xfId="0" applyAlignment="1" applyFont="1">
      <alignment/>
    </xf>
    <xf borderId="1" fillId="0" fontId="11" numFmtId="0" xfId="0" applyAlignment="1" applyFont="1">
      <alignment horizontal="center" vertical="center"/>
    </xf>
    <xf borderId="1" fillId="0" fontId="32" numFmtId="0" xfId="0" applyAlignment="1" applyFont="1">
      <alignment horizontal="right" vertical="center"/>
    </xf>
    <xf borderId="6" fillId="0" fontId="11" numFmtId="0" xfId="0" applyAlignment="1" applyBorder="1" applyFont="1">
      <alignment horizontal="center" vertical="center" wrapText="1"/>
    </xf>
    <xf borderId="6" fillId="0" fontId="12" numFmtId="0" xfId="0" applyAlignment="1" applyBorder="1" applyFont="1">
      <alignment vertical="center" wrapText="1"/>
    </xf>
    <xf borderId="1" fillId="0" fontId="11" numFmtId="0" xfId="0" applyAlignment="1" applyFont="1">
      <alignment vertical="center"/>
    </xf>
    <xf borderId="1" fillId="0" fontId="11" numFmtId="0" xfId="0" applyAlignment="1" applyFont="1">
      <alignment horizontal="right" vertical="center"/>
    </xf>
    <xf borderId="1" fillId="0" fontId="0" numFmtId="49" xfId="0" applyAlignment="1" applyFont="1" applyNumberFormat="1">
      <alignment horizontal="center" vertical="center"/>
    </xf>
    <xf borderId="10" fillId="0" fontId="12" numFmtId="2" xfId="0" applyAlignment="1" applyBorder="1" applyFont="1" applyNumberFormat="1">
      <alignment vertical="center"/>
    </xf>
    <xf borderId="1" fillId="0" fontId="11" numFmtId="0" xfId="0" applyAlignment="1" applyFont="1">
      <alignment horizontal="center" vertical="center"/>
    </xf>
    <xf borderId="1" fillId="0" fontId="12" numFmtId="49" xfId="0" applyAlignment="1" applyFont="1" applyNumberFormat="1">
      <alignment horizontal="center"/>
    </xf>
    <xf borderId="1" fillId="0" fontId="12" numFmtId="0" xfId="0" applyAlignment="1" applyFont="1">
      <alignment horizontal="center" vertical="center"/>
    </xf>
    <xf borderId="1" fillId="0" fontId="33" numFmtId="0" xfId="0" applyAlignment="1" applyFont="1">
      <alignment vertical="center"/>
    </xf>
    <xf borderId="1" fillId="0" fontId="12" numFmtId="4" xfId="0" applyAlignment="1" applyFont="1" applyNumberFormat="1">
      <alignment vertical="center"/>
    </xf>
    <xf borderId="6" fillId="0" fontId="11" numFmtId="0" xfId="0" applyAlignment="1" applyBorder="1" applyFont="1">
      <alignment vertical="center"/>
    </xf>
    <xf borderId="1" fillId="0" fontId="0" numFmtId="49" xfId="0" applyAlignment="1" applyFont="1" applyNumberFormat="1">
      <alignment horizontal="center" vertical="center" wrapText="1"/>
    </xf>
    <xf borderId="6" fillId="0" fontId="12" numFmtId="2" xfId="0" applyAlignment="1" applyBorder="1" applyFont="1" applyNumberFormat="1">
      <alignment horizontal="center" vertical="center"/>
    </xf>
    <xf borderId="12" fillId="3" fontId="0" numFmtId="49" xfId="0" applyAlignment="1" applyBorder="1" applyFont="1" applyNumberFormat="1">
      <alignment horizontal="center" vertical="center"/>
    </xf>
    <xf borderId="1" fillId="0" fontId="12" numFmtId="0" xfId="0" applyAlignment="1" applyFont="1">
      <alignment vertical="center" wrapText="1"/>
    </xf>
    <xf borderId="1" fillId="0" fontId="12" numFmtId="0" xfId="0" applyAlignment="1" applyFont="1">
      <alignment horizontal="right" wrapText="1"/>
    </xf>
    <xf borderId="1" fillId="0" fontId="11" numFmtId="0" xfId="0" applyAlignment="1" applyFont="1">
      <alignment horizontal="center" vertical="center" wrapText="1"/>
    </xf>
    <xf borderId="1" fillId="0" fontId="34" numFmtId="0" xfId="0" applyAlignment="1" applyFont="1">
      <alignment horizontal="left" vertical="center"/>
    </xf>
    <xf borderId="6" fillId="0" fontId="12" numFmtId="4" xfId="0" applyAlignment="1" applyBorder="1" applyFont="1" applyNumberFormat="1">
      <alignment horizontal="center" vertical="center"/>
    </xf>
    <xf borderId="6" fillId="0" fontId="12" numFmtId="0" xfId="0" applyAlignment="1" applyBorder="1" applyFont="1">
      <alignment horizontal="right" vertical="center" wrapText="1"/>
    </xf>
    <xf borderId="6" fillId="0" fontId="35" numFmtId="0" xfId="0" applyAlignment="1" applyBorder="1" applyFont="1">
      <alignment horizontal="center" vertical="center" wrapText="1"/>
    </xf>
    <xf borderId="6" fillId="0" fontId="12" numFmtId="0" xfId="0" applyAlignment="1" applyBorder="1" applyFont="1">
      <alignment vertical="center"/>
    </xf>
    <xf borderId="13" fillId="3" fontId="0" numFmtId="49" xfId="0" applyAlignment="1" applyBorder="1" applyFont="1" applyNumberFormat="1">
      <alignment horizontal="center" vertical="center"/>
    </xf>
    <xf borderId="1" fillId="0" fontId="36" numFmtId="0" xfId="0" applyAlignment="1" applyFont="1">
      <alignment vertical="center" wrapText="1"/>
    </xf>
    <xf borderId="1" fillId="0" fontId="37" numFmtId="0" xfId="0" applyAlignment="1" applyFont="1">
      <alignment vertical="center" wrapText="1"/>
    </xf>
    <xf borderId="1" fillId="0" fontId="24" numFmtId="0" xfId="0" applyAlignment="1" applyFont="1">
      <alignment horizontal="left"/>
    </xf>
    <xf borderId="1" fillId="0" fontId="23" numFmtId="0" xfId="0" applyAlignment="1" applyFont="1">
      <alignment horizontal="left"/>
    </xf>
    <xf borderId="14" fillId="0" fontId="12" numFmtId="0" xfId="0" applyAlignment="1" applyBorder="1" applyFont="1">
      <alignment vertical="center"/>
    </xf>
    <xf borderId="14" fillId="0" fontId="12" numFmtId="0" xfId="0" applyAlignment="1" applyBorder="1" applyFont="1">
      <alignment vertical="center" wrapText="1"/>
    </xf>
    <xf borderId="1" fillId="0" fontId="11" numFmtId="0" xfId="0" applyFont="1"/>
    <xf borderId="15" fillId="0" fontId="0" numFmtId="0" xfId="0" applyAlignment="1" applyBorder="1" applyFont="1">
      <alignment vertical="center" wrapText="1"/>
    </xf>
    <xf borderId="1" fillId="0" fontId="38" numFmtId="0" xfId="0" applyAlignment="1" applyFont="1">
      <alignment vertical="center" wrapText="1"/>
    </xf>
    <xf borderId="1" fillId="0" fontId="11" numFmtId="0" xfId="0" applyAlignment="1" applyFont="1">
      <alignment horizontal="left" vertical="center"/>
    </xf>
    <xf borderId="10" fillId="0" fontId="12" numFmtId="2" xfId="0" applyBorder="1" applyFont="1" applyNumberFormat="1"/>
    <xf borderId="1" fillId="0" fontId="23" numFmtId="0" xfId="0" applyAlignment="1" applyFont="1">
      <alignment horizontal="left"/>
    </xf>
    <xf borderId="16" fillId="0" fontId="12" numFmtId="0" xfId="0" applyAlignment="1" applyBorder="1" applyFont="1">
      <alignment horizontal="center" vertical="center"/>
    </xf>
    <xf borderId="17" fillId="0" fontId="12" numFmtId="9" xfId="0" applyAlignment="1" applyBorder="1" applyFont="1" applyNumberFormat="1">
      <alignment horizontal="center" vertical="center" wrapText="1"/>
    </xf>
    <xf borderId="18" fillId="0" fontId="2" numFmtId="0" xfId="0" applyBorder="1" applyFont="1"/>
    <xf borderId="19" fillId="0" fontId="2" numFmtId="0" xfId="0" applyBorder="1" applyFont="1"/>
    <xf borderId="1" fillId="0" fontId="24" numFmtId="0" xfId="0" applyAlignment="1" applyFont="1">
      <alignment horizontal="left"/>
    </xf>
    <xf borderId="1" fillId="0" fontId="23" numFmtId="0" xfId="0" applyAlignment="1" applyFont="1">
      <alignment horizontal="left"/>
    </xf>
    <xf borderId="20" fillId="0" fontId="2" numFmtId="0" xfId="0" applyBorder="1" applyFont="1"/>
    <xf borderId="1" fillId="0" fontId="36" numFmtId="0" xfId="0" applyAlignment="1" applyFont="1">
      <alignment vertical="center" wrapText="1"/>
    </xf>
    <xf borderId="21" fillId="0" fontId="35" numFmtId="0" xfId="0" applyAlignment="1" applyBorder="1" applyFont="1">
      <alignment horizontal="center" vertical="center" wrapText="1"/>
    </xf>
    <xf borderId="1" fillId="0" fontId="11" numFmtId="0" xfId="0" applyAlignment="1" applyFont="1">
      <alignment vertical="center" wrapText="1"/>
    </xf>
    <xf borderId="16" fillId="0" fontId="35" numFmtId="0" xfId="0" applyAlignment="1" applyBorder="1" applyFont="1">
      <alignment horizontal="center" vertical="center" wrapText="1"/>
    </xf>
    <xf borderId="22" fillId="0" fontId="39" numFmtId="0" xfId="0" applyBorder="1" applyFont="1"/>
    <xf borderId="21" fillId="0" fontId="12" numFmtId="0" xfId="0" applyAlignment="1" applyBorder="1" applyFont="1">
      <alignment horizontal="center" vertical="center" wrapText="1"/>
    </xf>
    <xf borderId="23" fillId="0" fontId="12" numFmtId="0" xfId="0" applyAlignment="1" applyBorder="1" applyFont="1">
      <alignment horizontal="center" vertical="center" wrapText="1"/>
    </xf>
    <xf borderId="10" fillId="0" fontId="12" numFmtId="0" xfId="0" applyAlignment="1" applyBorder="1" applyFont="1">
      <alignment horizontal="center" vertical="center"/>
    </xf>
    <xf borderId="22" fillId="0" fontId="12" numFmtId="0" xfId="0" applyAlignment="1" applyBorder="1" applyFont="1">
      <alignment vertical="center"/>
    </xf>
    <xf borderId="1" fillId="0" fontId="0" numFmtId="49" xfId="0" applyAlignment="1" applyFont="1" applyNumberFormat="1">
      <alignment horizontal="center" vertical="center"/>
    </xf>
    <xf borderId="1" fillId="0" fontId="0" numFmtId="0" xfId="0" applyAlignment="1" applyFont="1">
      <alignment horizontal="center" vertical="center" wrapText="1"/>
    </xf>
    <xf borderId="21" fillId="0" fontId="35" numFmtId="0" xfId="0" applyAlignment="1" applyBorder="1" applyFont="1">
      <alignment horizontal="center" vertical="center" wrapText="1"/>
    </xf>
    <xf borderId="5" fillId="3" fontId="0" numFmtId="49" xfId="0" applyAlignment="1" applyBorder="1" applyFont="1" applyNumberFormat="1">
      <alignment horizontal="center" vertical="center"/>
    </xf>
    <xf borderId="24" fillId="0" fontId="12" numFmtId="0" xfId="0" applyAlignment="1" applyBorder="1" applyFont="1">
      <alignment horizontal="center" vertical="center" wrapText="1"/>
    </xf>
    <xf borderId="25" fillId="0" fontId="2" numFmtId="0" xfId="0" applyBorder="1" applyFont="1"/>
    <xf borderId="24" fillId="0" fontId="35" numFmtId="0" xfId="0" applyAlignment="1" applyBorder="1" applyFont="1">
      <alignment horizontal="center" vertical="center" wrapText="1"/>
    </xf>
    <xf borderId="26" fillId="0" fontId="2" numFmtId="0" xfId="0" applyBorder="1" applyFont="1"/>
    <xf borderId="27" fillId="0" fontId="2" numFmtId="0" xfId="0" applyBorder="1" applyFont="1"/>
    <xf borderId="28" fillId="0" fontId="2" numFmtId="0" xfId="0" applyBorder="1" applyFont="1"/>
    <xf borderId="21" fillId="0" fontId="12" numFmtId="0" xfId="0" applyAlignment="1" applyBorder="1" applyFont="1">
      <alignment horizontal="center" vertical="center" wrapText="1"/>
    </xf>
    <xf borderId="16" fillId="0" fontId="35" numFmtId="0" xfId="0" applyAlignment="1" applyBorder="1" applyFont="1">
      <alignment horizontal="center" vertical="center"/>
    </xf>
    <xf borderId="29" fillId="0" fontId="2" numFmtId="0" xfId="0" applyBorder="1" applyFont="1"/>
    <xf borderId="24" fillId="0" fontId="12" numFmtId="0" xfId="0" applyAlignment="1" applyBorder="1" applyFont="1">
      <alignment horizontal="center" vertical="center"/>
    </xf>
    <xf borderId="30" fillId="0" fontId="12" numFmtId="0" xfId="0" applyAlignment="1" applyBorder="1" applyFont="1">
      <alignment horizontal="center" vertical="center"/>
    </xf>
    <xf borderId="30" fillId="0" fontId="2" numFmtId="0" xfId="0" applyBorder="1" applyFont="1"/>
    <xf borderId="1" fillId="0" fontId="12" numFmtId="0" xfId="0" applyAlignment="1" applyFont="1">
      <alignment horizontal="center" vertical="center" wrapText="1"/>
    </xf>
    <xf borderId="1" fillId="0" fontId="40" numFmtId="0" xfId="0" applyAlignment="1" applyFont="1">
      <alignment horizontal="right" vertical="center"/>
    </xf>
    <xf borderId="1" fillId="4" fontId="2" numFmtId="0" xfId="0" applyAlignment="1" applyFont="1">
      <alignment horizontal="center" wrapText="1"/>
    </xf>
    <xf borderId="1" fillId="0" fontId="12" numFmtId="0" xfId="0" applyAlignment="1" applyFont="1">
      <alignment wrapText="1"/>
    </xf>
    <xf borderId="1" fillId="0" fontId="12" numFmtId="0" xfId="0" applyAlignment="1" applyFont="1">
      <alignment horizontal="right" vertical="center" wrapText="1"/>
    </xf>
    <xf borderId="31" fillId="0" fontId="2" numFmtId="0" xfId="0" applyBorder="1" applyFont="1"/>
    <xf borderId="1" fillId="0" fontId="41" numFmtId="0" xfId="0" applyFont="1"/>
    <xf borderId="6" fillId="0" fontId="12" numFmtId="0" xfId="0" applyAlignment="1" applyBorder="1" applyFont="1">
      <alignment horizontal="right" vertical="center"/>
    </xf>
    <xf borderId="28" fillId="0" fontId="12" numFmtId="0" xfId="0" applyAlignment="1" applyBorder="1" applyFont="1">
      <alignment horizontal="center" vertical="center" wrapText="1"/>
    </xf>
    <xf borderId="17" fillId="0" fontId="12" numFmtId="0" xfId="0" applyAlignment="1" applyBorder="1" applyFont="1">
      <alignment horizontal="center" vertical="center" wrapText="1"/>
    </xf>
    <xf borderId="27" fillId="0" fontId="12" numFmtId="0" xfId="0" applyAlignment="1" applyBorder="1" applyFont="1">
      <alignment horizontal="center" vertical="center" wrapText="1"/>
    </xf>
    <xf borderId="1" fillId="0" fontId="42" numFmtId="0" xfId="0" applyAlignment="1" applyFont="1">
      <alignment horizontal="left" vertical="center" wrapText="1"/>
    </xf>
    <xf borderId="32" fillId="0" fontId="12" numFmtId="0" xfId="0" applyAlignment="1" applyBorder="1" applyFont="1">
      <alignment horizontal="right" vertical="center" wrapText="1"/>
    </xf>
    <xf borderId="21" fillId="0" fontId="11" numFmtId="0" xfId="0" applyAlignment="1" applyBorder="1" applyFont="1">
      <alignment horizontal="center" vertical="center" wrapText="1"/>
    </xf>
    <xf borderId="6" fillId="0" fontId="12" numFmtId="0" xfId="0" applyAlignment="1" applyBorder="1" applyFont="1">
      <alignment horizontal="left" vertical="center" wrapText="1"/>
    </xf>
    <xf borderId="21" fillId="4" fontId="12" numFmtId="0" xfId="0" applyAlignment="1" applyBorder="1" applyFont="1">
      <alignment horizontal="center" vertical="center" wrapText="1"/>
    </xf>
    <xf borderId="1" fillId="0" fontId="12" numFmtId="0" xfId="0" applyAlignment="1" applyFont="1">
      <alignment horizontal="left" vertical="center" wrapText="1"/>
    </xf>
    <xf borderId="31" fillId="0" fontId="12" numFmtId="0" xfId="0" applyAlignment="1" applyBorder="1" applyFont="1">
      <alignment horizontal="center" vertical="center" wrapText="1"/>
    </xf>
    <xf borderId="1" fillId="0" fontId="12" numFmtId="0" xfId="0" applyAlignment="1" applyFont="1">
      <alignment horizontal="left" vertical="center"/>
    </xf>
    <xf borderId="33" fillId="0" fontId="2" numFmtId="0" xfId="0" applyBorder="1" applyFont="1"/>
    <xf borderId="22" fillId="0" fontId="43" numFmtId="0" xfId="0" applyAlignment="1" applyBorder="1" applyFont="1">
      <alignment horizontal="right" vertical="center"/>
    </xf>
    <xf borderId="34" fillId="0" fontId="12" numFmtId="0" xfId="0" applyAlignment="1" applyBorder="1" applyFont="1">
      <alignment horizontal="center" vertical="center" wrapText="1"/>
    </xf>
    <xf borderId="6" fillId="5" fontId="12" numFmtId="0" xfId="0" applyAlignment="1" applyBorder="1" applyFill="1" applyFont="1">
      <alignment vertical="center"/>
    </xf>
    <xf borderId="16" fillId="0" fontId="35" numFmtId="0" xfId="0" applyAlignment="1" applyBorder="1" applyFont="1">
      <alignment horizontal="center" wrapText="1"/>
    </xf>
    <xf borderId="6" fillId="0" fontId="44" numFmtId="0" xfId="0" applyAlignment="1" applyBorder="1" applyFont="1">
      <alignment horizontal="right" vertical="center"/>
    </xf>
    <xf borderId="35" fillId="0" fontId="2" numFmtId="0" xfId="0" applyBorder="1" applyFont="1"/>
    <xf borderId="17" fillId="0" fontId="12" numFmtId="0" xfId="0" applyAlignment="1" applyBorder="1" applyFont="1">
      <alignment horizontal="center" vertical="center"/>
    </xf>
    <xf borderId="36" fillId="0" fontId="35" numFmtId="0" xfId="0" applyAlignment="1" applyBorder="1" applyFont="1">
      <alignment horizontal="center" vertical="center" wrapText="1"/>
    </xf>
    <xf borderId="10" fillId="0" fontId="35" numFmtId="0" xfId="0" applyAlignment="1" applyBorder="1" applyFont="1">
      <alignment horizontal="center" vertical="center"/>
    </xf>
    <xf borderId="20" fillId="0" fontId="35" numFmtId="0" xfId="0" applyAlignment="1" applyBorder="1" applyFont="1">
      <alignment horizontal="center" vertical="center" wrapText="1"/>
    </xf>
    <xf borderId="6" fillId="5" fontId="12" numFmtId="0" xfId="0" applyAlignment="1" applyBorder="1" applyFont="1">
      <alignment horizontal="center" vertical="center"/>
    </xf>
    <xf borderId="31" fillId="0" fontId="12" numFmtId="0" xfId="0" applyAlignment="1" applyBorder="1" applyFont="1">
      <alignment horizontal="left" vertical="center" wrapText="1"/>
    </xf>
    <xf borderId="1" fillId="0" fontId="12" numFmtId="0" xfId="0" applyAlignment="1" applyFont="1">
      <alignment wrapText="1"/>
    </xf>
    <xf borderId="6" fillId="0" fontId="12" numFmtId="49" xfId="0" applyBorder="1" applyFont="1" applyNumberFormat="1"/>
    <xf borderId="1" fillId="0" fontId="12" numFmtId="0" xfId="0" applyAlignment="1" applyFont="1">
      <alignment horizontal="left"/>
    </xf>
    <xf borderId="24" fillId="0" fontId="45" numFmtId="0" xfId="0" applyAlignment="1" applyBorder="1" applyFont="1">
      <alignment horizontal="center" vertical="center"/>
    </xf>
    <xf borderId="1" fillId="0" fontId="46" numFmtId="0" xfId="0" applyAlignment="1" applyFont="1">
      <alignment horizontal="right" vertical="center"/>
    </xf>
    <xf borderId="1" fillId="0" fontId="45" numFmtId="0" xfId="0" applyAlignment="1" applyFont="1">
      <alignment horizontal="center" vertical="center"/>
    </xf>
    <xf borderId="31" fillId="0" fontId="12" numFmtId="0" xfId="0" applyAlignment="1" applyBorder="1" applyFont="1">
      <alignment vertical="center"/>
    </xf>
    <xf borderId="7" fillId="3" fontId="0" numFmtId="49" xfId="0" applyAlignment="1" applyBorder="1" applyFont="1" applyNumberFormat="1">
      <alignment horizontal="center" vertical="center"/>
    </xf>
    <xf borderId="27" fillId="0" fontId="35" numFmtId="0" xfId="0" applyAlignment="1" applyBorder="1" applyFont="1">
      <alignment horizontal="center" vertical="center" wrapText="1"/>
    </xf>
    <xf borderId="37" fillId="0" fontId="35" numFmtId="0" xfId="0" applyAlignment="1" applyBorder="1" applyFont="1">
      <alignment horizontal="center" vertical="center" wrapText="1"/>
    </xf>
    <xf borderId="38" fillId="0" fontId="12" numFmtId="0" xfId="0" applyAlignment="1" applyBorder="1" applyFont="1">
      <alignment vertical="center"/>
    </xf>
    <xf borderId="38" fillId="0" fontId="12" numFmtId="0" xfId="0" applyBorder="1" applyFont="1"/>
    <xf borderId="39" fillId="0" fontId="12" numFmtId="0" xfId="0" applyAlignment="1" applyBorder="1" applyFont="1">
      <alignment horizontal="center" vertical="center" wrapText="1"/>
    </xf>
    <xf borderId="40" fillId="0" fontId="12" numFmtId="0" xfId="0" applyAlignment="1" applyBorder="1" applyFont="1">
      <alignment vertical="center"/>
    </xf>
    <xf borderId="26" fillId="0" fontId="12" numFmtId="0" xfId="0" applyAlignment="1" applyBorder="1" applyFont="1">
      <alignment vertical="center"/>
    </xf>
    <xf borderId="14" fillId="0" fontId="12" numFmtId="0" xfId="0" applyAlignment="1" applyBorder="1" applyFont="1">
      <alignment horizontal="left"/>
    </xf>
    <xf borderId="14" fillId="0" fontId="12" numFmtId="0" xfId="0" applyBorder="1" applyFont="1"/>
    <xf borderId="14" fillId="0" fontId="12" numFmtId="0" xfId="0" applyAlignment="1" applyBorder="1" applyFont="1">
      <alignment wrapText="1"/>
    </xf>
    <xf borderId="1" fillId="0" fontId="0" numFmtId="0" xfId="0" applyAlignment="1" applyFont="1">
      <alignment vertical="center" wrapText="1"/>
    </xf>
    <xf borderId="1" fillId="0" fontId="0" numFmtId="49" xfId="0" applyAlignment="1" applyFont="1" applyNumberFormat="1">
      <alignment horizontal="center" vertical="center" wrapText="1"/>
    </xf>
    <xf borderId="1" fillId="0" fontId="0" numFmtId="0" xfId="0" applyAlignment="1" applyFont="1">
      <alignment horizontal="center" vertical="center" wrapText="1"/>
    </xf>
    <xf borderId="14" fillId="0" fontId="12" numFmtId="0" xfId="0" applyAlignment="1" applyBorder="1" applyFont="1">
      <alignment horizontal="left" vertical="center"/>
    </xf>
    <xf borderId="41" fillId="0" fontId="12" numFmtId="0" xfId="0" applyAlignment="1" applyBorder="1" applyFont="1">
      <alignment horizontal="center" vertical="center" wrapText="1"/>
    </xf>
    <xf borderId="31" fillId="0" fontId="12" numFmtId="0" xfId="0" applyAlignment="1" applyBorder="1" applyFont="1">
      <alignment horizontal="center" vertical="center"/>
    </xf>
    <xf borderId="38" fillId="0" fontId="12" numFmtId="0" xfId="0" applyAlignment="1" applyBorder="1" applyFont="1">
      <alignment vertical="center" wrapText="1"/>
    </xf>
    <xf borderId="21" fillId="0" fontId="35" numFmtId="0" xfId="0" applyAlignment="1" applyBorder="1" applyFont="1">
      <alignment horizontal="left" vertical="center" wrapText="1"/>
    </xf>
    <xf borderId="38" fillId="0" fontId="12" numFmtId="0" xfId="0" applyAlignment="1" applyBorder="1" applyFont="1">
      <alignment vertical="center"/>
    </xf>
    <xf borderId="24" fillId="0" fontId="12" numFmtId="0" xfId="0" applyAlignment="1" applyBorder="1" applyFont="1">
      <alignment horizontal="left" vertical="center"/>
    </xf>
    <xf borderId="31" fillId="0" fontId="12" numFmtId="0" xfId="0" applyAlignment="1" applyBorder="1" applyFont="1">
      <alignment vertical="center" wrapText="1"/>
    </xf>
    <xf borderId="1" fillId="0" fontId="12" numFmtId="0" xfId="0" applyAlignment="1" applyFont="1">
      <alignment vertical="center" wrapText="1"/>
    </xf>
    <xf borderId="42" fillId="0" fontId="12" numFmtId="0" xfId="0" applyAlignment="1" applyBorder="1" applyFont="1">
      <alignment vertical="center"/>
    </xf>
    <xf borderId="24" fillId="0" fontId="47" numFmtId="0" xfId="0" applyAlignment="1" applyBorder="1" applyFont="1">
      <alignment horizontal="center" vertical="center" wrapText="1"/>
    </xf>
    <xf borderId="41" fillId="0" fontId="12" numFmtId="0" xfId="0" applyAlignment="1" applyBorder="1" applyFont="1">
      <alignment horizontal="center" vertical="center" wrapText="1"/>
    </xf>
    <xf borderId="40" fillId="0" fontId="12" numFmtId="0" xfId="0" applyAlignment="1" applyBorder="1" applyFont="1">
      <alignment vertical="center"/>
    </xf>
    <xf borderId="10" fillId="0" fontId="47" numFmtId="0" xfId="0" applyAlignment="1" applyBorder="1" applyFont="1">
      <alignment horizontal="center" vertical="center"/>
    </xf>
    <xf borderId="1" fillId="0" fontId="48" numFmtId="0" xfId="0" applyAlignment="1" applyFont="1">
      <alignment/>
    </xf>
    <xf borderId="6" fillId="0" fontId="12" numFmtId="4" xfId="0" applyAlignment="1" applyBorder="1" applyFont="1" applyNumberFormat="1">
      <alignment vertical="center"/>
    </xf>
    <xf borderId="22" fillId="0" fontId="12" numFmtId="0" xfId="0" applyBorder="1" applyFont="1"/>
    <xf borderId="1" fillId="6" fontId="12" numFmtId="0" xfId="0" applyAlignment="1" applyBorder="1" applyFill="1" applyFont="1">
      <alignment vertical="center"/>
    </xf>
    <xf borderId="27" fillId="0" fontId="12" numFmtId="0" xfId="0" applyAlignment="1" applyBorder="1" applyFont="1">
      <alignment horizontal="center" vertical="center" wrapText="1"/>
    </xf>
    <xf borderId="1" fillId="0" fontId="24" numFmtId="0" xfId="0" applyAlignment="1" applyFont="1">
      <alignment/>
    </xf>
    <xf borderId="21" fillId="0" fontId="12" numFmtId="0" xfId="0" applyAlignment="1" applyBorder="1" applyFont="1">
      <alignment horizontal="center" vertical="center"/>
    </xf>
    <xf borderId="1" fillId="0" fontId="4" numFmtId="0" xfId="0" applyAlignment="1" applyFont="1">
      <alignment horizontal="left"/>
    </xf>
    <xf borderId="6" fillId="0" fontId="12" numFmtId="165" xfId="0" applyAlignment="1" applyBorder="1" applyFont="1" applyNumberFormat="1">
      <alignment vertical="center"/>
    </xf>
    <xf borderId="1" fillId="0" fontId="6" numFmtId="0" xfId="0" applyFont="1"/>
    <xf borderId="17" fillId="0" fontId="47" numFmtId="0" xfId="0" applyAlignment="1" applyBorder="1" applyFont="1">
      <alignment horizontal="center" vertical="center" wrapText="1"/>
    </xf>
    <xf borderId="6" fillId="4" fontId="12" numFmtId="0" xfId="0" applyAlignment="1" applyBorder="1" applyFont="1">
      <alignment horizontal="center" vertical="center" wrapText="1"/>
    </xf>
    <xf borderId="32" fillId="0" fontId="2" numFmtId="0" xfId="0" applyBorder="1" applyFont="1"/>
    <xf borderId="1" fillId="0" fontId="12" numFmtId="0" xfId="0" applyAlignment="1" applyFont="1">
      <alignment horizontal="left" vertical="center" wrapText="1"/>
    </xf>
    <xf borderId="1" fillId="0" fontId="23" numFmtId="0" xfId="0" applyAlignment="1" applyFont="1">
      <alignment/>
    </xf>
    <xf borderId="1" fillId="0" fontId="49" numFmtId="0" xfId="0" applyAlignment="1" applyFont="1">
      <alignment horizontal="right" vertical="center" wrapText="1"/>
    </xf>
    <xf borderId="1" fillId="0" fontId="35" numFmtId="0" xfId="0" applyAlignment="1" applyFont="1">
      <alignment horizontal="center" vertical="center"/>
    </xf>
    <xf borderId="1" fillId="6" fontId="12" numFmtId="0" xfId="0" applyAlignment="1" applyBorder="1" applyFont="1">
      <alignment horizontal="center" vertical="center"/>
    </xf>
    <xf borderId="6" fillId="0" fontId="12" numFmtId="0" xfId="0" applyAlignment="1" applyBorder="1" applyFont="1">
      <alignment wrapText="1"/>
    </xf>
    <xf borderId="1" fillId="0" fontId="35" numFmtId="0" xfId="0" applyAlignment="1" applyFont="1">
      <alignment horizontal="center" vertical="center" wrapText="1"/>
    </xf>
    <xf borderId="43" fillId="0" fontId="12" numFmtId="0" xfId="0" applyAlignment="1" applyBorder="1" applyFont="1">
      <alignment vertical="center" wrapText="1"/>
    </xf>
    <xf borderId="35" fillId="0" fontId="12" numFmtId="0" xfId="0" applyAlignment="1" applyBorder="1" applyFont="1">
      <alignment horizontal="center" vertical="center" wrapText="1"/>
    </xf>
    <xf borderId="6" fillId="0" fontId="47" numFmtId="0" xfId="0" applyAlignment="1" applyBorder="1" applyFont="1">
      <alignment horizontal="center" vertical="center" wrapText="1"/>
    </xf>
    <xf borderId="40" fillId="0" fontId="12" numFmtId="0" xfId="0" applyBorder="1" applyFont="1"/>
    <xf borderId="26" fillId="0" fontId="12" numFmtId="0" xfId="0" applyBorder="1" applyFont="1"/>
    <xf borderId="5" fillId="3" fontId="0" numFmtId="49" xfId="0" applyAlignment="1" applyBorder="1" applyFont="1" applyNumberFormat="1">
      <alignment horizontal="center" vertical="center" wrapText="1"/>
    </xf>
    <xf borderId="6" fillId="0" fontId="12" numFmtId="0" xfId="0" applyAlignment="1" applyBorder="1" applyFont="1">
      <alignment horizontal="left" vertical="center"/>
    </xf>
    <xf borderId="6" fillId="0" fontId="12" numFmtId="49" xfId="0" applyAlignment="1" applyBorder="1" applyFont="1" applyNumberFormat="1">
      <alignment vertical="center" wrapText="1"/>
    </xf>
    <xf borderId="38" fillId="5" fontId="12" numFmtId="0" xfId="0" applyAlignment="1" applyBorder="1" applyFont="1">
      <alignment vertical="center"/>
    </xf>
    <xf borderId="6" fillId="0" fontId="12" numFmtId="49" xfId="0" applyAlignment="1" applyBorder="1" applyFont="1" applyNumberFormat="1">
      <alignment horizontal="left" vertical="center"/>
    </xf>
    <xf borderId="6" fillId="0" fontId="12" numFmtId="49" xfId="0" applyAlignment="1" applyBorder="1" applyFont="1" applyNumberFormat="1">
      <alignment vertical="center"/>
    </xf>
    <xf borderId="6" fillId="0" fontId="12" numFmtId="49" xfId="0" applyAlignment="1" applyBorder="1" applyFont="1" applyNumberFormat="1">
      <alignment horizontal="right" vertical="center" wrapText="1"/>
    </xf>
    <xf borderId="10" fillId="0" fontId="35" numFmtId="0" xfId="0" applyAlignment="1" applyBorder="1" applyFont="1">
      <alignment horizontal="center" wrapText="1"/>
    </xf>
    <xf borderId="38" fillId="0" fontId="12" numFmtId="0" xfId="0" applyAlignment="1" applyBorder="1" applyFont="1">
      <alignment horizontal="left" vertical="center" wrapText="1"/>
    </xf>
    <xf borderId="1" fillId="0" fontId="0" numFmtId="0" xfId="0" applyAlignment="1" applyFont="1">
      <alignment horizontal="center" vertical="center" wrapText="1"/>
    </xf>
    <xf borderId="6" fillId="0" fontId="12" numFmtId="0" xfId="0" applyAlignment="1" applyBorder="1" applyFont="1">
      <alignment vertical="center" wrapText="1"/>
    </xf>
    <xf borderId="40" fillId="0" fontId="12" numFmtId="0" xfId="0" applyBorder="1" applyFont="1"/>
    <xf borderId="43" fillId="0" fontId="12" numFmtId="0" xfId="0" applyBorder="1" applyFont="1"/>
    <xf borderId="44" fillId="0" fontId="12" numFmtId="0" xfId="0" applyAlignment="1" applyBorder="1" applyFont="1">
      <alignment vertical="center" wrapText="1"/>
    </xf>
    <xf borderId="45" fillId="0" fontId="50" numFmtId="0" xfId="0" applyAlignment="1" applyBorder="1" applyFont="1">
      <alignment horizontal="left" vertical="center"/>
    </xf>
    <xf borderId="44" fillId="0" fontId="12" numFmtId="0" xfId="0" applyBorder="1" applyFont="1"/>
    <xf borderId="1" fillId="0" fontId="51" numFmtId="0" xfId="0" applyAlignment="1" applyFont="1">
      <alignment horizontal="right" vertical="center"/>
    </xf>
    <xf borderId="39" fillId="0" fontId="12" numFmtId="0" xfId="0" applyAlignment="1" applyBorder="1" applyFont="1">
      <alignment vertical="center" wrapText="1"/>
    </xf>
    <xf borderId="6" fillId="0" fontId="38" numFmtId="0" xfId="0" applyAlignment="1" applyBorder="1" applyFont="1">
      <alignment horizontal="center" vertical="center"/>
    </xf>
    <xf borderId="46" fillId="0" fontId="12" numFmtId="0" xfId="0" applyAlignment="1" applyBorder="1" applyFont="1">
      <alignment vertical="center"/>
    </xf>
    <xf borderId="47" fillId="0" fontId="12" numFmtId="0" xfId="0" applyAlignment="1" applyBorder="1" applyFont="1">
      <alignment vertical="center"/>
    </xf>
    <xf borderId="46" fillId="0" fontId="12" numFmtId="0" xfId="0" applyAlignment="1" applyBorder="1" applyFont="1">
      <alignment vertical="center" wrapText="1"/>
    </xf>
    <xf borderId="1" fillId="0" fontId="12" numFmtId="0" xfId="0" applyAlignment="1" applyFont="1">
      <alignment vertical="center"/>
    </xf>
    <xf borderId="1" fillId="0" fontId="12" numFmtId="165" xfId="0" applyAlignment="1" applyFont="1" applyNumberFormat="1">
      <alignment vertical="center"/>
    </xf>
    <xf borderId="1" fillId="0" fontId="12" numFmtId="9" xfId="0" applyAlignment="1" applyFont="1" applyNumberFormat="1">
      <alignment vertical="center"/>
    </xf>
    <xf borderId="6" fillId="4" fontId="12" numFmtId="2" xfId="0" applyAlignment="1" applyBorder="1" applyFont="1" applyNumberFormat="1">
      <alignment vertical="center"/>
    </xf>
    <xf borderId="1" fillId="2" fontId="23" numFmtId="0" xfId="0" applyAlignment="1" applyFont="1">
      <alignment horizontal="left"/>
    </xf>
    <xf borderId="10" fillId="0" fontId="12" numFmtId="0" xfId="0" applyAlignment="1" applyBorder="1" applyFont="1">
      <alignment horizontal="center" wrapText="1"/>
    </xf>
    <xf borderId="6" fillId="0" fontId="12" numFmtId="1" xfId="0" applyAlignment="1" applyBorder="1" applyFont="1" applyNumberFormat="1">
      <alignment vertical="center"/>
    </xf>
    <xf borderId="48" fillId="0" fontId="2" numFmtId="0" xfId="0" applyBorder="1" applyFont="1"/>
    <xf borderId="6" fillId="0" fontId="12" numFmtId="165" xfId="0" applyBorder="1" applyFont="1" applyNumberFormat="1"/>
    <xf borderId="1" fillId="0" fontId="2" numFmtId="0" xfId="0" applyAlignment="1" applyFont="1">
      <alignment wrapText="1"/>
    </xf>
    <xf borderId="1" fillId="0" fontId="12" numFmtId="3" xfId="0" applyAlignment="1" applyFont="1" applyNumberFormat="1">
      <alignment horizontal="left" vertical="center"/>
    </xf>
    <xf borderId="6" fillId="0" fontId="50" numFmtId="0" xfId="0" applyAlignment="1" applyBorder="1" applyFont="1">
      <alignment horizontal="center" vertical="center" wrapText="1"/>
    </xf>
    <xf borderId="47" fillId="0" fontId="12" numFmtId="0" xfId="0" applyAlignment="1" applyBorder="1" applyFont="1">
      <alignment horizontal="center" vertical="center"/>
    </xf>
    <xf borderId="31" fillId="0" fontId="12" numFmtId="0" xfId="0" applyAlignment="1" applyBorder="1" applyFont="1">
      <alignment horizontal="right" vertical="center" wrapText="1"/>
    </xf>
    <xf borderId="1" fillId="0" fontId="0" numFmtId="0" xfId="0" applyAlignment="1" applyFont="1">
      <alignment vertical="center" wrapText="1"/>
    </xf>
    <xf borderId="49" fillId="0" fontId="12" numFmtId="0" xfId="0" applyBorder="1" applyFont="1"/>
    <xf borderId="50" fillId="0" fontId="0" numFmtId="0" xfId="0" applyAlignment="1" applyBorder="1" applyFont="1">
      <alignment vertical="center" wrapText="1"/>
    </xf>
    <xf borderId="31" fillId="5" fontId="12" numFmtId="0" xfId="0" applyAlignment="1" applyBorder="1" applyFont="1">
      <alignment vertical="center"/>
    </xf>
    <xf borderId="45" fillId="0" fontId="50" numFmtId="0" xfId="0" applyAlignment="1" applyBorder="1" applyFont="1">
      <alignment vertical="center"/>
    </xf>
    <xf borderId="6" fillId="0" fontId="52" numFmtId="0" xfId="0" applyAlignment="1" applyBorder="1" applyFont="1">
      <alignment wrapText="1"/>
    </xf>
    <xf borderId="50" fillId="0" fontId="0" numFmtId="0" xfId="0" applyAlignment="1" applyBorder="1" applyFont="1">
      <alignment vertical="center" wrapText="1"/>
    </xf>
    <xf borderId="51" fillId="0" fontId="12" numFmtId="0" xfId="0" applyBorder="1" applyFont="1"/>
    <xf borderId="31" fillId="0" fontId="12" numFmtId="0" xfId="0" applyBorder="1" applyFont="1"/>
    <xf borderId="41" fillId="0" fontId="12" numFmtId="0" xfId="0" applyBorder="1" applyFont="1"/>
    <xf borderId="1" fillId="0" fontId="0" numFmtId="0" xfId="0" applyAlignment="1" applyFont="1">
      <alignment vertical="center" wrapText="1"/>
    </xf>
    <xf borderId="39" fillId="0" fontId="12" numFmtId="0" xfId="0" applyBorder="1" applyFont="1"/>
    <xf borderId="1" fillId="0" fontId="53" numFmtId="0" xfId="0" applyAlignment="1" applyFont="1">
      <alignment vertical="center" wrapText="1"/>
    </xf>
    <xf borderId="52" fillId="0" fontId="12" numFmtId="0" xfId="0" applyAlignment="1" applyBorder="1" applyFont="1">
      <alignment vertical="center" wrapText="1"/>
    </xf>
    <xf borderId="19" fillId="0" fontId="12" numFmtId="0" xfId="0" applyAlignment="1" applyBorder="1" applyFont="1">
      <alignment horizontal="center" vertical="center"/>
    </xf>
    <xf borderId="1" fillId="0" fontId="54" numFmtId="0" xfId="0" applyFont="1"/>
    <xf borderId="1" fillId="0" fontId="8" numFmtId="49" xfId="0" applyAlignment="1" applyFont="1" applyNumberFormat="1">
      <alignment horizontal="center" vertical="center"/>
    </xf>
    <xf borderId="5" fillId="3" fontId="8" numFmtId="49" xfId="0" applyAlignment="1" applyBorder="1" applyFont="1" applyNumberFormat="1">
      <alignment horizontal="center" vertical="center"/>
    </xf>
    <xf borderId="7" fillId="3" fontId="8" numFmtId="49" xfId="0" applyAlignment="1" applyBorder="1" applyFont="1" applyNumberFormat="1">
      <alignment horizontal="center" vertical="center"/>
    </xf>
    <xf borderId="1" fillId="0" fontId="8" numFmtId="0" xfId="0" applyAlignment="1" applyFont="1">
      <alignment vertical="center" wrapText="1"/>
    </xf>
    <xf borderId="1" fillId="7" fontId="8" numFmtId="0" xfId="0" applyBorder="1" applyFill="1" applyFont="1"/>
    <xf borderId="19" fillId="0" fontId="12" numFmtId="166" xfId="0" applyAlignment="1" applyBorder="1" applyFont="1" applyNumberFormat="1">
      <alignment horizontal="center" vertical="center"/>
    </xf>
    <xf borderId="22" fillId="0" fontId="12" numFmtId="0" xfId="0" applyBorder="1" applyFont="1"/>
    <xf borderId="6" fillId="0" fontId="28" numFmtId="0" xfId="0" applyAlignment="1" applyBorder="1" applyFont="1">
      <alignment vertical="top" wrapText="1"/>
    </xf>
    <xf borderId="1" fillId="0" fontId="35" numFmtId="0" xfId="0" applyAlignment="1" applyFont="1">
      <alignment vertical="center"/>
    </xf>
    <xf borderId="52" fillId="0" fontId="12" numFmtId="0" xfId="0" applyAlignment="1" applyBorder="1" applyFont="1">
      <alignment vertical="center"/>
    </xf>
    <xf borderId="14" fillId="0" fontId="12" numFmtId="0" xfId="0" applyAlignment="1" applyBorder="1" applyFont="1">
      <alignment horizontal="left" vertical="center" wrapText="1"/>
    </xf>
    <xf borderId="42" fillId="0" fontId="12" numFmtId="0" xfId="0" applyBorder="1" applyFont="1"/>
    <xf borderId="52" fillId="0" fontId="12" numFmtId="0" xfId="0" applyAlignment="1" applyBorder="1" applyFont="1">
      <alignment horizontal="right" vertical="center"/>
    </xf>
    <xf borderId="15" fillId="0" fontId="8" numFmtId="0" xfId="0" applyAlignment="1" applyBorder="1" applyFont="1">
      <alignment vertical="center" wrapText="1"/>
    </xf>
    <xf borderId="6" fillId="0" fontId="0" numFmtId="0" xfId="0" applyAlignment="1" applyBorder="1" applyFont="1">
      <alignment horizontal="center" vertical="center" wrapText="1"/>
    </xf>
    <xf borderId="7" fillId="0" fontId="55" numFmtId="0" xfId="0" applyAlignment="1" applyBorder="1" applyFont="1">
      <alignment horizontal="right" vertical="center"/>
    </xf>
    <xf borderId="53" fillId="0" fontId="12" numFmtId="0" xfId="0" applyAlignment="1" applyBorder="1" applyFont="1">
      <alignment vertical="center"/>
    </xf>
    <xf borderId="54" fillId="0" fontId="12" numFmtId="166" xfId="0" applyAlignment="1" applyBorder="1" applyFont="1" applyNumberFormat="1">
      <alignment horizontal="center" vertical="center"/>
    </xf>
    <xf borderId="5" fillId="3" fontId="8" numFmtId="0" xfId="0" applyAlignment="1" applyBorder="1" applyFont="1">
      <alignment vertical="center"/>
    </xf>
    <xf borderId="7" fillId="3" fontId="55" numFmtId="0" xfId="0" applyAlignment="1" applyBorder="1" applyFont="1">
      <alignment horizontal="right" vertical="center"/>
    </xf>
    <xf borderId="1" fillId="7" fontId="0" numFmtId="0" xfId="0" applyBorder="1" applyFont="1"/>
    <xf borderId="6" fillId="0" fontId="50" numFmtId="0" xfId="0" applyAlignment="1" applyBorder="1" applyFont="1">
      <alignment horizontal="left" vertical="center"/>
    </xf>
    <xf borderId="52" fillId="0" fontId="11" numFmtId="0" xfId="0" applyAlignment="1" applyBorder="1" applyFont="1">
      <alignment horizontal="left" vertical="center" wrapText="1"/>
    </xf>
    <xf borderId="6" fillId="0" fontId="38" numFmtId="0" xfId="0" applyAlignment="1" applyBorder="1" applyFont="1">
      <alignment horizontal="center" vertical="center" wrapText="1"/>
    </xf>
    <xf borderId="47" fillId="0" fontId="12" numFmtId="0" xfId="0" applyAlignment="1" applyBorder="1" applyFont="1">
      <alignment horizontal="left" vertical="center" wrapText="1"/>
    </xf>
    <xf borderId="19" fillId="0" fontId="12" numFmtId="2" xfId="0" applyAlignment="1" applyBorder="1" applyFont="1" applyNumberFormat="1">
      <alignment horizontal="center" vertical="center"/>
    </xf>
    <xf borderId="1" fillId="0" fontId="56" numFmtId="0" xfId="0" applyAlignment="1" applyFont="1">
      <alignment vertical="center"/>
    </xf>
    <xf borderId="47" fillId="0" fontId="12" numFmtId="0" xfId="0" applyAlignment="1" applyBorder="1" applyFont="1">
      <alignment horizontal="left" vertical="center" wrapText="1"/>
    </xf>
    <xf borderId="6" fillId="0" fontId="38" numFmtId="0" xfId="0" applyAlignment="1" applyBorder="1" applyFont="1">
      <alignment horizontal="center" vertical="center" wrapText="1"/>
    </xf>
    <xf borderId="6" fillId="0" fontId="12" numFmtId="0" xfId="0" applyAlignment="1" applyBorder="1" applyFont="1">
      <alignment horizontal="right" vertical="center" wrapText="1"/>
    </xf>
    <xf borderId="1" fillId="0" fontId="12" numFmtId="0" xfId="0" applyAlignment="1" applyFont="1">
      <alignment vertical="center"/>
    </xf>
    <xf borderId="1" fillId="0" fontId="12" numFmtId="2" xfId="0" applyAlignment="1" applyFont="1" applyNumberFormat="1">
      <alignment horizontal="center" vertical="center"/>
    </xf>
    <xf borderId="53" fillId="0" fontId="12" numFmtId="0" xfId="0" applyAlignment="1" applyBorder="1" applyFont="1">
      <alignment vertical="center" wrapText="1"/>
    </xf>
    <xf borderId="54" fillId="0" fontId="12" numFmtId="2" xfId="0" applyAlignment="1" applyBorder="1" applyFont="1" applyNumberFormat="1">
      <alignment horizontal="center" vertical="center"/>
    </xf>
    <xf borderId="6" fillId="0" fontId="11" numFmtId="0" xfId="0" applyAlignment="1" applyBorder="1" applyFont="1">
      <alignment horizontal="left" vertical="center" wrapText="1"/>
    </xf>
    <xf borderId="6" fillId="0" fontId="50" numFmtId="0" xfId="0" applyAlignment="1" applyBorder="1" applyFont="1">
      <alignment vertical="center"/>
    </xf>
    <xf borderId="6" fillId="0" fontId="12" numFmtId="166" xfId="0" applyAlignment="1" applyBorder="1" applyFont="1" applyNumberFormat="1">
      <alignment horizontal="right" vertical="center"/>
    </xf>
    <xf borderId="6" fillId="0" fontId="12" numFmtId="166" xfId="0" applyAlignment="1" applyBorder="1" applyFont="1" applyNumberFormat="1">
      <alignment vertical="center"/>
    </xf>
    <xf borderId="1" fillId="0" fontId="12" numFmtId="166" xfId="0" applyAlignment="1" applyFont="1" applyNumberFormat="1">
      <alignment vertical="center"/>
    </xf>
    <xf borderId="1" fillId="0" fontId="11" numFmtId="0" xfId="0" applyAlignment="1" applyFont="1">
      <alignment vertical="center" wrapText="1"/>
    </xf>
    <xf borderId="15" fillId="0" fontId="0" numFmtId="0" xfId="0" applyAlignment="1" applyBorder="1" applyFont="1">
      <alignment vertical="center" wrapText="1"/>
    </xf>
    <xf borderId="52" fillId="0" fontId="12" numFmtId="0" xfId="0" applyAlignment="1" applyBorder="1" applyFont="1">
      <alignment horizontal="right" vertical="center" wrapText="1"/>
    </xf>
    <xf borderId="14" fillId="0" fontId="12" numFmtId="0" xfId="0" applyAlignment="1" applyBorder="1" applyFont="1">
      <alignment horizontal="center" vertical="center"/>
    </xf>
    <xf borderId="55" fillId="0" fontId="12" numFmtId="0" xfId="0" applyAlignment="1" applyBorder="1" applyFont="1">
      <alignment vertical="center"/>
    </xf>
    <xf borderId="1" fillId="0" fontId="38" numFmtId="0" xfId="0" applyAlignment="1" applyFont="1">
      <alignment vertical="center" wrapText="1"/>
    </xf>
    <xf borderId="6" fillId="0" fontId="12" numFmtId="166" xfId="0" applyAlignment="1" applyBorder="1" applyFont="1" applyNumberFormat="1">
      <alignment horizontal="center" vertical="center"/>
    </xf>
    <xf borderId="6" fillId="0" fontId="12" numFmtId="166" xfId="0" applyAlignment="1" applyBorder="1" applyFont="1" applyNumberFormat="1">
      <alignment horizontal="center" vertical="center"/>
    </xf>
    <xf borderId="1" fillId="0" fontId="12" numFmtId="166" xfId="0" applyAlignment="1" applyFont="1" applyNumberFormat="1">
      <alignment horizontal="center" vertical="center"/>
    </xf>
    <xf borderId="47" fillId="0" fontId="12" numFmtId="2" xfId="0" applyAlignment="1" applyBorder="1" applyFont="1" applyNumberFormat="1">
      <alignment horizontal="center" vertical="center"/>
    </xf>
    <xf borderId="50" fillId="0" fontId="38" numFmtId="0" xfId="0" applyAlignment="1" applyBorder="1" applyFont="1">
      <alignment vertical="center" wrapText="1"/>
    </xf>
    <xf borderId="14" fillId="0" fontId="12" numFmtId="0" xfId="0" applyAlignment="1" applyBorder="1" applyFont="1">
      <alignment horizontal="center" vertical="center" wrapText="1"/>
    </xf>
    <xf borderId="52" fillId="0" fontId="12" numFmtId="0" xfId="0" applyAlignment="1" applyBorder="1" applyFont="1">
      <alignment vertical="center" wrapText="1"/>
    </xf>
    <xf borderId="56" fillId="0" fontId="12" numFmtId="0" xfId="0" applyAlignment="1" applyBorder="1" applyFont="1">
      <alignment vertical="center"/>
    </xf>
    <xf borderId="56" fillId="0" fontId="12" numFmtId="0" xfId="0" applyAlignment="1" applyBorder="1" applyFont="1">
      <alignment vertical="center" wrapText="1"/>
    </xf>
    <xf borderId="56" fillId="0" fontId="12" numFmtId="0" xfId="0" applyBorder="1" applyFont="1"/>
    <xf borderId="5" fillId="3" fontId="0" numFmtId="0" xfId="0" applyAlignment="1" applyBorder="1" applyFont="1">
      <alignment horizontal="center" vertical="center" wrapText="1"/>
    </xf>
    <xf borderId="7" fillId="3" fontId="0" numFmtId="0" xfId="0" applyAlignment="1" applyBorder="1" applyFont="1">
      <alignment horizontal="center" vertical="center" wrapText="1"/>
    </xf>
    <xf borderId="1" fillId="0" fontId="57" numFmtId="0" xfId="0" applyAlignment="1" applyFont="1">
      <alignment vertical="center"/>
    </xf>
    <xf borderId="1" fillId="0" fontId="12" numFmtId="164" xfId="0" applyAlignment="1" applyFont="1" applyNumberFormat="1">
      <alignment vertical="center"/>
    </xf>
    <xf borderId="53" fillId="0" fontId="12" numFmtId="0" xfId="0" applyAlignment="1" applyBorder="1" applyFont="1">
      <alignment horizontal="left" vertical="center" wrapText="1"/>
    </xf>
    <xf borderId="55" fillId="0" fontId="12" numFmtId="2" xfId="0" applyAlignment="1" applyBorder="1" applyFont="1" applyNumberFormat="1">
      <alignment horizontal="center" vertical="center"/>
    </xf>
    <xf borderId="1" fillId="8" fontId="8" numFmtId="0" xfId="0" applyBorder="1" applyFill="1" applyFont="1"/>
    <xf borderId="15" fillId="0" fontId="8" numFmtId="0" xfId="0" applyAlignment="1" applyBorder="1" applyFont="1">
      <alignment vertical="center" wrapText="1"/>
    </xf>
    <xf borderId="1" fillId="0" fontId="55" numFmtId="0" xfId="0" applyAlignment="1" applyFont="1">
      <alignment horizontal="right" vertical="center"/>
    </xf>
    <xf borderId="5" fillId="3" fontId="0" numFmtId="0" xfId="0" applyAlignment="1" applyBorder="1" applyFont="1">
      <alignment vertical="center"/>
    </xf>
    <xf borderId="1" fillId="8" fontId="0" numFmtId="0" xfId="0" applyBorder="1" applyFont="1"/>
    <xf borderId="1" fillId="0" fontId="23" numFmtId="0" xfId="0" applyAlignment="1" applyFont="1">
      <alignment vertical="center"/>
    </xf>
    <xf borderId="1" fillId="0" fontId="23" numFmtId="0" xfId="0" applyAlignment="1" applyFont="1">
      <alignment vertical="center"/>
    </xf>
    <xf borderId="1" fillId="0" fontId="23" numFmtId="0" xfId="0" applyAlignment="1" applyFont="1">
      <alignment vertical="center"/>
    </xf>
    <xf borderId="1" fillId="0" fontId="23" numFmtId="0" xfId="0" applyAlignment="1" applyFont="1">
      <alignment horizontal="left" vertical="center"/>
    </xf>
    <xf borderId="5" fillId="3" fontId="0" numFmtId="49" xfId="0" applyAlignment="1" applyBorder="1" applyFont="1" applyNumberFormat="1">
      <alignment horizontal="center" vertical="center"/>
    </xf>
    <xf borderId="7" fillId="3" fontId="0" numFmtId="49" xfId="0" applyAlignment="1" applyBorder="1" applyFont="1" applyNumberFormat="1">
      <alignment horizontal="center" vertical="center"/>
    </xf>
    <xf borderId="1" fillId="9" fontId="0" numFmtId="0" xfId="0" applyBorder="1" applyFill="1" applyFont="1"/>
    <xf borderId="1" fillId="0" fontId="23" numFmtId="0" xfId="0" applyAlignment="1" applyFont="1">
      <alignment vertical="center"/>
    </xf>
    <xf borderId="57" fillId="0" fontId="0" numFmtId="0" xfId="0" applyAlignment="1" applyBorder="1" applyFont="1">
      <alignment vertical="center" wrapText="1"/>
    </xf>
    <xf borderId="58" fillId="0" fontId="38" numFmtId="0" xfId="0" applyAlignment="1" applyBorder="1" applyFont="1">
      <alignment vertical="center" wrapText="1"/>
    </xf>
    <xf borderId="1" fillId="0" fontId="0" numFmtId="0" xfId="0" applyAlignment="1" applyFont="1">
      <alignment vertical="center"/>
    </xf>
    <xf borderId="1" fillId="0" fontId="0" numFmtId="0" xfId="0" applyAlignment="1" applyFont="1">
      <alignment horizontal="center" vertical="center"/>
    </xf>
    <xf borderId="5" fillId="3" fontId="0" numFmtId="0" xfId="0" applyAlignment="1" applyBorder="1" applyFont="1">
      <alignment horizontal="center" vertical="center"/>
    </xf>
    <xf borderId="7" fillId="3" fontId="0" numFmtId="0" xfId="0" applyAlignment="1" applyBorder="1" applyFont="1">
      <alignment vertical="center"/>
    </xf>
    <xf borderId="6" fillId="0" fontId="58" numFmtId="0" xfId="0" applyAlignment="1" applyBorder="1" applyFont="1">
      <alignment horizontal="left" vertical="top" wrapText="1"/>
    </xf>
    <xf borderId="54" fillId="0" fontId="12" numFmtId="0" xfId="0" applyAlignment="1" applyBorder="1" applyFont="1">
      <alignment horizontal="center" vertical="center"/>
    </xf>
    <xf borderId="55" fillId="0" fontId="12" numFmtId="0" xfId="0" applyAlignment="1" applyBorder="1" applyFont="1">
      <alignment horizontal="center" vertical="center"/>
    </xf>
    <xf borderId="6" fillId="0" fontId="11" numFmtId="0" xfId="0" applyAlignment="1" applyBorder="1" applyFont="1">
      <alignment horizontal="right" vertical="center"/>
    </xf>
    <xf borderId="1" fillId="0" fontId="12" numFmtId="4" xfId="0" applyAlignment="1" applyFont="1" applyNumberFormat="1">
      <alignment horizontal="center" vertical="center"/>
    </xf>
    <xf borderId="49" fillId="0" fontId="12" numFmtId="0" xfId="0" applyBorder="1" applyFont="1"/>
    <xf borderId="1" fillId="0" fontId="11" numFmtId="0" xfId="0" applyAlignment="1" applyFont="1">
      <alignment horizontal="left" vertical="center"/>
    </xf>
    <xf borderId="41" fillId="0" fontId="12" numFmtId="0" xfId="0" applyBorder="1" applyFont="1"/>
    <xf borderId="6" fillId="0" fontId="11" numFmtId="4" xfId="0" applyAlignment="1" applyBorder="1" applyFont="1" applyNumberFormat="1">
      <alignment vertical="center"/>
    </xf>
    <xf borderId="6" fillId="0" fontId="11" numFmtId="4" xfId="0" applyAlignment="1" applyBorder="1" applyFont="1" applyNumberFormat="1">
      <alignment horizontal="center" vertical="center"/>
    </xf>
    <xf borderId="59" fillId="0" fontId="12" numFmtId="0" xfId="0" applyAlignment="1" applyBorder="1" applyFont="1">
      <alignment vertical="center" wrapText="1"/>
    </xf>
    <xf borderId="59" fillId="0" fontId="12" numFmtId="0" xfId="0" applyAlignment="1" applyBorder="1" applyFont="1">
      <alignment vertical="center"/>
    </xf>
    <xf borderId="60" fillId="0" fontId="12" numFmtId="0" xfId="0" applyAlignment="1" applyBorder="1" applyFont="1">
      <alignment vertical="center"/>
    </xf>
    <xf borderId="43" fillId="0" fontId="12" numFmtId="0" xfId="0" applyAlignment="1" applyBorder="1" applyFont="1">
      <alignment vertical="center"/>
    </xf>
    <xf borderId="59" fillId="0" fontId="12" numFmtId="2" xfId="0" applyAlignment="1" applyBorder="1" applyFont="1" applyNumberFormat="1">
      <alignment vertical="center"/>
    </xf>
    <xf borderId="59" fillId="4" fontId="12" numFmtId="2" xfId="0" applyAlignment="1" applyBorder="1" applyFont="1" applyNumberFormat="1">
      <alignment vertical="center"/>
    </xf>
    <xf borderId="41" fillId="0" fontId="12" numFmtId="0" xfId="0" applyAlignment="1" applyBorder="1" applyFont="1">
      <alignment vertical="center"/>
    </xf>
    <xf borderId="38" fillId="0" fontId="12" numFmtId="0" xfId="0" applyAlignment="1" applyBorder="1" applyFont="1">
      <alignment horizontal="right" vertical="center" wrapText="1"/>
    </xf>
    <xf borderId="49" fillId="0" fontId="12" numFmtId="0" xfId="0" applyAlignment="1" applyBorder="1" applyFont="1">
      <alignment vertical="center"/>
    </xf>
    <xf borderId="51" fillId="0" fontId="12" numFmtId="0" xfId="0" applyAlignment="1" applyBorder="1" applyFont="1">
      <alignment vertical="center"/>
    </xf>
    <xf borderId="39" fillId="0" fontId="12" numFmtId="0" xfId="0" applyAlignment="1" applyBorder="1" applyFont="1">
      <alignment vertical="center"/>
    </xf>
    <xf borderId="6" fillId="0" fontId="12" numFmtId="9" xfId="0" applyAlignment="1" applyBorder="1" applyFont="1" applyNumberFormat="1">
      <alignment vertical="center"/>
    </xf>
    <xf borderId="6" fillId="4" fontId="12" numFmtId="0" xfId="0" applyAlignment="1" applyBorder="1" applyFont="1">
      <alignment vertical="center"/>
    </xf>
    <xf borderId="1" fillId="4" fontId="12" numFmtId="0" xfId="0" applyAlignment="1" applyFont="1">
      <alignment vertical="center"/>
    </xf>
    <xf borderId="6" fillId="0" fontId="11" numFmtId="2" xfId="0" applyAlignment="1" applyBorder="1" applyFont="1" applyNumberFormat="1">
      <alignment horizontal="center" vertical="center"/>
    </xf>
    <xf borderId="43" fillId="0" fontId="12" numFmtId="2" xfId="0" applyAlignment="1" applyBorder="1" applyFont="1" applyNumberFormat="1">
      <alignment horizontal="center" vertical="center"/>
    </xf>
    <xf borderId="61" fillId="0" fontId="12" numFmtId="2" xfId="0" applyAlignment="1" applyBorder="1" applyFont="1" applyNumberFormat="1">
      <alignment horizontal="center" vertical="center"/>
    </xf>
    <xf borderId="52" fillId="0" fontId="12" numFmtId="2" xfId="0" applyAlignment="1" applyBorder="1" applyFont="1" applyNumberFormat="1">
      <alignment horizontal="center" vertical="center"/>
    </xf>
    <xf borderId="14" fillId="0" fontId="12" numFmtId="2" xfId="0" applyBorder="1" applyFont="1" applyNumberFormat="1"/>
    <xf borderId="31" fillId="0" fontId="12" numFmtId="0" xfId="0" applyAlignment="1" applyBorder="1" applyFont="1">
      <alignment vertical="center" wrapText="1"/>
    </xf>
    <xf borderId="38" fillId="0" fontId="12" numFmtId="165" xfId="0" applyAlignment="1" applyBorder="1" applyFont="1" applyNumberFormat="1">
      <alignment vertical="center"/>
    </xf>
    <xf borderId="38" fillId="0" fontId="12" numFmtId="9" xfId="0" applyAlignment="1" applyBorder="1" applyFont="1" applyNumberFormat="1">
      <alignment vertical="center"/>
    </xf>
    <xf borderId="31" fillId="0" fontId="12" numFmtId="165" xfId="0" applyAlignment="1" applyBorder="1" applyFont="1" applyNumberFormat="1">
      <alignment vertical="center"/>
    </xf>
    <xf borderId="38" fillId="0" fontId="12" numFmtId="0" xfId="0" applyAlignment="1" applyBorder="1" applyFont="1">
      <alignment horizontal="right" vertical="center" wrapText="1"/>
    </xf>
    <xf borderId="38" fillId="0" fontId="12" numFmtId="0" xfId="0" applyAlignment="1" applyBorder="1" applyFont="1">
      <alignment vertical="center" wrapText="1"/>
    </xf>
  </cellXfs>
  <cellStyles count="1">
    <cellStyle xfId="0" name="Normal" builtinId="0"/>
  </cellStyles>
  <dxfs count="0"/>
  <tableStyles count="0" defaultPivotStyle="PivotStyleMedium4" defaultTableStyle="TableStyleMedium9"/>
</styleSheet>
</file>

<file path=xl/_rels/workbook.xml.rels><?xml version="1.0" encoding="UTF-8" standalone="yes"?><Relationships xmlns="http://schemas.openxmlformats.org/package/2006/relationships"><Relationship Id="rId39" Type="http://schemas.openxmlformats.org/officeDocument/2006/relationships/worksheet" Target="worksheets/sheet35.xml"/><Relationship Id="rId38" Type="http://schemas.openxmlformats.org/officeDocument/2006/relationships/worksheet" Target="worksheets/sheet46.xml"/><Relationship Id="rId37" Type="http://schemas.openxmlformats.org/officeDocument/2006/relationships/worksheet" Target="worksheets/sheet27.xml"/><Relationship Id="rId19" Type="http://schemas.openxmlformats.org/officeDocument/2006/relationships/worksheet" Target="worksheets/sheet47.xml"/><Relationship Id="rId36" Type="http://schemas.openxmlformats.org/officeDocument/2006/relationships/worksheet" Target="worksheets/sheet14.xml"/><Relationship Id="rId18" Type="http://schemas.openxmlformats.org/officeDocument/2006/relationships/worksheet" Target="worksheets/sheet32.xml"/><Relationship Id="rId17" Type="http://schemas.openxmlformats.org/officeDocument/2006/relationships/worksheet" Target="worksheets/sheet40.xml"/><Relationship Id="rId16" Type="http://schemas.openxmlformats.org/officeDocument/2006/relationships/worksheet" Target="worksheets/sheet24.xml"/><Relationship Id="rId15" Type="http://schemas.openxmlformats.org/officeDocument/2006/relationships/worksheet" Target="worksheets/sheet41.xml"/><Relationship Id="rId14" Type="http://schemas.openxmlformats.org/officeDocument/2006/relationships/worksheet" Target="worksheets/sheet8.xml"/><Relationship Id="rId30" Type="http://schemas.openxmlformats.org/officeDocument/2006/relationships/worksheet" Target="worksheets/sheet48.xml"/><Relationship Id="rId12" Type="http://schemas.openxmlformats.org/officeDocument/2006/relationships/worksheet" Target="worksheets/sheet4.xml"/><Relationship Id="rId31" Type="http://schemas.openxmlformats.org/officeDocument/2006/relationships/worksheet" Target="worksheets/sheet29.xml"/><Relationship Id="rId13" Type="http://schemas.openxmlformats.org/officeDocument/2006/relationships/worksheet" Target="worksheets/sheet6.xml"/><Relationship Id="rId10" Type="http://schemas.openxmlformats.org/officeDocument/2006/relationships/worksheet" Target="worksheets/sheet39.xml"/><Relationship Id="rId11" Type="http://schemas.openxmlformats.org/officeDocument/2006/relationships/worksheet" Target="worksheets/sheet3.xml"/><Relationship Id="rId34" Type="http://schemas.openxmlformats.org/officeDocument/2006/relationships/worksheet" Target="worksheets/sheet44.xml"/><Relationship Id="rId35" Type="http://schemas.openxmlformats.org/officeDocument/2006/relationships/worksheet" Target="worksheets/sheet31.xml"/><Relationship Id="rId32" Type="http://schemas.openxmlformats.org/officeDocument/2006/relationships/worksheet" Target="worksheets/sheet12.xml"/><Relationship Id="rId33" Type="http://schemas.openxmlformats.org/officeDocument/2006/relationships/worksheet" Target="worksheets/sheet37.xml"/><Relationship Id="rId51" Type="http://schemas.openxmlformats.org/officeDocument/2006/relationships/worksheet" Target="worksheets/sheet26.xml"/><Relationship Id="rId50" Type="http://schemas.openxmlformats.org/officeDocument/2006/relationships/worksheet" Target="worksheets/sheet30.xml"/><Relationship Id="rId48" Type="http://schemas.openxmlformats.org/officeDocument/2006/relationships/worksheet" Target="worksheets/sheet33.xml"/><Relationship Id="rId47" Type="http://schemas.openxmlformats.org/officeDocument/2006/relationships/worksheet" Target="worksheets/sheet15.xml"/><Relationship Id="rId29" Type="http://schemas.openxmlformats.org/officeDocument/2006/relationships/worksheet" Target="worksheets/sheet18.xml"/><Relationship Id="rId49" Type="http://schemas.openxmlformats.org/officeDocument/2006/relationships/worksheet" Target="worksheets/sheet28.xml"/><Relationship Id="rId26" Type="http://schemas.openxmlformats.org/officeDocument/2006/relationships/worksheet" Target="worksheets/sheet21.xml"/><Relationship Id="rId25" Type="http://schemas.openxmlformats.org/officeDocument/2006/relationships/worksheet" Target="worksheets/sheet43.xml"/><Relationship Id="rId28" Type="http://schemas.openxmlformats.org/officeDocument/2006/relationships/worksheet" Target="worksheets/sheet23.xml"/><Relationship Id="rId27" Type="http://schemas.openxmlformats.org/officeDocument/2006/relationships/worksheet" Target="worksheets/sheet25.xml"/><Relationship Id="rId2" Type="http://schemas.openxmlformats.org/officeDocument/2006/relationships/sharedStrings" Target="sharedStrings.xml"/><Relationship Id="rId21" Type="http://schemas.openxmlformats.org/officeDocument/2006/relationships/worksheet" Target="worksheets/sheet9.xml"/><Relationship Id="rId40" Type="http://schemas.openxmlformats.org/officeDocument/2006/relationships/worksheet" Target="worksheets/sheet11.xml"/><Relationship Id="rId1" Type="http://schemas.openxmlformats.org/officeDocument/2006/relationships/styles" Target="styles.xml"/><Relationship Id="rId22" Type="http://schemas.openxmlformats.org/officeDocument/2006/relationships/worksheet" Target="worksheets/sheet7.xml"/><Relationship Id="rId41" Type="http://schemas.openxmlformats.org/officeDocument/2006/relationships/worksheet" Target="worksheets/sheet17.xml"/><Relationship Id="rId4" Type="http://schemas.openxmlformats.org/officeDocument/2006/relationships/worksheet" Target="worksheets/sheet22.xml"/><Relationship Id="rId23" Type="http://schemas.openxmlformats.org/officeDocument/2006/relationships/worksheet" Target="worksheets/sheet19.xml"/><Relationship Id="rId42" Type="http://schemas.openxmlformats.org/officeDocument/2006/relationships/worksheet" Target="worksheets/sheet45.xml"/><Relationship Id="rId3" Type="http://schemas.openxmlformats.org/officeDocument/2006/relationships/worksheet" Target="worksheets/sheet1.xml"/><Relationship Id="rId24" Type="http://schemas.openxmlformats.org/officeDocument/2006/relationships/worksheet" Target="worksheets/sheet10.xml"/><Relationship Id="rId43" Type="http://schemas.openxmlformats.org/officeDocument/2006/relationships/worksheet" Target="worksheets/sheet20.xml"/><Relationship Id="rId44" Type="http://schemas.openxmlformats.org/officeDocument/2006/relationships/worksheet" Target="worksheets/sheet34.xml"/><Relationship Id="rId45" Type="http://schemas.openxmlformats.org/officeDocument/2006/relationships/worksheet" Target="worksheets/sheet16.xml"/><Relationship Id="rId46" Type="http://schemas.openxmlformats.org/officeDocument/2006/relationships/worksheet" Target="worksheets/sheet42.xml"/><Relationship Id="rId20" Type="http://schemas.openxmlformats.org/officeDocument/2006/relationships/worksheet" Target="worksheets/sheet49.xml"/><Relationship Id="rId9" Type="http://schemas.openxmlformats.org/officeDocument/2006/relationships/worksheet" Target="worksheets/sheet36.xml"/><Relationship Id="rId6" Type="http://schemas.openxmlformats.org/officeDocument/2006/relationships/worksheet" Target="worksheets/sheet2.xml"/><Relationship Id="rId5" Type="http://schemas.openxmlformats.org/officeDocument/2006/relationships/worksheet" Target="worksheets/sheet13.xml"/><Relationship Id="rId8" Type="http://schemas.openxmlformats.org/officeDocument/2006/relationships/worksheet" Target="worksheets/sheet38.xml"/><Relationship Id="rId7"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Ward Office wise Nonplan / Revenue Expenditures</a:t>
            </a:r>
          </a:p>
        </c:rich>
      </c:tx>
      <c:overlay val="0"/>
    </c:title>
    <c:plotArea>
      <c:layout/>
      <c:barChart>
        <c:barDir val="col"/>
        <c:grouping val="stacked"/>
        <c:ser>
          <c:idx val="0"/>
          <c:order val="0"/>
          <c:tx>
            <c:strRef>
              <c:f>'POST02.T 491'!$D$4</c:f>
            </c:strRef>
          </c:tx>
          <c:spPr>
            <a:solidFill>
              <a:srgbClr val="4684EE"/>
            </a:solidFill>
          </c:spPr>
          <c:cat>
            <c:strRef>
              <c:f>'POST02.T 491'!$C$5:$C$19</c:f>
            </c:strRef>
          </c:cat>
          <c:val>
            <c:numRef>
              <c:f>'POST02.T 491'!$D$5:$D$19</c:f>
            </c:numRef>
          </c:val>
        </c:ser>
        <c:ser>
          <c:idx val="1"/>
          <c:order val="1"/>
          <c:tx>
            <c:strRef>
              <c:f>'POST02.T 491'!$E$4</c:f>
            </c:strRef>
          </c:tx>
          <c:spPr>
            <a:solidFill>
              <a:srgbClr val="DC3912"/>
            </a:solidFill>
          </c:spPr>
          <c:cat>
            <c:strRef>
              <c:f>'POST02.T 491'!$C$5:$C$19</c:f>
            </c:strRef>
          </c:cat>
          <c:val>
            <c:numRef>
              <c:f>'POST02.T 491'!$E$5:$E$19</c:f>
            </c:numRef>
          </c:val>
        </c:ser>
        <c:ser>
          <c:idx val="2"/>
          <c:order val="2"/>
          <c:tx>
            <c:strRef>
              <c:f>'POST02.T 491'!$F$4</c:f>
            </c:strRef>
          </c:tx>
          <c:spPr>
            <a:solidFill>
              <a:srgbClr val="FF9900"/>
            </a:solidFill>
          </c:spPr>
          <c:cat>
            <c:strRef>
              <c:f>'POST02.T 491'!$C$5:$C$19</c:f>
            </c:strRef>
          </c:cat>
          <c:val>
            <c:numRef>
              <c:f>'POST02.T 491'!$F$5:$F$19</c:f>
            </c:numRef>
          </c:val>
        </c:ser>
        <c:ser>
          <c:idx val="3"/>
          <c:order val="3"/>
          <c:tx>
            <c:strRef>
              <c:f>'POST02.T 491'!$G$4</c:f>
            </c:strRef>
          </c:tx>
          <c:spPr>
            <a:solidFill>
              <a:srgbClr val="008000"/>
            </a:solidFill>
          </c:spPr>
          <c:cat>
            <c:strRef>
              <c:f>'POST02.T 491'!$C$5:$C$19</c:f>
            </c:strRef>
          </c:cat>
          <c:val>
            <c:numRef>
              <c:f>'POST02.T 491'!$G$5:$G$19</c:f>
            </c:numRef>
          </c:val>
        </c:ser>
        <c:ser>
          <c:idx val="4"/>
          <c:order val="4"/>
          <c:tx>
            <c:strRef>
              <c:f>'POST02.T 491'!$H$4</c:f>
            </c:strRef>
          </c:tx>
          <c:spPr>
            <a:solidFill>
              <a:srgbClr val="666666"/>
            </a:solidFill>
          </c:spPr>
          <c:cat>
            <c:strRef>
              <c:f>'POST02.T 491'!$C$5:$C$19</c:f>
            </c:strRef>
          </c:cat>
          <c:val>
            <c:numRef>
              <c:f>'POST02.T 491'!$H$5:$H$19</c:f>
            </c:numRef>
          </c:val>
        </c:ser>
        <c:ser>
          <c:idx val="5"/>
          <c:order val="5"/>
          <c:tx>
            <c:strRef>
              <c:f>'POST02.T 491'!$I$4</c:f>
            </c:strRef>
          </c:tx>
          <c:spPr>
            <a:solidFill>
              <a:srgbClr val="4942CC"/>
            </a:solidFill>
          </c:spPr>
          <c:cat>
            <c:strRef>
              <c:f>'POST02.T 491'!$C$5:$C$19</c:f>
            </c:strRef>
          </c:cat>
          <c:val>
            <c:numRef>
              <c:f>'POST02.T 491'!$I$5:$I$19</c:f>
            </c:numRef>
          </c:val>
        </c:ser>
        <c:overlap val="100"/>
        <c:axId val="1092481688"/>
        <c:axId val="164492480"/>
      </c:barChart>
      <c:catAx>
        <c:axId val="1092481688"/>
        <c:scaling>
          <c:orientation val="minMax"/>
        </c:scaling>
        <c:delete val="0"/>
        <c:axPos val="b"/>
        <c:txPr>
          <a:bodyPr/>
          <a:lstStyle/>
          <a:p>
            <a:pPr>
              <a:defRPr/>
            </a:pPr>
          </a:p>
        </c:txPr>
        <c:crossAx val="164492480"/>
      </c:catAx>
      <c:valAx>
        <c:axId val="164492480"/>
        <c:scaling>
          <c:orientation val="minMax"/>
        </c:scaling>
        <c:delete val="0"/>
        <c:axPos val="l"/>
        <c:majorGridlines>
          <c:spPr>
            <a:ln>
              <a:solidFill>
                <a:srgbClr val="B7B7B7"/>
              </a:solidFill>
            </a:ln>
          </c:spPr>
        </c:majorGridlines>
        <c:numFmt formatCode="General" sourceLinked="1"/>
        <c:tickLblPos val="nextTo"/>
        <c:spPr>
          <a:ln w="47625">
            <a:noFill/>
          </a:ln>
        </c:spPr>
        <c:txPr>
          <a:bodyPr/>
          <a:lstStyle/>
          <a:p>
            <a:pPr>
              <a:defRPr/>
            </a:pPr>
          </a:p>
        </c:txPr>
        <c:crossAx val="1092481688"/>
      </c:valAx>
      <c:spPr>
        <a:solidFill>
          <a:srgbClr val="FFFFFF"/>
        </a:solidFill>
      </c:spPr>
    </c:plotArea>
    <c:legend>
      <c:legendPos val="r"/>
      <c:overlay val="0"/>
    </c:legend>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Sector-wise expendiures, Ward Office Nonplan / Revenue</a:t>
            </a:r>
          </a:p>
        </c:rich>
      </c:tx>
      <c:overlay val="0"/>
    </c:title>
    <c:plotArea>
      <c:layout/>
      <c:barChart>
        <c:barDir val="col"/>
        <c:grouping val="stacked"/>
        <c:ser>
          <c:idx val="0"/>
          <c:order val="0"/>
          <c:tx>
            <c:strRef>
              <c:f>'POST02.T 491'!$C$5</c:f>
            </c:strRef>
          </c:tx>
          <c:spPr>
            <a:solidFill>
              <a:srgbClr val="4684EE"/>
            </a:solidFill>
          </c:spPr>
          <c:cat>
            <c:strRef>
              <c:f>'POST02.T 491'!$D$4:$I$4</c:f>
            </c:strRef>
          </c:cat>
          <c:val>
            <c:numRef>
              <c:f>'POST02.T 491'!$D$5:$I$5</c:f>
            </c:numRef>
          </c:val>
        </c:ser>
        <c:ser>
          <c:idx val="1"/>
          <c:order val="1"/>
          <c:tx>
            <c:strRef>
              <c:f>'POST02.T 491'!$C$6</c:f>
            </c:strRef>
          </c:tx>
          <c:spPr>
            <a:solidFill>
              <a:srgbClr val="DC3912"/>
            </a:solidFill>
          </c:spPr>
          <c:cat>
            <c:strRef>
              <c:f>'POST02.T 491'!$D$4:$I$4</c:f>
            </c:strRef>
          </c:cat>
          <c:val>
            <c:numRef>
              <c:f>'POST02.T 491'!$D$6:$I$6</c:f>
            </c:numRef>
          </c:val>
        </c:ser>
        <c:ser>
          <c:idx val="2"/>
          <c:order val="2"/>
          <c:tx>
            <c:strRef>
              <c:f>'POST02.T 491'!$C$7</c:f>
            </c:strRef>
          </c:tx>
          <c:spPr>
            <a:solidFill>
              <a:srgbClr val="FF9900"/>
            </a:solidFill>
          </c:spPr>
          <c:cat>
            <c:strRef>
              <c:f>'POST02.T 491'!$D$4:$I$4</c:f>
            </c:strRef>
          </c:cat>
          <c:val>
            <c:numRef>
              <c:f>'POST02.T 491'!$D$7:$I$7</c:f>
            </c:numRef>
          </c:val>
        </c:ser>
        <c:ser>
          <c:idx val="3"/>
          <c:order val="3"/>
          <c:tx>
            <c:strRef>
              <c:f>'POST02.T 491'!$C$8</c:f>
            </c:strRef>
          </c:tx>
          <c:spPr>
            <a:solidFill>
              <a:srgbClr val="008000"/>
            </a:solidFill>
          </c:spPr>
          <c:cat>
            <c:strRef>
              <c:f>'POST02.T 491'!$D$4:$I$4</c:f>
            </c:strRef>
          </c:cat>
          <c:val>
            <c:numRef>
              <c:f>'POST02.T 491'!$D$8:$I$8</c:f>
            </c:numRef>
          </c:val>
        </c:ser>
        <c:ser>
          <c:idx val="4"/>
          <c:order val="4"/>
          <c:tx>
            <c:strRef>
              <c:f>'POST02.T 491'!$C$9</c:f>
            </c:strRef>
          </c:tx>
          <c:spPr>
            <a:solidFill>
              <a:srgbClr val="666666"/>
            </a:solidFill>
          </c:spPr>
          <c:cat>
            <c:strRef>
              <c:f>'POST02.T 491'!$D$4:$I$4</c:f>
            </c:strRef>
          </c:cat>
          <c:val>
            <c:numRef>
              <c:f>'POST02.T 491'!$D$9:$I$9</c:f>
            </c:numRef>
          </c:val>
        </c:ser>
        <c:ser>
          <c:idx val="5"/>
          <c:order val="5"/>
          <c:tx>
            <c:strRef>
              <c:f>'POST02.T 491'!$C$10</c:f>
            </c:strRef>
          </c:tx>
          <c:spPr>
            <a:solidFill>
              <a:srgbClr val="4942CC"/>
            </a:solidFill>
          </c:spPr>
          <c:cat>
            <c:strRef>
              <c:f>'POST02.T 491'!$D$4:$I$4</c:f>
            </c:strRef>
          </c:cat>
          <c:val>
            <c:numRef>
              <c:f>'POST02.T 491'!$D$10:$I$10</c:f>
            </c:numRef>
          </c:val>
        </c:ser>
        <c:ser>
          <c:idx val="6"/>
          <c:order val="6"/>
          <c:tx>
            <c:strRef>
              <c:f>'POST02.T 491'!$C$11</c:f>
            </c:strRef>
          </c:tx>
          <c:spPr>
            <a:solidFill>
              <a:srgbClr val="CB4AC5"/>
            </a:solidFill>
          </c:spPr>
          <c:cat>
            <c:strRef>
              <c:f>'POST02.T 491'!$D$4:$I$4</c:f>
            </c:strRef>
          </c:cat>
          <c:val>
            <c:numRef>
              <c:f>'POST02.T 491'!$D$11:$I$11</c:f>
            </c:numRef>
          </c:val>
        </c:ser>
        <c:ser>
          <c:idx val="7"/>
          <c:order val="7"/>
          <c:tx>
            <c:strRef>
              <c:f>'POST02.T 491'!$C$12</c:f>
            </c:strRef>
          </c:tx>
          <c:spPr>
            <a:solidFill>
              <a:srgbClr val="D6AE00"/>
            </a:solidFill>
          </c:spPr>
          <c:cat>
            <c:strRef>
              <c:f>'POST02.T 491'!$D$4:$I$4</c:f>
            </c:strRef>
          </c:cat>
          <c:val>
            <c:numRef>
              <c:f>'POST02.T 491'!$D$12:$I$12</c:f>
            </c:numRef>
          </c:val>
        </c:ser>
        <c:ser>
          <c:idx val="8"/>
          <c:order val="8"/>
          <c:tx>
            <c:strRef>
              <c:f>'POST02.T 491'!$C$13</c:f>
            </c:strRef>
          </c:tx>
          <c:spPr>
            <a:solidFill>
              <a:srgbClr val="336699"/>
            </a:solidFill>
          </c:spPr>
          <c:cat>
            <c:strRef>
              <c:f>'POST02.T 491'!$D$4:$I$4</c:f>
            </c:strRef>
          </c:cat>
          <c:val>
            <c:numRef>
              <c:f>'POST02.T 491'!$D$13:$I$13</c:f>
            </c:numRef>
          </c:val>
        </c:ser>
        <c:ser>
          <c:idx val="9"/>
          <c:order val="9"/>
          <c:tx>
            <c:strRef>
              <c:f>'POST02.T 491'!$C$14</c:f>
            </c:strRef>
          </c:tx>
          <c:spPr>
            <a:solidFill>
              <a:srgbClr val="DD4477"/>
            </a:solidFill>
          </c:spPr>
          <c:cat>
            <c:strRef>
              <c:f>'POST02.T 491'!$D$4:$I$4</c:f>
            </c:strRef>
          </c:cat>
          <c:val>
            <c:numRef>
              <c:f>'POST02.T 491'!$D$14:$I$14</c:f>
            </c:numRef>
          </c:val>
        </c:ser>
        <c:ser>
          <c:idx val="10"/>
          <c:order val="10"/>
          <c:tx>
            <c:strRef>
              <c:f>'POST02.T 491'!$C$15</c:f>
            </c:strRef>
          </c:tx>
          <c:spPr>
            <a:solidFill>
              <a:srgbClr val="AAAA11"/>
            </a:solidFill>
          </c:spPr>
          <c:cat>
            <c:strRef>
              <c:f>'POST02.T 491'!$D$4:$I$4</c:f>
            </c:strRef>
          </c:cat>
          <c:val>
            <c:numRef>
              <c:f>'POST02.T 491'!$D$15:$I$15</c:f>
            </c:numRef>
          </c:val>
        </c:ser>
        <c:ser>
          <c:idx val="11"/>
          <c:order val="11"/>
          <c:tx>
            <c:strRef>
              <c:f>'POST02.T 491'!$C$16</c:f>
            </c:strRef>
          </c:tx>
          <c:spPr>
            <a:solidFill>
              <a:srgbClr val="66AA00"/>
            </a:solidFill>
          </c:spPr>
          <c:cat>
            <c:strRef>
              <c:f>'POST02.T 491'!$D$4:$I$4</c:f>
            </c:strRef>
          </c:cat>
          <c:val>
            <c:numRef>
              <c:f>'POST02.T 491'!$D$16:$I$16</c:f>
            </c:numRef>
          </c:val>
        </c:ser>
        <c:ser>
          <c:idx val="12"/>
          <c:order val="12"/>
          <c:tx>
            <c:strRef>
              <c:f>'POST02.T 491'!$C$17</c:f>
            </c:strRef>
          </c:tx>
          <c:spPr>
            <a:solidFill>
              <a:srgbClr val="888888"/>
            </a:solidFill>
          </c:spPr>
          <c:cat>
            <c:strRef>
              <c:f>'POST02.T 491'!$D$4:$I$4</c:f>
            </c:strRef>
          </c:cat>
          <c:val>
            <c:numRef>
              <c:f>'POST02.T 491'!$D$17:$I$17</c:f>
            </c:numRef>
          </c:val>
        </c:ser>
        <c:ser>
          <c:idx val="13"/>
          <c:order val="13"/>
          <c:tx>
            <c:strRef>
              <c:f>'POST02.T 491'!$C$18</c:f>
            </c:strRef>
          </c:tx>
          <c:spPr>
            <a:solidFill>
              <a:srgbClr val="994499"/>
            </a:solidFill>
          </c:spPr>
          <c:cat>
            <c:strRef>
              <c:f>'POST02.T 491'!$D$4:$I$4</c:f>
            </c:strRef>
          </c:cat>
          <c:val>
            <c:numRef>
              <c:f>'POST02.T 491'!$D$18:$I$18</c:f>
            </c:numRef>
          </c:val>
        </c:ser>
        <c:ser>
          <c:idx val="14"/>
          <c:order val="14"/>
          <c:tx>
            <c:strRef>
              <c:f>'POST02.T 491'!$C$19</c:f>
            </c:strRef>
          </c:tx>
          <c:spPr>
            <a:solidFill>
              <a:srgbClr val="DD5511"/>
            </a:solidFill>
          </c:spPr>
          <c:cat>
            <c:strRef>
              <c:f>'POST02.T 491'!$D$4:$I$4</c:f>
            </c:strRef>
          </c:cat>
          <c:val>
            <c:numRef>
              <c:f>'POST02.T 491'!$D$19:$I$19</c:f>
            </c:numRef>
          </c:val>
        </c:ser>
        <c:overlap val="100"/>
        <c:axId val="2074724020"/>
        <c:axId val="430776264"/>
      </c:barChart>
      <c:catAx>
        <c:axId val="2074724020"/>
        <c:scaling>
          <c:orientation val="minMax"/>
        </c:scaling>
        <c:delete val="0"/>
        <c:axPos val="b"/>
        <c:title>
          <c:tx>
            <c:rich>
              <a:bodyPr/>
              <a:lstStyle/>
              <a:p>
                <a:pPr>
                  <a:defRPr/>
                </a:pPr>
                <a:r>
                  <a:t>Sectors</a:t>
                </a:r>
              </a:p>
            </c:rich>
          </c:tx>
          <c:overlay val="0"/>
        </c:title>
        <c:txPr>
          <a:bodyPr/>
          <a:lstStyle/>
          <a:p>
            <a:pPr>
              <a:defRPr/>
            </a:pPr>
          </a:p>
        </c:txPr>
        <c:crossAx val="430776264"/>
      </c:catAx>
      <c:valAx>
        <c:axId val="430776264"/>
        <c:scaling>
          <c:orientation val="minMax"/>
        </c:scaling>
        <c:delete val="0"/>
        <c:axPos val="l"/>
        <c:majorGridlines>
          <c:spPr>
            <a:ln>
              <a:solidFill>
                <a:srgbClr val="B7B7B7"/>
              </a:solidFill>
            </a:ln>
          </c:spPr>
        </c:majorGridlines>
        <c:numFmt formatCode="General" sourceLinked="1"/>
        <c:tickLblPos val="nextTo"/>
        <c:spPr>
          <a:ln w="47625">
            <a:noFill/>
          </a:ln>
        </c:spPr>
        <c:txPr>
          <a:bodyPr/>
          <a:lstStyle/>
          <a:p>
            <a:pPr>
              <a:defRPr/>
            </a:pPr>
          </a:p>
        </c:txPr>
        <c:crossAx val="2074724020"/>
      </c:valAx>
    </c:plotArea>
    <c:legend>
      <c:legendPos val="r"/>
      <c:overlay val="0"/>
    </c:legend>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a:defRPr b="1" sz="1600">
                <a:solidFill>
                  <a:srgbClr val="000000"/>
                </a:solidFill>
              </a:defRPr>
            </a:pPr>
            <a:r>
              <a:t>General Budet : Revenue Expenditures</a:t>
            </a:r>
          </a:p>
        </c:rich>
      </c:tx>
      <c:overlay val="0"/>
    </c:title>
    <c:plotArea>
      <c:layout/>
      <c:doughnutChart>
        <c:varyColors val="1"/>
        <c:ser>
          <c:idx val="0"/>
          <c:order val="0"/>
          <c:dPt>
            <c:idx val="0"/>
            <c:spPr>
              <a:solidFill>
                <a:srgbClr val="4684EE"/>
              </a:solidFill>
              <a:ln cmpd="sng" w="25400">
                <a:solidFill>
                  <a:srgbClr val="FFFFFF"/>
                </a:solidFill>
              </a:ln>
            </c:spPr>
          </c:dPt>
          <c:dPt>
            <c:idx val="1"/>
            <c:spPr>
              <a:solidFill>
                <a:srgbClr val="DC3912"/>
              </a:solidFill>
              <a:ln cmpd="sng" w="25400">
                <a:solidFill>
                  <a:srgbClr val="FFFFFF"/>
                </a:solidFill>
              </a:ln>
            </c:spPr>
          </c:dPt>
          <c:dPt>
            <c:idx val="2"/>
            <c:spPr>
              <a:solidFill>
                <a:srgbClr val="FF9900"/>
              </a:solidFill>
              <a:ln cmpd="sng" w="25400">
                <a:solidFill>
                  <a:srgbClr val="FFFFFF"/>
                </a:solidFill>
              </a:ln>
            </c:spPr>
          </c:dPt>
          <c:dPt>
            <c:idx val="3"/>
            <c:spPr>
              <a:solidFill>
                <a:srgbClr val="008000"/>
              </a:solidFill>
              <a:ln cmpd="sng" w="25400">
                <a:solidFill>
                  <a:srgbClr val="FFFFFF"/>
                </a:solidFill>
              </a:ln>
            </c:spPr>
          </c:dPt>
          <c:dPt>
            <c:idx val="4"/>
            <c:spPr>
              <a:solidFill>
                <a:srgbClr val="666666"/>
              </a:solidFill>
              <a:ln cmpd="sng" w="25400">
                <a:solidFill>
                  <a:srgbClr val="FFFFFF"/>
                </a:solidFill>
              </a:ln>
            </c:spPr>
          </c:dPt>
          <c:dPt>
            <c:idx val="5"/>
            <c:spPr>
              <a:solidFill>
                <a:srgbClr val="4942CC"/>
              </a:solidFill>
              <a:ln cmpd="sng" w="25400">
                <a:solidFill>
                  <a:srgbClr val="FFFFFF"/>
                </a:solidFill>
              </a:ln>
            </c:spPr>
          </c:dPt>
          <c:dPt>
            <c:idx val="6"/>
            <c:spPr>
              <a:solidFill>
                <a:srgbClr val="CB4AC5"/>
              </a:solidFill>
              <a:ln cmpd="sng" w="25400">
                <a:solidFill>
                  <a:srgbClr val="FFFFFF"/>
                </a:solidFill>
              </a:ln>
            </c:spPr>
          </c:dPt>
          <c:dPt>
            <c:idx val="7"/>
            <c:spPr>
              <a:solidFill>
                <a:srgbClr val="D6AE00"/>
              </a:solidFill>
              <a:ln cmpd="sng" w="25400">
                <a:solidFill>
                  <a:srgbClr val="FFFFFF"/>
                </a:solidFill>
              </a:ln>
            </c:spPr>
          </c:dPt>
          <c:dPt>
            <c:idx val="8"/>
            <c:spPr>
              <a:solidFill>
                <a:srgbClr val="336699"/>
              </a:solidFill>
              <a:ln cmpd="sng" w="25400">
                <a:solidFill>
                  <a:srgbClr val="FFFFFF"/>
                </a:solidFill>
              </a:ln>
            </c:spPr>
          </c:dPt>
          <c:dPt>
            <c:idx val="9"/>
            <c:spPr>
              <a:solidFill>
                <a:srgbClr val="DD4477"/>
              </a:solidFill>
              <a:ln cmpd="sng" w="25400">
                <a:solidFill>
                  <a:srgbClr val="FFFFFF"/>
                </a:solidFill>
              </a:ln>
            </c:spPr>
          </c:dPt>
          <c:dPt>
            <c:idx val="10"/>
            <c:spPr>
              <a:solidFill>
                <a:srgbClr val="AAAA11"/>
              </a:solidFill>
              <a:ln cmpd="sng" w="25400">
                <a:solidFill>
                  <a:srgbClr val="FFFFFF"/>
                </a:solidFill>
              </a:ln>
            </c:spPr>
          </c:dPt>
          <c:dPt>
            <c:idx val="11"/>
            <c:spPr>
              <a:solidFill>
                <a:srgbClr val="66AA00"/>
              </a:solidFill>
              <a:ln cmpd="sng" w="25400">
                <a:solidFill>
                  <a:srgbClr val="FFFFFF"/>
                </a:solidFill>
              </a:ln>
            </c:spPr>
          </c:dPt>
          <c:dPt>
            <c:idx val="12"/>
            <c:spPr>
              <a:solidFill>
                <a:srgbClr val="888888"/>
              </a:solidFill>
              <a:ln cmpd="sng" w="25400">
                <a:solidFill>
                  <a:srgbClr val="FFFFFF"/>
                </a:solidFill>
              </a:ln>
            </c:spPr>
          </c:dPt>
          <c:dPt>
            <c:idx val="13"/>
            <c:spPr>
              <a:solidFill>
                <a:srgbClr val="994499"/>
              </a:solidFill>
              <a:ln cmpd="sng" w="25400">
                <a:solidFill>
                  <a:srgbClr val="FFFFFF"/>
                </a:solidFill>
              </a:ln>
            </c:spPr>
          </c:dPt>
          <c:dPt>
            <c:idx val="14"/>
            <c:spPr>
              <a:solidFill>
                <a:srgbClr val="DD5511"/>
              </a:solidFill>
              <a:ln cmpd="sng" w="25400">
                <a:solidFill>
                  <a:srgbClr val="FFFFFF"/>
                </a:solidFill>
              </a:ln>
            </c:spPr>
          </c:dPt>
          <c:dPt>
            <c:idx val="15"/>
            <c:spPr>
              <a:solidFill>
                <a:srgbClr val="22AA99"/>
              </a:solidFill>
              <a:ln cmpd="sng" w="25400">
                <a:solidFill>
                  <a:srgbClr val="FFFFFF"/>
                </a:solidFill>
              </a:ln>
            </c:spPr>
          </c:dPt>
          <c:dPt>
            <c:idx val="16"/>
            <c:spPr>
              <a:solidFill>
                <a:srgbClr val="999999"/>
              </a:solidFill>
              <a:ln cmpd="sng" w="25400">
                <a:solidFill>
                  <a:srgbClr val="FFFFFF"/>
                </a:solidFill>
              </a:ln>
            </c:spPr>
          </c:dPt>
          <c:dPt>
            <c:idx val="17"/>
            <c:spPr>
              <a:solidFill>
                <a:srgbClr val="705770"/>
              </a:solidFill>
              <a:ln cmpd="sng" w="25400">
                <a:solidFill>
                  <a:srgbClr val="FFFFFF"/>
                </a:solidFill>
              </a:ln>
            </c:spPr>
          </c:dPt>
          <c:dPt>
            <c:idx val="18"/>
            <c:spPr>
              <a:solidFill>
                <a:srgbClr val="109618"/>
              </a:solidFill>
              <a:ln cmpd="sng" w="25400">
                <a:solidFill>
                  <a:srgbClr val="FFFFFF"/>
                </a:solidFill>
              </a:ln>
            </c:spPr>
          </c:dPt>
          <c:dPt>
            <c:idx val="19"/>
            <c:spPr>
              <a:solidFill>
                <a:srgbClr val="A32929"/>
              </a:solidFill>
              <a:ln cmpd="sng" w="25400">
                <a:solidFill>
                  <a:srgbClr val="FFFFFF"/>
                </a:solidFill>
              </a:ln>
            </c:spPr>
          </c:dPt>
          <c:dLbls>
            <c:showLegendKey val="0"/>
            <c:showVal val="0"/>
            <c:showCatName val="0"/>
            <c:showSerName val="0"/>
            <c:showPercent val="1"/>
            <c:showBubbleSize val="0"/>
            <c:showLeaderLines val="1"/>
          </c:dLbls>
          <c:cat>
            <c:strRef>
              <c:f>'A01 136-137'!$G$4:$G$43</c:f>
            </c:strRef>
          </c:cat>
          <c:val>
            <c:numRef>
              <c:f>'A01 136-137'!$K$4:$K$43</c:f>
            </c:numRef>
          </c:val>
        </c:ser>
        <c:dLbls>
          <c:showLegendKey val="0"/>
          <c:showVal val="0"/>
          <c:showCatName val="0"/>
          <c:showSerName val="0"/>
          <c:showPercent val="0"/>
          <c:showBubbleSize val="0"/>
        </c:dLbls>
        <c:holeSize val="50"/>
      </c:doughnutChart>
    </c:plotArea>
    <c:legend>
      <c:legendPos val="r"/>
      <c:overlay val="0"/>
    </c:legend>
  </c:chart>
</c:chartSpace>
</file>

<file path=xl/drawings/_rels/worksheetdrawing1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worksheetdrawing24.xml.rels><?xml version="1.0" encoding="UTF-8" standalone="yes"?><Relationships xmlns="http://schemas.openxmlformats.org/package/2006/relationships"><Relationship Id="rId1" Type="http://schemas.openxmlformats.org/officeDocument/2006/relationships/chart" Target="../charts/chart3.xml"/></Relationships>
</file>

<file path=xl/drawings/worksheet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absoluteAnchor>
    <xdr:pos x="390525" y="5905500"/>
    <xdr:ext cx="9696450" cy="502920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absoluteAnchor>
  <xdr:absoluteAnchor>
    <xdr:pos x="666750" y="11715750"/>
    <xdr:ext cx="9372600" cy="5876925"/>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absoluteAnchor>
</xdr:wsDr>
</file>

<file path=xl/drawings/worksheet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absoluteAnchor>
    <xdr:pos x="7496175" y="16811625"/>
    <xdr:ext cx="8372475" cy="5067300"/>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absoluteAnchor>
</xdr:wsDr>
</file>

<file path=xl/drawings/worksheet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worksheet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4" Type="http://schemas.openxmlformats.org/officeDocument/2006/relationships/drawing" Target="../drawings/worksheetdrawing1.xml"/><Relationship Id="rId2" Type="http://schemas.openxmlformats.org/officeDocument/2006/relationships/hyperlink" Target="https://docs.google.com/spreadsheets/d/1AJg3p89hQcjkI0eG_TomzYFAjnGAmEHpQHt7-E2H6UY/pubhtml#" TargetMode="External"/><Relationship Id="rId12" Type="http://schemas.openxmlformats.org/officeDocument/2006/relationships/hyperlink" Target="http://nikhilsheth.techydudes.net/files/zapper.html" TargetMode="External"/><Relationship Id="rId13" Type="http://schemas.openxmlformats.org/officeDocument/2006/relationships/hyperlink" Target="http://nikhilsheth.techydudes.net/files/PuneBudget_to_Unicode_Converter.html" TargetMode="External"/><Relationship Id="rId1" Type="http://schemas.openxmlformats.org/officeDocument/2006/relationships/hyperlink" Target="http://punecorporation.org/informpdf/budget/1516%20SC%20Budget%20Book.pdf" TargetMode="External"/><Relationship Id="rId4" Type="http://schemas.openxmlformats.org/officeDocument/2006/relationships/hyperlink" Target="https://drive.google.com/folderview?id=0B8sY5vZfk1W5fjdaM3YzNjBIVW42eEFIb2lHbmR2ZG1JTnZEcHNaZXRiTk1UbVMyVmFITkU&amp;usp=sharing" TargetMode="External"/><Relationship Id="rId10" Type="http://schemas.openxmlformats.org/officeDocument/2006/relationships/hyperlink" Target="http://www.autohotkey.com/" TargetMode="External"/><Relationship Id="rId3" Type="http://schemas.openxmlformats.org/officeDocument/2006/relationships/hyperlink" Target="http://tiny.cc/punebudget2015" TargetMode="External"/><Relationship Id="rId11" Type="http://schemas.openxmlformats.org/officeDocument/2006/relationships/hyperlink" Target="http://notepad-plus-plus.org/" TargetMode="External"/><Relationship Id="rId9" Type="http://schemas.openxmlformats.org/officeDocument/2006/relationships/hyperlink" Target="http://tabula.technology/" TargetMode="External"/><Relationship Id="rId6" Type="http://schemas.openxmlformats.org/officeDocument/2006/relationships/hyperlink" Target="http://pdftk4all.sourceforge.net/" TargetMode="External"/><Relationship Id="rId5" Type="http://schemas.openxmlformats.org/officeDocument/2006/relationships/hyperlink" Target="http://nikhilsheth.techydudes.net/files/PuneBudget_to_Unicode_Converter.html" TargetMode="External"/><Relationship Id="rId8" Type="http://schemas.openxmlformats.org/officeDocument/2006/relationships/hyperlink" Target="http://www.zamzar.com/" TargetMode="External"/><Relationship Id="rId7" Type="http://schemas.openxmlformats.org/officeDocument/2006/relationships/hyperlink" Target="https://www.pdftoexcelonline.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worksheetdrawing10.xml"/><Relationship Id="rId1" Type="http://schemas.openxmlformats.org/officeDocument/2006/relationships/hyperlink" Target="https://drive.google.com/open?id=0B8sY5vZfk1W5S0p4ZFY3MklROUE&amp;authuser=0"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worksheetdrawing11.xml"/><Relationship Id="rId1" Type="http://schemas.openxmlformats.org/officeDocument/2006/relationships/hyperlink" Target="https://drive.google.com/open?id=0B8sY5vZfk1W5TVBwUXBUXzNiOEE&amp;authuser=0"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worksheetdrawing12.xml"/><Relationship Id="rId1" Type="http://schemas.openxmlformats.org/officeDocument/2006/relationships/hyperlink" Target="https://drive.google.com/open?id=0B8sY5vZfk1W5YUtQVmFkenRYQTg&amp;authuser=0"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nikhilsheth.techydudes.net/files/PuneBudget_to_Unicode_Converter.html" TargetMode="External"/><Relationship Id="rId1" Type="http://schemas.openxmlformats.org/officeDocument/2006/relationships/hyperlink" Target="http://punecorporation.org/informpdf/budget/1516%20SC%20Budget%20Book.pdf" TargetMode="External"/><Relationship Id="rId3" Type="http://schemas.openxmlformats.org/officeDocument/2006/relationships/drawing" Target="../drawings/worksheet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worksheetdrawing14.xml"/><Relationship Id="rId1" Type="http://schemas.openxmlformats.org/officeDocument/2006/relationships/hyperlink" Target="https://drive.google.com/open?id=0B8sY5vZfk1W5RmRkLU9KOEtjX28&amp;authuser=0"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worksheetdrawing15.xml"/><Relationship Id="rId1" Type="http://schemas.openxmlformats.org/officeDocument/2006/relationships/hyperlink" Target="https://drive.google.com/open?id=0B8sY5vZfk1W5cUtxc3VfNTZsd0k&amp;authuser=0"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worksheetdrawing16.xml"/><Relationship Id="rId1" Type="http://schemas.openxmlformats.org/officeDocument/2006/relationships/hyperlink" Target="https://drive.google.com/open?id=0B8sY5vZfk1W5UVBwdXluc0xpbTg&amp;authuser=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worksheetdrawing17.xml"/><Relationship Id="rId1" Type="http://schemas.openxmlformats.org/officeDocument/2006/relationships/hyperlink" Target="https://drive.google.com/open?id=0B8sY5vZfk1W5Yy0xeUJKNmdpZzQ&amp;authuser=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worksheetdrawing18.xml"/><Relationship Id="rId1" Type="http://schemas.openxmlformats.org/officeDocument/2006/relationships/hyperlink" Target="https://drive.google.com/open?id=0B8sY5vZfk1W5VFBtaUw4RG1iXzA&amp;authuser=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worksheetdrawing19.xml"/><Relationship Id="rId1" Type="http://schemas.openxmlformats.org/officeDocument/2006/relationships/hyperlink" Target="https://drive.google.com/open?id=0B8sY5vZfk1W5V3BYQ2dzWHkySFE&amp;authuser=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worksheetdrawing2.xml"/><Relationship Id="rId1" Type="http://schemas.openxmlformats.org/officeDocument/2006/relationships/hyperlink" Target="https://drive.google.com/open?id=0B8sY5vZfk1W5eVN5X05RRkJXYWc&amp;authuser=0"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worksheetdrawing20.xml"/><Relationship Id="rId1" Type="http://schemas.openxmlformats.org/officeDocument/2006/relationships/hyperlink" Target="https://drive.google.com/open?id=0B8sY5vZfk1W5ZmJUbFF1VmZ6Q0E&amp;authuser=0"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worksheetdrawing21.xml"/><Relationship Id="rId1" Type="http://schemas.openxmlformats.org/officeDocument/2006/relationships/hyperlink" Target="https://drive.google.com/open?id=0B8sY5vZfk1W5LXB5SVBmTG1ybGs&amp;authuser=0"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drive.google.com/folderview?id=0B8sY5vZfk1W5fjdaM3YzNjBIVW42eEFIb2lHbmR2ZG1JTnZEcHNaZXRiTk1UbVMyVmFITkU&amp;usp=sharing" TargetMode="External"/><Relationship Id="rId1" Type="http://schemas.openxmlformats.org/officeDocument/2006/relationships/hyperlink" Target="http://punecorporation.org/informpdf/budget/1516%20SC%20Budget%20Book.pdf" TargetMode="External"/><Relationship Id="rId3" Type="http://schemas.openxmlformats.org/officeDocument/2006/relationships/drawing" Target="../drawings/worksheet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worksheetdrawing23.xml"/><Relationship Id="rId1" Type="http://schemas.openxmlformats.org/officeDocument/2006/relationships/hyperlink" Target="https://drive.google.com/open?id=0B8sY5vZfk1W5b0lmUHByVHZXU0E&amp;authuser=0"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worksheetdrawing24.xml"/><Relationship Id="rId1" Type="http://schemas.openxmlformats.org/officeDocument/2006/relationships/hyperlink" Target="https://drive.google.com/open?id=0B8sY5vZfk1W5TDZkSkR3TUtVNkE&amp;authuser=0"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worksheetdrawing25.xml"/><Relationship Id="rId1" Type="http://schemas.openxmlformats.org/officeDocument/2006/relationships/hyperlink" Target="https://drive.google.com/open?id=0B8sY5vZfk1W5LU5hbUVqUm9WSjA&amp;authuser=0"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worksheetdrawing26.xml"/><Relationship Id="rId1" Type="http://schemas.openxmlformats.org/officeDocument/2006/relationships/hyperlink" Target="https://drive.google.com/open?id=0B8sY5vZfk1W5ZXZlUWxEdDRtNEU&amp;authuser=0"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worksheetdrawing27.xml"/><Relationship Id="rId1" Type="http://schemas.openxmlformats.org/officeDocument/2006/relationships/hyperlink" Target="https://drive.google.com/open?id=0B8sY5vZfk1W5Wng3UUNOVWUxT2s&amp;authuser=0"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worksheetdrawing28.xml"/><Relationship Id="rId1" Type="http://schemas.openxmlformats.org/officeDocument/2006/relationships/hyperlink" Target="https://drive.google.com/open?id=0B8sY5vZfk1W5dnRFeTdjOHBoZ0k&amp;authuser=0"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worksheetdrawing29.xml"/><Relationship Id="rId1" Type="http://schemas.openxmlformats.org/officeDocument/2006/relationships/hyperlink" Target="https://drive.google.com/open?id=0B8sY5vZfk1W5ejJFR1U3bmZMSk0&amp;authuser=0"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worksheetdrawing3.xml"/><Relationship Id="rId1" Type="http://schemas.openxmlformats.org/officeDocument/2006/relationships/hyperlink" Target="https://drive.google.com/open?id=0B8sY5vZfk1W5X1RIWlVuQjNIb1U&amp;authuser=0"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worksheetdrawing30.xml"/><Relationship Id="rId1" Type="http://schemas.openxmlformats.org/officeDocument/2006/relationships/hyperlink" Target="https://drive.google.com/open?id=0B8sY5vZfk1W5QktoVDNMdUU0YlU&amp;authuser=0"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worksheetdrawing31.xml"/><Relationship Id="rId1" Type="http://schemas.openxmlformats.org/officeDocument/2006/relationships/hyperlink" Target="https://drive.google.com/open?id=0B8sY5vZfk1W5c045NUt5QXloSmc&amp;authuser=0"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worksheetdrawing32.xml"/><Relationship Id="rId1" Type="http://schemas.openxmlformats.org/officeDocument/2006/relationships/hyperlink" Target="https://drive.google.com/open?id=0B8sY5vZfk1W5S2F1N0M1ZVdIaUE&amp;authuser=0"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worksheet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worksheet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worksheetdrawing35.xml"/><Relationship Id="rId1" Type="http://schemas.openxmlformats.org/officeDocument/2006/relationships/hyperlink" Target="https://drive.google.com/open?id=0B8sY5vZfk1W5OVdmeGVaQ0RwYVE&amp;authuser=0"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worksheetdrawing36.xml"/><Relationship Id="rId1" Type="http://schemas.openxmlformats.org/officeDocument/2006/relationships/hyperlink" Target="https://drive.google.com/open?id=0B8sY5vZfk1W5N3ZNSF9jMzdHTFU&amp;authuser=0"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worksheetdrawing37.xml"/><Relationship Id="rId1" Type="http://schemas.openxmlformats.org/officeDocument/2006/relationships/hyperlink" Target="https://drive.google.com/open?id=0B8sY5vZfk1W5SzROdkxnSmVndlU&amp;authuser=0"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worksheetdrawing38.xml"/><Relationship Id="rId1" Type="http://schemas.openxmlformats.org/officeDocument/2006/relationships/hyperlink" Target="https://drive.google.com/open?id=0B8sY5vZfk1W5TmJJVDdUX2RyTWc&amp;authuser=0"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worksheetdrawing39.xml"/><Relationship Id="rId1" Type="http://schemas.openxmlformats.org/officeDocument/2006/relationships/hyperlink" Target="https://drive.google.com/open?id=0B8sY5vZfk1W5WGlSczhibzBfTG8&amp;authuser=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worksheetdrawing4.xml"/><Relationship Id="rId1" Type="http://schemas.openxmlformats.org/officeDocument/2006/relationships/hyperlink" Target="https://drive.google.com/open?id=0B8sY5vZfk1W5YklQM0FkTktiN00&amp;authuser=0"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worksheetdrawing40.xml"/><Relationship Id="rId1" Type="http://schemas.openxmlformats.org/officeDocument/2006/relationships/hyperlink" Target="https://drive.google.com/open?id=0B8sY5vZfk1W5NWdkWDRLcVZfbGM&amp;authuser=0"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worksheetdrawing41.xml"/><Relationship Id="rId1" Type="http://schemas.openxmlformats.org/officeDocument/2006/relationships/hyperlink" Target="https://drive.google.com/open?id=0B8sY5vZfk1W5NHQwc0cybTJDMG8&amp;authuser=0" TargetMode="External"/></Relationships>
</file>

<file path=xl/worksheets/_rels/sheet42.xml.rels><?xml version="1.0" encoding="UTF-8" standalone="yes"?><Relationships xmlns="http://schemas.openxmlformats.org/package/2006/relationships"><Relationship Id="rId1" Type="http://schemas.openxmlformats.org/officeDocument/2006/relationships/drawing" Target="../drawings/worksheet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worksheetdrawing43.xml"/><Relationship Id="rId1" Type="http://schemas.openxmlformats.org/officeDocument/2006/relationships/hyperlink" Target="https://drive.google.com/open?id=0B8sY5vZfk1W5QnJvUEpnLU1PQ00&amp;authuser=0"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worksheetdrawing44.xml"/><Relationship Id="rId1" Type="http://schemas.openxmlformats.org/officeDocument/2006/relationships/hyperlink" Target="https://drive.google.com/open?id=0B8sY5vZfk1W5a2VsNEFPYmYtdW8&amp;authuser=0" TargetMode="External"/></Relationships>
</file>

<file path=xl/worksheets/_rels/sheet45.xml.rels><?xml version="1.0" encoding="UTF-8" standalone="yes"?><Relationships xmlns="http://schemas.openxmlformats.org/package/2006/relationships"><Relationship Id="rId1" Type="http://schemas.openxmlformats.org/officeDocument/2006/relationships/drawing" Target="../drawings/worksheetdrawing45.xml"/></Relationships>
</file>

<file path=xl/worksheets/_rels/sheet46.xml.rels><?xml version="1.0" encoding="UTF-8" standalone="yes"?><Relationships xmlns="http://schemas.openxmlformats.org/package/2006/relationships"><Relationship Id="rId2" Type="http://schemas.openxmlformats.org/officeDocument/2006/relationships/drawing" Target="../drawings/worksheetdrawing46.xml"/><Relationship Id="rId1" Type="http://schemas.openxmlformats.org/officeDocument/2006/relationships/hyperlink" Target="https://drive.google.com/open?id=0B8sY5vZfk1W5NHFBWHlxOVQ2MUk&amp;authuser=0"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worksheetdrawing47.xml"/><Relationship Id="rId1" Type="http://schemas.openxmlformats.org/officeDocument/2006/relationships/hyperlink" Target="https://drive.google.com/open?id=0B8sY5vZfk1W5TE5ycFNqZHljdG8&amp;authuser=0" TargetMode="External"/></Relationships>
</file>

<file path=xl/worksheets/_rels/sheet48.xml.rels><?xml version="1.0" encoding="UTF-8" standalone="yes"?><Relationships xmlns="http://schemas.openxmlformats.org/package/2006/relationships"><Relationship Id="rId2" Type="http://schemas.openxmlformats.org/officeDocument/2006/relationships/drawing" Target="../drawings/worksheetdrawing48.xml"/><Relationship Id="rId1" Type="http://schemas.openxmlformats.org/officeDocument/2006/relationships/hyperlink" Target="https://drive.google.com/open?id=0B8sY5vZfk1W5SlI2Mm10RkdVY2s&amp;authuser=0"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worksheetdrawing49.xml"/><Relationship Id="rId1" Type="http://schemas.openxmlformats.org/officeDocument/2006/relationships/hyperlink" Target="https://drive.google.com/open?id=0B8sY5vZfk1W5R19UYzJJT3ZxUFk&amp;authuser=0"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worksheetdrawing5.xml"/><Relationship Id="rId1" Type="http://schemas.openxmlformats.org/officeDocument/2006/relationships/hyperlink" Target="https://drive.google.com/open?id=0B8sY5vZfk1W5Q2Nta3VjWGUxQmM&amp;authuser=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worksheetdrawing6.xml"/><Relationship Id="rId1" Type="http://schemas.openxmlformats.org/officeDocument/2006/relationships/hyperlink" Target="https://drive.google.com/open?id=0B8sY5vZfk1W5VThOcVd5Sk9RUDA&amp;authuser=0"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drive.google.com/open?id=0B8sY5vZfk1W5TEZZbmJuZ2RvOGc&amp;authuser=0" TargetMode="External"/><Relationship Id="rId1" Type="http://schemas.openxmlformats.org/officeDocument/2006/relationships/hyperlink" Target="https://drive.google.com/open?id=1AJg3p89hQcjkI0eG_TomzYFAjnGAmEHpQHt7-E2H6UY&amp;authuser=0" TargetMode="External"/><Relationship Id="rId3" Type="http://schemas.openxmlformats.org/officeDocument/2006/relationships/drawing" Target="../drawings/worksheet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worksheetdrawing8.xml"/><Relationship Id="rId1" Type="http://schemas.openxmlformats.org/officeDocument/2006/relationships/hyperlink" Target="https://drive.google.com/open?id=0B8sY5vZfk1W5aFh4cDBSemEyMUk&amp;authuser=0"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worksheetdrawing9.xml"/><Relationship Id="rId1" Type="http://schemas.openxmlformats.org/officeDocument/2006/relationships/hyperlink" Target="https://drive.google.com/open?id=0B8sY5vZfk1W5Z3J6a3ZkTTJ1ZUk&amp;authuser=0"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3.43"/>
    <col customWidth="1" min="2" max="2" width="83.71"/>
    <col customWidth="1" min="3" max="3" width="12.14"/>
    <col customWidth="1" min="4" max="4" width="72.43"/>
  </cols>
  <sheetData>
    <row r="1" ht="39.75" customHeight="1">
      <c r="A1" s="1"/>
      <c r="B1" s="1" t="s">
        <v>0</v>
      </c>
      <c r="C1" s="2"/>
      <c r="D1" s="3"/>
      <c r="E1" s="4"/>
      <c r="G1" s="5"/>
    </row>
    <row r="2">
      <c r="A2" s="3"/>
      <c r="B2" s="3"/>
      <c r="C2" s="2"/>
      <c r="D2" s="3"/>
    </row>
    <row r="3">
      <c r="A3" s="6"/>
      <c r="B3" s="6" t="s">
        <v>1</v>
      </c>
      <c r="C3" s="7"/>
      <c r="D3" s="8" t="str">
        <f>HYPERLINK("http://punecorporation.org/informpdf/budget/1516%20SC%20Budget%20Book.pdf","Download the original PDF of 2015-16 Pune Budget, Standing Committee (final) from punecorporation.org")</f>
        <v>Download the original PDF of 2015-16 Pune Budget, Standing Committee (final) from punecorporation.org</v>
      </c>
    </row>
    <row r="4">
      <c r="A4" s="6"/>
      <c r="B4" s="6" t="s">
        <v>2</v>
      </c>
      <c r="C4" s="2"/>
      <c r="D4" s="3"/>
    </row>
    <row r="5">
      <c r="A5" s="6"/>
      <c r="B5" s="6" t="s">
        <v>3</v>
      </c>
      <c r="C5" s="2"/>
      <c r="D5" s="3"/>
    </row>
    <row r="6">
      <c r="A6" s="9"/>
      <c r="B6" s="6" t="s">
        <v>4</v>
      </c>
      <c r="C6" s="2"/>
      <c r="D6" s="3"/>
    </row>
    <row r="7">
      <c r="A7" s="9"/>
      <c r="B7" s="9"/>
      <c r="C7" s="2"/>
      <c r="D7" s="3"/>
    </row>
    <row r="8">
      <c r="A8" s="10"/>
      <c r="B8" s="10" t="s">
        <v>5</v>
      </c>
      <c r="C8" s="2"/>
      <c r="D8" s="11" t="s">
        <v>6</v>
      </c>
    </row>
    <row r="9">
      <c r="A9" s="6"/>
      <c r="B9" s="6" t="s">
        <v>7</v>
      </c>
      <c r="C9" s="2"/>
      <c r="D9" s="6" t="s">
        <v>8</v>
      </c>
    </row>
    <row r="10">
      <c r="A10" s="6"/>
      <c r="B10" s="6" t="s">
        <v>9</v>
      </c>
      <c r="C10" s="2"/>
      <c r="D10" s="6" t="s">
        <v>10</v>
      </c>
    </row>
    <row r="11">
      <c r="A11" s="6"/>
      <c r="B11" s="6" t="s">
        <v>11</v>
      </c>
      <c r="C11" s="2"/>
      <c r="D11" s="12" t="s">
        <v>12</v>
      </c>
    </row>
    <row r="12">
      <c r="A12" s="13"/>
      <c r="B12" s="13" t="s">
        <v>13</v>
      </c>
      <c r="C12" s="2"/>
      <c r="D12" s="3"/>
    </row>
    <row r="13">
      <c r="A13" s="13"/>
      <c r="B13" s="13"/>
      <c r="C13" s="2"/>
      <c r="D13" s="3"/>
    </row>
    <row r="14">
      <c r="A14" s="13"/>
      <c r="B14" s="14" t="s">
        <v>14</v>
      </c>
      <c r="C14" s="2"/>
      <c r="D14" s="15"/>
    </row>
    <row r="15">
      <c r="A15" s="13"/>
      <c r="B15" s="13" t="s">
        <v>15</v>
      </c>
      <c r="C15" s="2"/>
      <c r="D15" s="3"/>
    </row>
    <row r="16">
      <c r="A16" s="6"/>
      <c r="B16" s="6" t="s">
        <v>16</v>
      </c>
      <c r="C16" s="2"/>
      <c r="D16" s="3"/>
    </row>
    <row r="17">
      <c r="A17" s="6"/>
      <c r="B17" s="6" t="s">
        <v>17</v>
      </c>
      <c r="C17" s="2"/>
      <c r="D17" s="3"/>
    </row>
    <row r="18">
      <c r="A18" s="13"/>
      <c r="B18" s="13"/>
      <c r="C18" s="2"/>
      <c r="D18" s="3"/>
    </row>
    <row r="19">
      <c r="A19" s="3"/>
      <c r="B19" s="3"/>
      <c r="C19" s="2"/>
      <c r="D19" s="3"/>
    </row>
    <row r="20">
      <c r="A20" s="11"/>
      <c r="B20" s="11" t="s">
        <v>18</v>
      </c>
      <c r="C20" s="16"/>
      <c r="D20" s="2"/>
    </row>
    <row r="21">
      <c r="A21" s="6"/>
      <c r="B21" s="6" t="s">
        <v>19</v>
      </c>
      <c r="C21" s="17"/>
      <c r="D21" s="2"/>
    </row>
    <row r="22">
      <c r="A22" s="13"/>
      <c r="B22" s="13" t="s">
        <v>20</v>
      </c>
      <c r="C22" s="17"/>
      <c r="D22" s="2"/>
    </row>
    <row r="23">
      <c r="A23" s="6"/>
      <c r="B23" s="6" t="s">
        <v>21</v>
      </c>
      <c r="C23" s="17"/>
      <c r="D23" s="2"/>
    </row>
    <row r="24">
      <c r="A24" s="6"/>
      <c r="B24" s="6"/>
      <c r="C24" s="2"/>
      <c r="D24" s="3"/>
    </row>
    <row r="25">
      <c r="A25" s="3"/>
      <c r="B25" s="3"/>
      <c r="C25" s="2"/>
      <c r="D25" s="3"/>
    </row>
    <row r="26">
      <c r="A26" s="3"/>
      <c r="B26" s="3"/>
      <c r="C26" s="2"/>
      <c r="D26" s="3"/>
    </row>
    <row r="27">
      <c r="A27" s="11"/>
      <c r="B27" s="11" t="s">
        <v>22</v>
      </c>
      <c r="C27" s="2"/>
      <c r="D27" s="3"/>
    </row>
    <row r="28">
      <c r="A28" s="18"/>
      <c r="B28" s="8" t="str">
        <f>HYPERLINK("http://tiny.cc/punebudget2015","Link to this document: http://tiny.cc/punebudget2015 for easy sharing")</f>
        <v>Link to this document: http://tiny.cc/punebudget2015 for easy sharing</v>
      </c>
      <c r="C28" s="2"/>
      <c r="D28" s="3"/>
    </row>
    <row r="29">
      <c r="A29" s="13"/>
      <c r="B29" s="19" t="str">
        <f>HYPERLINK("https://drive.google.com/folderview?id=0B8sY5vZfk1W5fjdaM3YzNjBIVW42eEFIb2lHbmR2ZG1JTnZEcHNaZXRiTk1UbVMyVmFITkU&amp;usp=sharing","Get PDFs of each section, extracted from original budget book, here")</f>
        <v>Get PDFs of each section, extracted from original budget book, here</v>
      </c>
      <c r="C29" s="2"/>
      <c r="D29" s="3"/>
    </row>
    <row r="30">
      <c r="A30" s="13"/>
      <c r="B30" s="19" t="str">
        <f>HYPERLINK("http://nikhilsheth.techydudes.net/files/PuneBudget_to_Unicode_Converter.html","Font converter : budget book to Unicode")</f>
        <v>Font converter : budget book to Unicode</v>
      </c>
      <c r="C30" s="2"/>
      <c r="D30" s="3"/>
    </row>
    <row r="31">
      <c r="A31" s="3"/>
      <c r="B31" s="3"/>
      <c r="C31" s="2"/>
      <c r="D31" s="3"/>
    </row>
    <row r="32">
      <c r="A32" s="3"/>
      <c r="B32" s="20"/>
      <c r="C32" s="21"/>
      <c r="D32" s="20"/>
    </row>
    <row r="33">
      <c r="A33" s="11"/>
      <c r="B33" s="22" t="s">
        <v>23</v>
      </c>
      <c r="C33" s="23"/>
      <c r="D33" s="24"/>
    </row>
    <row r="34">
      <c r="A34" s="6">
        <v>1.0</v>
      </c>
      <c r="B34" s="6" t="s">
        <v>24</v>
      </c>
      <c r="C34" s="2"/>
      <c r="D34" s="6" t="s">
        <v>25</v>
      </c>
    </row>
    <row r="35">
      <c r="A35" s="6">
        <v>2.0</v>
      </c>
      <c r="B35" s="25" t="s">
        <v>26</v>
      </c>
      <c r="C35" s="17">
        <v>1.0</v>
      </c>
      <c r="D35" s="8" t="str">
        <f>HYPERLINK("http://pdftk4all.sourceforge.net/","PDFtk4all : to break the 623-pg pdf into its sections")</f>
        <v>PDFtk4all : to break the 623-pg pdf into its sections</v>
      </c>
    </row>
    <row r="36">
      <c r="A36" s="6">
        <v>3.0</v>
      </c>
      <c r="B36" s="6" t="s">
        <v>27</v>
      </c>
      <c r="C36" s="17">
        <v>2.0</v>
      </c>
      <c r="D36" s="8" t="str">
        <f>HYPERLINK("https://www.pdftoexcelonline.com","pdftoexcelonline.com : online PDF to Excel converter")</f>
        <v>pdftoexcelonline.com : online PDF to Excel converter</v>
      </c>
    </row>
    <row r="37">
      <c r="A37" s="6">
        <v>4.0</v>
      </c>
      <c r="B37" s="6" t="s">
        <v>28</v>
      </c>
      <c r="C37" s="17">
        <v>3.0</v>
      </c>
      <c r="D37" s="8" t="str">
        <f>HYPERLINK("http://www.zamzar.com/","zamzar.com : online PDF to Excel converter")</f>
        <v>zamzar.com : online PDF to Excel converter</v>
      </c>
    </row>
    <row r="38">
      <c r="A38" s="6">
        <v>5.0</v>
      </c>
      <c r="B38" s="6" t="s">
        <v>29</v>
      </c>
      <c r="C38" s="17">
        <v>4.0</v>
      </c>
      <c r="D38" s="8" t="str">
        <f>HYPERLINK("http://tabula.technology/","Tabula : for precision table extracting")</f>
        <v>Tabula : for precision table extracting</v>
      </c>
    </row>
    <row r="39">
      <c r="A39" s="6">
        <v>6.0</v>
      </c>
      <c r="B39" s="6" t="s">
        <v>30</v>
      </c>
      <c r="C39" s="17">
        <v>5.0</v>
      </c>
      <c r="D39" s="8" t="str">
        <f>HYPERLINK("http://www.autohotkey.com/","AutoHotKey : Automation tool")</f>
        <v>AutoHotKey : Automation tool</v>
      </c>
    </row>
    <row r="40">
      <c r="A40" s="6">
        <v>7.0</v>
      </c>
      <c r="B40" s="6" t="s">
        <v>31</v>
      </c>
      <c r="C40" s="17">
        <v>6.0</v>
      </c>
      <c r="D40" s="8" t="str">
        <f>HYPERLINK("http://notepad-plus-plus.org/","Notepad++ : ninja text editing")</f>
        <v>Notepad++ : ninja text editing</v>
      </c>
    </row>
    <row r="41">
      <c r="A41" s="6">
        <v>8.0</v>
      </c>
      <c r="B41" s="6" t="s">
        <v>32</v>
      </c>
      <c r="C41" s="17">
        <v>7.0</v>
      </c>
      <c r="D41" s="8" t="str">
        <f>HYPERLINK("http://nikhilsheth.techydudes.net/files/zapper.html","Some custom-made scripts to normalize text")</f>
        <v>Some custom-made scripts to normalize text</v>
      </c>
    </row>
    <row r="42">
      <c r="A42" s="6">
        <v>9.0</v>
      </c>
      <c r="B42" s="6" t="s">
        <v>33</v>
      </c>
      <c r="C42" s="17">
        <v>8.0</v>
      </c>
      <c r="D42" s="8" t="str">
        <f>HYPERLINK("http://nikhilsheth.techydudes.net/files/PuneBudget_to_Unicode_Converter.html","A converter for getting the text in Unicode Marathi")</f>
        <v>A converter for getting the text in Unicode Marathi</v>
      </c>
    </row>
    <row r="43">
      <c r="A43" s="6">
        <v>10.0</v>
      </c>
      <c r="B43" s="6" t="s">
        <v>34</v>
      </c>
      <c r="C43" s="17">
        <v>9.0</v>
      </c>
      <c r="D43" s="6" t="s">
        <v>35</v>
      </c>
    </row>
    <row r="44">
      <c r="A44" s="6">
        <v>11.0</v>
      </c>
      <c r="B44" s="6" t="s">
        <v>36</v>
      </c>
      <c r="C44" s="2"/>
      <c r="D44" s="3"/>
    </row>
    <row r="45">
      <c r="A45" s="3"/>
      <c r="B45" s="3"/>
      <c r="C45" s="2"/>
      <c r="D45" s="3"/>
    </row>
    <row r="46">
      <c r="A46" s="3"/>
      <c r="B46" s="3"/>
      <c r="C46" s="2"/>
      <c r="D46" s="3"/>
    </row>
    <row r="47">
      <c r="A47" s="3"/>
      <c r="B47" s="3"/>
      <c r="C47" s="2"/>
      <c r="D47" s="3"/>
    </row>
    <row r="48">
      <c r="A48" s="3"/>
      <c r="B48" s="3"/>
      <c r="C48" s="2"/>
      <c r="D48" s="3"/>
    </row>
    <row r="49">
      <c r="A49" s="3"/>
      <c r="B49" s="3"/>
      <c r="C49" s="2"/>
      <c r="D49" s="3"/>
    </row>
    <row r="50">
      <c r="A50" s="3"/>
      <c r="B50" s="3"/>
      <c r="C50" s="2"/>
      <c r="D50" s="3"/>
    </row>
    <row r="51">
      <c r="A51" s="3"/>
      <c r="B51" s="3"/>
      <c r="C51" s="2"/>
      <c r="D51" s="3"/>
    </row>
    <row r="52">
      <c r="A52" s="3"/>
      <c r="B52" s="3"/>
      <c r="C52" s="2"/>
      <c r="D52" s="3"/>
    </row>
    <row r="53">
      <c r="A53" s="3"/>
      <c r="B53" s="3"/>
      <c r="C53" s="2"/>
      <c r="D53" s="3"/>
    </row>
    <row r="54">
      <c r="A54" s="3"/>
      <c r="B54" s="3"/>
      <c r="C54" s="2"/>
      <c r="D54" s="3"/>
    </row>
    <row r="55">
      <c r="A55" s="3"/>
      <c r="B55" s="3"/>
      <c r="C55" s="2"/>
      <c r="D55" s="3"/>
    </row>
    <row r="56">
      <c r="A56" s="3"/>
      <c r="B56" s="3"/>
      <c r="C56" s="2"/>
      <c r="D56" s="3"/>
    </row>
    <row r="57">
      <c r="A57" s="3"/>
      <c r="B57" s="3"/>
      <c r="C57" s="2"/>
      <c r="D57" s="3"/>
    </row>
    <row r="58">
      <c r="A58" s="3"/>
      <c r="B58" s="3"/>
      <c r="C58" s="2"/>
      <c r="D58" s="3"/>
    </row>
    <row r="59">
      <c r="A59" s="3"/>
      <c r="B59" s="3"/>
      <c r="C59" s="2"/>
      <c r="D59" s="3"/>
    </row>
    <row r="60">
      <c r="A60" s="3"/>
      <c r="B60" s="3"/>
      <c r="C60" s="2"/>
      <c r="D60" s="3"/>
    </row>
    <row r="61">
      <c r="A61" s="3"/>
      <c r="B61" s="3"/>
      <c r="C61" s="2"/>
      <c r="D61" s="3"/>
    </row>
    <row r="62">
      <c r="A62" s="3"/>
      <c r="B62" s="3"/>
      <c r="C62" s="2"/>
      <c r="D62" s="3"/>
    </row>
    <row r="63">
      <c r="A63" s="3"/>
      <c r="B63" s="3"/>
      <c r="C63" s="2"/>
      <c r="D63" s="3"/>
    </row>
    <row r="64">
      <c r="A64" s="3"/>
      <c r="B64" s="3"/>
      <c r="C64" s="2"/>
      <c r="D64" s="3"/>
    </row>
    <row r="65">
      <c r="A65" s="3"/>
      <c r="B65" s="3"/>
      <c r="C65" s="2"/>
      <c r="D65" s="3"/>
    </row>
    <row r="66">
      <c r="A66" s="3"/>
      <c r="B66" s="3"/>
      <c r="C66" s="2"/>
      <c r="D66" s="3"/>
    </row>
    <row r="67">
      <c r="A67" s="3"/>
      <c r="B67" s="3"/>
      <c r="C67" s="2"/>
      <c r="D67" s="3"/>
    </row>
    <row r="68">
      <c r="A68" s="3"/>
      <c r="B68" s="3"/>
      <c r="C68" s="2"/>
      <c r="D68" s="3"/>
    </row>
    <row r="69">
      <c r="A69" s="3"/>
      <c r="B69" s="3"/>
      <c r="C69" s="2"/>
      <c r="D69" s="3"/>
    </row>
    <row r="70">
      <c r="A70" s="3"/>
      <c r="B70" s="3"/>
      <c r="C70" s="2"/>
      <c r="D70" s="3"/>
    </row>
    <row r="71">
      <c r="A71" s="3"/>
      <c r="B71" s="3"/>
      <c r="C71" s="2"/>
      <c r="D71" s="3"/>
    </row>
    <row r="72">
      <c r="A72" s="3"/>
      <c r="B72" s="3"/>
      <c r="C72" s="2"/>
      <c r="D72" s="3"/>
    </row>
    <row r="73">
      <c r="A73" s="3"/>
      <c r="B73" s="3"/>
      <c r="C73" s="2"/>
      <c r="D73" s="3"/>
    </row>
    <row r="74">
      <c r="A74" s="3"/>
      <c r="B74" s="3"/>
      <c r="C74" s="2"/>
      <c r="D74" s="3"/>
    </row>
    <row r="75">
      <c r="A75" s="3"/>
      <c r="B75" s="3"/>
      <c r="C75" s="2"/>
      <c r="D75" s="3"/>
    </row>
    <row r="76">
      <c r="A76" s="3"/>
      <c r="B76" s="3"/>
      <c r="C76" s="2"/>
      <c r="D76" s="3"/>
    </row>
    <row r="77">
      <c r="A77" s="3"/>
      <c r="B77" s="3"/>
      <c r="C77" s="2"/>
      <c r="D77" s="3"/>
    </row>
    <row r="78">
      <c r="A78" s="3"/>
      <c r="B78" s="3"/>
      <c r="C78" s="2"/>
      <c r="D78" s="3"/>
    </row>
    <row r="79">
      <c r="A79" s="3"/>
      <c r="B79" s="3"/>
      <c r="C79" s="2"/>
      <c r="D79" s="3"/>
    </row>
    <row r="80">
      <c r="A80" s="3"/>
      <c r="B80" s="3"/>
      <c r="C80" s="2"/>
      <c r="D80" s="3"/>
    </row>
    <row r="81">
      <c r="A81" s="3"/>
      <c r="B81" s="3"/>
      <c r="C81" s="2"/>
      <c r="D81" s="3"/>
    </row>
    <row r="82">
      <c r="A82" s="3"/>
      <c r="B82" s="3"/>
      <c r="C82" s="2"/>
      <c r="D82" s="3"/>
    </row>
    <row r="83">
      <c r="A83" s="3"/>
      <c r="B83" s="3"/>
      <c r="C83" s="2"/>
      <c r="D83" s="3"/>
    </row>
    <row r="84">
      <c r="A84" s="3"/>
      <c r="B84" s="3"/>
      <c r="C84" s="2"/>
      <c r="D84" s="3"/>
    </row>
    <row r="85">
      <c r="A85" s="3"/>
      <c r="B85" s="3"/>
      <c r="C85" s="2"/>
      <c r="D85" s="3"/>
    </row>
    <row r="86">
      <c r="A86" s="3"/>
      <c r="B86" s="3"/>
      <c r="C86" s="2"/>
      <c r="D86" s="3"/>
    </row>
    <row r="87">
      <c r="A87" s="3"/>
      <c r="B87" s="3"/>
      <c r="C87" s="2"/>
      <c r="D87" s="3"/>
    </row>
    <row r="88">
      <c r="A88" s="3"/>
      <c r="B88" s="3"/>
      <c r="C88" s="2"/>
      <c r="D88" s="3"/>
    </row>
    <row r="89">
      <c r="A89" s="3"/>
      <c r="B89" s="3"/>
      <c r="C89" s="2"/>
      <c r="D89" s="3"/>
    </row>
    <row r="90">
      <c r="A90" s="3"/>
      <c r="B90" s="3"/>
      <c r="C90" s="2"/>
      <c r="D90" s="3"/>
    </row>
    <row r="91">
      <c r="A91" s="3"/>
      <c r="B91" s="3"/>
      <c r="C91" s="2"/>
      <c r="D91" s="3"/>
    </row>
    <row r="92">
      <c r="A92" s="3"/>
      <c r="B92" s="3"/>
      <c r="C92" s="2"/>
      <c r="D92" s="3"/>
    </row>
    <row r="93">
      <c r="A93" s="3"/>
      <c r="B93" s="3"/>
      <c r="C93" s="2"/>
      <c r="D93" s="3"/>
    </row>
    <row r="94">
      <c r="A94" s="3"/>
      <c r="B94" s="3"/>
      <c r="C94" s="2"/>
      <c r="D94" s="3"/>
    </row>
    <row r="95">
      <c r="A95" s="3"/>
      <c r="B95" s="3"/>
      <c r="C95" s="2"/>
      <c r="D95" s="3"/>
    </row>
    <row r="96">
      <c r="A96" s="3"/>
      <c r="B96" s="3"/>
      <c r="C96" s="2"/>
      <c r="D96" s="3"/>
    </row>
    <row r="97">
      <c r="A97" s="3"/>
      <c r="B97" s="3"/>
      <c r="C97" s="2"/>
      <c r="D97" s="3"/>
    </row>
    <row r="98">
      <c r="A98" s="3"/>
      <c r="B98" s="3"/>
      <c r="C98" s="2"/>
      <c r="D98" s="3"/>
    </row>
    <row r="99">
      <c r="A99" s="3"/>
      <c r="B99" s="3"/>
      <c r="C99" s="2"/>
      <c r="D99" s="3"/>
    </row>
    <row r="100">
      <c r="A100" s="3"/>
      <c r="B100" s="3"/>
      <c r="C100" s="2"/>
      <c r="D100" s="3"/>
    </row>
    <row r="101">
      <c r="A101" s="3"/>
      <c r="B101" s="3"/>
      <c r="C101" s="2"/>
      <c r="D101" s="3"/>
    </row>
    <row r="102">
      <c r="A102" s="3"/>
      <c r="B102" s="3"/>
      <c r="C102" s="2"/>
      <c r="D102" s="3"/>
    </row>
    <row r="103">
      <c r="A103" s="3"/>
      <c r="B103" s="3"/>
      <c r="C103" s="2"/>
      <c r="D103" s="3"/>
    </row>
    <row r="104">
      <c r="A104" s="3"/>
      <c r="B104" s="3"/>
      <c r="C104" s="2"/>
      <c r="D104" s="3"/>
    </row>
    <row r="105">
      <c r="A105" s="3"/>
      <c r="B105" s="3"/>
      <c r="C105" s="2"/>
      <c r="D105" s="3"/>
    </row>
    <row r="106">
      <c r="A106" s="3"/>
      <c r="B106" s="3"/>
      <c r="C106" s="2"/>
      <c r="D106" s="3"/>
    </row>
    <row r="107">
      <c r="A107" s="3"/>
      <c r="B107" s="3"/>
      <c r="C107" s="2"/>
      <c r="D107" s="3"/>
    </row>
    <row r="108">
      <c r="A108" s="3"/>
      <c r="B108" s="3"/>
      <c r="C108" s="2"/>
      <c r="D108" s="3"/>
    </row>
    <row r="109">
      <c r="A109" s="3"/>
      <c r="B109" s="3"/>
      <c r="C109" s="2"/>
      <c r="D109" s="3"/>
    </row>
    <row r="110">
      <c r="A110" s="3"/>
      <c r="B110" s="3"/>
      <c r="C110" s="2"/>
      <c r="D110" s="3"/>
    </row>
    <row r="111">
      <c r="A111" s="3"/>
      <c r="B111" s="3"/>
      <c r="C111" s="2"/>
      <c r="D111" s="3"/>
    </row>
    <row r="112">
      <c r="A112" s="3"/>
      <c r="B112" s="3"/>
      <c r="C112" s="2"/>
      <c r="D112" s="3"/>
    </row>
    <row r="113">
      <c r="A113" s="3"/>
      <c r="B113" s="3"/>
      <c r="C113" s="2"/>
      <c r="D113" s="3"/>
    </row>
    <row r="114">
      <c r="A114" s="3"/>
      <c r="B114" s="3"/>
      <c r="C114" s="2"/>
      <c r="D114" s="3"/>
    </row>
    <row r="115">
      <c r="A115" s="3"/>
      <c r="B115" s="3"/>
      <c r="C115" s="2"/>
      <c r="D115" s="3"/>
    </row>
    <row r="116">
      <c r="A116" s="3"/>
      <c r="B116" s="3"/>
      <c r="C116" s="2"/>
      <c r="D116" s="3"/>
    </row>
    <row r="117">
      <c r="A117" s="3"/>
      <c r="B117" s="3"/>
      <c r="C117" s="2"/>
      <c r="D117" s="3"/>
    </row>
    <row r="118">
      <c r="A118" s="3"/>
      <c r="B118" s="3"/>
      <c r="C118" s="2"/>
      <c r="D118" s="3"/>
    </row>
    <row r="119">
      <c r="A119" s="3"/>
      <c r="B119" s="3"/>
      <c r="C119" s="2"/>
      <c r="D119" s="3"/>
    </row>
    <row r="120">
      <c r="A120" s="3"/>
      <c r="B120" s="3"/>
      <c r="C120" s="2"/>
      <c r="D120" s="3"/>
    </row>
    <row r="121">
      <c r="A121" s="3"/>
      <c r="B121" s="3"/>
      <c r="C121" s="2"/>
      <c r="D121" s="3"/>
    </row>
    <row r="122">
      <c r="A122" s="3"/>
      <c r="B122" s="3"/>
      <c r="C122" s="2"/>
      <c r="D122" s="3"/>
    </row>
    <row r="123">
      <c r="A123" s="3"/>
      <c r="B123" s="3"/>
      <c r="C123" s="2"/>
      <c r="D123" s="3"/>
    </row>
    <row r="124">
      <c r="A124" s="3"/>
      <c r="B124" s="3"/>
      <c r="C124" s="2"/>
      <c r="D124" s="3"/>
    </row>
    <row r="125">
      <c r="A125" s="3"/>
      <c r="B125" s="3"/>
      <c r="C125" s="2"/>
      <c r="D125" s="3"/>
    </row>
    <row r="126">
      <c r="A126" s="3"/>
      <c r="B126" s="3"/>
      <c r="C126" s="2"/>
      <c r="D126" s="3"/>
    </row>
    <row r="127">
      <c r="A127" s="3"/>
      <c r="B127" s="3"/>
      <c r="C127" s="2"/>
      <c r="D127" s="3"/>
    </row>
    <row r="128">
      <c r="A128" s="3"/>
      <c r="B128" s="3"/>
      <c r="C128" s="2"/>
      <c r="D128" s="3"/>
    </row>
    <row r="129">
      <c r="A129" s="3"/>
      <c r="B129" s="3"/>
      <c r="C129" s="2"/>
      <c r="D129" s="3"/>
    </row>
    <row r="130">
      <c r="A130" s="3"/>
      <c r="B130" s="3"/>
      <c r="C130" s="2"/>
      <c r="D130" s="3"/>
    </row>
    <row r="131">
      <c r="A131" s="3"/>
      <c r="B131" s="3"/>
      <c r="C131" s="2"/>
      <c r="D131" s="3"/>
    </row>
    <row r="132">
      <c r="A132" s="3"/>
      <c r="B132" s="3"/>
      <c r="C132" s="2"/>
      <c r="D132" s="3"/>
    </row>
    <row r="133">
      <c r="A133" s="3"/>
      <c r="B133" s="3"/>
      <c r="C133" s="2"/>
      <c r="D133" s="3"/>
    </row>
    <row r="134">
      <c r="A134" s="3"/>
      <c r="B134" s="3"/>
      <c r="C134" s="2"/>
      <c r="D134" s="3"/>
    </row>
    <row r="135">
      <c r="A135" s="3"/>
      <c r="B135" s="3"/>
      <c r="C135" s="2"/>
      <c r="D135" s="3"/>
    </row>
    <row r="136">
      <c r="A136" s="3"/>
      <c r="B136" s="3"/>
      <c r="C136" s="2"/>
      <c r="D136" s="3"/>
    </row>
    <row r="137">
      <c r="A137" s="3"/>
      <c r="B137" s="3"/>
      <c r="C137" s="2"/>
      <c r="D137" s="3"/>
    </row>
    <row r="138">
      <c r="A138" s="3"/>
      <c r="B138" s="3"/>
      <c r="C138" s="2"/>
      <c r="D138" s="3"/>
    </row>
    <row r="139">
      <c r="A139" s="3"/>
      <c r="B139" s="3"/>
      <c r="C139" s="2"/>
      <c r="D139" s="3"/>
    </row>
    <row r="140">
      <c r="A140" s="3"/>
      <c r="B140" s="3"/>
      <c r="C140" s="2"/>
      <c r="D140" s="3"/>
    </row>
    <row r="141">
      <c r="A141" s="3"/>
      <c r="B141" s="3"/>
      <c r="C141" s="2"/>
      <c r="D141" s="3"/>
    </row>
    <row r="142">
      <c r="A142" s="3"/>
      <c r="B142" s="3"/>
      <c r="C142" s="2"/>
      <c r="D142" s="3"/>
    </row>
    <row r="143">
      <c r="A143" s="3"/>
      <c r="B143" s="3"/>
      <c r="C143" s="2"/>
      <c r="D143" s="3"/>
    </row>
    <row r="144">
      <c r="A144" s="3"/>
      <c r="B144" s="3"/>
      <c r="C144" s="2"/>
      <c r="D144" s="3"/>
    </row>
    <row r="145">
      <c r="A145" s="3"/>
      <c r="B145" s="3"/>
      <c r="C145" s="2"/>
      <c r="D145" s="3"/>
    </row>
    <row r="146">
      <c r="A146" s="3"/>
      <c r="B146" s="3"/>
      <c r="C146" s="2"/>
      <c r="D146" s="3"/>
    </row>
    <row r="147">
      <c r="A147" s="3"/>
      <c r="B147" s="3"/>
      <c r="C147" s="2"/>
      <c r="D147" s="3"/>
    </row>
    <row r="148">
      <c r="A148" s="3"/>
      <c r="B148" s="3"/>
      <c r="C148" s="2"/>
      <c r="D148" s="3"/>
    </row>
    <row r="149">
      <c r="A149" s="3"/>
      <c r="B149" s="3"/>
      <c r="C149" s="2"/>
      <c r="D149" s="3"/>
    </row>
    <row r="150">
      <c r="A150" s="3"/>
      <c r="B150" s="3"/>
      <c r="C150" s="2"/>
      <c r="D150" s="3"/>
    </row>
    <row r="151">
      <c r="A151" s="3"/>
      <c r="B151" s="3"/>
      <c r="C151" s="2"/>
      <c r="D151" s="3"/>
    </row>
    <row r="152">
      <c r="A152" s="3"/>
      <c r="B152" s="3"/>
      <c r="C152" s="2"/>
      <c r="D152" s="3"/>
    </row>
    <row r="153">
      <c r="A153" s="3"/>
      <c r="B153" s="3"/>
      <c r="C153" s="2"/>
      <c r="D153" s="3"/>
    </row>
    <row r="154">
      <c r="A154" s="3"/>
      <c r="B154" s="3"/>
      <c r="C154" s="2"/>
      <c r="D154" s="3"/>
    </row>
    <row r="155">
      <c r="A155" s="3"/>
      <c r="B155" s="3"/>
      <c r="C155" s="2"/>
      <c r="D155" s="3"/>
    </row>
    <row r="156">
      <c r="A156" s="3"/>
      <c r="B156" s="3"/>
      <c r="C156" s="2"/>
      <c r="D156" s="3"/>
    </row>
    <row r="157">
      <c r="A157" s="3"/>
      <c r="B157" s="3"/>
      <c r="C157" s="2"/>
      <c r="D157" s="3"/>
    </row>
    <row r="158">
      <c r="A158" s="3"/>
      <c r="B158" s="3"/>
      <c r="C158" s="2"/>
      <c r="D158" s="3"/>
    </row>
    <row r="159">
      <c r="A159" s="3"/>
      <c r="B159" s="3"/>
      <c r="C159" s="2"/>
      <c r="D159" s="3"/>
    </row>
    <row r="160">
      <c r="A160" s="3"/>
      <c r="B160" s="3"/>
      <c r="C160" s="2"/>
      <c r="D160" s="3"/>
    </row>
    <row r="161">
      <c r="A161" s="3"/>
      <c r="B161" s="3"/>
      <c r="C161" s="2"/>
      <c r="D161" s="3"/>
    </row>
    <row r="162">
      <c r="A162" s="3"/>
      <c r="B162" s="3"/>
      <c r="C162" s="2"/>
      <c r="D162" s="3"/>
    </row>
    <row r="163">
      <c r="A163" s="3"/>
      <c r="B163" s="3"/>
      <c r="C163" s="2"/>
      <c r="D163" s="3"/>
    </row>
    <row r="164">
      <c r="A164" s="3"/>
      <c r="B164" s="3"/>
      <c r="C164" s="2"/>
      <c r="D164" s="3"/>
    </row>
    <row r="165">
      <c r="A165" s="3"/>
      <c r="B165" s="3"/>
      <c r="C165" s="2"/>
      <c r="D165" s="3"/>
    </row>
    <row r="166">
      <c r="A166" s="3"/>
      <c r="B166" s="3"/>
      <c r="C166" s="2"/>
      <c r="D166" s="3"/>
    </row>
    <row r="167">
      <c r="A167" s="3"/>
      <c r="B167" s="3"/>
      <c r="C167" s="2"/>
      <c r="D167" s="3"/>
    </row>
    <row r="168">
      <c r="A168" s="3"/>
      <c r="B168" s="3"/>
      <c r="C168" s="2"/>
      <c r="D168" s="3"/>
    </row>
    <row r="169">
      <c r="A169" s="3"/>
      <c r="B169" s="3"/>
      <c r="C169" s="2"/>
      <c r="D169" s="3"/>
    </row>
    <row r="170">
      <c r="A170" s="3"/>
      <c r="B170" s="3"/>
      <c r="C170" s="2"/>
      <c r="D170" s="3"/>
    </row>
    <row r="171">
      <c r="A171" s="3"/>
      <c r="B171" s="3"/>
      <c r="C171" s="2"/>
      <c r="D171" s="3"/>
    </row>
    <row r="172">
      <c r="A172" s="3"/>
      <c r="B172" s="3"/>
      <c r="C172" s="2"/>
      <c r="D172" s="3"/>
    </row>
    <row r="173">
      <c r="A173" s="3"/>
      <c r="B173" s="3"/>
      <c r="C173" s="2"/>
      <c r="D173" s="3"/>
    </row>
    <row r="174">
      <c r="A174" s="3"/>
      <c r="B174" s="3"/>
      <c r="C174" s="2"/>
      <c r="D174" s="3"/>
    </row>
    <row r="175">
      <c r="A175" s="3"/>
      <c r="B175" s="3"/>
      <c r="C175" s="2"/>
      <c r="D175" s="3"/>
    </row>
    <row r="176">
      <c r="A176" s="3"/>
      <c r="B176" s="3"/>
      <c r="C176" s="2"/>
      <c r="D176" s="3"/>
    </row>
    <row r="177">
      <c r="A177" s="3"/>
      <c r="B177" s="3"/>
      <c r="C177" s="2"/>
      <c r="D177" s="3"/>
    </row>
    <row r="178">
      <c r="A178" s="3"/>
      <c r="B178" s="3"/>
      <c r="C178" s="2"/>
      <c r="D178" s="3"/>
    </row>
    <row r="179">
      <c r="A179" s="3"/>
      <c r="B179" s="3"/>
      <c r="C179" s="2"/>
      <c r="D179" s="3"/>
    </row>
    <row r="180">
      <c r="A180" s="3"/>
      <c r="B180" s="3"/>
      <c r="C180" s="2"/>
      <c r="D180" s="3"/>
    </row>
    <row r="181">
      <c r="A181" s="3"/>
      <c r="B181" s="3"/>
      <c r="C181" s="2"/>
      <c r="D181" s="3"/>
    </row>
    <row r="182">
      <c r="A182" s="3"/>
      <c r="B182" s="3"/>
      <c r="C182" s="2"/>
      <c r="D182" s="3"/>
    </row>
    <row r="183">
      <c r="A183" s="3"/>
      <c r="B183" s="3"/>
      <c r="C183" s="2"/>
      <c r="D183" s="3"/>
    </row>
    <row r="184">
      <c r="A184" s="3"/>
      <c r="B184" s="3"/>
      <c r="C184" s="2"/>
      <c r="D184" s="3"/>
    </row>
    <row r="185">
      <c r="A185" s="3"/>
      <c r="B185" s="3"/>
      <c r="C185" s="2"/>
      <c r="D185" s="3"/>
    </row>
    <row r="186">
      <c r="A186" s="3"/>
      <c r="B186" s="3"/>
      <c r="C186" s="2"/>
      <c r="D186" s="3"/>
    </row>
    <row r="187">
      <c r="A187" s="3"/>
      <c r="B187" s="3"/>
      <c r="C187" s="2"/>
      <c r="D187" s="3"/>
    </row>
    <row r="188">
      <c r="A188" s="3"/>
      <c r="B188" s="3"/>
      <c r="C188" s="2"/>
      <c r="D188" s="3"/>
    </row>
    <row r="189">
      <c r="A189" s="3"/>
      <c r="B189" s="3"/>
      <c r="C189" s="2"/>
      <c r="D189" s="3"/>
    </row>
    <row r="190">
      <c r="A190" s="3"/>
      <c r="B190" s="3"/>
      <c r="C190" s="2"/>
      <c r="D190" s="3"/>
    </row>
    <row r="191">
      <c r="A191" s="3"/>
      <c r="B191" s="3"/>
      <c r="C191" s="2"/>
      <c r="D191" s="3"/>
    </row>
    <row r="192">
      <c r="A192" s="3"/>
      <c r="B192" s="3"/>
      <c r="C192" s="2"/>
      <c r="D192" s="3"/>
    </row>
    <row r="193">
      <c r="A193" s="3"/>
      <c r="B193" s="3"/>
      <c r="C193" s="2"/>
      <c r="D193" s="3"/>
    </row>
    <row r="194">
      <c r="A194" s="3"/>
      <c r="B194" s="3"/>
      <c r="C194" s="2"/>
      <c r="D194" s="3"/>
    </row>
    <row r="195">
      <c r="A195" s="3"/>
      <c r="B195" s="3"/>
      <c r="C195" s="2"/>
      <c r="D195" s="3"/>
    </row>
    <row r="196">
      <c r="A196" s="3"/>
      <c r="B196" s="3"/>
      <c r="C196" s="2"/>
      <c r="D196" s="3"/>
    </row>
    <row r="197">
      <c r="A197" s="3"/>
      <c r="B197" s="3"/>
      <c r="C197" s="2"/>
      <c r="D197" s="3"/>
    </row>
    <row r="198">
      <c r="A198" s="3"/>
      <c r="B198" s="3"/>
      <c r="C198" s="2"/>
      <c r="D198" s="3"/>
    </row>
    <row r="199">
      <c r="A199" s="3"/>
      <c r="B199" s="3"/>
      <c r="C199" s="2"/>
      <c r="D199" s="3"/>
    </row>
    <row r="200">
      <c r="A200" s="3"/>
      <c r="B200" s="3"/>
      <c r="C200" s="2"/>
      <c r="D200" s="3"/>
    </row>
    <row r="201">
      <c r="A201" s="3"/>
      <c r="B201" s="3"/>
      <c r="C201" s="2"/>
      <c r="D201" s="3"/>
    </row>
    <row r="202">
      <c r="A202" s="3"/>
      <c r="B202" s="3"/>
      <c r="C202" s="2"/>
      <c r="D202" s="3"/>
    </row>
    <row r="203">
      <c r="A203" s="3"/>
      <c r="B203" s="3"/>
      <c r="C203" s="2"/>
      <c r="D203" s="3"/>
    </row>
    <row r="204">
      <c r="A204" s="3"/>
      <c r="B204" s="3"/>
      <c r="C204" s="2"/>
      <c r="D204" s="3"/>
    </row>
    <row r="205">
      <c r="A205" s="3"/>
      <c r="B205" s="3"/>
      <c r="C205" s="2"/>
      <c r="D205" s="3"/>
    </row>
    <row r="206">
      <c r="A206" s="3"/>
      <c r="B206" s="3"/>
      <c r="C206" s="2"/>
      <c r="D206" s="3"/>
    </row>
    <row r="207">
      <c r="A207" s="3"/>
      <c r="B207" s="3"/>
      <c r="C207" s="2"/>
      <c r="D207" s="3"/>
    </row>
    <row r="208">
      <c r="A208" s="3"/>
      <c r="B208" s="3"/>
      <c r="C208" s="2"/>
      <c r="D208" s="3"/>
    </row>
    <row r="209">
      <c r="A209" s="3"/>
      <c r="B209" s="3"/>
      <c r="C209" s="2"/>
      <c r="D209" s="3"/>
    </row>
    <row r="210">
      <c r="A210" s="3"/>
      <c r="B210" s="3"/>
      <c r="C210" s="2"/>
      <c r="D210" s="3"/>
    </row>
    <row r="211">
      <c r="A211" s="3"/>
      <c r="B211" s="3"/>
      <c r="C211" s="2"/>
      <c r="D211" s="3"/>
    </row>
    <row r="212">
      <c r="A212" s="3"/>
      <c r="B212" s="3"/>
      <c r="C212" s="2"/>
      <c r="D212" s="3"/>
    </row>
    <row r="213">
      <c r="A213" s="3"/>
      <c r="B213" s="3"/>
      <c r="C213" s="2"/>
      <c r="D213" s="3"/>
    </row>
    <row r="214">
      <c r="A214" s="3"/>
      <c r="B214" s="3"/>
      <c r="C214" s="2"/>
      <c r="D214" s="3"/>
    </row>
    <row r="215">
      <c r="A215" s="3"/>
      <c r="B215" s="3"/>
      <c r="C215" s="2"/>
      <c r="D215" s="3"/>
    </row>
    <row r="216">
      <c r="A216" s="3"/>
      <c r="B216" s="3"/>
      <c r="C216" s="2"/>
      <c r="D216" s="3"/>
    </row>
    <row r="217">
      <c r="A217" s="3"/>
      <c r="B217" s="3"/>
      <c r="C217" s="2"/>
      <c r="D217" s="3"/>
    </row>
    <row r="218">
      <c r="A218" s="3"/>
      <c r="B218" s="3"/>
      <c r="C218" s="2"/>
      <c r="D218" s="3"/>
    </row>
    <row r="219">
      <c r="A219" s="3"/>
      <c r="B219" s="3"/>
      <c r="C219" s="2"/>
      <c r="D219" s="3"/>
    </row>
    <row r="220">
      <c r="A220" s="3"/>
      <c r="B220" s="3"/>
      <c r="C220" s="2"/>
      <c r="D220" s="3"/>
    </row>
    <row r="221">
      <c r="A221" s="3"/>
      <c r="B221" s="3"/>
      <c r="C221" s="2"/>
      <c r="D221" s="3"/>
    </row>
    <row r="222">
      <c r="A222" s="3"/>
      <c r="B222" s="3"/>
      <c r="C222" s="2"/>
      <c r="D222" s="3"/>
    </row>
    <row r="223">
      <c r="A223" s="3"/>
      <c r="B223" s="3"/>
      <c r="C223" s="2"/>
      <c r="D223" s="3"/>
    </row>
    <row r="224">
      <c r="A224" s="3"/>
      <c r="B224" s="3"/>
      <c r="C224" s="2"/>
      <c r="D224" s="3"/>
    </row>
    <row r="225">
      <c r="A225" s="3"/>
      <c r="B225" s="3"/>
      <c r="C225" s="2"/>
      <c r="D225" s="3"/>
    </row>
    <row r="226">
      <c r="A226" s="3"/>
      <c r="B226" s="3"/>
      <c r="C226" s="2"/>
      <c r="D226" s="3"/>
    </row>
    <row r="227">
      <c r="A227" s="3"/>
      <c r="B227" s="3"/>
      <c r="C227" s="2"/>
      <c r="D227" s="3"/>
    </row>
    <row r="228">
      <c r="A228" s="3"/>
      <c r="B228" s="3"/>
      <c r="C228" s="2"/>
      <c r="D228" s="3"/>
    </row>
    <row r="229">
      <c r="A229" s="3"/>
      <c r="B229" s="3"/>
      <c r="C229" s="2"/>
      <c r="D229" s="3"/>
    </row>
    <row r="230">
      <c r="A230" s="3"/>
      <c r="B230" s="3"/>
      <c r="C230" s="2"/>
      <c r="D230" s="3"/>
    </row>
    <row r="231">
      <c r="A231" s="3"/>
      <c r="B231" s="3"/>
      <c r="C231" s="2"/>
      <c r="D231" s="3"/>
    </row>
    <row r="232">
      <c r="A232" s="3"/>
      <c r="B232" s="3"/>
      <c r="C232" s="2"/>
      <c r="D232" s="3"/>
    </row>
    <row r="233">
      <c r="A233" s="3"/>
      <c r="B233" s="3"/>
      <c r="C233" s="2"/>
      <c r="D233" s="3"/>
    </row>
    <row r="234">
      <c r="A234" s="3"/>
      <c r="B234" s="3"/>
      <c r="C234" s="2"/>
      <c r="D234" s="3"/>
    </row>
    <row r="235">
      <c r="A235" s="3"/>
      <c r="B235" s="3"/>
      <c r="C235" s="2"/>
      <c r="D235" s="3"/>
    </row>
    <row r="236">
      <c r="A236" s="3"/>
      <c r="B236" s="3"/>
      <c r="C236" s="2"/>
      <c r="D236" s="3"/>
    </row>
    <row r="237">
      <c r="A237" s="3"/>
      <c r="B237" s="3"/>
      <c r="C237" s="2"/>
      <c r="D237" s="3"/>
    </row>
    <row r="238">
      <c r="A238" s="3"/>
      <c r="B238" s="3"/>
      <c r="C238" s="2"/>
      <c r="D238" s="3"/>
    </row>
    <row r="239">
      <c r="A239" s="3"/>
      <c r="B239" s="3"/>
      <c r="C239" s="2"/>
      <c r="D239" s="3"/>
    </row>
    <row r="240">
      <c r="A240" s="3"/>
      <c r="B240" s="3"/>
      <c r="C240" s="2"/>
      <c r="D240" s="3"/>
    </row>
    <row r="241">
      <c r="A241" s="3"/>
      <c r="B241" s="3"/>
      <c r="C241" s="2"/>
      <c r="D241" s="3"/>
    </row>
    <row r="242">
      <c r="A242" s="3"/>
      <c r="B242" s="3"/>
      <c r="C242" s="2"/>
      <c r="D242" s="3"/>
    </row>
    <row r="243">
      <c r="A243" s="3"/>
      <c r="B243" s="3"/>
      <c r="C243" s="2"/>
      <c r="D243" s="3"/>
    </row>
    <row r="244">
      <c r="A244" s="3"/>
      <c r="B244" s="3"/>
      <c r="C244" s="2"/>
      <c r="D244" s="3"/>
    </row>
    <row r="245">
      <c r="A245" s="3"/>
      <c r="B245" s="3"/>
      <c r="C245" s="2"/>
      <c r="D245" s="3"/>
    </row>
    <row r="246">
      <c r="A246" s="3"/>
      <c r="B246" s="3"/>
      <c r="C246" s="2"/>
      <c r="D246" s="3"/>
    </row>
    <row r="247">
      <c r="A247" s="3"/>
      <c r="B247" s="3"/>
      <c r="C247" s="2"/>
      <c r="D247" s="3"/>
    </row>
    <row r="248">
      <c r="A248" s="3"/>
      <c r="B248" s="3"/>
      <c r="C248" s="2"/>
      <c r="D248" s="3"/>
    </row>
    <row r="249">
      <c r="A249" s="3"/>
      <c r="B249" s="3"/>
      <c r="C249" s="2"/>
      <c r="D249" s="3"/>
    </row>
    <row r="250">
      <c r="A250" s="3"/>
      <c r="B250" s="3"/>
      <c r="C250" s="2"/>
      <c r="D250" s="3"/>
    </row>
    <row r="251">
      <c r="A251" s="3"/>
      <c r="B251" s="3"/>
      <c r="C251" s="2"/>
      <c r="D251" s="3"/>
    </row>
    <row r="252">
      <c r="A252" s="3"/>
      <c r="B252" s="3"/>
      <c r="C252" s="2"/>
      <c r="D252" s="3"/>
    </row>
    <row r="253">
      <c r="A253" s="3"/>
      <c r="B253" s="3"/>
      <c r="C253" s="2"/>
      <c r="D253" s="3"/>
    </row>
    <row r="254">
      <c r="A254" s="3"/>
      <c r="B254" s="3"/>
      <c r="C254" s="2"/>
      <c r="D254" s="3"/>
    </row>
    <row r="255">
      <c r="A255" s="3"/>
      <c r="B255" s="3"/>
      <c r="C255" s="2"/>
      <c r="D255" s="3"/>
    </row>
    <row r="256">
      <c r="A256" s="3"/>
      <c r="B256" s="3"/>
      <c r="C256" s="2"/>
      <c r="D256" s="3"/>
    </row>
    <row r="257">
      <c r="A257" s="3"/>
      <c r="B257" s="3"/>
      <c r="C257" s="2"/>
      <c r="D257" s="3"/>
    </row>
    <row r="258">
      <c r="A258" s="3"/>
      <c r="B258" s="3"/>
      <c r="C258" s="2"/>
      <c r="D258" s="3"/>
    </row>
    <row r="259">
      <c r="A259" s="3"/>
      <c r="B259" s="3"/>
      <c r="C259" s="2"/>
      <c r="D259" s="3"/>
    </row>
    <row r="260">
      <c r="A260" s="3"/>
      <c r="B260" s="3"/>
      <c r="C260" s="2"/>
      <c r="D260" s="3"/>
    </row>
    <row r="261">
      <c r="A261" s="3"/>
      <c r="B261" s="3"/>
      <c r="C261" s="2"/>
      <c r="D261" s="3"/>
    </row>
    <row r="262">
      <c r="A262" s="3"/>
      <c r="B262" s="3"/>
      <c r="C262" s="2"/>
      <c r="D262" s="3"/>
    </row>
    <row r="263">
      <c r="A263" s="3"/>
      <c r="B263" s="3"/>
      <c r="C263" s="2"/>
      <c r="D263" s="3"/>
    </row>
    <row r="264">
      <c r="A264" s="3"/>
      <c r="B264" s="3"/>
      <c r="C264" s="2"/>
      <c r="D264" s="3"/>
    </row>
    <row r="265">
      <c r="A265" s="3"/>
      <c r="B265" s="3"/>
      <c r="C265" s="2"/>
      <c r="D265" s="3"/>
    </row>
    <row r="266">
      <c r="A266" s="3"/>
      <c r="B266" s="3"/>
      <c r="C266" s="2"/>
      <c r="D266" s="3"/>
    </row>
    <row r="267">
      <c r="A267" s="3"/>
      <c r="B267" s="3"/>
      <c r="C267" s="2"/>
      <c r="D267" s="3"/>
    </row>
    <row r="268">
      <c r="A268" s="3"/>
      <c r="B268" s="3"/>
      <c r="C268" s="2"/>
      <c r="D268" s="3"/>
    </row>
    <row r="269">
      <c r="A269" s="3"/>
      <c r="B269" s="3"/>
      <c r="C269" s="2"/>
      <c r="D269" s="3"/>
    </row>
    <row r="270">
      <c r="A270" s="3"/>
      <c r="B270" s="3"/>
      <c r="C270" s="2"/>
      <c r="D270" s="3"/>
    </row>
    <row r="271">
      <c r="A271" s="3"/>
      <c r="B271" s="3"/>
      <c r="C271" s="2"/>
      <c r="D271" s="3"/>
    </row>
    <row r="272">
      <c r="A272" s="3"/>
      <c r="B272" s="3"/>
      <c r="C272" s="2"/>
      <c r="D272" s="3"/>
    </row>
    <row r="273">
      <c r="A273" s="3"/>
      <c r="B273" s="3"/>
      <c r="C273" s="2"/>
      <c r="D273" s="3"/>
    </row>
    <row r="274">
      <c r="A274" s="3"/>
      <c r="B274" s="3"/>
      <c r="C274" s="2"/>
      <c r="D274" s="3"/>
    </row>
    <row r="275">
      <c r="A275" s="3"/>
      <c r="B275" s="3"/>
      <c r="C275" s="2"/>
      <c r="D275" s="3"/>
    </row>
    <row r="276">
      <c r="A276" s="3"/>
      <c r="B276" s="3"/>
      <c r="C276" s="2"/>
      <c r="D276" s="3"/>
    </row>
    <row r="277">
      <c r="A277" s="3"/>
      <c r="B277" s="3"/>
      <c r="C277" s="2"/>
      <c r="D277" s="3"/>
    </row>
    <row r="278">
      <c r="A278" s="3"/>
      <c r="B278" s="3"/>
      <c r="C278" s="2"/>
      <c r="D278" s="3"/>
    </row>
    <row r="279">
      <c r="A279" s="3"/>
      <c r="B279" s="3"/>
      <c r="C279" s="2"/>
      <c r="D279" s="3"/>
    </row>
    <row r="280">
      <c r="A280" s="3"/>
      <c r="B280" s="3"/>
      <c r="C280" s="2"/>
      <c r="D280" s="3"/>
    </row>
    <row r="281">
      <c r="A281" s="3"/>
      <c r="B281" s="3"/>
      <c r="C281" s="2"/>
      <c r="D281" s="3"/>
    </row>
    <row r="282">
      <c r="A282" s="3"/>
      <c r="B282" s="3"/>
      <c r="C282" s="2"/>
      <c r="D282" s="3"/>
    </row>
    <row r="283">
      <c r="A283" s="3"/>
      <c r="B283" s="3"/>
      <c r="C283" s="2"/>
      <c r="D283" s="3"/>
    </row>
    <row r="284">
      <c r="A284" s="3"/>
      <c r="B284" s="3"/>
      <c r="C284" s="2"/>
      <c r="D284" s="3"/>
    </row>
    <row r="285">
      <c r="A285" s="3"/>
      <c r="B285" s="3"/>
      <c r="C285" s="2"/>
      <c r="D285" s="3"/>
    </row>
    <row r="286">
      <c r="A286" s="3"/>
      <c r="B286" s="3"/>
      <c r="C286" s="2"/>
      <c r="D286" s="3"/>
    </row>
    <row r="287">
      <c r="A287" s="3"/>
      <c r="B287" s="3"/>
      <c r="C287" s="2"/>
      <c r="D287" s="3"/>
    </row>
    <row r="288">
      <c r="A288" s="3"/>
      <c r="B288" s="3"/>
      <c r="C288" s="2"/>
      <c r="D288" s="3"/>
    </row>
    <row r="289">
      <c r="A289" s="3"/>
      <c r="B289" s="3"/>
      <c r="C289" s="2"/>
      <c r="D289" s="3"/>
    </row>
    <row r="290">
      <c r="A290" s="3"/>
      <c r="B290" s="3"/>
      <c r="C290" s="2"/>
      <c r="D290" s="3"/>
    </row>
    <row r="291">
      <c r="A291" s="3"/>
      <c r="B291" s="3"/>
      <c r="C291" s="2"/>
      <c r="D291" s="3"/>
    </row>
    <row r="292">
      <c r="A292" s="3"/>
      <c r="B292" s="3"/>
      <c r="C292" s="2"/>
      <c r="D292" s="3"/>
    </row>
    <row r="293">
      <c r="A293" s="3"/>
      <c r="B293" s="3"/>
      <c r="C293" s="2"/>
      <c r="D293" s="3"/>
    </row>
    <row r="294">
      <c r="A294" s="3"/>
      <c r="B294" s="3"/>
      <c r="C294" s="2"/>
      <c r="D294" s="3"/>
    </row>
    <row r="295">
      <c r="A295" s="3"/>
      <c r="B295" s="3"/>
      <c r="C295" s="2"/>
      <c r="D295" s="3"/>
    </row>
    <row r="296">
      <c r="A296" s="3"/>
      <c r="B296" s="3"/>
      <c r="C296" s="2"/>
      <c r="D296" s="3"/>
    </row>
    <row r="297">
      <c r="A297" s="3"/>
      <c r="B297" s="3"/>
      <c r="C297" s="2"/>
      <c r="D297" s="3"/>
    </row>
    <row r="298">
      <c r="A298" s="3"/>
      <c r="B298" s="3"/>
      <c r="C298" s="2"/>
      <c r="D298" s="3"/>
    </row>
    <row r="299">
      <c r="A299" s="3"/>
      <c r="B299" s="3"/>
      <c r="C299" s="2"/>
      <c r="D299" s="3"/>
    </row>
    <row r="300">
      <c r="A300" s="3"/>
      <c r="B300" s="3"/>
      <c r="C300" s="2"/>
      <c r="D300" s="3"/>
    </row>
    <row r="301">
      <c r="A301" s="3"/>
      <c r="B301" s="3"/>
      <c r="C301" s="2"/>
      <c r="D301" s="3"/>
    </row>
    <row r="302">
      <c r="A302" s="3"/>
      <c r="B302" s="3"/>
      <c r="C302" s="2"/>
      <c r="D302" s="3"/>
    </row>
    <row r="303">
      <c r="A303" s="3"/>
      <c r="B303" s="3"/>
      <c r="C303" s="2"/>
      <c r="D303" s="3"/>
    </row>
    <row r="304">
      <c r="A304" s="3"/>
      <c r="B304" s="3"/>
      <c r="C304" s="2"/>
      <c r="D304" s="3"/>
    </row>
    <row r="305">
      <c r="A305" s="3"/>
      <c r="B305" s="3"/>
      <c r="C305" s="2"/>
      <c r="D305" s="3"/>
    </row>
    <row r="306">
      <c r="A306" s="3"/>
      <c r="B306" s="3"/>
      <c r="C306" s="2"/>
      <c r="D306" s="3"/>
    </row>
    <row r="307">
      <c r="A307" s="3"/>
      <c r="B307" s="3"/>
      <c r="C307" s="2"/>
      <c r="D307" s="3"/>
    </row>
    <row r="308">
      <c r="A308" s="3"/>
      <c r="B308" s="3"/>
      <c r="C308" s="2"/>
      <c r="D308" s="3"/>
    </row>
    <row r="309">
      <c r="A309" s="3"/>
      <c r="B309" s="3"/>
      <c r="C309" s="2"/>
      <c r="D309" s="3"/>
    </row>
    <row r="310">
      <c r="A310" s="3"/>
      <c r="B310" s="3"/>
      <c r="C310" s="2"/>
      <c r="D310" s="3"/>
    </row>
    <row r="311">
      <c r="A311" s="3"/>
      <c r="B311" s="3"/>
      <c r="C311" s="2"/>
      <c r="D311" s="3"/>
    </row>
    <row r="312">
      <c r="A312" s="3"/>
      <c r="B312" s="3"/>
      <c r="C312" s="2"/>
      <c r="D312" s="3"/>
    </row>
    <row r="313">
      <c r="A313" s="3"/>
      <c r="B313" s="3"/>
      <c r="C313" s="2"/>
      <c r="D313" s="3"/>
    </row>
    <row r="314">
      <c r="A314" s="3"/>
      <c r="B314" s="3"/>
      <c r="C314" s="2"/>
      <c r="D314" s="3"/>
    </row>
    <row r="315">
      <c r="A315" s="3"/>
      <c r="B315" s="3"/>
      <c r="C315" s="2"/>
      <c r="D315" s="3"/>
    </row>
    <row r="316">
      <c r="A316" s="3"/>
      <c r="B316" s="3"/>
      <c r="C316" s="2"/>
      <c r="D316" s="3"/>
    </row>
    <row r="317">
      <c r="A317" s="3"/>
      <c r="B317" s="3"/>
      <c r="C317" s="2"/>
      <c r="D317" s="3"/>
    </row>
    <row r="318">
      <c r="A318" s="3"/>
      <c r="B318" s="3"/>
      <c r="C318" s="2"/>
      <c r="D318" s="3"/>
    </row>
    <row r="319">
      <c r="A319" s="3"/>
      <c r="B319" s="3"/>
      <c r="C319" s="2"/>
      <c r="D319" s="3"/>
    </row>
    <row r="320">
      <c r="A320" s="3"/>
      <c r="B320" s="3"/>
      <c r="C320" s="2"/>
      <c r="D320" s="3"/>
    </row>
    <row r="321">
      <c r="A321" s="3"/>
      <c r="B321" s="3"/>
      <c r="C321" s="2"/>
      <c r="D321" s="3"/>
    </row>
    <row r="322">
      <c r="A322" s="3"/>
      <c r="B322" s="3"/>
      <c r="C322" s="2"/>
      <c r="D322" s="3"/>
    </row>
    <row r="323">
      <c r="A323" s="3"/>
      <c r="B323" s="3"/>
      <c r="C323" s="2"/>
      <c r="D323" s="3"/>
    </row>
    <row r="324">
      <c r="A324" s="3"/>
      <c r="B324" s="3"/>
      <c r="C324" s="2"/>
      <c r="D324" s="3"/>
    </row>
    <row r="325">
      <c r="A325" s="3"/>
      <c r="B325" s="3"/>
      <c r="C325" s="2"/>
      <c r="D325" s="3"/>
    </row>
    <row r="326">
      <c r="A326" s="3"/>
      <c r="B326" s="3"/>
      <c r="C326" s="2"/>
      <c r="D326" s="3"/>
    </row>
    <row r="327">
      <c r="A327" s="3"/>
      <c r="B327" s="3"/>
      <c r="C327" s="2"/>
      <c r="D327" s="3"/>
    </row>
    <row r="328">
      <c r="A328" s="3"/>
      <c r="B328" s="3"/>
      <c r="C328" s="2"/>
      <c r="D328" s="3"/>
    </row>
    <row r="329">
      <c r="A329" s="3"/>
      <c r="B329" s="3"/>
      <c r="C329" s="2"/>
      <c r="D329" s="3"/>
    </row>
    <row r="330">
      <c r="A330" s="3"/>
      <c r="B330" s="3"/>
      <c r="C330" s="2"/>
      <c r="D330" s="3"/>
    </row>
    <row r="331">
      <c r="A331" s="3"/>
      <c r="B331" s="3"/>
      <c r="C331" s="2"/>
      <c r="D331" s="3"/>
    </row>
    <row r="332">
      <c r="A332" s="3"/>
      <c r="B332" s="3"/>
      <c r="C332" s="2"/>
      <c r="D332" s="3"/>
    </row>
    <row r="333">
      <c r="A333" s="3"/>
      <c r="B333" s="3"/>
      <c r="C333" s="2"/>
      <c r="D333" s="3"/>
    </row>
    <row r="334">
      <c r="A334" s="3"/>
      <c r="B334" s="3"/>
      <c r="C334" s="2"/>
      <c r="D334" s="3"/>
    </row>
    <row r="335">
      <c r="A335" s="3"/>
      <c r="B335" s="3"/>
      <c r="C335" s="2"/>
      <c r="D335" s="3"/>
    </row>
    <row r="336">
      <c r="A336" s="3"/>
      <c r="B336" s="3"/>
      <c r="C336" s="2"/>
      <c r="D336" s="3"/>
    </row>
    <row r="337">
      <c r="A337" s="3"/>
      <c r="B337" s="3"/>
      <c r="C337" s="2"/>
      <c r="D337" s="3"/>
    </row>
    <row r="338">
      <c r="A338" s="3"/>
      <c r="B338" s="3"/>
      <c r="C338" s="2"/>
      <c r="D338" s="3"/>
    </row>
    <row r="339">
      <c r="A339" s="3"/>
      <c r="B339" s="3"/>
      <c r="C339" s="2"/>
      <c r="D339" s="3"/>
    </row>
    <row r="340">
      <c r="A340" s="3"/>
      <c r="B340" s="3"/>
      <c r="C340" s="2"/>
      <c r="D340" s="3"/>
    </row>
    <row r="341">
      <c r="A341" s="3"/>
      <c r="B341" s="3"/>
      <c r="C341" s="2"/>
      <c r="D341" s="3"/>
    </row>
    <row r="342">
      <c r="A342" s="3"/>
      <c r="B342" s="3"/>
      <c r="C342" s="2"/>
      <c r="D342" s="3"/>
    </row>
    <row r="343">
      <c r="A343" s="3"/>
      <c r="B343" s="3"/>
      <c r="C343" s="2"/>
      <c r="D343" s="3"/>
    </row>
    <row r="344">
      <c r="A344" s="3"/>
      <c r="B344" s="3"/>
      <c r="C344" s="2"/>
      <c r="D344" s="3"/>
    </row>
    <row r="345">
      <c r="A345" s="3"/>
      <c r="B345" s="3"/>
      <c r="C345" s="2"/>
      <c r="D345" s="3"/>
    </row>
    <row r="346">
      <c r="A346" s="3"/>
      <c r="B346" s="3"/>
      <c r="C346" s="2"/>
      <c r="D346" s="3"/>
    </row>
    <row r="347">
      <c r="A347" s="3"/>
      <c r="B347" s="3"/>
      <c r="C347" s="2"/>
      <c r="D347" s="3"/>
    </row>
    <row r="348">
      <c r="A348" s="3"/>
      <c r="B348" s="3"/>
      <c r="C348" s="2"/>
      <c r="D348" s="3"/>
    </row>
    <row r="349">
      <c r="A349" s="3"/>
      <c r="B349" s="3"/>
      <c r="C349" s="2"/>
      <c r="D349" s="3"/>
    </row>
    <row r="350">
      <c r="A350" s="3"/>
      <c r="B350" s="3"/>
      <c r="C350" s="2"/>
      <c r="D350" s="3"/>
    </row>
    <row r="351">
      <c r="A351" s="3"/>
      <c r="B351" s="3"/>
      <c r="C351" s="2"/>
      <c r="D351" s="3"/>
    </row>
    <row r="352">
      <c r="A352" s="3"/>
      <c r="B352" s="3"/>
      <c r="C352" s="2"/>
      <c r="D352" s="3"/>
    </row>
    <row r="353">
      <c r="A353" s="3"/>
      <c r="B353" s="3"/>
      <c r="C353" s="2"/>
      <c r="D353" s="3"/>
    </row>
    <row r="354">
      <c r="A354" s="3"/>
      <c r="B354" s="3"/>
      <c r="C354" s="2"/>
      <c r="D354" s="3"/>
    </row>
    <row r="355">
      <c r="A355" s="3"/>
      <c r="B355" s="3"/>
      <c r="C355" s="2"/>
      <c r="D355" s="3"/>
    </row>
    <row r="356">
      <c r="A356" s="3"/>
      <c r="B356" s="3"/>
      <c r="C356" s="2"/>
      <c r="D356" s="3"/>
    </row>
    <row r="357">
      <c r="A357" s="3"/>
      <c r="B357" s="3"/>
      <c r="C357" s="2"/>
      <c r="D357" s="3"/>
    </row>
    <row r="358">
      <c r="A358" s="3"/>
      <c r="B358" s="3"/>
      <c r="C358" s="2"/>
      <c r="D358" s="3"/>
    </row>
    <row r="359">
      <c r="A359" s="3"/>
      <c r="B359" s="3"/>
      <c r="C359" s="2"/>
      <c r="D359" s="3"/>
    </row>
    <row r="360">
      <c r="A360" s="3"/>
      <c r="B360" s="3"/>
      <c r="C360" s="2"/>
      <c r="D360" s="3"/>
    </row>
    <row r="361">
      <c r="A361" s="3"/>
      <c r="B361" s="3"/>
      <c r="C361" s="2"/>
      <c r="D361" s="3"/>
    </row>
    <row r="362">
      <c r="A362" s="3"/>
      <c r="B362" s="3"/>
      <c r="C362" s="2"/>
      <c r="D362" s="3"/>
    </row>
    <row r="363">
      <c r="A363" s="3"/>
      <c r="B363" s="3"/>
      <c r="C363" s="2"/>
      <c r="D363" s="3"/>
    </row>
    <row r="364">
      <c r="A364" s="3"/>
      <c r="B364" s="3"/>
      <c r="C364" s="2"/>
      <c r="D364" s="3"/>
    </row>
    <row r="365">
      <c r="A365" s="3"/>
      <c r="B365" s="3"/>
      <c r="C365" s="2"/>
      <c r="D365" s="3"/>
    </row>
    <row r="366">
      <c r="A366" s="3"/>
      <c r="B366" s="3"/>
      <c r="C366" s="2"/>
      <c r="D366" s="3"/>
    </row>
    <row r="367">
      <c r="A367" s="3"/>
      <c r="B367" s="3"/>
      <c r="C367" s="2"/>
      <c r="D367" s="3"/>
    </row>
    <row r="368">
      <c r="A368" s="3"/>
      <c r="B368" s="3"/>
      <c r="C368" s="2"/>
      <c r="D368" s="3"/>
    </row>
    <row r="369">
      <c r="A369" s="3"/>
      <c r="B369" s="3"/>
      <c r="C369" s="2"/>
      <c r="D369" s="3"/>
    </row>
    <row r="370">
      <c r="A370" s="3"/>
      <c r="B370" s="3"/>
      <c r="C370" s="2"/>
      <c r="D370" s="3"/>
    </row>
    <row r="371">
      <c r="A371" s="3"/>
      <c r="B371" s="3"/>
      <c r="C371" s="2"/>
      <c r="D371" s="3"/>
    </row>
    <row r="372">
      <c r="A372" s="3"/>
      <c r="B372" s="3"/>
      <c r="C372" s="2"/>
      <c r="D372" s="3"/>
    </row>
    <row r="373">
      <c r="A373" s="3"/>
      <c r="B373" s="3"/>
      <c r="C373" s="2"/>
      <c r="D373" s="3"/>
    </row>
    <row r="374">
      <c r="A374" s="3"/>
      <c r="B374" s="3"/>
      <c r="C374" s="2"/>
      <c r="D374" s="3"/>
    </row>
    <row r="375">
      <c r="A375" s="3"/>
      <c r="B375" s="3"/>
      <c r="C375" s="2"/>
      <c r="D375" s="3"/>
    </row>
    <row r="376">
      <c r="A376" s="3"/>
      <c r="B376" s="3"/>
      <c r="C376" s="2"/>
      <c r="D376" s="3"/>
    </row>
    <row r="377">
      <c r="A377" s="3"/>
      <c r="B377" s="3"/>
      <c r="C377" s="2"/>
      <c r="D377" s="3"/>
    </row>
    <row r="378">
      <c r="A378" s="3"/>
      <c r="B378" s="3"/>
      <c r="C378" s="2"/>
      <c r="D378" s="3"/>
    </row>
    <row r="379">
      <c r="A379" s="3"/>
      <c r="B379" s="3"/>
      <c r="C379" s="2"/>
      <c r="D379" s="3"/>
    </row>
    <row r="380">
      <c r="A380" s="3"/>
      <c r="B380" s="3"/>
      <c r="C380" s="2"/>
      <c r="D380" s="3"/>
    </row>
    <row r="381">
      <c r="A381" s="3"/>
      <c r="B381" s="3"/>
      <c r="C381" s="2"/>
      <c r="D381" s="3"/>
    </row>
    <row r="382">
      <c r="A382" s="3"/>
      <c r="B382" s="3"/>
      <c r="C382" s="2"/>
      <c r="D382" s="3"/>
    </row>
    <row r="383">
      <c r="A383" s="3"/>
      <c r="B383" s="3"/>
      <c r="C383" s="2"/>
      <c r="D383" s="3"/>
    </row>
    <row r="384">
      <c r="A384" s="3"/>
      <c r="B384" s="3"/>
      <c r="C384" s="2"/>
      <c r="D384" s="3"/>
    </row>
    <row r="385">
      <c r="A385" s="3"/>
      <c r="B385" s="3"/>
      <c r="C385" s="2"/>
      <c r="D385" s="3"/>
    </row>
    <row r="386">
      <c r="A386" s="3"/>
      <c r="B386" s="3"/>
      <c r="C386" s="2"/>
      <c r="D386" s="3"/>
    </row>
    <row r="387">
      <c r="A387" s="3"/>
      <c r="B387" s="3"/>
      <c r="C387" s="2"/>
      <c r="D387" s="3"/>
    </row>
    <row r="388">
      <c r="A388" s="3"/>
      <c r="B388" s="3"/>
      <c r="C388" s="2"/>
      <c r="D388" s="3"/>
    </row>
    <row r="389">
      <c r="A389" s="3"/>
      <c r="B389" s="3"/>
      <c r="C389" s="2"/>
      <c r="D389" s="3"/>
    </row>
    <row r="390">
      <c r="A390" s="3"/>
      <c r="B390" s="3"/>
      <c r="C390" s="2"/>
      <c r="D390" s="3"/>
    </row>
    <row r="391">
      <c r="A391" s="3"/>
      <c r="B391" s="3"/>
      <c r="C391" s="2"/>
      <c r="D391" s="3"/>
    </row>
    <row r="392">
      <c r="A392" s="3"/>
      <c r="B392" s="3"/>
      <c r="C392" s="2"/>
      <c r="D392" s="3"/>
    </row>
    <row r="393">
      <c r="A393" s="3"/>
      <c r="B393" s="3"/>
      <c r="C393" s="2"/>
      <c r="D393" s="3"/>
    </row>
    <row r="394">
      <c r="A394" s="3"/>
      <c r="B394" s="3"/>
      <c r="C394" s="2"/>
      <c r="D394" s="3"/>
    </row>
    <row r="395">
      <c r="A395" s="3"/>
      <c r="B395" s="3"/>
      <c r="C395" s="2"/>
      <c r="D395" s="3"/>
    </row>
    <row r="396">
      <c r="A396" s="3"/>
      <c r="B396" s="3"/>
      <c r="C396" s="2"/>
      <c r="D396" s="3"/>
    </row>
    <row r="397">
      <c r="A397" s="3"/>
      <c r="B397" s="3"/>
      <c r="C397" s="2"/>
      <c r="D397" s="3"/>
    </row>
    <row r="398">
      <c r="A398" s="3"/>
      <c r="B398" s="3"/>
      <c r="C398" s="2"/>
      <c r="D398" s="3"/>
    </row>
    <row r="399">
      <c r="A399" s="3"/>
      <c r="B399" s="3"/>
      <c r="C399" s="2"/>
      <c r="D399" s="3"/>
    </row>
    <row r="400">
      <c r="A400" s="3"/>
      <c r="B400" s="3"/>
      <c r="C400" s="2"/>
      <c r="D400" s="3"/>
    </row>
    <row r="401">
      <c r="A401" s="3"/>
      <c r="B401" s="3"/>
      <c r="C401" s="2"/>
      <c r="D401" s="3"/>
    </row>
    <row r="402">
      <c r="A402" s="3"/>
      <c r="B402" s="3"/>
      <c r="C402" s="2"/>
      <c r="D402" s="3"/>
    </row>
    <row r="403">
      <c r="A403" s="3"/>
      <c r="B403" s="3"/>
      <c r="C403" s="2"/>
      <c r="D403" s="3"/>
    </row>
    <row r="404">
      <c r="A404" s="3"/>
      <c r="B404" s="3"/>
      <c r="C404" s="2"/>
      <c r="D404" s="3"/>
    </row>
    <row r="405">
      <c r="A405" s="3"/>
      <c r="B405" s="3"/>
      <c r="C405" s="2"/>
      <c r="D405" s="3"/>
    </row>
    <row r="406">
      <c r="A406" s="3"/>
      <c r="B406" s="3"/>
      <c r="C406" s="2"/>
      <c r="D406" s="3"/>
    </row>
    <row r="407">
      <c r="A407" s="3"/>
      <c r="B407" s="3"/>
      <c r="C407" s="2"/>
      <c r="D407" s="3"/>
    </row>
    <row r="408">
      <c r="A408" s="3"/>
      <c r="B408" s="3"/>
      <c r="C408" s="2"/>
      <c r="D408" s="3"/>
    </row>
    <row r="409">
      <c r="A409" s="3"/>
      <c r="B409" s="3"/>
      <c r="C409" s="2"/>
      <c r="D409" s="3"/>
    </row>
    <row r="410">
      <c r="A410" s="3"/>
      <c r="B410" s="3"/>
      <c r="C410" s="2"/>
      <c r="D410" s="3"/>
    </row>
    <row r="411">
      <c r="A411" s="3"/>
      <c r="B411" s="3"/>
      <c r="C411" s="2"/>
      <c r="D411" s="3"/>
    </row>
    <row r="412">
      <c r="A412" s="3"/>
      <c r="B412" s="3"/>
      <c r="C412" s="2"/>
      <c r="D412" s="3"/>
    </row>
    <row r="413">
      <c r="A413" s="3"/>
      <c r="B413" s="3"/>
      <c r="C413" s="2"/>
      <c r="D413" s="3"/>
    </row>
    <row r="414">
      <c r="A414" s="3"/>
      <c r="B414" s="3"/>
      <c r="C414" s="2"/>
      <c r="D414" s="3"/>
    </row>
    <row r="415">
      <c r="A415" s="3"/>
      <c r="B415" s="3"/>
      <c r="C415" s="2"/>
      <c r="D415" s="3"/>
    </row>
    <row r="416">
      <c r="A416" s="3"/>
      <c r="B416" s="3"/>
      <c r="C416" s="2"/>
      <c r="D416" s="3"/>
    </row>
    <row r="417">
      <c r="A417" s="3"/>
      <c r="B417" s="3"/>
      <c r="C417" s="2"/>
      <c r="D417" s="3"/>
    </row>
    <row r="418">
      <c r="A418" s="3"/>
      <c r="B418" s="3"/>
      <c r="C418" s="2"/>
      <c r="D418" s="3"/>
    </row>
    <row r="419">
      <c r="A419" s="3"/>
      <c r="B419" s="3"/>
      <c r="C419" s="2"/>
      <c r="D419" s="3"/>
    </row>
    <row r="420">
      <c r="A420" s="3"/>
      <c r="B420" s="3"/>
      <c r="C420" s="2"/>
      <c r="D420" s="3"/>
    </row>
    <row r="421">
      <c r="A421" s="3"/>
      <c r="B421" s="3"/>
      <c r="C421" s="2"/>
      <c r="D421" s="3"/>
    </row>
    <row r="422">
      <c r="A422" s="3"/>
      <c r="B422" s="3"/>
      <c r="C422" s="2"/>
      <c r="D422" s="3"/>
    </row>
    <row r="423">
      <c r="A423" s="3"/>
      <c r="B423" s="3"/>
      <c r="C423" s="2"/>
      <c r="D423" s="3"/>
    </row>
    <row r="424">
      <c r="A424" s="3"/>
      <c r="B424" s="3"/>
      <c r="C424" s="2"/>
      <c r="D424" s="3"/>
    </row>
    <row r="425">
      <c r="A425" s="3"/>
      <c r="B425" s="3"/>
      <c r="C425" s="2"/>
      <c r="D425" s="3"/>
    </row>
    <row r="426">
      <c r="A426" s="3"/>
      <c r="B426" s="3"/>
      <c r="C426" s="2"/>
      <c r="D426" s="3"/>
    </row>
    <row r="427">
      <c r="A427" s="3"/>
      <c r="B427" s="3"/>
      <c r="C427" s="2"/>
      <c r="D427" s="3"/>
    </row>
    <row r="428">
      <c r="A428" s="3"/>
      <c r="B428" s="3"/>
      <c r="C428" s="2"/>
      <c r="D428" s="3"/>
    </row>
    <row r="429">
      <c r="A429" s="3"/>
      <c r="B429" s="3"/>
      <c r="C429" s="2"/>
      <c r="D429" s="3"/>
    </row>
    <row r="430">
      <c r="A430" s="3"/>
      <c r="B430" s="3"/>
      <c r="C430" s="2"/>
      <c r="D430" s="3"/>
    </row>
    <row r="431">
      <c r="A431" s="3"/>
      <c r="B431" s="3"/>
      <c r="C431" s="2"/>
      <c r="D431" s="3"/>
    </row>
    <row r="432">
      <c r="A432" s="3"/>
      <c r="B432" s="3"/>
      <c r="C432" s="2"/>
      <c r="D432" s="3"/>
    </row>
    <row r="433">
      <c r="A433" s="3"/>
      <c r="B433" s="3"/>
      <c r="C433" s="2"/>
      <c r="D433" s="3"/>
    </row>
    <row r="434">
      <c r="A434" s="3"/>
      <c r="B434" s="3"/>
      <c r="C434" s="2"/>
      <c r="D434" s="3"/>
    </row>
    <row r="435">
      <c r="A435" s="3"/>
      <c r="B435" s="3"/>
      <c r="C435" s="2"/>
      <c r="D435" s="3"/>
    </row>
    <row r="436">
      <c r="A436" s="3"/>
      <c r="B436" s="3"/>
      <c r="C436" s="2"/>
      <c r="D436" s="3"/>
    </row>
    <row r="437">
      <c r="A437" s="3"/>
      <c r="B437" s="3"/>
      <c r="C437" s="2"/>
      <c r="D437" s="3"/>
    </row>
    <row r="438">
      <c r="A438" s="3"/>
      <c r="B438" s="3"/>
      <c r="C438" s="2"/>
      <c r="D438" s="3"/>
    </row>
    <row r="439">
      <c r="A439" s="3"/>
      <c r="B439" s="3"/>
      <c r="C439" s="2"/>
      <c r="D439" s="3"/>
    </row>
    <row r="440">
      <c r="A440" s="3"/>
      <c r="B440" s="3"/>
      <c r="C440" s="2"/>
      <c r="D440" s="3"/>
    </row>
    <row r="441">
      <c r="A441" s="3"/>
      <c r="B441" s="3"/>
      <c r="C441" s="2"/>
      <c r="D441" s="3"/>
    </row>
    <row r="442">
      <c r="A442" s="3"/>
      <c r="B442" s="3"/>
      <c r="C442" s="2"/>
      <c r="D442" s="3"/>
    </row>
    <row r="443">
      <c r="A443" s="3"/>
      <c r="B443" s="3"/>
      <c r="C443" s="2"/>
      <c r="D443" s="3"/>
    </row>
    <row r="444">
      <c r="A444" s="3"/>
      <c r="B444" s="3"/>
      <c r="C444" s="2"/>
      <c r="D444" s="3"/>
    </row>
    <row r="445">
      <c r="A445" s="3"/>
      <c r="B445" s="3"/>
      <c r="C445" s="2"/>
      <c r="D445" s="3"/>
    </row>
    <row r="446">
      <c r="A446" s="3"/>
      <c r="B446" s="3"/>
      <c r="C446" s="2"/>
      <c r="D446" s="3"/>
    </row>
    <row r="447">
      <c r="A447" s="3"/>
      <c r="B447" s="3"/>
      <c r="C447" s="2"/>
      <c r="D447" s="3"/>
    </row>
    <row r="448">
      <c r="A448" s="3"/>
      <c r="B448" s="3"/>
      <c r="C448" s="2"/>
      <c r="D448" s="3"/>
    </row>
    <row r="449">
      <c r="A449" s="3"/>
      <c r="B449" s="3"/>
      <c r="C449" s="2"/>
      <c r="D449" s="3"/>
    </row>
    <row r="450">
      <c r="A450" s="3"/>
      <c r="B450" s="3"/>
      <c r="C450" s="2"/>
      <c r="D450" s="3"/>
    </row>
    <row r="451">
      <c r="A451" s="3"/>
      <c r="B451" s="3"/>
      <c r="C451" s="2"/>
      <c r="D451" s="3"/>
    </row>
    <row r="452">
      <c r="A452" s="3"/>
      <c r="B452" s="3"/>
      <c r="C452" s="2"/>
      <c r="D452" s="3"/>
    </row>
    <row r="453">
      <c r="A453" s="3"/>
      <c r="B453" s="3"/>
      <c r="C453" s="2"/>
      <c r="D453" s="3"/>
    </row>
    <row r="454">
      <c r="A454" s="3"/>
      <c r="B454" s="3"/>
      <c r="C454" s="2"/>
      <c r="D454" s="3"/>
    </row>
    <row r="455">
      <c r="A455" s="3"/>
      <c r="B455" s="3"/>
      <c r="C455" s="2"/>
      <c r="D455" s="3"/>
    </row>
    <row r="456">
      <c r="A456" s="3"/>
      <c r="B456" s="3"/>
      <c r="C456" s="2"/>
      <c r="D456" s="3"/>
    </row>
    <row r="457">
      <c r="A457" s="3"/>
      <c r="B457" s="3"/>
      <c r="C457" s="2"/>
      <c r="D457" s="3"/>
    </row>
    <row r="458">
      <c r="A458" s="3"/>
      <c r="B458" s="3"/>
      <c r="C458" s="2"/>
      <c r="D458" s="3"/>
    </row>
    <row r="459">
      <c r="A459" s="3"/>
      <c r="B459" s="3"/>
      <c r="C459" s="2"/>
      <c r="D459" s="3"/>
    </row>
    <row r="460">
      <c r="A460" s="3"/>
      <c r="B460" s="3"/>
      <c r="C460" s="2"/>
      <c r="D460" s="3"/>
    </row>
    <row r="461">
      <c r="A461" s="3"/>
      <c r="B461" s="3"/>
      <c r="C461" s="2"/>
      <c r="D461" s="3"/>
    </row>
    <row r="462">
      <c r="A462" s="3"/>
      <c r="B462" s="3"/>
      <c r="C462" s="2"/>
      <c r="D462" s="3"/>
    </row>
    <row r="463">
      <c r="A463" s="3"/>
      <c r="B463" s="3"/>
      <c r="C463" s="2"/>
      <c r="D463" s="3"/>
    </row>
    <row r="464">
      <c r="A464" s="3"/>
      <c r="B464" s="3"/>
      <c r="C464" s="2"/>
      <c r="D464" s="3"/>
    </row>
    <row r="465">
      <c r="A465" s="3"/>
      <c r="B465" s="3"/>
      <c r="C465" s="2"/>
      <c r="D465" s="3"/>
    </row>
    <row r="466">
      <c r="A466" s="3"/>
      <c r="B466" s="3"/>
      <c r="C466" s="2"/>
      <c r="D466" s="3"/>
    </row>
    <row r="467">
      <c r="A467" s="3"/>
      <c r="B467" s="3"/>
      <c r="C467" s="2"/>
      <c r="D467" s="3"/>
    </row>
    <row r="468">
      <c r="A468" s="3"/>
      <c r="B468" s="3"/>
      <c r="C468" s="2"/>
      <c r="D468" s="3"/>
    </row>
    <row r="469">
      <c r="A469" s="3"/>
      <c r="B469" s="3"/>
      <c r="C469" s="2"/>
      <c r="D469" s="3"/>
    </row>
    <row r="470">
      <c r="A470" s="3"/>
      <c r="B470" s="3"/>
      <c r="C470" s="2"/>
      <c r="D470" s="3"/>
    </row>
    <row r="471">
      <c r="A471" s="3"/>
      <c r="B471" s="3"/>
      <c r="C471" s="2"/>
      <c r="D471" s="3"/>
    </row>
    <row r="472">
      <c r="A472" s="3"/>
      <c r="B472" s="3"/>
      <c r="C472" s="2"/>
      <c r="D472" s="3"/>
    </row>
    <row r="473">
      <c r="A473" s="3"/>
      <c r="B473" s="3"/>
      <c r="C473" s="2"/>
      <c r="D473" s="3"/>
    </row>
    <row r="474">
      <c r="A474" s="3"/>
      <c r="B474" s="3"/>
      <c r="C474" s="2"/>
      <c r="D474" s="3"/>
    </row>
    <row r="475">
      <c r="A475" s="3"/>
      <c r="B475" s="3"/>
      <c r="C475" s="2"/>
      <c r="D475" s="3"/>
    </row>
    <row r="476">
      <c r="A476" s="3"/>
      <c r="B476" s="3"/>
      <c r="C476" s="2"/>
      <c r="D476" s="3"/>
    </row>
    <row r="477">
      <c r="A477" s="3"/>
      <c r="B477" s="3"/>
      <c r="C477" s="2"/>
      <c r="D477" s="3"/>
    </row>
    <row r="478">
      <c r="A478" s="3"/>
      <c r="B478" s="3"/>
      <c r="C478" s="2"/>
      <c r="D478" s="3"/>
    </row>
    <row r="479">
      <c r="A479" s="3"/>
      <c r="B479" s="3"/>
      <c r="C479" s="2"/>
      <c r="D479" s="3"/>
    </row>
    <row r="480">
      <c r="A480" s="3"/>
      <c r="B480" s="3"/>
      <c r="C480" s="2"/>
      <c r="D480" s="3"/>
    </row>
    <row r="481">
      <c r="A481" s="3"/>
      <c r="B481" s="3"/>
      <c r="C481" s="2"/>
      <c r="D481" s="3"/>
    </row>
    <row r="482">
      <c r="A482" s="3"/>
      <c r="B482" s="3"/>
      <c r="C482" s="2"/>
      <c r="D482" s="3"/>
    </row>
    <row r="483">
      <c r="A483" s="3"/>
      <c r="B483" s="3"/>
      <c r="C483" s="2"/>
      <c r="D483" s="3"/>
    </row>
    <row r="484">
      <c r="A484" s="3"/>
      <c r="B484" s="3"/>
      <c r="C484" s="2"/>
      <c r="D484" s="3"/>
    </row>
    <row r="485">
      <c r="A485" s="3"/>
      <c r="B485" s="3"/>
      <c r="C485" s="2"/>
      <c r="D485" s="3"/>
    </row>
    <row r="486">
      <c r="A486" s="3"/>
      <c r="B486" s="3"/>
      <c r="C486" s="2"/>
      <c r="D486" s="3"/>
    </row>
    <row r="487">
      <c r="A487" s="3"/>
      <c r="B487" s="3"/>
      <c r="C487" s="2"/>
      <c r="D487" s="3"/>
    </row>
    <row r="488">
      <c r="A488" s="3"/>
      <c r="B488" s="3"/>
      <c r="C488" s="2"/>
      <c r="D488" s="3"/>
    </row>
    <row r="489">
      <c r="A489" s="3"/>
      <c r="B489" s="3"/>
      <c r="C489" s="2"/>
      <c r="D489" s="3"/>
    </row>
    <row r="490">
      <c r="A490" s="3"/>
      <c r="B490" s="3"/>
      <c r="C490" s="2"/>
      <c r="D490" s="3"/>
    </row>
    <row r="491">
      <c r="A491" s="3"/>
      <c r="B491" s="3"/>
      <c r="C491" s="2"/>
      <c r="D491" s="3"/>
    </row>
    <row r="492">
      <c r="A492" s="3"/>
      <c r="B492" s="3"/>
      <c r="C492" s="2"/>
      <c r="D492" s="3"/>
    </row>
    <row r="493">
      <c r="A493" s="3"/>
      <c r="B493" s="3"/>
      <c r="C493" s="2"/>
      <c r="D493" s="3"/>
    </row>
    <row r="494">
      <c r="A494" s="3"/>
      <c r="B494" s="3"/>
      <c r="C494" s="2"/>
      <c r="D494" s="3"/>
    </row>
    <row r="495">
      <c r="A495" s="3"/>
      <c r="B495" s="3"/>
      <c r="C495" s="2"/>
      <c r="D495" s="3"/>
    </row>
    <row r="496">
      <c r="A496" s="3"/>
      <c r="B496" s="3"/>
      <c r="C496" s="2"/>
      <c r="D496" s="3"/>
    </row>
    <row r="497">
      <c r="A497" s="3"/>
      <c r="B497" s="3"/>
      <c r="C497" s="2"/>
      <c r="D497" s="3"/>
    </row>
    <row r="498">
      <c r="A498" s="3"/>
      <c r="B498" s="3"/>
      <c r="C498" s="2"/>
      <c r="D498" s="3"/>
    </row>
    <row r="499">
      <c r="A499" s="3"/>
      <c r="B499" s="3"/>
      <c r="C499" s="2"/>
      <c r="D499" s="3"/>
    </row>
    <row r="500">
      <c r="A500" s="3"/>
      <c r="B500" s="3"/>
      <c r="C500" s="2"/>
      <c r="D500" s="3"/>
    </row>
    <row r="501">
      <c r="A501" s="3"/>
      <c r="B501" s="3"/>
      <c r="C501" s="2"/>
      <c r="D501" s="3"/>
    </row>
    <row r="502">
      <c r="A502" s="3"/>
      <c r="B502" s="3"/>
      <c r="C502" s="2"/>
      <c r="D502" s="3"/>
    </row>
    <row r="503">
      <c r="A503" s="3"/>
      <c r="B503" s="3"/>
      <c r="C503" s="2"/>
      <c r="D503" s="3"/>
    </row>
    <row r="504">
      <c r="A504" s="3"/>
      <c r="B504" s="3"/>
      <c r="C504" s="2"/>
      <c r="D504" s="3"/>
    </row>
    <row r="505">
      <c r="A505" s="3"/>
      <c r="B505" s="3"/>
      <c r="C505" s="2"/>
      <c r="D505" s="3"/>
    </row>
    <row r="506">
      <c r="A506" s="3"/>
      <c r="B506" s="3"/>
      <c r="C506" s="2"/>
      <c r="D506" s="3"/>
    </row>
    <row r="507">
      <c r="A507" s="3"/>
      <c r="B507" s="3"/>
      <c r="C507" s="2"/>
      <c r="D507" s="3"/>
    </row>
    <row r="508">
      <c r="A508" s="3"/>
      <c r="B508" s="3"/>
      <c r="C508" s="2"/>
      <c r="D508" s="3"/>
    </row>
    <row r="509">
      <c r="A509" s="3"/>
      <c r="B509" s="3"/>
      <c r="C509" s="2"/>
      <c r="D509" s="3"/>
    </row>
    <row r="510">
      <c r="A510" s="3"/>
      <c r="B510" s="3"/>
      <c r="C510" s="2"/>
      <c r="D510" s="3"/>
    </row>
    <row r="511">
      <c r="A511" s="3"/>
      <c r="B511" s="3"/>
      <c r="C511" s="2"/>
      <c r="D511" s="3"/>
    </row>
    <row r="512">
      <c r="A512" s="3"/>
      <c r="B512" s="3"/>
      <c r="C512" s="2"/>
      <c r="D512" s="3"/>
    </row>
    <row r="513">
      <c r="A513" s="3"/>
      <c r="B513" s="3"/>
      <c r="C513" s="2"/>
      <c r="D513" s="3"/>
    </row>
    <row r="514">
      <c r="A514" s="3"/>
      <c r="B514" s="3"/>
      <c r="C514" s="2"/>
      <c r="D514" s="3"/>
    </row>
    <row r="515">
      <c r="A515" s="3"/>
      <c r="B515" s="3"/>
      <c r="C515" s="2"/>
      <c r="D515" s="3"/>
    </row>
    <row r="516">
      <c r="A516" s="3"/>
      <c r="B516" s="3"/>
      <c r="C516" s="2"/>
      <c r="D516" s="3"/>
    </row>
    <row r="517">
      <c r="A517" s="3"/>
      <c r="B517" s="3"/>
      <c r="C517" s="2"/>
      <c r="D517" s="3"/>
    </row>
    <row r="518">
      <c r="A518" s="3"/>
      <c r="B518" s="3"/>
      <c r="C518" s="2"/>
      <c r="D518" s="3"/>
    </row>
    <row r="519">
      <c r="A519" s="3"/>
      <c r="B519" s="3"/>
      <c r="C519" s="2"/>
      <c r="D519" s="3"/>
    </row>
    <row r="520">
      <c r="A520" s="3"/>
      <c r="B520" s="3"/>
      <c r="C520" s="2"/>
      <c r="D520" s="3"/>
    </row>
    <row r="521">
      <c r="A521" s="3"/>
      <c r="B521" s="3"/>
      <c r="C521" s="2"/>
      <c r="D521" s="3"/>
    </row>
    <row r="522">
      <c r="A522" s="3"/>
      <c r="B522" s="3"/>
      <c r="C522" s="2"/>
      <c r="D522" s="3"/>
    </row>
    <row r="523">
      <c r="A523" s="3"/>
      <c r="B523" s="3"/>
      <c r="C523" s="2"/>
      <c r="D523" s="3"/>
    </row>
    <row r="524">
      <c r="A524" s="3"/>
      <c r="B524" s="3"/>
      <c r="C524" s="2"/>
      <c r="D524" s="3"/>
    </row>
    <row r="525">
      <c r="A525" s="3"/>
      <c r="B525" s="3"/>
      <c r="C525" s="2"/>
      <c r="D525" s="3"/>
    </row>
    <row r="526">
      <c r="A526" s="3"/>
      <c r="B526" s="3"/>
      <c r="C526" s="2"/>
      <c r="D526" s="3"/>
    </row>
    <row r="527">
      <c r="A527" s="3"/>
      <c r="B527" s="3"/>
      <c r="C527" s="2"/>
      <c r="D527" s="3"/>
    </row>
    <row r="528">
      <c r="A528" s="3"/>
      <c r="B528" s="3"/>
      <c r="C528" s="2"/>
      <c r="D528" s="3"/>
    </row>
    <row r="529">
      <c r="A529" s="3"/>
      <c r="B529" s="3"/>
      <c r="C529" s="2"/>
      <c r="D529" s="3"/>
    </row>
    <row r="530">
      <c r="A530" s="3"/>
      <c r="B530" s="3"/>
      <c r="C530" s="2"/>
      <c r="D530" s="3"/>
    </row>
    <row r="531">
      <c r="A531" s="3"/>
      <c r="B531" s="3"/>
      <c r="C531" s="2"/>
      <c r="D531" s="3"/>
    </row>
    <row r="532">
      <c r="A532" s="3"/>
      <c r="B532" s="3"/>
      <c r="C532" s="2"/>
      <c r="D532" s="3"/>
    </row>
    <row r="533">
      <c r="A533" s="3"/>
      <c r="B533" s="3"/>
      <c r="C533" s="2"/>
      <c r="D533" s="3"/>
    </row>
    <row r="534">
      <c r="A534" s="3"/>
      <c r="B534" s="3"/>
      <c r="C534" s="2"/>
      <c r="D534" s="3"/>
    </row>
    <row r="535">
      <c r="A535" s="3"/>
      <c r="B535" s="3"/>
      <c r="C535" s="2"/>
      <c r="D535" s="3"/>
    </row>
    <row r="536">
      <c r="A536" s="3"/>
      <c r="B536" s="3"/>
      <c r="C536" s="2"/>
      <c r="D536" s="3"/>
    </row>
    <row r="537">
      <c r="A537" s="3"/>
      <c r="B537" s="3"/>
      <c r="C537" s="2"/>
      <c r="D537" s="3"/>
    </row>
    <row r="538">
      <c r="A538" s="3"/>
      <c r="B538" s="3"/>
      <c r="C538" s="2"/>
      <c r="D538" s="3"/>
    </row>
    <row r="539">
      <c r="A539" s="3"/>
      <c r="B539" s="3"/>
      <c r="C539" s="2"/>
      <c r="D539" s="3"/>
    </row>
    <row r="540">
      <c r="A540" s="3"/>
      <c r="B540" s="3"/>
      <c r="C540" s="2"/>
      <c r="D540" s="3"/>
    </row>
    <row r="541">
      <c r="A541" s="3"/>
      <c r="B541" s="3"/>
      <c r="C541" s="2"/>
      <c r="D541" s="3"/>
    </row>
    <row r="542">
      <c r="A542" s="3"/>
      <c r="B542" s="3"/>
      <c r="C542" s="2"/>
      <c r="D542" s="3"/>
    </row>
    <row r="543">
      <c r="A543" s="3"/>
      <c r="B543" s="3"/>
      <c r="C543" s="2"/>
      <c r="D543" s="3"/>
    </row>
    <row r="544">
      <c r="A544" s="3"/>
      <c r="B544" s="3"/>
      <c r="C544" s="2"/>
      <c r="D544" s="3"/>
    </row>
    <row r="545">
      <c r="A545" s="3"/>
      <c r="B545" s="3"/>
      <c r="C545" s="2"/>
      <c r="D545" s="3"/>
    </row>
    <row r="546">
      <c r="A546" s="3"/>
      <c r="B546" s="3"/>
      <c r="C546" s="2"/>
      <c r="D546" s="3"/>
    </row>
    <row r="547">
      <c r="A547" s="3"/>
      <c r="B547" s="3"/>
      <c r="C547" s="2"/>
      <c r="D547" s="3"/>
    </row>
    <row r="548">
      <c r="A548" s="3"/>
      <c r="B548" s="3"/>
      <c r="C548" s="2"/>
      <c r="D548" s="3"/>
    </row>
    <row r="549">
      <c r="A549" s="3"/>
      <c r="B549" s="3"/>
      <c r="C549" s="2"/>
      <c r="D549" s="3"/>
    </row>
    <row r="550">
      <c r="A550" s="3"/>
      <c r="B550" s="3"/>
      <c r="C550" s="2"/>
      <c r="D550" s="3"/>
    </row>
    <row r="551">
      <c r="A551" s="3"/>
      <c r="B551" s="3"/>
      <c r="C551" s="2"/>
      <c r="D551" s="3"/>
    </row>
    <row r="552">
      <c r="A552" s="3"/>
      <c r="B552" s="3"/>
      <c r="C552" s="2"/>
      <c r="D552" s="3"/>
    </row>
    <row r="553">
      <c r="A553" s="3"/>
      <c r="B553" s="3"/>
      <c r="C553" s="2"/>
      <c r="D553" s="3"/>
    </row>
    <row r="554">
      <c r="A554" s="3"/>
      <c r="B554" s="3"/>
      <c r="C554" s="2"/>
      <c r="D554" s="3"/>
    </row>
    <row r="555">
      <c r="A555" s="3"/>
      <c r="B555" s="3"/>
      <c r="C555" s="2"/>
      <c r="D555" s="3"/>
    </row>
    <row r="556">
      <c r="A556" s="3"/>
      <c r="B556" s="3"/>
      <c r="C556" s="2"/>
      <c r="D556" s="3"/>
    </row>
    <row r="557">
      <c r="A557" s="3"/>
      <c r="B557" s="3"/>
      <c r="C557" s="2"/>
      <c r="D557" s="3"/>
    </row>
    <row r="558">
      <c r="A558" s="3"/>
      <c r="B558" s="3"/>
      <c r="C558" s="2"/>
      <c r="D558" s="3"/>
    </row>
    <row r="559">
      <c r="A559" s="3"/>
      <c r="B559" s="3"/>
      <c r="C559" s="2"/>
      <c r="D559" s="3"/>
    </row>
    <row r="560">
      <c r="A560" s="3"/>
      <c r="B560" s="3"/>
      <c r="C560" s="2"/>
      <c r="D560" s="3"/>
    </row>
    <row r="561">
      <c r="A561" s="3"/>
      <c r="B561" s="3"/>
      <c r="C561" s="2"/>
      <c r="D561" s="3"/>
    </row>
    <row r="562">
      <c r="A562" s="3"/>
      <c r="B562" s="3"/>
      <c r="C562" s="2"/>
      <c r="D562" s="3"/>
    </row>
    <row r="563">
      <c r="A563" s="3"/>
      <c r="B563" s="3"/>
      <c r="C563" s="2"/>
      <c r="D563" s="3"/>
    </row>
    <row r="564">
      <c r="A564" s="3"/>
      <c r="B564" s="3"/>
      <c r="C564" s="2"/>
      <c r="D564" s="3"/>
    </row>
    <row r="565">
      <c r="A565" s="3"/>
      <c r="B565" s="3"/>
      <c r="C565" s="2"/>
      <c r="D565" s="3"/>
    </row>
    <row r="566">
      <c r="A566" s="3"/>
      <c r="B566" s="3"/>
      <c r="C566" s="2"/>
      <c r="D566" s="3"/>
    </row>
    <row r="567">
      <c r="A567" s="3"/>
      <c r="B567" s="3"/>
      <c r="C567" s="2"/>
      <c r="D567" s="3"/>
    </row>
    <row r="568">
      <c r="A568" s="3"/>
      <c r="B568" s="3"/>
      <c r="C568" s="2"/>
      <c r="D568" s="3"/>
    </row>
    <row r="569">
      <c r="A569" s="3"/>
      <c r="B569" s="3"/>
      <c r="C569" s="2"/>
      <c r="D569" s="3"/>
    </row>
    <row r="570">
      <c r="A570" s="3"/>
      <c r="B570" s="3"/>
      <c r="C570" s="2"/>
      <c r="D570" s="3"/>
    </row>
    <row r="571">
      <c r="A571" s="3"/>
      <c r="B571" s="3"/>
      <c r="C571" s="2"/>
      <c r="D571" s="3"/>
    </row>
    <row r="572">
      <c r="A572" s="3"/>
      <c r="B572" s="3"/>
      <c r="C572" s="2"/>
      <c r="D572" s="3"/>
    </row>
    <row r="573">
      <c r="A573" s="3"/>
      <c r="B573" s="3"/>
      <c r="C573" s="2"/>
      <c r="D573" s="3"/>
    </row>
    <row r="574">
      <c r="A574" s="3"/>
      <c r="B574" s="3"/>
      <c r="C574" s="2"/>
      <c r="D574" s="3"/>
    </row>
    <row r="575">
      <c r="A575" s="3"/>
      <c r="B575" s="3"/>
      <c r="C575" s="2"/>
      <c r="D575" s="3"/>
    </row>
    <row r="576">
      <c r="A576" s="3"/>
      <c r="B576" s="3"/>
      <c r="C576" s="2"/>
      <c r="D576" s="3"/>
    </row>
    <row r="577">
      <c r="A577" s="3"/>
      <c r="B577" s="3"/>
      <c r="C577" s="2"/>
      <c r="D577" s="3"/>
    </row>
    <row r="578">
      <c r="A578" s="3"/>
      <c r="B578" s="3"/>
      <c r="C578" s="2"/>
      <c r="D578" s="3"/>
    </row>
    <row r="579">
      <c r="A579" s="3"/>
      <c r="B579" s="3"/>
      <c r="C579" s="2"/>
      <c r="D579" s="3"/>
    </row>
    <row r="580">
      <c r="A580" s="3"/>
      <c r="B580" s="3"/>
      <c r="C580" s="2"/>
      <c r="D580" s="3"/>
    </row>
    <row r="581">
      <c r="A581" s="3"/>
      <c r="B581" s="3"/>
      <c r="C581" s="2"/>
      <c r="D581" s="3"/>
    </row>
    <row r="582">
      <c r="A582" s="3"/>
      <c r="B582" s="3"/>
      <c r="C582" s="2"/>
      <c r="D582" s="3"/>
    </row>
    <row r="583">
      <c r="A583" s="3"/>
      <c r="B583" s="3"/>
      <c r="C583" s="2"/>
      <c r="D583" s="3"/>
    </row>
    <row r="584">
      <c r="A584" s="3"/>
      <c r="B584" s="3"/>
      <c r="C584" s="2"/>
      <c r="D584" s="3"/>
    </row>
    <row r="585">
      <c r="A585" s="3"/>
      <c r="B585" s="3"/>
      <c r="C585" s="2"/>
      <c r="D585" s="3"/>
    </row>
    <row r="586">
      <c r="A586" s="3"/>
      <c r="B586" s="3"/>
      <c r="C586" s="2"/>
      <c r="D586" s="3"/>
    </row>
    <row r="587">
      <c r="A587" s="3"/>
      <c r="B587" s="3"/>
      <c r="C587" s="2"/>
      <c r="D587" s="3"/>
    </row>
    <row r="588">
      <c r="A588" s="3"/>
      <c r="B588" s="3"/>
      <c r="C588" s="2"/>
      <c r="D588" s="3"/>
    </row>
    <row r="589">
      <c r="A589" s="3"/>
      <c r="B589" s="3"/>
      <c r="C589" s="2"/>
      <c r="D589" s="3"/>
    </row>
    <row r="590">
      <c r="A590" s="3"/>
      <c r="B590" s="3"/>
      <c r="C590" s="2"/>
      <c r="D590" s="3"/>
    </row>
    <row r="591">
      <c r="A591" s="3"/>
      <c r="B591" s="3"/>
      <c r="C591" s="2"/>
      <c r="D591" s="3"/>
    </row>
    <row r="592">
      <c r="A592" s="3"/>
      <c r="B592" s="3"/>
      <c r="C592" s="2"/>
      <c r="D592" s="3"/>
    </row>
    <row r="593">
      <c r="A593" s="3"/>
      <c r="B593" s="3"/>
      <c r="C593" s="2"/>
      <c r="D593" s="3"/>
    </row>
    <row r="594">
      <c r="A594" s="3"/>
      <c r="B594" s="3"/>
      <c r="C594" s="2"/>
      <c r="D594" s="3"/>
    </row>
    <row r="595">
      <c r="A595" s="3"/>
      <c r="B595" s="3"/>
      <c r="C595" s="2"/>
      <c r="D595" s="3"/>
    </row>
    <row r="596">
      <c r="A596" s="3"/>
      <c r="B596" s="3"/>
      <c r="C596" s="2"/>
      <c r="D596" s="3"/>
    </row>
    <row r="597">
      <c r="A597" s="3"/>
      <c r="B597" s="3"/>
      <c r="C597" s="2"/>
      <c r="D597" s="3"/>
    </row>
    <row r="598">
      <c r="A598" s="3"/>
      <c r="B598" s="3"/>
      <c r="C598" s="2"/>
      <c r="D598" s="3"/>
    </row>
    <row r="599">
      <c r="A599" s="3"/>
      <c r="B599" s="3"/>
      <c r="C599" s="2"/>
      <c r="D599" s="3"/>
    </row>
    <row r="600">
      <c r="A600" s="3"/>
      <c r="B600" s="3"/>
      <c r="C600" s="2"/>
      <c r="D600" s="3"/>
    </row>
    <row r="601">
      <c r="A601" s="3"/>
      <c r="B601" s="3"/>
      <c r="C601" s="2"/>
      <c r="D601" s="3"/>
    </row>
    <row r="602">
      <c r="A602" s="3"/>
      <c r="B602" s="3"/>
      <c r="C602" s="2"/>
      <c r="D602" s="3"/>
    </row>
    <row r="603">
      <c r="A603" s="3"/>
      <c r="B603" s="3"/>
      <c r="C603" s="2"/>
      <c r="D603" s="3"/>
    </row>
    <row r="604">
      <c r="A604" s="3"/>
      <c r="B604" s="3"/>
      <c r="C604" s="2"/>
      <c r="D604" s="3"/>
    </row>
    <row r="605">
      <c r="A605" s="3"/>
      <c r="B605" s="3"/>
      <c r="C605" s="2"/>
      <c r="D605" s="3"/>
    </row>
    <row r="606">
      <c r="A606" s="3"/>
      <c r="B606" s="3"/>
      <c r="C606" s="2"/>
      <c r="D606" s="3"/>
    </row>
    <row r="607">
      <c r="A607" s="3"/>
      <c r="B607" s="3"/>
      <c r="C607" s="2"/>
      <c r="D607" s="3"/>
    </row>
    <row r="608">
      <c r="A608" s="3"/>
      <c r="B608" s="3"/>
      <c r="C608" s="2"/>
      <c r="D608" s="3"/>
    </row>
    <row r="609">
      <c r="A609" s="3"/>
      <c r="B609" s="3"/>
      <c r="C609" s="2"/>
      <c r="D609" s="3"/>
    </row>
    <row r="610">
      <c r="A610" s="3"/>
      <c r="B610" s="3"/>
      <c r="C610" s="2"/>
      <c r="D610" s="3"/>
    </row>
    <row r="611">
      <c r="A611" s="3"/>
      <c r="B611" s="3"/>
      <c r="C611" s="2"/>
      <c r="D611" s="3"/>
    </row>
    <row r="612">
      <c r="A612" s="3"/>
      <c r="B612" s="3"/>
      <c r="C612" s="2"/>
      <c r="D612" s="3"/>
    </row>
    <row r="613">
      <c r="A613" s="3"/>
      <c r="B613" s="3"/>
      <c r="C613" s="2"/>
      <c r="D613" s="3"/>
    </row>
    <row r="614">
      <c r="A614" s="3"/>
      <c r="B614" s="3"/>
      <c r="C614" s="2"/>
      <c r="D614" s="3"/>
    </row>
    <row r="615">
      <c r="A615" s="3"/>
      <c r="B615" s="3"/>
      <c r="C615" s="2"/>
      <c r="D615" s="3"/>
    </row>
    <row r="616">
      <c r="A616" s="3"/>
      <c r="B616" s="3"/>
      <c r="C616" s="2"/>
      <c r="D616" s="3"/>
    </row>
    <row r="617">
      <c r="A617" s="3"/>
      <c r="B617" s="3"/>
      <c r="C617" s="2"/>
      <c r="D617" s="3"/>
    </row>
    <row r="618">
      <c r="A618" s="3"/>
      <c r="B618" s="3"/>
      <c r="C618" s="2"/>
      <c r="D618" s="3"/>
    </row>
    <row r="619">
      <c r="A619" s="3"/>
      <c r="B619" s="3"/>
      <c r="C619" s="2"/>
      <c r="D619" s="3"/>
    </row>
    <row r="620">
      <c r="A620" s="3"/>
      <c r="B620" s="3"/>
      <c r="C620" s="2"/>
      <c r="D620" s="3"/>
    </row>
    <row r="621">
      <c r="A621" s="3"/>
      <c r="B621" s="3"/>
      <c r="C621" s="2"/>
      <c r="D621" s="3"/>
    </row>
    <row r="622">
      <c r="A622" s="3"/>
      <c r="B622" s="3"/>
      <c r="C622" s="2"/>
      <c r="D622" s="3"/>
    </row>
    <row r="623">
      <c r="A623" s="3"/>
      <c r="B623" s="3"/>
      <c r="C623" s="2"/>
      <c r="D623" s="3"/>
    </row>
    <row r="624">
      <c r="A624" s="3"/>
      <c r="B624" s="3"/>
      <c r="C624" s="2"/>
      <c r="D624" s="3"/>
    </row>
    <row r="625">
      <c r="A625" s="3"/>
      <c r="B625" s="3"/>
      <c r="C625" s="2"/>
      <c r="D625" s="3"/>
    </row>
    <row r="626">
      <c r="A626" s="3"/>
      <c r="B626" s="3"/>
      <c r="C626" s="2"/>
      <c r="D626" s="3"/>
    </row>
    <row r="627">
      <c r="A627" s="3"/>
      <c r="B627" s="3"/>
      <c r="C627" s="2"/>
      <c r="D627" s="3"/>
    </row>
    <row r="628">
      <c r="A628" s="3"/>
      <c r="B628" s="3"/>
      <c r="C628" s="2"/>
      <c r="D628" s="3"/>
    </row>
    <row r="629">
      <c r="A629" s="3"/>
      <c r="B629" s="3"/>
      <c r="C629" s="2"/>
      <c r="D629" s="3"/>
    </row>
    <row r="630">
      <c r="A630" s="3"/>
      <c r="B630" s="3"/>
      <c r="C630" s="2"/>
      <c r="D630" s="3"/>
    </row>
    <row r="631">
      <c r="A631" s="3"/>
      <c r="B631" s="3"/>
      <c r="C631" s="2"/>
      <c r="D631" s="3"/>
    </row>
    <row r="632">
      <c r="A632" s="3"/>
      <c r="B632" s="3"/>
      <c r="C632" s="2"/>
      <c r="D632" s="3"/>
    </row>
    <row r="633">
      <c r="A633" s="3"/>
      <c r="B633" s="3"/>
      <c r="C633" s="2"/>
      <c r="D633" s="3"/>
    </row>
    <row r="634">
      <c r="A634" s="3"/>
      <c r="B634" s="3"/>
      <c r="C634" s="2"/>
      <c r="D634" s="3"/>
    </row>
    <row r="635">
      <c r="A635" s="3"/>
      <c r="B635" s="3"/>
      <c r="C635" s="2"/>
      <c r="D635" s="3"/>
    </row>
    <row r="636">
      <c r="A636" s="3"/>
      <c r="B636" s="3"/>
      <c r="C636" s="2"/>
      <c r="D636" s="3"/>
    </row>
    <row r="637">
      <c r="A637" s="3"/>
      <c r="B637" s="3"/>
      <c r="C637" s="2"/>
      <c r="D637" s="3"/>
    </row>
    <row r="638">
      <c r="A638" s="3"/>
      <c r="B638" s="3"/>
      <c r="C638" s="2"/>
      <c r="D638" s="3"/>
    </row>
    <row r="639">
      <c r="A639" s="3"/>
      <c r="B639" s="3"/>
      <c r="C639" s="2"/>
      <c r="D639" s="3"/>
    </row>
    <row r="640">
      <c r="A640" s="3"/>
      <c r="B640" s="3"/>
      <c r="C640" s="2"/>
      <c r="D640" s="3"/>
    </row>
    <row r="641">
      <c r="A641" s="3"/>
      <c r="B641" s="3"/>
      <c r="C641" s="2"/>
      <c r="D641" s="3"/>
    </row>
    <row r="642">
      <c r="A642" s="3"/>
      <c r="B642" s="3"/>
      <c r="C642" s="2"/>
      <c r="D642" s="3"/>
    </row>
    <row r="643">
      <c r="A643" s="3"/>
      <c r="B643" s="3"/>
      <c r="C643" s="2"/>
      <c r="D643" s="3"/>
    </row>
    <row r="644">
      <c r="A644" s="3"/>
      <c r="B644" s="3"/>
      <c r="C644" s="2"/>
      <c r="D644" s="3"/>
    </row>
    <row r="645">
      <c r="A645" s="3"/>
      <c r="B645" s="3"/>
      <c r="C645" s="2"/>
      <c r="D645" s="3"/>
    </row>
    <row r="646">
      <c r="A646" s="3"/>
      <c r="B646" s="3"/>
      <c r="C646" s="2"/>
      <c r="D646" s="3"/>
    </row>
    <row r="647">
      <c r="A647" s="3"/>
      <c r="B647" s="3"/>
      <c r="C647" s="2"/>
      <c r="D647" s="3"/>
    </row>
    <row r="648">
      <c r="A648" s="3"/>
      <c r="B648" s="3"/>
      <c r="C648" s="2"/>
      <c r="D648" s="3"/>
    </row>
    <row r="649">
      <c r="A649" s="3"/>
      <c r="B649" s="3"/>
      <c r="C649" s="2"/>
      <c r="D649" s="3"/>
    </row>
    <row r="650">
      <c r="A650" s="3"/>
      <c r="B650" s="3"/>
      <c r="C650" s="2"/>
      <c r="D650" s="3"/>
    </row>
    <row r="651">
      <c r="A651" s="3"/>
      <c r="B651" s="3"/>
      <c r="C651" s="2"/>
      <c r="D651" s="3"/>
    </row>
    <row r="652">
      <c r="A652" s="3"/>
      <c r="B652" s="3"/>
      <c r="C652" s="2"/>
      <c r="D652" s="3"/>
    </row>
    <row r="653">
      <c r="A653" s="3"/>
      <c r="B653" s="3"/>
      <c r="C653" s="2"/>
      <c r="D653" s="3"/>
    </row>
    <row r="654">
      <c r="A654" s="3"/>
      <c r="B654" s="3"/>
      <c r="C654" s="2"/>
      <c r="D654" s="3"/>
    </row>
    <row r="655">
      <c r="A655" s="3"/>
      <c r="B655" s="3"/>
      <c r="C655" s="2"/>
      <c r="D655" s="3"/>
    </row>
    <row r="656">
      <c r="A656" s="3"/>
      <c r="B656" s="3"/>
      <c r="C656" s="2"/>
      <c r="D656" s="3"/>
    </row>
    <row r="657">
      <c r="A657" s="3"/>
      <c r="B657" s="3"/>
      <c r="C657" s="2"/>
      <c r="D657" s="3"/>
    </row>
    <row r="658">
      <c r="A658" s="3"/>
      <c r="B658" s="3"/>
      <c r="C658" s="2"/>
      <c r="D658" s="3"/>
    </row>
    <row r="659">
      <c r="A659" s="3"/>
      <c r="B659" s="3"/>
      <c r="C659" s="2"/>
      <c r="D659" s="3"/>
    </row>
    <row r="660">
      <c r="A660" s="3"/>
      <c r="B660" s="3"/>
      <c r="C660" s="2"/>
      <c r="D660" s="3"/>
    </row>
    <row r="661">
      <c r="A661" s="3"/>
      <c r="B661" s="3"/>
      <c r="C661" s="2"/>
      <c r="D661" s="3"/>
    </row>
    <row r="662">
      <c r="A662" s="3"/>
      <c r="B662" s="3"/>
      <c r="C662" s="2"/>
      <c r="D662" s="3"/>
    </row>
    <row r="663">
      <c r="A663" s="3"/>
      <c r="B663" s="3"/>
      <c r="C663" s="2"/>
      <c r="D663" s="3"/>
    </row>
    <row r="664">
      <c r="A664" s="3"/>
      <c r="B664" s="3"/>
      <c r="C664" s="2"/>
      <c r="D664" s="3"/>
    </row>
    <row r="665">
      <c r="A665" s="3"/>
      <c r="B665" s="3"/>
      <c r="C665" s="2"/>
      <c r="D665" s="3"/>
    </row>
    <row r="666">
      <c r="A666" s="3"/>
      <c r="B666" s="3"/>
      <c r="C666" s="2"/>
      <c r="D666" s="3"/>
    </row>
    <row r="667">
      <c r="A667" s="3"/>
      <c r="B667" s="3"/>
      <c r="C667" s="2"/>
      <c r="D667" s="3"/>
    </row>
    <row r="668">
      <c r="A668" s="3"/>
      <c r="B668" s="3"/>
      <c r="C668" s="2"/>
      <c r="D668" s="3"/>
    </row>
    <row r="669">
      <c r="A669" s="3"/>
      <c r="B669" s="3"/>
      <c r="C669" s="2"/>
      <c r="D669" s="3"/>
    </row>
    <row r="670">
      <c r="A670" s="3"/>
      <c r="B670" s="3"/>
      <c r="C670" s="2"/>
      <c r="D670" s="3"/>
    </row>
    <row r="671">
      <c r="A671" s="3"/>
      <c r="B671" s="3"/>
      <c r="C671" s="2"/>
      <c r="D671" s="3"/>
    </row>
    <row r="672">
      <c r="A672" s="3"/>
      <c r="B672" s="3"/>
      <c r="C672" s="2"/>
      <c r="D672" s="3"/>
    </row>
    <row r="673">
      <c r="A673" s="3"/>
      <c r="B673" s="3"/>
      <c r="C673" s="2"/>
      <c r="D673" s="3"/>
    </row>
    <row r="674">
      <c r="A674" s="3"/>
      <c r="B674" s="3"/>
      <c r="C674" s="2"/>
      <c r="D674" s="3"/>
    </row>
    <row r="675">
      <c r="A675" s="3"/>
      <c r="B675" s="3"/>
      <c r="C675" s="2"/>
      <c r="D675" s="3"/>
    </row>
    <row r="676">
      <c r="A676" s="3"/>
      <c r="B676" s="3"/>
      <c r="C676" s="2"/>
      <c r="D676" s="3"/>
    </row>
    <row r="677">
      <c r="A677" s="3"/>
      <c r="B677" s="3"/>
      <c r="C677" s="2"/>
      <c r="D677" s="3"/>
    </row>
    <row r="678">
      <c r="A678" s="3"/>
      <c r="B678" s="3"/>
      <c r="C678" s="2"/>
      <c r="D678" s="3"/>
    </row>
    <row r="679">
      <c r="A679" s="3"/>
      <c r="B679" s="3"/>
      <c r="C679" s="2"/>
      <c r="D679" s="3"/>
    </row>
    <row r="680">
      <c r="A680" s="3"/>
      <c r="B680" s="3"/>
      <c r="C680" s="2"/>
      <c r="D680" s="3"/>
    </row>
    <row r="681">
      <c r="A681" s="3"/>
      <c r="B681" s="3"/>
      <c r="C681" s="2"/>
      <c r="D681" s="3"/>
    </row>
    <row r="682">
      <c r="A682" s="3"/>
      <c r="B682" s="3"/>
      <c r="C682" s="2"/>
      <c r="D682" s="3"/>
    </row>
    <row r="683">
      <c r="A683" s="3"/>
      <c r="B683" s="3"/>
      <c r="C683" s="2"/>
      <c r="D683" s="3"/>
    </row>
    <row r="684">
      <c r="A684" s="3"/>
      <c r="B684" s="3"/>
      <c r="C684" s="2"/>
      <c r="D684" s="3"/>
    </row>
    <row r="685">
      <c r="A685" s="3"/>
      <c r="B685" s="3"/>
      <c r="C685" s="2"/>
      <c r="D685" s="3"/>
    </row>
    <row r="686">
      <c r="A686" s="3"/>
      <c r="B686" s="3"/>
      <c r="C686" s="2"/>
      <c r="D686" s="3"/>
    </row>
    <row r="687">
      <c r="A687" s="3"/>
      <c r="B687" s="3"/>
      <c r="C687" s="2"/>
      <c r="D687" s="3"/>
    </row>
    <row r="688">
      <c r="A688" s="3"/>
      <c r="B688" s="3"/>
      <c r="C688" s="2"/>
      <c r="D688" s="3"/>
    </row>
    <row r="689">
      <c r="A689" s="3"/>
      <c r="B689" s="3"/>
      <c r="C689" s="2"/>
      <c r="D689" s="3"/>
    </row>
    <row r="690">
      <c r="A690" s="3"/>
      <c r="B690" s="3"/>
      <c r="C690" s="2"/>
      <c r="D690" s="3"/>
    </row>
    <row r="691">
      <c r="A691" s="3"/>
      <c r="B691" s="3"/>
      <c r="C691" s="2"/>
      <c r="D691" s="3"/>
    </row>
    <row r="692">
      <c r="A692" s="3"/>
      <c r="B692" s="3"/>
      <c r="C692" s="2"/>
      <c r="D692" s="3"/>
    </row>
    <row r="693">
      <c r="A693" s="3"/>
      <c r="B693" s="3"/>
      <c r="C693" s="2"/>
      <c r="D693" s="3"/>
    </row>
    <row r="694">
      <c r="A694" s="3"/>
      <c r="B694" s="3"/>
      <c r="C694" s="2"/>
      <c r="D694" s="3"/>
    </row>
    <row r="695">
      <c r="A695" s="3"/>
      <c r="B695" s="3"/>
      <c r="C695" s="2"/>
      <c r="D695" s="3"/>
    </row>
    <row r="696">
      <c r="A696" s="3"/>
      <c r="B696" s="3"/>
      <c r="C696" s="2"/>
      <c r="D696" s="3"/>
    </row>
    <row r="697">
      <c r="A697" s="3"/>
      <c r="B697" s="3"/>
      <c r="C697" s="2"/>
      <c r="D697" s="3"/>
    </row>
    <row r="698">
      <c r="A698" s="3"/>
      <c r="B698" s="3"/>
      <c r="C698" s="2"/>
      <c r="D698" s="3"/>
    </row>
    <row r="699">
      <c r="A699" s="3"/>
      <c r="B699" s="3"/>
      <c r="C699" s="2"/>
      <c r="D699" s="3"/>
    </row>
    <row r="700">
      <c r="A700" s="3"/>
      <c r="B700" s="3"/>
      <c r="C700" s="2"/>
      <c r="D700" s="3"/>
    </row>
    <row r="701">
      <c r="A701" s="3"/>
      <c r="B701" s="3"/>
      <c r="C701" s="2"/>
      <c r="D701" s="3"/>
    </row>
    <row r="702">
      <c r="A702" s="3"/>
      <c r="B702" s="3"/>
      <c r="C702" s="2"/>
      <c r="D702" s="3"/>
    </row>
    <row r="703">
      <c r="A703" s="3"/>
      <c r="B703" s="3"/>
      <c r="C703" s="2"/>
      <c r="D703" s="3"/>
    </row>
    <row r="704">
      <c r="A704" s="3"/>
      <c r="B704" s="3"/>
      <c r="C704" s="2"/>
      <c r="D704" s="3"/>
    </row>
    <row r="705">
      <c r="A705" s="3"/>
      <c r="B705" s="3"/>
      <c r="C705" s="2"/>
      <c r="D705" s="3"/>
    </row>
    <row r="706">
      <c r="A706" s="3"/>
      <c r="B706" s="3"/>
      <c r="C706" s="2"/>
      <c r="D706" s="3"/>
    </row>
    <row r="707">
      <c r="A707" s="3"/>
      <c r="B707" s="3"/>
      <c r="C707" s="2"/>
      <c r="D707" s="3"/>
    </row>
    <row r="708">
      <c r="A708" s="3"/>
      <c r="B708" s="3"/>
      <c r="C708" s="2"/>
      <c r="D708" s="3"/>
    </row>
    <row r="709">
      <c r="A709" s="3"/>
      <c r="B709" s="3"/>
      <c r="C709" s="2"/>
      <c r="D709" s="3"/>
    </row>
    <row r="710">
      <c r="A710" s="3"/>
      <c r="B710" s="3"/>
      <c r="C710" s="2"/>
      <c r="D710" s="3"/>
    </row>
    <row r="711">
      <c r="A711" s="3"/>
      <c r="B711" s="3"/>
      <c r="C711" s="2"/>
      <c r="D711" s="3"/>
    </row>
    <row r="712">
      <c r="A712" s="3"/>
      <c r="B712" s="3"/>
      <c r="C712" s="2"/>
      <c r="D712" s="3"/>
    </row>
    <row r="713">
      <c r="A713" s="3"/>
      <c r="B713" s="3"/>
      <c r="C713" s="2"/>
      <c r="D713" s="3"/>
    </row>
    <row r="714">
      <c r="A714" s="3"/>
      <c r="B714" s="3"/>
      <c r="C714" s="2"/>
      <c r="D714" s="3"/>
    </row>
    <row r="715">
      <c r="A715" s="3"/>
      <c r="B715" s="3"/>
      <c r="C715" s="2"/>
      <c r="D715" s="3"/>
    </row>
    <row r="716">
      <c r="A716" s="3"/>
      <c r="B716" s="3"/>
      <c r="C716" s="2"/>
      <c r="D716" s="3"/>
    </row>
    <row r="717">
      <c r="A717" s="3"/>
      <c r="B717" s="3"/>
      <c r="C717" s="2"/>
      <c r="D717" s="3"/>
    </row>
    <row r="718">
      <c r="A718" s="3"/>
      <c r="B718" s="3"/>
      <c r="C718" s="2"/>
      <c r="D718" s="3"/>
    </row>
    <row r="719">
      <c r="A719" s="3"/>
      <c r="B719" s="3"/>
      <c r="C719" s="2"/>
      <c r="D719" s="3"/>
    </row>
    <row r="720">
      <c r="A720" s="3"/>
      <c r="B720" s="3"/>
      <c r="C720" s="2"/>
      <c r="D720" s="3"/>
    </row>
    <row r="721">
      <c r="A721" s="3"/>
      <c r="B721" s="3"/>
      <c r="C721" s="2"/>
      <c r="D721" s="3"/>
    </row>
    <row r="722">
      <c r="A722" s="3"/>
      <c r="B722" s="3"/>
      <c r="C722" s="2"/>
      <c r="D722" s="3"/>
    </row>
    <row r="723">
      <c r="A723" s="3"/>
      <c r="B723" s="3"/>
      <c r="C723" s="2"/>
      <c r="D723" s="3"/>
    </row>
    <row r="724">
      <c r="A724" s="3"/>
      <c r="B724" s="3"/>
      <c r="C724" s="2"/>
      <c r="D724" s="3"/>
    </row>
    <row r="725">
      <c r="A725" s="3"/>
      <c r="B725" s="3"/>
      <c r="C725" s="2"/>
      <c r="D725" s="3"/>
    </row>
    <row r="726">
      <c r="A726" s="3"/>
      <c r="B726" s="3"/>
      <c r="C726" s="2"/>
      <c r="D726" s="3"/>
    </row>
    <row r="727">
      <c r="A727" s="3"/>
      <c r="B727" s="3"/>
      <c r="C727" s="2"/>
      <c r="D727" s="3"/>
    </row>
    <row r="728">
      <c r="A728" s="3"/>
      <c r="B728" s="3"/>
      <c r="C728" s="2"/>
      <c r="D728" s="3"/>
    </row>
    <row r="729">
      <c r="A729" s="3"/>
      <c r="B729" s="3"/>
      <c r="C729" s="2"/>
      <c r="D729" s="3"/>
    </row>
    <row r="730">
      <c r="A730" s="3"/>
      <c r="B730" s="3"/>
      <c r="C730" s="2"/>
      <c r="D730" s="3"/>
    </row>
    <row r="731">
      <c r="A731" s="3"/>
      <c r="B731" s="3"/>
      <c r="C731" s="2"/>
      <c r="D731" s="3"/>
    </row>
    <row r="732">
      <c r="A732" s="3"/>
      <c r="B732" s="3"/>
      <c r="C732" s="2"/>
      <c r="D732" s="3"/>
    </row>
    <row r="733">
      <c r="A733" s="3"/>
      <c r="B733" s="3"/>
      <c r="C733" s="2"/>
      <c r="D733" s="3"/>
    </row>
    <row r="734">
      <c r="A734" s="3"/>
      <c r="B734" s="3"/>
      <c r="C734" s="2"/>
      <c r="D734" s="3"/>
    </row>
    <row r="735">
      <c r="A735" s="3"/>
      <c r="B735" s="3"/>
      <c r="C735" s="2"/>
      <c r="D735" s="3"/>
    </row>
    <row r="736">
      <c r="A736" s="3"/>
      <c r="B736" s="3"/>
      <c r="C736" s="2"/>
      <c r="D736" s="3"/>
    </row>
    <row r="737">
      <c r="A737" s="3"/>
      <c r="B737" s="3"/>
      <c r="C737" s="2"/>
      <c r="D737" s="3"/>
    </row>
    <row r="738">
      <c r="A738" s="3"/>
      <c r="B738" s="3"/>
      <c r="C738" s="2"/>
      <c r="D738" s="3"/>
    </row>
    <row r="739">
      <c r="A739" s="3"/>
      <c r="B739" s="3"/>
      <c r="C739" s="2"/>
      <c r="D739" s="3"/>
    </row>
    <row r="740">
      <c r="A740" s="3"/>
      <c r="B740" s="3"/>
      <c r="C740" s="2"/>
      <c r="D740" s="3"/>
    </row>
    <row r="741">
      <c r="A741" s="3"/>
      <c r="B741" s="3"/>
      <c r="C741" s="2"/>
      <c r="D741" s="3"/>
    </row>
    <row r="742">
      <c r="A742" s="3"/>
      <c r="B742" s="3"/>
      <c r="C742" s="2"/>
      <c r="D742" s="3"/>
    </row>
    <row r="743">
      <c r="A743" s="3"/>
      <c r="B743" s="3"/>
      <c r="C743" s="2"/>
      <c r="D743" s="3"/>
    </row>
    <row r="744">
      <c r="A744" s="3"/>
      <c r="B744" s="3"/>
      <c r="C744" s="2"/>
      <c r="D744" s="3"/>
    </row>
    <row r="745">
      <c r="A745" s="3"/>
      <c r="B745" s="3"/>
      <c r="C745" s="2"/>
      <c r="D745" s="3"/>
    </row>
    <row r="746">
      <c r="A746" s="3"/>
      <c r="B746" s="3"/>
      <c r="C746" s="2"/>
      <c r="D746" s="3"/>
    </row>
    <row r="747">
      <c r="A747" s="3"/>
      <c r="B747" s="3"/>
      <c r="C747" s="2"/>
      <c r="D747" s="3"/>
    </row>
    <row r="748">
      <c r="A748" s="3"/>
      <c r="B748" s="3"/>
      <c r="C748" s="2"/>
      <c r="D748" s="3"/>
    </row>
    <row r="749">
      <c r="A749" s="3"/>
      <c r="B749" s="3"/>
      <c r="C749" s="2"/>
      <c r="D749" s="3"/>
    </row>
    <row r="750">
      <c r="A750" s="3"/>
      <c r="B750" s="3"/>
      <c r="C750" s="2"/>
      <c r="D750" s="3"/>
    </row>
    <row r="751">
      <c r="A751" s="3"/>
      <c r="B751" s="3"/>
      <c r="C751" s="2"/>
      <c r="D751" s="3"/>
    </row>
    <row r="752">
      <c r="A752" s="3"/>
      <c r="B752" s="3"/>
      <c r="C752" s="2"/>
      <c r="D752" s="3"/>
    </row>
    <row r="753">
      <c r="A753" s="3"/>
      <c r="B753" s="3"/>
      <c r="C753" s="2"/>
      <c r="D753" s="3"/>
    </row>
    <row r="754">
      <c r="A754" s="3"/>
      <c r="B754" s="3"/>
      <c r="C754" s="2"/>
      <c r="D754" s="3"/>
    </row>
    <row r="755">
      <c r="A755" s="3"/>
      <c r="B755" s="3"/>
      <c r="C755" s="2"/>
      <c r="D755" s="3"/>
    </row>
    <row r="756">
      <c r="A756" s="3"/>
      <c r="B756" s="3"/>
      <c r="C756" s="2"/>
      <c r="D756" s="3"/>
    </row>
    <row r="757">
      <c r="A757" s="3"/>
      <c r="B757" s="3"/>
      <c r="C757" s="2"/>
      <c r="D757" s="3"/>
    </row>
    <row r="758">
      <c r="A758" s="3"/>
      <c r="B758" s="3"/>
      <c r="C758" s="2"/>
      <c r="D758" s="3"/>
    </row>
    <row r="759">
      <c r="A759" s="3"/>
      <c r="B759" s="3"/>
      <c r="C759" s="2"/>
      <c r="D759" s="3"/>
    </row>
    <row r="760">
      <c r="A760" s="3"/>
      <c r="B760" s="3"/>
      <c r="C760" s="2"/>
      <c r="D760" s="3"/>
    </row>
    <row r="761">
      <c r="A761" s="3"/>
      <c r="B761" s="3"/>
      <c r="C761" s="2"/>
      <c r="D761" s="3"/>
    </row>
    <row r="762">
      <c r="A762" s="3"/>
      <c r="B762" s="3"/>
      <c r="C762" s="2"/>
      <c r="D762" s="3"/>
    </row>
    <row r="763">
      <c r="A763" s="3"/>
      <c r="B763" s="3"/>
      <c r="C763" s="2"/>
      <c r="D763" s="3"/>
    </row>
    <row r="764">
      <c r="A764" s="3"/>
      <c r="B764" s="3"/>
      <c r="C764" s="2"/>
      <c r="D764" s="3"/>
    </row>
    <row r="765">
      <c r="A765" s="3"/>
      <c r="B765" s="3"/>
      <c r="C765" s="2"/>
      <c r="D765" s="3"/>
    </row>
    <row r="766">
      <c r="A766" s="3"/>
      <c r="B766" s="3"/>
      <c r="C766" s="2"/>
      <c r="D766" s="3"/>
    </row>
    <row r="767">
      <c r="A767" s="3"/>
      <c r="B767" s="3"/>
      <c r="C767" s="2"/>
      <c r="D767" s="3"/>
    </row>
    <row r="768">
      <c r="A768" s="3"/>
      <c r="B768" s="3"/>
      <c r="C768" s="2"/>
      <c r="D768" s="3"/>
    </row>
    <row r="769">
      <c r="A769" s="3"/>
      <c r="B769" s="3"/>
      <c r="C769" s="2"/>
      <c r="D769" s="3"/>
    </row>
    <row r="770">
      <c r="A770" s="3"/>
      <c r="B770" s="3"/>
      <c r="C770" s="2"/>
      <c r="D770" s="3"/>
    </row>
    <row r="771">
      <c r="A771" s="3"/>
      <c r="B771" s="3"/>
      <c r="C771" s="2"/>
      <c r="D771" s="3"/>
    </row>
    <row r="772">
      <c r="A772" s="3"/>
      <c r="B772" s="3"/>
      <c r="C772" s="2"/>
      <c r="D772" s="3"/>
    </row>
    <row r="773">
      <c r="A773" s="3"/>
      <c r="B773" s="3"/>
      <c r="C773" s="2"/>
      <c r="D773" s="3"/>
    </row>
    <row r="774">
      <c r="A774" s="3"/>
      <c r="B774" s="3"/>
      <c r="C774" s="2"/>
      <c r="D774" s="3"/>
    </row>
    <row r="775">
      <c r="A775" s="3"/>
      <c r="B775" s="3"/>
      <c r="C775" s="2"/>
      <c r="D775" s="3"/>
    </row>
    <row r="776">
      <c r="A776" s="3"/>
      <c r="B776" s="3"/>
      <c r="C776" s="2"/>
      <c r="D776" s="3"/>
    </row>
    <row r="777">
      <c r="A777" s="3"/>
      <c r="B777" s="3"/>
      <c r="C777" s="2"/>
      <c r="D777" s="3"/>
    </row>
    <row r="778">
      <c r="A778" s="3"/>
      <c r="B778" s="3"/>
      <c r="C778" s="2"/>
      <c r="D778" s="3"/>
    </row>
    <row r="779">
      <c r="A779" s="3"/>
      <c r="B779" s="3"/>
      <c r="C779" s="2"/>
      <c r="D779" s="3"/>
    </row>
    <row r="780">
      <c r="A780" s="3"/>
      <c r="B780" s="3"/>
      <c r="C780" s="2"/>
      <c r="D780" s="3"/>
    </row>
    <row r="781">
      <c r="A781" s="3"/>
      <c r="B781" s="3"/>
      <c r="C781" s="2"/>
      <c r="D781" s="3"/>
    </row>
    <row r="782">
      <c r="A782" s="3"/>
      <c r="B782" s="3"/>
      <c r="C782" s="2"/>
      <c r="D782" s="3"/>
    </row>
    <row r="783">
      <c r="A783" s="3"/>
      <c r="B783" s="3"/>
      <c r="C783" s="2"/>
      <c r="D783" s="3"/>
    </row>
    <row r="784">
      <c r="A784" s="3"/>
      <c r="B784" s="3"/>
      <c r="C784" s="2"/>
      <c r="D784" s="3"/>
    </row>
    <row r="785">
      <c r="A785" s="3"/>
      <c r="B785" s="3"/>
      <c r="C785" s="2"/>
      <c r="D785" s="3"/>
    </row>
    <row r="786">
      <c r="A786" s="3"/>
      <c r="B786" s="3"/>
      <c r="C786" s="2"/>
      <c r="D786" s="3"/>
    </row>
    <row r="787">
      <c r="A787" s="3"/>
      <c r="B787" s="3"/>
      <c r="C787" s="2"/>
      <c r="D787" s="3"/>
    </row>
    <row r="788">
      <c r="A788" s="3"/>
      <c r="B788" s="3"/>
      <c r="C788" s="2"/>
      <c r="D788" s="3"/>
    </row>
    <row r="789">
      <c r="A789" s="3"/>
      <c r="B789" s="3"/>
      <c r="C789" s="2"/>
      <c r="D789" s="3"/>
    </row>
    <row r="790">
      <c r="A790" s="3"/>
      <c r="B790" s="3"/>
      <c r="C790" s="2"/>
      <c r="D790" s="3"/>
    </row>
    <row r="791">
      <c r="A791" s="3"/>
      <c r="B791" s="3"/>
      <c r="C791" s="2"/>
      <c r="D791" s="3"/>
    </row>
    <row r="792">
      <c r="A792" s="3"/>
      <c r="B792" s="3"/>
      <c r="C792" s="2"/>
      <c r="D792" s="3"/>
    </row>
    <row r="793">
      <c r="A793" s="3"/>
      <c r="B793" s="3"/>
      <c r="C793" s="2"/>
      <c r="D793" s="3"/>
    </row>
    <row r="794">
      <c r="A794" s="3"/>
      <c r="B794" s="3"/>
      <c r="C794" s="2"/>
      <c r="D794" s="3"/>
    </row>
    <row r="795">
      <c r="A795" s="3"/>
      <c r="B795" s="3"/>
      <c r="C795" s="2"/>
      <c r="D795" s="3"/>
    </row>
    <row r="796">
      <c r="A796" s="3"/>
      <c r="B796" s="3"/>
      <c r="C796" s="2"/>
      <c r="D796" s="3"/>
    </row>
    <row r="797">
      <c r="A797" s="3"/>
      <c r="B797" s="3"/>
      <c r="C797" s="2"/>
      <c r="D797" s="3"/>
    </row>
    <row r="798">
      <c r="A798" s="3"/>
      <c r="B798" s="3"/>
      <c r="C798" s="2"/>
      <c r="D798" s="3"/>
    </row>
    <row r="799">
      <c r="A799" s="3"/>
      <c r="B799" s="3"/>
      <c r="C799" s="2"/>
      <c r="D799" s="3"/>
    </row>
    <row r="800">
      <c r="A800" s="3"/>
      <c r="B800" s="3"/>
      <c r="C800" s="2"/>
      <c r="D800" s="3"/>
    </row>
    <row r="801">
      <c r="A801" s="3"/>
      <c r="B801" s="3"/>
      <c r="C801" s="2"/>
      <c r="D801" s="3"/>
    </row>
    <row r="802">
      <c r="A802" s="3"/>
      <c r="B802" s="3"/>
      <c r="C802" s="2"/>
      <c r="D802" s="3"/>
    </row>
    <row r="803">
      <c r="A803" s="3"/>
      <c r="B803" s="3"/>
      <c r="C803" s="2"/>
      <c r="D803" s="3"/>
    </row>
    <row r="804">
      <c r="A804" s="3"/>
      <c r="B804" s="3"/>
      <c r="C804" s="2"/>
      <c r="D804" s="3"/>
    </row>
    <row r="805">
      <c r="A805" s="3"/>
      <c r="B805" s="3"/>
      <c r="C805" s="2"/>
      <c r="D805" s="3"/>
    </row>
    <row r="806">
      <c r="A806" s="3"/>
      <c r="B806" s="3"/>
      <c r="C806" s="2"/>
      <c r="D806" s="3"/>
    </row>
    <row r="807">
      <c r="A807" s="3"/>
      <c r="B807" s="3"/>
      <c r="C807" s="2"/>
      <c r="D807" s="3"/>
    </row>
    <row r="808">
      <c r="A808" s="3"/>
      <c r="B808" s="3"/>
      <c r="C808" s="2"/>
      <c r="D808" s="3"/>
    </row>
    <row r="809">
      <c r="A809" s="3"/>
      <c r="B809" s="3"/>
      <c r="C809" s="2"/>
      <c r="D809" s="3"/>
    </row>
    <row r="810">
      <c r="A810" s="3"/>
      <c r="B810" s="3"/>
      <c r="C810" s="2"/>
      <c r="D810" s="3"/>
    </row>
    <row r="811">
      <c r="A811" s="3"/>
      <c r="B811" s="3"/>
      <c r="C811" s="2"/>
      <c r="D811" s="3"/>
    </row>
    <row r="812">
      <c r="A812" s="3"/>
      <c r="B812" s="3"/>
      <c r="C812" s="2"/>
      <c r="D812" s="3"/>
    </row>
    <row r="813">
      <c r="A813" s="3"/>
      <c r="B813" s="3"/>
      <c r="C813" s="2"/>
      <c r="D813" s="3"/>
    </row>
    <row r="814">
      <c r="A814" s="3"/>
      <c r="B814" s="3"/>
      <c r="C814" s="2"/>
      <c r="D814" s="3"/>
    </row>
    <row r="815">
      <c r="A815" s="3"/>
      <c r="B815" s="3"/>
      <c r="C815" s="2"/>
      <c r="D815" s="3"/>
    </row>
    <row r="816">
      <c r="A816" s="3"/>
      <c r="B816" s="3"/>
      <c r="C816" s="2"/>
      <c r="D816" s="3"/>
    </row>
    <row r="817">
      <c r="A817" s="3"/>
      <c r="B817" s="3"/>
      <c r="C817" s="2"/>
      <c r="D817" s="3"/>
    </row>
    <row r="818">
      <c r="A818" s="3"/>
      <c r="B818" s="3"/>
      <c r="C818" s="2"/>
      <c r="D818" s="3"/>
    </row>
    <row r="819">
      <c r="A819" s="3"/>
      <c r="B819" s="3"/>
      <c r="C819" s="2"/>
      <c r="D819" s="3"/>
    </row>
    <row r="820">
      <c r="A820" s="3"/>
      <c r="B820" s="3"/>
      <c r="C820" s="2"/>
      <c r="D820" s="3"/>
    </row>
    <row r="821">
      <c r="A821" s="3"/>
      <c r="B821" s="3"/>
      <c r="C821" s="2"/>
      <c r="D821" s="3"/>
    </row>
    <row r="822">
      <c r="A822" s="3"/>
      <c r="B822" s="3"/>
      <c r="C822" s="2"/>
      <c r="D822" s="3"/>
    </row>
    <row r="823">
      <c r="A823" s="3"/>
      <c r="B823" s="3"/>
      <c r="C823" s="2"/>
      <c r="D823" s="3"/>
    </row>
    <row r="824">
      <c r="A824" s="3"/>
      <c r="B824" s="3"/>
      <c r="C824" s="2"/>
      <c r="D824" s="3"/>
    </row>
    <row r="825">
      <c r="A825" s="3"/>
      <c r="B825" s="3"/>
      <c r="C825" s="2"/>
      <c r="D825" s="3"/>
    </row>
    <row r="826">
      <c r="A826" s="3"/>
      <c r="B826" s="3"/>
      <c r="C826" s="2"/>
      <c r="D826" s="3"/>
    </row>
    <row r="827">
      <c r="A827" s="3"/>
      <c r="B827" s="3"/>
      <c r="C827" s="2"/>
      <c r="D827" s="3"/>
    </row>
    <row r="828">
      <c r="A828" s="3"/>
      <c r="B828" s="3"/>
      <c r="C828" s="2"/>
      <c r="D828" s="3"/>
    </row>
    <row r="829">
      <c r="A829" s="3"/>
      <c r="B829" s="3"/>
      <c r="C829" s="2"/>
      <c r="D829" s="3"/>
    </row>
    <row r="830">
      <c r="A830" s="3"/>
      <c r="B830" s="3"/>
      <c r="C830" s="2"/>
      <c r="D830" s="3"/>
    </row>
    <row r="831">
      <c r="A831" s="3"/>
      <c r="B831" s="3"/>
      <c r="C831" s="2"/>
      <c r="D831" s="3"/>
    </row>
    <row r="832">
      <c r="A832" s="3"/>
      <c r="B832" s="3"/>
      <c r="C832" s="2"/>
      <c r="D832" s="3"/>
    </row>
    <row r="833">
      <c r="A833" s="3"/>
      <c r="B833" s="3"/>
      <c r="C833" s="2"/>
      <c r="D833" s="3"/>
    </row>
    <row r="834">
      <c r="A834" s="3"/>
      <c r="B834" s="3"/>
      <c r="C834" s="2"/>
      <c r="D834" s="3"/>
    </row>
    <row r="835">
      <c r="A835" s="3"/>
      <c r="B835" s="3"/>
      <c r="C835" s="2"/>
      <c r="D835" s="3"/>
    </row>
    <row r="836">
      <c r="A836" s="3"/>
      <c r="B836" s="3"/>
      <c r="C836" s="2"/>
      <c r="D836" s="3"/>
    </row>
    <row r="837">
      <c r="A837" s="3"/>
      <c r="B837" s="3"/>
      <c r="C837" s="2"/>
      <c r="D837" s="3"/>
    </row>
    <row r="838">
      <c r="A838" s="3"/>
      <c r="B838" s="3"/>
      <c r="C838" s="2"/>
      <c r="D838" s="3"/>
    </row>
    <row r="839">
      <c r="A839" s="3"/>
      <c r="B839" s="3"/>
      <c r="C839" s="2"/>
      <c r="D839" s="3"/>
    </row>
    <row r="840">
      <c r="A840" s="3"/>
      <c r="B840" s="3"/>
      <c r="C840" s="2"/>
      <c r="D840" s="3"/>
    </row>
    <row r="841">
      <c r="A841" s="3"/>
      <c r="B841" s="3"/>
      <c r="C841" s="2"/>
      <c r="D841" s="3"/>
    </row>
    <row r="842">
      <c r="A842" s="3"/>
      <c r="B842" s="3"/>
      <c r="C842" s="2"/>
      <c r="D842" s="3"/>
    </row>
    <row r="843">
      <c r="A843" s="3"/>
      <c r="B843" s="3"/>
      <c r="C843" s="2"/>
      <c r="D843" s="3"/>
    </row>
    <row r="844">
      <c r="A844" s="3"/>
      <c r="B844" s="3"/>
      <c r="C844" s="2"/>
      <c r="D844" s="3"/>
    </row>
    <row r="845">
      <c r="A845" s="3"/>
      <c r="B845" s="3"/>
      <c r="C845" s="2"/>
      <c r="D845" s="3"/>
    </row>
    <row r="846">
      <c r="A846" s="3"/>
      <c r="B846" s="3"/>
      <c r="C846" s="2"/>
      <c r="D846" s="3"/>
    </row>
    <row r="847">
      <c r="A847" s="3"/>
      <c r="B847" s="3"/>
      <c r="C847" s="2"/>
      <c r="D847" s="3"/>
    </row>
    <row r="848">
      <c r="A848" s="3"/>
      <c r="B848" s="3"/>
      <c r="C848" s="2"/>
      <c r="D848" s="3"/>
    </row>
    <row r="849">
      <c r="A849" s="3"/>
      <c r="B849" s="3"/>
      <c r="C849" s="2"/>
      <c r="D849" s="3"/>
    </row>
    <row r="850">
      <c r="A850" s="3"/>
      <c r="B850" s="3"/>
      <c r="C850" s="2"/>
      <c r="D850" s="3"/>
    </row>
    <row r="851">
      <c r="A851" s="3"/>
      <c r="B851" s="3"/>
      <c r="C851" s="2"/>
      <c r="D851" s="3"/>
    </row>
    <row r="852">
      <c r="A852" s="3"/>
      <c r="B852" s="3"/>
      <c r="C852" s="2"/>
      <c r="D852" s="3"/>
    </row>
    <row r="853">
      <c r="A853" s="3"/>
      <c r="B853" s="3"/>
      <c r="C853" s="2"/>
      <c r="D853" s="3"/>
    </row>
    <row r="854">
      <c r="A854" s="3"/>
      <c r="B854" s="3"/>
      <c r="C854" s="2"/>
      <c r="D854" s="3"/>
    </row>
    <row r="855">
      <c r="A855" s="3"/>
      <c r="B855" s="3"/>
      <c r="C855" s="2"/>
      <c r="D855" s="3"/>
    </row>
    <row r="856">
      <c r="A856" s="3"/>
      <c r="B856" s="3"/>
      <c r="C856" s="2"/>
      <c r="D856" s="3"/>
    </row>
    <row r="857">
      <c r="A857" s="3"/>
      <c r="B857" s="3"/>
      <c r="C857" s="2"/>
      <c r="D857" s="3"/>
    </row>
    <row r="858">
      <c r="A858" s="3"/>
      <c r="B858" s="3"/>
      <c r="C858" s="2"/>
      <c r="D858" s="3"/>
    </row>
    <row r="859">
      <c r="A859" s="3"/>
      <c r="B859" s="3"/>
      <c r="C859" s="2"/>
      <c r="D859" s="3"/>
    </row>
    <row r="860">
      <c r="A860" s="3"/>
      <c r="B860" s="3"/>
      <c r="C860" s="2"/>
      <c r="D860" s="3"/>
    </row>
    <row r="861">
      <c r="A861" s="3"/>
      <c r="B861" s="3"/>
      <c r="C861" s="2"/>
      <c r="D861" s="3"/>
    </row>
    <row r="862">
      <c r="A862" s="3"/>
      <c r="B862" s="3"/>
      <c r="C862" s="2"/>
      <c r="D862" s="3"/>
    </row>
    <row r="863">
      <c r="A863" s="3"/>
      <c r="B863" s="3"/>
      <c r="C863" s="2"/>
      <c r="D863" s="3"/>
    </row>
    <row r="864">
      <c r="A864" s="3"/>
      <c r="B864" s="3"/>
      <c r="C864" s="2"/>
      <c r="D864" s="3"/>
    </row>
    <row r="865">
      <c r="A865" s="3"/>
      <c r="B865" s="3"/>
      <c r="C865" s="2"/>
      <c r="D865" s="3"/>
    </row>
    <row r="866">
      <c r="A866" s="3"/>
      <c r="B866" s="3"/>
      <c r="C866" s="2"/>
      <c r="D866" s="3"/>
    </row>
    <row r="867">
      <c r="A867" s="3"/>
      <c r="B867" s="3"/>
      <c r="C867" s="2"/>
      <c r="D867" s="3"/>
    </row>
    <row r="868">
      <c r="A868" s="3"/>
      <c r="B868" s="3"/>
      <c r="C868" s="2"/>
      <c r="D868" s="3"/>
    </row>
    <row r="869">
      <c r="A869" s="3"/>
      <c r="B869" s="3"/>
      <c r="C869" s="2"/>
      <c r="D869" s="3"/>
    </row>
    <row r="870">
      <c r="A870" s="3"/>
      <c r="B870" s="3"/>
      <c r="C870" s="2"/>
      <c r="D870" s="3"/>
    </row>
    <row r="871">
      <c r="A871" s="3"/>
      <c r="B871" s="3"/>
      <c r="C871" s="2"/>
      <c r="D871" s="3"/>
    </row>
    <row r="872">
      <c r="A872" s="3"/>
      <c r="B872" s="3"/>
      <c r="C872" s="2"/>
      <c r="D872" s="3"/>
    </row>
    <row r="873">
      <c r="A873" s="3"/>
      <c r="B873" s="3"/>
      <c r="C873" s="2"/>
      <c r="D873" s="3"/>
    </row>
    <row r="874">
      <c r="A874" s="3"/>
      <c r="B874" s="3"/>
      <c r="C874" s="2"/>
      <c r="D874" s="3"/>
    </row>
    <row r="875">
      <c r="A875" s="3"/>
      <c r="B875" s="3"/>
      <c r="C875" s="2"/>
      <c r="D875" s="3"/>
    </row>
    <row r="876">
      <c r="A876" s="3"/>
      <c r="B876" s="3"/>
      <c r="C876" s="2"/>
      <c r="D876" s="3"/>
    </row>
    <row r="877">
      <c r="A877" s="3"/>
      <c r="B877" s="3"/>
      <c r="C877" s="2"/>
      <c r="D877" s="3"/>
    </row>
    <row r="878">
      <c r="A878" s="3"/>
      <c r="B878" s="3"/>
      <c r="C878" s="2"/>
      <c r="D878" s="3"/>
    </row>
    <row r="879">
      <c r="A879" s="3"/>
      <c r="B879" s="3"/>
      <c r="C879" s="2"/>
      <c r="D879" s="3"/>
    </row>
    <row r="880">
      <c r="A880" s="3"/>
      <c r="B880" s="3"/>
      <c r="C880" s="2"/>
      <c r="D880" s="3"/>
    </row>
    <row r="881">
      <c r="A881" s="3"/>
      <c r="B881" s="3"/>
      <c r="C881" s="2"/>
      <c r="D881" s="3"/>
    </row>
    <row r="882">
      <c r="A882" s="3"/>
      <c r="B882" s="3"/>
      <c r="C882" s="2"/>
      <c r="D882" s="3"/>
    </row>
    <row r="883">
      <c r="A883" s="3"/>
      <c r="B883" s="3"/>
      <c r="C883" s="2"/>
      <c r="D883" s="3"/>
    </row>
    <row r="884">
      <c r="A884" s="3"/>
      <c r="B884" s="3"/>
      <c r="C884" s="2"/>
      <c r="D884" s="3"/>
    </row>
    <row r="885">
      <c r="A885" s="3"/>
      <c r="B885" s="3"/>
      <c r="C885" s="2"/>
      <c r="D885" s="3"/>
    </row>
    <row r="886">
      <c r="A886" s="3"/>
      <c r="B886" s="3"/>
      <c r="C886" s="2"/>
      <c r="D886" s="3"/>
    </row>
    <row r="887">
      <c r="A887" s="3"/>
      <c r="B887" s="3"/>
      <c r="C887" s="2"/>
      <c r="D887" s="3"/>
    </row>
    <row r="888">
      <c r="A888" s="3"/>
      <c r="B888" s="3"/>
      <c r="C888" s="2"/>
      <c r="D888" s="3"/>
    </row>
    <row r="889">
      <c r="A889" s="3"/>
      <c r="B889" s="3"/>
      <c r="C889" s="2"/>
      <c r="D889" s="3"/>
    </row>
    <row r="890">
      <c r="A890" s="3"/>
      <c r="B890" s="3"/>
      <c r="C890" s="2"/>
      <c r="D890" s="3"/>
    </row>
    <row r="891">
      <c r="A891" s="3"/>
      <c r="B891" s="3"/>
      <c r="C891" s="2"/>
      <c r="D891" s="3"/>
    </row>
    <row r="892">
      <c r="A892" s="3"/>
      <c r="B892" s="3"/>
      <c r="C892" s="2"/>
      <c r="D892" s="3"/>
    </row>
    <row r="893">
      <c r="A893" s="3"/>
      <c r="B893" s="3"/>
      <c r="C893" s="2"/>
      <c r="D893" s="3"/>
    </row>
    <row r="894">
      <c r="A894" s="3"/>
      <c r="B894" s="3"/>
      <c r="C894" s="2"/>
      <c r="D894" s="3"/>
    </row>
    <row r="895">
      <c r="A895" s="3"/>
      <c r="B895" s="3"/>
      <c r="C895" s="2"/>
      <c r="D895" s="3"/>
    </row>
    <row r="896">
      <c r="A896" s="3"/>
      <c r="B896" s="3"/>
      <c r="C896" s="2"/>
      <c r="D896" s="3"/>
    </row>
    <row r="897">
      <c r="A897" s="3"/>
      <c r="B897" s="3"/>
      <c r="C897" s="2"/>
      <c r="D897" s="3"/>
    </row>
    <row r="898">
      <c r="A898" s="3"/>
      <c r="B898" s="3"/>
      <c r="C898" s="2"/>
      <c r="D898" s="3"/>
    </row>
    <row r="899">
      <c r="A899" s="3"/>
      <c r="B899" s="3"/>
      <c r="C899" s="2"/>
      <c r="D899" s="3"/>
    </row>
    <row r="900">
      <c r="A900" s="3"/>
      <c r="B900" s="3"/>
      <c r="C900" s="2"/>
      <c r="D900" s="3"/>
    </row>
    <row r="901">
      <c r="A901" s="3"/>
      <c r="B901" s="3"/>
      <c r="C901" s="2"/>
      <c r="D901" s="3"/>
    </row>
    <row r="902">
      <c r="A902" s="3"/>
      <c r="B902" s="3"/>
      <c r="C902" s="2"/>
      <c r="D902" s="3"/>
    </row>
    <row r="903">
      <c r="A903" s="3"/>
      <c r="B903" s="3"/>
      <c r="C903" s="2"/>
      <c r="D903" s="3"/>
    </row>
    <row r="904">
      <c r="A904" s="3"/>
      <c r="B904" s="3"/>
      <c r="C904" s="2"/>
      <c r="D904" s="3"/>
    </row>
    <row r="905">
      <c r="A905" s="3"/>
      <c r="B905" s="3"/>
      <c r="C905" s="2"/>
      <c r="D905" s="3"/>
    </row>
    <row r="906">
      <c r="A906" s="3"/>
      <c r="B906" s="3"/>
      <c r="C906" s="2"/>
      <c r="D906" s="3"/>
    </row>
    <row r="907">
      <c r="A907" s="3"/>
      <c r="B907" s="3"/>
      <c r="C907" s="2"/>
      <c r="D907" s="3"/>
    </row>
    <row r="908">
      <c r="A908" s="3"/>
      <c r="B908" s="3"/>
      <c r="C908" s="2"/>
      <c r="D908" s="3"/>
    </row>
    <row r="909">
      <c r="A909" s="3"/>
      <c r="B909" s="3"/>
      <c r="C909" s="2"/>
      <c r="D909" s="3"/>
    </row>
    <row r="910">
      <c r="A910" s="3"/>
      <c r="B910" s="3"/>
      <c r="C910" s="2"/>
      <c r="D910" s="3"/>
    </row>
    <row r="911">
      <c r="A911" s="3"/>
      <c r="B911" s="3"/>
      <c r="C911" s="2"/>
      <c r="D911" s="3"/>
    </row>
    <row r="912">
      <c r="A912" s="3"/>
      <c r="B912" s="3"/>
      <c r="C912" s="2"/>
      <c r="D912" s="3"/>
    </row>
    <row r="913">
      <c r="A913" s="3"/>
      <c r="B913" s="3"/>
      <c r="C913" s="2"/>
      <c r="D913" s="3"/>
    </row>
    <row r="914">
      <c r="A914" s="3"/>
      <c r="B914" s="3"/>
      <c r="C914" s="2"/>
      <c r="D914" s="3"/>
    </row>
    <row r="915">
      <c r="A915" s="3"/>
      <c r="B915" s="3"/>
      <c r="C915" s="2"/>
      <c r="D915" s="3"/>
    </row>
    <row r="916">
      <c r="A916" s="3"/>
      <c r="B916" s="3"/>
      <c r="C916" s="2"/>
      <c r="D916" s="3"/>
    </row>
    <row r="917">
      <c r="A917" s="3"/>
      <c r="B917" s="3"/>
      <c r="C917" s="2"/>
      <c r="D917" s="3"/>
    </row>
    <row r="918">
      <c r="A918" s="3"/>
      <c r="B918" s="3"/>
      <c r="C918" s="2"/>
      <c r="D918" s="3"/>
    </row>
    <row r="919">
      <c r="A919" s="3"/>
      <c r="B919" s="3"/>
      <c r="C919" s="2"/>
      <c r="D919" s="3"/>
    </row>
    <row r="920">
      <c r="A920" s="3"/>
      <c r="B920" s="3"/>
      <c r="C920" s="2"/>
      <c r="D920" s="3"/>
    </row>
    <row r="921">
      <c r="A921" s="3"/>
      <c r="B921" s="3"/>
      <c r="C921" s="2"/>
      <c r="D921" s="3"/>
    </row>
    <row r="922">
      <c r="A922" s="3"/>
      <c r="B922" s="3"/>
      <c r="C922" s="2"/>
      <c r="D922" s="3"/>
    </row>
    <row r="923">
      <c r="A923" s="3"/>
      <c r="B923" s="3"/>
      <c r="C923" s="2"/>
      <c r="D923" s="3"/>
    </row>
    <row r="924">
      <c r="A924" s="3"/>
      <c r="B924" s="3"/>
      <c r="C924" s="2"/>
      <c r="D924" s="3"/>
    </row>
    <row r="925">
      <c r="A925" s="3"/>
      <c r="B925" s="3"/>
      <c r="C925" s="2"/>
      <c r="D925" s="3"/>
    </row>
    <row r="926">
      <c r="A926" s="3"/>
      <c r="B926" s="3"/>
      <c r="C926" s="2"/>
      <c r="D926" s="3"/>
    </row>
    <row r="927">
      <c r="A927" s="3"/>
      <c r="B927" s="3"/>
      <c r="C927" s="2"/>
      <c r="D927" s="3"/>
    </row>
    <row r="928">
      <c r="A928" s="3"/>
      <c r="B928" s="3"/>
      <c r="C928" s="2"/>
      <c r="D928" s="3"/>
    </row>
    <row r="929">
      <c r="A929" s="3"/>
      <c r="B929" s="3"/>
      <c r="C929" s="2"/>
      <c r="D929" s="3"/>
    </row>
    <row r="930">
      <c r="A930" s="3"/>
      <c r="B930" s="3"/>
      <c r="C930" s="2"/>
      <c r="D930" s="3"/>
    </row>
    <row r="931">
      <c r="A931" s="3"/>
      <c r="B931" s="3"/>
      <c r="C931" s="2"/>
      <c r="D931" s="3"/>
    </row>
    <row r="932">
      <c r="A932" s="3"/>
      <c r="B932" s="3"/>
      <c r="C932" s="2"/>
      <c r="D932" s="3"/>
    </row>
    <row r="933">
      <c r="A933" s="3"/>
      <c r="B933" s="3"/>
      <c r="C933" s="2"/>
      <c r="D933" s="3"/>
    </row>
    <row r="934">
      <c r="A934" s="3"/>
      <c r="B934" s="3"/>
      <c r="C934" s="2"/>
      <c r="D934" s="3"/>
    </row>
    <row r="935">
      <c r="A935" s="3"/>
      <c r="B935" s="3"/>
      <c r="C935" s="2"/>
      <c r="D935" s="3"/>
    </row>
    <row r="936">
      <c r="A936" s="3"/>
      <c r="B936" s="3"/>
      <c r="C936" s="2"/>
      <c r="D936" s="3"/>
    </row>
    <row r="937">
      <c r="A937" s="3"/>
      <c r="B937" s="3"/>
      <c r="C937" s="2"/>
      <c r="D937" s="3"/>
    </row>
    <row r="938">
      <c r="A938" s="3"/>
      <c r="B938" s="3"/>
      <c r="C938" s="2"/>
      <c r="D938" s="3"/>
    </row>
    <row r="939">
      <c r="A939" s="3"/>
      <c r="B939" s="3"/>
      <c r="C939" s="2"/>
      <c r="D939" s="3"/>
    </row>
    <row r="940">
      <c r="A940" s="3"/>
      <c r="B940" s="3"/>
      <c r="C940" s="2"/>
      <c r="D940" s="3"/>
    </row>
    <row r="941">
      <c r="A941" s="3"/>
      <c r="B941" s="3"/>
      <c r="C941" s="2"/>
      <c r="D941" s="3"/>
    </row>
    <row r="942">
      <c r="A942" s="3"/>
      <c r="B942" s="3"/>
      <c r="C942" s="2"/>
      <c r="D942" s="3"/>
    </row>
    <row r="943">
      <c r="A943" s="3"/>
      <c r="B943" s="3"/>
      <c r="C943" s="2"/>
      <c r="D943" s="3"/>
    </row>
    <row r="944">
      <c r="A944" s="3"/>
      <c r="B944" s="3"/>
      <c r="C944" s="2"/>
      <c r="D944" s="3"/>
    </row>
    <row r="945">
      <c r="A945" s="3"/>
      <c r="B945" s="3"/>
      <c r="C945" s="2"/>
      <c r="D945" s="3"/>
    </row>
    <row r="946">
      <c r="A946" s="3"/>
      <c r="B946" s="3"/>
      <c r="C946" s="2"/>
      <c r="D946" s="3"/>
    </row>
    <row r="947">
      <c r="A947" s="3"/>
      <c r="B947" s="3"/>
      <c r="C947" s="2"/>
      <c r="D947" s="3"/>
    </row>
    <row r="948">
      <c r="A948" s="3"/>
      <c r="B948" s="3"/>
      <c r="C948" s="2"/>
      <c r="D948" s="3"/>
    </row>
    <row r="949">
      <c r="A949" s="3"/>
      <c r="B949" s="3"/>
      <c r="C949" s="2"/>
      <c r="D949" s="3"/>
    </row>
    <row r="950">
      <c r="A950" s="3"/>
      <c r="B950" s="3"/>
      <c r="C950" s="2"/>
      <c r="D950" s="3"/>
    </row>
    <row r="951">
      <c r="A951" s="3"/>
      <c r="B951" s="3"/>
      <c r="C951" s="2"/>
      <c r="D951" s="3"/>
    </row>
    <row r="952">
      <c r="A952" s="3"/>
      <c r="B952" s="3"/>
      <c r="C952" s="2"/>
      <c r="D952" s="3"/>
    </row>
    <row r="953">
      <c r="A953" s="3"/>
      <c r="B953" s="3"/>
      <c r="C953" s="2"/>
      <c r="D953" s="3"/>
    </row>
    <row r="954">
      <c r="A954" s="3"/>
      <c r="B954" s="3"/>
      <c r="C954" s="2"/>
      <c r="D954" s="3"/>
    </row>
    <row r="955">
      <c r="A955" s="3"/>
      <c r="B955" s="3"/>
      <c r="C955" s="2"/>
      <c r="D955" s="3"/>
    </row>
    <row r="956">
      <c r="A956" s="3"/>
      <c r="B956" s="3"/>
      <c r="C956" s="2"/>
      <c r="D956" s="3"/>
    </row>
    <row r="957">
      <c r="A957" s="3"/>
      <c r="B957" s="3"/>
      <c r="C957" s="2"/>
      <c r="D957" s="3"/>
    </row>
    <row r="958">
      <c r="A958" s="3"/>
      <c r="B958" s="3"/>
      <c r="C958" s="2"/>
      <c r="D958" s="3"/>
    </row>
    <row r="959">
      <c r="A959" s="3"/>
      <c r="B959" s="3"/>
      <c r="C959" s="2"/>
      <c r="D959" s="3"/>
    </row>
    <row r="960">
      <c r="A960" s="3"/>
      <c r="B960" s="3"/>
      <c r="C960" s="2"/>
      <c r="D960" s="3"/>
    </row>
    <row r="961">
      <c r="A961" s="3"/>
      <c r="B961" s="3"/>
      <c r="C961" s="2"/>
      <c r="D961" s="3"/>
    </row>
    <row r="962">
      <c r="A962" s="3"/>
      <c r="B962" s="3"/>
      <c r="C962" s="2"/>
      <c r="D962" s="3"/>
    </row>
    <row r="963">
      <c r="A963" s="3"/>
      <c r="B963" s="3"/>
      <c r="C963" s="2"/>
      <c r="D963" s="3"/>
    </row>
    <row r="964">
      <c r="A964" s="3"/>
      <c r="B964" s="3"/>
      <c r="C964" s="2"/>
      <c r="D964" s="3"/>
    </row>
    <row r="965">
      <c r="A965" s="3"/>
      <c r="B965" s="3"/>
      <c r="C965" s="2"/>
      <c r="D965" s="3"/>
    </row>
    <row r="966">
      <c r="A966" s="3"/>
      <c r="B966" s="3"/>
      <c r="C966" s="2"/>
      <c r="D966" s="3"/>
    </row>
    <row r="967">
      <c r="A967" s="3"/>
      <c r="B967" s="3"/>
      <c r="C967" s="2"/>
      <c r="D967" s="3"/>
    </row>
    <row r="968">
      <c r="A968" s="3"/>
      <c r="B968" s="3"/>
      <c r="C968" s="2"/>
      <c r="D968" s="3"/>
    </row>
    <row r="969">
      <c r="A969" s="3"/>
      <c r="B969" s="3"/>
      <c r="C969" s="2"/>
      <c r="D969" s="3"/>
    </row>
    <row r="970">
      <c r="A970" s="3"/>
      <c r="B970" s="3"/>
      <c r="C970" s="2"/>
      <c r="D970" s="3"/>
    </row>
    <row r="971">
      <c r="A971" s="3"/>
      <c r="B971" s="3"/>
      <c r="C971" s="2"/>
      <c r="D971" s="3"/>
    </row>
    <row r="972">
      <c r="A972" s="3"/>
      <c r="B972" s="3"/>
      <c r="C972" s="2"/>
      <c r="D972" s="3"/>
    </row>
    <row r="973">
      <c r="A973" s="3"/>
      <c r="B973" s="3"/>
      <c r="C973" s="2"/>
      <c r="D973" s="3"/>
    </row>
    <row r="974">
      <c r="A974" s="3"/>
      <c r="B974" s="3"/>
      <c r="C974" s="2"/>
      <c r="D974" s="3"/>
    </row>
    <row r="975">
      <c r="A975" s="3"/>
      <c r="B975" s="3"/>
      <c r="C975" s="2"/>
      <c r="D975" s="3"/>
    </row>
    <row r="976">
      <c r="A976" s="3"/>
      <c r="B976" s="3"/>
      <c r="C976" s="2"/>
      <c r="D976" s="3"/>
    </row>
    <row r="977">
      <c r="A977" s="3"/>
      <c r="B977" s="3"/>
      <c r="C977" s="2"/>
      <c r="D977" s="3"/>
    </row>
    <row r="978">
      <c r="A978" s="3"/>
      <c r="B978" s="3"/>
      <c r="C978" s="2"/>
      <c r="D978" s="3"/>
    </row>
    <row r="979">
      <c r="A979" s="3"/>
      <c r="B979" s="3"/>
      <c r="C979" s="2"/>
      <c r="D979" s="3"/>
    </row>
    <row r="980">
      <c r="A980" s="3"/>
      <c r="B980" s="3"/>
      <c r="C980" s="2"/>
      <c r="D980" s="3"/>
    </row>
    <row r="981">
      <c r="A981" s="3"/>
      <c r="B981" s="3"/>
      <c r="C981" s="2"/>
      <c r="D981" s="3"/>
    </row>
    <row r="982">
      <c r="A982" s="3"/>
      <c r="B982" s="3"/>
      <c r="C982" s="2"/>
      <c r="D982" s="3"/>
    </row>
    <row r="983">
      <c r="A983" s="3"/>
      <c r="B983" s="3"/>
      <c r="C983" s="2"/>
      <c r="D983" s="3"/>
    </row>
    <row r="984">
      <c r="A984" s="3"/>
      <c r="B984" s="3"/>
      <c r="C984" s="2"/>
      <c r="D984" s="3"/>
    </row>
    <row r="985">
      <c r="A985" s="3"/>
      <c r="B985" s="3"/>
      <c r="C985" s="2"/>
      <c r="D985" s="3"/>
    </row>
    <row r="986">
      <c r="A986" s="3"/>
      <c r="B986" s="3"/>
      <c r="C986" s="2"/>
      <c r="D986" s="3"/>
    </row>
    <row r="987">
      <c r="A987" s="3"/>
      <c r="B987" s="3"/>
      <c r="C987" s="2"/>
      <c r="D987" s="3"/>
    </row>
    <row r="988">
      <c r="A988" s="3"/>
      <c r="B988" s="3"/>
      <c r="C988" s="2"/>
      <c r="D988" s="3"/>
    </row>
    <row r="989">
      <c r="A989" s="3"/>
      <c r="B989" s="3"/>
      <c r="C989" s="2"/>
      <c r="D989" s="3"/>
    </row>
    <row r="990">
      <c r="A990" s="3"/>
      <c r="B990" s="3"/>
      <c r="C990" s="2"/>
      <c r="D990" s="3"/>
    </row>
    <row r="991">
      <c r="A991" s="3"/>
      <c r="B991" s="3"/>
      <c r="C991" s="2"/>
      <c r="D991" s="3"/>
    </row>
    <row r="992">
      <c r="A992" s="3"/>
      <c r="B992" s="3"/>
      <c r="C992" s="2"/>
      <c r="D992" s="3"/>
    </row>
    <row r="993">
      <c r="A993" s="3"/>
      <c r="B993" s="3"/>
      <c r="C993" s="2"/>
      <c r="D993" s="3"/>
    </row>
    <row r="994">
      <c r="A994" s="3"/>
      <c r="B994" s="3"/>
      <c r="C994" s="2"/>
      <c r="D994" s="3"/>
    </row>
    <row r="995">
      <c r="A995" s="3"/>
      <c r="B995" s="3"/>
      <c r="C995" s="2"/>
      <c r="D995" s="3"/>
    </row>
    <row r="996">
      <c r="A996" s="3"/>
      <c r="B996" s="3"/>
      <c r="C996" s="2"/>
      <c r="D996" s="3"/>
    </row>
    <row r="997">
      <c r="A997" s="3"/>
      <c r="B997" s="3"/>
      <c r="C997" s="2"/>
      <c r="D997" s="3"/>
    </row>
    <row r="998">
      <c r="A998" s="3"/>
      <c r="B998" s="3"/>
      <c r="C998" s="2"/>
      <c r="D998" s="3"/>
    </row>
    <row r="999">
      <c r="A999" s="3"/>
      <c r="B999" s="3"/>
      <c r="C999" s="2"/>
      <c r="D999" s="3"/>
    </row>
    <row r="1000">
      <c r="A1000" s="3"/>
      <c r="B1000" s="3"/>
      <c r="C1000" s="2"/>
      <c r="D1000" s="3"/>
    </row>
    <row r="1001">
      <c r="A1001" s="3"/>
      <c r="B1001" s="3"/>
      <c r="C1001" s="2"/>
      <c r="D1001" s="3"/>
    </row>
    <row r="1002">
      <c r="A1002" s="3"/>
      <c r="B1002" s="3"/>
      <c r="C1002" s="2"/>
      <c r="D1002" s="3"/>
    </row>
    <row r="1003">
      <c r="A1003" s="3"/>
      <c r="B1003" s="3"/>
      <c r="C1003" s="2"/>
      <c r="D1003" s="3"/>
    </row>
    <row r="1004">
      <c r="A1004" s="3"/>
      <c r="B1004" s="3"/>
      <c r="C1004" s="2"/>
      <c r="D1004" s="3"/>
    </row>
    <row r="1005">
      <c r="A1005" s="3"/>
      <c r="B1005" s="3"/>
      <c r="C1005" s="2"/>
      <c r="D1005" s="3"/>
    </row>
    <row r="1006">
      <c r="A1006" s="3"/>
      <c r="B1006" s="3"/>
      <c r="C1006" s="2"/>
      <c r="D1006" s="3"/>
    </row>
    <row r="1007">
      <c r="A1007" s="3"/>
      <c r="B1007" s="3"/>
      <c r="C1007" s="2"/>
      <c r="D1007" s="3"/>
    </row>
    <row r="1008">
      <c r="A1008" s="3"/>
      <c r="B1008" s="3"/>
      <c r="C1008" s="2"/>
      <c r="D1008" s="3"/>
    </row>
    <row r="1009">
      <c r="A1009" s="3"/>
      <c r="B1009" s="3"/>
      <c r="C1009" s="2"/>
      <c r="D1009" s="3"/>
    </row>
    <row r="1010">
      <c r="A1010" s="3"/>
      <c r="B1010" s="3"/>
      <c r="C1010" s="2"/>
      <c r="D1010" s="3"/>
    </row>
    <row r="1011">
      <c r="A1011" s="3"/>
      <c r="B1011" s="3"/>
      <c r="C1011" s="2"/>
      <c r="D1011" s="3"/>
    </row>
    <row r="1012">
      <c r="A1012" s="3"/>
      <c r="B1012" s="3"/>
      <c r="C1012" s="2"/>
      <c r="D1012" s="3"/>
    </row>
    <row r="1013">
      <c r="A1013" s="3"/>
      <c r="B1013" s="3"/>
      <c r="C1013" s="2"/>
      <c r="D1013" s="3"/>
    </row>
    <row r="1014">
      <c r="A1014" s="3"/>
      <c r="B1014" s="3"/>
      <c r="C1014" s="2"/>
      <c r="D1014" s="3"/>
    </row>
  </sheetData>
  <conditionalFormatting sqref="E1">
    <cfRule type="colorScale" priority="1">
      <colorScale>
        <cfvo type="formula" val="1"/>
        <cfvo type="max"/>
        <color rgb="FFFFFFFF"/>
        <color rgb="FFFFD666"/>
      </colorScale>
    </cfRule>
  </conditionalFormatting>
  <hyperlinks>
    <hyperlink r:id="rId1" ref="D3"/>
    <hyperlink r:id="rId2" ref="D11"/>
    <hyperlink r:id="rId3" ref="B28"/>
    <hyperlink r:id="rId4" ref="B29"/>
    <hyperlink r:id="rId5" ref="B30"/>
    <hyperlink r:id="rId6" ref="D35"/>
    <hyperlink r:id="rId7" ref="D36"/>
    <hyperlink r:id="rId8" ref="D37"/>
    <hyperlink r:id="rId9" ref="D38"/>
    <hyperlink r:id="rId10" ref="D39"/>
    <hyperlink r:id="rId11" ref="D40"/>
    <hyperlink r:id="rId12" ref="D41"/>
    <hyperlink r:id="rId13" ref="D42"/>
  </hyperlinks>
  <drawing r:id="rId14"/>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4.0" topLeftCell="A5" activePane="bottomLeft" state="frozen"/>
      <selection activeCell="B6" sqref="B6" pane="bottomLeft"/>
    </sheetView>
  </sheetViews>
  <sheetFormatPr customHeight="1" defaultColWidth="17.29" defaultRowHeight="15.0"/>
  <cols>
    <col customWidth="1" min="1" max="1" width="54.14"/>
    <col customWidth="1" min="2" max="3" width="21.71"/>
    <col customWidth="1" min="4" max="4" width="3.71"/>
    <col customWidth="1" min="5" max="5" width="43.57"/>
    <col customWidth="1" min="6" max="6" width="15.29"/>
    <col customWidth="1" min="7" max="7" width="8.57"/>
    <col customWidth="1" min="8" max="8" width="14.86"/>
    <col customWidth="1" min="9" max="9" width="12.0"/>
    <col customWidth="1" min="10" max="12" width="9.14"/>
  </cols>
  <sheetData>
    <row r="1" ht="19.5" customHeight="1">
      <c r="A1" s="150" t="s">
        <v>1155</v>
      </c>
      <c r="B1" s="122" t="s">
        <v>1158</v>
      </c>
      <c r="C1" s="83"/>
      <c r="D1" s="264"/>
      <c r="E1" s="122" t="s">
        <v>1849</v>
      </c>
      <c r="F1" s="83"/>
      <c r="G1" s="83"/>
      <c r="H1" s="83"/>
      <c r="I1" s="98" t="str">
        <f>HYPERLINK("https://drive.google.com/open?id=0B8sY5vZfk1W5S0p4ZFY3MklROUE&amp;authuser=0","see original PDF")</f>
        <v>see original PDF</v>
      </c>
      <c r="J1" s="83"/>
      <c r="K1" s="83"/>
      <c r="L1" s="83"/>
    </row>
    <row r="2" ht="19.5" customHeight="1">
      <c r="A2" s="267" t="s">
        <v>1194</v>
      </c>
      <c r="B2" s="162" t="s">
        <v>1195</v>
      </c>
      <c r="C2" s="168"/>
      <c r="D2" s="264"/>
      <c r="E2" s="191" t="s">
        <v>1202</v>
      </c>
      <c r="F2" s="162" t="s">
        <v>1195</v>
      </c>
      <c r="G2" s="164"/>
      <c r="H2" s="164"/>
      <c r="I2" s="168"/>
      <c r="J2" s="83"/>
      <c r="K2" s="83"/>
      <c r="L2" s="83"/>
    </row>
    <row r="3" ht="36.75" customHeight="1">
      <c r="A3" s="190"/>
      <c r="B3" s="182" t="s">
        <v>1914</v>
      </c>
      <c r="C3" s="182" t="s">
        <v>1917</v>
      </c>
      <c r="D3" s="264"/>
      <c r="E3" s="267" t="s">
        <v>1918</v>
      </c>
      <c r="F3" s="174" t="s">
        <v>1925</v>
      </c>
      <c r="G3" s="162" t="s">
        <v>1932</v>
      </c>
      <c r="H3" s="164"/>
      <c r="I3" s="168"/>
      <c r="J3" s="83"/>
      <c r="K3" s="83" t="s">
        <v>1939</v>
      </c>
      <c r="L3" s="83"/>
    </row>
    <row r="4" ht="33.75" customHeight="1">
      <c r="A4" s="83"/>
      <c r="B4" s="83"/>
      <c r="C4" s="83"/>
      <c r="D4" s="264"/>
      <c r="E4" s="190"/>
      <c r="F4" s="190"/>
      <c r="G4" s="182" t="s">
        <v>1943</v>
      </c>
      <c r="H4" s="182" t="s">
        <v>1945</v>
      </c>
      <c r="I4" s="191" t="s">
        <v>55</v>
      </c>
      <c r="J4" s="83"/>
      <c r="K4" s="75" t="s">
        <v>47</v>
      </c>
      <c r="L4" s="75" t="s">
        <v>44</v>
      </c>
    </row>
    <row r="5" ht="19.5" customHeight="1">
      <c r="A5" s="83" t="s">
        <v>1951</v>
      </c>
      <c r="B5" s="83"/>
      <c r="C5" s="83"/>
      <c r="D5" s="264"/>
      <c r="E5" s="83"/>
      <c r="F5" s="83"/>
      <c r="G5" s="83"/>
      <c r="H5" s="83"/>
      <c r="I5" s="83"/>
      <c r="J5" s="83"/>
      <c r="K5" s="75"/>
      <c r="L5" s="75"/>
    </row>
    <row r="6" ht="19.5" customHeight="1">
      <c r="A6" s="83" t="s">
        <v>1957</v>
      </c>
      <c r="B6" s="83">
        <v>0.0</v>
      </c>
      <c r="C6" s="83">
        <v>0.0</v>
      </c>
      <c r="D6" s="264"/>
      <c r="E6" s="83" t="s">
        <v>1961</v>
      </c>
      <c r="F6" s="83">
        <v>7.0E7</v>
      </c>
      <c r="G6" s="83">
        <v>0.0</v>
      </c>
      <c r="H6" s="83">
        <v>4.68E7</v>
      </c>
      <c r="I6" s="83">
        <v>4.68E7</v>
      </c>
      <c r="J6" s="83"/>
      <c r="K6" s="269" t="str">
        <f t="shared" ref="K6:K32" si="1">IF(ISBLANK(F6),"",F6/10000000)</f>
        <v>7.000</v>
      </c>
      <c r="L6" s="269" t="str">
        <f t="shared" ref="L6:L32" si="2">IF(ISBLANK(I6),"",I6/10000000)</f>
        <v>4.680</v>
      </c>
    </row>
    <row r="7" ht="19.5" customHeight="1">
      <c r="A7" s="83" t="s">
        <v>1999</v>
      </c>
      <c r="B7" s="83">
        <v>0.0</v>
      </c>
      <c r="C7" s="83">
        <v>0.0</v>
      </c>
      <c r="D7" s="264"/>
      <c r="E7" s="83"/>
      <c r="F7" s="83"/>
      <c r="G7" s="83"/>
      <c r="H7" s="83"/>
      <c r="I7" s="83"/>
      <c r="J7" s="83"/>
      <c r="K7" s="269" t="str">
        <f t="shared" si="1"/>
        <v/>
      </c>
      <c r="L7" s="269" t="str">
        <f t="shared" si="2"/>
        <v/>
      </c>
    </row>
    <row r="8" ht="19.5" customHeight="1">
      <c r="A8" s="83"/>
      <c r="B8" s="83"/>
      <c r="C8" s="83"/>
      <c r="D8" s="264"/>
      <c r="E8" s="83" t="s">
        <v>359</v>
      </c>
      <c r="F8" s="83">
        <v>5.4132E8</v>
      </c>
      <c r="G8" s="83">
        <v>0.0</v>
      </c>
      <c r="H8" s="83">
        <v>3.6346E8</v>
      </c>
      <c r="I8" s="83">
        <v>3.6346E8</v>
      </c>
      <c r="J8" s="83"/>
      <c r="K8" s="269" t="str">
        <f t="shared" si="1"/>
        <v>54.132</v>
      </c>
      <c r="L8" s="269" t="str">
        <f t="shared" si="2"/>
        <v>36.346</v>
      </c>
    </row>
    <row r="9" ht="19.5" customHeight="1">
      <c r="A9" s="83"/>
      <c r="B9" s="83"/>
      <c r="C9" s="83"/>
      <c r="D9" s="264"/>
      <c r="E9" s="83"/>
      <c r="F9" s="83"/>
      <c r="G9" s="83"/>
      <c r="H9" s="83"/>
      <c r="I9" s="83"/>
      <c r="J9" s="83"/>
      <c r="K9" s="269" t="str">
        <f t="shared" si="1"/>
        <v/>
      </c>
      <c r="L9" s="269" t="str">
        <f t="shared" si="2"/>
        <v/>
      </c>
    </row>
    <row r="10" ht="19.5" customHeight="1">
      <c r="A10" s="83"/>
      <c r="B10" s="83"/>
      <c r="C10" s="83"/>
      <c r="D10" s="264"/>
      <c r="E10" s="83" t="s">
        <v>2053</v>
      </c>
      <c r="F10" s="83">
        <v>6.2126E8</v>
      </c>
      <c r="G10" s="83">
        <v>0.0</v>
      </c>
      <c r="H10" s="83">
        <v>1.17336E9</v>
      </c>
      <c r="I10" s="83">
        <v>1.17336E9</v>
      </c>
      <c r="J10" s="83"/>
      <c r="K10" s="269" t="str">
        <f t="shared" si="1"/>
        <v>62.126</v>
      </c>
      <c r="L10" s="269" t="str">
        <f t="shared" si="2"/>
        <v>117.336</v>
      </c>
    </row>
    <row r="11" ht="19.5" customHeight="1">
      <c r="A11" s="83" t="s">
        <v>2087</v>
      </c>
      <c r="B11" s="83">
        <v>1.13363E10</v>
      </c>
      <c r="C11" s="83">
        <v>1.196326E10</v>
      </c>
      <c r="D11" s="264"/>
      <c r="E11" s="83"/>
      <c r="F11" s="83"/>
      <c r="G11" s="83"/>
      <c r="H11" s="83"/>
      <c r="I11" s="83"/>
      <c r="J11" s="83"/>
      <c r="K11" s="269" t="str">
        <f t="shared" si="1"/>
        <v/>
      </c>
      <c r="L11" s="269" t="str">
        <f t="shared" si="2"/>
        <v/>
      </c>
    </row>
    <row r="12" ht="19.5" customHeight="1">
      <c r="A12" s="83"/>
      <c r="B12" s="83"/>
      <c r="C12" s="83"/>
      <c r="D12" s="264"/>
      <c r="E12" s="83" t="s">
        <v>2102</v>
      </c>
      <c r="F12" s="83"/>
      <c r="G12" s="83"/>
      <c r="H12" s="83"/>
      <c r="I12" s="83"/>
      <c r="J12" s="83"/>
      <c r="K12" s="269" t="str">
        <f t="shared" si="1"/>
        <v/>
      </c>
      <c r="L12" s="269" t="str">
        <f t="shared" si="2"/>
        <v/>
      </c>
    </row>
    <row r="13" ht="19.5" customHeight="1">
      <c r="A13" s="83"/>
      <c r="B13" s="83"/>
      <c r="C13" s="83"/>
      <c r="D13" s="264"/>
      <c r="E13" s="83" t="s">
        <v>2120</v>
      </c>
      <c r="F13" s="83">
        <v>5.57814E9</v>
      </c>
      <c r="G13" s="83">
        <v>0.0</v>
      </c>
      <c r="H13" s="83">
        <v>5.85162E9</v>
      </c>
      <c r="I13" s="83">
        <v>5.85162E9</v>
      </c>
      <c r="J13" s="83"/>
      <c r="K13" s="269" t="str">
        <f t="shared" si="1"/>
        <v>557.814</v>
      </c>
      <c r="L13" s="269" t="str">
        <f t="shared" si="2"/>
        <v>585.162</v>
      </c>
    </row>
    <row r="14" ht="19.5" customHeight="1">
      <c r="A14" s="83"/>
      <c r="B14" s="83"/>
      <c r="C14" s="83"/>
      <c r="D14" s="264"/>
      <c r="E14" s="83" t="s">
        <v>2137</v>
      </c>
      <c r="F14" s="83">
        <v>4.7302E8</v>
      </c>
      <c r="G14" s="83">
        <v>0.0</v>
      </c>
      <c r="H14" s="83">
        <v>5.204E8</v>
      </c>
      <c r="I14" s="83">
        <v>5.204E8</v>
      </c>
      <c r="J14" s="83"/>
      <c r="K14" s="269" t="str">
        <f t="shared" si="1"/>
        <v>47.302</v>
      </c>
      <c r="L14" s="269" t="str">
        <f t="shared" si="2"/>
        <v>52.040</v>
      </c>
    </row>
    <row r="15" ht="19.5" customHeight="1">
      <c r="A15" s="83"/>
      <c r="B15" s="83"/>
      <c r="C15" s="83"/>
      <c r="D15" s="264"/>
      <c r="E15" s="83" t="s">
        <v>2155</v>
      </c>
      <c r="F15" s="83">
        <v>9.6802E8</v>
      </c>
      <c r="G15" s="83">
        <v>0.0</v>
      </c>
      <c r="H15" s="83">
        <v>7.107E8</v>
      </c>
      <c r="I15" s="83">
        <v>7.107E8</v>
      </c>
      <c r="J15" s="83"/>
      <c r="K15" s="269" t="str">
        <f t="shared" si="1"/>
        <v>96.802</v>
      </c>
      <c r="L15" s="269" t="str">
        <f t="shared" si="2"/>
        <v>71.070</v>
      </c>
    </row>
    <row r="16" ht="19.5" customHeight="1">
      <c r="A16" s="83"/>
      <c r="B16" s="83"/>
      <c r="C16" s="83"/>
      <c r="D16" s="264"/>
      <c r="E16" s="83" t="s">
        <v>2173</v>
      </c>
      <c r="F16" s="83">
        <v>2.3334E8</v>
      </c>
      <c r="G16" s="83">
        <v>0.0</v>
      </c>
      <c r="H16" s="83">
        <v>3.872E8</v>
      </c>
      <c r="I16" s="83">
        <v>3.872E8</v>
      </c>
      <c r="J16" s="83"/>
      <c r="K16" s="269" t="str">
        <f t="shared" si="1"/>
        <v>23.334</v>
      </c>
      <c r="L16" s="269" t="str">
        <f t="shared" si="2"/>
        <v>38.720</v>
      </c>
    </row>
    <row r="17" ht="19.5" customHeight="1">
      <c r="A17" s="83"/>
      <c r="B17" s="83"/>
      <c r="C17" s="83"/>
      <c r="D17" s="264"/>
      <c r="E17" s="83" t="s">
        <v>2186</v>
      </c>
      <c r="F17" s="83">
        <v>4.0E7</v>
      </c>
      <c r="G17" s="83">
        <v>0.0</v>
      </c>
      <c r="H17" s="83">
        <v>7.288E7</v>
      </c>
      <c r="I17" s="83">
        <v>7.288E7</v>
      </c>
      <c r="J17" s="83"/>
      <c r="K17" s="269" t="str">
        <f t="shared" si="1"/>
        <v>4.000</v>
      </c>
      <c r="L17" s="269" t="str">
        <f t="shared" si="2"/>
        <v>7.288</v>
      </c>
    </row>
    <row r="18" ht="19.5" customHeight="1">
      <c r="A18" s="83"/>
      <c r="B18" s="83"/>
      <c r="C18" s="83"/>
      <c r="D18" s="264"/>
      <c r="E18" s="83"/>
      <c r="F18" s="83"/>
      <c r="G18" s="83"/>
      <c r="H18" s="83"/>
      <c r="I18" s="83"/>
      <c r="J18" s="83"/>
      <c r="K18" s="269" t="str">
        <f t="shared" si="1"/>
        <v/>
      </c>
      <c r="L18" s="269" t="str">
        <f t="shared" si="2"/>
        <v/>
      </c>
    </row>
    <row r="19" ht="19.5" customHeight="1">
      <c r="A19" s="83"/>
      <c r="B19" s="83"/>
      <c r="C19" s="83"/>
      <c r="D19" s="264"/>
      <c r="E19" s="83" t="s">
        <v>2205</v>
      </c>
      <c r="F19" s="83">
        <v>1.24872E9</v>
      </c>
      <c r="G19" s="83">
        <v>0.0</v>
      </c>
      <c r="H19" s="83">
        <v>1.23766E9</v>
      </c>
      <c r="I19" s="83">
        <v>1.23766E9</v>
      </c>
      <c r="J19" s="83"/>
      <c r="K19" s="269" t="str">
        <f t="shared" si="1"/>
        <v>124.872</v>
      </c>
      <c r="L19" s="269" t="str">
        <f t="shared" si="2"/>
        <v>123.766</v>
      </c>
    </row>
    <row r="20" ht="19.5" customHeight="1">
      <c r="A20" s="83"/>
      <c r="B20" s="83"/>
      <c r="C20" s="83"/>
      <c r="D20" s="264"/>
      <c r="E20" s="83"/>
      <c r="F20" s="83"/>
      <c r="G20" s="83"/>
      <c r="H20" s="83"/>
      <c r="I20" s="83"/>
      <c r="J20" s="83"/>
      <c r="K20" s="269" t="str">
        <f t="shared" si="1"/>
        <v/>
      </c>
      <c r="L20" s="269" t="str">
        <f t="shared" si="2"/>
        <v/>
      </c>
    </row>
    <row r="21" ht="19.5" customHeight="1">
      <c r="A21" s="83"/>
      <c r="B21" s="83"/>
      <c r="C21" s="83"/>
      <c r="D21" s="264"/>
      <c r="E21" s="83" t="s">
        <v>504</v>
      </c>
      <c r="F21" s="83">
        <v>1.65E7</v>
      </c>
      <c r="G21" s="83">
        <v>0.0</v>
      </c>
      <c r="H21" s="83">
        <v>1.608E7</v>
      </c>
      <c r="I21" s="83">
        <v>1.608E7</v>
      </c>
      <c r="J21" s="83"/>
      <c r="K21" s="269" t="str">
        <f t="shared" si="1"/>
        <v>1.650</v>
      </c>
      <c r="L21" s="269" t="str">
        <f t="shared" si="2"/>
        <v>1.608</v>
      </c>
    </row>
    <row r="22" ht="19.5" customHeight="1">
      <c r="A22" s="83"/>
      <c r="B22" s="83"/>
      <c r="C22" s="83"/>
      <c r="D22" s="264"/>
      <c r="E22" s="83"/>
      <c r="F22" s="83"/>
      <c r="G22" s="83"/>
      <c r="H22" s="83"/>
      <c r="I22" s="83"/>
      <c r="J22" s="83"/>
      <c r="K22" s="269" t="str">
        <f t="shared" si="1"/>
        <v/>
      </c>
      <c r="L22" s="269" t="str">
        <f t="shared" si="2"/>
        <v/>
      </c>
    </row>
    <row r="23" ht="19.5" customHeight="1">
      <c r="A23" s="83"/>
      <c r="B23" s="83"/>
      <c r="C23" s="83"/>
      <c r="D23" s="264"/>
      <c r="E23" s="83" t="s">
        <v>2232</v>
      </c>
      <c r="F23" s="83">
        <v>7.4574E8</v>
      </c>
      <c r="G23" s="83">
        <v>0.0</v>
      </c>
      <c r="H23" s="83">
        <v>7.706E8</v>
      </c>
      <c r="I23" s="83">
        <v>7.706E8</v>
      </c>
      <c r="J23" s="83"/>
      <c r="K23" s="269" t="str">
        <f t="shared" si="1"/>
        <v>74.574</v>
      </c>
      <c r="L23" s="269" t="str">
        <f t="shared" si="2"/>
        <v>77.060</v>
      </c>
    </row>
    <row r="24" ht="19.5" customHeight="1">
      <c r="A24" s="83"/>
      <c r="B24" s="83"/>
      <c r="C24" s="83"/>
      <c r="D24" s="264"/>
      <c r="E24" s="83"/>
      <c r="F24" s="83"/>
      <c r="G24" s="83"/>
      <c r="H24" s="83"/>
      <c r="I24" s="83"/>
      <c r="J24" s="83"/>
      <c r="K24" s="269" t="str">
        <f t="shared" si="1"/>
        <v/>
      </c>
      <c r="L24" s="269" t="str">
        <f t="shared" si="2"/>
        <v/>
      </c>
    </row>
    <row r="25" ht="19.5" customHeight="1">
      <c r="A25" s="83"/>
      <c r="B25" s="83"/>
      <c r="C25" s="83"/>
      <c r="D25" s="264"/>
      <c r="E25" s="83" t="s">
        <v>2245</v>
      </c>
      <c r="F25" s="83">
        <v>3.106E8</v>
      </c>
      <c r="G25" s="83">
        <v>0.0</v>
      </c>
      <c r="H25" s="83">
        <v>2.291E8</v>
      </c>
      <c r="I25" s="83">
        <v>2.291E8</v>
      </c>
      <c r="J25" s="83"/>
      <c r="K25" s="269" t="str">
        <f t="shared" si="1"/>
        <v>31.060</v>
      </c>
      <c r="L25" s="269" t="str">
        <f t="shared" si="2"/>
        <v>22.910</v>
      </c>
    </row>
    <row r="26" ht="19.5" customHeight="1">
      <c r="A26" s="83"/>
      <c r="B26" s="83"/>
      <c r="C26" s="83"/>
      <c r="D26" s="264"/>
      <c r="E26" s="83"/>
      <c r="F26" s="83"/>
      <c r="G26" s="83"/>
      <c r="H26" s="83"/>
      <c r="I26" s="83"/>
      <c r="J26" s="83"/>
      <c r="K26" s="269" t="str">
        <f t="shared" si="1"/>
        <v/>
      </c>
      <c r="L26" s="269" t="str">
        <f t="shared" si="2"/>
        <v/>
      </c>
    </row>
    <row r="27" ht="19.5" customHeight="1">
      <c r="A27" s="83"/>
      <c r="B27" s="83"/>
      <c r="C27" s="83"/>
      <c r="D27" s="264"/>
      <c r="E27" s="83" t="s">
        <v>2266</v>
      </c>
      <c r="F27" s="83">
        <v>2.177E8</v>
      </c>
      <c r="G27" s="83">
        <v>0.0</v>
      </c>
      <c r="H27" s="83">
        <v>2.9664E8</v>
      </c>
      <c r="I27" s="83">
        <v>2.9664E8</v>
      </c>
      <c r="J27" s="83"/>
      <c r="K27" s="269" t="str">
        <f t="shared" si="1"/>
        <v>21.770</v>
      </c>
      <c r="L27" s="269" t="str">
        <f t="shared" si="2"/>
        <v>29.664</v>
      </c>
    </row>
    <row r="28" ht="19.5" customHeight="1">
      <c r="A28" s="83"/>
      <c r="B28" s="83"/>
      <c r="C28" s="83"/>
      <c r="D28" s="264"/>
      <c r="E28" s="83"/>
      <c r="F28" s="83"/>
      <c r="G28" s="83"/>
      <c r="H28" s="83"/>
      <c r="I28" s="83"/>
      <c r="J28" s="83"/>
      <c r="K28" s="269" t="str">
        <f t="shared" si="1"/>
        <v/>
      </c>
      <c r="L28" s="269" t="str">
        <f t="shared" si="2"/>
        <v/>
      </c>
    </row>
    <row r="29" ht="19.5" customHeight="1">
      <c r="A29" s="83"/>
      <c r="B29" s="83"/>
      <c r="C29" s="83"/>
      <c r="D29" s="264"/>
      <c r="E29" s="83" t="s">
        <v>2296</v>
      </c>
      <c r="F29" s="83">
        <v>9.97E7</v>
      </c>
      <c r="G29" s="83">
        <v>0.0</v>
      </c>
      <c r="H29" s="83">
        <v>1.2516E8</v>
      </c>
      <c r="I29" s="83">
        <v>1.2516E8</v>
      </c>
      <c r="J29" s="83"/>
      <c r="K29" s="269" t="str">
        <f t="shared" si="1"/>
        <v>9.970</v>
      </c>
      <c r="L29" s="269" t="str">
        <f t="shared" si="2"/>
        <v>12.516</v>
      </c>
    </row>
    <row r="30" ht="19.5" customHeight="1">
      <c r="A30" s="83"/>
      <c r="B30" s="83"/>
      <c r="C30" s="83"/>
      <c r="D30" s="264"/>
      <c r="E30" s="83"/>
      <c r="F30" s="83"/>
      <c r="G30" s="83"/>
      <c r="H30" s="83"/>
      <c r="I30" s="83"/>
      <c r="J30" s="83"/>
      <c r="K30" s="269" t="str">
        <f t="shared" si="1"/>
        <v/>
      </c>
      <c r="L30" s="269" t="str">
        <f t="shared" si="2"/>
        <v/>
      </c>
    </row>
    <row r="31" ht="19.5" customHeight="1">
      <c r="A31" s="83"/>
      <c r="B31" s="83"/>
      <c r="C31" s="83"/>
      <c r="D31" s="264"/>
      <c r="E31" s="83" t="s">
        <v>2328</v>
      </c>
      <c r="F31" s="83">
        <v>1.7224E8</v>
      </c>
      <c r="G31" s="83">
        <v>0.0</v>
      </c>
      <c r="H31" s="83">
        <v>1.616E8</v>
      </c>
      <c r="I31" s="83">
        <v>1.616E8</v>
      </c>
      <c r="J31" s="83"/>
      <c r="K31" s="269" t="str">
        <f t="shared" si="1"/>
        <v>17.224</v>
      </c>
      <c r="L31" s="269" t="str">
        <f t="shared" si="2"/>
        <v>16.160</v>
      </c>
    </row>
    <row r="32" ht="19.5" customHeight="1">
      <c r="A32" s="83"/>
      <c r="B32" s="83"/>
      <c r="C32" s="83"/>
      <c r="D32" s="264"/>
      <c r="E32" s="83"/>
      <c r="F32" s="83"/>
      <c r="G32" s="83"/>
      <c r="H32" s="83"/>
      <c r="I32" s="83"/>
      <c r="J32" s="83"/>
      <c r="K32" s="269" t="str">
        <f t="shared" si="1"/>
        <v/>
      </c>
      <c r="L32" s="269" t="str">
        <f t="shared" si="2"/>
        <v/>
      </c>
    </row>
    <row r="33" ht="19.5" customHeight="1">
      <c r="A33" s="30" t="s">
        <v>1129</v>
      </c>
      <c r="B33" s="83">
        <v>1.13363E10</v>
      </c>
      <c r="C33" s="83">
        <v>1.196326E10</v>
      </c>
      <c r="D33" s="264"/>
      <c r="E33" s="30" t="s">
        <v>1129</v>
      </c>
      <c r="F33" s="83">
        <v>1.13363E10</v>
      </c>
      <c r="G33" s="83">
        <v>0.0</v>
      </c>
      <c r="H33" s="83">
        <v>1.196326E10</v>
      </c>
      <c r="I33" s="83">
        <v>1.196326E10</v>
      </c>
      <c r="J33" s="83"/>
      <c r="K33" s="269"/>
      <c r="L33" s="269"/>
    </row>
    <row r="34" ht="19.5" customHeight="1">
      <c r="A34" s="30"/>
      <c r="B34" s="83"/>
      <c r="C34" s="83"/>
      <c r="D34" s="264"/>
      <c r="E34" s="83"/>
      <c r="F34" s="83"/>
      <c r="G34" s="83"/>
      <c r="H34" s="83"/>
      <c r="I34" s="83"/>
      <c r="J34" s="83"/>
      <c r="K34" s="269" t="str">
        <f t="shared" ref="K34:K39" si="3">IF(ISBLANK(F34),"",F34/10000000)</f>
        <v/>
      </c>
      <c r="L34" s="269" t="str">
        <f t="shared" ref="L34:L39" si="4">IF(ISBLANK(I34),"",I34/10000000)</f>
        <v/>
      </c>
    </row>
    <row r="35" ht="33.0" customHeight="1">
      <c r="A35" s="141" t="s">
        <v>2389</v>
      </c>
      <c r="B35" s="83">
        <v>3.819E8</v>
      </c>
      <c r="C35" s="83">
        <v>3.3882E8</v>
      </c>
      <c r="D35" s="264"/>
      <c r="E35" s="83" t="s">
        <v>331</v>
      </c>
      <c r="F35" s="83">
        <v>3.819E8</v>
      </c>
      <c r="G35" s="83">
        <v>0.0</v>
      </c>
      <c r="H35" s="83">
        <v>3.3882E8</v>
      </c>
      <c r="I35" s="83">
        <v>3.3882E8</v>
      </c>
      <c r="J35" s="83"/>
      <c r="K35" s="269" t="str">
        <f t="shared" si="3"/>
        <v>38.190</v>
      </c>
      <c r="L35" s="269" t="str">
        <f t="shared" si="4"/>
        <v>33.882</v>
      </c>
    </row>
    <row r="36" ht="19.5" customHeight="1">
      <c r="A36" s="83"/>
      <c r="B36" s="83"/>
      <c r="C36" s="83"/>
      <c r="D36" s="264"/>
      <c r="E36" s="83"/>
      <c r="F36" s="83"/>
      <c r="G36" s="83"/>
      <c r="H36" s="83"/>
      <c r="I36" s="83"/>
      <c r="J36" s="83"/>
      <c r="K36" s="269" t="str">
        <f t="shared" si="3"/>
        <v/>
      </c>
      <c r="L36" s="269" t="str">
        <f t="shared" si="4"/>
        <v/>
      </c>
    </row>
    <row r="37" ht="34.5" customHeight="1">
      <c r="A37" s="141" t="s">
        <v>2423</v>
      </c>
      <c r="B37" s="83">
        <v>2000000.0</v>
      </c>
      <c r="C37" s="83">
        <v>2880000.0</v>
      </c>
      <c r="D37" s="264"/>
      <c r="E37" s="83" t="s">
        <v>336</v>
      </c>
      <c r="F37" s="83">
        <v>2000000.0</v>
      </c>
      <c r="G37" s="83">
        <v>0.0</v>
      </c>
      <c r="H37" s="83">
        <v>2880000.0</v>
      </c>
      <c r="I37" s="83">
        <v>2880000.0</v>
      </c>
      <c r="J37" s="83"/>
      <c r="K37" s="269" t="str">
        <f t="shared" si="3"/>
        <v>0.200</v>
      </c>
      <c r="L37" s="269" t="str">
        <f t="shared" si="4"/>
        <v>0.288</v>
      </c>
    </row>
    <row r="38" ht="33.75" customHeight="1">
      <c r="A38" s="83"/>
      <c r="B38" s="83"/>
      <c r="C38" s="83"/>
      <c r="D38" s="264"/>
      <c r="E38" s="83"/>
      <c r="F38" s="83"/>
      <c r="G38" s="83"/>
      <c r="H38" s="83"/>
      <c r="I38" s="83"/>
      <c r="J38" s="83"/>
      <c r="K38" s="269" t="str">
        <f t="shared" si="3"/>
        <v/>
      </c>
      <c r="L38" s="269" t="str">
        <f t="shared" si="4"/>
        <v/>
      </c>
    </row>
    <row r="39" ht="19.5" customHeight="1">
      <c r="A39" s="30" t="s">
        <v>2459</v>
      </c>
      <c r="B39" s="83">
        <v>1.17202E10</v>
      </c>
      <c r="C39" s="83">
        <v>1.230496E10</v>
      </c>
      <c r="D39" s="264"/>
      <c r="E39" s="30" t="s">
        <v>2461</v>
      </c>
      <c r="F39" s="83">
        <v>1.17202E10</v>
      </c>
      <c r="G39" s="83">
        <v>0.0</v>
      </c>
      <c r="H39" s="83">
        <v>1.230496E10</v>
      </c>
      <c r="I39" s="83">
        <v>1.230496E10</v>
      </c>
      <c r="J39" s="83"/>
      <c r="K39" s="269" t="str">
        <f t="shared" si="3"/>
        <v>1172.020</v>
      </c>
      <c r="L39" s="269" t="str">
        <f t="shared" si="4"/>
        <v>1230.496</v>
      </c>
    </row>
    <row r="40" ht="36.0" customHeight="1">
      <c r="A40" s="83"/>
      <c r="B40" s="83"/>
      <c r="C40" s="83"/>
      <c r="D40" s="264"/>
      <c r="E40" s="83"/>
      <c r="F40" s="83"/>
      <c r="G40" s="83"/>
      <c r="H40" s="83"/>
      <c r="I40" s="83"/>
      <c r="J40" s="83"/>
      <c r="K40" s="83"/>
      <c r="L40" s="83"/>
    </row>
  </sheetData>
  <mergeCells count="6">
    <mergeCell ref="A2:A3"/>
    <mergeCell ref="B2:C2"/>
    <mergeCell ref="F3:F4"/>
    <mergeCell ref="E3:E4"/>
    <mergeCell ref="G3:I3"/>
    <mergeCell ref="F2:I2"/>
  </mergeCells>
  <hyperlinks>
    <hyperlink r:id="rId1" ref="I1"/>
  </hyperlinks>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2" width="9.14"/>
    <col customWidth="1" min="3" max="3" width="57.86"/>
    <col customWidth="1" min="4" max="10" width="13.57"/>
  </cols>
  <sheetData>
    <row r="1" ht="19.5" customHeight="1">
      <c r="A1" s="135"/>
      <c r="B1" s="51"/>
      <c r="C1" s="300" t="s">
        <v>2506</v>
      </c>
      <c r="E1" s="83"/>
      <c r="F1" s="83"/>
      <c r="G1" s="83"/>
      <c r="H1" s="83" t="s">
        <v>2529</v>
      </c>
      <c r="I1" s="83"/>
      <c r="J1" s="302" t="str">
        <f>HYPERLINK("https://drive.google.com/open?id=0B8sY5vZfk1W5TVBwUXBUXzNiOEE&amp;authuser=0","see original PDF")</f>
        <v>see original PDF</v>
      </c>
    </row>
    <row r="2" ht="18.0" customHeight="1">
      <c r="A2" s="69" t="s">
        <v>2543</v>
      </c>
      <c r="B2" s="69" t="s">
        <v>2545</v>
      </c>
      <c r="C2" s="304"/>
      <c r="D2" s="69">
        <v>2.0</v>
      </c>
      <c r="E2" s="69">
        <v>1.0</v>
      </c>
      <c r="F2" s="69">
        <v>4.0</v>
      </c>
      <c r="G2" s="69">
        <v>5.0</v>
      </c>
      <c r="H2" s="69">
        <v>6.0</v>
      </c>
      <c r="I2" s="69">
        <v>7.0</v>
      </c>
      <c r="J2" s="69" t="s">
        <v>55</v>
      </c>
    </row>
    <row r="3" ht="19.5" customHeight="1">
      <c r="A3" s="69"/>
      <c r="B3" s="69"/>
      <c r="C3" s="304" t="s">
        <v>2574</v>
      </c>
      <c r="D3" s="69" t="s">
        <v>123</v>
      </c>
      <c r="E3" s="69" t="s">
        <v>1177</v>
      </c>
      <c r="F3" s="69" t="s">
        <v>2577</v>
      </c>
      <c r="G3" s="69" t="s">
        <v>2578</v>
      </c>
      <c r="H3" s="69" t="s">
        <v>2580</v>
      </c>
      <c r="I3" s="69" t="s">
        <v>2581</v>
      </c>
      <c r="J3" s="69" t="s">
        <v>2582</v>
      </c>
    </row>
    <row r="4" ht="19.5" customHeight="1">
      <c r="A4" s="69">
        <v>1.0</v>
      </c>
      <c r="B4" s="69">
        <v>5.0</v>
      </c>
      <c r="C4" s="75" t="s">
        <v>2586</v>
      </c>
      <c r="D4" s="75">
        <v>120.6</v>
      </c>
      <c r="E4" s="75">
        <v>91.6</v>
      </c>
      <c r="F4" s="75">
        <v>67.8</v>
      </c>
      <c r="G4" s="75">
        <v>97.2</v>
      </c>
      <c r="H4" s="75"/>
      <c r="I4" s="75">
        <v>122.8</v>
      </c>
      <c r="J4" s="75">
        <v>500.0</v>
      </c>
    </row>
    <row r="5" ht="19.5" customHeight="1">
      <c r="A5" s="69">
        <v>2.0</v>
      </c>
      <c r="B5" s="69">
        <v>5.0</v>
      </c>
      <c r="C5" s="75" t="s">
        <v>2591</v>
      </c>
      <c r="D5" s="75">
        <v>158.8</v>
      </c>
      <c r="E5" s="75">
        <v>92.0</v>
      </c>
      <c r="F5" s="75">
        <v>74.0</v>
      </c>
      <c r="G5" s="75">
        <v>88.0</v>
      </c>
      <c r="H5" s="75"/>
      <c r="I5" s="75">
        <v>87.2</v>
      </c>
      <c r="J5" s="75">
        <v>500.0</v>
      </c>
    </row>
    <row r="6" ht="19.5" customHeight="1">
      <c r="A6" s="69">
        <v>3.0</v>
      </c>
      <c r="B6" s="69">
        <v>6.0</v>
      </c>
      <c r="C6" s="75" t="s">
        <v>2596</v>
      </c>
      <c r="D6" s="75">
        <v>96.0</v>
      </c>
      <c r="E6" s="75">
        <v>90.0</v>
      </c>
      <c r="F6" s="75">
        <v>86.0</v>
      </c>
      <c r="G6" s="75">
        <v>80.0</v>
      </c>
      <c r="H6" s="75"/>
      <c r="I6" s="75">
        <v>112.0</v>
      </c>
      <c r="J6" s="75">
        <v>464.0</v>
      </c>
    </row>
    <row r="7" ht="19.5" customHeight="1">
      <c r="A7" s="69">
        <v>4.0</v>
      </c>
      <c r="B7" s="69">
        <v>5.0</v>
      </c>
      <c r="C7" s="75" t="s">
        <v>2601</v>
      </c>
      <c r="D7" s="75">
        <v>110.0</v>
      </c>
      <c r="E7" s="75">
        <v>91.6</v>
      </c>
      <c r="F7" s="75">
        <v>44.4</v>
      </c>
      <c r="G7" s="75">
        <v>114.4</v>
      </c>
      <c r="H7" s="75"/>
      <c r="I7" s="75">
        <v>119.6</v>
      </c>
      <c r="J7" s="75">
        <v>480.0</v>
      </c>
    </row>
    <row r="8" ht="19.5" customHeight="1">
      <c r="A8" s="69">
        <v>5.0</v>
      </c>
      <c r="B8" s="69">
        <v>5.0</v>
      </c>
      <c r="C8" s="75" t="s">
        <v>2606</v>
      </c>
      <c r="D8" s="75">
        <v>171.2</v>
      </c>
      <c r="E8" s="75">
        <v>66.4</v>
      </c>
      <c r="F8" s="75">
        <v>136.4</v>
      </c>
      <c r="G8" s="75">
        <v>50.4</v>
      </c>
      <c r="H8" s="75">
        <v>24.0</v>
      </c>
      <c r="I8" s="75">
        <v>51.6</v>
      </c>
      <c r="J8" s="75">
        <v>500.0</v>
      </c>
    </row>
    <row r="9" ht="19.5" customHeight="1">
      <c r="A9" s="69">
        <v>6.0</v>
      </c>
      <c r="B9" s="69">
        <v>6.0</v>
      </c>
      <c r="C9" s="75" t="s">
        <v>2610</v>
      </c>
      <c r="D9" s="75">
        <v>223.2</v>
      </c>
      <c r="E9" s="75">
        <v>78.0</v>
      </c>
      <c r="F9" s="75">
        <v>124.0</v>
      </c>
      <c r="G9" s="75">
        <v>76.8</v>
      </c>
      <c r="H9" s="75">
        <v>12.0</v>
      </c>
      <c r="I9" s="75">
        <v>86.0</v>
      </c>
      <c r="J9" s="75">
        <v>600.0</v>
      </c>
    </row>
    <row r="10" ht="19.5" customHeight="1">
      <c r="A10" s="69">
        <v>7.0</v>
      </c>
      <c r="B10" s="69">
        <v>5.0</v>
      </c>
      <c r="C10" s="75" t="s">
        <v>2615</v>
      </c>
      <c r="D10" s="75">
        <v>132.4</v>
      </c>
      <c r="E10" s="75">
        <v>80.0</v>
      </c>
      <c r="F10" s="75">
        <v>59.0</v>
      </c>
      <c r="G10" s="75">
        <v>72.6</v>
      </c>
      <c r="H10" s="75">
        <v>12.0</v>
      </c>
      <c r="I10" s="75">
        <v>130.4</v>
      </c>
      <c r="J10" s="75">
        <v>486.4</v>
      </c>
    </row>
    <row r="11" ht="19.5" customHeight="1">
      <c r="A11" s="69">
        <v>8.0</v>
      </c>
      <c r="B11" s="69">
        <v>6.0</v>
      </c>
      <c r="C11" s="75" t="s">
        <v>2620</v>
      </c>
      <c r="D11" s="75">
        <v>165.6</v>
      </c>
      <c r="E11" s="75">
        <v>74.0</v>
      </c>
      <c r="F11" s="75">
        <v>142.0</v>
      </c>
      <c r="G11" s="75">
        <v>116.4</v>
      </c>
      <c r="H11" s="75">
        <v>4.0</v>
      </c>
      <c r="I11" s="75">
        <v>98.0</v>
      </c>
      <c r="J11" s="75">
        <v>600.0</v>
      </c>
    </row>
    <row r="12" ht="19.5" customHeight="1">
      <c r="A12" s="69">
        <v>9.0</v>
      </c>
      <c r="B12" s="69">
        <v>6.0</v>
      </c>
      <c r="C12" s="75" t="s">
        <v>2627</v>
      </c>
      <c r="D12" s="75">
        <v>260.4</v>
      </c>
      <c r="E12" s="75">
        <v>76.8</v>
      </c>
      <c r="F12" s="75">
        <v>133.2</v>
      </c>
      <c r="G12" s="75">
        <v>23.6</v>
      </c>
      <c r="H12" s="75">
        <v>14.4</v>
      </c>
      <c r="I12" s="75">
        <v>91.6</v>
      </c>
      <c r="J12" s="75">
        <v>600.0</v>
      </c>
    </row>
    <row r="13" ht="19.5" customHeight="1">
      <c r="A13" s="69">
        <v>10.0</v>
      </c>
      <c r="B13" s="69">
        <v>5.0</v>
      </c>
      <c r="C13" s="75" t="s">
        <v>2631</v>
      </c>
      <c r="D13" s="75">
        <v>166.0</v>
      </c>
      <c r="E13" s="75">
        <v>85.6</v>
      </c>
      <c r="F13" s="75">
        <v>100.4</v>
      </c>
      <c r="G13" s="75">
        <v>74.0</v>
      </c>
      <c r="H13" s="75">
        <v>8.0</v>
      </c>
      <c r="I13" s="75">
        <v>66.0</v>
      </c>
      <c r="J13" s="75">
        <v>500.0</v>
      </c>
    </row>
    <row r="14" ht="19.5" customHeight="1">
      <c r="A14" s="69">
        <v>11.0</v>
      </c>
      <c r="B14" s="69">
        <v>4.0</v>
      </c>
      <c r="C14" s="75" t="s">
        <v>2635</v>
      </c>
      <c r="D14" s="75">
        <v>92.0</v>
      </c>
      <c r="E14" s="75">
        <v>68.0</v>
      </c>
      <c r="F14" s="75">
        <v>63.6</v>
      </c>
      <c r="G14" s="75">
        <v>83.2</v>
      </c>
      <c r="H14" s="75"/>
      <c r="I14" s="75">
        <v>93.2</v>
      </c>
      <c r="J14" s="75">
        <v>400.0</v>
      </c>
    </row>
    <row r="15" ht="19.5" customHeight="1">
      <c r="A15" s="69">
        <v>12.0</v>
      </c>
      <c r="B15" s="69">
        <v>4.0</v>
      </c>
      <c r="C15" s="75" t="s">
        <v>2638</v>
      </c>
      <c r="D15" s="75">
        <v>168.0</v>
      </c>
      <c r="E15" s="75">
        <v>80.0</v>
      </c>
      <c r="F15" s="75">
        <v>56.0</v>
      </c>
      <c r="G15" s="75">
        <v>28.0</v>
      </c>
      <c r="H15" s="75">
        <v>14.0</v>
      </c>
      <c r="I15" s="75">
        <v>54.0</v>
      </c>
      <c r="J15" s="75">
        <v>400.0</v>
      </c>
    </row>
    <row r="16" ht="19.5" customHeight="1">
      <c r="A16" s="69">
        <v>13.0</v>
      </c>
      <c r="B16" s="69">
        <v>4.0</v>
      </c>
      <c r="C16" s="75" t="s">
        <v>2641</v>
      </c>
      <c r="D16" s="75">
        <v>93.6</v>
      </c>
      <c r="E16" s="75">
        <v>67.2</v>
      </c>
      <c r="F16" s="75">
        <v>76.0</v>
      </c>
      <c r="G16" s="75">
        <v>56.8</v>
      </c>
      <c r="H16" s="75"/>
      <c r="I16" s="75">
        <v>106.4</v>
      </c>
      <c r="J16" s="75">
        <v>400.0</v>
      </c>
    </row>
    <row r="17" ht="19.5" customHeight="1">
      <c r="A17" s="69">
        <v>14.0</v>
      </c>
      <c r="B17" s="69">
        <v>5.0</v>
      </c>
      <c r="C17" s="75" t="s">
        <v>2645</v>
      </c>
      <c r="D17" s="75">
        <v>281.6</v>
      </c>
      <c r="E17" s="75">
        <v>83.2</v>
      </c>
      <c r="F17" s="75">
        <v>47.6</v>
      </c>
      <c r="G17" s="75">
        <v>12.0</v>
      </c>
      <c r="H17" s="75">
        <v>14.0</v>
      </c>
      <c r="I17" s="75">
        <v>61.6</v>
      </c>
      <c r="J17" s="75">
        <v>500.0</v>
      </c>
    </row>
    <row r="18" ht="19.5" customHeight="1">
      <c r="A18" s="69">
        <v>15.0</v>
      </c>
      <c r="B18" s="69">
        <v>5.0</v>
      </c>
      <c r="C18" s="75" t="s">
        <v>2649</v>
      </c>
      <c r="D18" s="75">
        <v>189.2</v>
      </c>
      <c r="E18" s="75">
        <v>108.8</v>
      </c>
      <c r="F18" s="75">
        <v>58.0</v>
      </c>
      <c r="G18" s="75">
        <v>42.4</v>
      </c>
      <c r="H18" s="75">
        <v>11.2</v>
      </c>
      <c r="I18" s="75">
        <v>180.4</v>
      </c>
      <c r="J18" s="75">
        <v>590.0</v>
      </c>
    </row>
    <row r="19" ht="19.5" customHeight="1">
      <c r="A19" s="51"/>
      <c r="B19" s="51"/>
      <c r="C19" s="83"/>
      <c r="D19" s="83"/>
      <c r="E19" s="83"/>
      <c r="F19" s="83"/>
      <c r="G19" s="83"/>
      <c r="H19" s="83"/>
      <c r="I19" s="83"/>
      <c r="J19" s="83"/>
    </row>
    <row r="20" ht="19.5" customHeight="1">
      <c r="A20" s="51"/>
      <c r="B20" s="51">
        <v>76.0</v>
      </c>
      <c r="C20" s="201" t="s">
        <v>2653</v>
      </c>
      <c r="D20" s="75">
        <v>2428.6</v>
      </c>
      <c r="E20" s="75">
        <v>1233.2</v>
      </c>
      <c r="F20" s="75">
        <v>1268.4</v>
      </c>
      <c r="G20" s="75">
        <v>1015.8</v>
      </c>
      <c r="H20" s="75">
        <v>113.6</v>
      </c>
      <c r="I20" s="75">
        <v>1460.8</v>
      </c>
      <c r="J20" s="75">
        <v>7520.4</v>
      </c>
    </row>
    <row r="21" ht="19.5" customHeight="1">
      <c r="A21" s="51"/>
      <c r="B21" s="51"/>
      <c r="C21" s="30"/>
      <c r="D21" s="83"/>
      <c r="E21" s="83"/>
      <c r="F21" s="83"/>
      <c r="G21" s="83"/>
      <c r="H21" s="83"/>
      <c r="I21" s="83"/>
      <c r="J21" s="83"/>
    </row>
    <row r="22" ht="19.5" customHeight="1">
      <c r="A22" s="51"/>
      <c r="B22" s="51"/>
      <c r="C22" s="30"/>
      <c r="J22" s="83"/>
    </row>
    <row r="23" ht="19.5" customHeight="1">
      <c r="A23" s="51"/>
      <c r="B23" s="51"/>
      <c r="C23" s="30"/>
      <c r="D23" s="83"/>
      <c r="E23" s="83"/>
      <c r="F23" s="83"/>
      <c r="G23" s="83"/>
      <c r="H23" s="83"/>
      <c r="I23" s="83"/>
      <c r="J23" s="83"/>
    </row>
    <row r="24" ht="19.5" customHeight="1">
      <c r="A24" s="51"/>
      <c r="B24" s="51"/>
      <c r="C24" s="30"/>
      <c r="D24" s="83"/>
      <c r="E24" s="83"/>
      <c r="F24" s="83"/>
      <c r="G24" s="83"/>
      <c r="H24" s="83"/>
      <c r="I24" s="83"/>
      <c r="J24" s="83"/>
    </row>
  </sheetData>
  <hyperlinks>
    <hyperlink r:id="rId1" ref="J1"/>
  </hyperlinks>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45.29"/>
    <col customWidth="1" min="2" max="2" width="20.43"/>
    <col customWidth="1" min="3" max="3" width="18.14"/>
    <col customWidth="1" min="4" max="4" width="18.71"/>
    <col customWidth="1" min="5" max="5" width="3.71"/>
    <col customWidth="1" min="6" max="6" width="46.29"/>
    <col customWidth="1" min="7" max="7" width="19.57"/>
    <col customWidth="1" min="8" max="8" width="18.0"/>
    <col customWidth="1" min="9" max="9" width="17.57"/>
    <col customWidth="1" min="10" max="10" width="8.71"/>
    <col customWidth="1" min="11" max="11" width="13.86"/>
  </cols>
  <sheetData>
    <row r="1" ht="24.75" customHeight="1">
      <c r="A1" s="27" t="s">
        <v>1649</v>
      </c>
      <c r="D1" s="83"/>
      <c r="E1" s="83"/>
      <c r="F1" s="141"/>
      <c r="G1" s="83"/>
      <c r="H1" s="83"/>
      <c r="I1" s="98" t="str">
        <f>HYPERLINK("https://drive.google.com/open?id=0B8sY5vZfk1W5YUtQVmFkenRYQTg&amp;authuser=0","see original PDF")</f>
        <v>see original PDF</v>
      </c>
      <c r="J1" s="83"/>
      <c r="K1" s="83"/>
    </row>
    <row r="2" ht="32.25" customHeight="1">
      <c r="A2" s="182" t="s">
        <v>52</v>
      </c>
      <c r="B2" s="257" t="s">
        <v>1661</v>
      </c>
      <c r="C2" s="257" t="s">
        <v>1195</v>
      </c>
      <c r="D2" s="257" t="s">
        <v>1681</v>
      </c>
      <c r="E2" s="194"/>
      <c r="F2" s="182" t="s">
        <v>1206</v>
      </c>
      <c r="G2" s="257" t="s">
        <v>1661</v>
      </c>
      <c r="H2" s="257" t="s">
        <v>1195</v>
      </c>
      <c r="I2" s="257" t="s">
        <v>1681</v>
      </c>
      <c r="J2" s="119" t="s">
        <v>1697</v>
      </c>
      <c r="K2" s="194" t="s">
        <v>1700</v>
      </c>
    </row>
    <row r="3" ht="19.5" customHeight="1">
      <c r="A3" s="254"/>
      <c r="B3" s="232"/>
      <c r="C3" s="232"/>
      <c r="D3" s="232"/>
      <c r="E3" s="83"/>
      <c r="F3" s="279"/>
      <c r="G3" s="59"/>
      <c r="H3" s="59"/>
      <c r="I3" s="59"/>
      <c r="J3" s="83"/>
      <c r="K3" s="83"/>
    </row>
    <row r="4" ht="19.5" customHeight="1">
      <c r="A4" s="127" t="s">
        <v>2174</v>
      </c>
      <c r="B4" s="75">
        <v>3.4824E9</v>
      </c>
      <c r="C4" s="75">
        <v>3.6824E9</v>
      </c>
      <c r="D4" s="75"/>
      <c r="E4" s="83"/>
      <c r="F4" s="127" t="s">
        <v>1965</v>
      </c>
      <c r="G4" s="75"/>
      <c r="H4" s="75"/>
      <c r="I4" s="75"/>
      <c r="J4" s="83"/>
      <c r="K4" s="83"/>
    </row>
    <row r="5" ht="19.5" customHeight="1">
      <c r="A5" s="127"/>
      <c r="B5" s="75"/>
      <c r="C5" s="75"/>
      <c r="D5" s="75"/>
      <c r="E5" s="83"/>
      <c r="F5" s="127" t="s">
        <v>1969</v>
      </c>
      <c r="G5" s="75">
        <v>1.670800218E9</v>
      </c>
      <c r="H5" s="75">
        <v>1.517082406E9</v>
      </c>
      <c r="I5" s="75"/>
      <c r="J5" s="309" t="str">
        <f t="shared" ref="J5:J15" si="1">H5/10000000</f>
        <v>151.708</v>
      </c>
      <c r="K5" s="310" t="str">
        <f t="shared" ref="K5:K15" si="2">(H5-G5)/G5</f>
        <v>-9%</v>
      </c>
    </row>
    <row r="6" ht="19.5" customHeight="1">
      <c r="A6" s="127" t="s">
        <v>2703</v>
      </c>
      <c r="B6" s="75">
        <v>3.05E8</v>
      </c>
      <c r="C6" s="75">
        <v>3.05E8</v>
      </c>
      <c r="D6" s="75"/>
      <c r="E6" s="83"/>
      <c r="F6" s="127" t="s">
        <v>2709</v>
      </c>
      <c r="G6" s="75">
        <v>6.874895E8</v>
      </c>
      <c r="H6" s="75">
        <v>6.22579E8</v>
      </c>
      <c r="I6" s="75"/>
      <c r="J6" s="309" t="str">
        <f t="shared" si="1"/>
        <v>62.258</v>
      </c>
      <c r="K6" s="310" t="str">
        <f t="shared" si="2"/>
        <v>-9%</v>
      </c>
    </row>
    <row r="7" ht="19.5" customHeight="1">
      <c r="A7" s="127"/>
      <c r="B7" s="75"/>
      <c r="C7" s="75"/>
      <c r="D7" s="75"/>
      <c r="E7" s="83"/>
      <c r="F7" s="127" t="s">
        <v>2724</v>
      </c>
      <c r="G7" s="75">
        <v>5.65E7</v>
      </c>
      <c r="H7" s="75">
        <v>4.82E7</v>
      </c>
      <c r="I7" s="75"/>
      <c r="J7" s="309" t="str">
        <f t="shared" si="1"/>
        <v>4.820</v>
      </c>
      <c r="K7" s="310" t="str">
        <f t="shared" si="2"/>
        <v>-15%</v>
      </c>
    </row>
    <row r="8" ht="19.5" customHeight="1">
      <c r="A8" s="127"/>
      <c r="B8" s="75"/>
      <c r="C8" s="75"/>
      <c r="D8" s="75"/>
      <c r="E8" s="83"/>
      <c r="F8" s="127" t="s">
        <v>2733</v>
      </c>
      <c r="G8" s="75">
        <v>4.5E7</v>
      </c>
      <c r="H8" s="75">
        <v>3.84E7</v>
      </c>
      <c r="I8" s="75"/>
      <c r="J8" s="309" t="str">
        <f t="shared" si="1"/>
        <v>3.840</v>
      </c>
      <c r="K8" s="310" t="str">
        <f t="shared" si="2"/>
        <v>-15%</v>
      </c>
    </row>
    <row r="9" ht="35.25" customHeight="1">
      <c r="A9" s="141"/>
      <c r="B9" s="75"/>
      <c r="C9" s="75"/>
      <c r="D9" s="75"/>
      <c r="E9" s="83"/>
      <c r="F9" s="127" t="s">
        <v>2746</v>
      </c>
      <c r="G9" s="75">
        <v>1.54E8</v>
      </c>
      <c r="H9" s="75">
        <v>1.232E8</v>
      </c>
      <c r="I9" s="75"/>
      <c r="J9" s="309" t="str">
        <f t="shared" si="1"/>
        <v>12.320</v>
      </c>
      <c r="K9" s="310" t="str">
        <f t="shared" si="2"/>
        <v>-20%</v>
      </c>
    </row>
    <row r="10" ht="19.5" customHeight="1">
      <c r="A10" s="127" t="s">
        <v>2082</v>
      </c>
      <c r="B10" s="75">
        <v>2.7141E9</v>
      </c>
      <c r="C10" s="75">
        <v>2.7141E9</v>
      </c>
      <c r="D10" s="75"/>
      <c r="E10" s="83"/>
      <c r="F10" s="127" t="s">
        <v>2050</v>
      </c>
      <c r="G10" s="75">
        <v>5.55E7</v>
      </c>
      <c r="H10" s="75">
        <v>4.44E7</v>
      </c>
      <c r="I10" s="75"/>
      <c r="J10" s="309" t="str">
        <f t="shared" si="1"/>
        <v>4.440</v>
      </c>
      <c r="K10" s="310" t="str">
        <f t="shared" si="2"/>
        <v>-20%</v>
      </c>
    </row>
    <row r="11" ht="19.5" customHeight="1">
      <c r="A11" s="127"/>
      <c r="B11" s="75"/>
      <c r="C11" s="75"/>
      <c r="D11" s="75"/>
      <c r="E11" s="83"/>
      <c r="F11" s="127" t="s">
        <v>2056</v>
      </c>
      <c r="G11" s="75">
        <v>3.6475E7</v>
      </c>
      <c r="H11" s="75">
        <v>2.918E7</v>
      </c>
      <c r="I11" s="75"/>
      <c r="J11" s="309" t="str">
        <f t="shared" si="1"/>
        <v>2.918</v>
      </c>
      <c r="K11" s="310" t="str">
        <f t="shared" si="2"/>
        <v>-20%</v>
      </c>
    </row>
    <row r="12" ht="19.5" customHeight="1">
      <c r="A12" s="208" t="s">
        <v>2786</v>
      </c>
      <c r="B12" s="75">
        <v>4.9E8</v>
      </c>
      <c r="C12" s="75">
        <v>4.9E8</v>
      </c>
      <c r="D12" s="75"/>
      <c r="E12" s="83"/>
      <c r="F12" s="127" t="s">
        <v>2060</v>
      </c>
      <c r="G12" s="75">
        <v>7.475E7</v>
      </c>
      <c r="H12" s="75">
        <v>5.98E7</v>
      </c>
      <c r="I12" s="75"/>
      <c r="J12" s="309" t="str">
        <f t="shared" si="1"/>
        <v>5.980</v>
      </c>
      <c r="K12" s="310" t="str">
        <f t="shared" si="2"/>
        <v>-20%</v>
      </c>
    </row>
    <row r="13" ht="19.5" customHeight="1">
      <c r="A13" s="127"/>
      <c r="B13" s="75"/>
      <c r="C13" s="75"/>
      <c r="D13" s="75"/>
      <c r="E13" s="83"/>
      <c r="F13" s="127" t="s">
        <v>2068</v>
      </c>
      <c r="G13" s="75">
        <v>4.77E7</v>
      </c>
      <c r="H13" s="75">
        <v>3.816E7</v>
      </c>
      <c r="I13" s="75"/>
      <c r="J13" s="309" t="str">
        <f t="shared" si="1"/>
        <v>3.816</v>
      </c>
      <c r="K13" s="310" t="str">
        <f t="shared" si="2"/>
        <v>-20%</v>
      </c>
    </row>
    <row r="14" ht="19.5" customHeight="1">
      <c r="A14" s="127" t="s">
        <v>2804</v>
      </c>
      <c r="B14" s="75">
        <v>1.7885253E8</v>
      </c>
      <c r="C14" s="75">
        <v>4.2029393E7</v>
      </c>
      <c r="D14" s="75"/>
      <c r="E14" s="83"/>
      <c r="F14" s="127" t="s">
        <v>2073</v>
      </c>
      <c r="G14" s="75">
        <v>1.298E7</v>
      </c>
      <c r="H14" s="75">
        <v>1.0384E7</v>
      </c>
      <c r="I14" s="75"/>
      <c r="J14" s="309" t="str">
        <f t="shared" si="1"/>
        <v>1.038</v>
      </c>
      <c r="K14" s="310" t="str">
        <f t="shared" si="2"/>
        <v>-20%</v>
      </c>
    </row>
    <row r="15" ht="33.75" customHeight="1">
      <c r="A15" s="127"/>
      <c r="B15" s="75"/>
      <c r="C15" s="75"/>
      <c r="D15" s="75"/>
      <c r="E15" s="83"/>
      <c r="F15" s="127" t="s">
        <v>2078</v>
      </c>
      <c r="G15" s="75">
        <v>2.11965E9</v>
      </c>
      <c r="H15" s="75">
        <v>2.25182E9</v>
      </c>
      <c r="I15" s="75"/>
      <c r="J15" s="309" t="str">
        <f t="shared" si="1"/>
        <v>225.182</v>
      </c>
      <c r="K15" s="310" t="str">
        <f t="shared" si="2"/>
        <v>6%</v>
      </c>
    </row>
    <row r="16" ht="19.5" customHeight="1">
      <c r="A16" s="146" t="s">
        <v>2813</v>
      </c>
      <c r="B16" s="75">
        <v>7.17035253E9</v>
      </c>
      <c r="C16" s="75">
        <v>7.233529393E9</v>
      </c>
      <c r="D16" s="75"/>
      <c r="E16" s="83"/>
      <c r="F16" s="127"/>
      <c r="G16" s="75"/>
      <c r="H16" s="75"/>
      <c r="I16" s="75"/>
      <c r="J16" s="309"/>
      <c r="K16" s="310"/>
    </row>
    <row r="17" ht="19.5" customHeight="1">
      <c r="A17" s="127"/>
      <c r="B17" s="75"/>
      <c r="C17" s="75"/>
      <c r="D17" s="75"/>
      <c r="E17" s="83"/>
      <c r="F17" s="146" t="s">
        <v>2821</v>
      </c>
      <c r="G17" s="75">
        <v>4.960844718E9</v>
      </c>
      <c r="H17" s="75">
        <v>4.783205406E9</v>
      </c>
      <c r="I17" s="75"/>
      <c r="J17" s="309" t="str">
        <f>H17/10000000</f>
        <v>478.321</v>
      </c>
      <c r="K17" s="310" t="str">
        <f>(H17-G17)/G17</f>
        <v>-4%</v>
      </c>
    </row>
    <row r="18" ht="19.5" customHeight="1">
      <c r="A18" s="317"/>
      <c r="B18" s="75"/>
      <c r="C18" s="75"/>
      <c r="D18" s="75"/>
      <c r="E18" s="83"/>
      <c r="F18" s="127"/>
      <c r="G18" s="75"/>
      <c r="H18" s="75"/>
      <c r="I18" s="75"/>
      <c r="J18" s="309"/>
      <c r="K18" s="310"/>
    </row>
    <row r="19" ht="36.0" customHeight="1">
      <c r="A19" s="127"/>
      <c r="B19" s="75"/>
      <c r="C19" s="75"/>
      <c r="D19" s="75"/>
      <c r="E19" s="83"/>
      <c r="F19" s="127" t="s">
        <v>2082</v>
      </c>
      <c r="G19" s="75">
        <v>1.094957812E9</v>
      </c>
      <c r="H19" s="75">
        <v>1.012229987E9</v>
      </c>
      <c r="I19" s="75"/>
      <c r="J19" s="309" t="str">
        <f t="shared" ref="J19:J20" si="3">H19/10000000</f>
        <v>101.223</v>
      </c>
      <c r="K19" s="310" t="str">
        <f t="shared" ref="K19:K20" si="4">(H19-G19)/G19</f>
        <v>-8%</v>
      </c>
    </row>
    <row r="20" ht="19.5" customHeight="1">
      <c r="A20" s="127" t="s">
        <v>2873</v>
      </c>
      <c r="B20" s="75">
        <v>100000.0</v>
      </c>
      <c r="C20" s="75">
        <v>100000.0</v>
      </c>
      <c r="D20" s="75"/>
      <c r="E20" s="83"/>
      <c r="F20" s="127" t="s">
        <v>2774</v>
      </c>
      <c r="G20" s="75">
        <v>6.081E7</v>
      </c>
      <c r="H20" s="75">
        <v>5.96702E8</v>
      </c>
      <c r="I20" s="75"/>
      <c r="J20" s="309" t="str">
        <f t="shared" si="3"/>
        <v>59.670</v>
      </c>
      <c r="K20" s="310" t="str">
        <f t="shared" si="4"/>
        <v>881%</v>
      </c>
    </row>
    <row r="21" ht="37.5" customHeight="1">
      <c r="A21" s="127"/>
      <c r="B21" s="75"/>
      <c r="C21" s="75"/>
      <c r="D21" s="75"/>
      <c r="E21" s="83"/>
      <c r="F21" s="127"/>
      <c r="G21" s="75"/>
      <c r="H21" s="75"/>
      <c r="I21" s="75"/>
      <c r="J21" s="309"/>
      <c r="K21" s="310"/>
    </row>
    <row r="22" ht="19.5" customHeight="1">
      <c r="A22" s="146" t="s">
        <v>2888</v>
      </c>
      <c r="B22" s="75">
        <v>7.17045253E9</v>
      </c>
      <c r="C22" s="75">
        <v>7.233629393E9</v>
      </c>
      <c r="D22" s="75"/>
      <c r="E22" s="83"/>
      <c r="F22" s="146" t="s">
        <v>2890</v>
      </c>
      <c r="G22" s="75">
        <v>1.155767812E9</v>
      </c>
      <c r="H22" s="75">
        <v>1.608931987E9</v>
      </c>
      <c r="I22" s="75"/>
      <c r="J22" s="309" t="str">
        <f>H22/10000000</f>
        <v>160.893</v>
      </c>
      <c r="K22" s="310" t="str">
        <f>(H22-G22)/G22</f>
        <v>39%</v>
      </c>
    </row>
    <row r="23" ht="19.5" customHeight="1">
      <c r="A23" s="127"/>
      <c r="B23" s="75"/>
      <c r="C23" s="75"/>
      <c r="D23" s="75"/>
      <c r="E23" s="83"/>
      <c r="F23" s="127"/>
      <c r="G23" s="75"/>
      <c r="H23" s="75"/>
      <c r="I23" s="75"/>
      <c r="J23" s="309"/>
      <c r="K23" s="310"/>
    </row>
    <row r="24" ht="19.5" customHeight="1">
      <c r="A24" s="127"/>
      <c r="B24" s="75"/>
      <c r="C24" s="75"/>
      <c r="D24" s="75"/>
      <c r="E24" s="83"/>
      <c r="F24" s="127" t="s">
        <v>2921</v>
      </c>
      <c r="G24" s="75"/>
      <c r="H24" s="75"/>
      <c r="I24" s="75"/>
      <c r="J24" s="309"/>
      <c r="K24" s="310"/>
    </row>
    <row r="25" ht="38.25" customHeight="1">
      <c r="A25" s="127"/>
      <c r="B25" s="75"/>
      <c r="C25" s="75"/>
      <c r="D25" s="75"/>
      <c r="E25" s="83"/>
      <c r="F25" s="127"/>
      <c r="G25" s="75"/>
      <c r="H25" s="75"/>
      <c r="I25" s="75"/>
      <c r="J25" s="309"/>
      <c r="K25" s="310"/>
    </row>
    <row r="26" ht="19.5" customHeight="1">
      <c r="A26" s="127"/>
      <c r="B26" s="75"/>
      <c r="C26" s="75"/>
      <c r="D26" s="75"/>
      <c r="E26" s="83"/>
      <c r="F26" s="127" t="s">
        <v>2926</v>
      </c>
      <c r="G26" s="75">
        <v>2.8429E8</v>
      </c>
      <c r="H26" s="75">
        <v>2.27432E8</v>
      </c>
      <c r="I26" s="75"/>
      <c r="J26" s="309" t="str">
        <f t="shared" ref="J26:J28" si="5">H26/10000000</f>
        <v>22.743</v>
      </c>
      <c r="K26" s="310" t="str">
        <f>(H26-G26)/G26</f>
        <v>-20%</v>
      </c>
    </row>
    <row r="27" ht="19.5" customHeight="1">
      <c r="A27" s="127"/>
      <c r="B27" s="75"/>
      <c r="C27" s="75"/>
      <c r="D27" s="75"/>
      <c r="E27" s="83"/>
      <c r="F27" s="127"/>
      <c r="G27" s="75"/>
      <c r="H27" s="75"/>
      <c r="I27" s="75"/>
      <c r="J27" s="309" t="str">
        <f t="shared" si="5"/>
        <v>0.000</v>
      </c>
      <c r="K27" s="310"/>
    </row>
    <row r="28" ht="19.5" customHeight="1">
      <c r="A28" s="127"/>
      <c r="B28" s="75"/>
      <c r="C28" s="75"/>
      <c r="D28" s="75"/>
      <c r="E28" s="83"/>
      <c r="F28" s="127" t="s">
        <v>2960</v>
      </c>
      <c r="G28" s="75">
        <v>7.6945E8</v>
      </c>
      <c r="H28" s="75">
        <v>6.1396E8</v>
      </c>
      <c r="I28" s="75"/>
      <c r="J28" s="309" t="str">
        <f t="shared" si="5"/>
        <v>61.396</v>
      </c>
      <c r="K28" s="310" t="str">
        <f>(H28-G28)/G28</f>
        <v>-20%</v>
      </c>
    </row>
    <row r="29" ht="19.5" customHeight="1">
      <c r="A29" s="146"/>
      <c r="B29" s="75"/>
      <c r="C29" s="75"/>
      <c r="D29" s="75"/>
      <c r="E29" s="83"/>
      <c r="F29" s="127"/>
      <c r="G29" s="75"/>
      <c r="H29" s="75"/>
      <c r="I29" s="75"/>
      <c r="J29" s="309"/>
      <c r="K29" s="310"/>
    </row>
    <row r="30" ht="19.5" customHeight="1">
      <c r="A30" s="146" t="s">
        <v>2813</v>
      </c>
      <c r="B30" s="75"/>
      <c r="C30" s="75"/>
      <c r="D30" s="75"/>
      <c r="E30" s="83"/>
      <c r="F30" s="146" t="s">
        <v>2813</v>
      </c>
      <c r="G30" s="75">
        <v>7.17035253E9</v>
      </c>
      <c r="H30" s="75">
        <v>7.233529393E9</v>
      </c>
      <c r="I30" s="75"/>
      <c r="J30" s="309" t="str">
        <f>H30/10000000</f>
        <v>723.353</v>
      </c>
      <c r="K30" s="310" t="str">
        <f>(H30-G30)/G30</f>
        <v>1%</v>
      </c>
    </row>
    <row r="31" ht="34.5" customHeight="1">
      <c r="A31" s="127"/>
      <c r="B31" s="75"/>
      <c r="C31" s="75"/>
      <c r="D31" s="75"/>
      <c r="E31" s="83"/>
      <c r="F31" s="127"/>
      <c r="G31" s="75"/>
      <c r="H31" s="75"/>
      <c r="I31" s="75"/>
      <c r="J31" s="309"/>
      <c r="K31" s="310"/>
    </row>
    <row r="32" ht="19.5" customHeight="1">
      <c r="A32" s="127" t="s">
        <v>2873</v>
      </c>
      <c r="B32" s="75">
        <v>100000.0</v>
      </c>
      <c r="C32" s="75">
        <v>100000.0</v>
      </c>
      <c r="D32" s="75"/>
      <c r="E32" s="83"/>
      <c r="F32" s="127" t="s">
        <v>3014</v>
      </c>
      <c r="G32" s="75">
        <v>100000.0</v>
      </c>
      <c r="H32" s="75">
        <v>100000.0</v>
      </c>
      <c r="I32" s="75"/>
      <c r="J32" s="309" t="str">
        <f>H32/10000000</f>
        <v>0.010</v>
      </c>
      <c r="K32" s="310" t="str">
        <f>(H32-G32)/G32</f>
        <v>0%</v>
      </c>
    </row>
    <row r="33" ht="19.5" customHeight="1">
      <c r="A33" s="127"/>
      <c r="B33" s="75"/>
      <c r="C33" s="75"/>
      <c r="D33" s="75"/>
      <c r="E33" s="83"/>
      <c r="F33" s="127"/>
      <c r="G33" s="75"/>
      <c r="H33" s="75"/>
      <c r="I33" s="75"/>
      <c r="J33" s="309"/>
      <c r="K33" s="310"/>
    </row>
    <row r="34" ht="19.5" customHeight="1">
      <c r="A34" s="146" t="s">
        <v>2888</v>
      </c>
      <c r="B34" s="75">
        <v>7.17045253E9</v>
      </c>
      <c r="C34" s="75">
        <v>7.233629393E9</v>
      </c>
      <c r="D34" s="75"/>
      <c r="E34" s="83"/>
      <c r="F34" s="146" t="s">
        <v>3065</v>
      </c>
      <c r="G34" s="75">
        <v>7.17045253E9</v>
      </c>
      <c r="H34" s="75">
        <v>7.233629393E9</v>
      </c>
      <c r="I34" s="75"/>
      <c r="J34" s="309" t="str">
        <f>H34/10000000</f>
        <v>723.363</v>
      </c>
      <c r="K34" s="310" t="str">
        <f>(H34-G34)/G34</f>
        <v>1%</v>
      </c>
    </row>
    <row r="35" ht="18.75" customHeight="1">
      <c r="A35" s="127"/>
      <c r="B35" s="75"/>
      <c r="C35" s="75"/>
      <c r="D35" s="75"/>
      <c r="E35" s="83"/>
      <c r="F35" s="127"/>
      <c r="G35" s="75"/>
      <c r="H35" s="75"/>
      <c r="I35" s="75"/>
      <c r="J35" s="83"/>
      <c r="K35" s="83"/>
    </row>
    <row r="36" ht="18.75" customHeight="1">
      <c r="A36" s="141"/>
      <c r="B36" s="83"/>
      <c r="C36" s="83"/>
      <c r="D36" s="83"/>
      <c r="E36" s="83"/>
      <c r="F36" s="141"/>
      <c r="G36" s="83"/>
      <c r="H36" s="83"/>
      <c r="I36" s="83"/>
      <c r="J36" s="83"/>
      <c r="K36" s="83"/>
    </row>
    <row r="37" ht="18.75" customHeight="1">
      <c r="A37" s="141"/>
      <c r="B37" s="83"/>
      <c r="C37" s="83"/>
      <c r="D37" s="83"/>
      <c r="E37" s="83"/>
      <c r="F37" s="141"/>
      <c r="G37" s="83"/>
      <c r="H37" s="83"/>
      <c r="I37" s="83"/>
      <c r="J37" s="83"/>
      <c r="K37" s="83"/>
    </row>
    <row r="38" ht="18.75" customHeight="1">
      <c r="A38" s="141"/>
      <c r="B38" s="83"/>
      <c r="C38" s="83"/>
      <c r="D38" s="83"/>
      <c r="E38" s="83"/>
      <c r="F38" s="141"/>
      <c r="G38" s="83"/>
      <c r="H38" s="83"/>
      <c r="I38" s="83"/>
      <c r="J38" s="83"/>
      <c r="K38" s="83"/>
    </row>
    <row r="39" ht="18.75" customHeight="1">
      <c r="A39" s="141"/>
      <c r="B39" s="83"/>
      <c r="C39" s="83"/>
      <c r="D39" s="83"/>
      <c r="E39" s="83"/>
      <c r="F39" s="141"/>
      <c r="G39" s="83"/>
      <c r="H39" s="83"/>
      <c r="I39" s="83"/>
      <c r="J39" s="83"/>
      <c r="K39" s="83"/>
    </row>
    <row r="40" ht="18.75" customHeight="1">
      <c r="A40" s="141"/>
      <c r="B40" s="83"/>
      <c r="C40" s="83"/>
      <c r="D40" s="83"/>
      <c r="E40" s="83"/>
      <c r="F40" s="141"/>
      <c r="G40" s="83"/>
      <c r="H40" s="83"/>
      <c r="I40" s="83"/>
      <c r="J40" s="83"/>
      <c r="K40" s="83"/>
    </row>
    <row r="41" ht="18.75" customHeight="1">
      <c r="A41" s="141"/>
      <c r="B41" s="83"/>
      <c r="C41" s="83"/>
      <c r="D41" s="83"/>
      <c r="E41" s="83"/>
      <c r="F41" s="141"/>
      <c r="G41" s="83"/>
      <c r="H41" s="83"/>
      <c r="I41" s="83"/>
      <c r="J41" s="83"/>
      <c r="K41" s="83"/>
    </row>
    <row r="42" ht="18.75" customHeight="1">
      <c r="A42" s="141"/>
      <c r="B42" s="83"/>
      <c r="C42" s="83"/>
      <c r="D42" s="83"/>
      <c r="E42" s="83"/>
      <c r="F42" s="141"/>
      <c r="G42" s="83"/>
      <c r="H42" s="83"/>
      <c r="I42" s="83"/>
      <c r="J42" s="83"/>
      <c r="K42" s="83"/>
    </row>
    <row r="43" ht="18.75" customHeight="1">
      <c r="A43" s="141"/>
      <c r="B43" s="83"/>
      <c r="C43" s="83"/>
      <c r="D43" s="83"/>
      <c r="E43" s="83"/>
      <c r="F43" s="141"/>
      <c r="G43" s="83"/>
      <c r="H43" s="83"/>
      <c r="I43" s="83"/>
      <c r="J43" s="83"/>
      <c r="K43" s="83"/>
    </row>
    <row r="44" ht="18.75" customHeight="1">
      <c r="A44" s="141"/>
      <c r="B44" s="83"/>
      <c r="C44" s="83"/>
      <c r="D44" s="83"/>
      <c r="E44" s="83"/>
      <c r="F44" s="141"/>
      <c r="G44" s="83"/>
      <c r="H44" s="83"/>
      <c r="I44" s="83"/>
      <c r="J44" s="83"/>
      <c r="K44" s="83"/>
    </row>
    <row r="45" ht="18.75" customHeight="1">
      <c r="A45" s="141"/>
      <c r="B45" s="83"/>
      <c r="C45" s="83"/>
      <c r="D45" s="83"/>
      <c r="E45" s="83"/>
      <c r="F45" s="141"/>
      <c r="G45" s="83"/>
      <c r="H45" s="83"/>
      <c r="I45" s="83"/>
      <c r="J45" s="83"/>
      <c r="K45" s="83"/>
    </row>
    <row r="46" ht="18.75" customHeight="1">
      <c r="A46" s="141"/>
      <c r="B46" s="83"/>
      <c r="C46" s="83"/>
      <c r="D46" s="83"/>
      <c r="E46" s="83"/>
      <c r="F46" s="141"/>
      <c r="G46" s="83"/>
      <c r="H46" s="83"/>
      <c r="I46" s="83"/>
      <c r="J46" s="83"/>
      <c r="K46" s="83"/>
    </row>
    <row r="47" ht="18.75" customHeight="1">
      <c r="A47" s="141"/>
      <c r="B47" s="83"/>
      <c r="C47" s="83"/>
      <c r="D47" s="83"/>
      <c r="E47" s="83"/>
      <c r="F47" s="141"/>
      <c r="G47" s="83"/>
      <c r="H47" s="83"/>
      <c r="I47" s="83"/>
      <c r="J47" s="83"/>
      <c r="K47" s="83"/>
    </row>
    <row r="48" ht="18.75" customHeight="1">
      <c r="A48" s="141"/>
      <c r="B48" s="83"/>
      <c r="C48" s="83"/>
      <c r="D48" s="83"/>
      <c r="E48" s="83"/>
      <c r="F48" s="141"/>
      <c r="G48" s="83"/>
      <c r="H48" s="83"/>
      <c r="I48" s="83"/>
      <c r="J48" s="83"/>
      <c r="K48" s="83"/>
    </row>
    <row r="49" ht="18.75" customHeight="1">
      <c r="A49" s="141"/>
      <c r="B49" s="83"/>
      <c r="C49" s="83"/>
      <c r="D49" s="83"/>
      <c r="E49" s="83"/>
      <c r="F49" s="141"/>
      <c r="G49" s="83"/>
      <c r="H49" s="83"/>
      <c r="I49" s="83"/>
      <c r="J49" s="83"/>
      <c r="K49" s="83"/>
    </row>
    <row r="50" ht="18.75" customHeight="1">
      <c r="A50" s="141"/>
      <c r="B50" s="83"/>
      <c r="C50" s="83"/>
      <c r="D50" s="83"/>
      <c r="E50" s="83"/>
      <c r="F50" s="141"/>
      <c r="G50" s="83"/>
      <c r="H50" s="83"/>
      <c r="I50" s="83"/>
      <c r="J50" s="83"/>
      <c r="K50" s="83"/>
    </row>
    <row r="51" ht="18.75" customHeight="1">
      <c r="A51" s="141"/>
      <c r="B51" s="83"/>
      <c r="C51" s="83"/>
      <c r="D51" s="83"/>
      <c r="E51" s="83"/>
      <c r="F51" s="141"/>
      <c r="G51" s="83"/>
      <c r="H51" s="83"/>
      <c r="I51" s="83"/>
      <c r="J51" s="83"/>
      <c r="K51" s="83"/>
    </row>
    <row r="52" ht="18.75" customHeight="1">
      <c r="A52" s="141"/>
      <c r="B52" s="83"/>
      <c r="C52" s="83"/>
      <c r="D52" s="83"/>
      <c r="E52" s="83"/>
      <c r="F52" s="141"/>
      <c r="G52" s="83"/>
      <c r="H52" s="83"/>
      <c r="I52" s="83"/>
      <c r="J52" s="83"/>
      <c r="K52" s="83"/>
    </row>
    <row r="53" ht="18.75" customHeight="1">
      <c r="A53" s="141"/>
      <c r="B53" s="83"/>
      <c r="C53" s="83"/>
      <c r="D53" s="83"/>
      <c r="E53" s="83"/>
      <c r="F53" s="141"/>
      <c r="G53" s="83"/>
      <c r="H53" s="83"/>
      <c r="I53" s="83"/>
      <c r="J53" s="83"/>
      <c r="K53" s="83"/>
    </row>
    <row r="54" ht="18.75" customHeight="1">
      <c r="A54" s="141"/>
      <c r="B54" s="83"/>
      <c r="C54" s="83"/>
      <c r="D54" s="83"/>
      <c r="E54" s="83"/>
      <c r="F54" s="141"/>
      <c r="G54" s="83"/>
      <c r="H54" s="83"/>
      <c r="I54" s="83"/>
      <c r="J54" s="83"/>
      <c r="K54" s="83"/>
    </row>
    <row r="55" ht="18.75" customHeight="1">
      <c r="A55" s="141"/>
      <c r="B55" s="83"/>
      <c r="C55" s="83"/>
      <c r="D55" s="83"/>
      <c r="E55" s="83"/>
      <c r="F55" s="141"/>
      <c r="G55" s="83"/>
      <c r="H55" s="83"/>
      <c r="I55" s="83"/>
      <c r="J55" s="83"/>
      <c r="K55" s="83"/>
    </row>
  </sheetData>
  <hyperlinks>
    <hyperlink r:id="rId1" ref="I1"/>
  </hyperlinks>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7.29" defaultRowHeight="15.0"/>
  <cols>
    <col customWidth="1" min="2" max="2" width="41.71"/>
    <col customWidth="1" min="3" max="3" width="46.71"/>
    <col customWidth="1" min="4" max="4" width="11.14"/>
    <col customWidth="1" min="5" max="5" width="7.43"/>
  </cols>
  <sheetData>
    <row r="1">
      <c r="A1" s="32" t="s">
        <v>40</v>
      </c>
      <c r="B1" s="32" t="s">
        <v>41</v>
      </c>
      <c r="C1" s="32" t="s">
        <v>42</v>
      </c>
      <c r="D1" s="32" t="s">
        <v>43</v>
      </c>
      <c r="E1" s="32"/>
      <c r="G1" s="34"/>
      <c r="H1" s="34"/>
      <c r="I1" s="34"/>
      <c r="J1" s="34"/>
      <c r="K1" s="34"/>
      <c r="L1" s="34"/>
      <c r="M1" s="34"/>
      <c r="N1" s="34"/>
      <c r="O1" s="34"/>
      <c r="P1" s="34"/>
      <c r="Q1" s="34"/>
      <c r="R1" s="34"/>
      <c r="S1" s="34"/>
      <c r="T1" s="34"/>
      <c r="U1" s="34"/>
      <c r="V1" s="34"/>
      <c r="W1" s="34"/>
      <c r="X1" s="34"/>
      <c r="Y1" s="34"/>
      <c r="Z1" s="34"/>
    </row>
    <row r="2">
      <c r="A2" s="36"/>
      <c r="B2" s="36" t="s">
        <v>46</v>
      </c>
      <c r="F2" s="38" t="str">
        <f>HYPERLINK("http://punecorporation.org/informpdf/budget/1516%20SC%20Budget%20Book.pdf","2015-16 Pune Budet, Standing Committee (final)")</f>
        <v>2015-16 Pune Budet, Standing Committee (final)</v>
      </c>
    </row>
    <row r="3">
      <c r="A3" s="36"/>
      <c r="B3" s="39" t="s">
        <v>48</v>
      </c>
    </row>
    <row r="4">
      <c r="A4" s="36"/>
      <c r="B4" s="41" t="s">
        <v>49</v>
      </c>
      <c r="F4" s="55" t="str">
        <f>HYPERLINK("http://nikhilsheth.techydudes.net/files/PuneBudget_to_Unicode_Converter.html","Font converter : budget book to Unicode")</f>
        <v>Font converter : budget book to Unicode</v>
      </c>
    </row>
    <row r="5">
      <c r="A5" s="39"/>
      <c r="B5" s="36"/>
    </row>
    <row r="6">
      <c r="A6" s="65" t="s">
        <v>60</v>
      </c>
      <c r="B6" s="66" t="s">
        <v>88</v>
      </c>
      <c r="C6" s="67"/>
      <c r="D6" s="76">
        <v>136.0</v>
      </c>
    </row>
    <row r="7">
      <c r="A7" s="65" t="s">
        <v>91</v>
      </c>
      <c r="B7" s="66" t="s">
        <v>92</v>
      </c>
      <c r="C7" s="67"/>
      <c r="D7" s="76">
        <v>244.0</v>
      </c>
    </row>
    <row r="8">
      <c r="A8" s="65" t="s">
        <v>93</v>
      </c>
      <c r="B8" s="66" t="s">
        <v>94</v>
      </c>
      <c r="C8" s="67"/>
      <c r="D8" s="76">
        <v>240.0</v>
      </c>
    </row>
    <row r="9">
      <c r="A9" s="65" t="s">
        <v>95</v>
      </c>
      <c r="B9" s="66" t="s">
        <v>96</v>
      </c>
      <c r="C9" s="67"/>
      <c r="D9" s="76">
        <v>293.0</v>
      </c>
    </row>
    <row r="10">
      <c r="A10" s="65" t="s">
        <v>97</v>
      </c>
      <c r="B10" s="66" t="s">
        <v>98</v>
      </c>
      <c r="D10" s="76">
        <v>423.0</v>
      </c>
    </row>
    <row r="11">
      <c r="A11" s="65" t="s">
        <v>99</v>
      </c>
      <c r="B11" s="66" t="s">
        <v>100</v>
      </c>
      <c r="C11" s="67"/>
      <c r="D11" s="76">
        <v>443.0</v>
      </c>
    </row>
    <row r="12">
      <c r="A12" s="78"/>
      <c r="B12" s="78"/>
      <c r="C12" s="67"/>
      <c r="D12" s="80"/>
    </row>
    <row r="13">
      <c r="A13" s="78"/>
      <c r="B13" s="78"/>
      <c r="C13" s="67"/>
      <c r="D13" s="80"/>
    </row>
    <row r="14">
      <c r="A14" s="81" t="s">
        <v>91</v>
      </c>
      <c r="B14" s="81" t="s">
        <v>92</v>
      </c>
      <c r="C14" s="86"/>
      <c r="D14" s="80"/>
    </row>
    <row r="15">
      <c r="A15" s="87" t="s">
        <v>103</v>
      </c>
      <c r="B15" s="87" t="s">
        <v>104</v>
      </c>
      <c r="C15" s="90" t="s">
        <v>105</v>
      </c>
      <c r="D15" s="76">
        <v>246.0</v>
      </c>
    </row>
    <row r="16">
      <c r="A16" s="87" t="s">
        <v>106</v>
      </c>
      <c r="B16" s="87" t="s">
        <v>107</v>
      </c>
      <c r="C16" s="90" t="s">
        <v>108</v>
      </c>
      <c r="D16" s="76">
        <v>246.0</v>
      </c>
    </row>
    <row r="17">
      <c r="A17" s="87" t="s">
        <v>109</v>
      </c>
      <c r="B17" s="87" t="s">
        <v>110</v>
      </c>
      <c r="C17" s="90" t="s">
        <v>111</v>
      </c>
      <c r="D17" s="76">
        <v>248.0</v>
      </c>
    </row>
    <row r="18">
      <c r="A18" s="87" t="s">
        <v>112</v>
      </c>
      <c r="B18" s="87" t="s">
        <v>113</v>
      </c>
      <c r="C18" s="90" t="s">
        <v>114</v>
      </c>
      <c r="D18" s="76">
        <v>250.0</v>
      </c>
    </row>
    <row r="19">
      <c r="A19" s="87" t="s">
        <v>115</v>
      </c>
      <c r="B19" s="87" t="s">
        <v>116</v>
      </c>
      <c r="C19" s="90" t="s">
        <v>117</v>
      </c>
      <c r="D19" s="76">
        <v>250.0</v>
      </c>
    </row>
    <row r="20">
      <c r="A20" s="87" t="s">
        <v>118</v>
      </c>
      <c r="B20" s="87" t="s">
        <v>119</v>
      </c>
      <c r="C20" s="90" t="s">
        <v>120</v>
      </c>
      <c r="D20" s="76">
        <v>252.0</v>
      </c>
    </row>
    <row r="21">
      <c r="A21" s="87" t="s">
        <v>121</v>
      </c>
      <c r="B21" s="87" t="s">
        <v>122</v>
      </c>
      <c r="C21" s="90" t="s">
        <v>123</v>
      </c>
      <c r="D21" s="76">
        <v>256.0</v>
      </c>
    </row>
    <row r="22">
      <c r="A22" s="87" t="s">
        <v>124</v>
      </c>
      <c r="B22" s="87" t="s">
        <v>125</v>
      </c>
      <c r="C22" s="90" t="s">
        <v>126</v>
      </c>
      <c r="D22" s="76">
        <v>256.0</v>
      </c>
    </row>
    <row r="23">
      <c r="A23" s="87" t="s">
        <v>127</v>
      </c>
      <c r="B23" s="87" t="s">
        <v>128</v>
      </c>
      <c r="C23" s="90" t="s">
        <v>129</v>
      </c>
      <c r="D23" s="76">
        <v>258.0</v>
      </c>
      <c r="E23" s="36"/>
    </row>
    <row r="24">
      <c r="A24" s="87" t="s">
        <v>131</v>
      </c>
      <c r="B24" s="87" t="s">
        <v>132</v>
      </c>
      <c r="C24" s="90" t="s">
        <v>133</v>
      </c>
      <c r="D24" s="76">
        <v>262.0</v>
      </c>
      <c r="E24" s="36"/>
    </row>
    <row r="25">
      <c r="A25" s="87" t="s">
        <v>135</v>
      </c>
      <c r="B25" s="87" t="s">
        <v>136</v>
      </c>
      <c r="C25" s="90" t="s">
        <v>137</v>
      </c>
      <c r="D25" s="76">
        <v>270.0</v>
      </c>
      <c r="E25" s="36"/>
    </row>
    <row r="26">
      <c r="A26" s="87" t="s">
        <v>138</v>
      </c>
      <c r="B26" s="87" t="s">
        <v>139</v>
      </c>
      <c r="C26" s="90" t="s">
        <v>140</v>
      </c>
      <c r="D26" s="76">
        <v>272.0</v>
      </c>
      <c r="E26" s="36"/>
    </row>
    <row r="27">
      <c r="A27" s="87" t="s">
        <v>141</v>
      </c>
      <c r="B27" s="87" t="s">
        <v>142</v>
      </c>
      <c r="C27" s="90" t="s">
        <v>143</v>
      </c>
      <c r="D27" s="76">
        <v>274.0</v>
      </c>
      <c r="E27" s="36"/>
    </row>
    <row r="28">
      <c r="A28" s="87" t="s">
        <v>144</v>
      </c>
      <c r="B28" s="87" t="s">
        <v>145</v>
      </c>
      <c r="C28" s="90" t="s">
        <v>146</v>
      </c>
      <c r="D28" s="76">
        <v>280.0</v>
      </c>
    </row>
    <row r="29">
      <c r="A29" s="87" t="s">
        <v>147</v>
      </c>
      <c r="B29" s="87" t="s">
        <v>148</v>
      </c>
      <c r="C29" s="90" t="s">
        <v>149</v>
      </c>
      <c r="D29" s="76">
        <v>280.0</v>
      </c>
    </row>
    <row r="30">
      <c r="A30" s="87" t="s">
        <v>150</v>
      </c>
      <c r="B30" s="87" t="s">
        <v>151</v>
      </c>
      <c r="C30" s="90" t="s">
        <v>152</v>
      </c>
      <c r="D30" s="76">
        <v>286.0</v>
      </c>
    </row>
    <row r="31">
      <c r="A31" s="87" t="s">
        <v>153</v>
      </c>
      <c r="B31" s="87" t="s">
        <v>154</v>
      </c>
      <c r="C31" s="90" t="s">
        <v>155</v>
      </c>
      <c r="D31" s="76">
        <v>286.0</v>
      </c>
    </row>
    <row r="32">
      <c r="A32" s="87" t="s">
        <v>156</v>
      </c>
      <c r="B32" s="87" t="s">
        <v>157</v>
      </c>
      <c r="C32" s="90" t="s">
        <v>158</v>
      </c>
      <c r="D32" s="76">
        <v>288.0</v>
      </c>
    </row>
    <row r="33">
      <c r="A33" s="90" t="s">
        <v>159</v>
      </c>
      <c r="B33" s="78"/>
      <c r="C33" s="67"/>
      <c r="D33" s="94"/>
    </row>
    <row r="34">
      <c r="A34" s="102"/>
      <c r="B34" s="102"/>
      <c r="C34" s="67"/>
      <c r="D34" s="80"/>
    </row>
    <row r="35">
      <c r="A35" s="81" t="s">
        <v>206</v>
      </c>
      <c r="B35" s="81" t="s">
        <v>207</v>
      </c>
      <c r="C35" s="67"/>
      <c r="D35" s="80"/>
    </row>
    <row r="36">
      <c r="A36" s="87" t="s">
        <v>208</v>
      </c>
      <c r="B36" s="87" t="s">
        <v>209</v>
      </c>
      <c r="C36" s="90" t="s">
        <v>210</v>
      </c>
      <c r="D36" s="76">
        <v>172.0</v>
      </c>
    </row>
    <row r="37">
      <c r="A37" s="87" t="s">
        <v>211</v>
      </c>
      <c r="B37" s="120" t="s">
        <v>212</v>
      </c>
      <c r="C37" s="90" t="s">
        <v>235</v>
      </c>
      <c r="D37" s="76">
        <v>172.0</v>
      </c>
    </row>
    <row r="38">
      <c r="A38" s="87" t="s">
        <v>236</v>
      </c>
      <c r="B38" s="120" t="s">
        <v>237</v>
      </c>
      <c r="C38" s="90" t="s">
        <v>238</v>
      </c>
      <c r="D38" s="76">
        <v>175.0</v>
      </c>
    </row>
    <row r="39">
      <c r="A39" s="87" t="s">
        <v>239</v>
      </c>
      <c r="B39" s="120" t="s">
        <v>240</v>
      </c>
      <c r="C39" s="90" t="s">
        <v>241</v>
      </c>
      <c r="D39" s="76">
        <v>176.0</v>
      </c>
    </row>
    <row r="40">
      <c r="A40" s="78"/>
      <c r="B40" s="120" t="s">
        <v>242</v>
      </c>
      <c r="C40" s="90" t="s">
        <v>244</v>
      </c>
      <c r="D40" s="76">
        <v>176.0</v>
      </c>
    </row>
    <row r="41">
      <c r="A41" s="78"/>
      <c r="B41" s="120" t="s">
        <v>246</v>
      </c>
      <c r="C41" s="90" t="s">
        <v>247</v>
      </c>
      <c r="D41" s="76">
        <v>176.0</v>
      </c>
    </row>
    <row r="42">
      <c r="A42" s="78"/>
      <c r="B42" s="120" t="s">
        <v>249</v>
      </c>
      <c r="C42" s="90" t="s">
        <v>250</v>
      </c>
      <c r="D42" s="76">
        <v>177.0</v>
      </c>
    </row>
    <row r="43">
      <c r="A43" s="102"/>
      <c r="B43" s="120" t="s">
        <v>251</v>
      </c>
      <c r="C43" s="90" t="s">
        <v>252</v>
      </c>
      <c r="D43" s="76">
        <v>177.0</v>
      </c>
    </row>
    <row r="44">
      <c r="A44" s="87" t="s">
        <v>253</v>
      </c>
      <c r="B44" s="120" t="s">
        <v>254</v>
      </c>
      <c r="C44" s="90" t="s">
        <v>255</v>
      </c>
      <c r="D44" s="76">
        <v>177.0</v>
      </c>
    </row>
    <row r="45">
      <c r="A45" s="102"/>
      <c r="B45" s="120" t="s">
        <v>256</v>
      </c>
      <c r="C45" s="90" t="s">
        <v>257</v>
      </c>
      <c r="D45" s="80"/>
    </row>
    <row r="46">
      <c r="A46" s="102"/>
      <c r="B46" s="120" t="s">
        <v>258</v>
      </c>
      <c r="C46" s="90" t="s">
        <v>259</v>
      </c>
      <c r="D46" s="80"/>
    </row>
    <row r="47">
      <c r="A47" s="87" t="s">
        <v>260</v>
      </c>
      <c r="B47" s="120" t="s">
        <v>261</v>
      </c>
      <c r="C47" s="123" t="s">
        <v>262</v>
      </c>
      <c r="D47" s="76">
        <v>178.0</v>
      </c>
    </row>
    <row r="48">
      <c r="A48" s="87" t="s">
        <v>265</v>
      </c>
      <c r="B48" s="120" t="s">
        <v>266</v>
      </c>
      <c r="C48" s="123" t="s">
        <v>267</v>
      </c>
      <c r="D48" s="76">
        <v>178.0</v>
      </c>
    </row>
    <row r="49">
      <c r="A49" s="87" t="s">
        <v>268</v>
      </c>
      <c r="B49" s="120" t="s">
        <v>269</v>
      </c>
      <c r="C49" s="123" t="s">
        <v>271</v>
      </c>
      <c r="D49" s="76">
        <v>178.0</v>
      </c>
    </row>
    <row r="50">
      <c r="A50" s="87" t="s">
        <v>272</v>
      </c>
      <c r="B50" s="120" t="s">
        <v>273</v>
      </c>
      <c r="C50" s="123" t="s">
        <v>274</v>
      </c>
      <c r="D50" s="76">
        <v>178.0</v>
      </c>
    </row>
    <row r="51">
      <c r="A51" s="87" t="s">
        <v>275</v>
      </c>
      <c r="B51" s="120" t="s">
        <v>276</v>
      </c>
      <c r="C51" s="90" t="s">
        <v>277</v>
      </c>
      <c r="D51" s="76">
        <v>179.0</v>
      </c>
    </row>
    <row r="52">
      <c r="A52" s="87" t="s">
        <v>278</v>
      </c>
      <c r="B52" s="120" t="s">
        <v>279</v>
      </c>
      <c r="C52" s="90" t="s">
        <v>280</v>
      </c>
      <c r="D52" s="76">
        <v>179.0</v>
      </c>
    </row>
    <row r="53">
      <c r="A53" s="87" t="s">
        <v>281</v>
      </c>
      <c r="B53" s="120" t="s">
        <v>282</v>
      </c>
      <c r="C53" s="90" t="s">
        <v>283</v>
      </c>
      <c r="D53" s="76">
        <v>180.0</v>
      </c>
    </row>
    <row r="54">
      <c r="A54" s="87" t="s">
        <v>284</v>
      </c>
      <c r="B54" s="120" t="s">
        <v>285</v>
      </c>
      <c r="C54" s="90" t="s">
        <v>286</v>
      </c>
      <c r="D54" s="76">
        <v>180.0</v>
      </c>
    </row>
    <row r="55">
      <c r="A55" s="87" t="s">
        <v>287</v>
      </c>
      <c r="B55" s="120" t="s">
        <v>288</v>
      </c>
      <c r="C55" s="90" t="s">
        <v>289</v>
      </c>
      <c r="D55" s="76">
        <v>180.0</v>
      </c>
    </row>
    <row r="56">
      <c r="A56" s="87" t="s">
        <v>290</v>
      </c>
      <c r="B56" s="120" t="s">
        <v>291</v>
      </c>
      <c r="C56" s="90" t="s">
        <v>292</v>
      </c>
      <c r="D56" s="76">
        <v>181.0</v>
      </c>
    </row>
    <row r="57">
      <c r="A57" s="87" t="s">
        <v>293</v>
      </c>
      <c r="B57" s="120" t="s">
        <v>294</v>
      </c>
      <c r="C57" s="90" t="s">
        <v>295</v>
      </c>
      <c r="D57" s="76">
        <v>181.0</v>
      </c>
    </row>
    <row r="58">
      <c r="A58" s="87" t="s">
        <v>296</v>
      </c>
      <c r="B58" s="120" t="s">
        <v>297</v>
      </c>
      <c r="C58" s="90" t="s">
        <v>298</v>
      </c>
      <c r="D58" s="76">
        <v>182.0</v>
      </c>
    </row>
    <row r="59">
      <c r="A59" s="87" t="s">
        <v>299</v>
      </c>
      <c r="B59" s="120" t="s">
        <v>300</v>
      </c>
      <c r="C59" s="90" t="s">
        <v>301</v>
      </c>
      <c r="D59" s="76">
        <v>182.0</v>
      </c>
    </row>
    <row r="60">
      <c r="A60" s="87" t="s">
        <v>302</v>
      </c>
      <c r="B60" s="120" t="s">
        <v>303</v>
      </c>
      <c r="C60" s="123" t="s">
        <v>304</v>
      </c>
      <c r="D60" s="76">
        <v>182.0</v>
      </c>
    </row>
    <row r="61">
      <c r="A61" s="87" t="s">
        <v>305</v>
      </c>
      <c r="B61" s="120" t="s">
        <v>306</v>
      </c>
      <c r="C61" s="90" t="s">
        <v>307</v>
      </c>
      <c r="D61" s="76">
        <v>182.0</v>
      </c>
    </row>
    <row r="62">
      <c r="A62" s="87" t="s">
        <v>308</v>
      </c>
      <c r="B62" s="120" t="s">
        <v>309</v>
      </c>
      <c r="C62" s="90" t="s">
        <v>310</v>
      </c>
      <c r="D62" s="76">
        <v>182.0</v>
      </c>
    </row>
    <row r="63">
      <c r="A63" s="87" t="s">
        <v>311</v>
      </c>
      <c r="B63" s="120" t="s">
        <v>312</v>
      </c>
      <c r="C63" s="90" t="s">
        <v>313</v>
      </c>
      <c r="D63" s="76">
        <v>182.0</v>
      </c>
    </row>
    <row r="64">
      <c r="A64" s="87" t="s">
        <v>314</v>
      </c>
      <c r="B64" s="120" t="s">
        <v>315</v>
      </c>
      <c r="C64" s="90" t="s">
        <v>316</v>
      </c>
      <c r="D64" s="76" t="s">
        <v>317</v>
      </c>
    </row>
    <row r="65">
      <c r="A65" s="87" t="s">
        <v>318</v>
      </c>
      <c r="B65" s="120" t="s">
        <v>319</v>
      </c>
      <c r="C65" s="90" t="s">
        <v>320</v>
      </c>
      <c r="D65" s="76">
        <v>183.0</v>
      </c>
    </row>
    <row r="66">
      <c r="A66" s="87" t="s">
        <v>321</v>
      </c>
      <c r="B66" s="120" t="s">
        <v>322</v>
      </c>
      <c r="C66" s="90" t="s">
        <v>323</v>
      </c>
      <c r="D66" s="76">
        <v>183.0</v>
      </c>
    </row>
    <row r="67">
      <c r="A67" s="87" t="s">
        <v>324</v>
      </c>
      <c r="B67" s="120" t="s">
        <v>325</v>
      </c>
      <c r="C67" s="90" t="s">
        <v>326</v>
      </c>
      <c r="D67" s="76">
        <v>183.0</v>
      </c>
    </row>
    <row r="68">
      <c r="A68" s="87" t="s">
        <v>327</v>
      </c>
      <c r="B68" s="87" t="s">
        <v>328</v>
      </c>
      <c r="C68" s="87" t="s">
        <v>329</v>
      </c>
      <c r="D68" s="76">
        <v>183.0</v>
      </c>
    </row>
    <row r="69">
      <c r="A69" s="87" t="s">
        <v>330</v>
      </c>
      <c r="B69" s="87" t="s">
        <v>107</v>
      </c>
      <c r="C69" s="90" t="s">
        <v>331</v>
      </c>
      <c r="D69" s="76">
        <v>183.0</v>
      </c>
    </row>
    <row r="70">
      <c r="A70" s="87" t="s">
        <v>332</v>
      </c>
      <c r="B70" s="87" t="s">
        <v>333</v>
      </c>
      <c r="C70" s="90" t="s">
        <v>334</v>
      </c>
    </row>
    <row r="71">
      <c r="A71" s="87" t="s">
        <v>335</v>
      </c>
      <c r="B71" s="87" t="s">
        <v>110</v>
      </c>
      <c r="C71" s="90" t="s">
        <v>336</v>
      </c>
      <c r="D71" s="76">
        <v>184.0</v>
      </c>
    </row>
    <row r="72">
      <c r="A72" s="87" t="s">
        <v>337</v>
      </c>
      <c r="B72" s="87" t="s">
        <v>338</v>
      </c>
      <c r="C72" s="90" t="s">
        <v>339</v>
      </c>
      <c r="D72" s="76">
        <v>186.0</v>
      </c>
    </row>
    <row r="73">
      <c r="A73" s="87" t="s">
        <v>340</v>
      </c>
      <c r="B73" s="87" t="s">
        <v>341</v>
      </c>
      <c r="C73" s="90" t="s">
        <v>342</v>
      </c>
      <c r="D73" s="76">
        <v>186.0</v>
      </c>
    </row>
    <row r="74">
      <c r="A74" s="87" t="s">
        <v>343</v>
      </c>
      <c r="B74" s="87" t="s">
        <v>344</v>
      </c>
      <c r="C74" s="90" t="s">
        <v>345</v>
      </c>
      <c r="D74" s="76">
        <v>186.0</v>
      </c>
    </row>
    <row r="75">
      <c r="A75" s="87" t="s">
        <v>346</v>
      </c>
      <c r="B75" s="87" t="s">
        <v>347</v>
      </c>
      <c r="C75" s="90" t="s">
        <v>348</v>
      </c>
      <c r="D75" s="76">
        <v>186.0</v>
      </c>
    </row>
    <row r="76">
      <c r="A76" s="87" t="s">
        <v>349</v>
      </c>
      <c r="B76" s="87" t="s">
        <v>350</v>
      </c>
      <c r="C76" s="90" t="s">
        <v>351</v>
      </c>
      <c r="D76" s="76">
        <v>187.0</v>
      </c>
    </row>
    <row r="77">
      <c r="A77" s="87" t="s">
        <v>352</v>
      </c>
      <c r="B77" s="87" t="s">
        <v>353</v>
      </c>
      <c r="C77" s="90" t="s">
        <v>354</v>
      </c>
      <c r="D77" s="76">
        <v>187.0</v>
      </c>
    </row>
    <row r="78">
      <c r="A78" s="87" t="s">
        <v>355</v>
      </c>
      <c r="B78" s="87" t="s">
        <v>356</v>
      </c>
      <c r="C78" s="67"/>
      <c r="D78" s="80"/>
    </row>
    <row r="79">
      <c r="A79" s="87" t="s">
        <v>357</v>
      </c>
      <c r="B79" s="87" t="s">
        <v>358</v>
      </c>
      <c r="C79" s="90" t="s">
        <v>359</v>
      </c>
      <c r="D79" s="76">
        <v>187.0</v>
      </c>
    </row>
    <row r="80">
      <c r="A80" s="87" t="s">
        <v>360</v>
      </c>
      <c r="B80" s="87" t="s">
        <v>361</v>
      </c>
      <c r="C80" s="90" t="s">
        <v>363</v>
      </c>
      <c r="D80" s="76">
        <v>187.0</v>
      </c>
    </row>
    <row r="81">
      <c r="A81" s="87" t="s">
        <v>365</v>
      </c>
      <c r="B81" s="87" t="s">
        <v>367</v>
      </c>
      <c r="C81" s="90" t="s">
        <v>368</v>
      </c>
      <c r="D81" s="76">
        <v>188.0</v>
      </c>
    </row>
    <row r="82">
      <c r="A82" s="87" t="s">
        <v>369</v>
      </c>
      <c r="B82" s="87" t="s">
        <v>370</v>
      </c>
      <c r="C82" s="90" t="s">
        <v>371</v>
      </c>
      <c r="D82" s="76">
        <v>188.0</v>
      </c>
    </row>
    <row r="83">
      <c r="A83" s="87" t="s">
        <v>373</v>
      </c>
      <c r="B83" s="87" t="s">
        <v>375</v>
      </c>
      <c r="D83" s="80"/>
    </row>
    <row r="84">
      <c r="A84" s="87" t="s">
        <v>379</v>
      </c>
      <c r="B84" s="87" t="s">
        <v>381</v>
      </c>
      <c r="C84" s="90" t="s">
        <v>383</v>
      </c>
      <c r="D84" s="76">
        <v>192.0</v>
      </c>
    </row>
    <row r="85">
      <c r="A85" s="87" t="s">
        <v>385</v>
      </c>
      <c r="B85" s="87" t="s">
        <v>387</v>
      </c>
      <c r="C85" s="90" t="s">
        <v>390</v>
      </c>
      <c r="D85" s="76">
        <v>192.0</v>
      </c>
    </row>
    <row r="86">
      <c r="A86" s="87" t="s">
        <v>393</v>
      </c>
      <c r="B86" s="87" t="s">
        <v>394</v>
      </c>
      <c r="C86" s="90" t="s">
        <v>395</v>
      </c>
      <c r="D86" s="76">
        <v>196.0</v>
      </c>
    </row>
    <row r="87">
      <c r="A87" s="87" t="s">
        <v>397</v>
      </c>
      <c r="B87" s="87" t="s">
        <v>399</v>
      </c>
      <c r="C87" s="90" t="s">
        <v>401</v>
      </c>
      <c r="D87" s="76">
        <v>196.0</v>
      </c>
    </row>
    <row r="88">
      <c r="A88" s="87" t="s">
        <v>404</v>
      </c>
      <c r="B88" s="87" t="s">
        <v>406</v>
      </c>
      <c r="C88" s="90" t="s">
        <v>408</v>
      </c>
      <c r="D88" s="76">
        <v>196.0</v>
      </c>
    </row>
    <row r="89">
      <c r="A89" s="87" t="s">
        <v>411</v>
      </c>
      <c r="B89" s="87" t="s">
        <v>413</v>
      </c>
      <c r="C89" s="90" t="s">
        <v>415</v>
      </c>
      <c r="D89" s="76">
        <v>196.0</v>
      </c>
    </row>
    <row r="90">
      <c r="A90" s="87" t="s">
        <v>418</v>
      </c>
      <c r="B90" s="87" t="s">
        <v>122</v>
      </c>
      <c r="C90" s="90" t="s">
        <v>420</v>
      </c>
      <c r="D90" s="76">
        <v>197.0</v>
      </c>
    </row>
    <row r="91">
      <c r="A91" s="87" t="s">
        <v>422</v>
      </c>
      <c r="B91" s="87" t="s">
        <v>424</v>
      </c>
      <c r="C91" s="90" t="s">
        <v>426</v>
      </c>
      <c r="D91" s="76">
        <v>197.0</v>
      </c>
    </row>
    <row r="92">
      <c r="A92" s="87" t="s">
        <v>438</v>
      </c>
      <c r="B92" s="87" t="s">
        <v>440</v>
      </c>
      <c r="C92" s="90" t="s">
        <v>441</v>
      </c>
      <c r="D92" s="76">
        <v>197.0</v>
      </c>
    </row>
    <row r="93">
      <c r="A93" s="87" t="s">
        <v>442</v>
      </c>
      <c r="B93" s="87" t="s">
        <v>443</v>
      </c>
      <c r="C93" s="90" t="s">
        <v>444</v>
      </c>
      <c r="D93" s="76">
        <v>198.0</v>
      </c>
    </row>
    <row r="94">
      <c r="A94" s="87" t="s">
        <v>445</v>
      </c>
      <c r="B94" s="87" t="s">
        <v>446</v>
      </c>
      <c r="C94" s="90" t="s">
        <v>447</v>
      </c>
      <c r="D94" s="76">
        <v>199.0</v>
      </c>
    </row>
    <row r="95">
      <c r="A95" s="87" t="s">
        <v>448</v>
      </c>
      <c r="B95" s="87" t="s">
        <v>449</v>
      </c>
      <c r="C95" s="90" t="s">
        <v>450</v>
      </c>
      <c r="D95" s="76">
        <v>199.0</v>
      </c>
    </row>
    <row r="96">
      <c r="A96" s="87" t="s">
        <v>451</v>
      </c>
      <c r="B96" s="87" t="s">
        <v>452</v>
      </c>
      <c r="C96" s="90" t="s">
        <v>453</v>
      </c>
      <c r="D96" s="76">
        <v>199.0</v>
      </c>
    </row>
    <row r="97">
      <c r="A97" s="87" t="s">
        <v>454</v>
      </c>
      <c r="B97" s="87" t="s">
        <v>455</v>
      </c>
      <c r="C97" s="90" t="s">
        <v>456</v>
      </c>
      <c r="D97" s="76">
        <v>199.0</v>
      </c>
    </row>
    <row r="98">
      <c r="A98" s="87" t="s">
        <v>457</v>
      </c>
      <c r="B98" s="87" t="s">
        <v>142</v>
      </c>
      <c r="C98" s="90" t="s">
        <v>458</v>
      </c>
      <c r="D98" s="76">
        <v>202.0</v>
      </c>
    </row>
    <row r="99">
      <c r="A99" s="87" t="s">
        <v>459</v>
      </c>
      <c r="B99" s="87" t="s">
        <v>460</v>
      </c>
      <c r="C99" s="90" t="s">
        <v>461</v>
      </c>
      <c r="D99" s="76">
        <v>202.0</v>
      </c>
    </row>
    <row r="100">
      <c r="A100" s="87" t="s">
        <v>462</v>
      </c>
      <c r="B100" s="87" t="s">
        <v>463</v>
      </c>
      <c r="C100" s="90" t="s">
        <v>465</v>
      </c>
      <c r="D100" s="76">
        <v>202.0</v>
      </c>
    </row>
    <row r="101">
      <c r="A101" s="87" t="s">
        <v>466</v>
      </c>
      <c r="B101" s="87" t="s">
        <v>467</v>
      </c>
      <c r="C101" s="90" t="s">
        <v>468</v>
      </c>
      <c r="D101" s="76">
        <v>203.0</v>
      </c>
    </row>
    <row r="102">
      <c r="A102" s="87" t="s">
        <v>470</v>
      </c>
      <c r="B102" s="87" t="s">
        <v>471</v>
      </c>
      <c r="C102" s="90" t="s">
        <v>472</v>
      </c>
      <c r="D102" s="76">
        <v>203.0</v>
      </c>
    </row>
    <row r="103">
      <c r="A103" s="87" t="s">
        <v>474</v>
      </c>
      <c r="B103" s="87" t="s">
        <v>475</v>
      </c>
      <c r="C103" s="90" t="s">
        <v>476</v>
      </c>
      <c r="D103" s="76">
        <v>203.0</v>
      </c>
    </row>
    <row r="104">
      <c r="A104" s="87" t="s">
        <v>477</v>
      </c>
      <c r="B104" s="87" t="s">
        <v>479</v>
      </c>
      <c r="C104" s="90" t="s">
        <v>480</v>
      </c>
      <c r="D104" s="76">
        <v>204.0</v>
      </c>
    </row>
    <row r="105">
      <c r="A105" s="87" t="s">
        <v>481</v>
      </c>
      <c r="B105" s="87" t="s">
        <v>483</v>
      </c>
      <c r="C105" s="90" t="s">
        <v>484</v>
      </c>
      <c r="D105" s="76">
        <v>204.0</v>
      </c>
    </row>
    <row r="106">
      <c r="A106" s="87" t="s">
        <v>485</v>
      </c>
      <c r="B106" s="87" t="s">
        <v>487</v>
      </c>
      <c r="C106" s="90" t="s">
        <v>488</v>
      </c>
      <c r="D106" s="76">
        <v>205.0</v>
      </c>
    </row>
    <row r="107">
      <c r="A107" s="87" t="s">
        <v>489</v>
      </c>
      <c r="B107" s="87" t="s">
        <v>491</v>
      </c>
      <c r="C107" s="90" t="s">
        <v>492</v>
      </c>
      <c r="D107" s="76">
        <v>205.0</v>
      </c>
    </row>
    <row r="108">
      <c r="A108" s="87" t="s">
        <v>493</v>
      </c>
      <c r="B108" s="87" t="s">
        <v>494</v>
      </c>
      <c r="C108" s="90" t="s">
        <v>496</v>
      </c>
      <c r="D108" s="76">
        <v>205.0</v>
      </c>
    </row>
    <row r="109">
      <c r="A109" s="87" t="s">
        <v>497</v>
      </c>
      <c r="B109" s="87" t="s">
        <v>499</v>
      </c>
      <c r="C109" s="90" t="s">
        <v>500</v>
      </c>
      <c r="D109" s="76">
        <v>205.0</v>
      </c>
    </row>
    <row r="110">
      <c r="A110" s="87" t="s">
        <v>501</v>
      </c>
      <c r="B110" s="87" t="s">
        <v>502</v>
      </c>
      <c r="C110" s="90" t="s">
        <v>504</v>
      </c>
      <c r="D110" s="76">
        <v>206.0</v>
      </c>
    </row>
    <row r="111">
      <c r="A111" s="87" t="s">
        <v>505</v>
      </c>
      <c r="B111" s="87" t="s">
        <v>506</v>
      </c>
      <c r="C111" s="90" t="s">
        <v>508</v>
      </c>
      <c r="D111" s="76">
        <v>206.0</v>
      </c>
    </row>
    <row r="112">
      <c r="A112" s="87" t="s">
        <v>509</v>
      </c>
      <c r="B112" s="87" t="s">
        <v>511</v>
      </c>
      <c r="C112" s="90" t="s">
        <v>512</v>
      </c>
      <c r="D112" s="76">
        <v>206.0</v>
      </c>
    </row>
    <row r="113">
      <c r="A113" s="87" t="s">
        <v>513</v>
      </c>
      <c r="B113" s="87" t="s">
        <v>514</v>
      </c>
      <c r="C113" s="90" t="s">
        <v>516</v>
      </c>
      <c r="D113" s="76">
        <v>206.0</v>
      </c>
    </row>
    <row r="114">
      <c r="A114" s="87" t="s">
        <v>517</v>
      </c>
      <c r="B114" s="87" t="s">
        <v>518</v>
      </c>
      <c r="C114" s="90" t="s">
        <v>520</v>
      </c>
      <c r="D114" s="76">
        <v>207.0</v>
      </c>
    </row>
    <row r="115">
      <c r="A115" s="87" t="s">
        <v>521</v>
      </c>
      <c r="B115" s="120" t="s">
        <v>522</v>
      </c>
      <c r="C115" s="90" t="s">
        <v>523</v>
      </c>
      <c r="D115" s="76">
        <v>207.0</v>
      </c>
    </row>
    <row r="116">
      <c r="A116" s="87" t="s">
        <v>524</v>
      </c>
      <c r="B116" s="87" t="s">
        <v>525</v>
      </c>
      <c r="C116" s="90" t="s">
        <v>526</v>
      </c>
      <c r="D116" s="76">
        <v>207.0</v>
      </c>
    </row>
    <row r="117">
      <c r="A117" s="87" t="s">
        <v>527</v>
      </c>
      <c r="B117" s="87" t="s">
        <v>528</v>
      </c>
      <c r="C117" s="90" t="s">
        <v>529</v>
      </c>
      <c r="D117" s="76">
        <v>208.0</v>
      </c>
    </row>
    <row r="118">
      <c r="A118" s="87" t="s">
        <v>530</v>
      </c>
      <c r="B118" s="87" t="s">
        <v>531</v>
      </c>
      <c r="C118" s="90" t="s">
        <v>532</v>
      </c>
      <c r="D118" s="76">
        <v>208.0</v>
      </c>
    </row>
    <row r="119">
      <c r="A119" s="87" t="s">
        <v>534</v>
      </c>
      <c r="B119" s="120" t="s">
        <v>535</v>
      </c>
      <c r="C119" s="90" t="s">
        <v>536</v>
      </c>
      <c r="D119" s="76">
        <v>209.0</v>
      </c>
    </row>
    <row r="120">
      <c r="A120" s="87" t="s">
        <v>537</v>
      </c>
      <c r="B120" s="87" t="s">
        <v>154</v>
      </c>
      <c r="C120" s="90" t="s">
        <v>539</v>
      </c>
      <c r="D120" s="76">
        <v>211.0</v>
      </c>
    </row>
    <row r="121">
      <c r="A121" s="87" t="s">
        <v>540</v>
      </c>
      <c r="B121" s="87" t="s">
        <v>541</v>
      </c>
      <c r="C121" s="90" t="s">
        <v>542</v>
      </c>
      <c r="D121" s="76">
        <v>215.0</v>
      </c>
    </row>
    <row r="122">
      <c r="A122" s="87" t="s">
        <v>543</v>
      </c>
      <c r="B122" s="87" t="s">
        <v>544</v>
      </c>
      <c r="D122" s="80"/>
    </row>
    <row r="123">
      <c r="A123" s="87" t="s">
        <v>545</v>
      </c>
      <c r="B123" s="87" t="s">
        <v>546</v>
      </c>
      <c r="C123" s="90" t="s">
        <v>548</v>
      </c>
      <c r="D123" s="76">
        <v>216.0</v>
      </c>
    </row>
    <row r="124">
      <c r="A124" s="87" t="s">
        <v>549</v>
      </c>
      <c r="B124" s="87" t="s">
        <v>550</v>
      </c>
      <c r="C124" s="90" t="s">
        <v>551</v>
      </c>
      <c r="D124" s="76">
        <v>222.0</v>
      </c>
    </row>
    <row r="125">
      <c r="A125" s="87" t="s">
        <v>552</v>
      </c>
      <c r="B125" s="120" t="s">
        <v>553</v>
      </c>
      <c r="C125" s="123" t="s">
        <v>554</v>
      </c>
      <c r="D125" s="76">
        <v>223.0</v>
      </c>
    </row>
    <row r="126">
      <c r="A126" s="87" t="s">
        <v>555</v>
      </c>
      <c r="B126" s="120" t="s">
        <v>557</v>
      </c>
      <c r="C126" s="123" t="s">
        <v>559</v>
      </c>
      <c r="D126" s="76">
        <v>223.0</v>
      </c>
    </row>
    <row r="127">
      <c r="A127" s="87" t="s">
        <v>560</v>
      </c>
      <c r="B127" s="120" t="s">
        <v>562</v>
      </c>
      <c r="C127" s="123" t="s">
        <v>563</v>
      </c>
      <c r="D127" s="76">
        <v>223.0</v>
      </c>
    </row>
    <row r="128">
      <c r="A128" s="87" t="s">
        <v>566</v>
      </c>
      <c r="B128" s="120" t="s">
        <v>567</v>
      </c>
      <c r="C128" s="123" t="s">
        <v>568</v>
      </c>
      <c r="D128" s="76">
        <v>223.0</v>
      </c>
    </row>
    <row r="129">
      <c r="A129" s="87" t="s">
        <v>570</v>
      </c>
      <c r="B129" s="120" t="s">
        <v>571</v>
      </c>
      <c r="C129" s="123" t="s">
        <v>572</v>
      </c>
      <c r="D129" s="76">
        <v>224.0</v>
      </c>
    </row>
    <row r="130">
      <c r="A130" s="87" t="s">
        <v>574</v>
      </c>
      <c r="B130" s="120" t="s">
        <v>575</v>
      </c>
      <c r="C130" s="90" t="s">
        <v>577</v>
      </c>
      <c r="D130" s="76">
        <v>235.0</v>
      </c>
    </row>
    <row r="131">
      <c r="A131" s="87" t="s">
        <v>578</v>
      </c>
      <c r="B131" s="120" t="s">
        <v>579</v>
      </c>
      <c r="C131" s="90" t="s">
        <v>580</v>
      </c>
      <c r="D131" s="76">
        <v>235.0</v>
      </c>
    </row>
    <row r="132">
      <c r="A132" s="87" t="s">
        <v>581</v>
      </c>
      <c r="B132" s="120" t="s">
        <v>582</v>
      </c>
      <c r="C132" s="90" t="s">
        <v>584</v>
      </c>
      <c r="D132" s="76">
        <v>235.0</v>
      </c>
    </row>
    <row r="133">
      <c r="A133" s="87" t="s">
        <v>585</v>
      </c>
      <c r="B133" s="120" t="s">
        <v>586</v>
      </c>
      <c r="C133" s="90" t="s">
        <v>587</v>
      </c>
      <c r="D133" s="76">
        <v>235.0</v>
      </c>
    </row>
    <row r="134">
      <c r="A134" s="87" t="s">
        <v>589</v>
      </c>
      <c r="B134" s="120" t="s">
        <v>590</v>
      </c>
      <c r="C134" s="90" t="s">
        <v>591</v>
      </c>
      <c r="D134" s="76">
        <v>235.0</v>
      </c>
    </row>
    <row r="135">
      <c r="A135" s="87" t="s">
        <v>593</v>
      </c>
      <c r="B135" s="120" t="s">
        <v>594</v>
      </c>
      <c r="C135" s="90" t="s">
        <v>595</v>
      </c>
      <c r="D135" s="76">
        <v>235.0</v>
      </c>
    </row>
    <row r="136">
      <c r="A136" s="87" t="s">
        <v>597</v>
      </c>
      <c r="B136" s="120" t="s">
        <v>598</v>
      </c>
      <c r="C136" s="90" t="s">
        <v>599</v>
      </c>
      <c r="D136" s="76">
        <v>235.0</v>
      </c>
    </row>
    <row r="137">
      <c r="A137" s="87" t="s">
        <v>600</v>
      </c>
      <c r="B137" s="120" t="s">
        <v>601</v>
      </c>
      <c r="C137" s="90" t="s">
        <v>602</v>
      </c>
      <c r="D137" s="76">
        <v>235.0</v>
      </c>
    </row>
    <row r="138">
      <c r="A138" s="87" t="s">
        <v>603</v>
      </c>
      <c r="B138" s="120" t="s">
        <v>604</v>
      </c>
      <c r="C138" s="90" t="s">
        <v>605</v>
      </c>
      <c r="D138" s="76">
        <v>235.0</v>
      </c>
    </row>
    <row r="139">
      <c r="A139" s="87" t="s">
        <v>606</v>
      </c>
      <c r="B139" s="120" t="s">
        <v>607</v>
      </c>
      <c r="C139" s="90" t="s">
        <v>608</v>
      </c>
      <c r="D139" s="76">
        <v>235.0</v>
      </c>
    </row>
    <row r="140">
      <c r="A140" s="87" t="s">
        <v>609</v>
      </c>
      <c r="B140" s="120" t="s">
        <v>610</v>
      </c>
      <c r="C140" s="90" t="s">
        <v>611</v>
      </c>
      <c r="D140" s="76">
        <v>235.0</v>
      </c>
    </row>
    <row r="141">
      <c r="A141" s="87" t="s">
        <v>612</v>
      </c>
      <c r="B141" s="120" t="s">
        <v>613</v>
      </c>
      <c r="C141" s="90" t="s">
        <v>614</v>
      </c>
      <c r="D141" s="76">
        <v>235.0</v>
      </c>
    </row>
    <row r="142">
      <c r="A142" s="87" t="s">
        <v>615</v>
      </c>
      <c r="B142" s="120" t="s">
        <v>616</v>
      </c>
      <c r="C142" s="90" t="s">
        <v>617</v>
      </c>
      <c r="D142" s="76">
        <v>235.0</v>
      </c>
    </row>
    <row r="143">
      <c r="A143" s="87" t="s">
        <v>619</v>
      </c>
      <c r="B143" s="120" t="s">
        <v>620</v>
      </c>
      <c r="C143" s="90" t="s">
        <v>621</v>
      </c>
      <c r="D143" s="76">
        <v>235.0</v>
      </c>
    </row>
    <row r="144">
      <c r="A144" s="87" t="s">
        <v>623</v>
      </c>
      <c r="B144" s="120" t="s">
        <v>624</v>
      </c>
      <c r="C144" s="90" t="s">
        <v>626</v>
      </c>
      <c r="D144" s="76">
        <v>235.0</v>
      </c>
    </row>
    <row r="145">
      <c r="A145" s="87" t="s">
        <v>627</v>
      </c>
      <c r="B145" s="120" t="s">
        <v>628</v>
      </c>
      <c r="C145" s="90" t="s">
        <v>629</v>
      </c>
      <c r="D145" s="76">
        <v>235.0</v>
      </c>
    </row>
    <row r="146">
      <c r="A146" s="87" t="s">
        <v>630</v>
      </c>
      <c r="B146" s="120" t="s">
        <v>631</v>
      </c>
      <c r="C146" s="90" t="s">
        <v>633</v>
      </c>
      <c r="D146" s="76">
        <v>235.0</v>
      </c>
    </row>
    <row r="147">
      <c r="A147" s="87" t="s">
        <v>636</v>
      </c>
      <c r="B147" s="120" t="s">
        <v>637</v>
      </c>
      <c r="C147" s="90" t="s">
        <v>638</v>
      </c>
      <c r="D147" s="76">
        <v>235.0</v>
      </c>
    </row>
    <row r="148">
      <c r="A148" s="90" t="s">
        <v>159</v>
      </c>
      <c r="B148" s="78"/>
      <c r="C148" s="67"/>
      <c r="D148" s="80"/>
    </row>
    <row r="149">
      <c r="A149" s="81" t="s">
        <v>641</v>
      </c>
      <c r="B149" s="81" t="s">
        <v>642</v>
      </c>
      <c r="C149" s="67"/>
      <c r="D149" s="80"/>
    </row>
    <row r="150">
      <c r="A150" s="87" t="s">
        <v>643</v>
      </c>
      <c r="B150" s="87" t="s">
        <v>644</v>
      </c>
      <c r="C150" s="90" t="s">
        <v>646</v>
      </c>
      <c r="D150" s="76">
        <v>142.0</v>
      </c>
    </row>
    <row r="151">
      <c r="A151" s="87" t="s">
        <v>647</v>
      </c>
      <c r="B151" s="152" t="s">
        <v>648</v>
      </c>
      <c r="C151" s="153" t="s">
        <v>786</v>
      </c>
      <c r="D151" s="76">
        <v>142.0</v>
      </c>
    </row>
    <row r="152">
      <c r="A152" s="87" t="s">
        <v>790</v>
      </c>
      <c r="B152" s="152" t="s">
        <v>791</v>
      </c>
      <c r="C152" s="153" t="s">
        <v>792</v>
      </c>
      <c r="D152" s="76">
        <v>142.0</v>
      </c>
    </row>
    <row r="153">
      <c r="A153" s="87" t="s">
        <v>793</v>
      </c>
      <c r="B153" s="152" t="s">
        <v>794</v>
      </c>
      <c r="C153" s="153" t="s">
        <v>795</v>
      </c>
      <c r="D153" s="76">
        <v>142.0</v>
      </c>
    </row>
    <row r="154">
      <c r="A154" s="87" t="s">
        <v>796</v>
      </c>
      <c r="B154" s="152" t="s">
        <v>797</v>
      </c>
      <c r="C154" s="153" t="s">
        <v>798</v>
      </c>
      <c r="D154" s="76">
        <v>144.0</v>
      </c>
    </row>
    <row r="155">
      <c r="A155" s="87" t="s">
        <v>799</v>
      </c>
      <c r="B155" s="87" t="s">
        <v>800</v>
      </c>
      <c r="C155" s="90" t="s">
        <v>801</v>
      </c>
      <c r="D155" s="76">
        <v>144.0</v>
      </c>
    </row>
    <row r="156">
      <c r="A156" s="87" t="s">
        <v>802</v>
      </c>
      <c r="B156" s="87" t="s">
        <v>803</v>
      </c>
      <c r="C156" s="90" t="s">
        <v>804</v>
      </c>
      <c r="D156" s="76">
        <v>144.0</v>
      </c>
    </row>
    <row r="157">
      <c r="A157" s="87" t="s">
        <v>805</v>
      </c>
      <c r="B157" s="87" t="s">
        <v>806</v>
      </c>
      <c r="C157" s="90" t="s">
        <v>331</v>
      </c>
      <c r="D157" s="76">
        <v>146.0</v>
      </c>
    </row>
    <row r="158">
      <c r="A158" s="87" t="s">
        <v>808</v>
      </c>
      <c r="B158" s="87" t="s">
        <v>810</v>
      </c>
      <c r="C158" s="90" t="s">
        <v>336</v>
      </c>
      <c r="D158" s="76">
        <v>146.0</v>
      </c>
    </row>
    <row r="159">
      <c r="A159" s="87" t="s">
        <v>812</v>
      </c>
      <c r="B159" s="152" t="s">
        <v>813</v>
      </c>
      <c r="C159" s="153" t="s">
        <v>339</v>
      </c>
      <c r="D159" s="76">
        <v>146.0</v>
      </c>
    </row>
    <row r="160">
      <c r="A160" s="87" t="s">
        <v>816</v>
      </c>
      <c r="B160" s="120" t="s">
        <v>817</v>
      </c>
      <c r="C160" s="123" t="s">
        <v>362</v>
      </c>
      <c r="D160" s="76">
        <v>146.0</v>
      </c>
    </row>
    <row r="161">
      <c r="A161" s="87" t="s">
        <v>819</v>
      </c>
      <c r="B161" s="152" t="s">
        <v>821</v>
      </c>
      <c r="C161" s="153" t="s">
        <v>822</v>
      </c>
      <c r="D161" s="76">
        <v>148.0</v>
      </c>
    </row>
    <row r="162">
      <c r="A162" s="87" t="s">
        <v>824</v>
      </c>
      <c r="B162" s="152" t="s">
        <v>826</v>
      </c>
      <c r="C162" s="153" t="s">
        <v>827</v>
      </c>
      <c r="D162" s="76">
        <v>148.0</v>
      </c>
    </row>
    <row r="163">
      <c r="A163" s="87" t="s">
        <v>831</v>
      </c>
      <c r="B163" s="152" t="s">
        <v>832</v>
      </c>
      <c r="C163" s="153" t="s">
        <v>372</v>
      </c>
      <c r="D163" s="76">
        <v>148.0</v>
      </c>
    </row>
    <row r="164">
      <c r="A164" s="87" t="s">
        <v>835</v>
      </c>
      <c r="B164" s="152" t="s">
        <v>837</v>
      </c>
      <c r="C164" s="153" t="s">
        <v>839</v>
      </c>
      <c r="D164" s="76">
        <v>148.0</v>
      </c>
    </row>
    <row r="165">
      <c r="A165" s="87" t="s">
        <v>841</v>
      </c>
      <c r="B165" s="152" t="s">
        <v>843</v>
      </c>
      <c r="C165" s="153" t="s">
        <v>844</v>
      </c>
      <c r="D165" s="76">
        <v>148.0</v>
      </c>
    </row>
    <row r="166">
      <c r="A166" s="87" t="s">
        <v>848</v>
      </c>
      <c r="B166" s="87" t="s">
        <v>122</v>
      </c>
      <c r="C166" s="90" t="s">
        <v>377</v>
      </c>
      <c r="D166" s="76">
        <v>148.0</v>
      </c>
    </row>
    <row r="167">
      <c r="A167" s="87" t="s">
        <v>852</v>
      </c>
      <c r="B167" s="152" t="s">
        <v>854</v>
      </c>
      <c r="C167" s="153" t="s">
        <v>856</v>
      </c>
      <c r="D167" s="76">
        <v>150.0</v>
      </c>
    </row>
    <row r="168">
      <c r="A168" s="87" t="s">
        <v>858</v>
      </c>
      <c r="B168" s="152" t="s">
        <v>862</v>
      </c>
      <c r="C168" s="153" t="s">
        <v>458</v>
      </c>
      <c r="D168" s="76">
        <v>150.0</v>
      </c>
    </row>
    <row r="169">
      <c r="A169" s="87" t="s">
        <v>867</v>
      </c>
      <c r="B169" s="152" t="s">
        <v>869</v>
      </c>
      <c r="C169" s="153" t="s">
        <v>870</v>
      </c>
      <c r="D169" s="76">
        <v>150.0</v>
      </c>
    </row>
    <row r="170">
      <c r="A170" s="87" t="s">
        <v>872</v>
      </c>
      <c r="B170" s="152" t="s">
        <v>875</v>
      </c>
      <c r="C170" s="153" t="s">
        <v>876</v>
      </c>
      <c r="D170" s="76">
        <v>150.0</v>
      </c>
    </row>
    <row r="171">
      <c r="A171" s="87" t="s">
        <v>878</v>
      </c>
      <c r="B171" s="87" t="s">
        <v>881</v>
      </c>
      <c r="C171" s="153" t="s">
        <v>885</v>
      </c>
      <c r="D171" s="76">
        <v>150.0</v>
      </c>
    </row>
    <row r="172">
      <c r="A172" s="87" t="s">
        <v>887</v>
      </c>
      <c r="B172" s="153" t="s">
        <v>889</v>
      </c>
      <c r="C172" s="153" t="s">
        <v>890</v>
      </c>
      <c r="D172" s="76">
        <v>150.0</v>
      </c>
    </row>
    <row r="173">
      <c r="A173" s="87" t="s">
        <v>893</v>
      </c>
      <c r="B173" s="152" t="s">
        <v>895</v>
      </c>
      <c r="C173" s="153" t="s">
        <v>472</v>
      </c>
      <c r="D173" s="76">
        <v>150.0</v>
      </c>
    </row>
    <row r="174">
      <c r="A174" s="87" t="s">
        <v>897</v>
      </c>
      <c r="B174" s="152" t="s">
        <v>145</v>
      </c>
      <c r="C174" s="87" t="s">
        <v>504</v>
      </c>
      <c r="D174" s="76">
        <v>152.0</v>
      </c>
    </row>
    <row r="175">
      <c r="A175" s="87" t="s">
        <v>900</v>
      </c>
      <c r="B175" s="152" t="s">
        <v>902</v>
      </c>
      <c r="C175" s="153" t="s">
        <v>396</v>
      </c>
      <c r="D175" s="76">
        <v>152.0</v>
      </c>
    </row>
    <row r="176">
      <c r="A176" s="87" t="s">
        <v>906</v>
      </c>
      <c r="B176" s="152" t="s">
        <v>907</v>
      </c>
      <c r="C176" s="153" t="s">
        <v>909</v>
      </c>
      <c r="D176" s="76">
        <v>152.0</v>
      </c>
    </row>
    <row r="177">
      <c r="A177" s="87" t="s">
        <v>911</v>
      </c>
      <c r="B177" s="152" t="s">
        <v>913</v>
      </c>
      <c r="C177" s="153" t="s">
        <v>536</v>
      </c>
      <c r="D177" s="76">
        <v>154.0</v>
      </c>
    </row>
    <row r="178">
      <c r="A178" s="87" t="s">
        <v>918</v>
      </c>
      <c r="B178" s="152" t="s">
        <v>154</v>
      </c>
      <c r="C178" s="153" t="s">
        <v>539</v>
      </c>
      <c r="D178" s="76">
        <v>154.0</v>
      </c>
    </row>
    <row r="179">
      <c r="A179" s="87" t="s">
        <v>923</v>
      </c>
      <c r="B179" s="152" t="s">
        <v>925</v>
      </c>
      <c r="C179" s="153" t="s">
        <v>542</v>
      </c>
      <c r="D179" s="76">
        <v>160.0</v>
      </c>
    </row>
    <row r="180">
      <c r="A180" s="87" t="s">
        <v>928</v>
      </c>
      <c r="B180" s="152" t="s">
        <v>931</v>
      </c>
      <c r="C180" s="153" t="s">
        <v>933</v>
      </c>
      <c r="D180" s="76">
        <v>160.0</v>
      </c>
    </row>
    <row r="181">
      <c r="A181" s="87" t="s">
        <v>934</v>
      </c>
      <c r="B181" s="152" t="s">
        <v>936</v>
      </c>
      <c r="C181" s="153" t="s">
        <v>937</v>
      </c>
      <c r="D181" s="76">
        <v>160.0</v>
      </c>
    </row>
    <row r="182">
      <c r="A182" s="87" t="s">
        <v>939</v>
      </c>
      <c r="B182" s="152" t="s">
        <v>941</v>
      </c>
      <c r="C182" s="153" t="s">
        <v>942</v>
      </c>
      <c r="D182" s="76">
        <v>160.0</v>
      </c>
    </row>
    <row r="183">
      <c r="A183" s="87" t="s">
        <v>944</v>
      </c>
      <c r="B183" s="152" t="s">
        <v>945</v>
      </c>
      <c r="C183" s="153" t="s">
        <v>947</v>
      </c>
      <c r="D183" s="76">
        <v>160.0</v>
      </c>
    </row>
    <row r="184">
      <c r="A184" s="87" t="s">
        <v>948</v>
      </c>
      <c r="B184" s="152" t="s">
        <v>950</v>
      </c>
      <c r="C184" s="153" t="s">
        <v>951</v>
      </c>
      <c r="D184" s="76">
        <v>160.0</v>
      </c>
    </row>
    <row r="185">
      <c r="A185" s="87" t="s">
        <v>953</v>
      </c>
      <c r="B185" s="87" t="s">
        <v>954</v>
      </c>
      <c r="C185" s="90" t="s">
        <v>428</v>
      </c>
      <c r="D185" s="76">
        <v>160.0</v>
      </c>
    </row>
    <row r="186">
      <c r="A186" s="87" t="s">
        <v>956</v>
      </c>
      <c r="B186" s="152" t="s">
        <v>957</v>
      </c>
      <c r="C186" s="153" t="s">
        <v>959</v>
      </c>
      <c r="D186" s="76">
        <v>160.0</v>
      </c>
    </row>
    <row r="187">
      <c r="A187" s="87" t="s">
        <v>961</v>
      </c>
      <c r="B187" s="152" t="s">
        <v>962</v>
      </c>
      <c r="C187" s="161" t="s">
        <v>964</v>
      </c>
      <c r="D187" s="76">
        <v>160.0</v>
      </c>
    </row>
    <row r="188">
      <c r="A188" s="87" t="s">
        <v>975</v>
      </c>
      <c r="B188" s="152" t="s">
        <v>977</v>
      </c>
      <c r="C188" s="153" t="s">
        <v>433</v>
      </c>
      <c r="D188" s="76">
        <v>160.0</v>
      </c>
    </row>
    <row r="189">
      <c r="A189" s="87" t="s">
        <v>989</v>
      </c>
      <c r="B189" s="152" t="s">
        <v>992</v>
      </c>
      <c r="C189" s="153" t="s">
        <v>993</v>
      </c>
      <c r="D189" s="76">
        <v>160.0</v>
      </c>
    </row>
    <row r="190">
      <c r="A190" s="87" t="s">
        <v>995</v>
      </c>
      <c r="B190" s="152" t="s">
        <v>997</v>
      </c>
      <c r="C190" s="153" t="s">
        <v>999</v>
      </c>
      <c r="D190" s="76">
        <v>160.0</v>
      </c>
    </row>
    <row r="191">
      <c r="A191" s="87" t="s">
        <v>1002</v>
      </c>
      <c r="B191" s="152" t="s">
        <v>1004</v>
      </c>
      <c r="C191" s="153" t="s">
        <v>1006</v>
      </c>
      <c r="D191" s="76">
        <v>160.0</v>
      </c>
    </row>
    <row r="192">
      <c r="A192" s="87" t="s">
        <v>1008</v>
      </c>
      <c r="B192" s="152" t="s">
        <v>1010</v>
      </c>
      <c r="C192" s="153" t="s">
        <v>1014</v>
      </c>
      <c r="D192" s="76">
        <v>160.0</v>
      </c>
    </row>
    <row r="193">
      <c r="A193" s="87" t="s">
        <v>1017</v>
      </c>
      <c r="B193" s="152" t="s">
        <v>1020</v>
      </c>
      <c r="C193" s="153" t="s">
        <v>1022</v>
      </c>
      <c r="D193" s="76">
        <v>160.0</v>
      </c>
    </row>
    <row r="194">
      <c r="A194" s="87" t="s">
        <v>1025</v>
      </c>
      <c r="B194" s="152" t="s">
        <v>1027</v>
      </c>
      <c r="C194" s="153" t="s">
        <v>1029</v>
      </c>
      <c r="D194" s="76">
        <v>160.0</v>
      </c>
    </row>
    <row r="195">
      <c r="A195" s="87" t="s">
        <v>1032</v>
      </c>
      <c r="B195" s="152" t="s">
        <v>1034</v>
      </c>
      <c r="C195" s="161" t="s">
        <v>1036</v>
      </c>
      <c r="D195" s="76">
        <v>160.0</v>
      </c>
    </row>
    <row r="196">
      <c r="A196" s="87" t="s">
        <v>1041</v>
      </c>
      <c r="B196" s="152" t="s">
        <v>1043</v>
      </c>
      <c r="C196" s="161" t="s">
        <v>1044</v>
      </c>
      <c r="D196" s="76">
        <v>160.0</v>
      </c>
    </row>
    <row r="197">
      <c r="A197" s="87" t="s">
        <v>1047</v>
      </c>
      <c r="B197" s="152" t="s">
        <v>1049</v>
      </c>
      <c r="C197" s="153" t="s">
        <v>1051</v>
      </c>
      <c r="D197" s="76">
        <v>160.0</v>
      </c>
    </row>
    <row r="198">
      <c r="A198" s="87" t="s">
        <v>1053</v>
      </c>
      <c r="B198" s="152" t="s">
        <v>1054</v>
      </c>
      <c r="C198" s="153" t="s">
        <v>1056</v>
      </c>
      <c r="D198" s="76">
        <v>160.0</v>
      </c>
    </row>
    <row r="199">
      <c r="A199" s="90" t="s">
        <v>159</v>
      </c>
      <c r="B199" s="166"/>
      <c r="C199" s="167"/>
      <c r="D199" s="80"/>
    </row>
    <row r="200">
      <c r="A200" s="200"/>
      <c r="B200" s="166"/>
      <c r="C200" s="167"/>
      <c r="D200" s="80"/>
    </row>
    <row r="201">
      <c r="A201" s="81" t="s">
        <v>95</v>
      </c>
      <c r="B201" s="81" t="s">
        <v>96</v>
      </c>
      <c r="C201" s="90" t="s">
        <v>1130</v>
      </c>
      <c r="D201" s="80"/>
    </row>
    <row r="202">
      <c r="A202" s="87" t="s">
        <v>1131</v>
      </c>
      <c r="B202" s="87" t="s">
        <v>1132</v>
      </c>
      <c r="C202" s="90" t="s">
        <v>1133</v>
      </c>
      <c r="D202" s="76">
        <v>303.0</v>
      </c>
    </row>
    <row r="203">
      <c r="A203" s="87" t="s">
        <v>1134</v>
      </c>
      <c r="B203" s="87" t="s">
        <v>1135</v>
      </c>
      <c r="C203" s="90" t="s">
        <v>1136</v>
      </c>
      <c r="D203" s="76">
        <v>311.0</v>
      </c>
    </row>
    <row r="204">
      <c r="A204" s="87" t="s">
        <v>1137</v>
      </c>
      <c r="B204" s="120" t="s">
        <v>1138</v>
      </c>
      <c r="C204" s="123" t="s">
        <v>1139</v>
      </c>
      <c r="D204" s="76">
        <v>311.0</v>
      </c>
    </row>
    <row r="205">
      <c r="A205" s="87" t="s">
        <v>1140</v>
      </c>
      <c r="B205" s="120" t="s">
        <v>1141</v>
      </c>
      <c r="C205" s="123" t="s">
        <v>1142</v>
      </c>
      <c r="D205" s="76">
        <v>313.0</v>
      </c>
    </row>
    <row r="206">
      <c r="A206" s="87" t="s">
        <v>1144</v>
      </c>
      <c r="B206" s="120" t="s">
        <v>1145</v>
      </c>
      <c r="C206" s="123" t="s">
        <v>1147</v>
      </c>
      <c r="D206" s="76">
        <v>317.0</v>
      </c>
    </row>
    <row r="207">
      <c r="A207" s="87" t="s">
        <v>1148</v>
      </c>
      <c r="B207" s="120" t="s">
        <v>1149</v>
      </c>
      <c r="C207" s="123" t="s">
        <v>1150</v>
      </c>
      <c r="D207" s="76">
        <v>317.0</v>
      </c>
    </row>
    <row r="208">
      <c r="A208" s="87" t="s">
        <v>1151</v>
      </c>
      <c r="B208" s="120" t="s">
        <v>1152</v>
      </c>
      <c r="C208" s="123" t="s">
        <v>1153</v>
      </c>
      <c r="D208" s="76">
        <v>319.0</v>
      </c>
    </row>
    <row r="209">
      <c r="A209" s="87" t="s">
        <v>1154</v>
      </c>
      <c r="B209" s="120" t="s">
        <v>1156</v>
      </c>
      <c r="C209" s="123" t="s">
        <v>1157</v>
      </c>
      <c r="D209" s="76">
        <v>319.0</v>
      </c>
    </row>
    <row r="210">
      <c r="A210" s="87" t="s">
        <v>1159</v>
      </c>
      <c r="B210" s="87" t="s">
        <v>1160</v>
      </c>
      <c r="C210" s="90" t="s">
        <v>1161</v>
      </c>
      <c r="D210" s="76">
        <v>322.0</v>
      </c>
    </row>
    <row r="211">
      <c r="A211" s="87" t="s">
        <v>1162</v>
      </c>
      <c r="B211" s="120" t="s">
        <v>1163</v>
      </c>
      <c r="C211" s="123" t="s">
        <v>1164</v>
      </c>
      <c r="D211" s="76">
        <v>323.0</v>
      </c>
    </row>
    <row r="212">
      <c r="A212" s="87" t="s">
        <v>1165</v>
      </c>
      <c r="B212" s="120" t="s">
        <v>1166</v>
      </c>
      <c r="C212" s="123" t="s">
        <v>1167</v>
      </c>
      <c r="D212" s="76">
        <v>622.0</v>
      </c>
    </row>
    <row r="213">
      <c r="A213" s="90" t="s">
        <v>159</v>
      </c>
      <c r="B213" s="78"/>
      <c r="C213" s="67"/>
      <c r="D213" s="80"/>
    </row>
    <row r="214">
      <c r="A214" s="78"/>
      <c r="B214" s="78"/>
      <c r="C214" s="67"/>
      <c r="D214" s="80"/>
    </row>
    <row r="215">
      <c r="A215" s="81" t="s">
        <v>93</v>
      </c>
      <c r="B215" s="81" t="s">
        <v>1168</v>
      </c>
      <c r="C215" s="90" t="s">
        <v>1169</v>
      </c>
      <c r="D215" s="80"/>
    </row>
    <row r="216">
      <c r="A216" s="78"/>
      <c r="B216" s="261" t="s">
        <v>1170</v>
      </c>
      <c r="C216" s="67"/>
      <c r="D216" s="80"/>
    </row>
    <row r="217">
      <c r="A217" s="87" t="s">
        <v>1778</v>
      </c>
      <c r="B217" s="120" t="s">
        <v>1780</v>
      </c>
      <c r="C217" s="123" t="s">
        <v>1547</v>
      </c>
      <c r="D217" s="76">
        <v>240.0</v>
      </c>
    </row>
    <row r="218">
      <c r="A218" s="87" t="s">
        <v>1784</v>
      </c>
      <c r="B218" s="120" t="s">
        <v>1785</v>
      </c>
      <c r="C218" s="90" t="s">
        <v>1553</v>
      </c>
      <c r="D218" s="76">
        <v>240.0</v>
      </c>
    </row>
    <row r="219">
      <c r="A219" s="87" t="s">
        <v>1789</v>
      </c>
      <c r="B219" s="152" t="s">
        <v>1793</v>
      </c>
      <c r="C219" s="123" t="s">
        <v>1585</v>
      </c>
      <c r="D219" s="76">
        <v>240.0</v>
      </c>
    </row>
    <row r="220">
      <c r="A220" s="87" t="s">
        <v>1798</v>
      </c>
      <c r="B220" s="120" t="s">
        <v>1799</v>
      </c>
      <c r="C220" s="153" t="s">
        <v>1596</v>
      </c>
      <c r="D220" s="76">
        <v>240.0</v>
      </c>
    </row>
    <row r="221">
      <c r="A221" s="87" t="s">
        <v>1814</v>
      </c>
      <c r="B221" s="120" t="s">
        <v>1818</v>
      </c>
      <c r="C221" s="123" t="s">
        <v>1612</v>
      </c>
      <c r="D221" s="76">
        <v>240.0</v>
      </c>
    </row>
    <row r="222">
      <c r="A222" s="78"/>
      <c r="B222" s="266"/>
      <c r="C222" s="123" t="s">
        <v>1617</v>
      </c>
      <c r="D222" s="76">
        <v>240.0</v>
      </c>
    </row>
    <row r="223">
      <c r="A223" s="87" t="s">
        <v>1885</v>
      </c>
      <c r="B223" s="87" t="s">
        <v>1887</v>
      </c>
      <c r="C223" s="90" t="s">
        <v>1625</v>
      </c>
      <c r="D223" s="76">
        <v>240.0</v>
      </c>
    </row>
    <row r="224">
      <c r="A224" s="102"/>
      <c r="B224" s="261" t="s">
        <v>1890</v>
      </c>
      <c r="C224" s="67"/>
      <c r="D224" s="80"/>
    </row>
    <row r="225">
      <c r="A225" s="87" t="s">
        <v>1893</v>
      </c>
      <c r="B225" s="268" t="s">
        <v>1895</v>
      </c>
      <c r="C225" s="90" t="s">
        <v>1547</v>
      </c>
      <c r="D225" s="76" t="s">
        <v>1905</v>
      </c>
      <c r="E225" s="36"/>
      <c r="F225" s="36"/>
    </row>
    <row r="226">
      <c r="A226" s="87" t="s">
        <v>1907</v>
      </c>
      <c r="B226" s="120" t="s">
        <v>1785</v>
      </c>
      <c r="C226" s="123" t="s">
        <v>1553</v>
      </c>
      <c r="D226" s="76">
        <v>241.0</v>
      </c>
    </row>
    <row r="227">
      <c r="A227" s="87" t="s">
        <v>1910</v>
      </c>
      <c r="B227" s="152" t="s">
        <v>1793</v>
      </c>
      <c r="C227" s="153" t="s">
        <v>1585</v>
      </c>
      <c r="D227" s="76">
        <v>241.0</v>
      </c>
    </row>
    <row r="228">
      <c r="A228" s="87" t="s">
        <v>1915</v>
      </c>
      <c r="B228" s="120" t="s">
        <v>1799</v>
      </c>
      <c r="C228" s="123" t="s">
        <v>1596</v>
      </c>
      <c r="D228" s="76">
        <v>241.0</v>
      </c>
    </row>
    <row r="229">
      <c r="A229" s="87" t="s">
        <v>1920</v>
      </c>
      <c r="B229" s="120" t="s">
        <v>1818</v>
      </c>
      <c r="C229" s="123" t="s">
        <v>1612</v>
      </c>
      <c r="D229" s="76">
        <v>241.0</v>
      </c>
    </row>
    <row r="230">
      <c r="A230" s="78"/>
      <c r="B230" s="266"/>
      <c r="C230" s="123" t="s">
        <v>1617</v>
      </c>
      <c r="D230" s="76">
        <v>241.0</v>
      </c>
    </row>
    <row r="231">
      <c r="A231" s="87" t="s">
        <v>1926</v>
      </c>
      <c r="B231" s="87" t="s">
        <v>1887</v>
      </c>
      <c r="C231" s="90" t="s">
        <v>1625</v>
      </c>
      <c r="D231" s="76">
        <v>241.0</v>
      </c>
    </row>
    <row r="232">
      <c r="A232" s="90" t="s">
        <v>159</v>
      </c>
      <c r="B232" s="78"/>
      <c r="C232" s="167"/>
      <c r="D232" s="80"/>
    </row>
    <row r="233">
      <c r="A233" s="102"/>
      <c r="B233" s="102"/>
      <c r="C233" s="67"/>
      <c r="D233" s="80"/>
    </row>
    <row r="234">
      <c r="A234" s="81" t="s">
        <v>1930</v>
      </c>
      <c r="B234" s="81" t="s">
        <v>98</v>
      </c>
      <c r="D234" s="80"/>
    </row>
    <row r="235">
      <c r="A235" s="270"/>
      <c r="B235" s="261" t="s">
        <v>1170</v>
      </c>
      <c r="C235" s="67"/>
      <c r="D235" s="80"/>
    </row>
    <row r="236">
      <c r="A236" s="87" t="s">
        <v>1946</v>
      </c>
      <c r="B236" s="87" t="s">
        <v>1948</v>
      </c>
      <c r="C236" s="90" t="s">
        <v>1949</v>
      </c>
      <c r="D236" s="76">
        <v>425.0</v>
      </c>
    </row>
    <row r="237">
      <c r="A237" s="87" t="s">
        <v>1952</v>
      </c>
      <c r="B237" s="87" t="s">
        <v>1954</v>
      </c>
      <c r="C237" s="90" t="s">
        <v>1955</v>
      </c>
      <c r="D237" s="76">
        <v>427.0</v>
      </c>
    </row>
    <row r="238">
      <c r="A238" s="78"/>
      <c r="B238" s="261" t="s">
        <v>1958</v>
      </c>
      <c r="C238" s="67"/>
      <c r="D238" s="80"/>
    </row>
    <row r="239">
      <c r="A239" s="87" t="s">
        <v>1963</v>
      </c>
      <c r="B239" s="87" t="s">
        <v>1948</v>
      </c>
      <c r="C239" s="90" t="s">
        <v>1965</v>
      </c>
      <c r="D239" s="76">
        <v>433.0</v>
      </c>
    </row>
    <row r="240">
      <c r="A240" s="87" t="s">
        <v>1967</v>
      </c>
      <c r="B240" s="87" t="s">
        <v>1948</v>
      </c>
      <c r="C240" s="90" t="s">
        <v>1969</v>
      </c>
      <c r="D240" s="76">
        <v>433.0</v>
      </c>
    </row>
    <row r="241">
      <c r="A241" s="87" t="s">
        <v>1971</v>
      </c>
      <c r="B241" s="87" t="s">
        <v>1972</v>
      </c>
      <c r="C241" s="90" t="s">
        <v>1973</v>
      </c>
      <c r="D241" s="76">
        <v>434.0</v>
      </c>
    </row>
    <row r="242">
      <c r="A242" s="87" t="s">
        <v>1975</v>
      </c>
      <c r="B242" s="87" t="s">
        <v>1977</v>
      </c>
      <c r="C242" s="90" t="s">
        <v>1978</v>
      </c>
      <c r="D242" s="76">
        <v>434.0</v>
      </c>
    </row>
    <row r="243">
      <c r="A243" s="87" t="s">
        <v>1980</v>
      </c>
      <c r="B243" s="87" t="s">
        <v>1982</v>
      </c>
      <c r="C243" s="90" t="s">
        <v>1983</v>
      </c>
      <c r="D243" s="76">
        <v>434.0</v>
      </c>
    </row>
    <row r="244">
      <c r="A244" s="87" t="s">
        <v>1985</v>
      </c>
      <c r="B244" s="120" t="s">
        <v>579</v>
      </c>
      <c r="C244" s="90" t="s">
        <v>1987</v>
      </c>
      <c r="D244" s="76">
        <v>434.0</v>
      </c>
    </row>
    <row r="245">
      <c r="A245" s="87" t="s">
        <v>1989</v>
      </c>
      <c r="B245" s="120" t="s">
        <v>582</v>
      </c>
      <c r="C245" s="90" t="s">
        <v>1991</v>
      </c>
      <c r="D245" s="76">
        <v>434.0</v>
      </c>
    </row>
    <row r="246">
      <c r="A246" s="87" t="s">
        <v>1993</v>
      </c>
      <c r="B246" s="87" t="s">
        <v>1994</v>
      </c>
      <c r="C246" s="90" t="s">
        <v>1996</v>
      </c>
      <c r="D246" s="76">
        <v>434.0</v>
      </c>
    </row>
    <row r="247">
      <c r="A247" s="87" t="s">
        <v>1998</v>
      </c>
      <c r="B247" s="87" t="s">
        <v>2001</v>
      </c>
      <c r="C247" s="90" t="s">
        <v>2002</v>
      </c>
      <c r="D247" s="76">
        <v>434.0</v>
      </c>
    </row>
    <row r="248">
      <c r="A248" s="87" t="s">
        <v>2004</v>
      </c>
      <c r="B248" s="87" t="s">
        <v>2005</v>
      </c>
      <c r="C248" s="90" t="s">
        <v>2007</v>
      </c>
      <c r="D248" s="76">
        <v>434.0</v>
      </c>
    </row>
    <row r="249">
      <c r="A249" s="87" t="s">
        <v>2009</v>
      </c>
      <c r="B249" s="87" t="s">
        <v>2010</v>
      </c>
      <c r="C249" s="275" t="s">
        <v>2012</v>
      </c>
      <c r="D249" s="76">
        <v>434.0</v>
      </c>
    </row>
    <row r="250">
      <c r="A250" s="87" t="s">
        <v>2021</v>
      </c>
      <c r="B250" s="87" t="s">
        <v>2023</v>
      </c>
      <c r="C250" s="90" t="s">
        <v>2024</v>
      </c>
      <c r="D250" s="76">
        <v>435.0</v>
      </c>
    </row>
    <row r="251">
      <c r="A251" s="87" t="s">
        <v>2026</v>
      </c>
      <c r="B251" s="87" t="s">
        <v>2028</v>
      </c>
      <c r="C251" s="90" t="s">
        <v>2029</v>
      </c>
      <c r="D251" s="76">
        <v>436.0</v>
      </c>
    </row>
    <row r="252">
      <c r="A252" s="87" t="s">
        <v>2031</v>
      </c>
      <c r="B252" s="87" t="s">
        <v>2032</v>
      </c>
      <c r="C252" s="90" t="s">
        <v>2034</v>
      </c>
      <c r="D252" s="76">
        <v>436.0</v>
      </c>
    </row>
    <row r="253">
      <c r="A253" s="87" t="s">
        <v>2035</v>
      </c>
      <c r="B253" s="87" t="s">
        <v>2037</v>
      </c>
      <c r="C253" s="90" t="s">
        <v>2038</v>
      </c>
      <c r="D253" s="76">
        <v>437.0</v>
      </c>
    </row>
    <row r="254">
      <c r="A254" s="87" t="s">
        <v>2040</v>
      </c>
      <c r="B254" s="87" t="s">
        <v>2041</v>
      </c>
      <c r="C254" s="90" t="s">
        <v>2044</v>
      </c>
      <c r="D254" s="76">
        <v>437.0</v>
      </c>
    </row>
    <row r="255">
      <c r="A255" s="87" t="s">
        <v>2046</v>
      </c>
      <c r="B255" s="87" t="s">
        <v>2048</v>
      </c>
      <c r="C255" s="90" t="s">
        <v>2050</v>
      </c>
      <c r="D255" s="76">
        <v>437.0</v>
      </c>
    </row>
    <row r="256">
      <c r="A256" s="87" t="s">
        <v>2052</v>
      </c>
      <c r="B256" s="87" t="s">
        <v>2054</v>
      </c>
      <c r="C256" s="90" t="s">
        <v>2056</v>
      </c>
      <c r="D256" s="76">
        <v>437.0</v>
      </c>
    </row>
    <row r="257">
      <c r="A257" s="87" t="s">
        <v>2057</v>
      </c>
      <c r="B257" s="87" t="s">
        <v>2059</v>
      </c>
      <c r="C257" s="90" t="s">
        <v>2060</v>
      </c>
      <c r="D257" s="76">
        <v>438.0</v>
      </c>
    </row>
    <row r="258">
      <c r="A258" s="87" t="s">
        <v>2065</v>
      </c>
      <c r="B258" s="87" t="s">
        <v>2067</v>
      </c>
      <c r="C258" s="90" t="s">
        <v>2068</v>
      </c>
      <c r="D258" s="76">
        <v>438.0</v>
      </c>
    </row>
    <row r="259">
      <c r="A259" s="87" t="s">
        <v>2070</v>
      </c>
      <c r="B259" s="87" t="s">
        <v>2072</v>
      </c>
      <c r="C259" s="90" t="s">
        <v>2073</v>
      </c>
      <c r="D259" s="76">
        <v>438.0</v>
      </c>
    </row>
    <row r="260">
      <c r="A260" s="87" t="s">
        <v>2075</v>
      </c>
      <c r="B260" s="87" t="s">
        <v>2077</v>
      </c>
      <c r="C260" s="90" t="s">
        <v>2078</v>
      </c>
      <c r="D260" s="76">
        <v>438.0</v>
      </c>
    </row>
    <row r="261">
      <c r="A261" s="87" t="s">
        <v>2080</v>
      </c>
      <c r="B261" s="87" t="s">
        <v>1954</v>
      </c>
      <c r="C261" s="90" t="s">
        <v>2082</v>
      </c>
      <c r="D261" s="76">
        <v>439.0</v>
      </c>
    </row>
    <row r="262">
      <c r="A262" s="87" t="s">
        <v>2085</v>
      </c>
      <c r="B262" s="87" t="s">
        <v>2088</v>
      </c>
      <c r="C262" s="90" t="s">
        <v>2090</v>
      </c>
      <c r="D262" s="76">
        <v>439.0</v>
      </c>
    </row>
    <row r="263">
      <c r="A263" s="87" t="s">
        <v>2092</v>
      </c>
      <c r="B263" s="87" t="s">
        <v>2093</v>
      </c>
      <c r="C263" s="90" t="s">
        <v>2095</v>
      </c>
      <c r="D263" s="76">
        <v>439.0</v>
      </c>
    </row>
    <row r="264">
      <c r="A264" s="87" t="s">
        <v>2096</v>
      </c>
      <c r="B264" s="102" t="s">
        <v>2098</v>
      </c>
      <c r="C264" s="90" t="s">
        <v>2100</v>
      </c>
      <c r="D264" s="76">
        <v>440.0</v>
      </c>
    </row>
    <row r="265">
      <c r="A265" s="87" t="s">
        <v>2103</v>
      </c>
      <c r="B265" s="87" t="s">
        <v>2105</v>
      </c>
      <c r="C265" s="90" t="s">
        <v>2107</v>
      </c>
      <c r="D265" s="76">
        <v>440.0</v>
      </c>
    </row>
    <row r="266">
      <c r="A266" s="87" t="s">
        <v>2109</v>
      </c>
      <c r="B266" s="87" t="s">
        <v>2110</v>
      </c>
      <c r="C266" s="90" t="s">
        <v>2112</v>
      </c>
      <c r="D266" s="76">
        <v>441.0</v>
      </c>
    </row>
    <row r="267">
      <c r="A267" s="87" t="s">
        <v>2114</v>
      </c>
      <c r="B267" s="120" t="s">
        <v>579</v>
      </c>
      <c r="C267" s="90" t="s">
        <v>2117</v>
      </c>
      <c r="D267" s="76">
        <v>441.0</v>
      </c>
    </row>
    <row r="268">
      <c r="A268" s="87" t="s">
        <v>2119</v>
      </c>
      <c r="B268" s="120" t="s">
        <v>582</v>
      </c>
      <c r="C268" s="312" t="s">
        <v>2121</v>
      </c>
      <c r="D268" s="76">
        <v>441.0</v>
      </c>
    </row>
    <row r="269">
      <c r="A269" s="87" t="s">
        <v>2750</v>
      </c>
      <c r="B269" s="87" t="s">
        <v>1994</v>
      </c>
      <c r="C269" s="90" t="s">
        <v>2753</v>
      </c>
      <c r="D269" s="76">
        <v>441.0</v>
      </c>
    </row>
    <row r="270">
      <c r="A270" s="87" t="s">
        <v>2755</v>
      </c>
      <c r="B270" s="87" t="s">
        <v>2001</v>
      </c>
      <c r="C270" s="90" t="s">
        <v>2757</v>
      </c>
      <c r="D270" s="76">
        <v>441.0</v>
      </c>
    </row>
    <row r="271">
      <c r="A271" s="87" t="s">
        <v>2759</v>
      </c>
      <c r="B271" s="87" t="s">
        <v>2005</v>
      </c>
      <c r="C271" s="90" t="s">
        <v>2007</v>
      </c>
      <c r="D271" s="76">
        <v>441.0</v>
      </c>
    </row>
    <row r="272">
      <c r="A272" s="87" t="s">
        <v>2764</v>
      </c>
      <c r="B272" s="87" t="s">
        <v>2010</v>
      </c>
      <c r="C272" s="275" t="s">
        <v>2767</v>
      </c>
      <c r="D272" s="76">
        <v>441.0</v>
      </c>
    </row>
    <row r="273">
      <c r="A273" s="87" t="s">
        <v>2769</v>
      </c>
      <c r="B273" s="87" t="s">
        <v>2772</v>
      </c>
      <c r="C273" s="90" t="s">
        <v>2774</v>
      </c>
      <c r="D273" s="76">
        <v>441.0</v>
      </c>
    </row>
    <row r="274">
      <c r="A274" s="87" t="s">
        <v>2776</v>
      </c>
      <c r="B274" s="87" t="s">
        <v>2778</v>
      </c>
      <c r="C274" s="90" t="s">
        <v>2781</v>
      </c>
      <c r="D274" s="76">
        <v>441.0</v>
      </c>
    </row>
    <row r="275">
      <c r="A275" s="90" t="s">
        <v>159</v>
      </c>
      <c r="B275" s="102"/>
      <c r="C275" s="67"/>
      <c r="D275" s="80"/>
    </row>
    <row r="276">
      <c r="A276" s="337"/>
      <c r="B276" s="102"/>
      <c r="C276" s="67"/>
      <c r="D276" s="80"/>
    </row>
    <row r="277">
      <c r="A277" s="81" t="s">
        <v>99</v>
      </c>
      <c r="B277" s="81" t="s">
        <v>100</v>
      </c>
      <c r="C277" s="67"/>
      <c r="D277" s="80"/>
    </row>
    <row r="278">
      <c r="A278" s="87" t="s">
        <v>3310</v>
      </c>
      <c r="B278" s="87" t="s">
        <v>3312</v>
      </c>
      <c r="C278" s="90" t="s">
        <v>1965</v>
      </c>
      <c r="D278" s="76">
        <v>445.0</v>
      </c>
    </row>
    <row r="279">
      <c r="A279" s="87" t="s">
        <v>3316</v>
      </c>
      <c r="B279" s="87" t="s">
        <v>3319</v>
      </c>
      <c r="C279" s="90" t="s">
        <v>3320</v>
      </c>
      <c r="D279" s="76">
        <v>447.0</v>
      </c>
    </row>
    <row r="280">
      <c r="A280" s="87" t="s">
        <v>3322</v>
      </c>
      <c r="B280" s="87" t="s">
        <v>3324</v>
      </c>
      <c r="C280" s="90" t="s">
        <v>3326</v>
      </c>
      <c r="D280" s="76">
        <v>447.0</v>
      </c>
    </row>
    <row r="281">
      <c r="A281" s="87" t="s">
        <v>3329</v>
      </c>
      <c r="B281" s="87" t="s">
        <v>3330</v>
      </c>
      <c r="C281" s="90" t="s">
        <v>3333</v>
      </c>
      <c r="D281" s="76">
        <v>449.0</v>
      </c>
    </row>
    <row r="282">
      <c r="A282" s="90" t="s">
        <v>159</v>
      </c>
      <c r="B282" s="102"/>
      <c r="C282" s="67"/>
      <c r="D282" s="80"/>
    </row>
  </sheetData>
  <mergeCells count="5">
    <mergeCell ref="B10:C10"/>
    <mergeCell ref="C70:D70"/>
    <mergeCell ref="B83:C83"/>
    <mergeCell ref="B122:C122"/>
    <mergeCell ref="B234:C234"/>
  </mergeCells>
  <hyperlinks>
    <hyperlink r:id="rId1" ref="F2"/>
    <hyperlink r:id="rId2" ref="F4"/>
  </hyperlinks>
  <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3.0" topLeftCell="A4" activePane="bottomLeft" state="frozen"/>
      <selection activeCell="B5" sqref="B5" pane="bottomLeft"/>
    </sheetView>
  </sheetViews>
  <sheetFormatPr customHeight="1" defaultColWidth="17.29" defaultRowHeight="15.0"/>
  <cols>
    <col customWidth="1" min="1" max="1" width="56.43"/>
    <col customWidth="1" min="2" max="2" width="13.86"/>
    <col customWidth="1" min="3" max="3" width="16.14"/>
    <col customWidth="1" min="4" max="4" width="4.29"/>
    <col customWidth="1" min="5" max="6" width="7.57"/>
    <col customWidth="1" min="7" max="7" width="3.57"/>
    <col customWidth="1" min="8" max="8" width="50.29"/>
    <col customWidth="1" min="9" max="9" width="16.14"/>
    <col customWidth="1" min="10" max="10" width="14.57"/>
    <col customWidth="1" min="11" max="11" width="2.71"/>
    <col customWidth="1" min="12" max="13" width="7.57"/>
  </cols>
  <sheetData>
    <row r="1" ht="24.75" customHeight="1">
      <c r="A1" s="27" t="s">
        <v>2064</v>
      </c>
      <c r="C1" s="83"/>
      <c r="D1" s="83"/>
      <c r="E1" s="83"/>
      <c r="F1" s="83"/>
      <c r="G1" s="264"/>
      <c r="I1" s="83"/>
      <c r="J1" s="276" t="str">
        <f>HYPERLINK("https://drive.google.com/open?id=0B8sY5vZfk1W5RmRkLU9KOEtjX28&amp;authuser=0","see original PDF")
</f>
        <v>see original PDF</v>
      </c>
      <c r="K1" s="83"/>
      <c r="L1" s="83"/>
      <c r="M1" s="83"/>
    </row>
    <row r="2" ht="18.0" customHeight="1">
      <c r="A2" s="203" t="s">
        <v>1194</v>
      </c>
      <c r="B2" s="222" t="s">
        <v>1195</v>
      </c>
      <c r="C2" s="185"/>
      <c r="D2" s="277"/>
      <c r="E2" s="222" t="s">
        <v>2128</v>
      </c>
      <c r="F2" s="185"/>
      <c r="G2" s="278"/>
      <c r="H2" s="203" t="s">
        <v>1202</v>
      </c>
      <c r="I2" s="222" t="s">
        <v>1195</v>
      </c>
      <c r="J2" s="185"/>
      <c r="K2" s="51"/>
      <c r="L2" s="222" t="s">
        <v>2128</v>
      </c>
      <c r="M2" s="185"/>
    </row>
    <row r="3" ht="36.75" customHeight="1">
      <c r="A3" s="199"/>
      <c r="B3" s="147" t="s">
        <v>1203</v>
      </c>
      <c r="C3" s="147" t="s">
        <v>1204</v>
      </c>
      <c r="D3" s="280"/>
      <c r="E3" s="147" t="s">
        <v>47</v>
      </c>
      <c r="F3" s="147" t="s">
        <v>44</v>
      </c>
      <c r="G3" s="278"/>
      <c r="H3" s="199"/>
      <c r="I3" s="147" t="s">
        <v>1203</v>
      </c>
      <c r="J3" s="147" t="s">
        <v>1204</v>
      </c>
      <c r="K3" s="51"/>
      <c r="L3" s="147" t="s">
        <v>47</v>
      </c>
      <c r="M3" s="147" t="s">
        <v>44</v>
      </c>
    </row>
    <row r="4" ht="19.5" customHeight="1">
      <c r="A4" s="254"/>
      <c r="B4" s="83"/>
      <c r="C4" s="305"/>
      <c r="D4" s="306"/>
      <c r="E4" s="75"/>
      <c r="F4" s="75"/>
      <c r="G4" s="264"/>
      <c r="H4" s="307"/>
      <c r="I4" s="232"/>
      <c r="J4" s="232"/>
      <c r="K4" s="83"/>
      <c r="L4" s="75"/>
      <c r="M4" s="75"/>
    </row>
    <row r="5" ht="19.5" customHeight="1">
      <c r="A5" s="127" t="s">
        <v>2637</v>
      </c>
      <c r="B5" s="75"/>
      <c r="C5" s="75"/>
      <c r="D5" s="83"/>
      <c r="E5" s="75"/>
      <c r="F5" s="75"/>
      <c r="G5" s="264"/>
      <c r="H5" s="127" t="s">
        <v>2637</v>
      </c>
      <c r="I5" s="75"/>
      <c r="J5" s="75"/>
      <c r="K5" s="83"/>
      <c r="L5" s="75"/>
      <c r="M5" s="75"/>
    </row>
    <row r="6" ht="19.5" customHeight="1">
      <c r="A6" s="127" t="s">
        <v>270</v>
      </c>
      <c r="B6" s="75">
        <v>1.5820716E7</v>
      </c>
      <c r="C6" s="75">
        <v>1.5820716E7</v>
      </c>
      <c r="D6" s="83"/>
      <c r="E6" s="269" t="str">
        <f t="shared" ref="E6:F6" si="1">IF(ISBLANK(B6),"",B6/10000000)</f>
        <v>1.582</v>
      </c>
      <c r="F6" s="269" t="str">
        <f t="shared" si="1"/>
        <v>1.582</v>
      </c>
      <c r="G6" s="264"/>
      <c r="H6" s="127" t="s">
        <v>1206</v>
      </c>
      <c r="I6" s="75"/>
      <c r="J6" s="75"/>
      <c r="K6" s="83"/>
      <c r="L6" s="269" t="str">
        <f t="shared" ref="L6:M6" si="2">IF(ISBLANK(I6),"",I6/10000000)</f>
        <v/>
      </c>
      <c r="M6" s="269" t="str">
        <f t="shared" si="2"/>
        <v/>
      </c>
    </row>
    <row r="7" ht="19.5" customHeight="1">
      <c r="A7" s="127" t="s">
        <v>2712</v>
      </c>
      <c r="B7" s="75"/>
      <c r="C7" s="75"/>
      <c r="D7" s="83"/>
      <c r="E7" s="269" t="str">
        <f t="shared" ref="E7:F7" si="3">IF(ISBLANK(B7),"",B7/10000000)</f>
        <v/>
      </c>
      <c r="F7" s="269" t="str">
        <f t="shared" si="3"/>
        <v/>
      </c>
      <c r="G7" s="264"/>
      <c r="H7" s="127" t="s">
        <v>217</v>
      </c>
      <c r="I7" s="75">
        <v>1.5820716E7</v>
      </c>
      <c r="J7" s="75">
        <v>1.5820716E7</v>
      </c>
      <c r="K7" s="83"/>
      <c r="L7" s="269" t="str">
        <f t="shared" ref="L7:M7" si="4">IF(ISBLANK(I7),"",I7/10000000)</f>
        <v>1.582</v>
      </c>
      <c r="M7" s="269" t="str">
        <f t="shared" si="4"/>
        <v>1.582</v>
      </c>
    </row>
    <row r="8" ht="19.5" customHeight="1">
      <c r="A8" s="127"/>
      <c r="B8" s="75"/>
      <c r="C8" s="75"/>
      <c r="D8" s="83"/>
      <c r="E8" s="269" t="str">
        <f t="shared" ref="E8:F8" si="5">IF(ISBLANK(B8),"",B8/10000000)</f>
        <v/>
      </c>
      <c r="F8" s="269" t="str">
        <f t="shared" si="5"/>
        <v/>
      </c>
      <c r="G8" s="264"/>
      <c r="H8" s="127"/>
      <c r="I8" s="75"/>
      <c r="J8" s="75"/>
      <c r="K8" s="83"/>
      <c r="L8" s="269" t="str">
        <f t="shared" ref="L8:M8" si="6">IF(ISBLANK(I8),"",I8/10000000)</f>
        <v/>
      </c>
      <c r="M8" s="269" t="str">
        <f t="shared" si="6"/>
        <v/>
      </c>
    </row>
    <row r="9" ht="19.5" customHeight="1">
      <c r="A9" s="146" t="s">
        <v>2810</v>
      </c>
      <c r="B9" s="75">
        <v>1.5820716E7</v>
      </c>
      <c r="C9" s="75">
        <v>1.5820716E7</v>
      </c>
      <c r="D9" s="83"/>
      <c r="E9" s="269" t="str">
        <f t="shared" ref="E9:F9" si="7">IF(ISBLANK(B9),"",B9/10000000)</f>
        <v>1.582</v>
      </c>
      <c r="F9" s="269" t="str">
        <f t="shared" si="7"/>
        <v>1.582</v>
      </c>
      <c r="G9" s="264"/>
      <c r="H9" s="146" t="s">
        <v>2831</v>
      </c>
      <c r="I9" s="75">
        <v>1.5820716E7</v>
      </c>
      <c r="J9" s="75">
        <v>1.5820716E7</v>
      </c>
      <c r="K9" s="83"/>
      <c r="L9" s="269" t="str">
        <f t="shared" ref="L9:M9" si="8">IF(ISBLANK(I9),"",I9/10000000)</f>
        <v>1.582</v>
      </c>
      <c r="M9" s="269" t="str">
        <f t="shared" si="8"/>
        <v>1.582</v>
      </c>
    </row>
    <row r="10" ht="19.5" customHeight="1">
      <c r="A10" s="127"/>
      <c r="B10" s="75"/>
      <c r="C10" s="75"/>
      <c r="D10" s="83"/>
      <c r="E10" s="269" t="str">
        <f t="shared" ref="E10:F10" si="9">IF(ISBLANK(B10),"",B10/10000000)</f>
        <v/>
      </c>
      <c r="F10" s="269" t="str">
        <f t="shared" si="9"/>
        <v/>
      </c>
      <c r="G10" s="264"/>
      <c r="H10" s="127"/>
      <c r="I10" s="75"/>
      <c r="J10" s="75"/>
      <c r="K10" s="83"/>
      <c r="L10" s="269" t="str">
        <f t="shared" ref="L10:M10" si="10">IF(ISBLANK(I10),"",I10/10000000)</f>
        <v/>
      </c>
      <c r="M10" s="269" t="str">
        <f t="shared" si="10"/>
        <v/>
      </c>
    </row>
    <row r="11" ht="19.5" customHeight="1">
      <c r="A11" s="127" t="s">
        <v>2878</v>
      </c>
      <c r="B11" s="75"/>
      <c r="C11" s="75"/>
      <c r="D11" s="83"/>
      <c r="E11" s="269" t="str">
        <f t="shared" ref="E11:F11" si="11">IF(ISBLANK(B11),"",B11/10000000)</f>
        <v/>
      </c>
      <c r="F11" s="269" t="str">
        <f t="shared" si="11"/>
        <v/>
      </c>
      <c r="G11" s="264"/>
      <c r="H11" s="127" t="s">
        <v>2878</v>
      </c>
      <c r="I11" s="75"/>
      <c r="J11" s="75"/>
      <c r="K11" s="83"/>
      <c r="L11" s="269" t="str">
        <f t="shared" ref="L11:M11" si="12">IF(ISBLANK(I11),"",I11/10000000)</f>
        <v/>
      </c>
      <c r="M11" s="269" t="str">
        <f t="shared" si="12"/>
        <v/>
      </c>
    </row>
    <row r="12" ht="19.5" customHeight="1">
      <c r="A12" s="127" t="s">
        <v>270</v>
      </c>
      <c r="B12" s="75">
        <v>913435.0</v>
      </c>
      <c r="C12" s="75">
        <v>1077347.0</v>
      </c>
      <c r="D12" s="83"/>
      <c r="E12" s="269" t="str">
        <f t="shared" ref="E12:F12" si="13">IF(ISBLANK(B12),"",B12/10000000)</f>
        <v>0.091</v>
      </c>
      <c r="F12" s="269" t="str">
        <f t="shared" si="13"/>
        <v>0.108</v>
      </c>
      <c r="G12" s="264"/>
      <c r="H12" s="127" t="s">
        <v>1206</v>
      </c>
      <c r="I12" s="75"/>
      <c r="J12" s="75"/>
      <c r="K12" s="83"/>
      <c r="L12" s="269" t="str">
        <f t="shared" ref="L12:M12" si="14">IF(ISBLANK(I12),"",I12/10000000)</f>
        <v/>
      </c>
      <c r="M12" s="269" t="str">
        <f t="shared" si="14"/>
        <v/>
      </c>
    </row>
    <row r="13" ht="19.5" customHeight="1">
      <c r="A13" s="127" t="s">
        <v>2712</v>
      </c>
      <c r="B13" s="75"/>
      <c r="C13" s="75"/>
      <c r="D13" s="83"/>
      <c r="E13" s="269" t="str">
        <f t="shared" ref="E13:F13" si="15">IF(ISBLANK(B13),"",B13/10000000)</f>
        <v/>
      </c>
      <c r="F13" s="269" t="str">
        <f t="shared" si="15"/>
        <v/>
      </c>
      <c r="G13" s="264"/>
      <c r="H13" s="127"/>
      <c r="I13" s="75"/>
      <c r="J13" s="75"/>
      <c r="K13" s="83"/>
      <c r="L13" s="269" t="str">
        <f t="shared" ref="L13:M13" si="16">IF(ISBLANK(I13),"",I13/10000000)</f>
        <v/>
      </c>
      <c r="M13" s="269" t="str">
        <f t="shared" si="16"/>
        <v/>
      </c>
    </row>
    <row r="14" ht="19.5" customHeight="1">
      <c r="A14" s="127" t="s">
        <v>2969</v>
      </c>
      <c r="B14" s="75">
        <v>163912.0</v>
      </c>
      <c r="C14" s="75">
        <v>163906.0</v>
      </c>
      <c r="D14" s="83"/>
      <c r="E14" s="269" t="str">
        <f t="shared" ref="E14:F14" si="17">IF(ISBLANK(B14),"",B14/10000000)</f>
        <v>0.016</v>
      </c>
      <c r="F14" s="269" t="str">
        <f t="shared" si="17"/>
        <v>0.016</v>
      </c>
      <c r="G14" s="264"/>
      <c r="H14" s="127" t="s">
        <v>217</v>
      </c>
      <c r="I14" s="75">
        <v>1077347.0</v>
      </c>
      <c r="J14" s="75">
        <v>1241253.0</v>
      </c>
      <c r="K14" s="83"/>
      <c r="L14" s="269" t="str">
        <f t="shared" ref="L14:M14" si="18">IF(ISBLANK(I14),"",I14/10000000)</f>
        <v>0.108</v>
      </c>
      <c r="M14" s="269" t="str">
        <f t="shared" si="18"/>
        <v>0.124</v>
      </c>
    </row>
    <row r="15" ht="19.5" customHeight="1">
      <c r="A15" s="127"/>
      <c r="B15" s="75"/>
      <c r="C15" s="75"/>
      <c r="D15" s="83"/>
      <c r="E15" s="269" t="str">
        <f t="shared" ref="E15:F15" si="19">IF(ISBLANK(B15),"",B15/10000000)</f>
        <v/>
      </c>
      <c r="F15" s="269" t="str">
        <f t="shared" si="19"/>
        <v/>
      </c>
      <c r="G15" s="264"/>
      <c r="H15" s="127"/>
      <c r="I15" s="75"/>
      <c r="J15" s="75"/>
      <c r="K15" s="83"/>
      <c r="L15" s="269" t="str">
        <f t="shared" ref="L15:M15" si="20">IF(ISBLANK(I15),"",I15/10000000)</f>
        <v/>
      </c>
      <c r="M15" s="269" t="str">
        <f t="shared" si="20"/>
        <v/>
      </c>
    </row>
    <row r="16" ht="19.5" customHeight="1">
      <c r="A16" s="146" t="s">
        <v>3036</v>
      </c>
      <c r="B16" s="75">
        <v>1077347.0</v>
      </c>
      <c r="C16" s="75">
        <v>1241253.0</v>
      </c>
      <c r="D16" s="83"/>
      <c r="E16" s="269" t="str">
        <f t="shared" ref="E16:F16" si="21">IF(ISBLANK(B16),"",B16/10000000)</f>
        <v>0.108</v>
      </c>
      <c r="F16" s="269" t="str">
        <f t="shared" si="21"/>
        <v>0.124</v>
      </c>
      <c r="G16" s="264"/>
      <c r="H16" s="146" t="s">
        <v>3067</v>
      </c>
      <c r="I16" s="75">
        <v>1077347.0</v>
      </c>
      <c r="J16" s="75">
        <v>1241253.0</v>
      </c>
      <c r="K16" s="83"/>
      <c r="L16" s="269" t="str">
        <f t="shared" ref="L16:M16" si="22">IF(ISBLANK(I16),"",I16/10000000)</f>
        <v>0.108</v>
      </c>
      <c r="M16" s="269" t="str">
        <f t="shared" si="22"/>
        <v>0.124</v>
      </c>
    </row>
    <row r="17" ht="19.5" customHeight="1">
      <c r="A17" s="127"/>
      <c r="B17" s="75"/>
      <c r="C17" s="75"/>
      <c r="D17" s="83"/>
      <c r="E17" s="269" t="str">
        <f t="shared" ref="E17:F17" si="23">IF(ISBLANK(B17),"",B17/10000000)</f>
        <v/>
      </c>
      <c r="F17" s="269" t="str">
        <f t="shared" si="23"/>
        <v/>
      </c>
      <c r="G17" s="264"/>
      <c r="H17" s="127"/>
      <c r="I17" s="75"/>
      <c r="J17" s="75"/>
      <c r="K17" s="83"/>
      <c r="L17" s="269" t="str">
        <f t="shared" ref="L17:M17" si="24">IF(ISBLANK(I17),"",I17/10000000)</f>
        <v/>
      </c>
      <c r="M17" s="269" t="str">
        <f t="shared" si="24"/>
        <v/>
      </c>
    </row>
    <row r="18" ht="34.5" customHeight="1">
      <c r="A18" s="127" t="s">
        <v>3074</v>
      </c>
      <c r="B18" s="75"/>
      <c r="C18" s="75"/>
      <c r="D18" s="83"/>
      <c r="E18" s="269" t="str">
        <f t="shared" ref="E18:F18" si="25">IF(ISBLANK(B18),"",B18/10000000)</f>
        <v/>
      </c>
      <c r="F18" s="269" t="str">
        <f t="shared" si="25"/>
        <v/>
      </c>
      <c r="G18" s="264"/>
      <c r="H18" s="127" t="s">
        <v>3074</v>
      </c>
      <c r="I18" s="75"/>
      <c r="J18" s="75"/>
      <c r="K18" s="83"/>
      <c r="L18" s="269" t="str">
        <f t="shared" ref="L18:M18" si="26">IF(ISBLANK(I18),"",I18/10000000)</f>
        <v/>
      </c>
      <c r="M18" s="269" t="str">
        <f t="shared" si="26"/>
        <v/>
      </c>
    </row>
    <row r="19" ht="19.5" customHeight="1">
      <c r="A19" s="127" t="s">
        <v>270</v>
      </c>
      <c r="B19" s="75">
        <v>257270.0</v>
      </c>
      <c r="C19" s="75">
        <v>257270.0</v>
      </c>
      <c r="D19" s="83"/>
      <c r="E19" s="269" t="str">
        <f t="shared" ref="E19:F19" si="27">IF(ISBLANK(B19),"",B19/10000000)</f>
        <v>0.026</v>
      </c>
      <c r="F19" s="269" t="str">
        <f t="shared" si="27"/>
        <v>0.026</v>
      </c>
      <c r="G19" s="264"/>
      <c r="H19" s="127" t="s">
        <v>1206</v>
      </c>
      <c r="I19" s="75"/>
      <c r="J19" s="75"/>
      <c r="K19" s="83"/>
      <c r="L19" s="269" t="str">
        <f t="shared" ref="L19:M19" si="28">IF(ISBLANK(I19),"",I19/10000000)</f>
        <v/>
      </c>
      <c r="M19" s="269" t="str">
        <f t="shared" si="28"/>
        <v/>
      </c>
    </row>
    <row r="20" ht="19.5" customHeight="1">
      <c r="A20" s="127" t="s">
        <v>2712</v>
      </c>
      <c r="B20" s="75"/>
      <c r="C20" s="75"/>
      <c r="D20" s="83"/>
      <c r="E20" s="269" t="str">
        <f t="shared" ref="E20:F20" si="29">IF(ISBLANK(B20),"",B20/10000000)</f>
        <v/>
      </c>
      <c r="F20" s="269" t="str">
        <f t="shared" si="29"/>
        <v/>
      </c>
      <c r="G20" s="264"/>
      <c r="H20" s="127" t="s">
        <v>217</v>
      </c>
      <c r="I20" s="75">
        <v>257270.0</v>
      </c>
      <c r="J20" s="75">
        <v>257270.0</v>
      </c>
      <c r="K20" s="83"/>
      <c r="L20" s="269" t="str">
        <f t="shared" ref="L20:M20" si="30">IF(ISBLANK(I20),"",I20/10000000)</f>
        <v>0.026</v>
      </c>
      <c r="M20" s="269" t="str">
        <f t="shared" si="30"/>
        <v>0.026</v>
      </c>
    </row>
    <row r="21" ht="19.5" customHeight="1">
      <c r="A21" s="127"/>
      <c r="B21" s="75"/>
      <c r="C21" s="75"/>
      <c r="D21" s="83"/>
      <c r="E21" s="269" t="str">
        <f t="shared" ref="E21:F21" si="31">IF(ISBLANK(B21),"",B21/10000000)</f>
        <v/>
      </c>
      <c r="F21" s="269" t="str">
        <f t="shared" si="31"/>
        <v/>
      </c>
      <c r="G21" s="264"/>
      <c r="H21" s="127"/>
      <c r="I21" s="75"/>
      <c r="J21" s="75"/>
      <c r="K21" s="83"/>
      <c r="L21" s="269" t="str">
        <f t="shared" ref="L21:M21" si="32">IF(ISBLANK(I21),"",I21/10000000)</f>
        <v/>
      </c>
      <c r="M21" s="269" t="str">
        <f t="shared" si="32"/>
        <v/>
      </c>
    </row>
    <row r="22" ht="33.75" customHeight="1">
      <c r="A22" s="146" t="s">
        <v>3216</v>
      </c>
      <c r="B22" s="75">
        <v>257270.0</v>
      </c>
      <c r="C22" s="75">
        <v>257270.0</v>
      </c>
      <c r="D22" s="83"/>
      <c r="E22" s="269" t="str">
        <f t="shared" ref="E22:F22" si="33">IF(ISBLANK(B22),"",B22/10000000)</f>
        <v>0.026</v>
      </c>
      <c r="F22" s="269" t="str">
        <f t="shared" si="33"/>
        <v>0.026</v>
      </c>
      <c r="G22" s="264"/>
      <c r="H22" s="146" t="s">
        <v>3216</v>
      </c>
      <c r="I22" s="75">
        <v>257270.0</v>
      </c>
      <c r="J22" s="75">
        <v>257270.0</v>
      </c>
      <c r="K22" s="83"/>
      <c r="L22" s="269" t="str">
        <f t="shared" ref="L22:M22" si="34">IF(ISBLANK(I22),"",I22/10000000)</f>
        <v>0.026</v>
      </c>
      <c r="M22" s="269" t="str">
        <f t="shared" si="34"/>
        <v>0.026</v>
      </c>
    </row>
    <row r="23" ht="19.5" customHeight="1">
      <c r="A23" s="127"/>
      <c r="B23" s="75"/>
      <c r="C23" s="75"/>
      <c r="D23" s="83"/>
      <c r="E23" s="269" t="str">
        <f t="shared" ref="E23:F23" si="35">IF(ISBLANK(B23),"",B23/10000000)</f>
        <v/>
      </c>
      <c r="F23" s="269" t="str">
        <f t="shared" si="35"/>
        <v/>
      </c>
      <c r="G23" s="264"/>
      <c r="H23" s="127"/>
      <c r="I23" s="75"/>
      <c r="J23" s="75"/>
      <c r="K23" s="83"/>
      <c r="L23" s="269" t="str">
        <f t="shared" ref="L23:M23" si="36">IF(ISBLANK(I23),"",I23/10000000)</f>
        <v/>
      </c>
      <c r="M23" s="269" t="str">
        <f t="shared" si="36"/>
        <v/>
      </c>
    </row>
    <row r="24" ht="19.5" customHeight="1">
      <c r="A24" s="127" t="s">
        <v>3267</v>
      </c>
      <c r="B24" s="75"/>
      <c r="C24" s="75"/>
      <c r="D24" s="83"/>
      <c r="E24" s="269" t="str">
        <f t="shared" ref="E24:F24" si="37">IF(ISBLANK(B24),"",B24/10000000)</f>
        <v/>
      </c>
      <c r="F24" s="269" t="str">
        <f t="shared" si="37"/>
        <v/>
      </c>
      <c r="G24" s="264"/>
      <c r="H24" s="127" t="s">
        <v>3267</v>
      </c>
      <c r="I24" s="75"/>
      <c r="J24" s="75"/>
      <c r="K24" s="83"/>
      <c r="L24" s="269" t="str">
        <f t="shared" ref="L24:M24" si="38">IF(ISBLANK(I24),"",I24/10000000)</f>
        <v/>
      </c>
      <c r="M24" s="269" t="str">
        <f t="shared" si="38"/>
        <v/>
      </c>
    </row>
    <row r="25" ht="19.5" customHeight="1">
      <c r="A25" s="127" t="s">
        <v>3309</v>
      </c>
      <c r="B25" s="75"/>
      <c r="C25" s="75"/>
      <c r="D25" s="83"/>
      <c r="E25" s="269" t="str">
        <f t="shared" ref="E25:F25" si="39">IF(ISBLANK(B25),"",B25/10000000)</f>
        <v/>
      </c>
      <c r="F25" s="269" t="str">
        <f t="shared" si="39"/>
        <v/>
      </c>
      <c r="G25" s="264"/>
      <c r="H25" s="127" t="s">
        <v>3338</v>
      </c>
      <c r="I25" s="75"/>
      <c r="J25" s="75"/>
      <c r="K25" s="83"/>
      <c r="L25" s="269" t="str">
        <f t="shared" ref="L25:M25" si="40">IF(ISBLANK(I25),"",I25/10000000)</f>
        <v/>
      </c>
      <c r="M25" s="269" t="str">
        <f t="shared" si="40"/>
        <v/>
      </c>
    </row>
    <row r="26" ht="19.5" customHeight="1">
      <c r="A26" s="127" t="s">
        <v>3356</v>
      </c>
      <c r="B26" s="75"/>
      <c r="C26" s="75"/>
      <c r="D26" s="83"/>
      <c r="E26" s="269" t="str">
        <f t="shared" ref="E26:F26" si="41">IF(ISBLANK(B26),"",B26/10000000)</f>
        <v/>
      </c>
      <c r="F26" s="269" t="str">
        <f t="shared" si="41"/>
        <v/>
      </c>
      <c r="G26" s="264"/>
      <c r="H26" s="127" t="s">
        <v>3368</v>
      </c>
      <c r="I26" s="75">
        <v>1.98128E9</v>
      </c>
      <c r="J26" s="75">
        <v>2.25182E9</v>
      </c>
      <c r="K26" s="83"/>
      <c r="L26" s="269" t="str">
        <f t="shared" ref="L26:M26" si="42">IF(ISBLANK(I26),"",I26/10000000)</f>
        <v>198.128</v>
      </c>
      <c r="M26" s="269" t="str">
        <f t="shared" si="42"/>
        <v>225.182</v>
      </c>
    </row>
    <row r="27" ht="19.5" customHeight="1">
      <c r="A27" s="127"/>
      <c r="B27" s="75"/>
      <c r="C27" s="75"/>
      <c r="D27" s="83"/>
      <c r="E27" s="269" t="str">
        <f t="shared" ref="E27:F27" si="43">IF(ISBLANK(B27),"",B27/10000000)</f>
        <v/>
      </c>
      <c r="F27" s="269" t="str">
        <f t="shared" si="43"/>
        <v/>
      </c>
      <c r="G27" s="264"/>
      <c r="H27" s="127"/>
      <c r="I27" s="75"/>
      <c r="J27" s="75"/>
      <c r="K27" s="83"/>
      <c r="L27" s="269" t="str">
        <f t="shared" ref="L27:M27" si="44">IF(ISBLANK(I27),"",I27/10000000)</f>
        <v/>
      </c>
      <c r="M27" s="269" t="str">
        <f t="shared" si="44"/>
        <v/>
      </c>
    </row>
    <row r="28" ht="19.5" customHeight="1">
      <c r="A28" s="127" t="s">
        <v>3400</v>
      </c>
      <c r="B28" s="75">
        <v>1.98128E9</v>
      </c>
      <c r="C28" s="75">
        <v>2.25182E9</v>
      </c>
      <c r="D28" s="83"/>
      <c r="E28" s="269" t="str">
        <f t="shared" ref="E28:F28" si="45">IF(ISBLANK(B28),"",B28/10000000)</f>
        <v>198.128</v>
      </c>
      <c r="F28" s="269" t="str">
        <f t="shared" si="45"/>
        <v>225.182</v>
      </c>
      <c r="G28" s="264"/>
      <c r="H28" s="127" t="s">
        <v>3410</v>
      </c>
      <c r="I28" s="75"/>
      <c r="J28" s="75"/>
      <c r="K28" s="83"/>
      <c r="L28" s="269" t="str">
        <f t="shared" ref="L28:M28" si="46">IF(ISBLANK(I28),"",I28/10000000)</f>
        <v/>
      </c>
      <c r="M28" s="269" t="str">
        <f t="shared" si="46"/>
        <v/>
      </c>
    </row>
    <row r="29" ht="19.5" customHeight="1">
      <c r="A29" s="127" t="s">
        <v>3424</v>
      </c>
      <c r="B29" s="75">
        <v>7.3764E8</v>
      </c>
      <c r="C29" s="75">
        <v>5.96702E8</v>
      </c>
      <c r="D29" s="83"/>
      <c r="E29" s="269" t="str">
        <f t="shared" ref="E29:F29" si="47">IF(ISBLANK(B29),"",B29/10000000)</f>
        <v>73.764</v>
      </c>
      <c r="F29" s="269" t="str">
        <f t="shared" si="47"/>
        <v>59.670</v>
      </c>
      <c r="G29" s="264"/>
      <c r="H29" s="127" t="s">
        <v>3460</v>
      </c>
      <c r="I29" s="75">
        <v>7.3764E8</v>
      </c>
      <c r="J29" s="75">
        <v>5.96702E8</v>
      </c>
      <c r="K29" s="83"/>
      <c r="L29" s="269" t="str">
        <f t="shared" ref="L29:M29" si="48">IF(ISBLANK(I29),"",I29/10000000)</f>
        <v>73.764</v>
      </c>
      <c r="M29" s="269" t="str">
        <f t="shared" si="48"/>
        <v>59.670</v>
      </c>
    </row>
    <row r="30" ht="19.5" customHeight="1">
      <c r="A30" s="127"/>
      <c r="B30" s="75"/>
      <c r="C30" s="75"/>
      <c r="D30" s="83"/>
      <c r="E30" s="269" t="str">
        <f t="shared" ref="E30:F30" si="49">IF(ISBLANK(B30),"",B30/10000000)</f>
        <v/>
      </c>
      <c r="F30" s="269" t="str">
        <f t="shared" si="49"/>
        <v/>
      </c>
      <c r="G30" s="264"/>
      <c r="H30" s="127"/>
      <c r="I30" s="75"/>
      <c r="J30" s="75"/>
      <c r="K30" s="83"/>
      <c r="L30" s="269" t="str">
        <f t="shared" ref="L30:M30" si="50">IF(ISBLANK(I30),"",I30/10000000)</f>
        <v/>
      </c>
      <c r="M30" s="269" t="str">
        <f t="shared" si="50"/>
        <v/>
      </c>
    </row>
    <row r="31" ht="19.5" customHeight="1">
      <c r="A31" s="146"/>
      <c r="B31" s="75"/>
      <c r="C31" s="75"/>
      <c r="D31" s="83"/>
      <c r="E31" s="269" t="str">
        <f t="shared" ref="E31:F31" si="51">IF(ISBLANK(B31),"",B31/10000000)</f>
        <v/>
      </c>
      <c r="F31" s="269" t="str">
        <f t="shared" si="51"/>
        <v/>
      </c>
      <c r="G31" s="264"/>
      <c r="H31" s="127" t="s">
        <v>217</v>
      </c>
      <c r="I31" s="75"/>
      <c r="J31" s="75"/>
      <c r="K31" s="83"/>
      <c r="L31" s="269" t="str">
        <f t="shared" ref="L31:M31" si="52">IF(ISBLANK(I31),"",I31/10000000)</f>
        <v/>
      </c>
      <c r="M31" s="269" t="str">
        <f t="shared" si="52"/>
        <v/>
      </c>
    </row>
    <row r="32" ht="19.5" customHeight="1">
      <c r="A32" s="127"/>
      <c r="B32" s="75"/>
      <c r="C32" s="75"/>
      <c r="D32" s="83"/>
      <c r="E32" s="269" t="str">
        <f t="shared" ref="E32:F32" si="53">IF(ISBLANK(B32),"",B32/10000000)</f>
        <v/>
      </c>
      <c r="F32" s="269" t="str">
        <f t="shared" si="53"/>
        <v/>
      </c>
      <c r="G32" s="264"/>
      <c r="H32" s="127"/>
      <c r="I32" s="75"/>
      <c r="J32" s="75"/>
      <c r="K32" s="83"/>
      <c r="L32" s="269" t="str">
        <f t="shared" ref="L32:M32" si="54">IF(ISBLANK(I32),"",I32/10000000)</f>
        <v/>
      </c>
      <c r="M32" s="269" t="str">
        <f t="shared" si="54"/>
        <v/>
      </c>
    </row>
    <row r="33" ht="19.5" customHeight="1">
      <c r="A33" s="146" t="s">
        <v>3583</v>
      </c>
      <c r="B33" s="75">
        <v>2.71892E9</v>
      </c>
      <c r="C33" s="75">
        <v>2.848522E9</v>
      </c>
      <c r="D33" s="83"/>
      <c r="E33" s="269" t="str">
        <f t="shared" ref="E33:F33" si="55">IF(ISBLANK(B33),"",B33/10000000)</f>
        <v>271.892</v>
      </c>
      <c r="F33" s="269" t="str">
        <f t="shared" si="55"/>
        <v>284.852</v>
      </c>
      <c r="G33" s="264"/>
      <c r="H33" s="146" t="s">
        <v>3594</v>
      </c>
      <c r="I33" s="75">
        <v>2.71892E9</v>
      </c>
      <c r="J33" s="75">
        <v>2.848522E9</v>
      </c>
      <c r="K33" s="83"/>
      <c r="L33" s="269" t="str">
        <f t="shared" ref="L33:M33" si="56">IF(ISBLANK(I33),"",I33/10000000)</f>
        <v>271.892</v>
      </c>
      <c r="M33" s="269" t="str">
        <f t="shared" si="56"/>
        <v>284.852</v>
      </c>
    </row>
    <row r="34" ht="19.5" customHeight="1">
      <c r="A34" s="127"/>
      <c r="B34" s="75"/>
      <c r="C34" s="75"/>
      <c r="D34" s="83"/>
      <c r="E34" s="269" t="str">
        <f t="shared" ref="E34:F34" si="57">IF(ISBLANK(B34),"",B34/10000000)</f>
        <v/>
      </c>
      <c r="F34" s="269" t="str">
        <f t="shared" si="57"/>
        <v/>
      </c>
      <c r="G34" s="264"/>
      <c r="H34" s="127"/>
      <c r="I34" s="75"/>
      <c r="J34" s="75"/>
      <c r="K34" s="83"/>
      <c r="L34" s="269" t="str">
        <f t="shared" ref="L34:M34" si="58">IF(ISBLANK(I34),"",I34/10000000)</f>
        <v/>
      </c>
      <c r="M34" s="269" t="str">
        <f t="shared" si="58"/>
        <v/>
      </c>
    </row>
    <row r="35" ht="19.5" customHeight="1">
      <c r="A35" s="127" t="s">
        <v>3631</v>
      </c>
      <c r="B35" s="75"/>
      <c r="C35" s="75"/>
      <c r="D35" s="83"/>
      <c r="E35" s="269" t="str">
        <f t="shared" ref="E35:F35" si="59">IF(ISBLANK(B35),"",B35/10000000)</f>
        <v/>
      </c>
      <c r="F35" s="269" t="str">
        <f t="shared" si="59"/>
        <v/>
      </c>
      <c r="G35" s="264"/>
      <c r="H35" s="127" t="s">
        <v>3631</v>
      </c>
      <c r="I35" s="75"/>
      <c r="J35" s="75"/>
      <c r="K35" s="83"/>
      <c r="L35" s="269" t="str">
        <f t="shared" ref="L35:M35" si="60">IF(ISBLANK(I35),"",I35/10000000)</f>
        <v/>
      </c>
      <c r="M35" s="269" t="str">
        <f t="shared" si="60"/>
        <v/>
      </c>
    </row>
    <row r="36" ht="19.5" customHeight="1">
      <c r="A36" s="127" t="s">
        <v>3660</v>
      </c>
      <c r="B36" s="75"/>
      <c r="C36" s="75"/>
      <c r="D36" s="83"/>
      <c r="E36" s="269" t="str">
        <f t="shared" ref="E36:F36" si="61">IF(ISBLANK(B36),"",B36/10000000)</f>
        <v/>
      </c>
      <c r="F36" s="269" t="str">
        <f t="shared" si="61"/>
        <v/>
      </c>
      <c r="G36" s="264"/>
      <c r="H36" s="127" t="s">
        <v>3660</v>
      </c>
      <c r="I36" s="75"/>
      <c r="J36" s="75"/>
      <c r="K36" s="83"/>
      <c r="L36" s="269" t="str">
        <f t="shared" ref="L36:M36" si="62">IF(ISBLANK(I36),"",I36/10000000)</f>
        <v/>
      </c>
      <c r="M36" s="269" t="str">
        <f t="shared" si="62"/>
        <v/>
      </c>
    </row>
    <row r="37" ht="19.5" customHeight="1">
      <c r="A37" s="127"/>
      <c r="B37" s="75"/>
      <c r="C37" s="75"/>
      <c r="D37" s="83"/>
      <c r="E37" s="269" t="str">
        <f t="shared" ref="E37:F37" si="63">IF(ISBLANK(B37),"",B37/10000000)</f>
        <v/>
      </c>
      <c r="F37" s="269" t="str">
        <f t="shared" si="63"/>
        <v/>
      </c>
      <c r="G37" s="264"/>
      <c r="H37" s="127"/>
      <c r="I37" s="75"/>
      <c r="J37" s="75"/>
      <c r="K37" s="83"/>
      <c r="L37" s="269" t="str">
        <f t="shared" ref="L37:M37" si="64">IF(ISBLANK(I37),"",I37/10000000)</f>
        <v/>
      </c>
      <c r="M37" s="269" t="str">
        <f t="shared" si="64"/>
        <v/>
      </c>
    </row>
    <row r="38" ht="19.5" customHeight="1">
      <c r="A38" s="127" t="s">
        <v>3718</v>
      </c>
      <c r="B38" s="75"/>
      <c r="C38" s="75"/>
      <c r="D38" s="83"/>
      <c r="E38" s="269" t="str">
        <f t="shared" ref="E38:F38" si="65">IF(ISBLANK(B38),"",B38/10000000)</f>
        <v/>
      </c>
      <c r="F38" s="269" t="str">
        <f t="shared" si="65"/>
        <v/>
      </c>
      <c r="G38" s="264"/>
      <c r="H38" s="127" t="s">
        <v>3729</v>
      </c>
      <c r="I38" s="75"/>
      <c r="J38" s="75"/>
      <c r="K38" s="83"/>
      <c r="L38" s="269" t="str">
        <f t="shared" ref="L38:M38" si="66">IF(ISBLANK(I38),"",I38/10000000)</f>
        <v/>
      </c>
      <c r="M38" s="269" t="str">
        <f t="shared" si="66"/>
        <v/>
      </c>
    </row>
    <row r="39" ht="19.5" customHeight="1">
      <c r="A39" s="127" t="s">
        <v>3744</v>
      </c>
      <c r="B39" s="75"/>
      <c r="C39" s="75"/>
      <c r="D39" s="83"/>
      <c r="E39" s="269" t="str">
        <f t="shared" ref="E39:F39" si="67">IF(ISBLANK(B39),"",B39/10000000)</f>
        <v/>
      </c>
      <c r="F39" s="269" t="str">
        <f t="shared" si="67"/>
        <v/>
      </c>
      <c r="G39" s="264"/>
      <c r="H39" s="127" t="s">
        <v>3755</v>
      </c>
      <c r="I39" s="75">
        <v>2.7576E8</v>
      </c>
      <c r="J39" s="75">
        <v>2.27432E8</v>
      </c>
      <c r="K39" s="83"/>
      <c r="L39" s="269" t="str">
        <f t="shared" ref="L39:M39" si="68">IF(ISBLANK(I39),"",I39/10000000)</f>
        <v>27.576</v>
      </c>
      <c r="M39" s="269" t="str">
        <f t="shared" si="68"/>
        <v>22.743</v>
      </c>
    </row>
    <row r="40" ht="19.5" customHeight="1">
      <c r="A40" s="127"/>
      <c r="B40" s="75"/>
      <c r="C40" s="75"/>
      <c r="D40" s="83"/>
      <c r="E40" s="269" t="str">
        <f t="shared" ref="E40:F40" si="69">IF(ISBLANK(B40),"",B40/10000000)</f>
        <v/>
      </c>
      <c r="F40" s="269" t="str">
        <f t="shared" si="69"/>
        <v/>
      </c>
      <c r="G40" s="264"/>
      <c r="H40" s="127"/>
      <c r="I40" s="75"/>
      <c r="J40" s="75"/>
      <c r="K40" s="83"/>
      <c r="L40" s="269" t="str">
        <f t="shared" ref="L40:M40" si="70">IF(ISBLANK(I40),"",I40/10000000)</f>
        <v/>
      </c>
      <c r="M40" s="269" t="str">
        <f t="shared" si="70"/>
        <v/>
      </c>
    </row>
    <row r="41" ht="19.5" customHeight="1">
      <c r="A41" s="127" t="s">
        <v>3802</v>
      </c>
      <c r="B41" s="75">
        <v>2.7576E8</v>
      </c>
      <c r="C41" s="75">
        <v>2.27432E8</v>
      </c>
      <c r="D41" s="83"/>
      <c r="E41" s="269" t="str">
        <f t="shared" ref="E41:F41" si="71">IF(ISBLANK(B41),"",B41/10000000)</f>
        <v>27.576</v>
      </c>
      <c r="F41" s="269" t="str">
        <f t="shared" si="71"/>
        <v>22.743</v>
      </c>
      <c r="G41" s="264"/>
      <c r="H41" s="127" t="s">
        <v>3855</v>
      </c>
      <c r="I41" s="75"/>
      <c r="J41" s="75"/>
      <c r="K41" s="83"/>
      <c r="L41" s="269" t="str">
        <f t="shared" ref="L41:M41" si="72">IF(ISBLANK(I41),"",I41/10000000)</f>
        <v/>
      </c>
      <c r="M41" s="269" t="str">
        <f t="shared" si="72"/>
        <v/>
      </c>
    </row>
    <row r="42" ht="19.5" customHeight="1">
      <c r="A42" s="127" t="s">
        <v>3883</v>
      </c>
      <c r="B42" s="75">
        <v>7.8344E8</v>
      </c>
      <c r="C42" s="75">
        <v>6.1396E8</v>
      </c>
      <c r="D42" s="83"/>
      <c r="E42" s="269" t="str">
        <f t="shared" ref="E42:F42" si="73">IF(ISBLANK(B42),"",B42/10000000)</f>
        <v>78.344</v>
      </c>
      <c r="F42" s="269" t="str">
        <f t="shared" si="73"/>
        <v>61.396</v>
      </c>
      <c r="G42" s="264"/>
      <c r="H42" s="127" t="s">
        <v>3897</v>
      </c>
      <c r="I42" s="75">
        <v>7.8344E8</v>
      </c>
      <c r="J42" s="75">
        <v>6.1396E8</v>
      </c>
      <c r="K42" s="83"/>
      <c r="L42" s="269" t="str">
        <f t="shared" ref="L42:M42" si="74">IF(ISBLANK(I42),"",I42/10000000)</f>
        <v>78.344</v>
      </c>
      <c r="M42" s="269" t="str">
        <f t="shared" si="74"/>
        <v>61.396</v>
      </c>
    </row>
    <row r="43" ht="19.5" customHeight="1">
      <c r="A43" s="127"/>
      <c r="B43" s="75"/>
      <c r="C43" s="75"/>
      <c r="D43" s="83"/>
      <c r="E43" s="269" t="str">
        <f t="shared" ref="E43:F43" si="75">IF(ISBLANK(B43),"",B43/10000000)</f>
        <v/>
      </c>
      <c r="F43" s="269" t="str">
        <f t="shared" si="75"/>
        <v/>
      </c>
      <c r="G43" s="264"/>
      <c r="H43" s="127"/>
      <c r="I43" s="75"/>
      <c r="J43" s="75"/>
      <c r="K43" s="83"/>
      <c r="L43" s="269" t="str">
        <f t="shared" ref="L43:M43" si="76">IF(ISBLANK(I43),"",I43/10000000)</f>
        <v/>
      </c>
      <c r="M43" s="269" t="str">
        <f t="shared" si="76"/>
        <v/>
      </c>
    </row>
    <row r="44" ht="19.5" customHeight="1">
      <c r="A44" s="127"/>
      <c r="B44" s="75"/>
      <c r="C44" s="75"/>
      <c r="D44" s="83"/>
      <c r="E44" s="269" t="str">
        <f t="shared" ref="E44:F44" si="77">IF(ISBLANK(B44),"",B44/10000000)</f>
        <v/>
      </c>
      <c r="F44" s="269" t="str">
        <f t="shared" si="77"/>
        <v/>
      </c>
      <c r="G44" s="264"/>
      <c r="H44" s="127" t="s">
        <v>217</v>
      </c>
      <c r="I44" s="75"/>
      <c r="J44" s="75"/>
      <c r="K44" s="83"/>
      <c r="L44" s="269" t="str">
        <f t="shared" ref="L44:M44" si="78">IF(ISBLANK(I44),"",I44/10000000)</f>
        <v/>
      </c>
      <c r="M44" s="269" t="str">
        <f t="shared" si="78"/>
        <v/>
      </c>
    </row>
    <row r="45" ht="33.0" customHeight="1">
      <c r="A45" s="146"/>
      <c r="B45" s="75"/>
      <c r="C45" s="75"/>
      <c r="D45" s="83"/>
      <c r="E45" s="269" t="str">
        <f t="shared" ref="E45:F45" si="79">IF(ISBLANK(B45),"",B45/10000000)</f>
        <v/>
      </c>
      <c r="F45" s="269" t="str">
        <f t="shared" si="79"/>
        <v/>
      </c>
      <c r="G45" s="264"/>
      <c r="H45" s="127"/>
      <c r="I45" s="75"/>
      <c r="J45" s="75"/>
      <c r="K45" s="83"/>
      <c r="L45" s="269" t="str">
        <f t="shared" ref="L45:M45" si="80">IF(ISBLANK(I45),"",I45/10000000)</f>
        <v/>
      </c>
      <c r="M45" s="269" t="str">
        <f t="shared" si="80"/>
        <v/>
      </c>
    </row>
    <row r="46" ht="30.0" customHeight="1">
      <c r="A46" s="146" t="s">
        <v>3987</v>
      </c>
      <c r="B46" s="75">
        <v>1.0592E9</v>
      </c>
      <c r="C46" s="75">
        <v>8.41392E8</v>
      </c>
      <c r="D46" s="83"/>
      <c r="E46" s="269" t="str">
        <f t="shared" ref="E46:F46" si="81">IF(ISBLANK(B46),"",B46/10000000)</f>
        <v>105.920</v>
      </c>
      <c r="F46" s="269" t="str">
        <f t="shared" si="81"/>
        <v>84.139</v>
      </c>
      <c r="G46" s="264"/>
      <c r="H46" s="146" t="s">
        <v>4014</v>
      </c>
      <c r="I46" s="75">
        <v>1.0592E9</v>
      </c>
      <c r="J46" s="75">
        <v>8.41392E8</v>
      </c>
      <c r="K46" s="83"/>
      <c r="L46" s="269" t="str">
        <f t="shared" ref="L46:M46" si="82">IF(ISBLANK(I46),"",I46/10000000)</f>
        <v>105.920</v>
      </c>
      <c r="M46" s="269" t="str">
        <f t="shared" si="82"/>
        <v>84.139</v>
      </c>
    </row>
    <row r="47" ht="18.75" customHeight="1">
      <c r="A47" s="127"/>
      <c r="B47" s="75"/>
      <c r="C47" s="75"/>
      <c r="D47" s="83"/>
      <c r="E47" s="75"/>
      <c r="F47" s="75"/>
      <c r="G47" s="264"/>
      <c r="H47" s="146"/>
      <c r="I47" s="75"/>
      <c r="J47" s="75"/>
      <c r="K47" s="83"/>
      <c r="L47" s="75"/>
      <c r="M47" s="75"/>
    </row>
  </sheetData>
  <mergeCells count="6">
    <mergeCell ref="L2:M2"/>
    <mergeCell ref="A2:A3"/>
    <mergeCell ref="B2:C2"/>
    <mergeCell ref="H2:H3"/>
    <mergeCell ref="I2:J2"/>
    <mergeCell ref="E2:F2"/>
  </mergeCells>
  <hyperlinks>
    <hyperlink r:id="rId1" ref="J1"/>
  </hyperlinks>
  <drawing r:id="rId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6.29"/>
    <col customWidth="1" min="2" max="2" width="7.0"/>
    <col customWidth="1" min="3" max="3" width="59.57"/>
    <col customWidth="1" min="4" max="10" width="13.57"/>
    <col customWidth="1" min="11" max="12" width="29.86"/>
  </cols>
  <sheetData>
    <row r="1">
      <c r="A1" s="300" t="s">
        <v>3885</v>
      </c>
      <c r="B1" s="51"/>
      <c r="C1" s="83"/>
      <c r="E1" s="83"/>
      <c r="F1" s="83"/>
      <c r="G1" s="83"/>
      <c r="H1" s="83"/>
      <c r="I1" s="83"/>
      <c r="J1" s="364" t="str">
        <f>HYPERLINK("https://drive.google.com/open?id=0B8sY5vZfk1W5cUtxc3VfNTZsd0k&amp;authuser=0","see original pdf")</f>
        <v>see original pdf</v>
      </c>
      <c r="K1" s="83"/>
      <c r="L1" s="83"/>
    </row>
    <row r="2" ht="28.5" customHeight="1">
      <c r="A2" s="287" t="s">
        <v>2543</v>
      </c>
      <c r="B2" s="69" t="s">
        <v>2545</v>
      </c>
      <c r="C2" s="366" t="s">
        <v>3945</v>
      </c>
      <c r="D2" s="69" t="s">
        <v>123</v>
      </c>
      <c r="E2" s="69" t="s">
        <v>1177</v>
      </c>
      <c r="F2" s="69" t="s">
        <v>2577</v>
      </c>
      <c r="G2" s="69" t="s">
        <v>2578</v>
      </c>
      <c r="H2" s="69" t="s">
        <v>2580</v>
      </c>
      <c r="I2" s="69" t="s">
        <v>2581</v>
      </c>
      <c r="J2" s="69" t="s">
        <v>55</v>
      </c>
      <c r="K2" s="51"/>
      <c r="L2" s="51"/>
    </row>
    <row r="3">
      <c r="A3" s="212"/>
      <c r="B3" s="51"/>
      <c r="C3" s="83" t="s">
        <v>3709</v>
      </c>
      <c r="D3" s="69" t="s">
        <v>3697</v>
      </c>
      <c r="E3" s="69" t="s">
        <v>3700</v>
      </c>
      <c r="F3" s="69" t="s">
        <v>3701</v>
      </c>
      <c r="G3" s="69" t="s">
        <v>1408</v>
      </c>
      <c r="H3" s="69" t="s">
        <v>3703</v>
      </c>
      <c r="I3" s="69" t="s">
        <v>3705</v>
      </c>
      <c r="J3" s="69" t="s">
        <v>2582</v>
      </c>
      <c r="K3" s="51"/>
      <c r="L3" s="51"/>
    </row>
    <row r="4">
      <c r="A4" s="212"/>
      <c r="B4" s="51"/>
      <c r="C4" s="83"/>
      <c r="D4" s="51" t="s">
        <v>3976</v>
      </c>
      <c r="E4" s="83" t="s">
        <v>3978</v>
      </c>
      <c r="F4" s="83" t="s">
        <v>3979</v>
      </c>
      <c r="G4" s="83" t="s">
        <v>3980</v>
      </c>
      <c r="H4" s="83" t="s">
        <v>3981</v>
      </c>
      <c r="I4" s="83" t="s">
        <v>3982</v>
      </c>
      <c r="J4" s="83" t="s">
        <v>2582</v>
      </c>
      <c r="K4" s="83"/>
      <c r="L4" s="83"/>
    </row>
    <row r="5" ht="22.5" customHeight="1">
      <c r="A5" s="212">
        <v>1.0</v>
      </c>
      <c r="B5" s="51">
        <v>5.0</v>
      </c>
      <c r="C5" s="368" t="s">
        <v>3916</v>
      </c>
      <c r="D5" s="51"/>
      <c r="E5" s="51"/>
      <c r="F5" s="51"/>
      <c r="G5" s="51"/>
      <c r="H5" s="51"/>
      <c r="I5" s="51"/>
      <c r="J5" s="51"/>
      <c r="K5" s="51"/>
      <c r="L5" s="51"/>
    </row>
    <row r="6" ht="22.5" customHeight="1">
      <c r="A6" s="212">
        <v>2.0</v>
      </c>
      <c r="B6" s="51">
        <v>5.0</v>
      </c>
      <c r="C6" s="368" t="s">
        <v>3920</v>
      </c>
      <c r="D6" s="369">
        <v>44.0</v>
      </c>
      <c r="E6" s="369">
        <v>24.0</v>
      </c>
      <c r="F6" s="369">
        <v>16.0</v>
      </c>
      <c r="G6" s="369">
        <v>20.0</v>
      </c>
      <c r="H6" s="369"/>
      <c r="I6" s="369">
        <v>16.0</v>
      </c>
      <c r="J6" s="369">
        <v>120.0</v>
      </c>
      <c r="K6" s="369"/>
      <c r="L6" s="369"/>
    </row>
    <row r="7" ht="22.5" customHeight="1">
      <c r="A7" s="212">
        <v>3.0</v>
      </c>
      <c r="B7" s="51">
        <v>6.0</v>
      </c>
      <c r="C7" s="368" t="s">
        <v>3922</v>
      </c>
      <c r="D7" s="369"/>
      <c r="E7" s="369"/>
      <c r="F7" s="369"/>
      <c r="G7" s="369"/>
      <c r="H7" s="369"/>
      <c r="I7" s="369"/>
      <c r="J7" s="369"/>
      <c r="K7" s="369"/>
      <c r="L7" s="369"/>
    </row>
    <row r="8" ht="22.5" customHeight="1">
      <c r="A8" s="212">
        <v>4.0</v>
      </c>
      <c r="B8" s="51">
        <v>5.0</v>
      </c>
      <c r="C8" s="368" t="s">
        <v>3925</v>
      </c>
      <c r="D8" s="369">
        <v>16.0</v>
      </c>
      <c r="E8" s="369">
        <v>15.2</v>
      </c>
      <c r="F8" s="369">
        <v>12.0</v>
      </c>
      <c r="G8" s="369">
        <v>8.0</v>
      </c>
      <c r="H8" s="369"/>
      <c r="I8" s="369"/>
      <c r="J8" s="369">
        <v>51.2</v>
      </c>
      <c r="K8" s="369"/>
      <c r="L8" s="369"/>
    </row>
    <row r="9" ht="22.5" customHeight="1">
      <c r="A9" s="212">
        <v>5.0</v>
      </c>
      <c r="B9" s="51">
        <v>5.0</v>
      </c>
      <c r="C9" s="368" t="s">
        <v>3927</v>
      </c>
      <c r="D9" s="369"/>
      <c r="E9" s="369"/>
      <c r="F9" s="369"/>
      <c r="G9" s="369"/>
      <c r="H9" s="369"/>
      <c r="I9" s="369"/>
      <c r="J9" s="369"/>
      <c r="K9" s="369"/>
      <c r="L9" s="369"/>
    </row>
    <row r="10" ht="22.5" customHeight="1">
      <c r="A10" s="212">
        <v>6.0</v>
      </c>
      <c r="B10" s="51">
        <v>6.0</v>
      </c>
      <c r="C10" s="368" t="s">
        <v>3929</v>
      </c>
      <c r="D10" s="369"/>
      <c r="E10" s="369"/>
      <c r="F10" s="369"/>
      <c r="G10" s="369"/>
      <c r="H10" s="369"/>
      <c r="I10" s="369"/>
      <c r="J10" s="369"/>
      <c r="K10" s="369"/>
      <c r="L10" s="369"/>
    </row>
    <row r="11" ht="22.5" customHeight="1">
      <c r="A11" s="212">
        <v>7.0</v>
      </c>
      <c r="B11" s="51">
        <v>5.0</v>
      </c>
      <c r="C11" s="368" t="s">
        <v>3931</v>
      </c>
      <c r="D11" s="369"/>
      <c r="E11" s="369"/>
      <c r="F11" s="369"/>
      <c r="G11" s="369"/>
      <c r="H11" s="369"/>
      <c r="I11" s="369"/>
      <c r="J11" s="369"/>
      <c r="K11" s="369"/>
      <c r="L11" s="369"/>
    </row>
    <row r="12" ht="22.5" customHeight="1">
      <c r="A12" s="212">
        <v>8.0</v>
      </c>
      <c r="B12" s="51">
        <v>6.0</v>
      </c>
      <c r="C12" s="368" t="s">
        <v>3932</v>
      </c>
      <c r="D12" s="369">
        <v>4.0</v>
      </c>
      <c r="E12" s="369"/>
      <c r="F12" s="369">
        <v>32.0</v>
      </c>
      <c r="G12" s="369"/>
      <c r="H12" s="369">
        <v>4.0</v>
      </c>
      <c r="I12" s="369"/>
      <c r="J12" s="369">
        <v>40.0</v>
      </c>
      <c r="K12" s="369"/>
      <c r="L12" s="369"/>
    </row>
    <row r="13" ht="22.5" customHeight="1">
      <c r="A13" s="212">
        <v>9.0</v>
      </c>
      <c r="B13" s="51">
        <v>6.0</v>
      </c>
      <c r="C13" s="368" t="s">
        <v>3933</v>
      </c>
      <c r="D13" s="369"/>
      <c r="E13" s="369"/>
      <c r="F13" s="369"/>
      <c r="G13" s="369"/>
      <c r="H13" s="369"/>
      <c r="I13" s="369"/>
      <c r="J13" s="369"/>
      <c r="K13" s="369"/>
      <c r="L13" s="369"/>
    </row>
    <row r="14" ht="22.5" customHeight="1">
      <c r="A14" s="212">
        <v>10.0</v>
      </c>
      <c r="B14" s="51">
        <v>5.0</v>
      </c>
      <c r="C14" s="368" t="s">
        <v>3937</v>
      </c>
      <c r="D14" s="369">
        <v>16.0</v>
      </c>
      <c r="E14" s="369">
        <v>36.0</v>
      </c>
      <c r="F14" s="369">
        <v>4.0</v>
      </c>
      <c r="G14" s="369"/>
      <c r="H14" s="369"/>
      <c r="I14" s="369"/>
      <c r="J14" s="369">
        <v>56.0</v>
      </c>
      <c r="K14" s="369"/>
      <c r="L14" s="369"/>
    </row>
    <row r="15" ht="22.5" customHeight="1">
      <c r="A15" s="212">
        <v>11.0</v>
      </c>
      <c r="B15" s="51">
        <v>4.0</v>
      </c>
      <c r="C15" s="368" t="s">
        <v>3940</v>
      </c>
      <c r="D15" s="369"/>
      <c r="E15" s="369"/>
      <c r="F15" s="369"/>
      <c r="G15" s="369"/>
      <c r="H15" s="369"/>
      <c r="I15" s="369"/>
      <c r="J15" s="369"/>
      <c r="K15" s="369"/>
      <c r="L15" s="369"/>
    </row>
    <row r="16" ht="22.5" customHeight="1">
      <c r="A16" s="212">
        <v>12.0</v>
      </c>
      <c r="B16" s="51">
        <v>4.0</v>
      </c>
      <c r="C16" s="368" t="s">
        <v>3943</v>
      </c>
      <c r="D16" s="369">
        <v>52.8</v>
      </c>
      <c r="E16" s="369">
        <v>16.0</v>
      </c>
      <c r="F16" s="369">
        <v>12.0</v>
      </c>
      <c r="G16" s="369">
        <v>4.0</v>
      </c>
      <c r="H16" s="369">
        <v>8.0</v>
      </c>
      <c r="I16" s="369">
        <v>23.2</v>
      </c>
      <c r="J16" s="369">
        <v>116.0</v>
      </c>
      <c r="K16" s="369"/>
      <c r="L16" s="369"/>
    </row>
    <row r="17" ht="22.5" customHeight="1">
      <c r="A17" s="212">
        <v>13.0</v>
      </c>
      <c r="B17" s="51">
        <v>4.0</v>
      </c>
      <c r="C17" s="368" t="s">
        <v>3946</v>
      </c>
      <c r="D17" s="369">
        <v>8.0</v>
      </c>
      <c r="E17" s="369"/>
      <c r="F17" s="369">
        <v>16.0</v>
      </c>
      <c r="G17" s="369"/>
      <c r="H17" s="369"/>
      <c r="I17" s="369">
        <v>8.0</v>
      </c>
      <c r="J17" s="369">
        <v>32.0</v>
      </c>
      <c r="K17" s="369"/>
      <c r="L17" s="369"/>
    </row>
    <row r="18" ht="22.5" customHeight="1">
      <c r="A18" s="212">
        <v>14.0</v>
      </c>
      <c r="B18" s="51">
        <v>5.0</v>
      </c>
      <c r="C18" s="368" t="s">
        <v>3949</v>
      </c>
      <c r="D18" s="369">
        <v>92.8</v>
      </c>
      <c r="E18" s="369">
        <v>4.0</v>
      </c>
      <c r="F18" s="369">
        <v>24.0</v>
      </c>
      <c r="G18" s="369"/>
      <c r="H18" s="369">
        <v>4.0</v>
      </c>
      <c r="I18" s="369">
        <v>19.2</v>
      </c>
      <c r="J18" s="369">
        <v>144.0</v>
      </c>
      <c r="K18" s="369"/>
      <c r="L18" s="369"/>
    </row>
    <row r="19" ht="22.5" customHeight="1">
      <c r="A19" s="212">
        <v>15.0</v>
      </c>
      <c r="B19" s="51">
        <v>5.0</v>
      </c>
      <c r="C19" s="368" t="s">
        <v>3950</v>
      </c>
      <c r="D19" s="369">
        <v>38.4</v>
      </c>
      <c r="E19" s="369">
        <v>19.6</v>
      </c>
      <c r="F19" s="369">
        <v>8.0</v>
      </c>
      <c r="G19" s="369">
        <v>4.0</v>
      </c>
      <c r="H19" s="369">
        <v>3.2</v>
      </c>
      <c r="I19" s="369">
        <v>18.4</v>
      </c>
      <c r="J19" s="369">
        <v>91.6</v>
      </c>
      <c r="K19" s="369"/>
      <c r="L19" s="369"/>
    </row>
    <row r="20">
      <c r="A20" s="212"/>
      <c r="B20" s="51"/>
      <c r="C20" s="83"/>
      <c r="D20" s="369"/>
      <c r="E20" s="369"/>
      <c r="F20" s="369"/>
      <c r="G20" s="369"/>
      <c r="H20" s="369"/>
      <c r="I20" s="369"/>
      <c r="J20" s="369"/>
      <c r="K20" s="369"/>
      <c r="L20" s="369"/>
    </row>
    <row r="21" ht="30.0" customHeight="1">
      <c r="A21" s="212"/>
      <c r="B21" s="51">
        <v>76.0</v>
      </c>
      <c r="C21" s="367" t="s">
        <v>4078</v>
      </c>
      <c r="D21" s="139">
        <v>272.0</v>
      </c>
      <c r="E21" s="139">
        <v>114.8</v>
      </c>
      <c r="F21" s="139">
        <v>124.0</v>
      </c>
      <c r="G21" s="139">
        <v>36.0</v>
      </c>
      <c r="H21" s="139">
        <v>19.2</v>
      </c>
      <c r="I21" s="139">
        <v>84.8</v>
      </c>
      <c r="J21" s="139">
        <v>650.8</v>
      </c>
      <c r="K21" s="369"/>
      <c r="L21" s="369"/>
    </row>
    <row r="22">
      <c r="A22" s="212"/>
      <c r="B22" s="51"/>
      <c r="C22" s="198"/>
      <c r="D22" s="83"/>
      <c r="E22" s="83"/>
      <c r="F22" s="83"/>
      <c r="G22" s="83"/>
      <c r="H22" s="83"/>
      <c r="I22" s="83"/>
      <c r="J22" s="83"/>
      <c r="K22" s="83"/>
      <c r="L22" s="83"/>
    </row>
    <row r="23">
      <c r="A23" s="212"/>
      <c r="B23" s="51"/>
      <c r="C23" s="83"/>
      <c r="D23" s="83"/>
      <c r="E23" s="83"/>
      <c r="F23" s="83"/>
      <c r="G23" s="83"/>
      <c r="H23" s="83"/>
      <c r="I23" s="83"/>
      <c r="J23" s="83"/>
      <c r="K23" s="83"/>
      <c r="L23" s="83"/>
    </row>
    <row r="24">
      <c r="A24" s="212"/>
      <c r="B24" s="51"/>
      <c r="C24" s="83"/>
      <c r="D24" s="83"/>
      <c r="E24" s="83"/>
      <c r="F24" s="83"/>
      <c r="G24" s="83"/>
      <c r="H24" s="83"/>
      <c r="I24" s="83"/>
      <c r="J24" s="83"/>
      <c r="K24" s="83"/>
      <c r="L24" s="83"/>
    </row>
    <row r="25">
      <c r="A25" s="212"/>
      <c r="B25" s="51"/>
      <c r="C25" s="83"/>
      <c r="D25" s="83"/>
      <c r="E25" s="83"/>
      <c r="F25" s="83"/>
      <c r="G25" s="83"/>
      <c r="H25" s="83"/>
      <c r="I25" s="83"/>
      <c r="J25" s="83"/>
      <c r="K25" s="83"/>
      <c r="L25" s="83"/>
    </row>
    <row r="26">
      <c r="A26" s="212"/>
      <c r="B26" s="51"/>
      <c r="C26" s="83"/>
      <c r="D26" s="83"/>
      <c r="E26" s="83"/>
      <c r="F26" s="83"/>
      <c r="G26" s="83"/>
      <c r="H26" s="83"/>
      <c r="I26" s="83"/>
      <c r="J26" s="83"/>
      <c r="K26" s="83"/>
      <c r="L26" s="83"/>
    </row>
    <row r="27">
      <c r="A27" s="212"/>
      <c r="B27" s="51"/>
      <c r="C27" s="83"/>
      <c r="D27" s="83"/>
      <c r="E27" s="83"/>
      <c r="F27" s="83"/>
      <c r="G27" s="83"/>
      <c r="H27" s="83"/>
      <c r="I27" s="83"/>
      <c r="J27" s="83"/>
      <c r="K27" s="83"/>
      <c r="L27" s="83"/>
    </row>
    <row r="28">
      <c r="A28" s="212"/>
      <c r="B28" s="51"/>
      <c r="C28" s="83"/>
      <c r="D28" s="83"/>
      <c r="E28" s="83"/>
      <c r="F28" s="83"/>
      <c r="G28" s="83"/>
      <c r="H28" s="83"/>
      <c r="I28" s="83"/>
      <c r="J28" s="83"/>
      <c r="K28" s="83"/>
      <c r="L28" s="83"/>
    </row>
    <row r="29">
      <c r="A29" s="212"/>
      <c r="B29" s="51"/>
      <c r="C29" s="83"/>
      <c r="D29" s="83"/>
      <c r="E29" s="83"/>
      <c r="F29" s="83"/>
      <c r="G29" s="83"/>
      <c r="H29" s="83"/>
      <c r="I29" s="83"/>
      <c r="J29" s="83"/>
      <c r="K29" s="83"/>
      <c r="L29" s="83"/>
    </row>
    <row r="30">
      <c r="A30" s="212"/>
      <c r="B30" s="51"/>
      <c r="C30" s="83"/>
      <c r="D30" s="83"/>
      <c r="E30" s="83"/>
      <c r="F30" s="83"/>
      <c r="G30" s="83"/>
      <c r="H30" s="83"/>
      <c r="I30" s="83"/>
      <c r="J30" s="83"/>
      <c r="K30" s="83"/>
      <c r="L30" s="83"/>
    </row>
    <row r="31">
      <c r="A31" s="212"/>
      <c r="B31" s="51"/>
      <c r="C31" s="83"/>
      <c r="D31" s="83"/>
      <c r="E31" s="83"/>
      <c r="F31" s="83"/>
      <c r="G31" s="83"/>
      <c r="H31" s="83"/>
      <c r="I31" s="83"/>
      <c r="J31" s="83"/>
      <c r="K31" s="83"/>
      <c r="L31" s="83"/>
    </row>
    <row r="32">
      <c r="A32" s="212"/>
      <c r="B32" s="51"/>
      <c r="C32" s="83"/>
      <c r="D32" s="83"/>
      <c r="E32" s="83"/>
      <c r="F32" s="83"/>
      <c r="G32" s="83"/>
      <c r="H32" s="83"/>
      <c r="I32" s="83"/>
      <c r="J32" s="83"/>
      <c r="K32" s="83"/>
      <c r="L32" s="83"/>
    </row>
    <row r="33">
      <c r="A33" s="212"/>
      <c r="B33" s="51"/>
      <c r="C33" s="83"/>
      <c r="D33" s="83"/>
      <c r="E33" s="83"/>
      <c r="F33" s="83"/>
      <c r="G33" s="83"/>
      <c r="H33" s="83"/>
      <c r="I33" s="83"/>
      <c r="J33" s="83"/>
      <c r="K33" s="83"/>
      <c r="L33" s="83"/>
    </row>
    <row r="34">
      <c r="A34" s="212"/>
      <c r="B34" s="51"/>
      <c r="C34" s="83"/>
      <c r="D34" s="83"/>
      <c r="E34" s="83"/>
      <c r="F34" s="83"/>
      <c r="G34" s="83"/>
      <c r="H34" s="83"/>
      <c r="I34" s="83"/>
      <c r="J34" s="83"/>
      <c r="K34" s="83"/>
      <c r="L34" s="83"/>
    </row>
    <row r="35">
      <c r="A35" s="212"/>
      <c r="B35" s="51"/>
      <c r="C35" s="83"/>
      <c r="D35" s="83"/>
      <c r="E35" s="83"/>
      <c r="F35" s="83"/>
      <c r="G35" s="83"/>
      <c r="H35" s="83"/>
      <c r="I35" s="83"/>
      <c r="J35" s="83"/>
      <c r="K35" s="83"/>
      <c r="L35" s="83"/>
    </row>
    <row r="36">
      <c r="A36" s="212"/>
      <c r="B36" s="51"/>
      <c r="C36" s="83"/>
      <c r="D36" s="83"/>
      <c r="E36" s="83"/>
      <c r="F36" s="83"/>
      <c r="G36" s="83"/>
      <c r="H36" s="83"/>
      <c r="I36" s="83"/>
      <c r="J36" s="83"/>
      <c r="K36" s="83"/>
      <c r="L36" s="83"/>
    </row>
    <row r="37">
      <c r="A37" s="212"/>
      <c r="B37" s="51"/>
      <c r="C37" s="83"/>
      <c r="D37" s="83"/>
      <c r="E37" s="83"/>
      <c r="F37" s="83"/>
      <c r="G37" s="83"/>
      <c r="H37" s="83"/>
      <c r="I37" s="83"/>
      <c r="J37" s="83"/>
      <c r="K37" s="83"/>
      <c r="L37" s="83"/>
    </row>
    <row r="38">
      <c r="A38" s="212"/>
      <c r="B38" s="51"/>
      <c r="C38" s="83"/>
      <c r="D38" s="83"/>
      <c r="E38" s="83"/>
      <c r="F38" s="83"/>
      <c r="G38" s="83"/>
      <c r="H38" s="83"/>
      <c r="I38" s="83"/>
      <c r="J38" s="83"/>
      <c r="K38" s="83"/>
      <c r="L38" s="83"/>
    </row>
    <row r="39">
      <c r="A39" s="212"/>
      <c r="B39" s="51"/>
      <c r="C39" s="83"/>
      <c r="D39" s="83"/>
      <c r="E39" s="83"/>
      <c r="F39" s="83"/>
      <c r="G39" s="83"/>
      <c r="H39" s="83"/>
      <c r="I39" s="83"/>
      <c r="J39" s="83"/>
      <c r="K39" s="83"/>
      <c r="L39" s="83"/>
    </row>
    <row r="40">
      <c r="A40" s="212"/>
      <c r="B40" s="51"/>
      <c r="C40" s="83"/>
      <c r="D40" s="83"/>
      <c r="E40" s="83"/>
      <c r="F40" s="83"/>
      <c r="G40" s="83"/>
      <c r="H40" s="83"/>
      <c r="I40" s="83"/>
      <c r="J40" s="83"/>
      <c r="K40" s="83"/>
      <c r="L40" s="83"/>
    </row>
    <row r="41">
      <c r="A41" s="212"/>
      <c r="B41" s="51"/>
      <c r="C41" s="83"/>
      <c r="D41" s="83"/>
      <c r="E41" s="83"/>
      <c r="F41" s="83"/>
      <c r="G41" s="83"/>
      <c r="H41" s="83"/>
      <c r="I41" s="83"/>
      <c r="J41" s="83"/>
      <c r="K41" s="83"/>
      <c r="L41" s="83"/>
    </row>
    <row r="42">
      <c r="A42" s="212"/>
      <c r="B42" s="51"/>
      <c r="C42" s="83"/>
      <c r="D42" s="83"/>
      <c r="E42" s="83"/>
      <c r="F42" s="83"/>
      <c r="G42" s="83"/>
      <c r="H42" s="83"/>
      <c r="I42" s="83"/>
      <c r="J42" s="83"/>
      <c r="K42" s="83"/>
      <c r="L42" s="83"/>
    </row>
    <row r="43">
      <c r="A43" s="212"/>
      <c r="B43" s="51"/>
      <c r="C43" s="83"/>
      <c r="D43" s="83"/>
      <c r="E43" s="83"/>
      <c r="F43" s="83"/>
      <c r="G43" s="83"/>
      <c r="H43" s="83"/>
      <c r="I43" s="83"/>
      <c r="J43" s="83"/>
      <c r="K43" s="83"/>
      <c r="L43" s="83"/>
    </row>
    <row r="44">
      <c r="A44" s="212"/>
      <c r="B44" s="51"/>
      <c r="C44" s="83"/>
      <c r="D44" s="83"/>
      <c r="E44" s="83"/>
      <c r="F44" s="83"/>
      <c r="G44" s="83"/>
      <c r="H44" s="83"/>
      <c r="I44" s="83"/>
      <c r="J44" s="83"/>
      <c r="K44" s="83"/>
      <c r="L44" s="83"/>
    </row>
    <row r="45">
      <c r="A45" s="212"/>
      <c r="B45" s="51"/>
      <c r="C45" s="83"/>
      <c r="D45" s="83"/>
      <c r="E45" s="83"/>
      <c r="F45" s="83"/>
      <c r="G45" s="83"/>
      <c r="H45" s="83"/>
      <c r="I45" s="83"/>
      <c r="J45" s="83"/>
      <c r="K45" s="83"/>
      <c r="L45" s="83"/>
    </row>
    <row r="46">
      <c r="A46" s="212"/>
      <c r="B46" s="51"/>
      <c r="C46" s="83"/>
      <c r="D46" s="83"/>
      <c r="E46" s="83"/>
      <c r="F46" s="83"/>
      <c r="G46" s="83"/>
      <c r="H46" s="83"/>
      <c r="I46" s="83"/>
      <c r="J46" s="83"/>
      <c r="K46" s="83"/>
      <c r="L46" s="83"/>
    </row>
    <row r="47">
      <c r="A47" s="212"/>
      <c r="B47" s="51"/>
      <c r="C47" s="83"/>
      <c r="D47" s="83"/>
      <c r="E47" s="83"/>
      <c r="F47" s="83"/>
      <c r="G47" s="83"/>
      <c r="H47" s="83"/>
      <c r="I47" s="83"/>
      <c r="J47" s="83"/>
      <c r="K47" s="83"/>
      <c r="L47" s="83"/>
    </row>
    <row r="48">
      <c r="A48" s="212"/>
      <c r="B48" s="51"/>
      <c r="C48" s="83"/>
      <c r="D48" s="83"/>
      <c r="E48" s="83"/>
      <c r="F48" s="83"/>
      <c r="G48" s="83"/>
      <c r="H48" s="83"/>
      <c r="I48" s="83"/>
      <c r="J48" s="83"/>
      <c r="K48" s="83"/>
      <c r="L48" s="83"/>
    </row>
    <row r="49">
      <c r="A49" s="212"/>
      <c r="B49" s="51"/>
      <c r="C49" s="83"/>
      <c r="D49" s="83"/>
      <c r="E49" s="83"/>
      <c r="F49" s="83"/>
      <c r="G49" s="83"/>
      <c r="H49" s="83"/>
      <c r="I49" s="83"/>
      <c r="J49" s="83"/>
      <c r="K49" s="83"/>
      <c r="L49" s="83"/>
    </row>
    <row r="50">
      <c r="A50" s="212"/>
      <c r="B50" s="51"/>
      <c r="C50" s="83"/>
      <c r="D50" s="83"/>
      <c r="E50" s="83"/>
      <c r="F50" s="83"/>
      <c r="G50" s="83"/>
      <c r="H50" s="83"/>
      <c r="I50" s="83"/>
      <c r="J50" s="83"/>
      <c r="K50" s="83"/>
      <c r="L50" s="83"/>
    </row>
    <row r="51">
      <c r="A51" s="212"/>
      <c r="B51" s="51"/>
      <c r="C51" s="83"/>
      <c r="D51" s="83"/>
      <c r="E51" s="83"/>
      <c r="F51" s="83"/>
      <c r="G51" s="83"/>
      <c r="H51" s="83"/>
      <c r="I51" s="83"/>
      <c r="J51" s="83"/>
      <c r="K51" s="83"/>
      <c r="L51" s="83"/>
    </row>
    <row r="52">
      <c r="A52" s="212"/>
      <c r="B52" s="51"/>
      <c r="C52" s="83"/>
      <c r="D52" s="83"/>
      <c r="E52" s="83"/>
      <c r="F52" s="83"/>
      <c r="G52" s="83"/>
      <c r="H52" s="83"/>
      <c r="I52" s="83"/>
      <c r="J52" s="83"/>
      <c r="K52" s="83"/>
      <c r="L52" s="83"/>
    </row>
    <row r="53">
      <c r="A53" s="212"/>
      <c r="B53" s="51"/>
      <c r="C53" s="83"/>
      <c r="D53" s="83"/>
      <c r="E53" s="83"/>
      <c r="F53" s="83"/>
      <c r="G53" s="83"/>
      <c r="H53" s="83"/>
      <c r="I53" s="83"/>
      <c r="J53" s="83"/>
      <c r="K53" s="83"/>
      <c r="L53" s="83"/>
    </row>
  </sheetData>
  <hyperlinks>
    <hyperlink r:id="rId1" ref="J1"/>
  </hyperlinks>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6.29"/>
    <col customWidth="1" min="2" max="2" width="7.0"/>
    <col customWidth="1" min="3" max="3" width="59.57"/>
    <col customWidth="1" min="4" max="5" width="13.57"/>
    <col customWidth="1" min="6" max="7" width="12.71"/>
    <col customWidth="1" min="8" max="8" width="12.57"/>
    <col customWidth="1" min="9" max="9" width="12.71"/>
    <col customWidth="1" min="10" max="10" width="8.57"/>
    <col customWidth="1" min="11" max="12" width="81.14"/>
  </cols>
  <sheetData>
    <row r="1">
      <c r="A1" s="359" t="s">
        <v>3858</v>
      </c>
      <c r="B1" s="69"/>
      <c r="C1" s="127"/>
      <c r="E1" s="75"/>
      <c r="F1" s="75"/>
      <c r="G1" s="75"/>
      <c r="H1" s="75"/>
      <c r="I1" s="75"/>
      <c r="J1" s="218" t="str">
        <f>HYPERLINK("https://drive.google.com/open?id=0B8sY5vZfk1W5UVBwdXluc0xpbTg&amp;authuser=0","see original PDF")</f>
        <v>see original PDF</v>
      </c>
      <c r="K1" s="83"/>
      <c r="L1" s="83"/>
    </row>
    <row r="2" ht="19.5" customHeight="1">
      <c r="A2" s="287" t="s">
        <v>2543</v>
      </c>
      <c r="B2" s="69" t="s">
        <v>2545</v>
      </c>
      <c r="C2" s="361" t="s">
        <v>3893</v>
      </c>
      <c r="D2" s="69" t="s">
        <v>3697</v>
      </c>
      <c r="E2" s="69" t="s">
        <v>3700</v>
      </c>
      <c r="F2" s="69" t="s">
        <v>3701</v>
      </c>
      <c r="G2" s="69" t="s">
        <v>1408</v>
      </c>
      <c r="H2" s="69" t="s">
        <v>3703</v>
      </c>
      <c r="I2" s="69" t="s">
        <v>3705</v>
      </c>
      <c r="J2" s="69" t="s">
        <v>2582</v>
      </c>
      <c r="K2" s="51"/>
      <c r="L2" s="51"/>
    </row>
    <row r="3" ht="19.5" customHeight="1">
      <c r="A3" s="287"/>
      <c r="B3" s="69"/>
      <c r="C3" s="127"/>
      <c r="D3" s="69" t="s">
        <v>3905</v>
      </c>
      <c r="E3" s="75" t="s">
        <v>3906</v>
      </c>
      <c r="F3" s="75" t="s">
        <v>3907</v>
      </c>
      <c r="G3" s="75" t="s">
        <v>3909</v>
      </c>
      <c r="H3" s="75" t="s">
        <v>3910</v>
      </c>
      <c r="I3" s="75" t="s">
        <v>3911</v>
      </c>
      <c r="J3" s="75"/>
      <c r="K3" s="83"/>
      <c r="L3" s="83"/>
    </row>
    <row r="4" ht="19.5" customHeight="1">
      <c r="A4" s="287"/>
      <c r="B4" s="69"/>
      <c r="C4" s="127"/>
      <c r="D4" s="69" t="s">
        <v>123</v>
      </c>
      <c r="E4" s="69" t="s">
        <v>1177</v>
      </c>
      <c r="F4" s="69" t="s">
        <v>2577</v>
      </c>
      <c r="G4" s="69" t="s">
        <v>2578</v>
      </c>
      <c r="H4" s="69" t="s">
        <v>2580</v>
      </c>
      <c r="I4" s="69" t="s">
        <v>2581</v>
      </c>
      <c r="J4" s="69" t="s">
        <v>55</v>
      </c>
      <c r="K4" s="51"/>
      <c r="L4" s="51"/>
    </row>
    <row r="5" ht="19.5" customHeight="1">
      <c r="A5" s="287">
        <v>1.0</v>
      </c>
      <c r="B5" s="69">
        <v>5.0</v>
      </c>
      <c r="C5" s="296" t="s">
        <v>3916</v>
      </c>
      <c r="D5" s="201">
        <v>56.4</v>
      </c>
      <c r="E5" s="201">
        <v>28.0</v>
      </c>
      <c r="F5" s="201">
        <v>18.8</v>
      </c>
      <c r="G5" s="201">
        <v>53.6</v>
      </c>
      <c r="H5" s="201"/>
      <c r="I5" s="201">
        <v>43.2</v>
      </c>
      <c r="J5" s="201">
        <v>200.0</v>
      </c>
      <c r="K5" s="30"/>
      <c r="L5" s="30"/>
    </row>
    <row r="6" ht="19.5" customHeight="1">
      <c r="A6" s="287">
        <v>2.0</v>
      </c>
      <c r="B6" s="69">
        <v>5.0</v>
      </c>
      <c r="C6" s="296" t="s">
        <v>3920</v>
      </c>
      <c r="D6" s="75">
        <v>12.0</v>
      </c>
      <c r="E6" s="75">
        <v>12.0</v>
      </c>
      <c r="F6" s="75">
        <v>24.0</v>
      </c>
      <c r="G6" s="75">
        <v>16.0</v>
      </c>
      <c r="H6" s="75"/>
      <c r="I6" s="75">
        <v>16.0</v>
      </c>
      <c r="J6" s="75">
        <v>80.0</v>
      </c>
      <c r="K6" s="83"/>
      <c r="L6" s="83"/>
    </row>
    <row r="7" ht="19.5" customHeight="1">
      <c r="A7" s="287">
        <v>3.0</v>
      </c>
      <c r="B7" s="69">
        <v>6.0</v>
      </c>
      <c r="C7" s="296" t="s">
        <v>3922</v>
      </c>
      <c r="D7" s="75">
        <v>44.0</v>
      </c>
      <c r="E7" s="75">
        <v>48.0</v>
      </c>
      <c r="F7" s="75">
        <v>52.0</v>
      </c>
      <c r="G7" s="75">
        <v>48.0</v>
      </c>
      <c r="H7" s="75"/>
      <c r="I7" s="75">
        <v>48.0</v>
      </c>
      <c r="J7" s="75">
        <v>240.0</v>
      </c>
      <c r="K7" s="83"/>
      <c r="L7" s="83"/>
    </row>
    <row r="8" ht="19.5" customHeight="1">
      <c r="A8" s="287">
        <v>4.0</v>
      </c>
      <c r="B8" s="69">
        <v>5.0</v>
      </c>
      <c r="C8" s="296" t="s">
        <v>3925</v>
      </c>
      <c r="D8" s="75">
        <v>8.0</v>
      </c>
      <c r="E8" s="75">
        <v>13.6</v>
      </c>
      <c r="F8" s="75">
        <v>18.4</v>
      </c>
      <c r="G8" s="75">
        <v>50.4</v>
      </c>
      <c r="H8" s="75"/>
      <c r="I8" s="75">
        <v>18.4</v>
      </c>
      <c r="J8" s="75">
        <v>108.8</v>
      </c>
      <c r="K8" s="83"/>
      <c r="L8" s="83"/>
    </row>
    <row r="9" ht="19.5" customHeight="1">
      <c r="A9" s="287">
        <v>5.0</v>
      </c>
      <c r="B9" s="69">
        <v>5.0</v>
      </c>
      <c r="C9" s="296" t="s">
        <v>3927</v>
      </c>
      <c r="D9" s="75">
        <v>48.0</v>
      </c>
      <c r="E9" s="75">
        <v>48.0</v>
      </c>
      <c r="F9" s="75">
        <v>52.0</v>
      </c>
      <c r="G9" s="75">
        <v>20.0</v>
      </c>
      <c r="H9" s="75">
        <v>24.0</v>
      </c>
      <c r="I9" s="75">
        <v>8.0</v>
      </c>
      <c r="J9" s="75">
        <v>200.0</v>
      </c>
      <c r="K9" s="83"/>
      <c r="L9" s="83"/>
    </row>
    <row r="10" ht="19.5" customHeight="1">
      <c r="A10" s="287">
        <v>6.0</v>
      </c>
      <c r="B10" s="69">
        <v>6.0</v>
      </c>
      <c r="C10" s="296" t="s">
        <v>3929</v>
      </c>
      <c r="D10" s="75">
        <v>72.0</v>
      </c>
      <c r="E10" s="75">
        <v>6.0</v>
      </c>
      <c r="F10" s="75">
        <v>64.0</v>
      </c>
      <c r="G10" s="75">
        <v>70.8</v>
      </c>
      <c r="H10" s="75">
        <v>12.0</v>
      </c>
      <c r="I10" s="75">
        <v>15.2</v>
      </c>
      <c r="J10" s="75">
        <v>240.0</v>
      </c>
      <c r="K10" s="83"/>
      <c r="L10" s="83"/>
    </row>
    <row r="11" ht="19.5" customHeight="1">
      <c r="A11" s="287">
        <v>7.0</v>
      </c>
      <c r="B11" s="69">
        <v>5.0</v>
      </c>
      <c r="C11" s="296" t="s">
        <v>3931</v>
      </c>
      <c r="D11" s="75">
        <v>62.4</v>
      </c>
      <c r="E11" s="75">
        <v>24.0</v>
      </c>
      <c r="F11" s="75">
        <v>16.0</v>
      </c>
      <c r="G11" s="75">
        <v>44.8</v>
      </c>
      <c r="H11" s="75">
        <v>12.0</v>
      </c>
      <c r="I11" s="75">
        <v>13.6</v>
      </c>
      <c r="J11" s="75">
        <v>172.8</v>
      </c>
      <c r="K11" s="83"/>
      <c r="L11" s="83"/>
    </row>
    <row r="12" ht="19.5" customHeight="1">
      <c r="A12" s="287">
        <v>8.0</v>
      </c>
      <c r="B12" s="69">
        <v>6.0</v>
      </c>
      <c r="C12" s="296" t="s">
        <v>3932</v>
      </c>
      <c r="D12" s="75">
        <v>57.6</v>
      </c>
      <c r="E12" s="75">
        <v>20.0</v>
      </c>
      <c r="F12" s="75">
        <v>24.0</v>
      </c>
      <c r="G12" s="75">
        <v>50.4</v>
      </c>
      <c r="H12" s="75"/>
      <c r="I12" s="75">
        <v>48.0</v>
      </c>
      <c r="J12" s="75">
        <v>200.0</v>
      </c>
      <c r="K12" s="83"/>
      <c r="L12" s="83"/>
    </row>
    <row r="13" ht="19.5" customHeight="1">
      <c r="A13" s="287">
        <v>9.0</v>
      </c>
      <c r="B13" s="69">
        <v>6.0</v>
      </c>
      <c r="C13" s="296" t="s">
        <v>3933</v>
      </c>
      <c r="D13" s="75">
        <v>86.4</v>
      </c>
      <c r="E13" s="75">
        <v>38.4</v>
      </c>
      <c r="F13" s="75">
        <v>68.8</v>
      </c>
      <c r="G13" s="75">
        <v>21.6</v>
      </c>
      <c r="H13" s="75">
        <v>14.4</v>
      </c>
      <c r="I13" s="75">
        <v>10.4</v>
      </c>
      <c r="J13" s="75">
        <v>240.0</v>
      </c>
      <c r="K13" s="83"/>
      <c r="L13" s="83"/>
    </row>
    <row r="14" ht="19.5" customHeight="1">
      <c r="A14" s="287">
        <v>10.0</v>
      </c>
      <c r="B14" s="69">
        <v>5.0</v>
      </c>
      <c r="C14" s="296" t="s">
        <v>3937</v>
      </c>
      <c r="D14" s="75">
        <v>56.0</v>
      </c>
      <c r="E14" s="75">
        <v>1.6</v>
      </c>
      <c r="F14" s="75">
        <v>30.4</v>
      </c>
      <c r="G14" s="75">
        <v>32.0</v>
      </c>
      <c r="H14" s="75">
        <v>8.0</v>
      </c>
      <c r="I14" s="75">
        <v>16.0</v>
      </c>
      <c r="J14" s="75">
        <v>144.0</v>
      </c>
      <c r="K14" s="83"/>
      <c r="L14" s="83"/>
    </row>
    <row r="15" ht="19.5" customHeight="1">
      <c r="A15" s="287">
        <v>11.0</v>
      </c>
      <c r="B15" s="69">
        <v>4.0</v>
      </c>
      <c r="C15" s="296" t="s">
        <v>3940</v>
      </c>
      <c r="D15" s="75">
        <v>32.0</v>
      </c>
      <c r="E15" s="75">
        <v>36.0</v>
      </c>
      <c r="F15" s="75">
        <v>28.0</v>
      </c>
      <c r="G15" s="75">
        <v>44.0</v>
      </c>
      <c r="H15" s="75"/>
      <c r="I15" s="75">
        <v>20.0</v>
      </c>
      <c r="J15" s="75">
        <v>160.0</v>
      </c>
      <c r="K15" s="83"/>
      <c r="L15" s="83"/>
    </row>
    <row r="16" ht="19.5" customHeight="1">
      <c r="A16" s="287">
        <v>12.0</v>
      </c>
      <c r="B16" s="69">
        <v>4.0</v>
      </c>
      <c r="C16" s="296" t="s">
        <v>3943</v>
      </c>
      <c r="D16" s="75">
        <v>12.0</v>
      </c>
      <c r="E16" s="75">
        <v>16.0</v>
      </c>
      <c r="F16" s="75">
        <v>16.0</v>
      </c>
      <c r="G16" s="75"/>
      <c r="H16" s="75"/>
      <c r="I16" s="75"/>
      <c r="J16" s="75">
        <v>44.0</v>
      </c>
      <c r="K16" s="83"/>
      <c r="L16" s="83"/>
    </row>
    <row r="17" ht="19.5" customHeight="1">
      <c r="A17" s="287">
        <v>13.0</v>
      </c>
      <c r="B17" s="69">
        <v>4.0</v>
      </c>
      <c r="C17" s="296" t="s">
        <v>3946</v>
      </c>
      <c r="D17" s="75">
        <v>36.0</v>
      </c>
      <c r="E17" s="75">
        <v>8.0</v>
      </c>
      <c r="F17" s="75">
        <v>28.0</v>
      </c>
      <c r="G17" s="75">
        <v>24.0</v>
      </c>
      <c r="H17" s="75"/>
      <c r="I17" s="75">
        <v>32.0</v>
      </c>
      <c r="J17" s="75">
        <v>128.0</v>
      </c>
      <c r="K17" s="83"/>
      <c r="L17" s="83"/>
    </row>
    <row r="18" ht="19.5" customHeight="1">
      <c r="A18" s="287">
        <v>14.0</v>
      </c>
      <c r="B18" s="69">
        <v>5.0</v>
      </c>
      <c r="C18" s="296" t="s">
        <v>3949</v>
      </c>
      <c r="D18" s="75">
        <v>4.0</v>
      </c>
      <c r="E18" s="75">
        <v>35.2</v>
      </c>
      <c r="F18" s="75">
        <v>13.6</v>
      </c>
      <c r="G18" s="75"/>
      <c r="H18" s="75"/>
      <c r="I18" s="75">
        <v>3.2</v>
      </c>
      <c r="J18" s="75">
        <v>56.0</v>
      </c>
      <c r="K18" s="83"/>
      <c r="L18" s="83"/>
    </row>
    <row r="19" ht="19.5" customHeight="1">
      <c r="A19" s="287">
        <v>15.0</v>
      </c>
      <c r="B19" s="69">
        <v>5.0</v>
      </c>
      <c r="C19" s="296" t="s">
        <v>3950</v>
      </c>
      <c r="D19" s="75">
        <v>40.8</v>
      </c>
      <c r="E19" s="75">
        <v>17.2</v>
      </c>
      <c r="F19" s="75">
        <v>12.0</v>
      </c>
      <c r="G19" s="75">
        <v>14.4</v>
      </c>
      <c r="H19" s="75"/>
      <c r="I19" s="75">
        <v>44.0</v>
      </c>
      <c r="J19" s="75">
        <v>128.4</v>
      </c>
      <c r="K19" s="83"/>
      <c r="L19" s="83"/>
    </row>
    <row r="20">
      <c r="A20" s="287"/>
      <c r="B20" s="69"/>
      <c r="C20" s="127"/>
      <c r="D20" s="75"/>
      <c r="E20" s="75"/>
      <c r="F20" s="75"/>
      <c r="G20" s="75"/>
      <c r="H20" s="75"/>
      <c r="I20" s="75"/>
      <c r="J20" s="75"/>
      <c r="K20" s="83"/>
      <c r="L20" s="83"/>
    </row>
    <row r="21" ht="30.0" customHeight="1">
      <c r="A21" s="287"/>
      <c r="B21" s="69">
        <v>76.0</v>
      </c>
      <c r="C21" s="367" t="s">
        <v>3893</v>
      </c>
      <c r="D21" s="75">
        <v>627.6</v>
      </c>
      <c r="E21" s="75">
        <v>352.0</v>
      </c>
      <c r="F21" s="75">
        <v>466.0</v>
      </c>
      <c r="G21" s="75">
        <v>490.0</v>
      </c>
      <c r="H21" s="75">
        <v>70.4</v>
      </c>
      <c r="I21" s="75">
        <v>336.0</v>
      </c>
      <c r="J21" s="75" t="s">
        <v>3984</v>
      </c>
      <c r="K21" s="83"/>
      <c r="L21" s="83"/>
    </row>
    <row r="22" ht="30.0" customHeight="1">
      <c r="A22" s="212"/>
      <c r="B22" s="51"/>
      <c r="C22" s="198"/>
      <c r="D22" s="83"/>
      <c r="E22" s="83"/>
      <c r="F22" s="83"/>
      <c r="G22" s="83"/>
      <c r="H22" s="83"/>
      <c r="I22" s="83"/>
      <c r="J22" s="83"/>
      <c r="K22" s="83"/>
      <c r="L22" s="83"/>
    </row>
    <row r="23" ht="30.0" customHeight="1">
      <c r="A23" s="212"/>
      <c r="B23" s="51"/>
      <c r="C23" s="198"/>
      <c r="D23" s="83"/>
      <c r="E23" s="83"/>
      <c r="F23" s="83"/>
      <c r="G23" s="83"/>
      <c r="H23" s="83"/>
      <c r="I23" s="83"/>
      <c r="J23" s="83"/>
      <c r="K23" s="83"/>
      <c r="L23" s="83"/>
    </row>
    <row r="24" ht="30.0" customHeight="1">
      <c r="A24" s="212"/>
      <c r="B24" s="51"/>
      <c r="C24" s="198"/>
      <c r="D24" s="83"/>
      <c r="E24" s="83"/>
      <c r="F24" s="83"/>
      <c r="G24" s="83"/>
      <c r="H24" s="83"/>
      <c r="I24" s="83"/>
      <c r="J24" s="83"/>
      <c r="K24" s="83"/>
      <c r="L24" s="83"/>
    </row>
    <row r="25" ht="30.0" customHeight="1">
      <c r="A25" s="212"/>
      <c r="B25" s="51"/>
      <c r="C25" s="198"/>
      <c r="D25" s="83"/>
      <c r="E25" s="83"/>
      <c r="F25" s="83"/>
      <c r="G25" s="83"/>
      <c r="H25" s="83"/>
      <c r="I25" s="83"/>
      <c r="J25" s="83"/>
      <c r="K25" s="83"/>
      <c r="L25" s="83"/>
    </row>
    <row r="26" ht="30.0" customHeight="1">
      <c r="A26" s="212"/>
      <c r="B26" s="51"/>
      <c r="C26" s="198"/>
      <c r="D26" s="83"/>
      <c r="E26" s="83"/>
      <c r="F26" s="83"/>
      <c r="G26" s="83"/>
      <c r="H26" s="83"/>
      <c r="I26" s="83"/>
      <c r="J26" s="83"/>
      <c r="K26" s="83"/>
      <c r="L26" s="83"/>
    </row>
    <row r="27" ht="30.0" customHeight="1">
      <c r="A27" s="212"/>
      <c r="B27" s="51"/>
      <c r="C27" s="198"/>
      <c r="D27" s="83"/>
      <c r="E27" s="83"/>
      <c r="F27" s="83"/>
      <c r="G27" s="83"/>
      <c r="H27" s="83"/>
      <c r="I27" s="83"/>
      <c r="J27" s="83"/>
      <c r="K27" s="83"/>
      <c r="L27" s="83"/>
    </row>
    <row r="28" ht="30.0" customHeight="1">
      <c r="A28" s="212"/>
      <c r="B28" s="51"/>
      <c r="C28" s="198"/>
      <c r="D28" s="83"/>
      <c r="E28" s="83"/>
      <c r="F28" s="83"/>
      <c r="G28" s="83"/>
      <c r="H28" s="83"/>
      <c r="I28" s="83"/>
      <c r="J28" s="83"/>
      <c r="K28" s="83"/>
      <c r="L28" s="83"/>
    </row>
    <row r="29" ht="30.0" customHeight="1">
      <c r="A29" s="212"/>
      <c r="B29" s="51"/>
      <c r="C29" s="198"/>
      <c r="D29" s="83"/>
      <c r="E29" s="83"/>
      <c r="F29" s="83"/>
      <c r="G29" s="83"/>
      <c r="H29" s="83"/>
      <c r="I29" s="83"/>
      <c r="J29" s="83"/>
      <c r="K29" s="83"/>
      <c r="L29" s="83"/>
    </row>
    <row r="30" ht="30.0" customHeight="1">
      <c r="A30" s="212"/>
      <c r="B30" s="51"/>
      <c r="C30" s="198"/>
      <c r="D30" s="83"/>
      <c r="E30" s="83"/>
      <c r="F30" s="83"/>
      <c r="G30" s="83"/>
      <c r="H30" s="83"/>
      <c r="I30" s="83"/>
      <c r="J30" s="83"/>
      <c r="K30" s="83"/>
      <c r="L30" s="83"/>
    </row>
    <row r="31" ht="30.0" customHeight="1">
      <c r="A31" s="212"/>
      <c r="B31" s="51"/>
      <c r="C31" s="198"/>
      <c r="D31" s="83"/>
      <c r="E31" s="83"/>
      <c r="F31" s="83"/>
      <c r="G31" s="83"/>
      <c r="H31" s="83"/>
      <c r="I31" s="83"/>
      <c r="J31" s="83"/>
      <c r="K31" s="83"/>
      <c r="L31" s="83"/>
    </row>
    <row r="32" ht="30.0" customHeight="1">
      <c r="A32" s="212"/>
      <c r="B32" s="51"/>
      <c r="C32" s="198"/>
      <c r="D32" s="83"/>
      <c r="E32" s="83"/>
      <c r="F32" s="83"/>
      <c r="G32" s="83"/>
      <c r="H32" s="83"/>
      <c r="I32" s="83"/>
      <c r="J32" s="83"/>
      <c r="K32" s="83"/>
      <c r="L32" s="83"/>
    </row>
    <row r="33" ht="30.0" customHeight="1">
      <c r="A33" s="212"/>
      <c r="B33" s="51"/>
      <c r="C33" s="198"/>
      <c r="D33" s="83"/>
      <c r="E33" s="83"/>
      <c r="F33" s="83"/>
      <c r="G33" s="83"/>
      <c r="H33" s="83"/>
      <c r="I33" s="83"/>
      <c r="J33" s="83"/>
      <c r="K33" s="83"/>
      <c r="L33" s="83"/>
    </row>
    <row r="34" ht="30.0" customHeight="1">
      <c r="A34" s="212"/>
      <c r="B34" s="51"/>
      <c r="C34" s="198"/>
      <c r="D34" s="83"/>
      <c r="E34" s="83"/>
      <c r="F34" s="83"/>
      <c r="G34" s="83"/>
      <c r="H34" s="83"/>
      <c r="I34" s="83"/>
      <c r="J34" s="83"/>
      <c r="K34" s="83"/>
      <c r="L34" s="83"/>
    </row>
    <row r="35" ht="30.0" customHeight="1">
      <c r="A35" s="212"/>
      <c r="B35" s="51"/>
      <c r="C35" s="198"/>
      <c r="D35" s="83"/>
      <c r="E35" s="83"/>
      <c r="F35" s="83"/>
      <c r="G35" s="83"/>
      <c r="H35" s="83"/>
      <c r="I35" s="83"/>
      <c r="J35" s="83"/>
      <c r="K35" s="83"/>
      <c r="L35" s="83"/>
    </row>
    <row r="36" ht="30.0" customHeight="1">
      <c r="A36" s="212"/>
      <c r="B36" s="51"/>
      <c r="C36" s="198"/>
      <c r="D36" s="83"/>
      <c r="E36" s="83"/>
      <c r="F36" s="83"/>
      <c r="G36" s="83"/>
      <c r="H36" s="83"/>
      <c r="I36" s="83"/>
      <c r="J36" s="83"/>
      <c r="K36" s="83"/>
      <c r="L36" s="83"/>
    </row>
    <row r="37" ht="30.0" customHeight="1">
      <c r="A37" s="212"/>
      <c r="B37" s="51"/>
      <c r="C37" s="198"/>
      <c r="D37" s="83"/>
      <c r="E37" s="83"/>
      <c r="F37" s="83"/>
      <c r="G37" s="83"/>
      <c r="H37" s="83"/>
      <c r="I37" s="83"/>
      <c r="J37" s="83"/>
      <c r="K37" s="83"/>
      <c r="L37" s="83"/>
    </row>
    <row r="38" ht="30.0" customHeight="1">
      <c r="A38" s="212"/>
      <c r="B38" s="51"/>
      <c r="C38" s="198"/>
      <c r="D38" s="83"/>
      <c r="E38" s="83"/>
      <c r="F38" s="83"/>
      <c r="G38" s="83"/>
      <c r="H38" s="83"/>
      <c r="I38" s="83"/>
      <c r="J38" s="83"/>
      <c r="K38" s="83"/>
      <c r="L38" s="83"/>
    </row>
    <row r="39" ht="30.0" customHeight="1">
      <c r="A39" s="212"/>
      <c r="B39" s="51"/>
      <c r="C39" s="198"/>
      <c r="D39" s="83"/>
      <c r="E39" s="83"/>
      <c r="F39" s="83"/>
      <c r="G39" s="83"/>
      <c r="H39" s="83"/>
      <c r="I39" s="83"/>
      <c r="J39" s="83"/>
      <c r="K39" s="83"/>
      <c r="L39" s="83"/>
    </row>
    <row r="40" ht="30.0" customHeight="1">
      <c r="A40" s="212"/>
      <c r="B40" s="51"/>
      <c r="C40" s="198"/>
      <c r="D40" s="83"/>
      <c r="E40" s="83"/>
      <c r="F40" s="83"/>
      <c r="G40" s="83"/>
      <c r="H40" s="83"/>
      <c r="I40" s="83"/>
      <c r="J40" s="83"/>
      <c r="K40" s="83"/>
      <c r="L40" s="83"/>
    </row>
    <row r="41" ht="30.0" customHeight="1">
      <c r="A41" s="212"/>
      <c r="B41" s="51"/>
      <c r="C41" s="198"/>
      <c r="D41" s="83"/>
      <c r="E41" s="83"/>
      <c r="F41" s="83"/>
      <c r="G41" s="83"/>
      <c r="H41" s="83"/>
      <c r="I41" s="83"/>
      <c r="J41" s="83"/>
      <c r="K41" s="83"/>
      <c r="L41" s="83"/>
    </row>
    <row r="42" ht="30.0" customHeight="1">
      <c r="A42" s="212"/>
      <c r="B42" s="51"/>
      <c r="C42" s="198"/>
      <c r="D42" s="83"/>
      <c r="E42" s="83"/>
      <c r="F42" s="83"/>
      <c r="G42" s="83"/>
      <c r="H42" s="83"/>
      <c r="I42" s="83"/>
      <c r="J42" s="83"/>
      <c r="K42" s="83"/>
      <c r="L42" s="83"/>
    </row>
    <row r="43" ht="30.0" customHeight="1">
      <c r="A43" s="212"/>
      <c r="B43" s="51"/>
      <c r="C43" s="198"/>
      <c r="D43" s="83"/>
      <c r="E43" s="83"/>
      <c r="F43" s="83"/>
      <c r="G43" s="83"/>
      <c r="H43" s="83"/>
      <c r="I43" s="83"/>
      <c r="J43" s="83"/>
      <c r="K43" s="83"/>
      <c r="L43" s="83"/>
    </row>
    <row r="44" ht="30.0" customHeight="1">
      <c r="A44" s="212"/>
      <c r="B44" s="51"/>
      <c r="C44" s="198"/>
      <c r="D44" s="83"/>
      <c r="E44" s="83"/>
      <c r="F44" s="83"/>
      <c r="G44" s="83"/>
      <c r="H44" s="83"/>
      <c r="I44" s="83"/>
      <c r="J44" s="83"/>
      <c r="K44" s="83"/>
      <c r="L44" s="83"/>
    </row>
    <row r="45" ht="30.0" customHeight="1">
      <c r="A45" s="212"/>
      <c r="B45" s="51"/>
      <c r="C45" s="198"/>
      <c r="D45" s="83"/>
      <c r="E45" s="83"/>
      <c r="F45" s="83"/>
      <c r="G45" s="83"/>
      <c r="H45" s="83"/>
      <c r="I45" s="83"/>
      <c r="J45" s="83"/>
      <c r="K45" s="83"/>
      <c r="L45" s="83"/>
    </row>
    <row r="46" ht="30.0" customHeight="1">
      <c r="A46" s="212"/>
      <c r="B46" s="51"/>
      <c r="C46" s="198"/>
      <c r="D46" s="83"/>
      <c r="E46" s="83"/>
      <c r="F46" s="83"/>
      <c r="G46" s="83"/>
      <c r="H46" s="83"/>
      <c r="I46" s="83"/>
      <c r="J46" s="83"/>
      <c r="K46" s="83"/>
      <c r="L46" s="83"/>
    </row>
    <row r="47" ht="30.0" customHeight="1">
      <c r="A47" s="212"/>
      <c r="B47" s="51"/>
      <c r="C47" s="198"/>
      <c r="D47" s="83"/>
      <c r="E47" s="83"/>
      <c r="F47" s="83"/>
      <c r="G47" s="83"/>
      <c r="H47" s="83"/>
      <c r="I47" s="83"/>
      <c r="J47" s="83"/>
      <c r="K47" s="83"/>
      <c r="L47" s="83"/>
    </row>
    <row r="48" ht="30.0" customHeight="1">
      <c r="A48" s="212"/>
      <c r="B48" s="51"/>
      <c r="C48" s="198"/>
      <c r="D48" s="83"/>
      <c r="E48" s="83"/>
      <c r="F48" s="83"/>
      <c r="G48" s="83"/>
      <c r="H48" s="83"/>
      <c r="I48" s="83"/>
      <c r="J48" s="83"/>
      <c r="K48" s="83"/>
      <c r="L48" s="83"/>
    </row>
    <row r="49" ht="30.0" customHeight="1">
      <c r="A49" s="212"/>
      <c r="B49" s="51"/>
      <c r="C49" s="198"/>
      <c r="D49" s="83"/>
      <c r="E49" s="83"/>
      <c r="F49" s="83"/>
      <c r="G49" s="83"/>
      <c r="H49" s="83"/>
      <c r="I49" s="83"/>
      <c r="J49" s="83"/>
      <c r="K49" s="83"/>
      <c r="L49" s="83"/>
    </row>
    <row r="50" ht="30.0" customHeight="1">
      <c r="A50" s="212"/>
      <c r="B50" s="51"/>
      <c r="C50" s="198"/>
      <c r="D50" s="83"/>
      <c r="E50" s="83"/>
      <c r="F50" s="83"/>
      <c r="G50" s="83"/>
      <c r="H50" s="83"/>
      <c r="I50" s="83"/>
      <c r="J50" s="83"/>
      <c r="K50" s="83"/>
      <c r="L50" s="83"/>
    </row>
    <row r="51" ht="30.0" customHeight="1">
      <c r="A51" s="212"/>
      <c r="B51" s="51"/>
      <c r="C51" s="198"/>
      <c r="D51" s="83"/>
      <c r="E51" s="83"/>
      <c r="F51" s="83"/>
      <c r="G51" s="83"/>
      <c r="H51" s="83"/>
      <c r="I51" s="83"/>
      <c r="J51" s="83"/>
      <c r="K51" s="83"/>
      <c r="L51" s="83"/>
    </row>
    <row r="52" ht="30.0" customHeight="1">
      <c r="A52" s="212"/>
      <c r="B52" s="51"/>
      <c r="C52" s="198"/>
      <c r="D52" s="83"/>
      <c r="E52" s="83"/>
      <c r="F52" s="83"/>
      <c r="G52" s="83"/>
      <c r="H52" s="83"/>
      <c r="I52" s="83"/>
      <c r="J52" s="83"/>
      <c r="K52" s="83"/>
      <c r="L52" s="83"/>
    </row>
    <row r="53" ht="30.0" customHeight="1">
      <c r="A53" s="212"/>
      <c r="B53" s="51"/>
      <c r="C53" s="198"/>
      <c r="D53" s="83"/>
      <c r="E53" s="83"/>
      <c r="F53" s="83"/>
      <c r="G53" s="83"/>
      <c r="H53" s="83"/>
      <c r="I53" s="83"/>
      <c r="J53" s="83"/>
      <c r="K53" s="83"/>
      <c r="L53" s="83"/>
    </row>
    <row r="54" ht="30.0" customHeight="1">
      <c r="A54" s="212"/>
      <c r="B54" s="51"/>
      <c r="C54" s="198"/>
      <c r="D54" s="83"/>
      <c r="E54" s="83"/>
      <c r="F54" s="83"/>
      <c r="G54" s="83"/>
      <c r="H54" s="83"/>
      <c r="I54" s="83"/>
      <c r="J54" s="83"/>
      <c r="K54" s="83"/>
      <c r="L54" s="83"/>
    </row>
    <row r="55" ht="30.0" customHeight="1">
      <c r="A55" s="212"/>
      <c r="B55" s="51"/>
      <c r="C55" s="198"/>
      <c r="D55" s="83"/>
      <c r="E55" s="83"/>
      <c r="F55" s="83"/>
      <c r="G55" s="83"/>
      <c r="H55" s="83"/>
      <c r="I55" s="83"/>
      <c r="J55" s="83"/>
      <c r="K55" s="83"/>
      <c r="L55" s="83"/>
    </row>
    <row r="56" ht="30.0" customHeight="1">
      <c r="A56" s="212"/>
      <c r="B56" s="51"/>
      <c r="C56" s="198"/>
      <c r="D56" s="83"/>
      <c r="E56" s="83"/>
      <c r="F56" s="83"/>
      <c r="G56" s="83"/>
      <c r="H56" s="83"/>
      <c r="I56" s="83"/>
      <c r="J56" s="83"/>
      <c r="K56" s="83"/>
      <c r="L56" s="83"/>
    </row>
    <row r="57" ht="30.0" customHeight="1">
      <c r="A57" s="212"/>
      <c r="B57" s="51"/>
      <c r="C57" s="198"/>
      <c r="D57" s="83"/>
      <c r="E57" s="83"/>
      <c r="F57" s="83"/>
      <c r="G57" s="83"/>
      <c r="H57" s="83"/>
      <c r="I57" s="83"/>
      <c r="J57" s="83"/>
      <c r="K57" s="83"/>
      <c r="L57" s="83"/>
    </row>
    <row r="58" ht="30.0" customHeight="1">
      <c r="A58" s="212"/>
      <c r="B58" s="51"/>
      <c r="C58" s="198"/>
      <c r="D58" s="83"/>
      <c r="E58" s="83"/>
      <c r="F58" s="83"/>
      <c r="G58" s="83"/>
      <c r="H58" s="83"/>
      <c r="I58" s="83"/>
      <c r="J58" s="83"/>
      <c r="K58" s="83"/>
      <c r="L58" s="83"/>
    </row>
    <row r="59" ht="30.0" customHeight="1">
      <c r="A59" s="212"/>
      <c r="B59" s="51"/>
      <c r="C59" s="198"/>
      <c r="D59" s="83"/>
      <c r="E59" s="83"/>
      <c r="F59" s="83"/>
      <c r="G59" s="83"/>
      <c r="H59" s="83"/>
      <c r="I59" s="83"/>
      <c r="J59" s="83"/>
      <c r="K59" s="83"/>
      <c r="L59" s="83"/>
    </row>
    <row r="60" ht="30.0" customHeight="1">
      <c r="A60" s="212"/>
      <c r="B60" s="51"/>
      <c r="C60" s="198"/>
      <c r="D60" s="83"/>
      <c r="E60" s="83"/>
      <c r="F60" s="83"/>
      <c r="G60" s="83"/>
      <c r="H60" s="83"/>
      <c r="I60" s="83"/>
      <c r="J60" s="83"/>
      <c r="K60" s="83"/>
      <c r="L60" s="83"/>
    </row>
    <row r="61" ht="30.0" customHeight="1">
      <c r="A61" s="212"/>
      <c r="B61" s="51"/>
      <c r="C61" s="198"/>
      <c r="D61" s="83"/>
      <c r="E61" s="83"/>
      <c r="F61" s="83"/>
      <c r="G61" s="83"/>
      <c r="H61" s="83"/>
      <c r="I61" s="83"/>
      <c r="J61" s="83"/>
      <c r="K61" s="83"/>
      <c r="L61" s="83"/>
    </row>
    <row r="62" ht="30.0" customHeight="1">
      <c r="A62" s="212"/>
      <c r="B62" s="51"/>
      <c r="C62" s="198"/>
      <c r="D62" s="83"/>
      <c r="E62" s="83"/>
      <c r="F62" s="83"/>
      <c r="G62" s="83"/>
      <c r="H62" s="83"/>
      <c r="I62" s="83"/>
      <c r="J62" s="83"/>
      <c r="K62" s="83"/>
      <c r="L62" s="83"/>
    </row>
    <row r="63" ht="30.0" customHeight="1">
      <c r="A63" s="212"/>
      <c r="B63" s="51"/>
      <c r="C63" s="198"/>
      <c r="D63" s="83"/>
      <c r="E63" s="83"/>
      <c r="F63" s="83"/>
      <c r="G63" s="83"/>
      <c r="H63" s="83"/>
      <c r="I63" s="83"/>
      <c r="J63" s="83"/>
      <c r="K63" s="83"/>
      <c r="L63" s="83"/>
    </row>
    <row r="64" ht="30.0" customHeight="1">
      <c r="A64" s="212"/>
      <c r="B64" s="51"/>
      <c r="C64" s="198"/>
      <c r="D64" s="83"/>
      <c r="E64" s="83"/>
      <c r="F64" s="83"/>
      <c r="G64" s="83"/>
      <c r="H64" s="83"/>
      <c r="I64" s="83"/>
      <c r="J64" s="83"/>
      <c r="K64" s="83"/>
      <c r="L64" s="83"/>
    </row>
    <row r="65" ht="30.0" customHeight="1">
      <c r="A65" s="212"/>
      <c r="B65" s="51"/>
      <c r="C65" s="198"/>
      <c r="D65" s="83"/>
      <c r="E65" s="83"/>
      <c r="F65" s="83"/>
      <c r="G65" s="83"/>
      <c r="H65" s="83"/>
      <c r="I65" s="83"/>
      <c r="J65" s="83"/>
      <c r="K65" s="83"/>
      <c r="L65" s="83"/>
    </row>
    <row r="66" ht="30.0" customHeight="1">
      <c r="A66" s="212"/>
      <c r="B66" s="51"/>
      <c r="C66" s="198"/>
      <c r="D66" s="83"/>
      <c r="E66" s="83"/>
      <c r="F66" s="83"/>
      <c r="G66" s="83"/>
      <c r="H66" s="83"/>
      <c r="I66" s="83"/>
      <c r="J66" s="83"/>
      <c r="K66" s="83"/>
      <c r="L66" s="83"/>
    </row>
    <row r="67" ht="30.0" customHeight="1">
      <c r="A67" s="212"/>
      <c r="B67" s="51"/>
      <c r="C67" s="198"/>
      <c r="D67" s="83"/>
      <c r="E67" s="83"/>
      <c r="F67" s="83"/>
      <c r="G67" s="83"/>
      <c r="H67" s="83"/>
      <c r="I67" s="83"/>
      <c r="J67" s="83"/>
      <c r="K67" s="83"/>
      <c r="L67" s="83"/>
    </row>
    <row r="68" ht="30.0" customHeight="1">
      <c r="A68" s="212"/>
      <c r="B68" s="51"/>
      <c r="C68" s="198"/>
      <c r="D68" s="83"/>
      <c r="E68" s="83"/>
      <c r="F68" s="83"/>
      <c r="G68" s="83"/>
      <c r="H68" s="83"/>
      <c r="I68" s="83"/>
      <c r="J68" s="83"/>
      <c r="K68" s="83"/>
      <c r="L68" s="83"/>
    </row>
    <row r="69" ht="30.0" customHeight="1">
      <c r="A69" s="212"/>
      <c r="B69" s="51"/>
      <c r="C69" s="198"/>
      <c r="D69" s="83"/>
      <c r="E69" s="83"/>
      <c r="F69" s="83"/>
      <c r="G69" s="83"/>
      <c r="H69" s="83"/>
      <c r="I69" s="83"/>
      <c r="J69" s="83"/>
      <c r="K69" s="83"/>
      <c r="L69" s="83"/>
    </row>
    <row r="70" ht="30.0" customHeight="1">
      <c r="A70" s="212"/>
      <c r="B70" s="51"/>
      <c r="C70" s="198"/>
      <c r="D70" s="83"/>
      <c r="E70" s="83"/>
      <c r="F70" s="83"/>
      <c r="G70" s="83"/>
      <c r="H70" s="83"/>
      <c r="I70" s="83"/>
      <c r="J70" s="83"/>
      <c r="K70" s="83"/>
      <c r="L70" s="83"/>
    </row>
    <row r="71" ht="30.0" customHeight="1">
      <c r="A71" s="212"/>
      <c r="B71" s="51"/>
      <c r="C71" s="198"/>
      <c r="D71" s="83"/>
      <c r="E71" s="83"/>
      <c r="F71" s="83"/>
      <c r="G71" s="83"/>
      <c r="H71" s="83"/>
      <c r="I71" s="83"/>
      <c r="J71" s="83"/>
      <c r="K71" s="83"/>
      <c r="L71" s="83"/>
    </row>
    <row r="72" ht="30.0" customHeight="1">
      <c r="A72" s="212"/>
      <c r="B72" s="51"/>
      <c r="C72" s="198"/>
      <c r="D72" s="83"/>
      <c r="E72" s="83"/>
      <c r="F72" s="83"/>
      <c r="G72" s="83"/>
      <c r="H72" s="83"/>
      <c r="I72" s="83"/>
      <c r="J72" s="83"/>
      <c r="K72" s="83"/>
      <c r="L72" s="83"/>
    </row>
    <row r="73" ht="30.0" customHeight="1">
      <c r="A73" s="212"/>
      <c r="B73" s="51"/>
      <c r="C73" s="198"/>
      <c r="D73" s="83"/>
      <c r="E73" s="83"/>
      <c r="F73" s="83"/>
      <c r="G73" s="83"/>
      <c r="H73" s="83"/>
      <c r="I73" s="83"/>
      <c r="J73" s="83"/>
      <c r="K73" s="83"/>
      <c r="L73" s="83"/>
    </row>
    <row r="74" ht="30.0" customHeight="1">
      <c r="A74" s="212"/>
      <c r="B74" s="51"/>
      <c r="C74" s="198"/>
      <c r="D74" s="83"/>
      <c r="E74" s="83"/>
      <c r="F74" s="83"/>
      <c r="G74" s="83"/>
      <c r="H74" s="83"/>
      <c r="I74" s="83"/>
      <c r="J74" s="83"/>
      <c r="K74" s="83"/>
      <c r="L74" s="83"/>
    </row>
    <row r="75" ht="30.0" customHeight="1">
      <c r="A75" s="212"/>
      <c r="B75" s="51"/>
      <c r="C75" s="198"/>
      <c r="D75" s="83"/>
      <c r="E75" s="83"/>
      <c r="F75" s="83"/>
      <c r="G75" s="83"/>
      <c r="H75" s="83"/>
      <c r="I75" s="83"/>
      <c r="J75" s="83"/>
      <c r="K75" s="83"/>
      <c r="L75" s="83"/>
    </row>
    <row r="76" ht="30.0" customHeight="1">
      <c r="A76" s="212"/>
      <c r="B76" s="51"/>
      <c r="C76" s="198"/>
      <c r="D76" s="83"/>
      <c r="E76" s="83"/>
      <c r="F76" s="83"/>
      <c r="G76" s="83"/>
      <c r="H76" s="83"/>
      <c r="I76" s="83"/>
      <c r="J76" s="83"/>
      <c r="K76" s="83"/>
      <c r="L76" s="83"/>
    </row>
    <row r="77" ht="30.0" customHeight="1">
      <c r="A77" s="212"/>
      <c r="B77" s="51"/>
      <c r="C77" s="198"/>
      <c r="D77" s="83"/>
      <c r="E77" s="83"/>
      <c r="F77" s="83"/>
      <c r="G77" s="83"/>
      <c r="H77" s="83"/>
      <c r="I77" s="83"/>
      <c r="J77" s="83"/>
      <c r="K77" s="83"/>
      <c r="L77" s="83"/>
    </row>
    <row r="78" ht="30.0" customHeight="1">
      <c r="A78" s="212"/>
      <c r="B78" s="51"/>
      <c r="C78" s="198"/>
      <c r="D78" s="83"/>
      <c r="E78" s="83"/>
      <c r="F78" s="83"/>
      <c r="G78" s="83"/>
      <c r="H78" s="83"/>
      <c r="I78" s="83"/>
      <c r="J78" s="83"/>
      <c r="K78" s="83"/>
      <c r="L78" s="83"/>
    </row>
    <row r="79" ht="30.0" customHeight="1">
      <c r="A79" s="212"/>
      <c r="B79" s="51"/>
      <c r="C79" s="198"/>
      <c r="D79" s="83"/>
      <c r="E79" s="83"/>
      <c r="F79" s="83"/>
      <c r="G79" s="83"/>
      <c r="H79" s="83"/>
      <c r="I79" s="83"/>
      <c r="J79" s="83"/>
      <c r="K79" s="83"/>
      <c r="L79" s="83"/>
    </row>
    <row r="80" ht="30.0" customHeight="1">
      <c r="A80" s="212"/>
      <c r="B80" s="51"/>
      <c r="C80" s="198"/>
      <c r="D80" s="83"/>
      <c r="E80" s="83"/>
      <c r="F80" s="83"/>
      <c r="G80" s="83"/>
      <c r="H80" s="83"/>
      <c r="I80" s="83"/>
      <c r="J80" s="83"/>
      <c r="K80" s="83"/>
      <c r="L80" s="83"/>
    </row>
    <row r="81" ht="30.0" customHeight="1">
      <c r="A81" s="212"/>
      <c r="B81" s="51"/>
      <c r="C81" s="198"/>
      <c r="D81" s="83"/>
      <c r="E81" s="83"/>
      <c r="F81" s="83"/>
      <c r="G81" s="83"/>
      <c r="H81" s="83"/>
      <c r="I81" s="83"/>
      <c r="J81" s="83"/>
      <c r="K81" s="83"/>
      <c r="L81" s="83"/>
    </row>
    <row r="82" ht="30.0" customHeight="1">
      <c r="A82" s="212"/>
      <c r="B82" s="51"/>
      <c r="C82" s="198"/>
      <c r="D82" s="83"/>
      <c r="E82" s="83"/>
      <c r="F82" s="83"/>
      <c r="G82" s="83"/>
      <c r="H82" s="83"/>
      <c r="I82" s="83"/>
      <c r="J82" s="83"/>
      <c r="K82" s="83"/>
      <c r="L82" s="83"/>
    </row>
    <row r="83" ht="30.0" customHeight="1">
      <c r="A83" s="212"/>
      <c r="B83" s="51"/>
      <c r="C83" s="198"/>
      <c r="D83" s="83"/>
      <c r="E83" s="83"/>
      <c r="F83" s="83"/>
      <c r="G83" s="83"/>
      <c r="H83" s="83"/>
      <c r="I83" s="83"/>
      <c r="J83" s="83"/>
      <c r="K83" s="83"/>
      <c r="L83" s="83"/>
    </row>
    <row r="84" ht="30.0" customHeight="1">
      <c r="A84" s="212"/>
      <c r="B84" s="51"/>
      <c r="C84" s="198"/>
      <c r="D84" s="83"/>
      <c r="E84" s="83"/>
      <c r="F84" s="83"/>
      <c r="G84" s="83"/>
      <c r="H84" s="83"/>
      <c r="I84" s="83"/>
      <c r="J84" s="83"/>
      <c r="K84" s="83"/>
      <c r="L84" s="83"/>
    </row>
    <row r="85" ht="30.0" customHeight="1">
      <c r="A85" s="212"/>
      <c r="B85" s="51"/>
      <c r="C85" s="198"/>
      <c r="D85" s="83"/>
      <c r="E85" s="83"/>
      <c r="F85" s="83"/>
      <c r="G85" s="83"/>
      <c r="H85" s="83"/>
      <c r="I85" s="83"/>
      <c r="J85" s="83"/>
      <c r="K85" s="83"/>
      <c r="L85" s="83"/>
    </row>
    <row r="86" ht="30.0" customHeight="1">
      <c r="A86" s="212"/>
      <c r="B86" s="51"/>
      <c r="C86" s="198"/>
      <c r="D86" s="83"/>
      <c r="E86" s="83"/>
      <c r="F86" s="83"/>
      <c r="G86" s="83"/>
      <c r="H86" s="83"/>
      <c r="I86" s="83"/>
      <c r="J86" s="83"/>
      <c r="K86" s="83"/>
      <c r="L86" s="83"/>
    </row>
    <row r="87" ht="30.0" customHeight="1">
      <c r="A87" s="212"/>
      <c r="B87" s="51"/>
      <c r="C87" s="198"/>
      <c r="D87" s="83"/>
      <c r="E87" s="83"/>
      <c r="F87" s="83"/>
      <c r="G87" s="83"/>
      <c r="H87" s="83"/>
      <c r="I87" s="83"/>
      <c r="J87" s="83"/>
      <c r="K87" s="83"/>
      <c r="L87" s="83"/>
    </row>
    <row r="88" ht="30.0" customHeight="1">
      <c r="A88" s="212"/>
      <c r="B88" s="51"/>
      <c r="C88" s="198"/>
      <c r="D88" s="83"/>
      <c r="E88" s="83"/>
      <c r="F88" s="83"/>
      <c r="G88" s="83"/>
      <c r="H88" s="83"/>
      <c r="I88" s="83"/>
      <c r="J88" s="83"/>
      <c r="K88" s="83"/>
      <c r="L88" s="83"/>
    </row>
    <row r="89" ht="30.0" customHeight="1">
      <c r="A89" s="212"/>
      <c r="B89" s="51"/>
      <c r="C89" s="198"/>
      <c r="D89" s="83"/>
      <c r="E89" s="83"/>
      <c r="F89" s="83"/>
      <c r="G89" s="83"/>
      <c r="H89" s="83"/>
      <c r="I89" s="83"/>
      <c r="J89" s="83"/>
      <c r="K89" s="83"/>
      <c r="L89" s="83"/>
    </row>
    <row r="90" ht="30.0" customHeight="1">
      <c r="A90" s="212"/>
      <c r="B90" s="51"/>
      <c r="C90" s="198"/>
      <c r="D90" s="83"/>
      <c r="E90" s="83"/>
      <c r="F90" s="83"/>
      <c r="G90" s="83"/>
      <c r="H90" s="83"/>
      <c r="I90" s="83"/>
      <c r="J90" s="83"/>
      <c r="K90" s="83"/>
      <c r="L90" s="83"/>
    </row>
    <row r="91" ht="30.0" customHeight="1">
      <c r="A91" s="212"/>
      <c r="B91" s="51"/>
      <c r="C91" s="198"/>
      <c r="D91" s="83"/>
      <c r="E91" s="83"/>
      <c r="F91" s="83"/>
      <c r="G91" s="83"/>
      <c r="H91" s="83"/>
      <c r="I91" s="83"/>
      <c r="J91" s="83"/>
      <c r="K91" s="83"/>
      <c r="L91" s="83"/>
    </row>
    <row r="92" ht="30.0" customHeight="1">
      <c r="A92" s="212"/>
      <c r="B92" s="51"/>
      <c r="C92" s="198"/>
      <c r="D92" s="83"/>
      <c r="E92" s="83"/>
      <c r="F92" s="83"/>
      <c r="G92" s="83"/>
      <c r="H92" s="83"/>
      <c r="I92" s="83"/>
      <c r="J92" s="83"/>
      <c r="K92" s="83"/>
      <c r="L92" s="83"/>
    </row>
    <row r="93" ht="30.0" customHeight="1">
      <c r="A93" s="212"/>
      <c r="B93" s="51"/>
      <c r="C93" s="198"/>
      <c r="D93" s="83"/>
      <c r="E93" s="83"/>
      <c r="F93" s="83"/>
      <c r="G93" s="83"/>
      <c r="H93" s="83"/>
      <c r="I93" s="83"/>
      <c r="J93" s="83"/>
      <c r="K93" s="83"/>
      <c r="L93" s="83"/>
    </row>
    <row r="94" ht="30.0" customHeight="1">
      <c r="A94" s="212"/>
      <c r="B94" s="51"/>
      <c r="C94" s="198"/>
      <c r="D94" s="83"/>
      <c r="E94" s="83"/>
      <c r="F94" s="83"/>
      <c r="G94" s="83"/>
      <c r="H94" s="83"/>
      <c r="I94" s="83"/>
      <c r="J94" s="83"/>
      <c r="K94" s="83"/>
      <c r="L94" s="83"/>
    </row>
    <row r="95" ht="30.0" customHeight="1">
      <c r="A95" s="212"/>
      <c r="B95" s="51"/>
      <c r="C95" s="198"/>
      <c r="D95" s="83"/>
      <c r="E95" s="83"/>
      <c r="F95" s="83"/>
      <c r="G95" s="83"/>
      <c r="H95" s="83"/>
      <c r="I95" s="83"/>
      <c r="J95" s="83"/>
      <c r="K95" s="83"/>
      <c r="L95" s="83"/>
    </row>
    <row r="96" ht="30.0" customHeight="1">
      <c r="A96" s="212"/>
      <c r="B96" s="51"/>
      <c r="C96" s="198"/>
      <c r="D96" s="83"/>
      <c r="E96" s="83"/>
      <c r="F96" s="83"/>
      <c r="G96" s="83"/>
      <c r="H96" s="83"/>
      <c r="I96" s="83"/>
      <c r="J96" s="83"/>
      <c r="K96" s="83"/>
      <c r="L96" s="83"/>
    </row>
    <row r="97" ht="30.0" customHeight="1">
      <c r="A97" s="212"/>
      <c r="B97" s="51"/>
      <c r="C97" s="198"/>
      <c r="D97" s="83"/>
      <c r="E97" s="83"/>
      <c r="F97" s="83"/>
      <c r="G97" s="83"/>
      <c r="H97" s="83"/>
      <c r="I97" s="83"/>
      <c r="J97" s="83"/>
      <c r="K97" s="83"/>
      <c r="L97" s="83"/>
    </row>
    <row r="98" ht="30.0" customHeight="1">
      <c r="A98" s="212"/>
      <c r="B98" s="51"/>
      <c r="C98" s="198"/>
      <c r="D98" s="83"/>
      <c r="E98" s="83"/>
      <c r="F98" s="83"/>
      <c r="G98" s="83"/>
      <c r="H98" s="83"/>
      <c r="I98" s="83"/>
      <c r="J98" s="83"/>
      <c r="K98" s="83"/>
      <c r="L98" s="83"/>
    </row>
    <row r="99" ht="30.0" customHeight="1">
      <c r="A99" s="212"/>
      <c r="B99" s="51"/>
      <c r="C99" s="198"/>
      <c r="D99" s="83"/>
      <c r="E99" s="83"/>
      <c r="F99" s="83"/>
      <c r="G99" s="83"/>
      <c r="H99" s="83"/>
      <c r="I99" s="83"/>
      <c r="J99" s="83"/>
      <c r="K99" s="83"/>
      <c r="L99" s="83"/>
    </row>
    <row r="100" ht="30.0" customHeight="1">
      <c r="A100" s="212"/>
      <c r="B100" s="51"/>
      <c r="C100" s="198"/>
      <c r="D100" s="83"/>
      <c r="E100" s="83"/>
      <c r="F100" s="83"/>
      <c r="G100" s="83"/>
      <c r="H100" s="83"/>
      <c r="I100" s="83"/>
      <c r="J100" s="83"/>
      <c r="K100" s="83"/>
      <c r="L100" s="83"/>
    </row>
    <row r="101" ht="30.0" customHeight="1">
      <c r="A101" s="212"/>
      <c r="B101" s="51"/>
      <c r="C101" s="198"/>
      <c r="D101" s="83"/>
      <c r="E101" s="83"/>
      <c r="F101" s="83"/>
      <c r="G101" s="83"/>
      <c r="H101" s="83"/>
      <c r="I101" s="83"/>
      <c r="J101" s="83"/>
      <c r="K101" s="83"/>
      <c r="L101" s="83"/>
    </row>
    <row r="102" ht="30.0" customHeight="1">
      <c r="A102" s="212"/>
      <c r="B102" s="51"/>
      <c r="C102" s="198"/>
      <c r="D102" s="83"/>
      <c r="E102" s="83"/>
      <c r="F102" s="83"/>
      <c r="G102" s="83"/>
      <c r="H102" s="83"/>
      <c r="I102" s="83"/>
      <c r="J102" s="83"/>
      <c r="K102" s="83"/>
      <c r="L102" s="83"/>
    </row>
    <row r="103" ht="30.0" customHeight="1">
      <c r="A103" s="212"/>
      <c r="B103" s="51"/>
      <c r="C103" s="198"/>
      <c r="D103" s="83"/>
      <c r="E103" s="83"/>
      <c r="F103" s="83"/>
      <c r="G103" s="83"/>
      <c r="H103" s="83"/>
      <c r="I103" s="83"/>
      <c r="J103" s="83"/>
      <c r="K103" s="83"/>
      <c r="L103" s="83"/>
    </row>
    <row r="104" ht="30.0" customHeight="1">
      <c r="A104" s="212"/>
      <c r="B104" s="51"/>
      <c r="C104" s="198"/>
      <c r="D104" s="83"/>
      <c r="E104" s="83"/>
      <c r="F104" s="83"/>
      <c r="G104" s="83"/>
      <c r="H104" s="83"/>
      <c r="I104" s="83"/>
      <c r="J104" s="83"/>
      <c r="K104" s="83"/>
      <c r="L104" s="83"/>
    </row>
    <row r="105" ht="30.0" customHeight="1">
      <c r="A105" s="212"/>
      <c r="B105" s="51"/>
      <c r="C105" s="198"/>
      <c r="D105" s="83"/>
      <c r="E105" s="83"/>
      <c r="F105" s="83"/>
      <c r="G105" s="83"/>
      <c r="H105" s="83"/>
      <c r="I105" s="83"/>
      <c r="J105" s="83"/>
      <c r="K105" s="83"/>
      <c r="L105" s="83"/>
    </row>
    <row r="106" ht="30.0" customHeight="1">
      <c r="A106" s="212"/>
      <c r="B106" s="51"/>
      <c r="C106" s="198"/>
      <c r="D106" s="83"/>
      <c r="E106" s="83"/>
      <c r="F106" s="83"/>
      <c r="G106" s="83"/>
      <c r="H106" s="83"/>
      <c r="I106" s="83"/>
      <c r="J106" s="83"/>
      <c r="K106" s="83"/>
      <c r="L106" s="83"/>
    </row>
    <row r="107" ht="30.0" customHeight="1">
      <c r="A107" s="212"/>
      <c r="B107" s="51"/>
      <c r="C107" s="198"/>
      <c r="D107" s="83"/>
      <c r="E107" s="83"/>
      <c r="F107" s="83"/>
      <c r="G107" s="83"/>
      <c r="H107" s="83"/>
      <c r="I107" s="83"/>
      <c r="J107" s="83"/>
      <c r="K107" s="83"/>
      <c r="L107" s="83"/>
    </row>
    <row r="108" ht="30.0" customHeight="1">
      <c r="A108" s="212"/>
      <c r="B108" s="51"/>
      <c r="C108" s="198"/>
      <c r="D108" s="83"/>
      <c r="E108" s="83"/>
      <c r="F108" s="83"/>
      <c r="G108" s="83"/>
      <c r="H108" s="83"/>
      <c r="I108" s="83"/>
      <c r="J108" s="83"/>
      <c r="K108" s="83"/>
      <c r="L108" s="83"/>
    </row>
    <row r="109" ht="30.0" customHeight="1">
      <c r="A109" s="212"/>
      <c r="B109" s="51"/>
      <c r="C109" s="198"/>
      <c r="D109" s="83"/>
      <c r="E109" s="83"/>
      <c r="F109" s="83"/>
      <c r="G109" s="83"/>
      <c r="H109" s="83"/>
      <c r="I109" s="83"/>
      <c r="J109" s="83"/>
      <c r="K109" s="83"/>
      <c r="L109" s="83"/>
    </row>
    <row r="110" ht="30.0" customHeight="1">
      <c r="A110" s="212"/>
      <c r="B110" s="51"/>
      <c r="C110" s="198"/>
      <c r="D110" s="83"/>
      <c r="E110" s="83"/>
      <c r="F110" s="83"/>
      <c r="G110" s="83"/>
      <c r="H110" s="83"/>
      <c r="I110" s="83"/>
      <c r="J110" s="83"/>
      <c r="K110" s="83"/>
      <c r="L110" s="83"/>
    </row>
    <row r="111" ht="30.0" customHeight="1">
      <c r="A111" s="212"/>
      <c r="B111" s="51"/>
      <c r="C111" s="198"/>
      <c r="D111" s="83"/>
      <c r="E111" s="83"/>
      <c r="F111" s="83"/>
      <c r="G111" s="83"/>
      <c r="H111" s="83"/>
      <c r="I111" s="83"/>
      <c r="J111" s="83"/>
      <c r="K111" s="83"/>
      <c r="L111" s="83"/>
    </row>
    <row r="112" ht="30.0" customHeight="1">
      <c r="A112" s="212"/>
      <c r="B112" s="51"/>
      <c r="C112" s="198"/>
      <c r="D112" s="83"/>
      <c r="E112" s="83"/>
      <c r="F112" s="83"/>
      <c r="G112" s="83"/>
      <c r="H112" s="83"/>
      <c r="I112" s="83"/>
      <c r="J112" s="83"/>
      <c r="K112" s="83"/>
      <c r="L112" s="83"/>
    </row>
    <row r="113" ht="30.0" customHeight="1">
      <c r="A113" s="212"/>
      <c r="B113" s="51"/>
      <c r="C113" s="198"/>
      <c r="D113" s="83"/>
      <c r="E113" s="83"/>
      <c r="F113" s="83"/>
      <c r="G113" s="83"/>
      <c r="H113" s="83"/>
      <c r="I113" s="83"/>
      <c r="J113" s="83"/>
      <c r="K113" s="83"/>
      <c r="L113" s="83"/>
    </row>
    <row r="114" ht="30.0" customHeight="1">
      <c r="A114" s="212"/>
      <c r="B114" s="51"/>
      <c r="C114" s="198"/>
      <c r="D114" s="83"/>
      <c r="E114" s="83"/>
      <c r="F114" s="83"/>
      <c r="G114" s="83"/>
      <c r="H114" s="83"/>
      <c r="I114" s="83"/>
      <c r="J114" s="83"/>
      <c r="K114" s="83"/>
      <c r="L114" s="83"/>
    </row>
    <row r="115" ht="30.0" customHeight="1">
      <c r="A115" s="212"/>
      <c r="B115" s="51"/>
      <c r="C115" s="198"/>
      <c r="D115" s="83"/>
      <c r="E115" s="83"/>
      <c r="F115" s="83"/>
      <c r="G115" s="83"/>
      <c r="H115" s="83"/>
      <c r="I115" s="83"/>
      <c r="J115" s="83"/>
      <c r="K115" s="83"/>
      <c r="L115" s="83"/>
    </row>
    <row r="116" ht="30.0" customHeight="1">
      <c r="A116" s="212"/>
      <c r="B116" s="51"/>
      <c r="C116" s="198"/>
      <c r="D116" s="83"/>
      <c r="E116" s="83"/>
      <c r="F116" s="83"/>
      <c r="G116" s="83"/>
      <c r="H116" s="83"/>
      <c r="I116" s="83"/>
      <c r="J116" s="83"/>
      <c r="K116" s="83"/>
      <c r="L116" s="83"/>
    </row>
    <row r="117" ht="30.0" customHeight="1">
      <c r="A117" s="212"/>
      <c r="B117" s="51"/>
      <c r="C117" s="198"/>
      <c r="D117" s="83"/>
      <c r="E117" s="83"/>
      <c r="F117" s="83"/>
      <c r="G117" s="83"/>
      <c r="H117" s="83"/>
      <c r="I117" s="83"/>
      <c r="J117" s="83"/>
      <c r="K117" s="83"/>
      <c r="L117" s="83"/>
    </row>
    <row r="118" ht="30.0" customHeight="1">
      <c r="A118" s="212"/>
      <c r="B118" s="51"/>
      <c r="C118" s="198"/>
      <c r="D118" s="83"/>
      <c r="E118" s="83"/>
      <c r="F118" s="83"/>
      <c r="G118" s="83"/>
      <c r="H118" s="83"/>
      <c r="I118" s="83"/>
      <c r="J118" s="83"/>
      <c r="K118" s="83"/>
      <c r="L118" s="83"/>
    </row>
    <row r="119" ht="30.0" customHeight="1">
      <c r="A119" s="212"/>
      <c r="B119" s="51"/>
      <c r="C119" s="198"/>
      <c r="D119" s="83"/>
      <c r="E119" s="83"/>
      <c r="F119" s="83"/>
      <c r="G119" s="83"/>
      <c r="H119" s="83"/>
      <c r="I119" s="83"/>
      <c r="J119" s="83"/>
      <c r="K119" s="83"/>
      <c r="L119" s="83"/>
    </row>
    <row r="120" ht="30.0" customHeight="1">
      <c r="A120" s="212"/>
      <c r="B120" s="51"/>
      <c r="C120" s="198"/>
      <c r="D120" s="83"/>
      <c r="E120" s="83"/>
      <c r="F120" s="83"/>
      <c r="G120" s="83"/>
      <c r="H120" s="83"/>
      <c r="I120" s="83"/>
      <c r="J120" s="83"/>
      <c r="K120" s="83"/>
      <c r="L120" s="83"/>
    </row>
    <row r="121" ht="30.0" customHeight="1">
      <c r="A121" s="212"/>
      <c r="B121" s="51"/>
      <c r="C121" s="198"/>
      <c r="D121" s="83"/>
      <c r="E121" s="83"/>
      <c r="F121" s="83"/>
      <c r="G121" s="83"/>
      <c r="H121" s="83"/>
      <c r="I121" s="83"/>
      <c r="J121" s="83"/>
      <c r="K121" s="83"/>
      <c r="L121" s="83"/>
    </row>
    <row r="122" ht="30.0" customHeight="1">
      <c r="A122" s="212"/>
      <c r="B122" s="51"/>
      <c r="C122" s="198"/>
      <c r="D122" s="83"/>
      <c r="E122" s="83"/>
      <c r="F122" s="83"/>
      <c r="G122" s="83"/>
      <c r="H122" s="83"/>
      <c r="I122" s="83"/>
      <c r="J122" s="83"/>
      <c r="K122" s="83"/>
      <c r="L122" s="83"/>
    </row>
    <row r="123" ht="30.0" customHeight="1">
      <c r="A123" s="212"/>
      <c r="B123" s="51"/>
      <c r="C123" s="198"/>
      <c r="D123" s="83"/>
      <c r="E123" s="83"/>
      <c r="F123" s="83"/>
      <c r="G123" s="83"/>
      <c r="H123" s="83"/>
      <c r="I123" s="83"/>
      <c r="J123" s="83"/>
      <c r="K123" s="83"/>
      <c r="L123" s="83"/>
    </row>
    <row r="124" ht="30.0" customHeight="1">
      <c r="A124" s="212"/>
      <c r="B124" s="51"/>
      <c r="C124" s="198"/>
      <c r="D124" s="83"/>
      <c r="E124" s="83"/>
      <c r="F124" s="83"/>
      <c r="G124" s="83"/>
      <c r="H124" s="83"/>
      <c r="I124" s="83"/>
      <c r="J124" s="83"/>
      <c r="K124" s="83"/>
      <c r="L124" s="83"/>
    </row>
    <row r="125" ht="30.0" customHeight="1">
      <c r="A125" s="212"/>
      <c r="B125" s="51"/>
      <c r="C125" s="198"/>
      <c r="D125" s="83"/>
      <c r="E125" s="83"/>
      <c r="F125" s="83"/>
      <c r="G125" s="83"/>
      <c r="H125" s="83"/>
      <c r="I125" s="83"/>
      <c r="J125" s="83"/>
      <c r="K125" s="83"/>
      <c r="L125" s="83"/>
    </row>
    <row r="126" ht="30.0" customHeight="1">
      <c r="A126" s="212"/>
      <c r="B126" s="51"/>
      <c r="C126" s="198"/>
      <c r="D126" s="83"/>
      <c r="E126" s="83"/>
      <c r="F126" s="83"/>
      <c r="G126" s="83"/>
      <c r="H126" s="83"/>
      <c r="I126" s="83"/>
      <c r="J126" s="83"/>
      <c r="K126" s="83"/>
      <c r="L126" s="83"/>
    </row>
    <row r="127" ht="30.0" customHeight="1">
      <c r="A127" s="212"/>
      <c r="B127" s="51"/>
      <c r="C127" s="198"/>
      <c r="D127" s="83"/>
      <c r="E127" s="83"/>
      <c r="F127" s="83"/>
      <c r="G127" s="83"/>
      <c r="H127" s="83"/>
      <c r="I127" s="83"/>
      <c r="J127" s="83"/>
      <c r="K127" s="83"/>
      <c r="L127" s="83"/>
    </row>
    <row r="128" ht="30.0" customHeight="1">
      <c r="A128" s="212"/>
      <c r="B128" s="51"/>
      <c r="C128" s="198"/>
      <c r="D128" s="83"/>
      <c r="E128" s="83"/>
      <c r="F128" s="83"/>
      <c r="G128" s="83"/>
      <c r="H128" s="83"/>
      <c r="I128" s="83"/>
      <c r="J128" s="83"/>
      <c r="K128" s="83"/>
      <c r="L128" s="83"/>
    </row>
    <row r="129" ht="30.0" customHeight="1">
      <c r="A129" s="212"/>
      <c r="B129" s="51"/>
      <c r="C129" s="198"/>
      <c r="D129" s="83"/>
      <c r="E129" s="83"/>
      <c r="F129" s="83"/>
      <c r="G129" s="83"/>
      <c r="H129" s="83"/>
      <c r="I129" s="83"/>
      <c r="J129" s="83"/>
      <c r="K129" s="83"/>
      <c r="L129" s="83"/>
    </row>
    <row r="130" ht="30.0" customHeight="1">
      <c r="A130" s="212"/>
      <c r="B130" s="51"/>
      <c r="C130" s="198"/>
      <c r="D130" s="83"/>
      <c r="E130" s="83"/>
      <c r="F130" s="83"/>
      <c r="G130" s="83"/>
      <c r="H130" s="83"/>
      <c r="I130" s="83"/>
      <c r="J130" s="83"/>
      <c r="K130" s="83"/>
      <c r="L130" s="83"/>
    </row>
  </sheetData>
  <hyperlinks>
    <hyperlink r:id="rId1" ref="J1"/>
  </hyperlinks>
  <drawing r:id="rId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6.29"/>
    <col customWidth="1" min="2" max="2" width="7.0"/>
    <col customWidth="1" min="3" max="3" width="48.57"/>
    <col customWidth="1" min="4" max="10" width="13.57"/>
  </cols>
  <sheetData>
    <row r="1">
      <c r="A1" s="373" t="s">
        <v>4245</v>
      </c>
      <c r="B1" s="75"/>
      <c r="C1" s="127"/>
      <c r="E1" s="75"/>
      <c r="F1" s="75"/>
      <c r="G1" s="75"/>
      <c r="I1" s="75" t="s">
        <v>2529</v>
      </c>
      <c r="J1" s="302" t="str">
        <f>HYPERLINK("https://drive.google.com/open?id=0B8sY5vZfk1W5Yy0xeUJKNmdpZzQ&amp;authuser=0","see original PDF")</f>
        <v>see original PDF</v>
      </c>
    </row>
    <row r="2" ht="30.0" customHeight="1">
      <c r="A2" s="69" t="s">
        <v>2543</v>
      </c>
      <c r="B2" s="69" t="s">
        <v>2545</v>
      </c>
      <c r="C2" s="366" t="s">
        <v>4273</v>
      </c>
      <c r="D2" s="69" t="s">
        <v>4275</v>
      </c>
      <c r="E2" s="69" t="s">
        <v>4276</v>
      </c>
      <c r="F2" s="69" t="s">
        <v>4278</v>
      </c>
      <c r="G2" s="69" t="s">
        <v>1401</v>
      </c>
      <c r="H2" s="69" t="s">
        <v>4281</v>
      </c>
      <c r="I2" s="69" t="s">
        <v>4283</v>
      </c>
      <c r="J2" s="69" t="s">
        <v>55</v>
      </c>
    </row>
    <row r="3" ht="19.5" customHeight="1">
      <c r="A3" s="75"/>
      <c r="B3" s="75"/>
      <c r="C3" s="127"/>
      <c r="D3" s="69" t="s">
        <v>4286</v>
      </c>
      <c r="E3" s="75" t="s">
        <v>4288</v>
      </c>
      <c r="F3" s="75" t="s">
        <v>4290</v>
      </c>
      <c r="G3" s="75" t="s">
        <v>4291</v>
      </c>
      <c r="H3" s="75" t="s">
        <v>4293</v>
      </c>
      <c r="I3" s="75" t="s">
        <v>4295</v>
      </c>
      <c r="J3" s="69" t="s">
        <v>2582</v>
      </c>
    </row>
    <row r="4" ht="19.5" customHeight="1">
      <c r="A4" s="75"/>
      <c r="B4" s="75"/>
      <c r="C4" s="127"/>
      <c r="D4" s="69" t="s">
        <v>123</v>
      </c>
      <c r="E4" s="69" t="s">
        <v>1177</v>
      </c>
      <c r="F4" s="69" t="s">
        <v>2577</v>
      </c>
      <c r="G4" s="69" t="s">
        <v>1822</v>
      </c>
      <c r="H4" s="69" t="s">
        <v>2580</v>
      </c>
      <c r="I4" s="69" t="s">
        <v>2581</v>
      </c>
      <c r="J4" s="374"/>
    </row>
    <row r="5" ht="19.5" customHeight="1">
      <c r="A5" s="75">
        <v>1.0</v>
      </c>
      <c r="B5" s="75">
        <v>5.0</v>
      </c>
      <c r="C5" s="127" t="s">
        <v>2586</v>
      </c>
      <c r="D5" s="374">
        <v>64.2</v>
      </c>
      <c r="E5" s="374">
        <v>3.6</v>
      </c>
      <c r="F5" s="374">
        <v>49.0</v>
      </c>
      <c r="G5" s="374">
        <v>43.6</v>
      </c>
      <c r="H5" s="374"/>
      <c r="I5" s="374">
        <v>79.6</v>
      </c>
      <c r="J5" s="374">
        <v>240.0</v>
      </c>
    </row>
    <row r="6" ht="19.5" customHeight="1">
      <c r="A6" s="75">
        <v>2.0</v>
      </c>
      <c r="B6" s="75">
        <v>5.0</v>
      </c>
      <c r="C6" s="127" t="s">
        <v>2591</v>
      </c>
      <c r="D6" s="375">
        <v>18.0</v>
      </c>
      <c r="E6" s="375">
        <v>36.0</v>
      </c>
      <c r="F6" s="375">
        <v>34.0</v>
      </c>
      <c r="G6" s="375">
        <v>52.0</v>
      </c>
      <c r="H6" s="374"/>
      <c r="I6" s="375">
        <v>29.2</v>
      </c>
      <c r="J6" s="375">
        <v>169.2</v>
      </c>
    </row>
    <row r="7" ht="19.5" customHeight="1">
      <c r="A7" s="75">
        <v>3.0</v>
      </c>
      <c r="B7" s="75">
        <v>6.0</v>
      </c>
      <c r="C7" s="127" t="s">
        <v>2596</v>
      </c>
      <c r="D7" s="375">
        <v>52.0</v>
      </c>
      <c r="E7" s="375">
        <v>42.0</v>
      </c>
      <c r="F7" s="375">
        <v>34.0</v>
      </c>
      <c r="G7" s="375">
        <v>32.0</v>
      </c>
      <c r="H7" s="374"/>
      <c r="I7" s="375">
        <v>64.0</v>
      </c>
      <c r="J7" s="375">
        <v>224.0</v>
      </c>
    </row>
    <row r="8" ht="19.5" customHeight="1">
      <c r="A8" s="75">
        <v>4.0</v>
      </c>
      <c r="B8" s="75">
        <v>5.0</v>
      </c>
      <c r="C8" s="127" t="s">
        <v>2601</v>
      </c>
      <c r="D8" s="375">
        <v>8.0</v>
      </c>
      <c r="E8" s="375">
        <v>12.0</v>
      </c>
      <c r="F8" s="375">
        <v>14.0</v>
      </c>
      <c r="G8" s="375">
        <v>30.0</v>
      </c>
      <c r="H8" s="374"/>
      <c r="I8" s="375">
        <v>95.2</v>
      </c>
      <c r="J8" s="375">
        <v>159.2</v>
      </c>
    </row>
    <row r="9" ht="19.5" customHeight="1">
      <c r="A9" s="75">
        <v>5.0</v>
      </c>
      <c r="B9" s="75">
        <v>5.0</v>
      </c>
      <c r="C9" s="127" t="s">
        <v>2606</v>
      </c>
      <c r="D9" s="375">
        <v>123.2</v>
      </c>
      <c r="E9" s="375">
        <v>18.4</v>
      </c>
      <c r="F9" s="375">
        <v>84.4</v>
      </c>
      <c r="G9" s="375">
        <v>30.4</v>
      </c>
      <c r="H9" s="374"/>
      <c r="I9" s="375">
        <v>43.6</v>
      </c>
      <c r="J9" s="375">
        <v>300.0</v>
      </c>
    </row>
    <row r="10" ht="19.5" customHeight="1">
      <c r="A10" s="75">
        <v>6.0</v>
      </c>
      <c r="B10" s="75">
        <v>6.0</v>
      </c>
      <c r="C10" s="127" t="s">
        <v>2610</v>
      </c>
      <c r="D10" s="375">
        <v>151.2</v>
      </c>
      <c r="E10" s="375">
        <v>72.0</v>
      </c>
      <c r="F10" s="375">
        <v>60.0</v>
      </c>
      <c r="G10" s="375">
        <v>6.0</v>
      </c>
      <c r="H10" s="374"/>
      <c r="I10" s="375">
        <v>70.8</v>
      </c>
      <c r="J10" s="375">
        <v>360.0</v>
      </c>
    </row>
    <row r="11" ht="19.5" customHeight="1">
      <c r="A11" s="75">
        <v>7.0</v>
      </c>
      <c r="B11" s="75">
        <v>5.0</v>
      </c>
      <c r="C11" s="127" t="s">
        <v>2615</v>
      </c>
      <c r="D11" s="375">
        <v>70.0</v>
      </c>
      <c r="E11" s="375">
        <v>12.0</v>
      </c>
      <c r="F11" s="375">
        <v>29.0</v>
      </c>
      <c r="G11" s="375">
        <v>27.8</v>
      </c>
      <c r="H11" s="374"/>
      <c r="I11" s="375">
        <v>116.8</v>
      </c>
      <c r="J11" s="375">
        <v>255.6</v>
      </c>
    </row>
    <row r="12" ht="19.5" customHeight="1">
      <c r="A12" s="75">
        <v>8.0</v>
      </c>
      <c r="B12" s="75">
        <v>6.0</v>
      </c>
      <c r="C12" s="127" t="s">
        <v>2620</v>
      </c>
      <c r="D12" s="375">
        <v>28.0</v>
      </c>
      <c r="E12" s="375">
        <v>28.0</v>
      </c>
      <c r="F12" s="375">
        <v>74.0</v>
      </c>
      <c r="G12" s="375">
        <v>50.0</v>
      </c>
      <c r="H12" s="374"/>
      <c r="I12" s="375">
        <v>22.0</v>
      </c>
      <c r="J12" s="375">
        <v>202.0</v>
      </c>
    </row>
    <row r="13" ht="19.5" customHeight="1">
      <c r="A13" s="75">
        <v>9.0</v>
      </c>
      <c r="B13" s="75">
        <v>6.0</v>
      </c>
      <c r="C13" s="127" t="s">
        <v>2627</v>
      </c>
      <c r="D13" s="375">
        <v>174.0</v>
      </c>
      <c r="E13" s="375">
        <v>38.4</v>
      </c>
      <c r="F13" s="375">
        <v>64.4</v>
      </c>
      <c r="G13" s="375">
        <v>2.0</v>
      </c>
      <c r="H13" s="374"/>
      <c r="I13" s="375">
        <v>81.2</v>
      </c>
      <c r="J13" s="375">
        <v>360.0</v>
      </c>
    </row>
    <row r="14" ht="19.5" customHeight="1">
      <c r="A14" s="75">
        <v>10.0</v>
      </c>
      <c r="B14" s="75">
        <v>5.0</v>
      </c>
      <c r="C14" s="127" t="s">
        <v>2631</v>
      </c>
      <c r="D14" s="375">
        <v>36.0</v>
      </c>
      <c r="E14" s="375">
        <v>4.0</v>
      </c>
      <c r="F14" s="375">
        <v>40.0</v>
      </c>
      <c r="G14" s="375">
        <v>30.0</v>
      </c>
      <c r="H14" s="374"/>
      <c r="I14" s="375">
        <v>38.0</v>
      </c>
      <c r="J14" s="375">
        <v>148.0</v>
      </c>
    </row>
    <row r="15" ht="19.5" customHeight="1">
      <c r="A15" s="75">
        <v>11.0</v>
      </c>
      <c r="B15" s="75">
        <v>4.0</v>
      </c>
      <c r="C15" s="127" t="s">
        <v>2635</v>
      </c>
      <c r="D15" s="375">
        <v>60.0</v>
      </c>
      <c r="E15" s="375">
        <v>32.0</v>
      </c>
      <c r="F15" s="375">
        <v>35.6</v>
      </c>
      <c r="G15" s="375">
        <v>39.2</v>
      </c>
      <c r="H15" s="374"/>
      <c r="I15" s="375">
        <v>73.2</v>
      </c>
      <c r="J15" s="375">
        <v>240.0</v>
      </c>
    </row>
    <row r="16" ht="19.5" customHeight="1">
      <c r="A16" s="75">
        <v>12.0</v>
      </c>
      <c r="B16" s="75">
        <v>4.0</v>
      </c>
      <c r="C16" s="127" t="s">
        <v>2638</v>
      </c>
      <c r="D16" s="375">
        <v>10.0</v>
      </c>
      <c r="E16" s="375">
        <v>14.0</v>
      </c>
      <c r="F16" s="375">
        <v>8.0</v>
      </c>
      <c r="G16" s="375">
        <v>8.0</v>
      </c>
      <c r="H16" s="374"/>
      <c r="I16" s="375">
        <v>10.8</v>
      </c>
      <c r="J16" s="375">
        <v>50.8</v>
      </c>
    </row>
    <row r="17" ht="19.5" customHeight="1">
      <c r="A17" s="75">
        <v>13.0</v>
      </c>
      <c r="B17" s="75">
        <v>4.0</v>
      </c>
      <c r="C17" s="127" t="s">
        <v>2641</v>
      </c>
      <c r="D17" s="375">
        <v>40.4</v>
      </c>
      <c r="E17" s="376"/>
      <c r="F17" s="375">
        <v>2.0</v>
      </c>
      <c r="G17" s="375">
        <v>26.8</v>
      </c>
      <c r="H17" s="374"/>
      <c r="I17" s="375">
        <v>41.6</v>
      </c>
      <c r="J17" s="375">
        <v>110.8</v>
      </c>
    </row>
    <row r="18" ht="19.5" customHeight="1">
      <c r="A18" s="75">
        <v>14.0</v>
      </c>
      <c r="B18" s="75">
        <v>5.0</v>
      </c>
      <c r="C18" s="127" t="s">
        <v>2645</v>
      </c>
      <c r="D18" s="375">
        <v>34.4</v>
      </c>
      <c r="E18" s="375">
        <v>44.0</v>
      </c>
      <c r="F18" s="375">
        <v>4.0</v>
      </c>
      <c r="G18" s="375">
        <v>12.0</v>
      </c>
      <c r="H18" s="375">
        <v>6.0</v>
      </c>
      <c r="I18" s="375">
        <v>23.2</v>
      </c>
      <c r="J18" s="375">
        <v>123.6</v>
      </c>
    </row>
    <row r="19" ht="19.5" customHeight="1">
      <c r="A19" s="75">
        <v>15.0</v>
      </c>
      <c r="B19" s="75">
        <v>5.0</v>
      </c>
      <c r="C19" s="127" t="s">
        <v>2649</v>
      </c>
      <c r="D19" s="375">
        <v>34.0</v>
      </c>
      <c r="E19" s="375">
        <v>42.4</v>
      </c>
      <c r="F19" s="375">
        <v>34.0</v>
      </c>
      <c r="G19" s="375">
        <v>12.0</v>
      </c>
      <c r="H19" s="376"/>
      <c r="I19" s="375">
        <v>50.0</v>
      </c>
      <c r="J19" s="375">
        <v>172.4</v>
      </c>
    </row>
    <row r="20">
      <c r="A20" s="75"/>
      <c r="B20" s="75"/>
      <c r="C20" s="127"/>
      <c r="D20" s="375"/>
      <c r="E20" s="375"/>
      <c r="F20" s="375"/>
      <c r="G20" s="375"/>
      <c r="H20" s="375"/>
      <c r="I20" s="375"/>
      <c r="J20" s="375"/>
    </row>
    <row r="21" ht="36.75" customHeight="1">
      <c r="A21" s="75"/>
      <c r="B21" s="75">
        <v>76.0</v>
      </c>
      <c r="C21" s="146" t="s">
        <v>4392</v>
      </c>
      <c r="D21" s="375">
        <v>903.4</v>
      </c>
      <c r="E21" s="375">
        <v>398.8</v>
      </c>
      <c r="F21" s="375">
        <v>566.4</v>
      </c>
      <c r="G21" s="375">
        <v>401.8</v>
      </c>
      <c r="H21" s="375">
        <v>6.0</v>
      </c>
      <c r="I21" s="375">
        <v>839.2</v>
      </c>
      <c r="J21" s="375">
        <v>3115.6</v>
      </c>
    </row>
    <row r="22" ht="36.75" customHeight="1">
      <c r="A22" s="83"/>
      <c r="B22" s="83"/>
      <c r="C22" s="198"/>
      <c r="D22" s="376"/>
      <c r="E22" s="376"/>
      <c r="F22" s="376"/>
      <c r="G22" s="376"/>
      <c r="H22" s="376"/>
      <c r="I22" s="376"/>
      <c r="J22" s="376"/>
    </row>
    <row r="23" ht="36.75" customHeight="1">
      <c r="A23" s="83"/>
      <c r="B23" s="83"/>
      <c r="C23" s="198"/>
      <c r="D23" s="376"/>
      <c r="E23" s="376"/>
      <c r="F23" s="376"/>
      <c r="G23" s="376"/>
      <c r="H23" s="376"/>
      <c r="I23" s="376"/>
      <c r="J23" s="376"/>
    </row>
    <row r="24" ht="36.75" customHeight="1">
      <c r="A24" s="83"/>
      <c r="B24" s="83"/>
      <c r="C24" s="198"/>
      <c r="D24" s="376"/>
      <c r="E24" s="376"/>
      <c r="F24" s="376"/>
      <c r="G24" s="376"/>
      <c r="H24" s="376"/>
      <c r="I24" s="376"/>
      <c r="J24" s="376"/>
    </row>
    <row r="25" ht="36.75" customHeight="1">
      <c r="A25" s="83"/>
      <c r="B25" s="83"/>
      <c r="C25" s="198"/>
      <c r="D25" s="376"/>
      <c r="E25" s="376"/>
      <c r="F25" s="376"/>
      <c r="G25" s="376"/>
      <c r="H25" s="376"/>
      <c r="I25" s="376"/>
      <c r="J25" s="376"/>
    </row>
    <row r="26" ht="36.75" customHeight="1">
      <c r="A26" s="83"/>
      <c r="B26" s="83"/>
      <c r="C26" s="198"/>
      <c r="D26" s="376"/>
      <c r="E26" s="376"/>
      <c r="F26" s="376"/>
      <c r="G26" s="376"/>
      <c r="H26" s="376"/>
      <c r="I26" s="376"/>
      <c r="J26" s="376"/>
    </row>
    <row r="27" ht="36.75" customHeight="1">
      <c r="A27" s="83"/>
      <c r="B27" s="83"/>
      <c r="C27" s="198"/>
      <c r="D27" s="376"/>
      <c r="E27" s="376"/>
      <c r="F27" s="376"/>
      <c r="G27" s="376"/>
      <c r="H27" s="376"/>
      <c r="I27" s="376"/>
      <c r="J27" s="376"/>
    </row>
    <row r="28" ht="36.75" customHeight="1">
      <c r="A28" s="83"/>
      <c r="B28" s="83"/>
      <c r="C28" s="198"/>
      <c r="D28" s="376"/>
      <c r="E28" s="376"/>
      <c r="F28" s="376"/>
      <c r="G28" s="376"/>
      <c r="H28" s="376"/>
      <c r="I28" s="376"/>
      <c r="J28" s="376"/>
    </row>
    <row r="29" ht="36.75" customHeight="1">
      <c r="A29" s="83"/>
      <c r="B29" s="83"/>
      <c r="C29" s="198"/>
      <c r="D29" s="376"/>
      <c r="E29" s="376"/>
      <c r="F29" s="376"/>
      <c r="G29" s="376"/>
      <c r="H29" s="376"/>
      <c r="I29" s="376"/>
      <c r="J29" s="376"/>
    </row>
    <row r="30" ht="36.75" customHeight="1">
      <c r="A30" s="83"/>
      <c r="B30" s="83"/>
      <c r="C30" s="198"/>
      <c r="D30" s="376"/>
      <c r="E30" s="376"/>
      <c r="F30" s="376"/>
      <c r="G30" s="376"/>
      <c r="H30" s="376"/>
      <c r="I30" s="376"/>
      <c r="J30" s="376"/>
    </row>
    <row r="31" ht="36.75" customHeight="1">
      <c r="A31" s="83"/>
      <c r="B31" s="83"/>
      <c r="C31" s="198"/>
      <c r="D31" s="376"/>
      <c r="E31" s="376"/>
      <c r="F31" s="376"/>
      <c r="G31" s="376"/>
      <c r="H31" s="376"/>
      <c r="I31" s="376"/>
      <c r="J31" s="376"/>
    </row>
    <row r="32" ht="36.75" customHeight="1">
      <c r="A32" s="83"/>
      <c r="B32" s="83"/>
      <c r="C32" s="198"/>
      <c r="D32" s="376"/>
      <c r="E32" s="376"/>
      <c r="F32" s="376"/>
      <c r="G32" s="376"/>
      <c r="H32" s="376"/>
      <c r="I32" s="376"/>
      <c r="J32" s="376"/>
    </row>
    <row r="33" ht="36.75" customHeight="1">
      <c r="A33" s="83"/>
      <c r="B33" s="83"/>
      <c r="C33" s="198"/>
      <c r="D33" s="376"/>
      <c r="E33" s="376"/>
      <c r="F33" s="376"/>
      <c r="G33" s="376"/>
      <c r="H33" s="376"/>
      <c r="I33" s="376"/>
      <c r="J33" s="376"/>
    </row>
    <row r="34" ht="36.75" customHeight="1">
      <c r="A34" s="83"/>
      <c r="B34" s="83"/>
      <c r="C34" s="198"/>
      <c r="D34" s="376"/>
      <c r="E34" s="376"/>
      <c r="F34" s="376"/>
      <c r="G34" s="376"/>
      <c r="H34" s="376"/>
      <c r="I34" s="376"/>
      <c r="J34" s="376"/>
    </row>
    <row r="35" ht="36.75" customHeight="1">
      <c r="A35" s="83"/>
      <c r="B35" s="83"/>
      <c r="C35" s="198"/>
      <c r="D35" s="376"/>
      <c r="E35" s="376"/>
      <c r="F35" s="376"/>
      <c r="G35" s="376"/>
      <c r="H35" s="376"/>
      <c r="I35" s="376"/>
      <c r="J35" s="376"/>
    </row>
    <row r="36" ht="36.75" customHeight="1">
      <c r="A36" s="83"/>
      <c r="B36" s="83"/>
      <c r="C36" s="198"/>
      <c r="D36" s="376"/>
      <c r="E36" s="376"/>
      <c r="F36" s="376"/>
      <c r="G36" s="376"/>
      <c r="H36" s="376"/>
      <c r="I36" s="376"/>
      <c r="J36" s="376"/>
    </row>
    <row r="37" ht="36.75" customHeight="1">
      <c r="A37" s="83"/>
      <c r="B37" s="83"/>
      <c r="C37" s="198"/>
      <c r="D37" s="376"/>
      <c r="E37" s="376"/>
      <c r="F37" s="376"/>
      <c r="G37" s="376"/>
      <c r="H37" s="376"/>
      <c r="I37" s="376"/>
      <c r="J37" s="376"/>
    </row>
    <row r="38" ht="36.75" customHeight="1">
      <c r="A38" s="83"/>
      <c r="B38" s="83"/>
      <c r="C38" s="198"/>
      <c r="D38" s="376"/>
      <c r="E38" s="376"/>
      <c r="F38" s="376"/>
      <c r="G38" s="376"/>
      <c r="H38" s="376"/>
      <c r="I38" s="376"/>
      <c r="J38" s="376"/>
    </row>
    <row r="39" ht="36.75" customHeight="1">
      <c r="A39" s="83"/>
      <c r="B39" s="83"/>
      <c r="C39" s="198"/>
      <c r="D39" s="376"/>
      <c r="E39" s="376"/>
      <c r="F39" s="376"/>
      <c r="G39" s="376"/>
      <c r="H39" s="376"/>
      <c r="I39" s="376"/>
      <c r="J39" s="376"/>
    </row>
    <row r="40" ht="36.75" customHeight="1">
      <c r="A40" s="83"/>
      <c r="B40" s="83"/>
      <c r="C40" s="198"/>
      <c r="D40" s="376"/>
      <c r="E40" s="376"/>
      <c r="F40" s="376"/>
      <c r="G40" s="376"/>
      <c r="H40" s="376"/>
      <c r="I40" s="376"/>
      <c r="J40" s="376"/>
    </row>
    <row r="41" ht="36.75" customHeight="1">
      <c r="A41" s="83"/>
      <c r="B41" s="83"/>
      <c r="C41" s="198"/>
      <c r="D41" s="376"/>
      <c r="E41" s="376"/>
      <c r="F41" s="376"/>
      <c r="G41" s="376"/>
      <c r="H41" s="376"/>
      <c r="I41" s="376"/>
      <c r="J41" s="376"/>
    </row>
    <row r="42" ht="36.75" customHeight="1">
      <c r="A42" s="83"/>
      <c r="B42" s="83"/>
      <c r="C42" s="198"/>
      <c r="D42" s="376"/>
      <c r="E42" s="376"/>
      <c r="F42" s="376"/>
      <c r="G42" s="376"/>
      <c r="H42" s="376"/>
      <c r="I42" s="376"/>
      <c r="J42" s="376"/>
    </row>
    <row r="43" ht="36.75" customHeight="1">
      <c r="A43" s="83"/>
      <c r="B43" s="83"/>
      <c r="C43" s="198"/>
      <c r="D43" s="376"/>
      <c r="E43" s="376"/>
      <c r="F43" s="376"/>
      <c r="G43" s="376"/>
      <c r="H43" s="376"/>
      <c r="I43" s="376"/>
      <c r="J43" s="376"/>
    </row>
    <row r="44" ht="36.75" customHeight="1">
      <c r="A44" s="83"/>
      <c r="B44" s="83"/>
      <c r="C44" s="198"/>
      <c r="D44" s="376"/>
      <c r="E44" s="376"/>
      <c r="F44" s="376"/>
      <c r="G44" s="376"/>
      <c r="H44" s="376"/>
      <c r="I44" s="376"/>
      <c r="J44" s="376"/>
    </row>
    <row r="45" ht="36.75" customHeight="1">
      <c r="A45" s="83"/>
      <c r="B45" s="83"/>
      <c r="C45" s="198"/>
      <c r="D45" s="376"/>
      <c r="E45" s="376"/>
      <c r="F45" s="376"/>
      <c r="G45" s="376"/>
      <c r="H45" s="376"/>
      <c r="I45" s="376"/>
      <c r="J45" s="376"/>
    </row>
    <row r="46" ht="36.75" customHeight="1">
      <c r="A46" s="83"/>
      <c r="B46" s="83"/>
      <c r="C46" s="198"/>
      <c r="D46" s="376"/>
      <c r="E46" s="376"/>
      <c r="F46" s="376"/>
      <c r="G46" s="376"/>
      <c r="H46" s="376"/>
      <c r="I46" s="376"/>
      <c r="J46" s="376"/>
    </row>
    <row r="47" ht="36.75" customHeight="1">
      <c r="A47" s="83"/>
      <c r="B47" s="83"/>
      <c r="C47" s="198"/>
      <c r="D47" s="376"/>
      <c r="E47" s="376"/>
      <c r="F47" s="376"/>
      <c r="G47" s="376"/>
      <c r="H47" s="376"/>
      <c r="I47" s="376"/>
      <c r="J47" s="376"/>
    </row>
    <row r="48" ht="36.75" customHeight="1">
      <c r="A48" s="83"/>
      <c r="B48" s="83"/>
      <c r="C48" s="198"/>
      <c r="D48" s="376"/>
      <c r="E48" s="376"/>
      <c r="F48" s="376"/>
      <c r="G48" s="376"/>
      <c r="H48" s="376"/>
      <c r="I48" s="376"/>
      <c r="J48" s="376"/>
    </row>
    <row r="49" ht="36.75" customHeight="1">
      <c r="A49" s="83"/>
      <c r="B49" s="83"/>
      <c r="C49" s="198"/>
      <c r="D49" s="376"/>
      <c r="E49" s="376"/>
      <c r="F49" s="376"/>
      <c r="G49" s="376"/>
      <c r="H49" s="376"/>
      <c r="I49" s="376"/>
      <c r="J49" s="376"/>
    </row>
    <row r="50" ht="36.75" customHeight="1">
      <c r="A50" s="83"/>
      <c r="B50" s="83"/>
      <c r="C50" s="198"/>
      <c r="D50" s="376"/>
      <c r="E50" s="376"/>
      <c r="F50" s="376"/>
      <c r="G50" s="376"/>
      <c r="H50" s="376"/>
      <c r="I50" s="376"/>
      <c r="J50" s="376"/>
    </row>
    <row r="51" ht="36.75" customHeight="1">
      <c r="A51" s="83"/>
      <c r="B51" s="83"/>
      <c r="C51" s="198"/>
      <c r="D51" s="376"/>
      <c r="E51" s="376"/>
      <c r="F51" s="376"/>
      <c r="G51" s="376"/>
      <c r="H51" s="376"/>
      <c r="I51" s="376"/>
      <c r="J51" s="376"/>
    </row>
    <row r="52" ht="36.75" customHeight="1">
      <c r="A52" s="83"/>
      <c r="B52" s="83"/>
      <c r="C52" s="198"/>
      <c r="D52" s="376"/>
      <c r="E52" s="376"/>
      <c r="F52" s="376"/>
      <c r="G52" s="376"/>
      <c r="H52" s="376"/>
      <c r="I52" s="376"/>
      <c r="J52" s="376"/>
    </row>
    <row r="53" ht="36.75" customHeight="1">
      <c r="A53" s="83"/>
      <c r="B53" s="83"/>
      <c r="C53" s="198"/>
      <c r="D53" s="376"/>
      <c r="E53" s="376"/>
      <c r="F53" s="376"/>
      <c r="G53" s="376"/>
      <c r="H53" s="376"/>
      <c r="I53" s="376"/>
      <c r="J53" s="376"/>
    </row>
    <row r="54" ht="36.75" customHeight="1">
      <c r="A54" s="83"/>
      <c r="B54" s="83"/>
      <c r="C54" s="198"/>
      <c r="D54" s="376"/>
      <c r="E54" s="376"/>
      <c r="F54" s="376"/>
      <c r="G54" s="376"/>
      <c r="H54" s="376"/>
      <c r="I54" s="376"/>
      <c r="J54" s="376"/>
    </row>
    <row r="55" ht="36.75" customHeight="1">
      <c r="A55" s="83"/>
      <c r="B55" s="83"/>
      <c r="C55" s="198"/>
      <c r="D55" s="376"/>
      <c r="E55" s="376"/>
      <c r="F55" s="376"/>
      <c r="G55" s="376"/>
      <c r="H55" s="376"/>
      <c r="I55" s="376"/>
      <c r="J55" s="376"/>
    </row>
    <row r="56" ht="36.75" customHeight="1">
      <c r="A56" s="83"/>
      <c r="B56" s="83"/>
      <c r="C56" s="198"/>
      <c r="D56" s="376"/>
      <c r="E56" s="376"/>
      <c r="F56" s="376"/>
      <c r="G56" s="376"/>
      <c r="H56" s="376"/>
      <c r="I56" s="376"/>
      <c r="J56" s="376"/>
    </row>
    <row r="57" ht="36.75" customHeight="1">
      <c r="A57" s="83"/>
      <c r="B57" s="83"/>
      <c r="C57" s="198"/>
      <c r="D57" s="376"/>
      <c r="E57" s="376"/>
      <c r="F57" s="376"/>
      <c r="G57" s="376"/>
      <c r="H57" s="376"/>
      <c r="I57" s="376"/>
      <c r="J57" s="376"/>
    </row>
    <row r="58" ht="36.75" customHeight="1">
      <c r="A58" s="83"/>
      <c r="B58" s="83"/>
      <c r="C58" s="198"/>
      <c r="D58" s="376"/>
      <c r="E58" s="376"/>
      <c r="F58" s="376"/>
      <c r="G58" s="376"/>
      <c r="H58" s="376"/>
      <c r="I58" s="376"/>
      <c r="J58" s="376"/>
    </row>
    <row r="59" ht="36.75" customHeight="1">
      <c r="A59" s="83"/>
      <c r="B59" s="83"/>
      <c r="C59" s="198"/>
      <c r="D59" s="376"/>
      <c r="E59" s="376"/>
      <c r="F59" s="376"/>
      <c r="G59" s="376"/>
      <c r="H59" s="376"/>
      <c r="I59" s="376"/>
      <c r="J59" s="376"/>
    </row>
    <row r="60" ht="36.75" customHeight="1">
      <c r="A60" s="83"/>
      <c r="B60" s="83"/>
      <c r="C60" s="198"/>
      <c r="D60" s="376"/>
      <c r="E60" s="376"/>
      <c r="F60" s="376"/>
      <c r="G60" s="376"/>
      <c r="H60" s="376"/>
      <c r="I60" s="376"/>
      <c r="J60" s="376"/>
    </row>
    <row r="61" ht="36.75" customHeight="1">
      <c r="A61" s="83"/>
      <c r="B61" s="83"/>
      <c r="C61" s="198"/>
      <c r="D61" s="376"/>
      <c r="E61" s="376"/>
      <c r="F61" s="376"/>
      <c r="G61" s="376"/>
      <c r="H61" s="376"/>
      <c r="I61" s="376"/>
      <c r="J61" s="376"/>
    </row>
    <row r="62" ht="36.75" customHeight="1">
      <c r="A62" s="83"/>
      <c r="B62" s="83"/>
      <c r="C62" s="198"/>
      <c r="D62" s="376"/>
      <c r="E62" s="376"/>
      <c r="F62" s="376"/>
      <c r="G62" s="376"/>
      <c r="H62" s="376"/>
      <c r="I62" s="376"/>
      <c r="J62" s="376"/>
    </row>
    <row r="63" ht="36.75" customHeight="1">
      <c r="A63" s="83"/>
      <c r="B63" s="83"/>
      <c r="C63" s="198"/>
      <c r="D63" s="376"/>
      <c r="E63" s="376"/>
      <c r="F63" s="376"/>
      <c r="G63" s="376"/>
      <c r="H63" s="376"/>
      <c r="I63" s="376"/>
      <c r="J63" s="376"/>
    </row>
    <row r="64" ht="36.75" customHeight="1">
      <c r="A64" s="83"/>
      <c r="B64" s="83"/>
      <c r="C64" s="198"/>
      <c r="D64" s="376"/>
      <c r="E64" s="376"/>
      <c r="F64" s="376"/>
      <c r="G64" s="376"/>
      <c r="H64" s="376"/>
      <c r="I64" s="376"/>
      <c r="J64" s="376"/>
    </row>
    <row r="65" ht="36.75" customHeight="1">
      <c r="A65" s="83"/>
      <c r="B65" s="83"/>
      <c r="C65" s="198"/>
      <c r="D65" s="376"/>
      <c r="E65" s="376"/>
      <c r="F65" s="376"/>
      <c r="G65" s="376"/>
      <c r="H65" s="376"/>
      <c r="I65" s="376"/>
      <c r="J65" s="376"/>
    </row>
    <row r="66" ht="36.75" customHeight="1">
      <c r="A66" s="83"/>
      <c r="B66" s="83"/>
      <c r="C66" s="198"/>
      <c r="D66" s="376"/>
      <c r="E66" s="376"/>
      <c r="F66" s="376"/>
      <c r="G66" s="376"/>
      <c r="H66" s="376"/>
      <c r="I66" s="376"/>
      <c r="J66" s="376"/>
    </row>
    <row r="67" ht="36.75" customHeight="1">
      <c r="A67" s="83"/>
      <c r="B67" s="83"/>
      <c r="C67" s="198"/>
      <c r="D67" s="376"/>
      <c r="E67" s="376"/>
      <c r="F67" s="376"/>
      <c r="G67" s="376"/>
      <c r="H67" s="376"/>
      <c r="I67" s="376"/>
      <c r="J67" s="376"/>
    </row>
    <row r="68" ht="36.75" customHeight="1">
      <c r="A68" s="83"/>
      <c r="B68" s="83"/>
      <c r="C68" s="198"/>
      <c r="D68" s="376"/>
      <c r="E68" s="376"/>
      <c r="F68" s="376"/>
      <c r="G68" s="376"/>
      <c r="H68" s="376"/>
      <c r="I68" s="376"/>
      <c r="J68" s="376"/>
    </row>
    <row r="69" ht="36.75" customHeight="1">
      <c r="A69" s="83"/>
      <c r="B69" s="83"/>
      <c r="C69" s="198"/>
      <c r="D69" s="376"/>
      <c r="E69" s="376"/>
      <c r="F69" s="376"/>
      <c r="G69" s="376"/>
      <c r="H69" s="376"/>
      <c r="I69" s="376"/>
      <c r="J69" s="376"/>
    </row>
    <row r="70" ht="36.75" customHeight="1">
      <c r="A70" s="83"/>
      <c r="B70" s="83"/>
      <c r="C70" s="198"/>
      <c r="D70" s="376"/>
      <c r="E70" s="376"/>
      <c r="F70" s="376"/>
      <c r="G70" s="376"/>
      <c r="H70" s="376"/>
      <c r="I70" s="376"/>
      <c r="J70" s="376"/>
    </row>
    <row r="71" ht="36.75" customHeight="1">
      <c r="A71" s="83"/>
      <c r="B71" s="83"/>
      <c r="C71" s="198"/>
      <c r="D71" s="376"/>
      <c r="E71" s="376"/>
      <c r="F71" s="376"/>
      <c r="G71" s="376"/>
      <c r="H71" s="376"/>
      <c r="I71" s="376"/>
      <c r="J71" s="376"/>
    </row>
  </sheetData>
  <hyperlinks>
    <hyperlink r:id="rId1" ref="J1"/>
  </hyperlinks>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3.0" topLeftCell="A4" activePane="bottomLeft" state="frozen"/>
      <selection activeCell="B5" sqref="B5" pane="bottomLeft"/>
    </sheetView>
  </sheetViews>
  <sheetFormatPr customHeight="1" defaultColWidth="17.29" defaultRowHeight="15.0"/>
  <cols>
    <col customWidth="1" min="1" max="1" width="6.71"/>
    <col customWidth="1" min="2" max="2" width="13.29"/>
    <col customWidth="1" min="3" max="3" width="43.86"/>
    <col customWidth="1" min="4" max="4" width="11.43"/>
    <col customWidth="1" min="5" max="5" width="10.14"/>
    <col customWidth="1" min="6" max="6" width="9.14"/>
    <col customWidth="1" min="7" max="7" width="14.57"/>
    <col customWidth="1" min="8" max="8" width="14.43"/>
  </cols>
  <sheetData>
    <row r="1" ht="15.75" customHeight="1">
      <c r="A1" s="27" t="s">
        <v>1267</v>
      </c>
      <c r="D1" s="28"/>
      <c r="E1" s="28"/>
      <c r="F1" s="28"/>
      <c r="G1" s="28"/>
      <c r="H1" s="195" t="str">
        <f>HYPERLINK("https://drive.google.com/open?id=0B8sY5vZfk1W5VFBtaUw4RG1iXzA&amp;authuser=0","see original PDF")</f>
        <v>see original PDF</v>
      </c>
    </row>
    <row r="2" ht="15.75" customHeight="1">
      <c r="A2" s="174" t="s">
        <v>1197</v>
      </c>
      <c r="B2" s="175" t="s">
        <v>1089</v>
      </c>
      <c r="C2" s="187"/>
      <c r="D2" s="162" t="s">
        <v>774</v>
      </c>
      <c r="E2" s="164"/>
      <c r="F2" s="168"/>
      <c r="G2" s="174" t="s">
        <v>1120</v>
      </c>
      <c r="H2" s="174" t="s">
        <v>1121</v>
      </c>
    </row>
    <row r="3" ht="15.75" customHeight="1">
      <c r="A3" s="190"/>
      <c r="B3" s="213"/>
      <c r="C3" s="193"/>
      <c r="D3" s="182" t="s">
        <v>1115</v>
      </c>
      <c r="E3" s="182" t="s">
        <v>1116</v>
      </c>
      <c r="F3" s="182" t="s">
        <v>1117</v>
      </c>
      <c r="G3" s="190"/>
      <c r="H3" s="190"/>
    </row>
    <row r="4">
      <c r="A4" s="211"/>
      <c r="B4" s="211"/>
      <c r="C4" s="215"/>
      <c r="D4" s="215"/>
      <c r="E4" s="238"/>
      <c r="F4" s="211"/>
      <c r="G4" s="211"/>
      <c r="H4" s="211"/>
    </row>
    <row r="5" ht="30.0" customHeight="1">
      <c r="A5" s="127"/>
      <c r="B5" s="127"/>
      <c r="C5" s="127" t="s">
        <v>1153</v>
      </c>
      <c r="D5" s="75"/>
      <c r="E5" s="75"/>
      <c r="F5" s="75"/>
      <c r="G5" s="75"/>
      <c r="H5" s="75"/>
    </row>
    <row r="6" ht="30.0" customHeight="1">
      <c r="A6" s="127"/>
      <c r="B6" s="127"/>
      <c r="C6" s="127" t="s">
        <v>1320</v>
      </c>
      <c r="D6" s="75"/>
      <c r="E6" s="75"/>
      <c r="F6" s="75"/>
      <c r="G6" s="75"/>
      <c r="H6" s="75"/>
    </row>
    <row r="7">
      <c r="A7" s="127">
        <v>1.0</v>
      </c>
      <c r="B7" s="127" t="s">
        <v>1328</v>
      </c>
      <c r="C7" s="127" t="s">
        <v>1331</v>
      </c>
      <c r="D7" s="75"/>
      <c r="E7" s="75"/>
      <c r="F7" s="75"/>
      <c r="G7" s="148">
        <v>4000000.0</v>
      </c>
      <c r="H7" s="148">
        <v>4000000.0</v>
      </c>
    </row>
    <row r="8">
      <c r="A8" s="127">
        <v>2.0</v>
      </c>
      <c r="B8" s="127" t="s">
        <v>1335</v>
      </c>
      <c r="C8" s="127" t="s">
        <v>1337</v>
      </c>
      <c r="D8" s="148">
        <v>8804171.0</v>
      </c>
      <c r="E8" s="148">
        <v>9863574.0</v>
      </c>
      <c r="F8" s="148">
        <v>7532054.0</v>
      </c>
      <c r="G8" s="148">
        <v>4000000.0</v>
      </c>
      <c r="H8" s="148">
        <v>4000000.0</v>
      </c>
    </row>
    <row r="9">
      <c r="A9" s="127">
        <v>3.0</v>
      </c>
      <c r="B9" s="127" t="s">
        <v>1341</v>
      </c>
      <c r="C9" s="127" t="s">
        <v>1342</v>
      </c>
      <c r="D9" s="148">
        <v>1.4817198E7</v>
      </c>
      <c r="E9" s="148">
        <v>6067684.0</v>
      </c>
      <c r="F9" s="148">
        <v>9635820.0</v>
      </c>
      <c r="G9" s="148">
        <v>4000000.0</v>
      </c>
      <c r="H9" s="148">
        <v>4000000.0</v>
      </c>
    </row>
    <row r="10">
      <c r="A10" s="127">
        <v>4.0</v>
      </c>
      <c r="B10" s="127" t="s">
        <v>1348</v>
      </c>
      <c r="C10" s="127" t="s">
        <v>1350</v>
      </c>
      <c r="D10" s="148">
        <v>6266822.0</v>
      </c>
      <c r="E10" s="148">
        <v>1.3159782E7</v>
      </c>
      <c r="F10" s="148">
        <v>1.4151588E7</v>
      </c>
      <c r="G10" s="148">
        <v>4000000.0</v>
      </c>
      <c r="H10" s="148">
        <v>4000000.0</v>
      </c>
    </row>
    <row r="11">
      <c r="A11" s="127">
        <v>5.0</v>
      </c>
      <c r="B11" s="127" t="s">
        <v>1354</v>
      </c>
      <c r="C11" s="127" t="s">
        <v>1356</v>
      </c>
      <c r="D11" s="75"/>
      <c r="E11" s="75"/>
      <c r="F11" s="75"/>
      <c r="G11" s="148">
        <v>4000000.0</v>
      </c>
      <c r="H11" s="148">
        <v>4000000.0</v>
      </c>
    </row>
    <row r="12">
      <c r="A12" s="127">
        <v>6.0</v>
      </c>
      <c r="B12" s="127" t="s">
        <v>1358</v>
      </c>
      <c r="C12" s="127" t="s">
        <v>1360</v>
      </c>
      <c r="D12" s="148">
        <v>3326613.0</v>
      </c>
      <c r="E12" s="148">
        <v>8829803.0</v>
      </c>
      <c r="F12" s="148">
        <v>6538428.0</v>
      </c>
      <c r="G12" s="148">
        <v>4000000.0</v>
      </c>
      <c r="H12" s="148">
        <v>4000000.0</v>
      </c>
    </row>
    <row r="13">
      <c r="A13" s="127">
        <v>7.0</v>
      </c>
      <c r="B13" s="127" t="s">
        <v>1364</v>
      </c>
      <c r="C13" s="127" t="s">
        <v>1365</v>
      </c>
      <c r="D13" s="148">
        <v>1325500.0</v>
      </c>
      <c r="E13" s="148">
        <v>3487881.0</v>
      </c>
      <c r="F13" s="148">
        <v>6077326.0</v>
      </c>
      <c r="G13" s="148">
        <v>800000.0</v>
      </c>
      <c r="H13" s="148">
        <v>800000.0</v>
      </c>
    </row>
    <row r="14">
      <c r="A14" s="127"/>
      <c r="B14" s="127"/>
      <c r="C14" s="127"/>
      <c r="D14" s="75"/>
      <c r="E14" s="75"/>
      <c r="F14" s="75"/>
      <c r="G14" s="75"/>
      <c r="H14" s="75"/>
    </row>
    <row r="15" ht="30.0" customHeight="1">
      <c r="A15" s="127" t="s">
        <v>1371</v>
      </c>
      <c r="B15" s="127" t="s">
        <v>1372</v>
      </c>
      <c r="C15" s="127" t="s">
        <v>1376</v>
      </c>
      <c r="D15" s="148">
        <v>4890015.0</v>
      </c>
      <c r="E15" s="148">
        <v>4002623.0</v>
      </c>
      <c r="F15" s="148">
        <v>4501132.0</v>
      </c>
      <c r="G15" s="148">
        <v>2.0E7</v>
      </c>
      <c r="H15" s="148">
        <v>2.0E7</v>
      </c>
    </row>
    <row r="16">
      <c r="A16" s="127"/>
      <c r="B16" s="127"/>
      <c r="C16" s="127"/>
      <c r="D16" s="75"/>
      <c r="E16" s="75"/>
      <c r="F16" s="75"/>
      <c r="G16" s="75"/>
      <c r="H16" s="75"/>
    </row>
    <row r="17" ht="30.0" customHeight="1">
      <c r="A17" s="127" t="s">
        <v>1385</v>
      </c>
      <c r="B17" s="127" t="s">
        <v>1387</v>
      </c>
      <c r="C17" s="127" t="s">
        <v>1388</v>
      </c>
      <c r="D17" s="148">
        <v>9919687.0</v>
      </c>
      <c r="E17" s="148">
        <v>3330624.0</v>
      </c>
      <c r="F17" s="148">
        <v>1.9144878E7</v>
      </c>
      <c r="G17" s="75"/>
      <c r="H17" s="75"/>
    </row>
    <row r="18">
      <c r="A18" s="127">
        <v>10.0</v>
      </c>
      <c r="B18" s="127" t="s">
        <v>1392</v>
      </c>
      <c r="C18" s="127" t="s">
        <v>1393</v>
      </c>
      <c r="D18" s="75"/>
      <c r="E18" s="75"/>
      <c r="F18" s="75"/>
      <c r="G18" s="148">
        <v>800000.0</v>
      </c>
      <c r="H18" s="148">
        <v>800000.0</v>
      </c>
    </row>
    <row r="19">
      <c r="A19" s="127">
        <v>11.0</v>
      </c>
      <c r="B19" s="127" t="s">
        <v>1396</v>
      </c>
      <c r="C19" s="127" t="s">
        <v>1398</v>
      </c>
      <c r="D19" s="148">
        <v>5110760.0</v>
      </c>
      <c r="E19" s="148">
        <v>9347706.0</v>
      </c>
      <c r="F19" s="148">
        <v>9852858.0</v>
      </c>
      <c r="G19" s="148">
        <v>4000000.0</v>
      </c>
      <c r="H19" s="148">
        <v>4000000.0</v>
      </c>
    </row>
    <row r="20">
      <c r="A20" s="127">
        <v>12.0</v>
      </c>
      <c r="B20" s="127" t="s">
        <v>1403</v>
      </c>
      <c r="C20" s="127" t="s">
        <v>1405</v>
      </c>
      <c r="D20" s="148">
        <v>611226.0</v>
      </c>
      <c r="E20" s="148">
        <v>60271.0</v>
      </c>
      <c r="F20" s="148">
        <v>701627.0</v>
      </c>
      <c r="G20" s="148">
        <v>3200000.0</v>
      </c>
      <c r="H20" s="148">
        <v>3200000.0</v>
      </c>
    </row>
    <row r="21">
      <c r="A21" s="127">
        <v>13.0</v>
      </c>
      <c r="B21" s="127" t="s">
        <v>1409</v>
      </c>
      <c r="C21" s="127" t="s">
        <v>1413</v>
      </c>
      <c r="D21" s="148">
        <v>1769022.0</v>
      </c>
      <c r="E21" s="148">
        <v>1762314.0</v>
      </c>
      <c r="F21" s="148">
        <v>202985.0</v>
      </c>
      <c r="G21" s="148">
        <v>3200000.0</v>
      </c>
      <c r="H21" s="148">
        <v>3200000.0</v>
      </c>
    </row>
    <row r="22">
      <c r="A22" s="127">
        <v>14.0</v>
      </c>
      <c r="B22" s="127" t="s">
        <v>1416</v>
      </c>
      <c r="C22" s="127" t="s">
        <v>1418</v>
      </c>
      <c r="D22" s="75"/>
      <c r="E22" s="75"/>
      <c r="F22" s="148">
        <v>1381004.0</v>
      </c>
      <c r="G22" s="75"/>
      <c r="H22" s="75"/>
    </row>
    <row r="23" ht="30.0" customHeight="1">
      <c r="A23" s="127" t="s">
        <v>1420</v>
      </c>
      <c r="B23" s="127" t="s">
        <v>1421</v>
      </c>
      <c r="C23" s="127" t="s">
        <v>1423</v>
      </c>
      <c r="D23" s="75"/>
      <c r="E23" s="75"/>
      <c r="F23" s="148">
        <v>1499720.0</v>
      </c>
      <c r="G23" s="75"/>
      <c r="H23" s="75"/>
    </row>
    <row r="24">
      <c r="A24" s="127"/>
      <c r="B24" s="127"/>
      <c r="C24" s="127"/>
      <c r="D24" s="75"/>
      <c r="E24" s="75"/>
      <c r="F24" s="75"/>
      <c r="G24" s="75"/>
      <c r="H24" s="75"/>
    </row>
    <row r="25" ht="30.0" customHeight="1">
      <c r="A25" s="127"/>
      <c r="B25" s="127"/>
      <c r="C25" s="127" t="s">
        <v>1426</v>
      </c>
      <c r="D25" s="148">
        <v>5.6841014E7</v>
      </c>
      <c r="E25" s="148">
        <v>5.9912262E7</v>
      </c>
      <c r="F25" s="148">
        <v>8.121942E7</v>
      </c>
      <c r="G25" s="148">
        <v>5.6E7</v>
      </c>
      <c r="H25" s="148">
        <v>5.6E7</v>
      </c>
    </row>
    <row r="26">
      <c r="A26" s="127"/>
      <c r="B26" s="127"/>
      <c r="C26" s="127"/>
      <c r="D26" s="75"/>
      <c r="E26" s="75"/>
      <c r="F26" s="75"/>
      <c r="G26" s="75"/>
      <c r="H26" s="75"/>
    </row>
    <row r="27" ht="30.0" customHeight="1">
      <c r="A27" s="127"/>
      <c r="B27" s="127"/>
      <c r="C27" s="127" t="s">
        <v>1157</v>
      </c>
      <c r="D27" s="75"/>
      <c r="E27" s="75"/>
      <c r="F27" s="75"/>
      <c r="G27" s="75"/>
      <c r="H27" s="75"/>
    </row>
    <row r="28">
      <c r="A28" s="127"/>
      <c r="B28" s="127"/>
      <c r="C28" s="127" t="s">
        <v>1435</v>
      </c>
      <c r="D28" s="75"/>
      <c r="E28" s="75"/>
      <c r="F28" s="75"/>
      <c r="G28" s="75"/>
      <c r="H28" s="75"/>
    </row>
    <row r="29">
      <c r="A29" s="127"/>
      <c r="B29" s="127" t="s">
        <v>1437</v>
      </c>
      <c r="C29" s="127" t="s">
        <v>1439</v>
      </c>
      <c r="D29" s="75"/>
      <c r="E29" s="148">
        <v>4435930.0</v>
      </c>
      <c r="F29" s="148">
        <v>6087913.0</v>
      </c>
      <c r="G29" s="75"/>
      <c r="H29" s="148">
        <v>4500000.0</v>
      </c>
    </row>
    <row r="30">
      <c r="A30" s="127"/>
      <c r="B30" s="127" t="s">
        <v>1450</v>
      </c>
      <c r="C30" s="127" t="s">
        <v>1453</v>
      </c>
      <c r="D30" s="75"/>
      <c r="E30" s="148">
        <v>5200000.0</v>
      </c>
      <c r="F30" s="148">
        <v>2786000.0</v>
      </c>
      <c r="G30" s="148">
        <v>2.4E7</v>
      </c>
      <c r="H30" s="148">
        <v>2.16E7</v>
      </c>
    </row>
    <row r="31">
      <c r="A31" s="127"/>
      <c r="B31" s="127" t="s">
        <v>1456</v>
      </c>
      <c r="C31" s="127" t="s">
        <v>1458</v>
      </c>
      <c r="D31" s="148">
        <v>1.24753178E8</v>
      </c>
      <c r="E31" s="148">
        <v>6.8E7</v>
      </c>
      <c r="F31" s="75"/>
      <c r="G31" s="75"/>
      <c r="H31" s="75"/>
    </row>
    <row r="32">
      <c r="A32" s="127"/>
      <c r="B32" s="127" t="s">
        <v>1460</v>
      </c>
      <c r="C32" s="127" t="s">
        <v>1462</v>
      </c>
      <c r="D32" s="75"/>
      <c r="E32" s="75"/>
      <c r="F32" s="75"/>
      <c r="G32" s="75"/>
      <c r="H32" s="148">
        <v>1080000.0</v>
      </c>
    </row>
    <row r="33">
      <c r="A33" s="127"/>
      <c r="B33" s="127" t="s">
        <v>1466</v>
      </c>
      <c r="C33" s="127" t="s">
        <v>1467</v>
      </c>
      <c r="D33" s="75"/>
      <c r="E33" s="75"/>
      <c r="F33" s="75"/>
      <c r="G33" s="148">
        <v>1.6E7</v>
      </c>
      <c r="H33" s="75"/>
    </row>
    <row r="34">
      <c r="A34" s="127"/>
      <c r="B34" s="127" t="s">
        <v>1471</v>
      </c>
      <c r="C34" s="127" t="s">
        <v>1472</v>
      </c>
      <c r="D34" s="75"/>
      <c r="E34" s="148">
        <v>1714067.0</v>
      </c>
      <c r="F34" s="75"/>
      <c r="G34" s="75"/>
      <c r="H34" s="75"/>
    </row>
    <row r="35">
      <c r="A35" s="127"/>
      <c r="B35" s="127" t="s">
        <v>1475</v>
      </c>
      <c r="C35" s="127" t="s">
        <v>1477</v>
      </c>
      <c r="D35" s="148">
        <v>2494800.0</v>
      </c>
      <c r="E35" s="75"/>
      <c r="F35" s="75"/>
      <c r="G35" s="75"/>
      <c r="H35" s="75"/>
    </row>
    <row r="36" ht="30.0" customHeight="1">
      <c r="A36" s="127"/>
      <c r="B36" s="127" t="s">
        <v>1486</v>
      </c>
      <c r="C36" s="127" t="s">
        <v>1489</v>
      </c>
      <c r="D36" s="148">
        <v>1995700.0</v>
      </c>
      <c r="E36" s="148">
        <v>4000000.0</v>
      </c>
      <c r="F36" s="148">
        <v>916854.0</v>
      </c>
      <c r="G36" s="75"/>
      <c r="H36" s="75"/>
    </row>
    <row r="37" ht="30.0" customHeight="1">
      <c r="A37" s="127"/>
      <c r="B37" s="127" t="s">
        <v>1490</v>
      </c>
      <c r="C37" s="127" t="s">
        <v>1492</v>
      </c>
      <c r="D37" s="148">
        <v>9984375.0</v>
      </c>
      <c r="E37" s="75"/>
      <c r="F37" s="75"/>
      <c r="G37" s="75"/>
      <c r="H37" s="75"/>
    </row>
    <row r="38" ht="30.0" customHeight="1">
      <c r="A38" s="127"/>
      <c r="B38" s="127" t="s">
        <v>1493</v>
      </c>
      <c r="C38" s="127" t="s">
        <v>1494</v>
      </c>
      <c r="D38" s="75"/>
      <c r="E38" s="148">
        <v>6.5791078E7</v>
      </c>
      <c r="F38" s="75"/>
      <c r="G38" s="75"/>
      <c r="H38" s="75"/>
    </row>
    <row r="39" ht="30.0" customHeight="1">
      <c r="A39" s="127"/>
      <c r="B39" s="127" t="s">
        <v>1495</v>
      </c>
      <c r="C39" s="127" t="s">
        <v>1496</v>
      </c>
      <c r="D39" s="148">
        <v>6262992.0</v>
      </c>
      <c r="E39" s="75"/>
      <c r="F39" s="75"/>
      <c r="G39" s="75"/>
      <c r="H39" s="75"/>
    </row>
    <row r="40">
      <c r="A40" s="127"/>
      <c r="B40" s="127"/>
      <c r="C40" s="127" t="s">
        <v>1498</v>
      </c>
      <c r="D40" s="75"/>
      <c r="E40" s="75"/>
      <c r="F40" s="75"/>
      <c r="G40" s="75"/>
      <c r="H40" s="75"/>
    </row>
    <row r="41" ht="30.0" customHeight="1">
      <c r="A41" s="127"/>
      <c r="B41" s="127" t="s">
        <v>1501</v>
      </c>
      <c r="C41" s="127" t="s">
        <v>1505</v>
      </c>
      <c r="D41" s="75"/>
      <c r="E41" s="148">
        <v>544182.0</v>
      </c>
      <c r="F41" s="75"/>
      <c r="G41" s="75"/>
      <c r="H41" s="75"/>
    </row>
    <row r="42" ht="30.0" customHeight="1">
      <c r="A42" s="127"/>
      <c r="B42" s="127" t="s">
        <v>1508</v>
      </c>
      <c r="C42" s="127" t="s">
        <v>1511</v>
      </c>
      <c r="D42" s="75"/>
      <c r="E42" s="148">
        <v>1402005.0</v>
      </c>
      <c r="F42" s="75"/>
      <c r="G42" s="75"/>
      <c r="H42" s="75"/>
    </row>
    <row r="43" ht="30.0" customHeight="1">
      <c r="A43" s="127"/>
      <c r="B43" s="127" t="s">
        <v>1515</v>
      </c>
      <c r="C43" s="127" t="s">
        <v>1517</v>
      </c>
      <c r="D43" s="148">
        <v>8177232.0</v>
      </c>
      <c r="E43" s="75"/>
      <c r="F43" s="148">
        <v>1329804.0</v>
      </c>
      <c r="G43" s="75"/>
      <c r="H43" s="75"/>
    </row>
    <row r="44" ht="45.0" customHeight="1">
      <c r="A44" s="127"/>
      <c r="B44" s="127" t="s">
        <v>1521</v>
      </c>
      <c r="C44" s="127" t="s">
        <v>1524</v>
      </c>
      <c r="D44" s="75"/>
      <c r="E44" s="75"/>
      <c r="F44" s="75"/>
      <c r="G44" s="75"/>
      <c r="H44" s="148">
        <v>8640000.0</v>
      </c>
    </row>
    <row r="45" ht="15.75" customHeight="1">
      <c r="A45" s="250"/>
      <c r="B45" s="250" t="s">
        <v>1537</v>
      </c>
      <c r="C45" s="250" t="s">
        <v>1539</v>
      </c>
      <c r="D45" s="236"/>
      <c r="E45" s="252">
        <v>2400000.0</v>
      </c>
      <c r="F45" s="252">
        <v>1090124.0</v>
      </c>
      <c r="G45" s="236"/>
      <c r="H45" s="252">
        <v>8640000.0</v>
      </c>
    </row>
    <row r="46" ht="15.75" customHeight="1">
      <c r="A46" s="254"/>
      <c r="B46" s="254"/>
      <c r="C46" s="254"/>
      <c r="D46" s="232"/>
      <c r="E46" s="232"/>
      <c r="F46" s="232"/>
      <c r="G46" s="232"/>
      <c r="H46" s="232"/>
    </row>
    <row r="47">
      <c r="A47" s="127"/>
      <c r="B47" s="127"/>
      <c r="C47" s="127" t="s">
        <v>1577</v>
      </c>
      <c r="D47" s="75"/>
      <c r="E47" s="75"/>
      <c r="F47" s="75"/>
      <c r="G47" s="75"/>
      <c r="H47" s="75"/>
    </row>
    <row r="48">
      <c r="A48" s="127"/>
      <c r="B48" s="127" t="s">
        <v>1580</v>
      </c>
      <c r="C48" s="127" t="s">
        <v>1581</v>
      </c>
      <c r="D48" s="75"/>
      <c r="E48" s="148">
        <v>2243294.0</v>
      </c>
      <c r="F48" s="148">
        <v>1920000.0</v>
      </c>
      <c r="G48" s="75"/>
      <c r="H48" s="148">
        <v>2160000.0</v>
      </c>
    </row>
    <row r="49">
      <c r="A49" s="127"/>
      <c r="B49" s="127" t="s">
        <v>1582</v>
      </c>
      <c r="C49" s="127" t="s">
        <v>1584</v>
      </c>
      <c r="D49" s="75"/>
      <c r="E49" s="148">
        <v>7140000.0</v>
      </c>
      <c r="F49" s="148">
        <v>5760000.0</v>
      </c>
      <c r="G49" s="75"/>
      <c r="H49" s="148">
        <v>9000000.0</v>
      </c>
    </row>
    <row r="50">
      <c r="A50" s="127"/>
      <c r="B50" s="127" t="s">
        <v>1588</v>
      </c>
      <c r="C50" s="127" t="s">
        <v>1590</v>
      </c>
      <c r="D50" s="75"/>
      <c r="E50" s="75"/>
      <c r="F50" s="148">
        <v>800000.0</v>
      </c>
      <c r="G50" s="148">
        <v>640000.0</v>
      </c>
      <c r="H50" s="148">
        <v>720000.0</v>
      </c>
    </row>
    <row r="51" ht="30.0" customHeight="1">
      <c r="A51" s="127"/>
      <c r="B51" s="127" t="s">
        <v>1592</v>
      </c>
      <c r="C51" s="127" t="s">
        <v>1594</v>
      </c>
      <c r="D51" s="148">
        <v>6221663.0</v>
      </c>
      <c r="E51" s="148">
        <v>1.0E7</v>
      </c>
      <c r="F51" s="148">
        <v>2642419.0</v>
      </c>
      <c r="G51" s="148">
        <v>1600000.0</v>
      </c>
      <c r="H51" s="75"/>
    </row>
    <row r="52">
      <c r="A52" s="127"/>
      <c r="B52" s="127"/>
      <c r="C52" s="127" t="s">
        <v>1599</v>
      </c>
      <c r="D52" s="75"/>
      <c r="E52" s="75"/>
      <c r="F52" s="75"/>
      <c r="G52" s="75"/>
      <c r="H52" s="75"/>
    </row>
    <row r="53">
      <c r="A53" s="127"/>
      <c r="B53" s="127" t="s">
        <v>3999</v>
      </c>
      <c r="C53" s="127" t="s">
        <v>4002</v>
      </c>
      <c r="D53" s="75"/>
      <c r="E53" s="148">
        <v>685894.0</v>
      </c>
      <c r="F53" s="148">
        <v>1129075.0</v>
      </c>
      <c r="G53" s="148">
        <v>1600000.0</v>
      </c>
      <c r="H53" s="148">
        <v>1080000.0</v>
      </c>
    </row>
    <row r="54">
      <c r="A54" s="127"/>
      <c r="B54" s="127" t="s">
        <v>4008</v>
      </c>
      <c r="C54" s="127" t="s">
        <v>4009</v>
      </c>
      <c r="D54" s="75"/>
      <c r="E54" s="148">
        <v>679293.0</v>
      </c>
      <c r="F54" s="148">
        <v>782167.0</v>
      </c>
      <c r="G54" s="148">
        <v>640000.0</v>
      </c>
      <c r="H54" s="148">
        <v>360000.0</v>
      </c>
    </row>
    <row r="55" ht="30.0" customHeight="1">
      <c r="A55" s="127"/>
      <c r="B55" s="127" t="s">
        <v>4011</v>
      </c>
      <c r="C55" s="127" t="s">
        <v>4013</v>
      </c>
      <c r="D55" s="148">
        <v>9106310.0</v>
      </c>
      <c r="E55" s="148">
        <v>2.4967536E7</v>
      </c>
      <c r="F55" s="148">
        <v>1.1240157E7</v>
      </c>
      <c r="G55" s="148">
        <v>1.2E7</v>
      </c>
      <c r="H55" s="148">
        <v>2.16E7</v>
      </c>
    </row>
    <row r="56" ht="60.0" customHeight="1">
      <c r="A56" s="127"/>
      <c r="B56" s="127" t="s">
        <v>4017</v>
      </c>
      <c r="C56" s="127" t="s">
        <v>4021</v>
      </c>
      <c r="D56" s="75"/>
      <c r="E56" s="148">
        <v>3581073.0</v>
      </c>
      <c r="F56" s="148">
        <v>2384224.0</v>
      </c>
      <c r="G56" s="75"/>
      <c r="H56" s="148">
        <v>1800000.0</v>
      </c>
    </row>
    <row r="57">
      <c r="A57" s="127"/>
      <c r="B57" s="127"/>
      <c r="C57" s="127" t="s">
        <v>4026</v>
      </c>
      <c r="D57" s="75"/>
      <c r="E57" s="75"/>
      <c r="F57" s="75"/>
      <c r="G57" s="75"/>
      <c r="H57" s="75"/>
    </row>
    <row r="58" ht="30.0" customHeight="1">
      <c r="A58" s="127"/>
      <c r="B58" s="127" t="s">
        <v>4028</v>
      </c>
      <c r="C58" s="127" t="s">
        <v>4029</v>
      </c>
      <c r="D58" s="148">
        <v>1154447.0</v>
      </c>
      <c r="E58" s="148">
        <v>1978335.0</v>
      </c>
      <c r="F58" s="148">
        <v>1552500.0</v>
      </c>
      <c r="G58" s="148">
        <v>1280000.0</v>
      </c>
      <c r="H58" s="148">
        <v>1080000.0</v>
      </c>
    </row>
    <row r="59" ht="30.0" customHeight="1">
      <c r="A59" s="127"/>
      <c r="B59" s="127" t="s">
        <v>4032</v>
      </c>
      <c r="C59" s="127" t="s">
        <v>4034</v>
      </c>
      <c r="D59" s="148">
        <v>1096875.0</v>
      </c>
      <c r="E59" s="148">
        <v>2851875.0</v>
      </c>
      <c r="F59" s="75"/>
      <c r="G59" s="75"/>
      <c r="H59" s="75"/>
    </row>
    <row r="60" ht="30.0" customHeight="1">
      <c r="A60" s="127"/>
      <c r="B60" s="127" t="s">
        <v>4037</v>
      </c>
      <c r="C60" s="127" t="s">
        <v>4039</v>
      </c>
      <c r="D60" s="148">
        <v>2.20718255E8</v>
      </c>
      <c r="E60" s="148">
        <v>1.49705163E8</v>
      </c>
      <c r="F60" s="148">
        <v>2.5757792E7</v>
      </c>
      <c r="G60" s="148">
        <v>2.0E7</v>
      </c>
      <c r="H60" s="148">
        <v>7200000.0</v>
      </c>
    </row>
    <row r="61" ht="45.0" customHeight="1">
      <c r="A61" s="127"/>
      <c r="B61" s="127" t="s">
        <v>4043</v>
      </c>
      <c r="C61" s="127" t="s">
        <v>4045</v>
      </c>
      <c r="D61" s="148">
        <v>236535.0</v>
      </c>
      <c r="E61" s="75"/>
      <c r="F61" s="75"/>
      <c r="G61" s="75"/>
      <c r="H61" s="75"/>
    </row>
    <row r="62" ht="45.0" customHeight="1">
      <c r="A62" s="127"/>
      <c r="B62" s="127" t="s">
        <v>4048</v>
      </c>
      <c r="C62" s="127" t="s">
        <v>4052</v>
      </c>
      <c r="D62" s="75"/>
      <c r="E62" s="148">
        <v>1.3762162E7</v>
      </c>
      <c r="F62" s="75"/>
      <c r="G62" s="75"/>
      <c r="H62" s="75"/>
    </row>
    <row r="63" ht="30.0" customHeight="1">
      <c r="A63" s="127"/>
      <c r="B63" s="127" t="s">
        <v>4055</v>
      </c>
      <c r="C63" s="127" t="s">
        <v>4056</v>
      </c>
      <c r="D63" s="75"/>
      <c r="E63" s="148">
        <v>5511620.0</v>
      </c>
      <c r="F63" s="148">
        <v>5039781.0</v>
      </c>
      <c r="G63" s="75"/>
      <c r="H63" s="148">
        <v>1.35E7</v>
      </c>
    </row>
    <row r="64" ht="45.0" customHeight="1">
      <c r="A64" s="127"/>
      <c r="B64" s="127" t="s">
        <v>4066</v>
      </c>
      <c r="C64" s="127" t="s">
        <v>4068</v>
      </c>
      <c r="D64" s="75"/>
      <c r="E64" s="148">
        <v>1000000.0</v>
      </c>
      <c r="F64" s="75"/>
      <c r="G64" s="75"/>
      <c r="H64" s="75"/>
    </row>
    <row r="65" ht="45.0" customHeight="1">
      <c r="A65" s="127"/>
      <c r="B65" s="127" t="s">
        <v>4079</v>
      </c>
      <c r="C65" s="127" t="s">
        <v>4115</v>
      </c>
      <c r="D65" s="75"/>
      <c r="E65" s="148">
        <v>1040611.0</v>
      </c>
      <c r="F65" s="75"/>
      <c r="G65" s="75"/>
      <c r="H65" s="75"/>
    </row>
    <row r="66" ht="45.0" customHeight="1">
      <c r="A66" s="127"/>
      <c r="B66" s="127" t="s">
        <v>4119</v>
      </c>
      <c r="C66" s="127" t="s">
        <v>4121</v>
      </c>
      <c r="D66" s="75"/>
      <c r="E66" s="148">
        <v>1000000.0</v>
      </c>
      <c r="F66" s="75"/>
      <c r="G66" s="75"/>
      <c r="H66" s="75"/>
    </row>
    <row r="67" ht="45.0" customHeight="1">
      <c r="A67" s="127"/>
      <c r="B67" s="127" t="s">
        <v>4124</v>
      </c>
      <c r="C67" s="127" t="s">
        <v>4125</v>
      </c>
      <c r="D67" s="75"/>
      <c r="E67" s="148">
        <v>1083769.0</v>
      </c>
      <c r="F67" s="75"/>
      <c r="G67" s="75"/>
      <c r="H67" s="75"/>
    </row>
    <row r="68" ht="30.0" customHeight="1">
      <c r="A68" s="127"/>
      <c r="B68" s="127" t="s">
        <v>4129</v>
      </c>
      <c r="C68" s="127" t="s">
        <v>4132</v>
      </c>
      <c r="D68" s="75"/>
      <c r="E68" s="148">
        <v>3000000.0</v>
      </c>
      <c r="F68" s="75"/>
      <c r="G68" s="75"/>
      <c r="H68" s="75"/>
    </row>
    <row r="69" ht="60.0" customHeight="1">
      <c r="A69" s="127"/>
      <c r="B69" s="127" t="s">
        <v>4133</v>
      </c>
      <c r="C69" s="127" t="s">
        <v>4134</v>
      </c>
      <c r="D69" s="75"/>
      <c r="E69" s="148">
        <v>1000000.0</v>
      </c>
      <c r="F69" s="75"/>
      <c r="G69" s="75"/>
      <c r="H69" s="75"/>
    </row>
    <row r="70" ht="30.0" customHeight="1">
      <c r="A70" s="127"/>
      <c r="B70" s="127" t="s">
        <v>4136</v>
      </c>
      <c r="C70" s="127" t="s">
        <v>4138</v>
      </c>
      <c r="D70" s="75"/>
      <c r="E70" s="148">
        <v>5.7556998E7</v>
      </c>
      <c r="F70" s="148">
        <v>996660.0</v>
      </c>
      <c r="G70" s="75"/>
      <c r="H70" s="75"/>
    </row>
    <row r="71">
      <c r="A71" s="127"/>
      <c r="B71" s="127" t="s">
        <v>4141</v>
      </c>
      <c r="C71" s="127" t="s">
        <v>4143</v>
      </c>
      <c r="D71" s="75"/>
      <c r="E71" s="75"/>
      <c r="F71" s="148">
        <v>5216676.0</v>
      </c>
      <c r="G71" s="75"/>
      <c r="H71" s="75"/>
    </row>
    <row r="72">
      <c r="A72" s="127"/>
      <c r="B72" s="127" t="s">
        <v>4146</v>
      </c>
      <c r="C72" s="127" t="s">
        <v>4148</v>
      </c>
      <c r="D72" s="75"/>
      <c r="E72" s="75"/>
      <c r="F72" s="148">
        <v>202007.0</v>
      </c>
      <c r="G72" s="75"/>
      <c r="H72" s="75"/>
    </row>
    <row r="73" ht="30.0" customHeight="1">
      <c r="A73" s="127"/>
      <c r="B73" s="127" t="s">
        <v>4151</v>
      </c>
      <c r="C73" s="127" t="s">
        <v>4152</v>
      </c>
      <c r="D73" s="75"/>
      <c r="E73" s="75"/>
      <c r="F73" s="148">
        <v>2555183.0</v>
      </c>
      <c r="G73" s="75"/>
      <c r="H73" s="148">
        <v>6624000.0</v>
      </c>
    </row>
    <row r="74">
      <c r="A74" s="127"/>
      <c r="B74" s="127" t="s">
        <v>4155</v>
      </c>
      <c r="C74" s="127" t="s">
        <v>4157</v>
      </c>
      <c r="D74" s="75"/>
      <c r="E74" s="75"/>
      <c r="F74" s="148">
        <v>1.2E7</v>
      </c>
      <c r="G74" s="75"/>
      <c r="H74" s="148">
        <v>2.16E7</v>
      </c>
    </row>
    <row r="75" ht="30.0" customHeight="1">
      <c r="A75" s="127"/>
      <c r="B75" s="127" t="s">
        <v>4160</v>
      </c>
      <c r="C75" s="127" t="s">
        <v>4161</v>
      </c>
      <c r="D75" s="75"/>
      <c r="E75" s="75"/>
      <c r="F75" s="148">
        <v>400000.0</v>
      </c>
      <c r="G75" s="75"/>
      <c r="H75" s="75"/>
    </row>
    <row r="76" ht="30.0" customHeight="1">
      <c r="A76" s="127"/>
      <c r="B76" s="127" t="s">
        <v>4166</v>
      </c>
      <c r="C76" s="127" t="s">
        <v>4168</v>
      </c>
      <c r="D76" s="75"/>
      <c r="E76" s="75"/>
      <c r="F76" s="148">
        <v>2800000.0</v>
      </c>
      <c r="G76" s="75"/>
      <c r="H76" s="75"/>
    </row>
    <row r="77" ht="45.75" customHeight="1">
      <c r="A77" s="250"/>
      <c r="B77" s="250" t="s">
        <v>4171</v>
      </c>
      <c r="C77" s="250" t="s">
        <v>4172</v>
      </c>
      <c r="D77" s="236"/>
      <c r="E77" s="236"/>
      <c r="F77" s="236"/>
      <c r="G77" s="252">
        <v>4000000.0</v>
      </c>
      <c r="H77" s="252">
        <v>1800000.0</v>
      </c>
    </row>
    <row r="78" ht="15.75" customHeight="1">
      <c r="A78" s="254"/>
      <c r="B78" s="254"/>
      <c r="C78" s="254"/>
      <c r="D78" s="232"/>
      <c r="E78" s="232"/>
      <c r="F78" s="232"/>
      <c r="G78" s="232"/>
      <c r="H78" s="232"/>
    </row>
    <row r="79" ht="75.0" customHeight="1">
      <c r="A79" s="127"/>
      <c r="B79" s="127" t="s">
        <v>4177</v>
      </c>
      <c r="C79" s="127" t="s">
        <v>4180</v>
      </c>
      <c r="D79" s="75"/>
      <c r="E79" s="75"/>
      <c r="F79" s="75"/>
      <c r="G79" s="148">
        <v>2.8E7</v>
      </c>
      <c r="H79" s="148">
        <v>7200000.0</v>
      </c>
    </row>
    <row r="80" ht="30.0" customHeight="1">
      <c r="A80" s="127"/>
      <c r="B80" s="127" t="s">
        <v>4183</v>
      </c>
      <c r="C80" s="127" t="s">
        <v>4185</v>
      </c>
      <c r="D80" s="75"/>
      <c r="E80" s="75"/>
      <c r="F80" s="148">
        <v>44452.0</v>
      </c>
      <c r="G80" s="75"/>
      <c r="H80" s="75"/>
    </row>
    <row r="81" ht="45.0" customHeight="1">
      <c r="A81" s="127"/>
      <c r="B81" s="127" t="s">
        <v>4191</v>
      </c>
      <c r="C81" s="127" t="s">
        <v>4195</v>
      </c>
      <c r="D81" s="75"/>
      <c r="E81" s="75"/>
      <c r="F81" s="75"/>
      <c r="G81" s="75"/>
      <c r="H81" s="148">
        <v>1.3E7</v>
      </c>
    </row>
    <row r="82" ht="60.0" customHeight="1">
      <c r="A82" s="127"/>
      <c r="B82" s="127" t="s">
        <v>4197</v>
      </c>
      <c r="C82" s="127" t="s">
        <v>4200</v>
      </c>
      <c r="D82" s="75"/>
      <c r="E82" s="75"/>
      <c r="F82" s="75"/>
      <c r="G82" s="75"/>
      <c r="H82" s="148">
        <v>3816000.0</v>
      </c>
    </row>
    <row r="83" ht="30.0" customHeight="1">
      <c r="A83" s="127"/>
      <c r="B83" s="127" t="s">
        <v>4203</v>
      </c>
      <c r="C83" s="127" t="s">
        <v>4204</v>
      </c>
      <c r="D83" s="75"/>
      <c r="E83" s="75"/>
      <c r="F83" s="75"/>
      <c r="G83" s="75"/>
      <c r="H83" s="148">
        <v>1000000.0</v>
      </c>
    </row>
    <row r="84" ht="45.0" customHeight="1">
      <c r="A84" s="127"/>
      <c r="B84" s="127" t="s">
        <v>4207</v>
      </c>
      <c r="C84" s="127" t="s">
        <v>4210</v>
      </c>
      <c r="D84" s="75"/>
      <c r="E84" s="75"/>
      <c r="F84" s="75"/>
      <c r="G84" s="75"/>
      <c r="H84" s="148">
        <v>500000.0</v>
      </c>
    </row>
    <row r="85" ht="45.0" customHeight="1">
      <c r="A85" s="127"/>
      <c r="B85" s="127" t="s">
        <v>4214</v>
      </c>
      <c r="C85" s="127" t="s">
        <v>4216</v>
      </c>
      <c r="D85" s="75"/>
      <c r="E85" s="75"/>
      <c r="F85" s="75"/>
      <c r="G85" s="75"/>
      <c r="H85" s="148">
        <v>1000000.0</v>
      </c>
    </row>
    <row r="86" ht="30.0" customHeight="1">
      <c r="A86" s="127"/>
      <c r="B86" s="127" t="s">
        <v>4219</v>
      </c>
      <c r="C86" s="127" t="s">
        <v>4221</v>
      </c>
      <c r="D86" s="75"/>
      <c r="E86" s="75"/>
      <c r="F86" s="75"/>
      <c r="G86" s="75"/>
      <c r="H86" s="148">
        <v>1000000.0</v>
      </c>
    </row>
    <row r="87" ht="30.0" customHeight="1">
      <c r="A87" s="127"/>
      <c r="B87" s="127" t="s">
        <v>4225</v>
      </c>
      <c r="C87" s="127" t="s">
        <v>4232</v>
      </c>
      <c r="D87" s="75"/>
      <c r="E87" s="75"/>
      <c r="F87" s="75"/>
      <c r="G87" s="75"/>
      <c r="H87" s="148">
        <v>1500000.0</v>
      </c>
    </row>
    <row r="88" ht="60.0" customHeight="1">
      <c r="A88" s="127"/>
      <c r="B88" s="127" t="s">
        <v>4237</v>
      </c>
      <c r="C88" s="127" t="s">
        <v>4240</v>
      </c>
      <c r="D88" s="75"/>
      <c r="E88" s="75"/>
      <c r="F88" s="75"/>
      <c r="G88" s="75"/>
      <c r="H88" s="148">
        <v>2000000.0</v>
      </c>
    </row>
    <row r="89" ht="30.0" customHeight="1">
      <c r="A89" s="127"/>
      <c r="B89" s="127" t="s">
        <v>4241</v>
      </c>
      <c r="C89" s="127" t="s">
        <v>4243</v>
      </c>
      <c r="D89" s="75"/>
      <c r="E89" s="75"/>
      <c r="F89" s="75"/>
      <c r="G89" s="75"/>
      <c r="H89" s="148">
        <v>1000000.0</v>
      </c>
    </row>
    <row r="90" ht="45.0" customHeight="1">
      <c r="A90" s="127"/>
      <c r="B90" s="127" t="s">
        <v>4246</v>
      </c>
      <c r="C90" s="127" t="s">
        <v>4248</v>
      </c>
      <c r="D90" s="75"/>
      <c r="E90" s="75"/>
      <c r="F90" s="75"/>
      <c r="G90" s="75"/>
      <c r="H90" s="148">
        <v>1500000.0</v>
      </c>
    </row>
    <row r="91" ht="45.0" customHeight="1">
      <c r="A91" s="127"/>
      <c r="B91" s="127" t="s">
        <v>4250</v>
      </c>
      <c r="C91" s="127" t="s">
        <v>4252</v>
      </c>
      <c r="D91" s="75"/>
      <c r="E91" s="75"/>
      <c r="F91" s="75"/>
      <c r="G91" s="75"/>
      <c r="H91" s="148">
        <v>2000000.0</v>
      </c>
    </row>
    <row r="92" ht="30.0" customHeight="1">
      <c r="A92" s="127"/>
      <c r="B92" s="127" t="s">
        <v>4254</v>
      </c>
      <c r="C92" s="127" t="s">
        <v>4256</v>
      </c>
      <c r="D92" s="75"/>
      <c r="E92" s="75"/>
      <c r="F92" s="75"/>
      <c r="G92" s="75"/>
      <c r="H92" s="148">
        <v>2500000.0</v>
      </c>
    </row>
    <row r="93" ht="45.0" customHeight="1">
      <c r="A93" s="127"/>
      <c r="B93" s="127" t="s">
        <v>4258</v>
      </c>
      <c r="C93" s="127" t="s">
        <v>4259</v>
      </c>
      <c r="D93" s="75"/>
      <c r="E93" s="75"/>
      <c r="F93" s="75"/>
      <c r="G93" s="75"/>
      <c r="H93" s="148">
        <v>1000000.0</v>
      </c>
    </row>
    <row r="94" ht="45.0" customHeight="1">
      <c r="A94" s="127"/>
      <c r="B94" s="127" t="s">
        <v>4260</v>
      </c>
      <c r="C94" s="127" t="s">
        <v>4261</v>
      </c>
      <c r="D94" s="75"/>
      <c r="E94" s="75"/>
      <c r="F94" s="75"/>
      <c r="G94" s="75"/>
      <c r="H94" s="148">
        <v>500000.0</v>
      </c>
    </row>
    <row r="95" ht="75.0" customHeight="1">
      <c r="A95" s="127"/>
      <c r="B95" s="127" t="s">
        <v>4262</v>
      </c>
      <c r="C95" s="127" t="s">
        <v>4263</v>
      </c>
      <c r="D95" s="75"/>
      <c r="E95" s="75"/>
      <c r="F95" s="75"/>
      <c r="G95" s="75"/>
      <c r="H95" s="148">
        <v>2500000.0</v>
      </c>
    </row>
    <row r="96" ht="45.0" customHeight="1">
      <c r="A96" s="127"/>
      <c r="B96" s="127" t="s">
        <v>4264</v>
      </c>
      <c r="C96" s="127" t="s">
        <v>4265</v>
      </c>
      <c r="D96" s="75"/>
      <c r="E96" s="75"/>
      <c r="F96" s="75"/>
      <c r="G96" s="75"/>
      <c r="H96" s="148">
        <v>500000.0</v>
      </c>
    </row>
    <row r="97" ht="30.75" customHeight="1">
      <c r="A97" s="250"/>
      <c r="B97" s="250" t="s">
        <v>4268</v>
      </c>
      <c r="C97" s="250" t="s">
        <v>4269</v>
      </c>
      <c r="D97" s="236"/>
      <c r="E97" s="236"/>
      <c r="F97" s="236"/>
      <c r="G97" s="236"/>
      <c r="H97" s="252">
        <v>1000000.0</v>
      </c>
    </row>
    <row r="98" ht="15.75" customHeight="1">
      <c r="A98" s="254"/>
      <c r="B98" s="254"/>
      <c r="C98" s="254"/>
      <c r="D98" s="232"/>
      <c r="E98" s="232"/>
      <c r="F98" s="232"/>
      <c r="G98" s="232"/>
      <c r="H98" s="232"/>
    </row>
    <row r="99" ht="30.0" customHeight="1">
      <c r="A99" s="127"/>
      <c r="B99" s="127" t="s">
        <v>4272</v>
      </c>
      <c r="C99" s="127" t="s">
        <v>4274</v>
      </c>
      <c r="D99" s="75"/>
      <c r="E99" s="75"/>
      <c r="F99" s="75"/>
      <c r="G99" s="75"/>
      <c r="H99" s="148">
        <v>1000000.0</v>
      </c>
    </row>
    <row r="100">
      <c r="A100" s="127"/>
      <c r="B100" s="127" t="s">
        <v>4279</v>
      </c>
      <c r="C100" s="127" t="s">
        <v>4282</v>
      </c>
      <c r="D100" s="75"/>
      <c r="E100" s="75"/>
      <c r="F100" s="75"/>
      <c r="G100" s="75"/>
      <c r="H100" s="148">
        <v>2000000.0</v>
      </c>
    </row>
    <row r="101" ht="45.0" customHeight="1">
      <c r="A101" s="127"/>
      <c r="B101" s="127" t="s">
        <v>4285</v>
      </c>
      <c r="C101" s="127" t="s">
        <v>4289</v>
      </c>
      <c r="D101" s="75"/>
      <c r="E101" s="75"/>
      <c r="F101" s="75"/>
      <c r="G101" s="75"/>
      <c r="H101" s="148">
        <v>1000000.0</v>
      </c>
    </row>
    <row r="102" ht="45.0" customHeight="1">
      <c r="A102" s="127"/>
      <c r="B102" s="127" t="s">
        <v>4294</v>
      </c>
      <c r="C102" s="127" t="s">
        <v>4297</v>
      </c>
      <c r="D102" s="75"/>
      <c r="E102" s="75"/>
      <c r="F102" s="75"/>
      <c r="G102" s="75"/>
      <c r="H102" s="148">
        <v>1000000.0</v>
      </c>
    </row>
    <row r="103" ht="45.0" customHeight="1">
      <c r="A103" s="127"/>
      <c r="B103" s="127" t="s">
        <v>4299</v>
      </c>
      <c r="C103" s="127" t="s">
        <v>4300</v>
      </c>
      <c r="D103" s="75"/>
      <c r="E103" s="75"/>
      <c r="F103" s="75"/>
      <c r="G103" s="75"/>
      <c r="H103" s="148">
        <v>1000000.0</v>
      </c>
    </row>
    <row r="104" ht="60.0" customHeight="1">
      <c r="A104" s="127"/>
      <c r="B104" s="127" t="s">
        <v>4302</v>
      </c>
      <c r="C104" s="127" t="s">
        <v>4304</v>
      </c>
      <c r="D104" s="75"/>
      <c r="E104" s="75"/>
      <c r="F104" s="75"/>
      <c r="G104" s="75"/>
      <c r="H104" s="148">
        <v>500000.0</v>
      </c>
    </row>
    <row r="105" ht="30.0" customHeight="1">
      <c r="A105" s="127"/>
      <c r="B105" s="127" t="s">
        <v>4306</v>
      </c>
      <c r="C105" s="127" t="s">
        <v>4308</v>
      </c>
      <c r="D105" s="75"/>
      <c r="E105" s="75"/>
      <c r="F105" s="75"/>
      <c r="G105" s="75"/>
      <c r="H105" s="148">
        <v>1000000.0</v>
      </c>
    </row>
    <row r="106">
      <c r="A106" s="127"/>
      <c r="B106" s="127" t="s">
        <v>4310</v>
      </c>
      <c r="C106" s="127" t="s">
        <v>4312</v>
      </c>
      <c r="D106" s="75"/>
      <c r="E106" s="75"/>
      <c r="F106" s="75"/>
      <c r="G106" s="75"/>
      <c r="H106" s="148">
        <v>2000000.0</v>
      </c>
    </row>
    <row r="107" ht="45.0" customHeight="1">
      <c r="A107" s="127"/>
      <c r="B107" s="127" t="s">
        <v>4314</v>
      </c>
      <c r="C107" s="127" t="s">
        <v>4316</v>
      </c>
      <c r="D107" s="75"/>
      <c r="E107" s="75"/>
      <c r="F107" s="75"/>
      <c r="G107" s="75"/>
      <c r="H107" s="148">
        <v>1000000.0</v>
      </c>
    </row>
    <row r="108" ht="60.0" customHeight="1">
      <c r="A108" s="127"/>
      <c r="B108" s="127" t="s">
        <v>4318</v>
      </c>
      <c r="C108" s="127" t="s">
        <v>4320</v>
      </c>
      <c r="D108" s="75"/>
      <c r="E108" s="75"/>
      <c r="F108" s="75"/>
      <c r="G108" s="75"/>
      <c r="H108" s="148">
        <v>1200000.0</v>
      </c>
    </row>
    <row r="109">
      <c r="A109" s="127"/>
      <c r="B109" s="127"/>
      <c r="C109" s="127"/>
      <c r="D109" s="75"/>
      <c r="E109" s="75"/>
      <c r="F109" s="75"/>
      <c r="G109" s="75"/>
      <c r="H109" s="75"/>
    </row>
    <row r="110">
      <c r="A110" s="127"/>
      <c r="B110" s="127"/>
      <c r="C110" s="127" t="s">
        <v>4322</v>
      </c>
      <c r="D110" s="148">
        <v>3.92202362E8</v>
      </c>
      <c r="E110" s="148">
        <v>4.42274885E8</v>
      </c>
      <c r="F110" s="148">
        <v>9.5433788E7</v>
      </c>
      <c r="G110" s="148">
        <v>1.0976E8</v>
      </c>
      <c r="H110" s="148">
        <v>1.882E8</v>
      </c>
    </row>
    <row r="111">
      <c r="A111" s="127"/>
      <c r="B111" s="127"/>
      <c r="C111" s="127"/>
      <c r="D111" s="75"/>
      <c r="E111" s="75"/>
      <c r="F111" s="75"/>
      <c r="G111" s="75"/>
      <c r="H111" s="75"/>
    </row>
    <row r="112">
      <c r="A112" s="127"/>
      <c r="B112" s="127"/>
      <c r="C112" s="127" t="s">
        <v>4323</v>
      </c>
      <c r="D112" s="75"/>
      <c r="E112" s="75"/>
      <c r="F112" s="75"/>
      <c r="G112" s="75"/>
      <c r="H112" s="75"/>
    </row>
    <row r="113">
      <c r="A113" s="127"/>
      <c r="B113" s="127"/>
      <c r="C113" s="127" t="s">
        <v>4324</v>
      </c>
      <c r="D113" s="75"/>
      <c r="E113" s="75"/>
      <c r="F113" s="75"/>
      <c r="G113" s="75"/>
      <c r="H113" s="75"/>
    </row>
    <row r="114">
      <c r="A114" s="127"/>
      <c r="B114" s="127" t="s">
        <v>4325</v>
      </c>
      <c r="C114" s="127" t="s">
        <v>4327</v>
      </c>
      <c r="D114" s="75"/>
      <c r="E114" s="75"/>
      <c r="F114" s="75"/>
      <c r="G114" s="75"/>
      <c r="H114" s="75"/>
    </row>
    <row r="115">
      <c r="A115" s="127"/>
      <c r="B115" s="127" t="s">
        <v>4329</v>
      </c>
      <c r="C115" s="127" t="s">
        <v>4330</v>
      </c>
      <c r="D115" s="148">
        <v>2.0335741E7</v>
      </c>
      <c r="E115" s="148">
        <v>2.2653163E7</v>
      </c>
      <c r="F115" s="148">
        <v>2.5836075E7</v>
      </c>
      <c r="G115" s="148">
        <v>2.8E7</v>
      </c>
      <c r="H115" s="148">
        <v>4.8E7</v>
      </c>
    </row>
    <row r="116">
      <c r="A116" s="127"/>
      <c r="B116" s="127"/>
      <c r="C116" s="127"/>
      <c r="D116" s="148">
        <v>5428163.0</v>
      </c>
      <c r="E116" s="148">
        <v>8380932.0</v>
      </c>
      <c r="F116" s="148">
        <v>6071187.0</v>
      </c>
      <c r="G116" s="148">
        <v>8000000.0</v>
      </c>
      <c r="H116" s="148">
        <v>4000000.0</v>
      </c>
    </row>
    <row r="117">
      <c r="A117" s="127"/>
      <c r="B117" s="127"/>
      <c r="C117" s="127" t="s">
        <v>4335</v>
      </c>
      <c r="D117" s="75"/>
      <c r="E117" s="75"/>
      <c r="F117" s="75"/>
      <c r="G117" s="75"/>
      <c r="H117" s="75"/>
    </row>
    <row r="118">
      <c r="A118" s="127"/>
      <c r="B118" s="127"/>
      <c r="C118" s="127"/>
      <c r="D118" s="148">
        <v>2.5763904E7</v>
      </c>
      <c r="E118" s="148">
        <v>3.1034095E7</v>
      </c>
      <c r="F118" s="148">
        <v>3.1907262E7</v>
      </c>
      <c r="G118" s="148">
        <v>3.6E7</v>
      </c>
      <c r="H118" s="148">
        <v>5.2E7</v>
      </c>
    </row>
    <row r="119">
      <c r="A119" s="127"/>
      <c r="B119" s="127"/>
      <c r="C119" s="127" t="s">
        <v>4338</v>
      </c>
      <c r="D119" s="75"/>
      <c r="E119" s="75"/>
      <c r="F119" s="75"/>
      <c r="G119" s="75"/>
      <c r="H119" s="75"/>
    </row>
    <row r="120">
      <c r="A120" s="127"/>
      <c r="B120" s="127" t="s">
        <v>4341</v>
      </c>
      <c r="C120" s="127" t="s">
        <v>4342</v>
      </c>
      <c r="D120" s="75"/>
      <c r="E120" s="75"/>
      <c r="F120" s="75"/>
      <c r="G120" s="75"/>
      <c r="H120" s="75"/>
    </row>
    <row r="121">
      <c r="A121" s="127"/>
      <c r="B121" s="127" t="s">
        <v>4345</v>
      </c>
      <c r="C121" s="127" t="s">
        <v>4346</v>
      </c>
      <c r="D121" s="148">
        <v>16991.0</v>
      </c>
      <c r="E121" s="148">
        <v>78131.0</v>
      </c>
      <c r="F121" s="148">
        <v>278194.0</v>
      </c>
      <c r="G121" s="148">
        <v>280000.0</v>
      </c>
      <c r="H121" s="148">
        <v>280000.0</v>
      </c>
    </row>
    <row r="122">
      <c r="A122" s="127"/>
      <c r="B122" s="127" t="s">
        <v>4349</v>
      </c>
      <c r="C122" s="127" t="s">
        <v>4350</v>
      </c>
      <c r="D122" s="75"/>
      <c r="E122" s="75"/>
      <c r="F122" s="148">
        <v>134245.0</v>
      </c>
      <c r="G122" s="148">
        <v>400000.0</v>
      </c>
      <c r="H122" s="148">
        <v>400000.0</v>
      </c>
    </row>
    <row r="123">
      <c r="A123" s="127"/>
      <c r="B123" s="127" t="s">
        <v>4353</v>
      </c>
      <c r="C123" s="127" t="s">
        <v>4354</v>
      </c>
      <c r="D123" s="148">
        <v>725640.0</v>
      </c>
      <c r="E123" s="148">
        <v>514998.0</v>
      </c>
      <c r="F123" s="148">
        <v>53688.0</v>
      </c>
      <c r="G123" s="148">
        <v>640000.0</v>
      </c>
      <c r="H123" s="148">
        <v>800000.0</v>
      </c>
    </row>
    <row r="124">
      <c r="A124" s="127"/>
      <c r="B124" s="127" t="s">
        <v>4357</v>
      </c>
      <c r="C124" s="127" t="s">
        <v>4358</v>
      </c>
      <c r="D124" s="148">
        <v>48717.0</v>
      </c>
      <c r="E124" s="148">
        <v>36269.0</v>
      </c>
      <c r="F124" s="148">
        <v>37999.0</v>
      </c>
      <c r="G124" s="148">
        <v>80000.0</v>
      </c>
      <c r="H124" s="148">
        <v>80000.0</v>
      </c>
    </row>
    <row r="125">
      <c r="A125" s="127"/>
      <c r="B125" s="127" t="s">
        <v>4361</v>
      </c>
      <c r="C125" s="127" t="s">
        <v>4362</v>
      </c>
      <c r="D125" s="75"/>
      <c r="E125" s="75"/>
      <c r="F125" s="148">
        <v>231000.0</v>
      </c>
      <c r="G125" s="148">
        <v>240000.0</v>
      </c>
      <c r="H125" s="148">
        <v>40000.0</v>
      </c>
    </row>
    <row r="126">
      <c r="A126" s="127"/>
      <c r="B126" s="127" t="s">
        <v>4363</v>
      </c>
      <c r="C126" s="127" t="s">
        <v>4364</v>
      </c>
      <c r="D126" s="75"/>
      <c r="E126" s="75"/>
      <c r="F126" s="75"/>
      <c r="G126" s="148">
        <v>32000.0</v>
      </c>
      <c r="H126" s="148">
        <v>40000.0</v>
      </c>
    </row>
    <row r="127">
      <c r="A127" s="127"/>
      <c r="B127" s="127" t="s">
        <v>4365</v>
      </c>
      <c r="C127" s="127" t="s">
        <v>4366</v>
      </c>
      <c r="D127" s="148">
        <v>123131.0</v>
      </c>
      <c r="E127" s="148">
        <v>79209.0</v>
      </c>
      <c r="F127" s="148">
        <v>445823.0</v>
      </c>
      <c r="G127" s="148">
        <v>520000.0</v>
      </c>
      <c r="H127" s="148">
        <v>560000.0</v>
      </c>
    </row>
    <row r="128">
      <c r="A128" s="127"/>
      <c r="B128" s="127"/>
      <c r="C128" s="127"/>
      <c r="D128" s="148">
        <v>5180.0</v>
      </c>
      <c r="E128" s="148">
        <v>30087.0</v>
      </c>
      <c r="F128" s="148">
        <v>34175.0</v>
      </c>
      <c r="G128" s="148">
        <v>80000.0</v>
      </c>
      <c r="H128" s="148">
        <v>80000.0</v>
      </c>
    </row>
    <row r="129">
      <c r="A129" s="127"/>
      <c r="B129" s="127"/>
      <c r="C129" s="127" t="s">
        <v>4367</v>
      </c>
      <c r="D129" s="75"/>
      <c r="E129" s="75"/>
      <c r="F129" s="75"/>
      <c r="G129" s="75"/>
      <c r="H129" s="75"/>
    </row>
    <row r="130">
      <c r="A130" s="127"/>
      <c r="B130" s="127"/>
      <c r="C130" s="127"/>
      <c r="D130" s="148">
        <v>919659.0</v>
      </c>
      <c r="E130" s="148">
        <v>738694.0</v>
      </c>
      <c r="F130" s="148">
        <v>1215124.0</v>
      </c>
      <c r="G130" s="148">
        <v>2272000.0</v>
      </c>
      <c r="H130" s="148">
        <v>2280000.0</v>
      </c>
    </row>
    <row r="131">
      <c r="A131" s="127"/>
      <c r="B131" s="127"/>
      <c r="C131" s="127"/>
      <c r="D131" s="75"/>
      <c r="E131" s="75"/>
      <c r="F131" s="75"/>
      <c r="G131" s="75"/>
      <c r="H131" s="75"/>
    </row>
    <row r="132" ht="15.75" customHeight="1">
      <c r="A132" s="250"/>
      <c r="B132" s="250"/>
      <c r="C132" s="250"/>
      <c r="D132" s="236"/>
      <c r="E132" s="236"/>
      <c r="F132" s="236"/>
      <c r="G132" s="236"/>
      <c r="H132" s="236"/>
    </row>
    <row r="133" ht="15.75" customHeight="1">
      <c r="A133" s="254"/>
      <c r="B133" s="254"/>
      <c r="C133" s="254"/>
      <c r="D133" s="232"/>
      <c r="E133" s="232"/>
      <c r="F133" s="232"/>
      <c r="G133" s="232"/>
      <c r="H133" s="232"/>
    </row>
    <row r="134">
      <c r="A134" s="127"/>
      <c r="B134" s="127" t="s">
        <v>4368</v>
      </c>
      <c r="C134" s="127" t="s">
        <v>4370</v>
      </c>
      <c r="D134" s="148">
        <v>891700.0</v>
      </c>
      <c r="E134" s="148">
        <v>751621.0</v>
      </c>
      <c r="F134" s="148">
        <v>1546804.0</v>
      </c>
      <c r="G134" s="148">
        <v>1600000.0</v>
      </c>
      <c r="H134" s="148">
        <v>800000.0</v>
      </c>
    </row>
    <row r="135">
      <c r="A135" s="127"/>
      <c r="B135" s="127" t="s">
        <v>4372</v>
      </c>
      <c r="C135" s="127" t="s">
        <v>4373</v>
      </c>
      <c r="D135" s="148">
        <v>84767.0</v>
      </c>
      <c r="E135" s="148">
        <v>359875.0</v>
      </c>
      <c r="F135" s="148">
        <v>79680.0</v>
      </c>
      <c r="G135" s="148">
        <v>480000.0</v>
      </c>
      <c r="H135" s="148">
        <v>320000.0</v>
      </c>
    </row>
    <row r="136">
      <c r="A136" s="127"/>
      <c r="B136" s="127" t="s">
        <v>4376</v>
      </c>
      <c r="C136" s="127" t="s">
        <v>4378</v>
      </c>
      <c r="D136" s="148">
        <v>564500.0</v>
      </c>
      <c r="E136" s="148">
        <v>615351.0</v>
      </c>
      <c r="F136" s="148">
        <v>1019998.0</v>
      </c>
      <c r="G136" s="148">
        <v>1200000.0</v>
      </c>
      <c r="H136" s="148">
        <v>560000.0</v>
      </c>
    </row>
    <row r="137">
      <c r="A137" s="127"/>
      <c r="B137" s="127" t="s">
        <v>4381</v>
      </c>
      <c r="C137" s="127" t="s">
        <v>4384</v>
      </c>
      <c r="D137" s="148">
        <v>1429559.0</v>
      </c>
      <c r="E137" s="75"/>
      <c r="F137" s="148">
        <v>3571218.0</v>
      </c>
      <c r="G137" s="148">
        <v>1600000.0</v>
      </c>
      <c r="H137" s="148">
        <v>1600000.0</v>
      </c>
    </row>
    <row r="138">
      <c r="A138" s="127"/>
      <c r="B138" s="127" t="s">
        <v>4386</v>
      </c>
      <c r="C138" s="127" t="s">
        <v>4388</v>
      </c>
      <c r="D138" s="148">
        <v>114114.0</v>
      </c>
      <c r="E138" s="75"/>
      <c r="F138" s="75"/>
      <c r="G138" s="148">
        <v>400000.0</v>
      </c>
      <c r="H138" s="148">
        <v>400000.0</v>
      </c>
    </row>
    <row r="139">
      <c r="A139" s="127"/>
      <c r="B139" s="127" t="s">
        <v>4389</v>
      </c>
      <c r="C139" s="127" t="s">
        <v>4390</v>
      </c>
      <c r="D139" s="148">
        <v>6479206.0</v>
      </c>
      <c r="E139" s="148">
        <v>9449135.0</v>
      </c>
      <c r="F139" s="148">
        <v>4489043.0</v>
      </c>
      <c r="G139" s="148">
        <v>8000000.0</v>
      </c>
      <c r="H139" s="148">
        <v>8000000.0</v>
      </c>
    </row>
    <row r="140">
      <c r="A140" s="127"/>
      <c r="B140" s="127" t="s">
        <v>4391</v>
      </c>
      <c r="C140" s="127" t="s">
        <v>4393</v>
      </c>
      <c r="D140" s="75"/>
      <c r="E140" s="75"/>
      <c r="F140" s="75"/>
      <c r="G140" s="148">
        <v>2000000.0</v>
      </c>
      <c r="H140" s="148">
        <v>1600000.0</v>
      </c>
    </row>
    <row r="141">
      <c r="A141" s="127"/>
      <c r="B141" s="127" t="s">
        <v>4394</v>
      </c>
      <c r="C141" s="127" t="s">
        <v>4396</v>
      </c>
      <c r="D141" s="75"/>
      <c r="E141" s="75"/>
      <c r="F141" s="75"/>
      <c r="G141" s="148">
        <v>160000.0</v>
      </c>
      <c r="H141" s="148">
        <v>80000.0</v>
      </c>
    </row>
    <row r="142">
      <c r="A142" s="127"/>
      <c r="B142" s="127" t="s">
        <v>4398</v>
      </c>
      <c r="C142" s="127" t="s">
        <v>4399</v>
      </c>
      <c r="D142" s="75"/>
      <c r="E142" s="75"/>
      <c r="F142" s="75"/>
      <c r="G142" s="148">
        <v>160000.0</v>
      </c>
      <c r="H142" s="148">
        <v>160000.0</v>
      </c>
    </row>
    <row r="143">
      <c r="A143" s="127"/>
      <c r="B143" s="127" t="s">
        <v>4401</v>
      </c>
      <c r="C143" s="127" t="s">
        <v>4403</v>
      </c>
      <c r="D143" s="148">
        <v>287928.0</v>
      </c>
      <c r="E143" s="148">
        <v>4329077.0</v>
      </c>
      <c r="F143" s="148">
        <v>1736160.0</v>
      </c>
      <c r="G143" s="148">
        <v>1.6E7</v>
      </c>
      <c r="H143" s="148">
        <v>1.6E7</v>
      </c>
    </row>
    <row r="144">
      <c r="A144" s="127"/>
      <c r="B144" s="127" t="s">
        <v>4405</v>
      </c>
      <c r="C144" s="127" t="s">
        <v>4407</v>
      </c>
      <c r="D144" s="75"/>
      <c r="E144" s="148">
        <v>2399998.0</v>
      </c>
      <c r="F144" s="148">
        <v>3520000.0</v>
      </c>
      <c r="G144" s="148">
        <v>2000000.0</v>
      </c>
      <c r="H144" s="148">
        <v>4000000.0</v>
      </c>
    </row>
    <row r="145">
      <c r="A145" s="127"/>
      <c r="B145" s="127" t="s">
        <v>4410</v>
      </c>
      <c r="C145" s="127" t="s">
        <v>4411</v>
      </c>
      <c r="D145" s="148">
        <v>2847743.0</v>
      </c>
      <c r="E145" s="148">
        <v>2361326.0</v>
      </c>
      <c r="F145" s="148">
        <v>3994538.0</v>
      </c>
      <c r="G145" s="148">
        <v>4800000.0</v>
      </c>
      <c r="H145" s="148">
        <v>4800000.0</v>
      </c>
    </row>
    <row r="146">
      <c r="A146" s="127"/>
      <c r="B146" s="127" t="s">
        <v>4412</v>
      </c>
      <c r="C146" s="127" t="s">
        <v>4413</v>
      </c>
      <c r="D146" s="75"/>
      <c r="E146" s="75"/>
      <c r="F146" s="148">
        <v>596056.0</v>
      </c>
      <c r="G146" s="148">
        <v>1280000.0</v>
      </c>
      <c r="H146" s="148">
        <v>1200000.0</v>
      </c>
    </row>
    <row r="147">
      <c r="A147" s="127"/>
      <c r="B147" s="127" t="s">
        <v>4414</v>
      </c>
      <c r="C147" s="127" t="s">
        <v>4415</v>
      </c>
      <c r="D147" s="148">
        <v>1591730.0</v>
      </c>
      <c r="E147" s="148">
        <v>1060768.0</v>
      </c>
      <c r="F147" s="148">
        <v>431951.0</v>
      </c>
      <c r="G147" s="148">
        <v>800000.0</v>
      </c>
      <c r="H147" s="148">
        <v>800000.0</v>
      </c>
    </row>
    <row r="148">
      <c r="A148" s="127"/>
      <c r="B148" s="127" t="s">
        <v>4416</v>
      </c>
      <c r="C148" s="127" t="s">
        <v>4418</v>
      </c>
      <c r="D148" s="148">
        <v>174562.0</v>
      </c>
      <c r="E148" s="148">
        <v>362616.0</v>
      </c>
      <c r="F148" s="148">
        <v>223306.0</v>
      </c>
      <c r="G148" s="148">
        <v>320000.0</v>
      </c>
      <c r="H148" s="148">
        <v>320000.0</v>
      </c>
    </row>
    <row r="149">
      <c r="A149" s="127"/>
      <c r="B149" s="127" t="s">
        <v>4420</v>
      </c>
      <c r="C149" s="127" t="s">
        <v>4422</v>
      </c>
      <c r="D149" s="75"/>
      <c r="E149" s="75"/>
      <c r="F149" s="75"/>
      <c r="G149" s="148">
        <v>320000.0</v>
      </c>
      <c r="H149" s="148">
        <v>800000.0</v>
      </c>
    </row>
    <row r="150">
      <c r="A150" s="127"/>
      <c r="B150" s="127" t="s">
        <v>4424</v>
      </c>
      <c r="C150" s="127" t="s">
        <v>4426</v>
      </c>
      <c r="D150" s="148">
        <v>4.0644819E7</v>
      </c>
      <c r="E150" s="75"/>
      <c r="F150" s="75"/>
      <c r="G150" s="148">
        <v>2.4E7</v>
      </c>
      <c r="H150" s="148">
        <v>2.4E7</v>
      </c>
    </row>
    <row r="151">
      <c r="A151" s="127"/>
      <c r="B151" s="127" t="s">
        <v>4428</v>
      </c>
      <c r="C151" s="127" t="s">
        <v>4429</v>
      </c>
      <c r="D151" s="75"/>
      <c r="E151" s="148">
        <v>1260392.0</v>
      </c>
      <c r="F151" s="148">
        <v>2440674.0</v>
      </c>
      <c r="G151" s="148">
        <v>1600000.0</v>
      </c>
      <c r="H151" s="148">
        <v>2400000.0</v>
      </c>
    </row>
    <row r="152">
      <c r="A152" s="127"/>
      <c r="B152" s="127" t="s">
        <v>4430</v>
      </c>
      <c r="C152" s="127" t="s">
        <v>4431</v>
      </c>
      <c r="D152" s="75"/>
      <c r="E152" s="148">
        <v>969974.0</v>
      </c>
      <c r="F152" s="148">
        <v>881880.0</v>
      </c>
      <c r="G152" s="148">
        <v>1200000.0</v>
      </c>
      <c r="H152" s="148">
        <v>1200000.0</v>
      </c>
    </row>
    <row r="153">
      <c r="A153" s="127"/>
      <c r="B153" s="127" t="s">
        <v>4434</v>
      </c>
      <c r="C153" s="127" t="s">
        <v>4435</v>
      </c>
      <c r="D153" s="75"/>
      <c r="E153" s="148">
        <v>1844726.0</v>
      </c>
      <c r="F153" s="75"/>
      <c r="G153" s="148">
        <v>800000.0</v>
      </c>
      <c r="H153" s="148">
        <v>800000.0</v>
      </c>
    </row>
    <row r="154">
      <c r="A154" s="127"/>
      <c r="B154" s="127" t="s">
        <v>4438</v>
      </c>
      <c r="C154" s="127" t="s">
        <v>4440</v>
      </c>
      <c r="D154" s="148">
        <v>2550000.0</v>
      </c>
      <c r="E154" s="148">
        <v>1885738.0</v>
      </c>
      <c r="F154" s="75"/>
      <c r="G154" s="75"/>
      <c r="H154" s="148">
        <v>8000000.0</v>
      </c>
    </row>
    <row r="155">
      <c r="A155" s="127"/>
      <c r="B155" s="127" t="s">
        <v>4442</v>
      </c>
      <c r="C155" s="127" t="s">
        <v>4445</v>
      </c>
      <c r="D155" s="75"/>
      <c r="E155" s="75"/>
      <c r="F155" s="75"/>
      <c r="G155" s="148">
        <v>320000.0</v>
      </c>
      <c r="H155" s="148">
        <v>800000.0</v>
      </c>
    </row>
    <row r="156">
      <c r="A156" s="127"/>
      <c r="B156" s="127"/>
      <c r="C156" s="127"/>
      <c r="D156" s="75"/>
      <c r="E156" s="75"/>
      <c r="F156" s="75"/>
      <c r="G156" s="75"/>
      <c r="H156" s="75"/>
    </row>
    <row r="157">
      <c r="A157" s="127"/>
      <c r="B157" s="127"/>
      <c r="C157" s="127" t="s">
        <v>4448</v>
      </c>
      <c r="D157" s="148">
        <v>8.4344191E7</v>
      </c>
      <c r="E157" s="148">
        <v>5.9423386E7</v>
      </c>
      <c r="F157" s="148">
        <v>5.7653694E7</v>
      </c>
      <c r="G157" s="148">
        <v>1.07312E8</v>
      </c>
      <c r="H157" s="148">
        <v>1.3292E8</v>
      </c>
    </row>
    <row r="158">
      <c r="A158" s="127"/>
      <c r="B158" s="127"/>
      <c r="C158" s="127"/>
      <c r="D158" s="75"/>
      <c r="E158" s="75"/>
      <c r="F158" s="75"/>
      <c r="G158" s="75"/>
      <c r="H158" s="75"/>
    </row>
    <row r="159">
      <c r="A159" s="127"/>
      <c r="B159" s="127" t="s">
        <v>4449</v>
      </c>
      <c r="C159" s="127" t="s">
        <v>4450</v>
      </c>
      <c r="D159" s="148">
        <v>6308194.0</v>
      </c>
      <c r="E159" s="148">
        <v>7690711.0</v>
      </c>
      <c r="F159" s="148">
        <v>5985008.0</v>
      </c>
      <c r="G159" s="75"/>
      <c r="H159" s="75"/>
    </row>
    <row r="160">
      <c r="A160" s="127"/>
      <c r="B160" s="141"/>
      <c r="C160" s="127"/>
      <c r="D160" s="75"/>
      <c r="E160" s="75"/>
      <c r="F160" s="75"/>
      <c r="G160" s="75"/>
      <c r="H160" s="75"/>
    </row>
    <row r="161">
      <c r="A161" s="127"/>
      <c r="B161" s="127"/>
      <c r="C161" s="127" t="s">
        <v>4453</v>
      </c>
      <c r="D161" s="148">
        <v>6308194.0</v>
      </c>
      <c r="E161" s="148">
        <v>7690711.0</v>
      </c>
      <c r="F161" s="148">
        <v>5985008.0</v>
      </c>
      <c r="G161" s="75"/>
      <c r="H161" s="75"/>
    </row>
  </sheetData>
  <mergeCells count="5">
    <mergeCell ref="D2:F2"/>
    <mergeCell ref="G2:G3"/>
    <mergeCell ref="H2:H3"/>
    <mergeCell ref="B2:C3"/>
    <mergeCell ref="A2:A3"/>
  </mergeCells>
  <hyperlinks>
    <hyperlink r:id="rId1" ref="H1"/>
  </hyperlinks>
  <drawing r:id="rId2"/>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3.0" topLeftCell="A4" activePane="bottomLeft" state="frozen"/>
      <selection activeCell="B5" sqref="B5" pane="bottomLeft"/>
    </sheetView>
  </sheetViews>
  <sheetFormatPr customHeight="1" defaultColWidth="17.29" defaultRowHeight="15.0"/>
  <cols>
    <col customWidth="1" min="1" max="1" width="45.0"/>
    <col customWidth="1" min="2" max="2" width="11.29"/>
    <col customWidth="1" min="3" max="3" width="11.43"/>
    <col customWidth="1" min="4" max="5" width="11.14"/>
    <col customWidth="1" min="6" max="6" width="10.57"/>
    <col customWidth="1" min="7" max="7" width="10.71"/>
  </cols>
  <sheetData>
    <row r="1" ht="21.0" customHeight="1">
      <c r="A1" s="27" t="s">
        <v>1110</v>
      </c>
      <c r="D1" s="44"/>
      <c r="E1" s="44"/>
      <c r="F1" s="44"/>
      <c r="G1" s="57" t="str">
        <f>HYPERLINK("https://drive.google.com/open?id=0B8sY5vZfk1W5V3BYQ2dzWHkySFE&amp;authuser=0","see original PDF")</f>
        <v>see original PDF</v>
      </c>
    </row>
    <row r="2" ht="13.5" customHeight="1">
      <c r="A2" s="175" t="s">
        <v>1089</v>
      </c>
      <c r="B2" s="187"/>
      <c r="C2" s="189" t="s">
        <v>774</v>
      </c>
      <c r="D2" s="164"/>
      <c r="E2" s="168"/>
      <c r="F2" s="170" t="s">
        <v>1120</v>
      </c>
      <c r="G2" s="170" t="s">
        <v>1121</v>
      </c>
    </row>
    <row r="3" ht="9.75" customHeight="1">
      <c r="A3" s="213"/>
      <c r="B3" s="193"/>
      <c r="C3" s="184" t="s">
        <v>1115</v>
      </c>
      <c r="D3" s="184" t="s">
        <v>1116</v>
      </c>
      <c r="E3" s="184" t="s">
        <v>1117</v>
      </c>
      <c r="F3" s="190"/>
      <c r="G3" s="190"/>
    </row>
    <row r="4" ht="19.5" customHeight="1">
      <c r="A4" s="171" t="s">
        <v>1189</v>
      </c>
      <c r="B4" s="215"/>
      <c r="C4" s="215"/>
      <c r="D4" s="238"/>
      <c r="E4" s="211"/>
      <c r="F4" s="211"/>
      <c r="G4" s="211"/>
    </row>
    <row r="5" ht="19.5" customHeight="1">
      <c r="A5" s="211"/>
      <c r="B5" s="211"/>
      <c r="C5" s="211"/>
      <c r="D5" s="238"/>
      <c r="E5" s="211"/>
      <c r="F5" s="211"/>
      <c r="G5" s="211"/>
    </row>
    <row r="6" ht="19.5" customHeight="1">
      <c r="A6" s="127" t="s">
        <v>1547</v>
      </c>
      <c r="B6" s="127" t="s">
        <v>1549</v>
      </c>
      <c r="C6" s="59">
        <v>1.5042945E7</v>
      </c>
      <c r="D6" s="59">
        <v>3.6606226E7</v>
      </c>
      <c r="E6" s="59">
        <v>3.9891132E7</v>
      </c>
      <c r="F6" s="59">
        <v>5.120333E7</v>
      </c>
      <c r="G6" s="59">
        <v>5.120333E7</v>
      </c>
    </row>
    <row r="7" ht="19.5" customHeight="1">
      <c r="A7" s="127"/>
      <c r="B7" s="127"/>
      <c r="C7" s="59"/>
      <c r="D7" s="59"/>
      <c r="E7" s="59"/>
      <c r="F7" s="59"/>
      <c r="G7" s="59"/>
    </row>
    <row r="8" ht="19.5" customHeight="1">
      <c r="A8" s="127" t="s">
        <v>1553</v>
      </c>
      <c r="B8" s="141"/>
      <c r="C8" s="59"/>
      <c r="D8" s="59"/>
      <c r="E8" s="59"/>
      <c r="F8" s="59"/>
      <c r="G8" s="59"/>
    </row>
    <row r="9" ht="19.5" customHeight="1">
      <c r="A9" s="127" t="s">
        <v>1556</v>
      </c>
      <c r="B9" s="127" t="s">
        <v>1558</v>
      </c>
      <c r="C9" s="59">
        <v>4.7727018E7</v>
      </c>
      <c r="D9" s="59">
        <v>2.5246625E7</v>
      </c>
      <c r="E9" s="59">
        <v>2.5753431E7</v>
      </c>
      <c r="F9" s="59">
        <v>1.0E8</v>
      </c>
      <c r="G9" s="59">
        <v>1.0E8</v>
      </c>
    </row>
    <row r="10" ht="19.5" customHeight="1">
      <c r="A10" s="127" t="s">
        <v>1561</v>
      </c>
      <c r="B10" s="127" t="s">
        <v>1563</v>
      </c>
      <c r="C10" s="59"/>
      <c r="D10" s="59"/>
      <c r="E10" s="59"/>
      <c r="F10" s="59"/>
      <c r="G10" s="59"/>
    </row>
    <row r="11" ht="19.5" customHeight="1">
      <c r="A11" s="127" t="s">
        <v>1565</v>
      </c>
      <c r="B11" s="127" t="s">
        <v>1566</v>
      </c>
      <c r="C11" s="59"/>
      <c r="D11" s="59"/>
      <c r="E11" s="59"/>
      <c r="F11" s="59"/>
      <c r="G11" s="59"/>
    </row>
    <row r="12" ht="19.5" customHeight="1">
      <c r="A12" s="127" t="s">
        <v>1567</v>
      </c>
      <c r="B12" s="127" t="s">
        <v>1569</v>
      </c>
      <c r="C12" s="59">
        <v>14761.0</v>
      </c>
      <c r="D12" s="59"/>
      <c r="E12" s="59"/>
      <c r="F12" s="59"/>
      <c r="G12" s="59"/>
    </row>
    <row r="13" ht="19.5" customHeight="1">
      <c r="A13" s="127" t="s">
        <v>1571</v>
      </c>
      <c r="B13" s="127" t="s">
        <v>1575</v>
      </c>
      <c r="C13" s="59"/>
      <c r="D13" s="59"/>
      <c r="E13" s="59"/>
      <c r="F13" s="59"/>
      <c r="G13" s="59"/>
    </row>
    <row r="14" ht="19.5" customHeight="1">
      <c r="A14" s="127" t="s">
        <v>1578</v>
      </c>
      <c r="B14" s="127" t="s">
        <v>1579</v>
      </c>
      <c r="C14" s="59">
        <v>9.7982644E7</v>
      </c>
      <c r="D14" s="59">
        <v>8.8668187E7</v>
      </c>
      <c r="E14" s="59">
        <v>8.1269422E7</v>
      </c>
      <c r="F14" s="59">
        <v>1.5E8</v>
      </c>
      <c r="G14" s="59">
        <v>1.5E8</v>
      </c>
    </row>
    <row r="15" ht="19.5" customHeight="1">
      <c r="A15" s="127"/>
      <c r="B15" s="127"/>
      <c r="C15" s="59"/>
      <c r="D15" s="59"/>
      <c r="E15" s="59"/>
      <c r="F15" s="59"/>
      <c r="G15" s="59"/>
    </row>
    <row r="16" ht="35.25" customHeight="1">
      <c r="A16" s="127" t="s">
        <v>1585</v>
      </c>
      <c r="B16" s="127" t="s">
        <v>1586</v>
      </c>
      <c r="C16" s="127"/>
      <c r="D16" s="59"/>
      <c r="E16" s="59"/>
      <c r="F16" s="59">
        <v>5.0E7</v>
      </c>
      <c r="G16" s="59">
        <v>5.0E7</v>
      </c>
    </row>
    <row r="17" ht="19.5" customHeight="1">
      <c r="A17" s="127" t="s">
        <v>1589</v>
      </c>
      <c r="B17" s="127"/>
      <c r="C17" s="127"/>
      <c r="D17" s="59"/>
      <c r="E17" s="59"/>
      <c r="F17" s="59"/>
      <c r="G17" s="59"/>
    </row>
    <row r="18" ht="19.5" customHeight="1">
      <c r="A18" s="127"/>
      <c r="B18" s="127"/>
      <c r="C18" s="127"/>
      <c r="D18" s="59"/>
      <c r="E18" s="59"/>
      <c r="F18" s="59"/>
      <c r="G18" s="59"/>
    </row>
    <row r="19" ht="19.5" customHeight="1">
      <c r="A19" s="127" t="s">
        <v>1596</v>
      </c>
      <c r="B19" s="127" t="s">
        <v>1597</v>
      </c>
      <c r="C19" s="127">
        <v>7.4699722E7</v>
      </c>
      <c r="D19" s="59">
        <v>8.8815173E7</v>
      </c>
      <c r="E19" s="59">
        <v>1.2006956E8</v>
      </c>
      <c r="F19" s="59">
        <v>1.5E8</v>
      </c>
      <c r="G19" s="59">
        <v>1.5E8</v>
      </c>
    </row>
    <row r="20" ht="33.0" customHeight="1">
      <c r="A20" s="127" t="s">
        <v>1601</v>
      </c>
      <c r="B20" s="127" t="s">
        <v>1603</v>
      </c>
      <c r="C20" s="127"/>
      <c r="D20" s="59"/>
      <c r="E20" s="59"/>
      <c r="F20" s="59"/>
      <c r="G20" s="59"/>
    </row>
    <row r="21" ht="19.5" customHeight="1">
      <c r="A21" s="127"/>
      <c r="B21" s="127"/>
      <c r="C21" s="127"/>
      <c r="D21" s="59"/>
      <c r="E21" s="59"/>
      <c r="F21" s="59"/>
      <c r="G21" s="59"/>
    </row>
    <row r="22" ht="19.5" customHeight="1">
      <c r="A22" s="127" t="s">
        <v>1612</v>
      </c>
      <c r="B22" s="127" t="s">
        <v>1614</v>
      </c>
      <c r="C22" s="127">
        <v>4.11373818E8</v>
      </c>
      <c r="D22" s="59">
        <v>3.99629923E8</v>
      </c>
      <c r="E22" s="59">
        <v>1.063364069E9</v>
      </c>
      <c r="F22" s="59">
        <v>1.0E8</v>
      </c>
      <c r="G22" s="59">
        <v>1.0E8</v>
      </c>
    </row>
    <row r="23" ht="19.5" customHeight="1">
      <c r="A23" s="127"/>
      <c r="B23" s="127"/>
      <c r="C23" s="127"/>
      <c r="D23" s="59"/>
      <c r="E23" s="59"/>
      <c r="F23" s="59"/>
      <c r="G23" s="59"/>
    </row>
    <row r="24" ht="19.5" customHeight="1">
      <c r="A24" s="127" t="s">
        <v>1617</v>
      </c>
      <c r="B24" s="127" t="s">
        <v>1620</v>
      </c>
      <c r="C24" s="127">
        <v>37436.0</v>
      </c>
      <c r="D24" s="59">
        <v>58903.0</v>
      </c>
      <c r="E24" s="59">
        <v>35296.0</v>
      </c>
      <c r="F24" s="59"/>
      <c r="G24" s="59"/>
    </row>
    <row r="25" ht="19.5" customHeight="1">
      <c r="A25" s="127"/>
      <c r="B25" s="127"/>
      <c r="C25" s="127"/>
      <c r="D25" s="59"/>
      <c r="E25" s="59"/>
      <c r="F25" s="59"/>
      <c r="G25" s="59"/>
    </row>
    <row r="26" ht="19.5" customHeight="1">
      <c r="A26" s="127" t="s">
        <v>1625</v>
      </c>
      <c r="B26" s="127"/>
      <c r="C26" s="127"/>
      <c r="D26" s="59"/>
      <c r="E26" s="59"/>
      <c r="F26" s="59"/>
      <c r="G26" s="59"/>
    </row>
    <row r="27" ht="19.5" customHeight="1">
      <c r="A27" s="127" t="s">
        <v>1628</v>
      </c>
      <c r="B27" s="127" t="s">
        <v>1630</v>
      </c>
      <c r="C27" s="59">
        <v>2434.0</v>
      </c>
      <c r="D27" s="59">
        <v>7041.0</v>
      </c>
      <c r="E27" s="59">
        <v>51317.0</v>
      </c>
      <c r="F27" s="59">
        <v>50000.0</v>
      </c>
      <c r="G27" s="59">
        <v>50000.0</v>
      </c>
    </row>
    <row r="28" ht="38.25" customHeight="1">
      <c r="A28" s="127" t="s">
        <v>1636</v>
      </c>
      <c r="B28" s="127" t="s">
        <v>1638</v>
      </c>
      <c r="C28" s="59">
        <v>86055.0</v>
      </c>
      <c r="D28" s="59">
        <v>81585.0</v>
      </c>
      <c r="E28" s="59">
        <v>925613.0</v>
      </c>
      <c r="F28" s="59">
        <v>2500000.0</v>
      </c>
      <c r="G28" s="59">
        <v>2500000.0</v>
      </c>
    </row>
    <row r="29" ht="38.25" customHeight="1">
      <c r="A29" s="127" t="s">
        <v>1645</v>
      </c>
      <c r="B29" s="127" t="s">
        <v>1647</v>
      </c>
      <c r="C29" s="59">
        <v>1200.0</v>
      </c>
      <c r="D29" s="59">
        <v>7109.0</v>
      </c>
      <c r="E29" s="59"/>
      <c r="F29" s="59">
        <v>500000.0</v>
      </c>
      <c r="G29" s="59">
        <v>500000.0</v>
      </c>
    </row>
    <row r="30" ht="38.25" customHeight="1">
      <c r="A30" s="127" t="s">
        <v>1652</v>
      </c>
      <c r="B30" s="127" t="s">
        <v>1655</v>
      </c>
      <c r="C30" s="59">
        <v>1747335.0</v>
      </c>
      <c r="D30" s="59">
        <v>1362587.0</v>
      </c>
      <c r="E30" s="59">
        <v>4249348.0</v>
      </c>
      <c r="F30" s="59">
        <v>2.0E8</v>
      </c>
      <c r="G30" s="59">
        <v>2.0E8</v>
      </c>
    </row>
    <row r="31" ht="38.25" customHeight="1">
      <c r="A31" s="127" t="s">
        <v>1656</v>
      </c>
      <c r="B31" s="127" t="s">
        <v>1658</v>
      </c>
      <c r="C31" s="59">
        <v>1.310206E7</v>
      </c>
      <c r="D31" s="59">
        <v>1.3250883E7</v>
      </c>
      <c r="E31" s="59">
        <v>1.4941825E7</v>
      </c>
      <c r="F31" s="59">
        <v>5.0E7</v>
      </c>
      <c r="G31" s="59">
        <v>5.0E7</v>
      </c>
    </row>
    <row r="32" ht="19.5" customHeight="1">
      <c r="A32" s="127"/>
      <c r="B32" s="127"/>
      <c r="C32" s="59"/>
      <c r="D32" s="59"/>
      <c r="E32" s="59"/>
      <c r="F32" s="59"/>
      <c r="G32" s="59"/>
    </row>
    <row r="33" ht="19.5" customHeight="1">
      <c r="A33" s="127"/>
      <c r="B33" s="127"/>
      <c r="C33" s="59"/>
      <c r="D33" s="59"/>
      <c r="E33" s="59"/>
      <c r="F33" s="59"/>
      <c r="G33" s="59"/>
    </row>
    <row r="34" ht="19.5" customHeight="1">
      <c r="A34" s="146" t="s">
        <v>1663</v>
      </c>
      <c r="B34" s="127"/>
      <c r="C34" s="59">
        <v>6.61817428E8</v>
      </c>
      <c r="D34" s="59">
        <v>6.53734242E8</v>
      </c>
      <c r="E34" s="59">
        <v>1.350551013E9</v>
      </c>
      <c r="F34" s="59">
        <v>8.5425333E8</v>
      </c>
      <c r="G34" s="59">
        <v>8.5425333E8</v>
      </c>
    </row>
    <row r="35">
      <c r="A35" s="281"/>
      <c r="B35" s="281"/>
      <c r="C35" s="298"/>
      <c r="D35" s="298"/>
      <c r="E35" s="298"/>
      <c r="F35" s="298"/>
      <c r="G35" s="298"/>
    </row>
    <row r="36">
      <c r="A36" s="299"/>
      <c r="B36" s="299"/>
      <c r="C36" s="301"/>
      <c r="D36" s="301"/>
      <c r="E36" s="301"/>
      <c r="F36" s="301"/>
      <c r="G36" s="301"/>
    </row>
    <row r="37" ht="19.5" customHeight="1">
      <c r="A37" s="171" t="s">
        <v>2539</v>
      </c>
      <c r="B37" s="254"/>
      <c r="C37" s="254"/>
      <c r="D37" s="303"/>
      <c r="E37" s="254"/>
      <c r="F37" s="254"/>
      <c r="G37" s="254"/>
    </row>
    <row r="38" ht="19.5" customHeight="1">
      <c r="A38" s="225" t="s">
        <v>2557</v>
      </c>
      <c r="B38" s="254"/>
      <c r="C38" s="254">
        <v>3.7162133E7</v>
      </c>
      <c r="D38" s="303">
        <v>3.6558852E7</v>
      </c>
      <c r="E38" s="254">
        <v>4.0576159E7</v>
      </c>
      <c r="F38" s="254">
        <v>5.120333E7</v>
      </c>
      <c r="G38" s="254">
        <v>5.120333E7</v>
      </c>
    </row>
    <row r="39" ht="19.5" customHeight="1">
      <c r="A39" s="225"/>
      <c r="B39" s="254"/>
      <c r="C39" s="254"/>
      <c r="D39" s="303"/>
      <c r="E39" s="254"/>
      <c r="F39" s="254"/>
      <c r="G39" s="254"/>
    </row>
    <row r="40" ht="19.5" customHeight="1">
      <c r="A40" s="225" t="s">
        <v>1553</v>
      </c>
      <c r="B40" s="254"/>
      <c r="C40" s="254"/>
      <c r="D40" s="303"/>
      <c r="E40" s="254"/>
      <c r="F40" s="254"/>
      <c r="G40" s="254"/>
    </row>
    <row r="41" ht="19.5" customHeight="1">
      <c r="A41" s="225" t="s">
        <v>1556</v>
      </c>
      <c r="B41" s="254" t="s">
        <v>2564</v>
      </c>
      <c r="C41" s="254">
        <v>1.2258129E7</v>
      </c>
      <c r="D41" s="303">
        <v>3.9722743E7</v>
      </c>
      <c r="E41" s="254">
        <v>2.7622443E7</v>
      </c>
      <c r="F41" s="254">
        <v>1.0E8</v>
      </c>
      <c r="G41" s="254">
        <v>1.0E8</v>
      </c>
    </row>
    <row r="42" ht="19.5" customHeight="1">
      <c r="A42" s="225" t="s">
        <v>1561</v>
      </c>
      <c r="B42" s="254" t="s">
        <v>2568</v>
      </c>
      <c r="C42" s="254"/>
      <c r="D42" s="303"/>
      <c r="E42" s="254"/>
      <c r="F42" s="254"/>
      <c r="G42" s="254"/>
    </row>
    <row r="43" ht="19.5" customHeight="1">
      <c r="A43" s="225" t="s">
        <v>1565</v>
      </c>
      <c r="B43" s="254" t="s">
        <v>2570</v>
      </c>
      <c r="C43" s="254"/>
      <c r="D43" s="303"/>
      <c r="E43" s="254"/>
      <c r="F43" s="254"/>
      <c r="G43" s="254"/>
    </row>
    <row r="44" ht="19.5" customHeight="1">
      <c r="A44" s="225" t="s">
        <v>1567</v>
      </c>
      <c r="B44" s="254" t="s">
        <v>2573</v>
      </c>
      <c r="C44" s="254"/>
      <c r="D44" s="303"/>
      <c r="E44" s="254"/>
      <c r="F44" s="254"/>
      <c r="G44" s="254"/>
    </row>
    <row r="45" ht="19.5" customHeight="1">
      <c r="A45" s="225" t="s">
        <v>1571</v>
      </c>
      <c r="B45" s="254" t="s">
        <v>2576</v>
      </c>
      <c r="C45" s="254"/>
      <c r="D45" s="303"/>
      <c r="E45" s="254"/>
      <c r="F45" s="254"/>
      <c r="G45" s="254"/>
    </row>
    <row r="46" ht="19.5" customHeight="1">
      <c r="A46" s="225" t="s">
        <v>1578</v>
      </c>
      <c r="B46" s="254" t="s">
        <v>2584</v>
      </c>
      <c r="C46" s="254">
        <v>1.38776514E8</v>
      </c>
      <c r="D46" s="303">
        <v>1.11359095E8</v>
      </c>
      <c r="E46" s="254">
        <v>1.49701525E8</v>
      </c>
      <c r="F46" s="254">
        <v>1.5E8</v>
      </c>
      <c r="G46" s="254">
        <v>1.5E8</v>
      </c>
    </row>
    <row r="47" ht="19.5" customHeight="1">
      <c r="A47" s="225"/>
      <c r="B47" s="254"/>
      <c r="C47" s="254"/>
      <c r="D47" s="303"/>
      <c r="E47" s="254"/>
      <c r="F47" s="254"/>
      <c r="G47" s="254"/>
    </row>
    <row r="48" ht="33.0" customHeight="1">
      <c r="A48" s="225" t="s">
        <v>1585</v>
      </c>
      <c r="B48" s="254" t="s">
        <v>2590</v>
      </c>
      <c r="C48" s="254"/>
      <c r="D48" s="303"/>
      <c r="E48" s="254"/>
      <c r="F48" s="254">
        <v>5.0E7</v>
      </c>
      <c r="G48" s="254">
        <v>5.0E7</v>
      </c>
    </row>
    <row r="49" ht="19.5" customHeight="1">
      <c r="A49" s="225" t="s">
        <v>1589</v>
      </c>
      <c r="B49" s="254"/>
      <c r="C49" s="254"/>
      <c r="D49" s="303"/>
      <c r="E49" s="254"/>
      <c r="F49" s="254"/>
      <c r="G49" s="254"/>
    </row>
    <row r="50" ht="19.5" customHeight="1">
      <c r="A50" s="225"/>
      <c r="B50" s="254"/>
      <c r="C50" s="254"/>
      <c r="D50" s="303"/>
      <c r="E50" s="254"/>
      <c r="F50" s="254"/>
      <c r="G50" s="254"/>
    </row>
    <row r="51" ht="19.5" customHeight="1">
      <c r="A51" s="225" t="s">
        <v>1596</v>
      </c>
      <c r="B51" s="254" t="s">
        <v>2595</v>
      </c>
      <c r="C51" s="254">
        <v>7.5024E7</v>
      </c>
      <c r="D51" s="303">
        <v>1.20453236E8</v>
      </c>
      <c r="E51" s="254">
        <v>1.219532E8</v>
      </c>
      <c r="F51" s="254">
        <v>1.5E8</v>
      </c>
      <c r="G51" s="254">
        <v>1.5E8</v>
      </c>
    </row>
    <row r="52" ht="31.5" customHeight="1">
      <c r="A52" s="225" t="s">
        <v>1601</v>
      </c>
      <c r="B52" s="254" t="s">
        <v>2600</v>
      </c>
      <c r="C52" s="254">
        <v>2.3614707E7</v>
      </c>
      <c r="D52" s="303"/>
      <c r="E52" s="254"/>
      <c r="F52" s="254"/>
      <c r="G52" s="254"/>
    </row>
    <row r="53" ht="19.5" customHeight="1">
      <c r="A53" s="225"/>
      <c r="B53" s="254"/>
      <c r="C53" s="254"/>
      <c r="D53" s="303"/>
      <c r="E53" s="254"/>
      <c r="F53" s="254"/>
      <c r="G53" s="254"/>
    </row>
    <row r="54" ht="19.5" customHeight="1">
      <c r="A54" s="225" t="s">
        <v>1612</v>
      </c>
      <c r="B54" s="254" t="s">
        <v>2604</v>
      </c>
      <c r="C54" s="254">
        <v>7.6855847E8</v>
      </c>
      <c r="D54" s="303">
        <v>1.10805746E9</v>
      </c>
      <c r="E54" s="254">
        <v>1.159949132E9</v>
      </c>
      <c r="F54" s="254">
        <v>1.0E8</v>
      </c>
      <c r="G54" s="254">
        <v>1.0E8</v>
      </c>
    </row>
    <row r="55" ht="19.5" customHeight="1">
      <c r="A55" s="225"/>
      <c r="B55" s="254"/>
      <c r="C55" s="254"/>
      <c r="D55" s="303"/>
      <c r="E55" s="254"/>
      <c r="F55" s="254"/>
      <c r="G55" s="254"/>
    </row>
    <row r="56" ht="19.5" customHeight="1">
      <c r="A56" s="225" t="s">
        <v>1617</v>
      </c>
      <c r="B56" s="254" t="s">
        <v>2611</v>
      </c>
      <c r="C56" s="254"/>
      <c r="D56" s="303"/>
      <c r="E56" s="254"/>
      <c r="F56" s="254"/>
      <c r="G56" s="254"/>
    </row>
    <row r="57" ht="19.5" customHeight="1">
      <c r="A57" s="225"/>
      <c r="B57" s="254"/>
      <c r="C57" s="254"/>
      <c r="D57" s="303"/>
      <c r="E57" s="254"/>
      <c r="F57" s="254"/>
      <c r="G57" s="254"/>
    </row>
    <row r="58" ht="19.5" customHeight="1">
      <c r="A58" s="225" t="s">
        <v>1625</v>
      </c>
      <c r="B58" s="254"/>
      <c r="C58" s="254"/>
      <c r="D58" s="303"/>
      <c r="E58" s="254"/>
      <c r="F58" s="254"/>
      <c r="G58" s="254"/>
    </row>
    <row r="59" ht="19.5" customHeight="1">
      <c r="A59" s="225" t="s">
        <v>1628</v>
      </c>
      <c r="B59" s="254" t="s">
        <v>2617</v>
      </c>
      <c r="C59" s="254">
        <v>20600.0</v>
      </c>
      <c r="D59" s="303">
        <v>5600.0</v>
      </c>
      <c r="E59" s="254">
        <v>16700.0</v>
      </c>
      <c r="F59" s="254">
        <v>50000.0</v>
      </c>
      <c r="G59" s="254">
        <v>50000.0</v>
      </c>
    </row>
    <row r="60" ht="33.0" customHeight="1">
      <c r="A60" s="225" t="s">
        <v>2621</v>
      </c>
      <c r="B60" s="254" t="s">
        <v>2623</v>
      </c>
      <c r="C60" s="254">
        <v>36950.0</v>
      </c>
      <c r="D60" s="303"/>
      <c r="E60" s="254">
        <v>762456.0</v>
      </c>
      <c r="F60" s="254">
        <v>2500000.0</v>
      </c>
      <c r="G60" s="254">
        <v>2500000.0</v>
      </c>
    </row>
    <row r="61" ht="33.0" customHeight="1">
      <c r="A61" s="225" t="s">
        <v>2625</v>
      </c>
      <c r="B61" s="254" t="s">
        <v>2626</v>
      </c>
      <c r="C61" s="254"/>
      <c r="D61" s="303"/>
      <c r="E61" s="254"/>
      <c r="F61" s="254">
        <v>500000.0</v>
      </c>
      <c r="G61" s="254">
        <v>500000.0</v>
      </c>
    </row>
    <row r="62" ht="33.0" customHeight="1">
      <c r="A62" s="225" t="s">
        <v>1652</v>
      </c>
      <c r="B62" s="254" t="s">
        <v>2629</v>
      </c>
      <c r="C62" s="254">
        <v>370991.0</v>
      </c>
      <c r="D62" s="303">
        <v>194949.0</v>
      </c>
      <c r="E62" s="254">
        <v>3555159.0</v>
      </c>
      <c r="F62" s="254">
        <v>2.0E8</v>
      </c>
      <c r="G62" s="254">
        <v>2.0E8</v>
      </c>
    </row>
    <row r="63" ht="33.0" customHeight="1">
      <c r="A63" s="225" t="s">
        <v>1656</v>
      </c>
      <c r="B63" s="254" t="s">
        <v>2633</v>
      </c>
      <c r="C63" s="254">
        <v>2296466.0</v>
      </c>
      <c r="D63" s="303">
        <v>2171175.0</v>
      </c>
      <c r="E63" s="254">
        <v>3987535.0</v>
      </c>
      <c r="F63" s="254">
        <v>5.0E7</v>
      </c>
      <c r="G63" s="254">
        <v>5.0E7</v>
      </c>
    </row>
    <row r="64" ht="20.25" customHeight="1">
      <c r="A64" s="225"/>
      <c r="B64" s="254"/>
      <c r="C64" s="254"/>
      <c r="D64" s="303"/>
      <c r="E64" s="254"/>
      <c r="F64" s="254"/>
      <c r="G64" s="254"/>
    </row>
    <row r="65" ht="20.25" customHeight="1">
      <c r="A65" s="321" t="s">
        <v>1663</v>
      </c>
      <c r="B65" s="254"/>
      <c r="C65" s="254"/>
      <c r="D65" s="303"/>
      <c r="E65" s="254"/>
      <c r="F65" s="254"/>
      <c r="G65" s="254"/>
    </row>
    <row r="66" ht="20.25" customHeight="1">
      <c r="A66" s="225"/>
      <c r="B66" s="254"/>
      <c r="C66" s="254">
        <v>1.05811896E9</v>
      </c>
      <c r="D66" s="303">
        <v>1.41852311E9</v>
      </c>
      <c r="E66" s="254">
        <v>1.508124309E9</v>
      </c>
      <c r="F66" s="254">
        <v>8.5425333E8</v>
      </c>
      <c r="G66" s="254">
        <v>8.5425333E8</v>
      </c>
    </row>
    <row r="67">
      <c r="A67" s="281"/>
      <c r="B67" s="281"/>
      <c r="C67" s="298"/>
      <c r="D67" s="298"/>
      <c r="E67" s="298"/>
      <c r="F67" s="298"/>
      <c r="G67" s="298"/>
    </row>
    <row r="68">
      <c r="A68" s="299"/>
      <c r="B68" s="299"/>
      <c r="C68" s="301"/>
      <c r="D68" s="301"/>
      <c r="E68" s="301"/>
      <c r="F68" s="301"/>
      <c r="G68" s="301"/>
    </row>
    <row r="69" ht="19.5" customHeight="1">
      <c r="A69" s="171" t="s">
        <v>3013</v>
      </c>
      <c r="B69" s="211"/>
      <c r="C69" s="254"/>
      <c r="D69" s="303"/>
      <c r="E69" s="254"/>
      <c r="F69" s="254"/>
      <c r="G69" s="254"/>
    </row>
    <row r="70" ht="19.5" customHeight="1">
      <c r="A70" s="254" t="s">
        <v>1547</v>
      </c>
      <c r="B70" s="211"/>
      <c r="C70" s="254"/>
      <c r="D70" s="303"/>
      <c r="E70" s="254"/>
      <c r="F70" s="254"/>
      <c r="G70" s="254"/>
    </row>
    <row r="71" ht="19.5" customHeight="1">
      <c r="A71" s="254"/>
      <c r="B71" s="211"/>
      <c r="C71" s="254"/>
      <c r="D71" s="303"/>
      <c r="E71" s="254"/>
      <c r="F71" s="254"/>
      <c r="G71" s="254"/>
    </row>
    <row r="72" ht="19.5" customHeight="1">
      <c r="A72" s="254" t="s">
        <v>3019</v>
      </c>
      <c r="B72" s="211" t="s">
        <v>3020</v>
      </c>
      <c r="C72" s="254">
        <v>2.1842364E7</v>
      </c>
      <c r="D72" s="303">
        <v>2.2072087E7</v>
      </c>
      <c r="E72" s="254">
        <v>2.484939E7</v>
      </c>
      <c r="F72" s="254">
        <v>2.9E7</v>
      </c>
      <c r="G72" s="254">
        <v>2.9E7</v>
      </c>
    </row>
    <row r="73" ht="19.5" customHeight="1">
      <c r="A73" s="254"/>
      <c r="B73" s="211"/>
      <c r="C73" s="254"/>
      <c r="D73" s="303"/>
      <c r="E73" s="254"/>
      <c r="F73" s="254"/>
      <c r="G73" s="254"/>
    </row>
    <row r="74" ht="19.5" customHeight="1">
      <c r="A74" s="254" t="s">
        <v>3029</v>
      </c>
      <c r="B74" s="211" t="s">
        <v>3030</v>
      </c>
      <c r="C74" s="254">
        <v>1495118.0</v>
      </c>
      <c r="D74" s="303">
        <v>1565027.0</v>
      </c>
      <c r="E74" s="254">
        <v>1143058.0</v>
      </c>
      <c r="F74" s="254">
        <v>2000000.0</v>
      </c>
      <c r="G74" s="254">
        <v>2000000.0</v>
      </c>
    </row>
    <row r="75" ht="19.5" customHeight="1">
      <c r="A75" s="254"/>
      <c r="B75" s="211"/>
      <c r="C75" s="254"/>
      <c r="D75" s="303"/>
      <c r="E75" s="254"/>
      <c r="F75" s="254"/>
      <c r="G75" s="254"/>
    </row>
    <row r="76" ht="19.5" customHeight="1">
      <c r="A76" s="254" t="s">
        <v>3038</v>
      </c>
      <c r="B76" s="211" t="s">
        <v>3040</v>
      </c>
      <c r="C76" s="254">
        <v>1.3238731E7</v>
      </c>
      <c r="D76" s="303">
        <v>1.2504116E7</v>
      </c>
      <c r="E76" s="254">
        <v>1.4225381E7</v>
      </c>
      <c r="F76" s="254">
        <v>1.8E7</v>
      </c>
      <c r="G76" s="254">
        <v>1.8E7</v>
      </c>
    </row>
    <row r="77" ht="19.5" customHeight="1">
      <c r="A77" s="254" t="s">
        <v>3045</v>
      </c>
      <c r="B77" s="211"/>
      <c r="C77" s="254"/>
      <c r="D77" s="303"/>
      <c r="E77" s="254"/>
      <c r="F77" s="254"/>
      <c r="G77" s="254"/>
    </row>
    <row r="78" ht="19.5" customHeight="1">
      <c r="A78" s="254" t="s">
        <v>3050</v>
      </c>
      <c r="B78" s="211"/>
      <c r="C78" s="254"/>
      <c r="D78" s="303"/>
      <c r="E78" s="254"/>
      <c r="F78" s="254"/>
      <c r="G78" s="254"/>
    </row>
    <row r="79" ht="19.5" customHeight="1">
      <c r="A79" s="254" t="s">
        <v>3070</v>
      </c>
      <c r="B79" s="211"/>
      <c r="C79" s="254"/>
      <c r="D79" s="303"/>
      <c r="E79" s="254"/>
      <c r="F79" s="254"/>
      <c r="G79" s="254"/>
    </row>
    <row r="80" ht="19.5" customHeight="1">
      <c r="A80" s="254" t="s">
        <v>4509</v>
      </c>
      <c r="B80" s="211"/>
      <c r="C80" s="254"/>
      <c r="D80" s="303"/>
      <c r="E80" s="254"/>
      <c r="F80" s="254"/>
      <c r="G80" s="254"/>
    </row>
    <row r="81" ht="19.5" customHeight="1">
      <c r="A81" s="254"/>
      <c r="B81" s="211"/>
      <c r="C81" s="254"/>
      <c r="D81" s="303"/>
      <c r="E81" s="254"/>
      <c r="F81" s="254"/>
      <c r="G81" s="254"/>
    </row>
    <row r="82" ht="19.5" customHeight="1">
      <c r="A82" s="254" t="s">
        <v>4512</v>
      </c>
      <c r="B82" s="211" t="s">
        <v>4514</v>
      </c>
      <c r="C82" s="254"/>
      <c r="D82" s="303"/>
      <c r="E82" s="254"/>
      <c r="F82" s="254">
        <v>430000.0</v>
      </c>
      <c r="G82" s="254">
        <v>430000.0</v>
      </c>
    </row>
    <row r="83" ht="19.5" customHeight="1">
      <c r="A83" s="254"/>
      <c r="B83" s="211"/>
      <c r="C83" s="254"/>
      <c r="D83" s="303"/>
      <c r="E83" s="254"/>
      <c r="F83" s="254"/>
      <c r="G83" s="254"/>
    </row>
    <row r="84" ht="19.5" customHeight="1">
      <c r="A84" s="254" t="s">
        <v>4517</v>
      </c>
      <c r="B84" s="211" t="s">
        <v>4518</v>
      </c>
      <c r="C84" s="254">
        <v>37525.0</v>
      </c>
      <c r="D84" s="303">
        <v>78590.0</v>
      </c>
      <c r="E84" s="254">
        <v>84800.0</v>
      </c>
      <c r="F84" s="254">
        <v>200000.0</v>
      </c>
      <c r="G84" s="254">
        <v>200000.0</v>
      </c>
    </row>
    <row r="85" ht="19.5" customHeight="1">
      <c r="A85" s="254"/>
      <c r="B85" s="211"/>
      <c r="C85" s="254"/>
      <c r="D85" s="303"/>
      <c r="E85" s="254"/>
      <c r="F85" s="254"/>
      <c r="G85" s="254"/>
    </row>
    <row r="86" ht="19.5" customHeight="1">
      <c r="A86" s="254" t="s">
        <v>4522</v>
      </c>
      <c r="B86" s="211" t="s">
        <v>4524</v>
      </c>
      <c r="C86" s="254">
        <v>243940.0</v>
      </c>
      <c r="D86" s="303">
        <v>26678.0</v>
      </c>
      <c r="E86" s="254">
        <v>18814.0</v>
      </c>
      <c r="F86" s="254">
        <v>300000.0</v>
      </c>
      <c r="G86" s="254">
        <v>300000.0</v>
      </c>
    </row>
    <row r="87" ht="19.5" customHeight="1">
      <c r="A87" s="254"/>
      <c r="B87" s="211"/>
      <c r="C87" s="254"/>
      <c r="D87" s="303"/>
      <c r="E87" s="254"/>
      <c r="F87" s="254"/>
      <c r="G87" s="254"/>
    </row>
    <row r="88" ht="19.5" customHeight="1">
      <c r="A88" s="254" t="s">
        <v>4528</v>
      </c>
      <c r="B88" s="211" t="s">
        <v>4529</v>
      </c>
      <c r="C88" s="254">
        <v>231107.0</v>
      </c>
      <c r="D88" s="303">
        <v>231107.0</v>
      </c>
      <c r="E88" s="254">
        <v>173330.0</v>
      </c>
      <c r="F88" s="254">
        <v>173330.0</v>
      </c>
      <c r="G88" s="254">
        <v>173330.0</v>
      </c>
    </row>
    <row r="89" ht="19.5" customHeight="1">
      <c r="A89" s="254"/>
      <c r="B89" s="211"/>
      <c r="C89" s="254"/>
      <c r="D89" s="303"/>
      <c r="E89" s="254"/>
      <c r="F89" s="254"/>
      <c r="G89" s="254"/>
    </row>
    <row r="90" ht="19.5" customHeight="1">
      <c r="A90" s="254" t="s">
        <v>4531</v>
      </c>
      <c r="B90" s="211" t="s">
        <v>4533</v>
      </c>
      <c r="C90" s="254"/>
      <c r="D90" s="303"/>
      <c r="E90" s="254"/>
      <c r="F90" s="254">
        <v>1000000.0</v>
      </c>
      <c r="G90" s="254">
        <v>1000000.0</v>
      </c>
    </row>
    <row r="91" ht="19.5" customHeight="1">
      <c r="A91" s="254"/>
      <c r="B91" s="211"/>
      <c r="C91" s="254"/>
      <c r="D91" s="303"/>
      <c r="E91" s="254"/>
      <c r="F91" s="254"/>
      <c r="G91" s="254"/>
    </row>
    <row r="92" ht="48.75" customHeight="1">
      <c r="A92" s="254" t="s">
        <v>4534</v>
      </c>
      <c r="B92" s="211" t="s">
        <v>4535</v>
      </c>
      <c r="C92" s="254"/>
      <c r="D92" s="303"/>
      <c r="E92" s="254"/>
      <c r="F92" s="254"/>
      <c r="G92" s="254"/>
    </row>
    <row r="93" ht="19.5" customHeight="1">
      <c r="A93" s="254"/>
      <c r="B93" s="211"/>
      <c r="C93" s="254"/>
      <c r="D93" s="303"/>
      <c r="E93" s="254"/>
      <c r="F93" s="254"/>
      <c r="G93" s="254"/>
    </row>
    <row r="94" ht="19.5" customHeight="1">
      <c r="A94" s="254" t="s">
        <v>4536</v>
      </c>
      <c r="B94" s="211" t="s">
        <v>4537</v>
      </c>
      <c r="C94" s="254">
        <v>73348.0</v>
      </c>
      <c r="D94" s="303">
        <v>81247.0</v>
      </c>
      <c r="E94" s="254">
        <v>81386.0</v>
      </c>
      <c r="F94" s="254">
        <v>100000.0</v>
      </c>
      <c r="G94" s="254">
        <v>100000.0</v>
      </c>
    </row>
    <row r="95" ht="19.5" customHeight="1">
      <c r="A95" s="254"/>
      <c r="B95" s="211"/>
      <c r="C95" s="254"/>
      <c r="D95" s="303"/>
      <c r="E95" s="254"/>
      <c r="F95" s="254"/>
      <c r="G95" s="254"/>
    </row>
    <row r="96" ht="19.5" customHeight="1">
      <c r="A96" s="321" t="s">
        <v>4540</v>
      </c>
      <c r="B96" s="254"/>
      <c r="C96" s="254">
        <v>3.7162133E7</v>
      </c>
      <c r="D96" s="303">
        <v>3.6558852E7</v>
      </c>
      <c r="E96" s="254">
        <v>4.0576159E7</v>
      </c>
      <c r="F96" s="254">
        <v>5.120333E7</v>
      </c>
      <c r="G96" s="254">
        <v>5.120333E7</v>
      </c>
    </row>
    <row r="97">
      <c r="A97" s="211"/>
      <c r="B97" s="254"/>
      <c r="C97" s="254"/>
      <c r="D97" s="303"/>
      <c r="E97" s="254"/>
      <c r="F97" s="254"/>
      <c r="G97" s="254"/>
    </row>
  </sheetData>
  <mergeCells count="4">
    <mergeCell ref="A2:B3"/>
    <mergeCell ref="C2:E2"/>
    <mergeCell ref="F2:F3"/>
    <mergeCell ref="G2:G3"/>
  </mergeCells>
  <hyperlinks>
    <hyperlink r:id="rId1" ref="G1"/>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28.43"/>
    <col customWidth="1" min="2" max="2" width="16.0"/>
    <col customWidth="1" min="3" max="3" width="12.86"/>
    <col customWidth="1" min="4" max="4" width="12.57"/>
    <col customWidth="1" min="5" max="5" width="9.14"/>
    <col customWidth="1" min="6" max="6" width="2.71"/>
    <col customWidth="1" min="7" max="7" width="28.57"/>
    <col customWidth="1" min="8" max="8" width="22.14"/>
    <col customWidth="1" min="9" max="10" width="10.43"/>
    <col customWidth="1" min="11" max="11" width="8.71"/>
    <col customWidth="1" min="12" max="12" width="21.0"/>
  </cols>
  <sheetData>
    <row r="1">
      <c r="A1" s="26" t="s">
        <v>37</v>
      </c>
      <c r="B1" s="27" t="s">
        <v>38</v>
      </c>
      <c r="C1" s="28"/>
      <c r="D1" s="28"/>
      <c r="E1" s="28"/>
      <c r="F1" s="29"/>
      <c r="G1" s="28"/>
      <c r="I1" s="30" t="s">
        <v>39</v>
      </c>
      <c r="J1" s="28"/>
      <c r="K1" s="48" t="str">
        <f>HYPERLINK("https://drive.google.com/open?id=0B8sY5vZfk1W5eVN5X05RRkJXYWc&amp;authuser=0","see original pdf")</f>
        <v>see original pdf</v>
      </c>
    </row>
    <row r="2" ht="33.75" customHeight="1">
      <c r="A2" s="51" t="s">
        <v>52</v>
      </c>
      <c r="B2" s="52" t="s">
        <v>56</v>
      </c>
      <c r="C2" s="68" t="s">
        <v>53</v>
      </c>
      <c r="D2" s="68" t="s">
        <v>54</v>
      </c>
      <c r="E2" s="69" t="s">
        <v>55</v>
      </c>
      <c r="F2" s="72"/>
      <c r="G2" s="51" t="s">
        <v>89</v>
      </c>
      <c r="H2" s="73" t="s">
        <v>56</v>
      </c>
      <c r="I2" s="68" t="s">
        <v>53</v>
      </c>
      <c r="J2" s="68" t="s">
        <v>54</v>
      </c>
      <c r="K2" s="69" t="s">
        <v>55</v>
      </c>
      <c r="L2" s="51"/>
    </row>
    <row r="3" ht="18.75" customHeight="1">
      <c r="A3" s="28"/>
      <c r="B3" s="74"/>
      <c r="C3" s="75"/>
      <c r="D3" s="75"/>
      <c r="E3" s="75"/>
      <c r="F3" s="29"/>
      <c r="G3" s="82" t="s">
        <v>90</v>
      </c>
      <c r="H3" s="83"/>
      <c r="I3" s="75"/>
      <c r="J3" s="75"/>
      <c r="K3" s="75"/>
      <c r="L3" s="83"/>
    </row>
    <row r="4" ht="18.75" customHeight="1">
      <c r="A4" s="28" t="s">
        <v>102</v>
      </c>
      <c r="B4" s="85" t="str">
        <v>Initial Balance</v>
      </c>
      <c r="C4" s="91">
        <v>0.01</v>
      </c>
      <c r="D4" s="91">
        <v>0.01</v>
      </c>
      <c r="E4" s="91">
        <v>0.02</v>
      </c>
      <c r="F4" s="92"/>
      <c r="G4" s="93"/>
      <c r="H4" s="93"/>
      <c r="I4" s="91"/>
      <c r="J4" s="91"/>
      <c r="K4" s="91"/>
      <c r="L4" s="93"/>
    </row>
    <row r="5" ht="18.75" customHeight="1">
      <c r="A5" s="28"/>
      <c r="B5" s="85"/>
      <c r="C5" s="91"/>
      <c r="D5" s="91"/>
      <c r="E5" s="91"/>
      <c r="F5" s="92"/>
      <c r="G5" s="93"/>
      <c r="H5" s="93"/>
      <c r="I5" s="91"/>
      <c r="J5" s="91"/>
      <c r="K5" s="91"/>
      <c r="L5" s="93"/>
    </row>
    <row r="6" ht="18.75" customHeight="1">
      <c r="A6" s="28" t="s">
        <v>160</v>
      </c>
      <c r="B6" s="85" t="str">
        <v>Local tax</v>
      </c>
      <c r="C6" s="91">
        <v>1395.58</v>
      </c>
      <c r="D6" s="91"/>
      <c r="E6" s="91">
        <v>1395.58</v>
      </c>
      <c r="F6" s="92"/>
      <c r="G6" s="93" t="s">
        <v>161</v>
      </c>
      <c r="H6" s="93" t="str">
        <v>Sevakavarga costs</v>
      </c>
      <c r="I6" s="91">
        <v>1104.76</v>
      </c>
      <c r="J6" s="91">
        <v>135.24</v>
      </c>
      <c r="K6" s="91">
        <v>1240.0</v>
      </c>
      <c r="L6" s="93"/>
    </row>
    <row r="7" ht="18.75" customHeight="1">
      <c r="A7" s="28" t="s">
        <v>162</v>
      </c>
      <c r="B7" s="85" t="str">
        <v>Sarvasadharanakara</v>
      </c>
      <c r="C7" s="91">
        <v>361.39</v>
      </c>
      <c r="D7" s="91"/>
      <c r="E7" s="91">
        <v>361.39</v>
      </c>
      <c r="F7" s="92"/>
      <c r="G7" s="93" t="s">
        <v>163</v>
      </c>
      <c r="H7" s="93" t="str">
        <v>Loan repayment and interest</v>
      </c>
      <c r="I7" s="91">
        <v>36.69</v>
      </c>
      <c r="J7" s="91">
        <v>36.69</v>
      </c>
      <c r="K7" s="91">
        <v>73.39</v>
      </c>
      <c r="L7" s="93"/>
    </row>
    <row r="8" ht="18.75" customHeight="1">
      <c r="A8" s="28" t="s">
        <v>164</v>
      </c>
      <c r="B8" s="85" t="str">
        <v>Toll</v>
      </c>
      <c r="C8" s="91">
        <v>93.61</v>
      </c>
      <c r="D8" s="91"/>
      <c r="E8" s="91">
        <v>93.61</v>
      </c>
      <c r="F8" s="92"/>
      <c r="G8" s="93" t="s">
        <v>165</v>
      </c>
      <c r="H8" s="93" t="str">
        <v>Electricity and maintenance costs</v>
      </c>
      <c r="I8" s="91">
        <v>60.98</v>
      </c>
      <c r="J8" s="91">
        <v>118.22</v>
      </c>
      <c r="K8" s="91">
        <v>179.19</v>
      </c>
      <c r="L8" s="93"/>
    </row>
    <row r="9" ht="18.75" customHeight="1">
      <c r="A9" s="28" t="s">
        <v>166</v>
      </c>
      <c r="B9" s="85" t="str">
        <v>Saphaipatti</v>
      </c>
      <c r="C9" s="91">
        <v>23.88</v>
      </c>
      <c r="D9" s="91">
        <v>179.79</v>
      </c>
      <c r="E9" s="91">
        <v>203.67</v>
      </c>
      <c r="F9" s="92"/>
      <c r="G9" s="93" t="s">
        <v>167</v>
      </c>
      <c r="H9" s="93" t="str">
        <v>Panikharca</v>
      </c>
      <c r="I9" s="91"/>
      <c r="J9" s="91">
        <v>29.15</v>
      </c>
      <c r="K9" s="91">
        <v>29.15</v>
      </c>
      <c r="L9" s="93"/>
    </row>
    <row r="10" ht="18.75" customHeight="1">
      <c r="A10" s="28" t="s">
        <v>168</v>
      </c>
      <c r="B10" s="85" t="str">
        <v>Especially cleaning</v>
      </c>
      <c r="C10" s="91">
        <v>4.0</v>
      </c>
      <c r="D10" s="91"/>
      <c r="E10" s="91">
        <v>4.0</v>
      </c>
      <c r="F10" s="92"/>
      <c r="G10" s="93" t="s">
        <v>169</v>
      </c>
      <c r="H10" s="93" t="str">
        <v>The cost of drugs</v>
      </c>
      <c r="I10" s="91">
        <v>49.49</v>
      </c>
      <c r="J10" s="91"/>
      <c r="K10" s="91">
        <v>49.49</v>
      </c>
      <c r="L10" s="93"/>
    </row>
    <row r="11" ht="18.75" customHeight="1">
      <c r="A11" s="28" t="s">
        <v>170</v>
      </c>
      <c r="B11" s="85" t="str">
        <v>Jalalabhakara</v>
      </c>
      <c r="C11" s="91"/>
      <c r="D11" s="91">
        <v>73.14</v>
      </c>
      <c r="E11" s="91">
        <v>73.14</v>
      </c>
      <c r="F11" s="92"/>
      <c r="G11" s="93" t="s">
        <v>171</v>
      </c>
      <c r="H11" s="93" t="str">
        <v>Depreciation</v>
      </c>
      <c r="I11" s="91">
        <v>12.05</v>
      </c>
      <c r="J11" s="91">
        <v>0.02</v>
      </c>
      <c r="K11" s="91">
        <v>12.07</v>
      </c>
      <c r="L11" s="93"/>
    </row>
    <row r="12" ht="18.75" customHeight="1">
      <c r="A12" s="28" t="s">
        <v>172</v>
      </c>
      <c r="B12" s="85" t="str">
        <v>Jalanihsaranalabhakara</v>
      </c>
      <c r="C12" s="91"/>
      <c r="D12" s="91">
        <v>90.62</v>
      </c>
      <c r="E12" s="91">
        <v>90.62</v>
      </c>
      <c r="F12" s="92"/>
      <c r="G12" s="93" t="s">
        <v>174</v>
      </c>
      <c r="H12" s="93" t="str">
        <v>Other expenses</v>
      </c>
      <c r="I12" s="91">
        <v>506.0</v>
      </c>
      <c r="J12" s="91">
        <v>57.07</v>
      </c>
      <c r="K12" s="91">
        <v>563.07</v>
      </c>
      <c r="L12" s="93"/>
    </row>
    <row r="13" ht="18.75" customHeight="1">
      <c r="A13" s="28" t="s">
        <v>175</v>
      </c>
      <c r="B13" s="85" t="str">
        <v>Agnisamakakara</v>
      </c>
      <c r="C13" s="91">
        <v>18.13</v>
      </c>
      <c r="D13" s="91"/>
      <c r="E13" s="91">
        <v>18.13</v>
      </c>
      <c r="F13" s="92"/>
      <c r="G13" s="93" t="s">
        <v>176</v>
      </c>
      <c r="H13" s="93" t="str">
        <v>Maintenance Maintenance</v>
      </c>
      <c r="I13" s="91">
        <v>22.18</v>
      </c>
      <c r="J13" s="91">
        <v>0.09</v>
      </c>
      <c r="K13" s="91">
        <v>22.27</v>
      </c>
      <c r="L13" s="93"/>
    </row>
    <row r="14" ht="18.75" customHeight="1">
      <c r="A14" s="28" t="s">
        <v>177</v>
      </c>
      <c r="B14" s="85" t="str">
        <v>Adding another milakatakaratila</v>
      </c>
      <c r="C14" s="91">
        <v>91.61</v>
      </c>
      <c r="D14" s="91">
        <v>0.02</v>
      </c>
      <c r="E14" s="91">
        <v>91.63</v>
      </c>
      <c r="F14" s="92"/>
      <c r="G14" s="93" t="s">
        <v>178</v>
      </c>
      <c r="H14" s="93" t="str">
        <v>The cost of petrol and diesel</v>
      </c>
      <c r="I14" s="91">
        <v>27.14</v>
      </c>
      <c r="J14" s="91">
        <v>1.5</v>
      </c>
      <c r="K14" s="91">
        <v>28.64</v>
      </c>
      <c r="L14" s="93"/>
    </row>
    <row r="15" ht="18.75" customHeight="1">
      <c r="A15" s="28" t="s">
        <v>179</v>
      </c>
      <c r="B15" s="85" t="str">
        <v>RV water rate.</v>
      </c>
      <c r="C15" s="91" t="s">
        <v>82</v>
      </c>
      <c r="D15" s="91">
        <v>209.0</v>
      </c>
      <c r="E15" s="91">
        <v>209.0</v>
      </c>
      <c r="F15" s="92"/>
      <c r="G15" s="93" t="s">
        <v>180</v>
      </c>
      <c r="H15" s="93" t="str">
        <v>Vordastariya works</v>
      </c>
      <c r="I15" s="91">
        <v>32.4</v>
      </c>
      <c r="J15" s="91"/>
      <c r="K15" s="91">
        <v>32.4</v>
      </c>
      <c r="L15" s="93"/>
    </row>
    <row r="16" ht="18.75" customHeight="1">
      <c r="A16" s="28" t="s">
        <v>181</v>
      </c>
      <c r="B16" s="85" t="str">
        <v>Water rate meter</v>
      </c>
      <c r="C16" s="91"/>
      <c r="D16" s="91">
        <v>93.5</v>
      </c>
      <c r="E16" s="91">
        <v>93.5</v>
      </c>
      <c r="F16" s="92"/>
      <c r="G16" s="93" t="s">
        <v>182</v>
      </c>
      <c r="H16" s="93" t="str">
        <v>Regional Office works to be</v>
      </c>
      <c r="I16" s="91">
        <v>52.58</v>
      </c>
      <c r="J16" s="91">
        <v>15.65</v>
      </c>
      <c r="K16" s="91">
        <v>68.22</v>
      </c>
      <c r="L16" s="93"/>
    </row>
    <row r="17" ht="18.75" customHeight="1">
      <c r="A17" s="28" t="s">
        <v>183</v>
      </c>
      <c r="B17" s="85" t="str">
        <v>Government Grants</v>
      </c>
      <c r="C17" s="91">
        <v>115.1</v>
      </c>
      <c r="D17" s="91"/>
      <c r="E17" s="91">
        <v>115.1</v>
      </c>
      <c r="F17" s="92"/>
      <c r="G17" s="93"/>
      <c r="H17" s="93"/>
      <c r="I17" s="91"/>
      <c r="J17" s="91"/>
      <c r="K17" s="91"/>
      <c r="L17" s="93"/>
    </row>
    <row r="18" ht="18.75" customHeight="1">
      <c r="A18" s="28" t="s">
        <v>184</v>
      </c>
      <c r="B18" s="85" t="str">
        <v>JNNURM grant</v>
      </c>
      <c r="C18" s="91">
        <v>226.45</v>
      </c>
      <c r="D18" s="91"/>
      <c r="E18" s="91">
        <v>226.45</v>
      </c>
      <c r="F18" s="92"/>
      <c r="G18" s="93"/>
      <c r="H18" s="93"/>
      <c r="I18" s="91"/>
      <c r="J18" s="91"/>
      <c r="K18" s="91"/>
      <c r="L18" s="93"/>
    </row>
    <row r="19" ht="18.75" customHeight="1">
      <c r="A19" s="28" t="s">
        <v>186</v>
      </c>
      <c r="B19" s="85" t="str">
        <v>City development charges</v>
      </c>
      <c r="C19" s="91">
        <v>49.0</v>
      </c>
      <c r="D19" s="91">
        <v>49.0</v>
      </c>
      <c r="E19" s="91">
        <v>98.0</v>
      </c>
      <c r="F19" s="92"/>
      <c r="G19" s="93"/>
      <c r="H19" s="93"/>
      <c r="I19" s="91"/>
      <c r="J19" s="91"/>
      <c r="K19" s="91"/>
      <c r="L19" s="93"/>
    </row>
    <row r="20" ht="18.75" customHeight="1">
      <c r="A20" s="28" t="s">
        <v>187</v>
      </c>
      <c r="B20" s="85" t="str">
        <v>Construction permits and other</v>
      </c>
      <c r="C20" s="91">
        <v>486.1</v>
      </c>
      <c r="D20" s="91"/>
      <c r="E20" s="91">
        <v>486.1</v>
      </c>
      <c r="F20" s="92"/>
      <c r="G20" s="93"/>
      <c r="H20" s="93"/>
      <c r="I20" s="91"/>
      <c r="J20" s="91"/>
      <c r="K20" s="91"/>
      <c r="L20" s="93"/>
    </row>
    <row r="21" ht="18.75" customHeight="1">
      <c r="A21" s="28" t="s">
        <v>188</v>
      </c>
      <c r="B21" s="85" t="str">
        <v>Other Deposits</v>
      </c>
      <c r="C21" s="91">
        <v>332.99</v>
      </c>
      <c r="D21" s="91">
        <v>4.08</v>
      </c>
      <c r="E21" s="91">
        <v>337.07</v>
      </c>
      <c r="F21" s="92"/>
      <c r="G21" s="93"/>
      <c r="H21" s="93"/>
      <c r="I21" s="91"/>
      <c r="J21" s="91"/>
      <c r="K21" s="91"/>
      <c r="L21" s="93"/>
    </row>
    <row r="22" ht="18.75" customHeight="1">
      <c r="A22" s="28" t="s">
        <v>189</v>
      </c>
      <c r="B22" s="85" t="str">
        <v>Bank / vittasansthankaduna loan</v>
      </c>
      <c r="C22" s="91">
        <v>100.0</v>
      </c>
      <c r="D22" s="91"/>
      <c r="E22" s="91">
        <v>100.0</v>
      </c>
      <c r="F22" s="92"/>
      <c r="G22" s="93"/>
      <c r="H22" s="93"/>
      <c r="I22" s="91"/>
      <c r="J22" s="91"/>
      <c r="K22" s="91"/>
      <c r="L22" s="93"/>
    </row>
    <row r="23" ht="18.75" customHeight="1">
      <c r="A23" s="28" t="s">
        <v>191</v>
      </c>
      <c r="B23" s="85" t="str">
        <v>'A' from the class</v>
      </c>
      <c r="C23" s="91"/>
      <c r="D23" s="91">
        <v>17.89</v>
      </c>
      <c r="E23" s="91">
        <v>17.89</v>
      </c>
      <c r="F23" s="92"/>
      <c r="G23" s="93"/>
      <c r="H23" s="93"/>
      <c r="I23" s="91"/>
      <c r="J23" s="91"/>
      <c r="K23" s="91"/>
      <c r="L23" s="93"/>
    </row>
    <row r="24" ht="18.75" customHeight="1">
      <c r="A24" s="28"/>
      <c r="B24" s="85"/>
      <c r="C24" s="91"/>
      <c r="D24" s="91"/>
      <c r="E24" s="91"/>
      <c r="F24" s="92"/>
      <c r="G24" s="93" t="s">
        <v>192</v>
      </c>
      <c r="H24" s="93"/>
      <c r="I24" s="91">
        <v>17.89</v>
      </c>
      <c r="J24" s="91"/>
      <c r="K24" s="91">
        <v>17.89</v>
      </c>
      <c r="L24" s="93"/>
    </row>
    <row r="25" ht="18.75" customHeight="1">
      <c r="A25" s="30" t="s">
        <v>193</v>
      </c>
      <c r="B25" s="85" t="str">
        <v>Total deposits</v>
      </c>
      <c r="C25" s="91">
        <v>3297.83</v>
      </c>
      <c r="D25" s="91">
        <v>717.04</v>
      </c>
      <c r="E25" s="91">
        <v>4014.87</v>
      </c>
      <c r="F25" s="92"/>
      <c r="G25" s="93"/>
      <c r="H25" s="93"/>
      <c r="I25" s="91"/>
      <c r="J25" s="91"/>
      <c r="K25" s="91"/>
      <c r="L25" s="93"/>
    </row>
    <row r="26" ht="18.75" customHeight="1">
      <c r="A26" s="28"/>
      <c r="B26" s="85"/>
      <c r="C26" s="91" t="s">
        <v>82</v>
      </c>
      <c r="D26" s="91"/>
      <c r="E26" s="91"/>
      <c r="F26" s="92"/>
      <c r="G26" s="101" t="s">
        <v>194</v>
      </c>
      <c r="H26" s="93"/>
      <c r="I26" s="91">
        <v>1922.15</v>
      </c>
      <c r="J26" s="91">
        <v>393.62</v>
      </c>
      <c r="K26" s="91">
        <v>2315.77</v>
      </c>
      <c r="L26" s="93"/>
    </row>
    <row r="27" ht="18.75" customHeight="1">
      <c r="A27" s="28" t="s">
        <v>204</v>
      </c>
      <c r="B27" s="85" t="str">
        <v>Silakesaha deposit</v>
      </c>
      <c r="C27" s="91">
        <v>3297.84</v>
      </c>
      <c r="D27" s="91">
        <v>717.05</v>
      </c>
      <c r="E27" s="91">
        <v>4014.89</v>
      </c>
      <c r="F27" s="92"/>
      <c r="G27" s="93"/>
      <c r="H27" s="93"/>
      <c r="I27" s="91"/>
      <c r="J27" s="91"/>
      <c r="K27" s="91"/>
      <c r="L27" s="93"/>
    </row>
    <row r="28" ht="18.75" customHeight="1">
      <c r="A28" s="28"/>
      <c r="B28" s="85"/>
      <c r="C28" s="91"/>
      <c r="D28" s="91"/>
      <c r="E28" s="91"/>
      <c r="F28" s="92"/>
      <c r="G28" s="93"/>
      <c r="H28" s="93"/>
      <c r="I28" s="91"/>
      <c r="J28" s="91"/>
      <c r="K28" s="91"/>
      <c r="L28" s="93"/>
    </row>
    <row r="29" ht="18.75" customHeight="1">
      <c r="A29" s="28"/>
      <c r="B29" s="85"/>
      <c r="C29" s="91"/>
      <c r="D29" s="91"/>
      <c r="E29" s="91"/>
      <c r="F29" s="92"/>
      <c r="G29" s="103" t="s">
        <v>205</v>
      </c>
      <c r="H29" s="93"/>
      <c r="I29" s="91"/>
      <c r="J29" s="91"/>
      <c r="K29" s="91"/>
      <c r="L29" s="93"/>
    </row>
    <row r="30" ht="18.75" customHeight="1">
      <c r="A30" s="28"/>
      <c r="B30" s="85"/>
      <c r="C30" s="91"/>
      <c r="D30" s="91"/>
      <c r="E30" s="91"/>
      <c r="F30" s="92"/>
      <c r="G30" s="93" t="s">
        <v>213</v>
      </c>
      <c r="H30" s="93"/>
      <c r="I30" s="91"/>
      <c r="J30" s="91">
        <v>218.05</v>
      </c>
      <c r="K30" s="91">
        <v>1593.73</v>
      </c>
      <c r="L30" s="93"/>
    </row>
    <row r="31" ht="18.75" customHeight="1">
      <c r="A31" s="28"/>
      <c r="B31" s="85"/>
      <c r="C31" s="91"/>
      <c r="D31" s="91"/>
      <c r="E31" s="91"/>
      <c r="F31" s="92"/>
      <c r="G31" s="93"/>
      <c r="H31" s="93"/>
      <c r="I31" s="91"/>
      <c r="J31" s="91"/>
      <c r="K31" s="91"/>
      <c r="L31" s="93"/>
    </row>
    <row r="32" ht="18.75" customHeight="1">
      <c r="A32" s="28"/>
      <c r="B32" s="85"/>
      <c r="C32" s="91"/>
      <c r="D32" s="91"/>
      <c r="E32" s="91"/>
      <c r="F32" s="92"/>
      <c r="G32" s="93" t="s">
        <v>214</v>
      </c>
      <c r="H32" s="93"/>
      <c r="I32" s="91"/>
      <c r="J32" s="91">
        <v>28.43</v>
      </c>
      <c r="K32" s="91">
        <v>28.43</v>
      </c>
      <c r="L32" s="93"/>
    </row>
    <row r="33" ht="18.75" customHeight="1">
      <c r="A33" s="28"/>
      <c r="B33" s="85"/>
      <c r="C33" s="91"/>
      <c r="D33" s="91"/>
      <c r="E33" s="91"/>
      <c r="F33" s="92"/>
      <c r="G33" s="93" t="s">
        <v>215</v>
      </c>
      <c r="H33" s="93"/>
      <c r="I33" s="91"/>
      <c r="J33" s="91">
        <v>76.95</v>
      </c>
      <c r="K33" s="91">
        <v>76.95</v>
      </c>
      <c r="L33" s="93"/>
    </row>
    <row r="34" ht="18.75" customHeight="1">
      <c r="A34" s="28"/>
      <c r="B34" s="85"/>
      <c r="C34" s="91"/>
      <c r="D34" s="91"/>
      <c r="E34" s="91"/>
      <c r="F34" s="92"/>
      <c r="G34" s="93"/>
      <c r="H34" s="93"/>
      <c r="I34" s="91"/>
      <c r="J34" s="91"/>
      <c r="K34" s="91"/>
      <c r="L34" s="93"/>
    </row>
    <row r="35" ht="18.75" customHeight="1">
      <c r="A35" s="28"/>
      <c r="B35" s="85"/>
      <c r="C35" s="91"/>
      <c r="D35" s="91"/>
      <c r="E35" s="91"/>
      <c r="F35" s="92"/>
      <c r="G35" s="93" t="s">
        <v>216</v>
      </c>
      <c r="H35" s="93"/>
      <c r="I35" s="91">
        <v>1375.68</v>
      </c>
      <c r="J35" s="91">
        <v>323.42</v>
      </c>
      <c r="K35" s="91">
        <v>1699.1</v>
      </c>
      <c r="L35" s="93"/>
    </row>
    <row r="36" ht="18.75" customHeight="1">
      <c r="A36" s="28"/>
      <c r="B36" s="85"/>
      <c r="C36" s="91"/>
      <c r="D36" s="91"/>
      <c r="E36" s="91"/>
      <c r="F36" s="92"/>
      <c r="G36" s="93"/>
      <c r="H36" s="93"/>
      <c r="I36" s="91"/>
      <c r="J36" s="91"/>
      <c r="K36" s="91"/>
      <c r="L36" s="93"/>
    </row>
    <row r="37" ht="18.75" customHeight="1">
      <c r="A37" s="28"/>
      <c r="B37" s="85"/>
      <c r="C37" s="91"/>
      <c r="D37" s="91"/>
      <c r="E37" s="91"/>
      <c r="F37" s="92"/>
      <c r="G37" s="93" t="s">
        <v>217</v>
      </c>
      <c r="H37" s="93"/>
      <c r="I37" s="91">
        <v>0.01</v>
      </c>
      <c r="J37" s="91">
        <v>0.01</v>
      </c>
      <c r="K37" s="91">
        <v>0.02</v>
      </c>
      <c r="L37" s="93"/>
    </row>
    <row r="38" ht="18.75" customHeight="1">
      <c r="A38" s="28"/>
      <c r="B38" s="85"/>
      <c r="C38" s="91"/>
      <c r="D38" s="91"/>
      <c r="E38" s="91"/>
      <c r="F38" s="92"/>
      <c r="G38" s="93"/>
      <c r="H38" s="93"/>
      <c r="I38" s="91"/>
      <c r="J38" s="91"/>
      <c r="K38" s="91"/>
      <c r="L38" s="93"/>
    </row>
    <row r="39" ht="18.75" customHeight="1">
      <c r="A39" s="28" t="s">
        <v>55</v>
      </c>
      <c r="B39" s="85" t="str">
        <v>Total</v>
      </c>
      <c r="C39" s="91">
        <v>3297.84</v>
      </c>
      <c r="D39" s="91">
        <v>717.05</v>
      </c>
      <c r="E39" s="91">
        <v>4014.89</v>
      </c>
      <c r="F39" s="92"/>
      <c r="G39" s="93" t="s">
        <v>55</v>
      </c>
      <c r="H39" s="93"/>
      <c r="I39" s="91">
        <v>3297.84</v>
      </c>
      <c r="J39" s="91">
        <v>717.05</v>
      </c>
      <c r="K39" s="91">
        <v>4014.89</v>
      </c>
      <c r="L39" s="93"/>
    </row>
    <row r="40" ht="18.75" customHeight="1">
      <c r="A40" s="28"/>
      <c r="B40" s="85"/>
      <c r="C40" s="91"/>
      <c r="D40" s="91"/>
      <c r="E40" s="91"/>
      <c r="F40" s="92"/>
      <c r="G40" s="93"/>
      <c r="H40" s="93"/>
      <c r="I40" s="91"/>
      <c r="J40" s="91"/>
      <c r="K40" s="91"/>
      <c r="L40" s="93"/>
    </row>
    <row r="41" ht="18.75" customHeight="1">
      <c r="A41" s="28" t="s">
        <v>218</v>
      </c>
      <c r="B41" s="85" t="str">
        <v>Less: 'akaduna Category</v>
      </c>
      <c r="C41" s="91"/>
      <c r="D41" s="91">
        <v>17.89</v>
      </c>
      <c r="E41" s="91">
        <v>17.89</v>
      </c>
      <c r="F41" s="92"/>
      <c r="G41" s="93" t="s">
        <v>219</v>
      </c>
      <c r="H41" s="93"/>
      <c r="I41" s="91">
        <v>17.89</v>
      </c>
      <c r="J41" s="91"/>
      <c r="K41" s="91">
        <v>17.89</v>
      </c>
      <c r="L41" s="93"/>
    </row>
    <row r="42" ht="18.75" customHeight="1">
      <c r="A42" s="28"/>
      <c r="B42" s="85"/>
      <c r="C42" s="91"/>
      <c r="D42" s="91"/>
      <c r="E42" s="91"/>
      <c r="F42" s="92"/>
      <c r="G42" s="93"/>
      <c r="H42" s="93"/>
      <c r="I42" s="91"/>
      <c r="J42" s="91"/>
      <c r="K42" s="91"/>
      <c r="L42" s="93"/>
    </row>
    <row r="43" ht="18.75" customHeight="1">
      <c r="A43" s="28" t="s">
        <v>55</v>
      </c>
      <c r="B43" s="85" t="str">
        <v>Total</v>
      </c>
      <c r="C43" s="91">
        <v>3297.84</v>
      </c>
      <c r="D43" s="91">
        <v>699.16</v>
      </c>
      <c r="E43" s="91">
        <v>3997.0</v>
      </c>
      <c r="F43" s="92"/>
      <c r="G43" s="93" t="s">
        <v>55</v>
      </c>
      <c r="H43" s="93"/>
      <c r="I43" s="91">
        <v>3279.95</v>
      </c>
      <c r="J43" s="91">
        <v>717.05</v>
      </c>
      <c r="K43" s="91">
        <v>3997.0</v>
      </c>
      <c r="L43" s="93"/>
    </row>
    <row r="44">
      <c r="A44" s="28"/>
      <c r="B44" s="113"/>
      <c r="C44" s="28"/>
      <c r="D44" s="28"/>
      <c r="E44" s="28"/>
      <c r="F44" s="29"/>
      <c r="G44" s="28"/>
      <c r="H44" s="2"/>
      <c r="I44" s="28"/>
      <c r="J44" s="28"/>
      <c r="K44" s="2"/>
      <c r="L44" s="2"/>
    </row>
    <row r="45">
      <c r="A45" s="28" t="s">
        <v>226</v>
      </c>
      <c r="B45" s="113"/>
      <c r="C45" s="28"/>
      <c r="D45" s="28"/>
      <c r="E45" s="28"/>
      <c r="F45" s="29"/>
      <c r="G45" s="28"/>
      <c r="H45" s="2"/>
      <c r="I45" s="28"/>
      <c r="J45" s="28"/>
      <c r="K45" s="2"/>
      <c r="L45" s="2"/>
    </row>
    <row r="46">
      <c r="A46" s="28" t="s">
        <v>227</v>
      </c>
      <c r="B46" s="113"/>
      <c r="C46" s="28"/>
      <c r="D46" s="28"/>
      <c r="E46" s="28"/>
      <c r="F46" s="29"/>
      <c r="G46" s="28"/>
      <c r="H46" s="2"/>
      <c r="I46" s="28"/>
      <c r="J46" s="28"/>
      <c r="K46" s="2"/>
      <c r="L46" s="2"/>
    </row>
    <row r="47">
      <c r="A47" s="28"/>
      <c r="B47" s="113"/>
      <c r="C47" s="28"/>
      <c r="D47" s="28"/>
      <c r="E47" s="28"/>
      <c r="F47" s="115"/>
      <c r="G47" s="2"/>
      <c r="H47" s="117" t="s">
        <v>228</v>
      </c>
      <c r="I47" s="28"/>
      <c r="J47" s="28"/>
      <c r="K47" s="28"/>
      <c r="L47" s="28"/>
    </row>
    <row r="48">
      <c r="A48" s="28"/>
      <c r="B48" s="113"/>
      <c r="C48" s="28"/>
      <c r="D48" s="28"/>
      <c r="E48" s="28"/>
      <c r="F48" s="115"/>
      <c r="G48" s="128" t="s">
        <v>234</v>
      </c>
      <c r="H48" s="2"/>
      <c r="I48" s="28"/>
      <c r="J48" s="28"/>
      <c r="K48" s="28"/>
      <c r="L48" s="28"/>
    </row>
    <row r="49">
      <c r="A49" s="28"/>
      <c r="B49" s="113"/>
      <c r="C49" s="28"/>
      <c r="D49" s="28"/>
      <c r="E49" s="28"/>
      <c r="F49" s="115"/>
      <c r="G49" s="2"/>
      <c r="H49" s="2"/>
      <c r="I49" s="28"/>
      <c r="J49" s="28"/>
      <c r="K49" s="28"/>
      <c r="L49" s="28"/>
    </row>
    <row r="50">
      <c r="A50" s="28"/>
      <c r="B50" s="113"/>
      <c r="C50" s="28"/>
      <c r="D50" s="28"/>
      <c r="E50" s="28"/>
      <c r="F50" s="115"/>
      <c r="G50" s="28" t="s">
        <v>389</v>
      </c>
      <c r="H50" s="2"/>
      <c r="I50" s="28"/>
      <c r="J50" s="28"/>
      <c r="K50" s="28"/>
      <c r="L50" s="28"/>
    </row>
    <row r="51">
      <c r="A51" s="28"/>
      <c r="B51" s="113"/>
      <c r="C51" s="28"/>
      <c r="D51" s="28"/>
      <c r="E51" s="28"/>
      <c r="F51" s="115"/>
      <c r="G51" s="2"/>
      <c r="H51" s="2"/>
      <c r="I51" s="28"/>
      <c r="J51" s="28"/>
      <c r="K51" s="28"/>
      <c r="L51" s="28"/>
    </row>
    <row r="52">
      <c r="A52" s="28"/>
      <c r="B52" s="113"/>
      <c r="C52" s="28"/>
      <c r="D52" s="28"/>
      <c r="E52" s="28"/>
      <c r="F52" s="115"/>
      <c r="G52" s="28" t="s">
        <v>53</v>
      </c>
      <c r="H52" s="2"/>
      <c r="I52" s="28"/>
      <c r="J52" s="28"/>
      <c r="K52" s="28"/>
      <c r="L52" s="28"/>
    </row>
    <row r="53">
      <c r="A53" s="28"/>
      <c r="B53" s="113"/>
      <c r="C53" s="28"/>
      <c r="D53" s="28"/>
      <c r="E53" s="28"/>
      <c r="F53" s="115"/>
      <c r="G53" s="2"/>
      <c r="H53" s="2"/>
      <c r="I53" s="28"/>
      <c r="J53" s="28"/>
      <c r="K53" s="28"/>
      <c r="L53" s="28"/>
    </row>
    <row r="54">
      <c r="A54" s="28"/>
      <c r="B54" s="113"/>
      <c r="C54" s="28"/>
      <c r="D54" s="28"/>
      <c r="E54" s="28"/>
      <c r="F54" s="115"/>
      <c r="G54" s="28">
        <v>1.0</v>
      </c>
      <c r="H54" s="28" t="s">
        <v>403</v>
      </c>
      <c r="I54" s="28"/>
      <c r="J54" s="28"/>
      <c r="K54" s="28"/>
      <c r="L54" s="28"/>
    </row>
    <row r="55">
      <c r="A55" s="28"/>
      <c r="B55" s="113"/>
      <c r="C55" s="28"/>
      <c r="D55" s="28"/>
      <c r="E55" s="28"/>
      <c r="F55" s="115"/>
      <c r="G55" s="2"/>
      <c r="H55" s="28">
        <v>1.0</v>
      </c>
      <c r="I55" s="28" t="s">
        <v>409</v>
      </c>
      <c r="J55" s="28"/>
      <c r="K55" s="91">
        <v>585.0</v>
      </c>
      <c r="L55" s="93"/>
    </row>
    <row r="56">
      <c r="A56" s="28"/>
      <c r="B56" s="113"/>
      <c r="C56" s="28"/>
      <c r="D56" s="28"/>
      <c r="E56" s="28"/>
      <c r="F56" s="115"/>
      <c r="G56" s="2"/>
      <c r="H56" s="28">
        <v>2.0</v>
      </c>
      <c r="I56" s="28" t="s">
        <v>416</v>
      </c>
      <c r="J56" s="28"/>
      <c r="K56" s="91">
        <v>1426.5</v>
      </c>
      <c r="L56" s="93"/>
    </row>
    <row r="57">
      <c r="A57" s="28"/>
      <c r="B57" s="113"/>
      <c r="C57" s="28"/>
      <c r="D57" s="28"/>
      <c r="E57" s="28"/>
      <c r="F57" s="115"/>
      <c r="G57" s="2"/>
      <c r="H57" s="28">
        <v>3.0</v>
      </c>
      <c r="I57" s="28" t="s">
        <v>421</v>
      </c>
      <c r="J57" s="28"/>
      <c r="K57" s="91">
        <v>36.0</v>
      </c>
      <c r="L57" s="93"/>
    </row>
    <row r="58">
      <c r="A58" s="28"/>
      <c r="B58" s="113"/>
      <c r="C58" s="28"/>
      <c r="D58" s="28"/>
      <c r="E58" s="28"/>
      <c r="F58" s="115"/>
      <c r="G58" s="2"/>
      <c r="H58" s="28">
        <v>4.0</v>
      </c>
      <c r="I58" s="28" t="s">
        <v>427</v>
      </c>
      <c r="J58" s="28"/>
      <c r="K58" s="91">
        <v>2549.5</v>
      </c>
      <c r="L58" s="93"/>
    </row>
    <row r="59">
      <c r="A59" s="28"/>
      <c r="B59" s="113"/>
      <c r="C59" s="28"/>
      <c r="D59" s="28"/>
      <c r="E59" s="28"/>
      <c r="F59" s="115"/>
      <c r="G59" s="2"/>
      <c r="H59" s="28">
        <v>5.0</v>
      </c>
      <c r="I59" s="28" t="s">
        <v>431</v>
      </c>
      <c r="J59" s="28"/>
      <c r="K59" s="91">
        <v>4094.5</v>
      </c>
      <c r="L59" s="93"/>
    </row>
    <row r="60">
      <c r="A60" s="28"/>
      <c r="B60" s="113"/>
      <c r="C60" s="28"/>
      <c r="D60" s="28"/>
      <c r="E60" s="28"/>
      <c r="F60" s="115"/>
      <c r="G60" s="2"/>
      <c r="H60" s="28">
        <v>6.0</v>
      </c>
      <c r="I60" s="28" t="s">
        <v>434</v>
      </c>
      <c r="J60" s="28"/>
      <c r="K60" s="91">
        <v>126.0</v>
      </c>
      <c r="L60" s="93"/>
    </row>
    <row r="61">
      <c r="A61" s="28"/>
      <c r="B61" s="113"/>
      <c r="C61" s="28"/>
      <c r="D61" s="28"/>
      <c r="E61" s="28"/>
      <c r="F61" s="115"/>
      <c r="G61" s="2"/>
      <c r="H61" s="28">
        <v>7.0</v>
      </c>
      <c r="I61" s="28" t="s">
        <v>435</v>
      </c>
      <c r="J61" s="28"/>
      <c r="K61" s="91">
        <v>1282.5</v>
      </c>
      <c r="L61" s="93"/>
    </row>
    <row r="62">
      <c r="A62" s="28"/>
      <c r="B62" s="113"/>
      <c r="C62" s="28"/>
      <c r="D62" s="28"/>
      <c r="E62" s="28"/>
      <c r="F62" s="115"/>
      <c r="G62" s="2"/>
      <c r="H62" s="28">
        <v>8.0</v>
      </c>
      <c r="I62" s="28" t="s">
        <v>436</v>
      </c>
      <c r="J62" s="28"/>
      <c r="K62" s="91">
        <v>2308.0</v>
      </c>
      <c r="L62" s="93"/>
    </row>
    <row r="63">
      <c r="A63" s="28"/>
      <c r="B63" s="113"/>
      <c r="C63" s="28"/>
      <c r="D63" s="28"/>
      <c r="E63" s="28"/>
      <c r="F63" s="115"/>
      <c r="G63" s="2"/>
      <c r="H63" s="28">
        <v>9.0</v>
      </c>
      <c r="I63" s="28" t="s">
        <v>437</v>
      </c>
      <c r="J63" s="28"/>
      <c r="K63" s="91">
        <v>477.0</v>
      </c>
      <c r="L63" s="93"/>
    </row>
    <row r="64">
      <c r="A64" s="28"/>
      <c r="B64" s="113"/>
      <c r="C64" s="28"/>
      <c r="D64" s="28"/>
      <c r="E64" s="28"/>
      <c r="F64" s="115"/>
      <c r="G64" s="2"/>
      <c r="H64" s="2"/>
      <c r="I64" s="28"/>
      <c r="J64" s="28" t="s">
        <v>439</v>
      </c>
      <c r="K64" s="131">
        <v>12885.0</v>
      </c>
      <c r="L64" s="91">
        <v>12885.0</v>
      </c>
    </row>
    <row r="65">
      <c r="A65" s="28"/>
      <c r="B65" s="113"/>
      <c r="C65" s="28"/>
      <c r="D65" s="28"/>
      <c r="E65" s="28"/>
      <c r="F65" s="115"/>
      <c r="G65" s="2"/>
      <c r="H65" s="2"/>
      <c r="I65" s="28"/>
      <c r="J65" s="28"/>
      <c r="K65" s="93"/>
      <c r="L65" s="91"/>
    </row>
    <row r="66">
      <c r="A66" s="28"/>
      <c r="B66" s="113"/>
      <c r="C66" s="28"/>
      <c r="D66" s="28"/>
      <c r="E66" s="28"/>
      <c r="F66" s="115"/>
      <c r="G66" s="28">
        <v>2.0</v>
      </c>
      <c r="H66" s="28" t="s">
        <v>464</v>
      </c>
      <c r="I66" s="28"/>
      <c r="J66" s="28"/>
      <c r="K66" s="93"/>
      <c r="L66" s="91">
        <v>12814.5</v>
      </c>
    </row>
    <row r="67">
      <c r="A67" s="28"/>
      <c r="B67" s="113"/>
      <c r="C67" s="28"/>
      <c r="D67" s="28"/>
      <c r="E67" s="28"/>
      <c r="F67" s="115"/>
      <c r="G67" s="28">
        <v>3.0</v>
      </c>
      <c r="H67" s="28" t="s">
        <v>469</v>
      </c>
      <c r="I67" s="28"/>
      <c r="J67" s="28"/>
      <c r="K67" s="93"/>
      <c r="L67" s="91">
        <v>26894.0</v>
      </c>
    </row>
    <row r="68">
      <c r="A68" s="28"/>
      <c r="B68" s="113"/>
      <c r="C68" s="28"/>
      <c r="D68" s="28"/>
      <c r="E68" s="28"/>
      <c r="F68" s="115"/>
      <c r="G68" s="28">
        <v>4.0</v>
      </c>
      <c r="H68" s="28" t="s">
        <v>473</v>
      </c>
      <c r="I68" s="28"/>
      <c r="J68" s="28"/>
      <c r="K68" s="93"/>
      <c r="L68" s="91">
        <v>4092.5</v>
      </c>
    </row>
    <row r="69">
      <c r="A69" s="28"/>
      <c r="B69" s="113"/>
      <c r="C69" s="28"/>
      <c r="D69" s="28"/>
      <c r="E69" s="28"/>
      <c r="F69" s="115"/>
      <c r="G69" s="28">
        <v>5.0</v>
      </c>
      <c r="H69" s="28" t="s">
        <v>133</v>
      </c>
      <c r="I69" s="28"/>
      <c r="J69" s="28"/>
      <c r="K69" s="93"/>
      <c r="L69" s="91">
        <v>1220.0</v>
      </c>
    </row>
    <row r="70">
      <c r="A70" s="28"/>
      <c r="B70" s="113"/>
      <c r="C70" s="28"/>
      <c r="D70" s="28"/>
      <c r="E70" s="28"/>
      <c r="F70" s="115"/>
      <c r="G70" s="28">
        <v>6.0</v>
      </c>
      <c r="H70" s="28" t="s">
        <v>478</v>
      </c>
      <c r="I70" s="28"/>
      <c r="J70" s="28"/>
      <c r="K70" s="93"/>
      <c r="L70" s="91">
        <v>1965.0</v>
      </c>
    </row>
    <row r="71">
      <c r="A71" s="28"/>
      <c r="B71" s="113"/>
      <c r="C71" s="28"/>
      <c r="D71" s="28"/>
      <c r="E71" s="28"/>
      <c r="F71" s="115"/>
      <c r="G71" s="28">
        <v>7.0</v>
      </c>
      <c r="H71" s="28" t="s">
        <v>140</v>
      </c>
      <c r="I71" s="28"/>
      <c r="J71" s="28"/>
      <c r="K71" s="93"/>
      <c r="L71" s="91">
        <v>911.0</v>
      </c>
    </row>
    <row r="72">
      <c r="A72" s="28"/>
      <c r="B72" s="113"/>
      <c r="C72" s="28"/>
      <c r="D72" s="28"/>
      <c r="E72" s="28"/>
      <c r="F72" s="115"/>
      <c r="G72" s="28">
        <v>8.0</v>
      </c>
      <c r="H72" s="28" t="s">
        <v>149</v>
      </c>
      <c r="I72" s="28"/>
      <c r="J72" s="28"/>
      <c r="K72" s="93"/>
      <c r="L72" s="91">
        <v>4770.0</v>
      </c>
    </row>
    <row r="73">
      <c r="A73" s="28"/>
      <c r="B73" s="113"/>
      <c r="C73" s="28"/>
      <c r="D73" s="28"/>
      <c r="E73" s="28"/>
      <c r="F73" s="115"/>
      <c r="G73" s="28">
        <v>9.0</v>
      </c>
      <c r="H73" s="28" t="s">
        <v>482</v>
      </c>
      <c r="I73" s="28"/>
      <c r="J73" s="28"/>
      <c r="K73" s="93"/>
      <c r="L73" s="91">
        <v>6750.0</v>
      </c>
    </row>
    <row r="74">
      <c r="A74" s="28"/>
      <c r="B74" s="113"/>
      <c r="C74" s="28"/>
      <c r="D74" s="28"/>
      <c r="E74" s="28"/>
      <c r="F74" s="115"/>
      <c r="G74" s="28">
        <v>10.0</v>
      </c>
      <c r="H74" s="28" t="s">
        <v>486</v>
      </c>
      <c r="I74" s="28"/>
      <c r="J74" s="28"/>
      <c r="K74" s="93"/>
      <c r="L74" s="91">
        <v>435.0</v>
      </c>
    </row>
    <row r="75">
      <c r="A75" s="28"/>
      <c r="B75" s="113"/>
      <c r="C75" s="28"/>
      <c r="D75" s="28"/>
      <c r="E75" s="28"/>
      <c r="F75" s="115"/>
      <c r="G75" s="28">
        <v>11.0</v>
      </c>
      <c r="H75" s="28" t="s">
        <v>490</v>
      </c>
      <c r="I75" s="28"/>
      <c r="J75" s="28"/>
      <c r="K75" s="93"/>
      <c r="L75" s="91">
        <v>945.0</v>
      </c>
    </row>
    <row r="76">
      <c r="A76" s="28"/>
      <c r="B76" s="113"/>
      <c r="C76" s="28"/>
      <c r="D76" s="28"/>
      <c r="E76" s="28"/>
      <c r="F76" s="115"/>
      <c r="G76" s="28">
        <v>12.0</v>
      </c>
      <c r="H76" s="28" t="s">
        <v>495</v>
      </c>
      <c r="I76" s="28"/>
      <c r="J76" s="28"/>
      <c r="K76" s="93"/>
      <c r="L76" s="91">
        <v>1429.0</v>
      </c>
    </row>
    <row r="77">
      <c r="A77" s="28"/>
      <c r="B77" s="113"/>
      <c r="C77" s="28"/>
      <c r="D77" s="28"/>
      <c r="E77" s="28"/>
      <c r="F77" s="115"/>
      <c r="G77" s="28">
        <v>13.0</v>
      </c>
      <c r="H77" s="28" t="s">
        <v>498</v>
      </c>
      <c r="I77" s="28"/>
      <c r="J77" s="28"/>
      <c r="K77" s="93"/>
      <c r="L77" s="91">
        <v>935.0</v>
      </c>
    </row>
    <row r="78">
      <c r="A78" s="28"/>
      <c r="B78" s="113"/>
      <c r="C78" s="28"/>
      <c r="D78" s="28"/>
      <c r="E78" s="28"/>
      <c r="F78" s="115"/>
      <c r="G78" s="28">
        <v>14.0</v>
      </c>
      <c r="H78" s="28" t="s">
        <v>503</v>
      </c>
      <c r="I78" s="28"/>
      <c r="J78" s="28"/>
      <c r="K78" s="93"/>
      <c r="L78" s="91">
        <v>750.0</v>
      </c>
    </row>
    <row r="79">
      <c r="A79" s="28"/>
      <c r="B79" s="113"/>
      <c r="C79" s="28"/>
      <c r="D79" s="28"/>
      <c r="E79" s="28"/>
      <c r="F79" s="115"/>
      <c r="G79" s="28">
        <v>15.0</v>
      </c>
      <c r="H79" s="28" t="s">
        <v>507</v>
      </c>
      <c r="I79" s="28"/>
      <c r="J79" s="28"/>
      <c r="K79" s="93"/>
      <c r="L79" s="91">
        <v>700.0</v>
      </c>
    </row>
    <row r="80">
      <c r="A80" s="28"/>
      <c r="B80" s="113"/>
      <c r="C80" s="28"/>
      <c r="D80" s="28"/>
      <c r="E80" s="28"/>
      <c r="F80" s="115"/>
      <c r="G80" s="28">
        <v>16.0</v>
      </c>
      <c r="H80" s="28" t="s">
        <v>510</v>
      </c>
      <c r="I80" s="28"/>
      <c r="J80" s="28"/>
      <c r="K80" s="93"/>
      <c r="L80" s="91">
        <v>1980.0</v>
      </c>
    </row>
    <row r="81">
      <c r="A81" s="28"/>
      <c r="B81" s="113"/>
      <c r="C81" s="28"/>
      <c r="D81" s="28"/>
      <c r="E81" s="28"/>
      <c r="F81" s="115"/>
      <c r="G81" s="28">
        <v>17.0</v>
      </c>
      <c r="H81" s="28" t="s">
        <v>515</v>
      </c>
      <c r="I81" s="28"/>
      <c r="J81" s="28"/>
      <c r="K81" s="93"/>
      <c r="L81" s="91">
        <v>881.0</v>
      </c>
    </row>
    <row r="82">
      <c r="A82" s="28"/>
      <c r="B82" s="113"/>
      <c r="C82" s="28"/>
      <c r="D82" s="28"/>
      <c r="E82" s="28"/>
      <c r="F82" s="115"/>
      <c r="G82" s="28">
        <v>18.0</v>
      </c>
      <c r="H82" s="28" t="s">
        <v>533</v>
      </c>
      <c r="I82" s="28"/>
      <c r="J82" s="28"/>
      <c r="K82" s="93"/>
      <c r="L82" s="91">
        <v>35200.0</v>
      </c>
    </row>
    <row r="83">
      <c r="A83" s="28"/>
      <c r="B83" s="113"/>
      <c r="C83" s="28"/>
      <c r="D83" s="28"/>
      <c r="E83" s="28"/>
      <c r="F83" s="115"/>
      <c r="G83" s="28">
        <v>19.0</v>
      </c>
      <c r="H83" s="28" t="s">
        <v>538</v>
      </c>
      <c r="I83" s="28"/>
      <c r="J83" s="28"/>
      <c r="K83" s="93"/>
      <c r="L83" s="91">
        <v>19836.0</v>
      </c>
    </row>
    <row r="84">
      <c r="A84" s="28"/>
      <c r="B84" s="113"/>
      <c r="C84" s="28"/>
      <c r="D84" s="28"/>
      <c r="E84" s="28"/>
      <c r="F84" s="115"/>
      <c r="G84" s="28">
        <v>20.0</v>
      </c>
      <c r="H84" s="28" t="s">
        <v>182</v>
      </c>
      <c r="I84" s="28"/>
      <c r="J84" s="28"/>
      <c r="K84" s="93"/>
      <c r="L84" s="91">
        <v>2175.0</v>
      </c>
    </row>
    <row r="85">
      <c r="A85" s="28"/>
      <c r="B85" s="113"/>
      <c r="C85" s="28"/>
      <c r="D85" s="28"/>
      <c r="E85" s="28"/>
      <c r="F85" s="115"/>
      <c r="G85" s="2"/>
      <c r="H85" s="2"/>
      <c r="I85" s="28"/>
      <c r="J85" s="28"/>
      <c r="K85" s="93"/>
      <c r="L85" s="91"/>
    </row>
    <row r="86">
      <c r="A86" s="28"/>
      <c r="B86" s="113"/>
      <c r="C86" s="28"/>
      <c r="D86" s="28"/>
      <c r="E86" s="28"/>
      <c r="F86" s="115"/>
      <c r="G86" s="2"/>
      <c r="H86" s="2"/>
      <c r="I86" s="28"/>
      <c r="J86" s="28" t="s">
        <v>547</v>
      </c>
      <c r="K86" s="93"/>
      <c r="L86" s="91">
        <v>137568.0</v>
      </c>
    </row>
    <row r="87">
      <c r="A87" s="28"/>
      <c r="B87" s="113"/>
      <c r="C87" s="28"/>
      <c r="D87" s="28"/>
      <c r="E87" s="28"/>
      <c r="F87" s="115"/>
      <c r="G87" s="2"/>
      <c r="H87" s="2"/>
      <c r="I87" s="28"/>
      <c r="J87" s="28"/>
      <c r="K87" s="93"/>
      <c r="L87" s="91"/>
    </row>
    <row r="88">
      <c r="A88" s="28"/>
      <c r="B88" s="113"/>
      <c r="C88" s="28"/>
      <c r="D88" s="28"/>
      <c r="E88" s="28"/>
      <c r="F88" s="115"/>
      <c r="G88" s="28" t="s">
        <v>54</v>
      </c>
      <c r="H88" s="2"/>
      <c r="I88" s="28"/>
      <c r="J88" s="28"/>
      <c r="K88" s="93"/>
      <c r="L88" s="91"/>
    </row>
    <row r="89">
      <c r="A89" s="28"/>
      <c r="B89" s="113"/>
      <c r="C89" s="28"/>
      <c r="D89" s="28"/>
      <c r="E89" s="28"/>
      <c r="F89" s="115"/>
      <c r="G89" s="2"/>
      <c r="H89" s="2"/>
      <c r="I89" s="28"/>
      <c r="J89" s="28"/>
      <c r="K89" s="93"/>
      <c r="L89" s="91"/>
    </row>
    <row r="90">
      <c r="A90" s="28"/>
      <c r="B90" s="113"/>
      <c r="C90" s="28"/>
      <c r="D90" s="28"/>
      <c r="E90" s="28"/>
      <c r="F90" s="115"/>
      <c r="G90" s="28">
        <v>1.0</v>
      </c>
      <c r="H90" s="28" t="s">
        <v>558</v>
      </c>
      <c r="I90" s="28"/>
      <c r="J90" s="28"/>
      <c r="K90" s="93"/>
      <c r="L90" s="91">
        <v>21150.0</v>
      </c>
    </row>
    <row r="91">
      <c r="A91" s="28"/>
      <c r="B91" s="113"/>
      <c r="C91" s="28"/>
      <c r="D91" s="28"/>
      <c r="E91" s="28"/>
      <c r="F91" s="115"/>
      <c r="G91" s="28">
        <v>2.0</v>
      </c>
      <c r="H91" s="28" t="s">
        <v>564</v>
      </c>
      <c r="I91" s="28"/>
      <c r="J91" s="28"/>
      <c r="K91" s="93"/>
      <c r="L91" s="91">
        <v>251.1</v>
      </c>
    </row>
    <row r="92">
      <c r="A92" s="28"/>
      <c r="B92" s="113"/>
      <c r="C92" s="28"/>
      <c r="D92" s="28"/>
      <c r="E92" s="28"/>
      <c r="F92" s="115"/>
      <c r="G92" s="28">
        <v>3.0</v>
      </c>
      <c r="H92" s="28" t="s">
        <v>569</v>
      </c>
      <c r="I92" s="28"/>
      <c r="J92" s="28"/>
      <c r="K92" s="93"/>
      <c r="L92" s="91">
        <v>2842.9</v>
      </c>
    </row>
    <row r="93">
      <c r="A93" s="28"/>
      <c r="B93" s="113"/>
      <c r="C93" s="28"/>
      <c r="D93" s="28"/>
      <c r="E93" s="28"/>
      <c r="F93" s="115"/>
      <c r="G93" s="28">
        <v>4.0</v>
      </c>
      <c r="H93" s="28" t="s">
        <v>573</v>
      </c>
      <c r="I93" s="28"/>
      <c r="J93" s="28"/>
      <c r="K93" s="93"/>
      <c r="L93" s="91">
        <v>7694.5</v>
      </c>
    </row>
    <row r="94">
      <c r="A94" s="28"/>
      <c r="B94" s="113"/>
      <c r="C94" s="28"/>
      <c r="D94" s="28"/>
      <c r="E94" s="28"/>
      <c r="F94" s="115"/>
      <c r="G94" s="28">
        <v>5.0</v>
      </c>
      <c r="H94" s="28" t="s">
        <v>182</v>
      </c>
      <c r="I94" s="28"/>
      <c r="J94" s="28"/>
      <c r="K94" s="93"/>
      <c r="L94" s="91">
        <v>403.5</v>
      </c>
    </row>
    <row r="95">
      <c r="A95" s="28"/>
      <c r="B95" s="113"/>
      <c r="C95" s="28"/>
      <c r="D95" s="28"/>
      <c r="E95" s="28"/>
      <c r="F95" s="115"/>
      <c r="G95" s="2"/>
      <c r="H95" s="2"/>
      <c r="I95" s="28"/>
      <c r="J95" s="28"/>
      <c r="K95" s="93"/>
      <c r="L95" s="91"/>
    </row>
    <row r="96">
      <c r="A96" s="28"/>
      <c r="B96" s="113"/>
      <c r="C96" s="28"/>
      <c r="D96" s="28"/>
      <c r="E96" s="28"/>
      <c r="F96" s="115"/>
      <c r="G96" s="2"/>
      <c r="H96" s="2"/>
      <c r="I96" s="28"/>
      <c r="J96" s="28" t="s">
        <v>583</v>
      </c>
      <c r="K96" s="93"/>
      <c r="L96" s="91">
        <v>32342.0</v>
      </c>
    </row>
    <row r="97">
      <c r="A97" s="28"/>
      <c r="B97" s="113"/>
      <c r="C97" s="28"/>
      <c r="D97" s="28"/>
      <c r="E97" s="28"/>
      <c r="F97" s="115"/>
      <c r="G97" s="2"/>
      <c r="H97" s="2"/>
      <c r="I97" s="28"/>
      <c r="J97" s="28"/>
      <c r="K97" s="93"/>
      <c r="L97" s="91"/>
    </row>
    <row r="98">
      <c r="A98" s="28"/>
      <c r="B98" s="113"/>
      <c r="C98" s="28"/>
      <c r="D98" s="28"/>
      <c r="E98" s="28"/>
      <c r="F98" s="115"/>
      <c r="G98" s="2"/>
      <c r="H98" s="2"/>
      <c r="I98" s="28" t="s">
        <v>588</v>
      </c>
      <c r="J98" s="28"/>
      <c r="K98" s="93"/>
      <c r="L98" s="91">
        <v>169910.0</v>
      </c>
    </row>
    <row r="99">
      <c r="A99" s="28"/>
      <c r="B99" s="113"/>
      <c r="C99" s="28"/>
      <c r="D99" s="28"/>
      <c r="E99" s="28"/>
      <c r="F99" s="115"/>
      <c r="G99" s="28"/>
      <c r="H99" s="2"/>
      <c r="I99" s="28"/>
      <c r="J99" s="28"/>
      <c r="K99" s="2"/>
      <c r="L99" s="2"/>
    </row>
    <row r="100">
      <c r="A100" s="28"/>
      <c r="B100" s="113"/>
      <c r="C100" s="28"/>
      <c r="D100" s="28"/>
      <c r="E100" s="28"/>
      <c r="F100" s="115"/>
      <c r="G100" s="28"/>
      <c r="H100" s="2"/>
      <c r="I100" s="28"/>
      <c r="J100" s="28"/>
      <c r="K100" s="2"/>
      <c r="L100" s="2"/>
    </row>
    <row r="101">
      <c r="A101" s="28"/>
      <c r="B101" s="113"/>
      <c r="C101" s="28"/>
      <c r="D101" s="28"/>
      <c r="E101" s="28"/>
      <c r="F101" s="115"/>
      <c r="G101" s="28"/>
      <c r="H101" s="2"/>
      <c r="I101" s="28"/>
      <c r="J101" s="28"/>
      <c r="K101" s="2"/>
      <c r="L101" s="2"/>
    </row>
    <row r="102">
      <c r="A102" s="28"/>
      <c r="B102" s="113"/>
      <c r="C102" s="28"/>
      <c r="D102" s="28"/>
      <c r="E102" s="28"/>
      <c r="F102" s="115"/>
      <c r="G102" s="28"/>
      <c r="H102" s="2"/>
      <c r="I102" s="28"/>
      <c r="J102" s="28"/>
      <c r="K102" s="2"/>
      <c r="L102" s="2"/>
    </row>
    <row r="103">
      <c r="A103" s="28"/>
      <c r="B103" s="113"/>
      <c r="C103" s="28"/>
      <c r="D103" s="28"/>
      <c r="E103" s="28"/>
      <c r="F103" s="115"/>
      <c r="G103" s="28"/>
      <c r="H103" s="2"/>
      <c r="I103" s="28"/>
      <c r="J103" s="28"/>
      <c r="K103" s="2"/>
      <c r="L103" s="2"/>
    </row>
    <row r="104">
      <c r="A104" s="28"/>
      <c r="B104" s="113"/>
      <c r="C104" s="28"/>
      <c r="D104" s="28"/>
      <c r="E104" s="28"/>
      <c r="F104" s="115"/>
      <c r="G104" s="28"/>
      <c r="H104" s="2"/>
      <c r="I104" s="28"/>
      <c r="J104" s="28"/>
      <c r="K104" s="2"/>
      <c r="L104" s="2"/>
    </row>
    <row r="105">
      <c r="A105" s="28"/>
      <c r="B105" s="113"/>
      <c r="C105" s="28"/>
      <c r="D105" s="28"/>
      <c r="E105" s="28"/>
      <c r="F105" s="115"/>
      <c r="G105" s="28"/>
      <c r="H105" s="2"/>
      <c r="I105" s="28"/>
      <c r="J105" s="28"/>
      <c r="K105" s="2"/>
      <c r="L105" s="2"/>
    </row>
    <row r="106">
      <c r="A106" s="28"/>
      <c r="B106" s="113"/>
      <c r="C106" s="28"/>
      <c r="D106" s="28"/>
      <c r="E106" s="28"/>
      <c r="F106" s="115"/>
      <c r="G106" s="28"/>
      <c r="H106" s="2"/>
      <c r="I106" s="28"/>
      <c r="J106" s="28"/>
      <c r="K106" s="2"/>
      <c r="L106" s="2"/>
    </row>
    <row r="107">
      <c r="A107" s="28"/>
      <c r="B107" s="113"/>
      <c r="C107" s="28"/>
      <c r="D107" s="28"/>
      <c r="E107" s="28"/>
      <c r="F107" s="115"/>
      <c r="G107" s="28"/>
      <c r="H107" s="2"/>
      <c r="I107" s="28"/>
      <c r="J107" s="28"/>
      <c r="K107" s="2"/>
      <c r="L107" s="2"/>
    </row>
    <row r="108">
      <c r="A108" s="28"/>
      <c r="B108" s="113"/>
      <c r="C108" s="28"/>
      <c r="D108" s="28"/>
      <c r="E108" s="28"/>
      <c r="F108" s="115"/>
      <c r="G108" s="28"/>
      <c r="H108" s="2"/>
      <c r="I108" s="28"/>
      <c r="J108" s="28"/>
      <c r="K108" s="2"/>
      <c r="L108" s="2"/>
    </row>
    <row r="109">
      <c r="A109" s="28"/>
      <c r="B109" s="113"/>
      <c r="C109" s="28"/>
      <c r="D109" s="28"/>
      <c r="E109" s="28"/>
      <c r="F109" s="115"/>
      <c r="G109" s="28"/>
      <c r="H109" s="2"/>
      <c r="I109" s="28"/>
      <c r="J109" s="28"/>
      <c r="K109" s="2"/>
      <c r="L109" s="2"/>
    </row>
    <row r="110">
      <c r="A110" s="28"/>
      <c r="B110" s="113"/>
      <c r="C110" s="28"/>
      <c r="D110" s="28"/>
      <c r="E110" s="28"/>
      <c r="F110" s="115"/>
      <c r="G110" s="28"/>
      <c r="H110" s="2"/>
      <c r="I110" s="28"/>
      <c r="J110" s="28"/>
      <c r="K110" s="2"/>
      <c r="L110" s="2"/>
    </row>
    <row r="111">
      <c r="A111" s="28"/>
      <c r="B111" s="113"/>
      <c r="C111" s="28"/>
      <c r="D111" s="28"/>
      <c r="E111" s="28"/>
      <c r="F111" s="115"/>
      <c r="G111" s="28"/>
      <c r="H111" s="2"/>
      <c r="I111" s="28"/>
      <c r="J111" s="28"/>
      <c r="K111" s="2"/>
      <c r="L111" s="2"/>
    </row>
    <row r="112">
      <c r="A112" s="28"/>
      <c r="B112" s="113"/>
      <c r="C112" s="28"/>
      <c r="D112" s="28"/>
      <c r="E112" s="28"/>
      <c r="F112" s="115"/>
      <c r="G112" s="28"/>
      <c r="H112" s="2"/>
      <c r="I112" s="28"/>
      <c r="J112" s="28"/>
      <c r="K112" s="2"/>
      <c r="L112" s="2"/>
    </row>
    <row r="113">
      <c r="A113" s="28"/>
      <c r="B113" s="113"/>
      <c r="C113" s="28"/>
      <c r="D113" s="28"/>
      <c r="E113" s="28"/>
      <c r="F113" s="115"/>
      <c r="G113" s="28"/>
      <c r="H113" s="2"/>
      <c r="I113" s="28"/>
      <c r="J113" s="28"/>
      <c r="K113" s="2"/>
      <c r="L113" s="2"/>
    </row>
    <row r="114">
      <c r="A114" s="28"/>
      <c r="B114" s="113"/>
      <c r="C114" s="28"/>
      <c r="D114" s="28"/>
      <c r="E114" s="28"/>
      <c r="F114" s="115"/>
      <c r="G114" s="28"/>
      <c r="H114" s="2"/>
      <c r="I114" s="28"/>
      <c r="J114" s="28"/>
      <c r="K114" s="2"/>
      <c r="L114" s="2"/>
    </row>
    <row r="115">
      <c r="A115" s="28"/>
      <c r="B115" s="113"/>
      <c r="C115" s="28"/>
      <c r="D115" s="28"/>
      <c r="E115" s="28"/>
      <c r="F115" s="115"/>
      <c r="G115" s="28"/>
      <c r="H115" s="2"/>
      <c r="I115" s="28"/>
      <c r="J115" s="28"/>
      <c r="K115" s="2"/>
      <c r="L115" s="2"/>
    </row>
    <row r="116">
      <c r="A116" s="28"/>
      <c r="B116" s="113"/>
      <c r="C116" s="28"/>
      <c r="D116" s="28"/>
      <c r="E116" s="28"/>
      <c r="F116" s="115"/>
      <c r="G116" s="28"/>
      <c r="H116" s="2"/>
      <c r="I116" s="28"/>
      <c r="J116" s="28"/>
      <c r="K116" s="2"/>
      <c r="L116" s="2"/>
    </row>
    <row r="117">
      <c r="A117" s="28"/>
      <c r="B117" s="113"/>
      <c r="C117" s="28"/>
      <c r="D117" s="28"/>
      <c r="E117" s="28"/>
      <c r="F117" s="115"/>
      <c r="G117" s="28"/>
      <c r="H117" s="2"/>
      <c r="I117" s="28"/>
      <c r="J117" s="28"/>
      <c r="K117" s="2"/>
      <c r="L117" s="2"/>
    </row>
    <row r="118">
      <c r="A118" s="28"/>
      <c r="B118" s="113"/>
      <c r="C118" s="28"/>
      <c r="D118" s="28"/>
      <c r="E118" s="28"/>
      <c r="F118" s="115"/>
      <c r="G118" s="28"/>
      <c r="H118" s="2"/>
      <c r="I118" s="28"/>
      <c r="J118" s="28"/>
      <c r="K118" s="2"/>
      <c r="L118" s="2"/>
    </row>
    <row r="119">
      <c r="A119" s="28"/>
      <c r="B119" s="113"/>
      <c r="C119" s="28"/>
      <c r="D119" s="28"/>
      <c r="E119" s="28"/>
      <c r="F119" s="115"/>
      <c r="G119" s="28"/>
      <c r="H119" s="2"/>
      <c r="I119" s="28"/>
      <c r="J119" s="28"/>
      <c r="K119" s="2"/>
      <c r="L119" s="2"/>
    </row>
    <row r="120">
      <c r="A120" s="28"/>
      <c r="B120" s="113"/>
      <c r="C120" s="28"/>
      <c r="D120" s="28"/>
      <c r="E120" s="28"/>
      <c r="F120" s="115"/>
      <c r="G120" s="28"/>
      <c r="H120" s="2"/>
      <c r="I120" s="28"/>
      <c r="J120" s="28"/>
      <c r="K120" s="2"/>
      <c r="L120" s="2"/>
    </row>
    <row r="121">
      <c r="A121" s="28"/>
      <c r="B121" s="113"/>
      <c r="C121" s="28"/>
      <c r="D121" s="28"/>
      <c r="E121" s="28"/>
      <c r="F121" s="115"/>
      <c r="G121" s="28"/>
      <c r="H121" s="2"/>
      <c r="I121" s="28"/>
      <c r="J121" s="28"/>
      <c r="K121" s="2"/>
      <c r="L121" s="2"/>
    </row>
    <row r="122">
      <c r="A122" s="28"/>
      <c r="B122" s="113"/>
      <c r="C122" s="28"/>
      <c r="D122" s="28"/>
      <c r="E122" s="28"/>
      <c r="F122" s="115"/>
      <c r="G122" s="28"/>
      <c r="H122" s="2"/>
      <c r="I122" s="28"/>
      <c r="J122" s="28"/>
      <c r="K122" s="2"/>
      <c r="L122" s="2"/>
    </row>
    <row r="123">
      <c r="A123" s="28"/>
      <c r="B123" s="113"/>
      <c r="C123" s="28"/>
      <c r="D123" s="28"/>
      <c r="E123" s="28"/>
      <c r="F123" s="115"/>
      <c r="G123" s="28"/>
      <c r="H123" s="2"/>
      <c r="I123" s="28"/>
      <c r="J123" s="28"/>
      <c r="K123" s="2"/>
      <c r="L123" s="2"/>
    </row>
    <row r="124">
      <c r="A124" s="28"/>
      <c r="B124" s="113"/>
      <c r="C124" s="28"/>
      <c r="D124" s="28"/>
      <c r="E124" s="28"/>
      <c r="F124" s="115"/>
      <c r="G124" s="28"/>
      <c r="H124" s="2"/>
      <c r="I124" s="28"/>
      <c r="J124" s="28"/>
      <c r="K124" s="2"/>
      <c r="L124" s="2"/>
    </row>
    <row r="125">
      <c r="A125" s="28"/>
      <c r="B125" s="113"/>
      <c r="C125" s="28"/>
      <c r="D125" s="28"/>
      <c r="E125" s="28"/>
      <c r="F125" s="115"/>
      <c r="G125" s="28"/>
      <c r="H125" s="2"/>
      <c r="I125" s="28"/>
      <c r="J125" s="28"/>
      <c r="K125" s="2"/>
      <c r="L125" s="2"/>
    </row>
    <row r="126">
      <c r="A126" s="28"/>
      <c r="B126" s="113"/>
      <c r="C126" s="28"/>
      <c r="D126" s="28"/>
      <c r="E126" s="28"/>
      <c r="F126" s="115"/>
      <c r="G126" s="28"/>
      <c r="H126" s="2"/>
      <c r="I126" s="28"/>
      <c r="J126" s="28"/>
      <c r="K126" s="2"/>
      <c r="L126" s="2"/>
    </row>
    <row r="127">
      <c r="A127" s="28"/>
      <c r="B127" s="113"/>
      <c r="C127" s="28"/>
      <c r="D127" s="28"/>
      <c r="E127" s="28"/>
      <c r="F127" s="115"/>
      <c r="G127" s="28"/>
      <c r="H127" s="2"/>
      <c r="I127" s="28"/>
      <c r="J127" s="28"/>
      <c r="K127" s="2"/>
      <c r="L127" s="2"/>
    </row>
    <row r="128">
      <c r="A128" s="28"/>
      <c r="B128" s="113"/>
      <c r="C128" s="28"/>
      <c r="D128" s="28"/>
      <c r="E128" s="28"/>
      <c r="F128" s="115"/>
      <c r="G128" s="28"/>
      <c r="H128" s="2"/>
      <c r="I128" s="28"/>
      <c r="J128" s="28"/>
      <c r="K128" s="2"/>
      <c r="L128" s="2"/>
    </row>
    <row r="129">
      <c r="A129" s="28"/>
      <c r="B129" s="113"/>
      <c r="C129" s="28"/>
      <c r="D129" s="28"/>
      <c r="E129" s="28"/>
      <c r="F129" s="115"/>
      <c r="G129" s="28"/>
      <c r="H129" s="2"/>
      <c r="I129" s="28"/>
      <c r="J129" s="28"/>
      <c r="K129" s="2"/>
      <c r="L129" s="2"/>
    </row>
    <row r="130">
      <c r="A130" s="28"/>
      <c r="B130" s="113"/>
      <c r="C130" s="28"/>
      <c r="D130" s="28"/>
      <c r="E130" s="28"/>
      <c r="F130" s="115"/>
      <c r="G130" s="28"/>
      <c r="H130" s="2"/>
      <c r="I130" s="28"/>
      <c r="J130" s="28"/>
      <c r="K130" s="2"/>
      <c r="L130" s="2"/>
    </row>
    <row r="131">
      <c r="A131" s="28"/>
      <c r="B131" s="113"/>
      <c r="C131" s="28"/>
      <c r="D131" s="28"/>
      <c r="E131" s="28"/>
      <c r="F131" s="115"/>
      <c r="G131" s="28"/>
      <c r="H131" s="2"/>
      <c r="I131" s="28"/>
      <c r="J131" s="28"/>
      <c r="K131" s="2"/>
      <c r="L131" s="2"/>
    </row>
    <row r="132">
      <c r="A132" s="28"/>
      <c r="B132" s="113"/>
      <c r="C132" s="28"/>
      <c r="D132" s="28"/>
      <c r="E132" s="28"/>
      <c r="F132" s="115"/>
      <c r="G132" s="28"/>
      <c r="H132" s="2"/>
      <c r="I132" s="28"/>
      <c r="J132" s="28"/>
      <c r="K132" s="2"/>
      <c r="L132" s="2"/>
    </row>
    <row r="133">
      <c r="A133" s="28"/>
      <c r="B133" s="113"/>
      <c r="C133" s="28"/>
      <c r="D133" s="28"/>
      <c r="E133" s="28"/>
      <c r="F133" s="115"/>
      <c r="G133" s="28"/>
      <c r="H133" s="2"/>
      <c r="I133" s="28"/>
      <c r="J133" s="28"/>
      <c r="K133" s="2"/>
      <c r="L133" s="2"/>
    </row>
    <row r="134">
      <c r="A134" s="28"/>
      <c r="B134" s="113"/>
      <c r="C134" s="28"/>
      <c r="D134" s="28"/>
      <c r="E134" s="28"/>
      <c r="F134" s="115"/>
      <c r="G134" s="28"/>
      <c r="H134" s="2"/>
      <c r="I134" s="28"/>
      <c r="J134" s="28"/>
      <c r="K134" s="2"/>
      <c r="L134" s="2"/>
    </row>
    <row r="135">
      <c r="A135" s="28"/>
      <c r="B135" s="113"/>
      <c r="C135" s="28"/>
      <c r="D135" s="28"/>
      <c r="E135" s="28"/>
      <c r="F135" s="115"/>
      <c r="G135" s="28"/>
      <c r="H135" s="2"/>
      <c r="I135" s="28"/>
      <c r="J135" s="28"/>
      <c r="K135" s="2"/>
      <c r="L135" s="2"/>
    </row>
    <row r="136">
      <c r="A136" s="28"/>
      <c r="B136" s="113"/>
      <c r="C136" s="28"/>
      <c r="D136" s="28"/>
      <c r="E136" s="28"/>
      <c r="F136" s="115"/>
      <c r="G136" s="28"/>
      <c r="H136" s="2"/>
      <c r="I136" s="28"/>
      <c r="J136" s="28"/>
      <c r="K136" s="2"/>
      <c r="L136" s="2"/>
    </row>
    <row r="137">
      <c r="A137" s="28"/>
      <c r="B137" s="113"/>
      <c r="C137" s="28"/>
      <c r="D137" s="28"/>
      <c r="E137" s="28"/>
      <c r="F137" s="115"/>
      <c r="G137" s="28"/>
      <c r="H137" s="2"/>
      <c r="I137" s="28"/>
      <c r="J137" s="28"/>
      <c r="K137" s="2"/>
      <c r="L137" s="2"/>
    </row>
    <row r="138">
      <c r="A138" s="28"/>
      <c r="B138" s="113"/>
      <c r="C138" s="28"/>
      <c r="D138" s="28"/>
      <c r="E138" s="28"/>
      <c r="F138" s="115"/>
      <c r="G138" s="28"/>
      <c r="H138" s="2"/>
      <c r="I138" s="28"/>
      <c r="J138" s="28"/>
      <c r="K138" s="2"/>
      <c r="L138" s="2"/>
    </row>
    <row r="139">
      <c r="A139" s="28"/>
      <c r="B139" s="113"/>
      <c r="C139" s="28"/>
      <c r="D139" s="28"/>
      <c r="E139" s="28"/>
      <c r="F139" s="115"/>
      <c r="G139" s="28"/>
      <c r="H139" s="2"/>
      <c r="I139" s="28"/>
      <c r="J139" s="28"/>
      <c r="K139" s="2"/>
      <c r="L139" s="2"/>
    </row>
    <row r="140">
      <c r="A140" s="28"/>
      <c r="B140" s="113"/>
      <c r="C140" s="28"/>
      <c r="D140" s="28"/>
      <c r="E140" s="28"/>
      <c r="F140" s="115"/>
      <c r="G140" s="28"/>
      <c r="H140" s="2"/>
      <c r="I140" s="28"/>
      <c r="J140" s="28"/>
      <c r="K140" s="2"/>
      <c r="L140" s="2"/>
    </row>
    <row r="141">
      <c r="A141" s="28"/>
      <c r="B141" s="113"/>
      <c r="C141" s="28"/>
      <c r="D141" s="28"/>
      <c r="E141" s="28"/>
      <c r="F141" s="115"/>
      <c r="G141" s="28"/>
      <c r="H141" s="2"/>
      <c r="I141" s="28"/>
      <c r="J141" s="28"/>
      <c r="K141" s="2"/>
      <c r="L141" s="2"/>
    </row>
    <row r="142">
      <c r="A142" s="28"/>
      <c r="B142" s="113"/>
      <c r="C142" s="28"/>
      <c r="D142" s="28"/>
      <c r="E142" s="28"/>
      <c r="F142" s="115"/>
      <c r="G142" s="28"/>
      <c r="H142" s="2"/>
      <c r="I142" s="28"/>
      <c r="J142" s="28"/>
      <c r="K142" s="2"/>
      <c r="L142" s="2"/>
    </row>
    <row r="143">
      <c r="A143" s="28"/>
      <c r="B143" s="113"/>
      <c r="C143" s="28"/>
      <c r="D143" s="28"/>
      <c r="E143" s="28"/>
      <c r="F143" s="115"/>
      <c r="G143" s="28"/>
      <c r="H143" s="2"/>
      <c r="I143" s="28"/>
      <c r="J143" s="28"/>
      <c r="K143" s="2"/>
      <c r="L143" s="2"/>
    </row>
  </sheetData>
  <hyperlinks>
    <hyperlink r:id="rId1" ref="K1"/>
  </hyperlinks>
  <drawing r:id="rId2"/>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4.0" topLeftCell="A5" activePane="bottomLeft" state="frozen"/>
      <selection activeCell="B6" sqref="B6" pane="bottomLeft"/>
    </sheetView>
  </sheetViews>
  <sheetFormatPr customHeight="1" defaultColWidth="17.29" defaultRowHeight="15.0"/>
  <cols>
    <col customWidth="1" min="1" max="1" width="6.29"/>
    <col customWidth="1" min="2" max="2" width="7.0"/>
    <col customWidth="1" min="3" max="3" width="51.0"/>
    <col customWidth="1" min="4" max="10" width="13.57"/>
    <col customWidth="1" min="11" max="12" width="49.14"/>
  </cols>
  <sheetData>
    <row r="1">
      <c r="A1" s="326" t="s">
        <v>3092</v>
      </c>
      <c r="B1" s="51"/>
      <c r="C1" s="346"/>
      <c r="E1" s="83"/>
      <c r="F1" s="83"/>
      <c r="G1" s="83"/>
      <c r="H1" s="83"/>
      <c r="I1" s="83"/>
      <c r="J1" s="98" t="str">
        <f>HYPERLINK("https://drive.google.com/open?id=0B8sY5vZfk1W5ZmJUbFF1VmZ6Q0E&amp;authuser=0","see original PDF")</f>
        <v>see original PDF</v>
      </c>
      <c r="K1" s="83"/>
      <c r="L1" s="83"/>
    </row>
    <row r="2">
      <c r="A2" s="287" t="s">
        <v>2543</v>
      </c>
      <c r="B2" s="69" t="s">
        <v>2545</v>
      </c>
      <c r="C2" s="352" t="s">
        <v>3561</v>
      </c>
      <c r="D2" s="69" t="s">
        <v>3697</v>
      </c>
      <c r="E2" s="69" t="s">
        <v>3700</v>
      </c>
      <c r="F2" s="69" t="s">
        <v>3701</v>
      </c>
      <c r="G2" s="69" t="s">
        <v>1408</v>
      </c>
      <c r="H2" s="69" t="s">
        <v>3703</v>
      </c>
      <c r="I2" s="69" t="s">
        <v>3705</v>
      </c>
      <c r="J2" s="69" t="s">
        <v>55</v>
      </c>
      <c r="K2" s="51"/>
      <c r="L2" s="51"/>
    </row>
    <row r="3">
      <c r="A3" s="212"/>
      <c r="B3" s="51"/>
      <c r="C3" s="83" t="s">
        <v>3709</v>
      </c>
      <c r="D3" s="83" t="s">
        <v>3710</v>
      </c>
      <c r="E3" s="83" t="s">
        <v>3711</v>
      </c>
      <c r="F3" s="83" t="s">
        <v>3713</v>
      </c>
      <c r="G3" s="83" t="s">
        <v>3715</v>
      </c>
      <c r="H3" s="83" t="s">
        <v>4491</v>
      </c>
      <c r="I3" s="83" t="s">
        <v>4494</v>
      </c>
      <c r="J3" s="69" t="s">
        <v>2582</v>
      </c>
      <c r="K3" s="51"/>
      <c r="L3" s="51"/>
    </row>
    <row r="4" ht="21.0" customHeight="1">
      <c r="A4" s="212"/>
      <c r="B4" s="51"/>
      <c r="C4" s="352"/>
      <c r="D4" s="69" t="s">
        <v>123</v>
      </c>
      <c r="E4" s="69" t="s">
        <v>1177</v>
      </c>
      <c r="F4" s="69" t="s">
        <v>2577</v>
      </c>
      <c r="G4" s="69" t="s">
        <v>1822</v>
      </c>
      <c r="H4" s="69" t="s">
        <v>2580</v>
      </c>
      <c r="I4" s="69" t="s">
        <v>2581</v>
      </c>
      <c r="J4" s="83"/>
      <c r="K4" s="83"/>
      <c r="L4" s="83"/>
    </row>
    <row r="5" ht="22.5" customHeight="1">
      <c r="A5" s="287">
        <v>1.0</v>
      </c>
      <c r="B5" s="69">
        <v>5.0</v>
      </c>
      <c r="C5" s="75" t="s">
        <v>3916</v>
      </c>
      <c r="D5" s="383"/>
      <c r="E5" s="384">
        <v>60.0</v>
      </c>
      <c r="F5" s="384"/>
      <c r="G5" s="384"/>
      <c r="H5" s="384"/>
      <c r="I5" s="384"/>
      <c r="J5" s="384">
        <v>60.0</v>
      </c>
      <c r="K5" s="385"/>
      <c r="L5" s="385"/>
    </row>
    <row r="6" ht="22.5" customHeight="1">
      <c r="A6" s="287">
        <v>2.0</v>
      </c>
      <c r="B6" s="69">
        <v>5.0</v>
      </c>
      <c r="C6" s="75" t="s">
        <v>3920</v>
      </c>
      <c r="D6" s="384">
        <v>84.8</v>
      </c>
      <c r="E6" s="384">
        <v>20.0</v>
      </c>
      <c r="F6" s="384"/>
      <c r="G6" s="384"/>
      <c r="H6" s="384"/>
      <c r="I6" s="384">
        <v>26.0</v>
      </c>
      <c r="J6" s="384">
        <v>130.8</v>
      </c>
      <c r="K6" s="385"/>
      <c r="L6" s="385"/>
    </row>
    <row r="7" ht="22.5" customHeight="1">
      <c r="A7" s="287">
        <v>3.0</v>
      </c>
      <c r="B7" s="69">
        <v>6.0</v>
      </c>
      <c r="C7" s="75" t="s">
        <v>3922</v>
      </c>
      <c r="D7" s="384"/>
      <c r="E7" s="384"/>
      <c r="F7" s="384"/>
      <c r="G7" s="384"/>
      <c r="H7" s="384"/>
      <c r="I7" s="384"/>
      <c r="J7" s="384"/>
      <c r="K7" s="385"/>
      <c r="L7" s="385"/>
    </row>
    <row r="8" ht="22.5" customHeight="1">
      <c r="A8" s="287">
        <v>4.0</v>
      </c>
      <c r="B8" s="69">
        <v>5.0</v>
      </c>
      <c r="C8" s="75" t="s">
        <v>3925</v>
      </c>
      <c r="D8" s="384">
        <v>78.0</v>
      </c>
      <c r="E8" s="384">
        <v>50.8</v>
      </c>
      <c r="F8" s="384"/>
      <c r="G8" s="384">
        <v>26.0</v>
      </c>
      <c r="H8" s="384"/>
      <c r="I8" s="384">
        <v>6.0</v>
      </c>
      <c r="J8" s="384">
        <v>160.8</v>
      </c>
      <c r="K8" s="385"/>
      <c r="L8" s="385"/>
    </row>
    <row r="9" ht="22.5" customHeight="1">
      <c r="A9" s="287">
        <v>5.0</v>
      </c>
      <c r="B9" s="69">
        <v>5.0</v>
      </c>
      <c r="C9" s="75" t="s">
        <v>3927</v>
      </c>
      <c r="D9" s="383">
        <v>1.0</v>
      </c>
      <c r="E9" s="384"/>
      <c r="F9" s="384"/>
      <c r="G9" s="384"/>
      <c r="H9" s="384"/>
      <c r="I9" s="384"/>
      <c r="J9" s="384"/>
      <c r="K9" s="385"/>
      <c r="L9" s="385"/>
    </row>
    <row r="10" ht="22.5" customHeight="1">
      <c r="A10" s="287">
        <v>6.0</v>
      </c>
      <c r="B10" s="69">
        <v>6.0</v>
      </c>
      <c r="C10" s="75" t="s">
        <v>3929</v>
      </c>
      <c r="D10" s="383">
        <v>1.0</v>
      </c>
      <c r="E10" s="383"/>
      <c r="F10" s="384"/>
      <c r="G10" s="384"/>
      <c r="H10" s="384"/>
      <c r="I10" s="384"/>
      <c r="J10" s="384"/>
      <c r="K10" s="385"/>
      <c r="L10" s="385"/>
    </row>
    <row r="11" ht="22.5" customHeight="1">
      <c r="A11" s="287">
        <v>7.0</v>
      </c>
      <c r="B11" s="69">
        <v>5.0</v>
      </c>
      <c r="C11" s="75" t="s">
        <v>3931</v>
      </c>
      <c r="D11" s="384"/>
      <c r="E11" s="384">
        <v>44.0</v>
      </c>
      <c r="F11" s="384">
        <v>14.0</v>
      </c>
      <c r="G11" s="384"/>
      <c r="H11" s="384"/>
      <c r="I11" s="384"/>
      <c r="J11" s="384">
        <v>58.0</v>
      </c>
      <c r="K11" s="385"/>
      <c r="L11" s="385"/>
    </row>
    <row r="12" ht="22.5" customHeight="1">
      <c r="A12" s="287">
        <v>8.0</v>
      </c>
      <c r="B12" s="69">
        <v>6.0</v>
      </c>
      <c r="C12" s="75" t="s">
        <v>3932</v>
      </c>
      <c r="D12" s="384">
        <v>76.0</v>
      </c>
      <c r="E12" s="384">
        <v>26.0</v>
      </c>
      <c r="F12" s="384">
        <v>12.0</v>
      </c>
      <c r="G12" s="384">
        <v>16.0</v>
      </c>
      <c r="H12" s="384"/>
      <c r="I12" s="384">
        <v>28.0</v>
      </c>
      <c r="J12" s="384">
        <v>158.0</v>
      </c>
      <c r="K12" s="385"/>
      <c r="L12" s="385"/>
    </row>
    <row r="13" ht="22.5" customHeight="1">
      <c r="A13" s="287">
        <v>9.0</v>
      </c>
      <c r="B13" s="69">
        <v>6.0</v>
      </c>
      <c r="C13" s="75" t="s">
        <v>3933</v>
      </c>
      <c r="D13" s="384"/>
      <c r="E13" s="384"/>
      <c r="F13" s="384"/>
      <c r="G13" s="384"/>
      <c r="H13" s="384"/>
      <c r="I13" s="384"/>
      <c r="J13" s="384"/>
      <c r="K13" s="385"/>
      <c r="L13" s="385"/>
    </row>
    <row r="14" ht="22.5" customHeight="1">
      <c r="A14" s="287">
        <v>10.0</v>
      </c>
      <c r="B14" s="69">
        <v>5.0</v>
      </c>
      <c r="C14" s="75" t="s">
        <v>3937</v>
      </c>
      <c r="D14" s="384">
        <v>58.0</v>
      </c>
      <c r="E14" s="384">
        <v>44.0</v>
      </c>
      <c r="F14" s="384">
        <v>26.0</v>
      </c>
      <c r="G14" s="384">
        <v>12.0</v>
      </c>
      <c r="H14" s="384"/>
      <c r="I14" s="384">
        <v>12.0</v>
      </c>
      <c r="J14" s="384">
        <v>152.0</v>
      </c>
      <c r="K14" s="385"/>
      <c r="L14" s="385"/>
    </row>
    <row r="15" ht="22.5" customHeight="1">
      <c r="A15" s="287">
        <v>11.0</v>
      </c>
      <c r="B15" s="69">
        <v>4.0</v>
      </c>
      <c r="C15" s="75" t="s">
        <v>3940</v>
      </c>
      <c r="D15" s="384"/>
      <c r="E15" s="384"/>
      <c r="F15" s="384"/>
      <c r="G15" s="384"/>
      <c r="H15" s="384"/>
      <c r="I15" s="384"/>
      <c r="J15" s="384"/>
      <c r="K15" s="385"/>
      <c r="L15" s="385"/>
    </row>
    <row r="16" ht="22.5" customHeight="1">
      <c r="A16" s="287">
        <v>12.0</v>
      </c>
      <c r="B16" s="69">
        <v>4.0</v>
      </c>
      <c r="C16" s="75" t="s">
        <v>3943</v>
      </c>
      <c r="D16" s="384">
        <v>93.2</v>
      </c>
      <c r="E16" s="384">
        <v>34.0</v>
      </c>
      <c r="F16" s="384">
        <v>20.0</v>
      </c>
      <c r="G16" s="384">
        <v>16.0</v>
      </c>
      <c r="H16" s="384">
        <v>6.0</v>
      </c>
      <c r="I16" s="384">
        <v>20.0</v>
      </c>
      <c r="J16" s="384">
        <v>189.2</v>
      </c>
      <c r="K16" s="385"/>
      <c r="L16" s="385"/>
    </row>
    <row r="17" ht="22.5" customHeight="1">
      <c r="A17" s="287">
        <v>13.0</v>
      </c>
      <c r="B17" s="69">
        <v>4.0</v>
      </c>
      <c r="C17" s="75" t="s">
        <v>3946</v>
      </c>
      <c r="D17" s="384">
        <v>9.2</v>
      </c>
      <c r="E17" s="384">
        <v>59.2</v>
      </c>
      <c r="F17" s="384">
        <v>30.0</v>
      </c>
      <c r="G17" s="384">
        <v>6.0</v>
      </c>
      <c r="H17" s="384"/>
      <c r="I17" s="384">
        <v>24.8</v>
      </c>
      <c r="J17" s="384">
        <v>129.2</v>
      </c>
      <c r="K17" s="385"/>
      <c r="L17" s="385"/>
    </row>
    <row r="18" ht="22.5" customHeight="1">
      <c r="A18" s="287">
        <v>14.0</v>
      </c>
      <c r="B18" s="69">
        <v>5.0</v>
      </c>
      <c r="C18" s="75" t="s">
        <v>3949</v>
      </c>
      <c r="D18" s="384">
        <v>150.4</v>
      </c>
      <c r="E18" s="384"/>
      <c r="F18" s="384">
        <v>6.0</v>
      </c>
      <c r="G18" s="384"/>
      <c r="H18" s="384">
        <v>4.0</v>
      </c>
      <c r="I18" s="384">
        <v>16.0</v>
      </c>
      <c r="J18" s="384">
        <v>176.4</v>
      </c>
      <c r="K18" s="385"/>
      <c r="L18" s="385"/>
    </row>
    <row r="19" ht="22.5" customHeight="1">
      <c r="A19" s="287">
        <v>15.0</v>
      </c>
      <c r="B19" s="69">
        <v>5.0</v>
      </c>
      <c r="C19" s="75" t="s">
        <v>3950</v>
      </c>
      <c r="D19" s="384">
        <v>76.0</v>
      </c>
      <c r="E19" s="384">
        <v>29.6</v>
      </c>
      <c r="F19" s="384">
        <v>4.0</v>
      </c>
      <c r="G19" s="384">
        <v>12.0</v>
      </c>
      <c r="H19" s="384">
        <v>8.0</v>
      </c>
      <c r="I19" s="384">
        <v>68.0</v>
      </c>
      <c r="J19" s="384">
        <v>197.6</v>
      </c>
      <c r="K19" s="385"/>
      <c r="L19" s="385"/>
    </row>
    <row r="20">
      <c r="A20" s="287"/>
      <c r="B20" s="69"/>
      <c r="C20" s="75"/>
      <c r="D20" s="384"/>
      <c r="E20" s="384"/>
      <c r="F20" s="384"/>
      <c r="G20" s="384"/>
      <c r="H20" s="384"/>
      <c r="I20" s="384"/>
      <c r="J20" s="384"/>
      <c r="K20" s="385"/>
      <c r="L20" s="385"/>
    </row>
    <row r="21" ht="30.0" customHeight="1">
      <c r="A21" s="287"/>
      <c r="B21" s="69">
        <v>76.0</v>
      </c>
      <c r="C21" s="146" t="s">
        <v>4781</v>
      </c>
      <c r="D21" s="384">
        <v>625.6</v>
      </c>
      <c r="E21" s="384">
        <v>367.6</v>
      </c>
      <c r="F21" s="384">
        <v>112.0</v>
      </c>
      <c r="G21" s="384">
        <v>88.0</v>
      </c>
      <c r="H21" s="384">
        <v>18.0</v>
      </c>
      <c r="I21" s="384">
        <v>200.8</v>
      </c>
      <c r="J21" s="384">
        <v>1412.0</v>
      </c>
      <c r="K21" s="385"/>
      <c r="L21" s="385"/>
    </row>
    <row r="22">
      <c r="A22" s="212"/>
      <c r="B22" s="51"/>
      <c r="C22" s="198"/>
      <c r="D22" s="83"/>
      <c r="E22" s="83"/>
      <c r="F22" s="83"/>
      <c r="G22" s="83"/>
      <c r="H22" s="83"/>
      <c r="I22" s="83"/>
      <c r="J22" s="83"/>
      <c r="K22" s="83"/>
      <c r="L22" s="83"/>
    </row>
    <row r="23">
      <c r="A23" s="212"/>
      <c r="B23" s="51"/>
      <c r="C23" s="83"/>
      <c r="D23" s="83"/>
      <c r="E23" s="83"/>
      <c r="F23" s="83"/>
      <c r="G23" s="83"/>
      <c r="H23" s="83"/>
      <c r="I23" s="83"/>
      <c r="J23" s="83"/>
      <c r="K23" s="83"/>
      <c r="L23" s="83"/>
    </row>
    <row r="24">
      <c r="A24" s="212"/>
      <c r="B24" s="51"/>
      <c r="C24" s="83"/>
      <c r="D24" s="83"/>
      <c r="E24" s="83"/>
      <c r="F24" s="83"/>
      <c r="G24" s="83"/>
      <c r="H24" s="83"/>
      <c r="I24" s="83"/>
      <c r="J24" s="83"/>
      <c r="K24" s="83"/>
      <c r="L24" s="83"/>
    </row>
    <row r="25">
      <c r="A25" s="212"/>
      <c r="B25" s="51"/>
      <c r="C25" s="83"/>
      <c r="D25" s="83"/>
      <c r="E25" s="83"/>
      <c r="F25" s="83"/>
      <c r="G25" s="83"/>
      <c r="H25" s="83"/>
      <c r="I25" s="83"/>
      <c r="J25" s="83"/>
      <c r="K25" s="83"/>
      <c r="L25" s="83"/>
    </row>
    <row r="26">
      <c r="A26" s="212"/>
      <c r="B26" s="51"/>
      <c r="C26" s="83"/>
      <c r="D26" s="83"/>
      <c r="E26" s="83"/>
      <c r="F26" s="83"/>
      <c r="G26" s="83"/>
      <c r="H26" s="83"/>
      <c r="I26" s="83"/>
      <c r="J26" s="83"/>
      <c r="K26" s="83"/>
      <c r="L26" s="83"/>
    </row>
    <row r="27">
      <c r="A27" s="212"/>
      <c r="B27" s="51"/>
      <c r="C27" s="83"/>
      <c r="D27" s="83"/>
      <c r="E27" s="83"/>
      <c r="F27" s="83"/>
      <c r="G27" s="83"/>
      <c r="H27" s="83"/>
      <c r="I27" s="83"/>
      <c r="J27" s="83"/>
      <c r="K27" s="83"/>
      <c r="L27" s="83"/>
    </row>
    <row r="28">
      <c r="A28" s="212"/>
      <c r="B28" s="51"/>
      <c r="C28" s="83"/>
      <c r="D28" s="83"/>
      <c r="E28" s="83"/>
      <c r="F28" s="83"/>
      <c r="G28" s="83"/>
      <c r="H28" s="83"/>
      <c r="I28" s="83"/>
      <c r="J28" s="83"/>
      <c r="K28" s="83"/>
      <c r="L28" s="83"/>
    </row>
    <row r="29">
      <c r="A29" s="212"/>
      <c r="B29" s="51"/>
      <c r="C29" s="83"/>
      <c r="D29" s="83"/>
      <c r="E29" s="83"/>
      <c r="F29" s="83"/>
      <c r="G29" s="83"/>
      <c r="H29" s="83"/>
      <c r="I29" s="83"/>
      <c r="J29" s="83"/>
      <c r="K29" s="83"/>
      <c r="L29" s="83"/>
    </row>
    <row r="30">
      <c r="A30" s="212"/>
      <c r="B30" s="51"/>
      <c r="C30" s="83"/>
      <c r="D30" s="83"/>
      <c r="E30" s="83"/>
      <c r="F30" s="83"/>
      <c r="G30" s="83"/>
      <c r="H30" s="83"/>
      <c r="I30" s="83"/>
      <c r="J30" s="83"/>
      <c r="K30" s="83"/>
      <c r="L30" s="83"/>
    </row>
    <row r="31">
      <c r="A31" s="212"/>
      <c r="B31" s="51"/>
      <c r="C31" s="83"/>
      <c r="D31" s="83"/>
      <c r="E31" s="83"/>
      <c r="F31" s="83"/>
      <c r="G31" s="83"/>
      <c r="H31" s="83"/>
      <c r="I31" s="83"/>
      <c r="J31" s="83"/>
      <c r="K31" s="83"/>
      <c r="L31" s="83"/>
    </row>
    <row r="32">
      <c r="A32" s="212"/>
      <c r="B32" s="51"/>
      <c r="C32" s="83"/>
      <c r="D32" s="83"/>
      <c r="E32" s="83"/>
      <c r="F32" s="83"/>
      <c r="G32" s="83"/>
      <c r="H32" s="83"/>
      <c r="I32" s="83"/>
      <c r="J32" s="83"/>
      <c r="K32" s="83"/>
      <c r="L32" s="83"/>
    </row>
    <row r="33">
      <c r="A33" s="212"/>
      <c r="B33" s="51"/>
      <c r="C33" s="83"/>
      <c r="D33" s="83"/>
      <c r="E33" s="83"/>
      <c r="F33" s="83"/>
      <c r="G33" s="83"/>
      <c r="H33" s="83"/>
      <c r="I33" s="83"/>
      <c r="J33" s="83"/>
      <c r="K33" s="83"/>
      <c r="L33" s="83"/>
    </row>
    <row r="34">
      <c r="A34" s="212"/>
      <c r="B34" s="51"/>
      <c r="C34" s="83"/>
      <c r="D34" s="83"/>
      <c r="E34" s="83"/>
      <c r="F34" s="83"/>
      <c r="G34" s="83"/>
      <c r="H34" s="83"/>
      <c r="I34" s="83"/>
      <c r="J34" s="83"/>
      <c r="K34" s="83"/>
      <c r="L34" s="83"/>
    </row>
    <row r="35">
      <c r="A35" s="212"/>
      <c r="B35" s="51"/>
      <c r="C35" s="83"/>
      <c r="D35" s="83"/>
      <c r="E35" s="83"/>
      <c r="F35" s="83"/>
      <c r="G35" s="83"/>
      <c r="H35" s="83"/>
      <c r="I35" s="83"/>
      <c r="J35" s="83"/>
      <c r="K35" s="83"/>
      <c r="L35" s="83"/>
    </row>
    <row r="36">
      <c r="A36" s="212"/>
      <c r="B36" s="51"/>
      <c r="C36" s="83"/>
      <c r="D36" s="83"/>
      <c r="E36" s="83"/>
      <c r="F36" s="83"/>
      <c r="G36" s="83"/>
      <c r="H36" s="83"/>
      <c r="I36" s="83"/>
      <c r="J36" s="83"/>
      <c r="K36" s="83"/>
      <c r="L36" s="83"/>
    </row>
    <row r="37">
      <c r="A37" s="212"/>
      <c r="B37" s="51"/>
      <c r="C37" s="83"/>
      <c r="D37" s="83"/>
      <c r="E37" s="83"/>
      <c r="F37" s="83"/>
      <c r="G37" s="83"/>
      <c r="H37" s="83"/>
      <c r="I37" s="83"/>
      <c r="J37" s="83"/>
      <c r="K37" s="83"/>
      <c r="L37" s="83"/>
    </row>
    <row r="38">
      <c r="A38" s="212"/>
      <c r="B38" s="51"/>
      <c r="C38" s="83"/>
      <c r="D38" s="83"/>
      <c r="E38" s="83"/>
      <c r="F38" s="83"/>
      <c r="G38" s="83"/>
      <c r="H38" s="83"/>
      <c r="I38" s="83"/>
      <c r="J38" s="83"/>
      <c r="K38" s="83"/>
      <c r="L38" s="83"/>
    </row>
    <row r="39">
      <c r="A39" s="212"/>
      <c r="B39" s="51"/>
      <c r="C39" s="83"/>
      <c r="D39" s="83"/>
      <c r="E39" s="83"/>
      <c r="F39" s="83"/>
      <c r="G39" s="83"/>
      <c r="H39" s="83"/>
      <c r="I39" s="83"/>
      <c r="J39" s="83"/>
      <c r="K39" s="83"/>
      <c r="L39" s="83"/>
    </row>
    <row r="40">
      <c r="A40" s="212"/>
      <c r="B40" s="51"/>
      <c r="C40" s="83"/>
      <c r="D40" s="83"/>
      <c r="E40" s="83"/>
      <c r="F40" s="83"/>
      <c r="G40" s="83"/>
      <c r="H40" s="83"/>
      <c r="I40" s="83"/>
      <c r="J40" s="83"/>
      <c r="K40" s="83"/>
      <c r="L40" s="83"/>
    </row>
    <row r="41">
      <c r="A41" s="212"/>
      <c r="B41" s="51"/>
      <c r="C41" s="83"/>
      <c r="D41" s="83"/>
      <c r="E41" s="83"/>
      <c r="F41" s="83"/>
      <c r="G41" s="83"/>
      <c r="H41" s="83"/>
      <c r="I41" s="83"/>
      <c r="J41" s="83"/>
      <c r="K41" s="83"/>
      <c r="L41" s="83"/>
    </row>
    <row r="42">
      <c r="A42" s="212"/>
      <c r="B42" s="51"/>
      <c r="C42" s="83"/>
      <c r="D42" s="83"/>
      <c r="E42" s="83"/>
      <c r="F42" s="83"/>
      <c r="G42" s="83"/>
      <c r="H42" s="83"/>
      <c r="I42" s="83"/>
      <c r="J42" s="83"/>
      <c r="K42" s="83"/>
      <c r="L42" s="83"/>
    </row>
    <row r="43">
      <c r="A43" s="212"/>
      <c r="B43" s="51"/>
      <c r="C43" s="83"/>
      <c r="D43" s="83"/>
      <c r="E43" s="83"/>
      <c r="F43" s="83"/>
      <c r="G43" s="83"/>
      <c r="H43" s="83"/>
      <c r="I43" s="83"/>
      <c r="J43" s="83"/>
      <c r="K43" s="83"/>
      <c r="L43" s="83"/>
    </row>
    <row r="44">
      <c r="A44" s="212"/>
      <c r="B44" s="51"/>
      <c r="C44" s="83"/>
      <c r="D44" s="83"/>
      <c r="E44" s="83"/>
      <c r="F44" s="83"/>
      <c r="G44" s="83"/>
      <c r="H44" s="83"/>
      <c r="I44" s="83"/>
      <c r="J44" s="83"/>
      <c r="K44" s="83"/>
      <c r="L44" s="83"/>
    </row>
    <row r="45">
      <c r="A45" s="212"/>
      <c r="B45" s="51"/>
      <c r="C45" s="83"/>
      <c r="D45" s="83"/>
      <c r="E45" s="83"/>
      <c r="F45" s="83"/>
      <c r="G45" s="83"/>
      <c r="H45" s="83"/>
      <c r="I45" s="83"/>
      <c r="J45" s="83"/>
      <c r="K45" s="83"/>
      <c r="L45" s="83"/>
    </row>
    <row r="46">
      <c r="A46" s="212"/>
      <c r="B46" s="51"/>
      <c r="C46" s="83"/>
      <c r="D46" s="83"/>
      <c r="E46" s="83"/>
      <c r="F46" s="83"/>
      <c r="G46" s="83"/>
      <c r="H46" s="83"/>
      <c r="I46" s="83"/>
      <c r="J46" s="83"/>
      <c r="K46" s="83"/>
      <c r="L46" s="83"/>
    </row>
    <row r="47">
      <c r="A47" s="212"/>
      <c r="B47" s="51"/>
      <c r="C47" s="83"/>
      <c r="D47" s="83"/>
      <c r="E47" s="83"/>
      <c r="F47" s="83"/>
      <c r="G47" s="83"/>
      <c r="H47" s="83"/>
      <c r="I47" s="83"/>
      <c r="J47" s="83"/>
      <c r="K47" s="83"/>
      <c r="L47" s="83"/>
    </row>
    <row r="48">
      <c r="A48" s="212"/>
      <c r="B48" s="51"/>
      <c r="C48" s="83"/>
      <c r="D48" s="83"/>
      <c r="E48" s="83"/>
      <c r="F48" s="83"/>
      <c r="G48" s="83"/>
      <c r="H48" s="83"/>
      <c r="I48" s="83"/>
      <c r="J48" s="83"/>
      <c r="K48" s="83"/>
      <c r="L48" s="83"/>
    </row>
    <row r="49">
      <c r="A49" s="212"/>
      <c r="B49" s="51"/>
      <c r="C49" s="83"/>
      <c r="D49" s="83"/>
      <c r="E49" s="83"/>
      <c r="F49" s="83"/>
      <c r="G49" s="83"/>
      <c r="H49" s="83"/>
      <c r="I49" s="83"/>
      <c r="J49" s="83"/>
      <c r="K49" s="83"/>
      <c r="L49" s="83"/>
    </row>
    <row r="50">
      <c r="A50" s="212"/>
      <c r="B50" s="51"/>
      <c r="C50" s="83"/>
      <c r="D50" s="83"/>
      <c r="E50" s="83"/>
      <c r="F50" s="83"/>
      <c r="G50" s="83"/>
      <c r="H50" s="83"/>
      <c r="I50" s="83"/>
      <c r="J50" s="83"/>
      <c r="K50" s="83"/>
      <c r="L50" s="83"/>
    </row>
    <row r="51">
      <c r="A51" s="212"/>
      <c r="B51" s="51"/>
      <c r="C51" s="83"/>
      <c r="D51" s="83"/>
      <c r="E51" s="83"/>
      <c r="F51" s="83"/>
      <c r="G51" s="83"/>
      <c r="H51" s="83"/>
      <c r="I51" s="83"/>
      <c r="J51" s="83"/>
      <c r="K51" s="83"/>
      <c r="L51" s="83"/>
    </row>
    <row r="52">
      <c r="A52" s="212"/>
      <c r="B52" s="51"/>
      <c r="C52" s="83"/>
      <c r="D52" s="83"/>
      <c r="E52" s="83"/>
      <c r="F52" s="83"/>
      <c r="G52" s="83"/>
      <c r="H52" s="83"/>
      <c r="I52" s="83"/>
      <c r="J52" s="83"/>
      <c r="K52" s="83"/>
      <c r="L52" s="83"/>
    </row>
    <row r="53">
      <c r="A53" s="212"/>
      <c r="B53" s="51"/>
      <c r="C53" s="83"/>
      <c r="D53" s="83"/>
      <c r="E53" s="83"/>
      <c r="F53" s="83"/>
      <c r="G53" s="83"/>
      <c r="H53" s="83"/>
      <c r="I53" s="83"/>
      <c r="J53" s="83"/>
      <c r="K53" s="83"/>
      <c r="L53" s="83"/>
    </row>
    <row r="54">
      <c r="A54" s="212"/>
      <c r="B54" s="51"/>
      <c r="C54" s="83"/>
      <c r="D54" s="83"/>
      <c r="E54" s="83"/>
      <c r="F54" s="83"/>
      <c r="G54" s="83"/>
      <c r="H54" s="83"/>
      <c r="I54" s="83"/>
      <c r="J54" s="83"/>
      <c r="K54" s="83"/>
      <c r="L54" s="83"/>
    </row>
    <row r="55">
      <c r="A55" s="212"/>
      <c r="B55" s="51"/>
      <c r="C55" s="83"/>
      <c r="D55" s="83"/>
      <c r="E55" s="83"/>
      <c r="F55" s="83"/>
      <c r="G55" s="83"/>
      <c r="H55" s="83"/>
      <c r="I55" s="83"/>
      <c r="J55" s="83"/>
      <c r="K55" s="83"/>
      <c r="L55" s="83"/>
    </row>
    <row r="56">
      <c r="A56" s="212"/>
      <c r="B56" s="51"/>
      <c r="C56" s="83"/>
      <c r="D56" s="83"/>
      <c r="E56" s="83"/>
      <c r="F56" s="83"/>
      <c r="G56" s="83"/>
      <c r="H56" s="83"/>
      <c r="I56" s="83"/>
      <c r="J56" s="83"/>
      <c r="K56" s="83"/>
      <c r="L56" s="83"/>
    </row>
    <row r="57">
      <c r="A57" s="212"/>
      <c r="B57" s="51"/>
      <c r="C57" s="83"/>
      <c r="D57" s="83"/>
      <c r="E57" s="83"/>
      <c r="F57" s="83"/>
      <c r="G57" s="83"/>
      <c r="H57" s="83"/>
      <c r="I57" s="83"/>
      <c r="J57" s="83"/>
      <c r="K57" s="83"/>
      <c r="L57" s="83"/>
    </row>
    <row r="58">
      <c r="A58" s="212"/>
      <c r="B58" s="51"/>
      <c r="C58" s="83"/>
      <c r="D58" s="83"/>
      <c r="E58" s="83"/>
      <c r="F58" s="83"/>
      <c r="G58" s="83"/>
      <c r="H58" s="83"/>
      <c r="I58" s="83"/>
      <c r="J58" s="83"/>
      <c r="K58" s="83"/>
      <c r="L58" s="83"/>
    </row>
    <row r="59">
      <c r="A59" s="212"/>
      <c r="B59" s="51"/>
      <c r="C59" s="83"/>
      <c r="D59" s="83"/>
      <c r="E59" s="83"/>
      <c r="F59" s="83"/>
      <c r="G59" s="83"/>
      <c r="H59" s="83"/>
      <c r="I59" s="83"/>
      <c r="J59" s="83"/>
      <c r="K59" s="83"/>
      <c r="L59" s="83"/>
    </row>
    <row r="60">
      <c r="A60" s="212"/>
      <c r="B60" s="51"/>
      <c r="C60" s="83"/>
      <c r="D60" s="83"/>
      <c r="E60" s="83"/>
      <c r="F60" s="83"/>
      <c r="G60" s="83"/>
      <c r="H60" s="83"/>
      <c r="I60" s="83"/>
      <c r="J60" s="83"/>
      <c r="K60" s="83"/>
      <c r="L60" s="83"/>
    </row>
    <row r="61">
      <c r="A61" s="212"/>
      <c r="B61" s="51"/>
      <c r="C61" s="83"/>
      <c r="D61" s="83"/>
      <c r="E61" s="83"/>
      <c r="F61" s="83"/>
      <c r="G61" s="83"/>
      <c r="H61" s="83"/>
      <c r="I61" s="83"/>
      <c r="J61" s="83"/>
      <c r="K61" s="83"/>
      <c r="L61" s="83"/>
    </row>
    <row r="62">
      <c r="A62" s="212"/>
      <c r="B62" s="51"/>
      <c r="C62" s="83"/>
      <c r="D62" s="83"/>
      <c r="E62" s="83"/>
      <c r="F62" s="83"/>
      <c r="G62" s="83"/>
      <c r="H62" s="83"/>
      <c r="I62" s="83"/>
      <c r="J62" s="83"/>
      <c r="K62" s="83"/>
      <c r="L62" s="83"/>
    </row>
    <row r="63">
      <c r="A63" s="212"/>
      <c r="B63" s="51"/>
      <c r="C63" s="83"/>
      <c r="D63" s="83"/>
      <c r="E63" s="83"/>
      <c r="F63" s="83"/>
      <c r="G63" s="83"/>
      <c r="H63" s="83"/>
      <c r="I63" s="83"/>
      <c r="J63" s="83"/>
      <c r="K63" s="83"/>
      <c r="L63" s="83"/>
    </row>
    <row r="64">
      <c r="A64" s="212"/>
      <c r="B64" s="51"/>
      <c r="C64" s="83"/>
      <c r="D64" s="83"/>
      <c r="E64" s="83"/>
      <c r="F64" s="83"/>
      <c r="G64" s="83"/>
      <c r="H64" s="83"/>
      <c r="I64" s="83"/>
      <c r="J64" s="83"/>
      <c r="K64" s="83"/>
      <c r="L64" s="83"/>
    </row>
    <row r="65">
      <c r="A65" s="212"/>
      <c r="B65" s="51"/>
      <c r="C65" s="83"/>
      <c r="D65" s="83"/>
      <c r="E65" s="83"/>
      <c r="F65" s="83"/>
      <c r="G65" s="83"/>
      <c r="H65" s="83"/>
      <c r="I65" s="83"/>
      <c r="J65" s="83"/>
      <c r="K65" s="83"/>
      <c r="L65" s="83"/>
    </row>
    <row r="66">
      <c r="A66" s="212"/>
      <c r="B66" s="51"/>
      <c r="C66" s="83"/>
      <c r="D66" s="83"/>
      <c r="E66" s="83"/>
      <c r="F66" s="83"/>
      <c r="G66" s="83"/>
      <c r="H66" s="83"/>
      <c r="I66" s="83"/>
      <c r="J66" s="83"/>
      <c r="K66" s="83"/>
      <c r="L66" s="83"/>
    </row>
    <row r="67">
      <c r="A67" s="212"/>
      <c r="B67" s="51"/>
      <c r="C67" s="83"/>
      <c r="D67" s="83"/>
      <c r="E67" s="83"/>
      <c r="F67" s="83"/>
      <c r="G67" s="83"/>
      <c r="H67" s="83"/>
      <c r="I67" s="83"/>
      <c r="J67" s="83"/>
      <c r="K67" s="83"/>
      <c r="L67" s="83"/>
    </row>
    <row r="68">
      <c r="A68" s="212"/>
      <c r="B68" s="51"/>
      <c r="C68" s="83"/>
      <c r="D68" s="83"/>
      <c r="E68" s="83"/>
      <c r="F68" s="83"/>
      <c r="G68" s="83"/>
      <c r="H68" s="83"/>
      <c r="I68" s="83"/>
      <c r="J68" s="83"/>
      <c r="K68" s="83"/>
      <c r="L68" s="83"/>
    </row>
    <row r="69">
      <c r="A69" s="212"/>
      <c r="B69" s="51"/>
      <c r="C69" s="83"/>
      <c r="D69" s="83"/>
      <c r="E69" s="83"/>
      <c r="F69" s="83"/>
      <c r="G69" s="83"/>
      <c r="H69" s="83"/>
      <c r="I69" s="83"/>
      <c r="J69" s="83"/>
      <c r="K69" s="83"/>
      <c r="L69" s="83"/>
    </row>
    <row r="70">
      <c r="A70" s="212"/>
      <c r="B70" s="51"/>
      <c r="C70" s="83"/>
      <c r="D70" s="83"/>
      <c r="E70" s="83"/>
      <c r="F70" s="83"/>
      <c r="G70" s="83"/>
      <c r="H70" s="83"/>
      <c r="I70" s="83"/>
      <c r="J70" s="83"/>
      <c r="K70" s="83"/>
      <c r="L70" s="83"/>
    </row>
    <row r="71">
      <c r="A71" s="212"/>
      <c r="B71" s="51"/>
      <c r="C71" s="83"/>
      <c r="D71" s="83"/>
      <c r="E71" s="83"/>
      <c r="F71" s="83"/>
      <c r="G71" s="83"/>
      <c r="H71" s="83"/>
      <c r="I71" s="83"/>
      <c r="J71" s="83"/>
      <c r="K71" s="83"/>
      <c r="L71" s="83"/>
    </row>
    <row r="72">
      <c r="A72" s="212"/>
      <c r="B72" s="51"/>
      <c r="C72" s="83"/>
      <c r="D72" s="83"/>
      <c r="E72" s="83"/>
      <c r="F72" s="83"/>
      <c r="G72" s="83"/>
      <c r="H72" s="83"/>
      <c r="I72" s="83"/>
      <c r="J72" s="83"/>
      <c r="K72" s="83"/>
      <c r="L72" s="83"/>
    </row>
    <row r="73">
      <c r="A73" s="212"/>
      <c r="B73" s="51"/>
      <c r="C73" s="83"/>
      <c r="D73" s="83"/>
      <c r="E73" s="83"/>
      <c r="F73" s="83"/>
      <c r="G73" s="83"/>
      <c r="H73" s="83"/>
      <c r="I73" s="83"/>
      <c r="J73" s="83"/>
      <c r="K73" s="83"/>
      <c r="L73" s="83"/>
    </row>
    <row r="74">
      <c r="A74" s="212"/>
      <c r="B74" s="51"/>
      <c r="C74" s="83"/>
      <c r="D74" s="83"/>
      <c r="E74" s="83"/>
      <c r="F74" s="83"/>
      <c r="G74" s="83"/>
      <c r="H74" s="83"/>
      <c r="I74" s="83"/>
      <c r="J74" s="83"/>
      <c r="K74" s="83"/>
      <c r="L74" s="83"/>
    </row>
    <row r="75">
      <c r="A75" s="212"/>
      <c r="B75" s="51"/>
      <c r="C75" s="83"/>
      <c r="D75" s="83"/>
      <c r="E75" s="83"/>
      <c r="F75" s="83"/>
      <c r="G75" s="83"/>
      <c r="H75" s="83"/>
      <c r="I75" s="83"/>
      <c r="J75" s="83"/>
      <c r="K75" s="83"/>
      <c r="L75" s="83"/>
    </row>
    <row r="76">
      <c r="A76" s="212"/>
      <c r="B76" s="51"/>
      <c r="C76" s="83"/>
      <c r="D76" s="83"/>
      <c r="E76" s="83"/>
      <c r="F76" s="83"/>
      <c r="G76" s="83"/>
      <c r="H76" s="83"/>
      <c r="I76" s="83"/>
      <c r="J76" s="83"/>
      <c r="K76" s="83"/>
      <c r="L76" s="83"/>
    </row>
    <row r="77">
      <c r="A77" s="212"/>
      <c r="B77" s="51"/>
      <c r="C77" s="83"/>
      <c r="D77" s="83"/>
      <c r="E77" s="83"/>
      <c r="F77" s="83"/>
      <c r="G77" s="83"/>
      <c r="H77" s="83"/>
      <c r="I77" s="83"/>
      <c r="J77" s="83"/>
      <c r="K77" s="83"/>
      <c r="L77" s="83"/>
    </row>
    <row r="78">
      <c r="A78" s="212"/>
      <c r="B78" s="51"/>
      <c r="C78" s="83"/>
      <c r="D78" s="83"/>
      <c r="E78" s="83"/>
      <c r="F78" s="83"/>
      <c r="G78" s="83"/>
      <c r="H78" s="83"/>
      <c r="I78" s="83"/>
      <c r="J78" s="83"/>
      <c r="K78" s="83"/>
      <c r="L78" s="83"/>
    </row>
    <row r="79">
      <c r="A79" s="212"/>
      <c r="B79" s="51"/>
      <c r="C79" s="83"/>
      <c r="D79" s="83"/>
      <c r="E79" s="83"/>
      <c r="F79" s="83"/>
      <c r="G79" s="83"/>
      <c r="H79" s="83"/>
      <c r="I79" s="83"/>
      <c r="J79" s="83"/>
      <c r="K79" s="83"/>
      <c r="L79" s="83"/>
    </row>
    <row r="80">
      <c r="A80" s="212"/>
      <c r="B80" s="51"/>
      <c r="C80" s="83"/>
      <c r="D80" s="83"/>
      <c r="E80" s="83"/>
      <c r="F80" s="83"/>
      <c r="G80" s="83"/>
      <c r="H80" s="83"/>
      <c r="I80" s="83"/>
      <c r="J80" s="83"/>
      <c r="K80" s="83"/>
      <c r="L80" s="83"/>
    </row>
    <row r="81">
      <c r="A81" s="212"/>
      <c r="B81" s="51"/>
      <c r="C81" s="83"/>
      <c r="D81" s="83"/>
      <c r="E81" s="83"/>
      <c r="F81" s="83"/>
      <c r="G81" s="83"/>
      <c r="H81" s="83"/>
      <c r="I81" s="83"/>
      <c r="J81" s="83"/>
      <c r="K81" s="83"/>
      <c r="L81" s="83"/>
    </row>
    <row r="82">
      <c r="A82" s="212"/>
      <c r="B82" s="51"/>
      <c r="C82" s="83"/>
      <c r="D82" s="83"/>
      <c r="E82" s="83"/>
      <c r="F82" s="83"/>
      <c r="G82" s="83"/>
      <c r="H82" s="83"/>
      <c r="I82" s="83"/>
      <c r="J82" s="83"/>
      <c r="K82" s="83"/>
      <c r="L82" s="83"/>
    </row>
    <row r="83">
      <c r="A83" s="212"/>
      <c r="B83" s="51"/>
      <c r="C83" s="83"/>
      <c r="D83" s="83"/>
      <c r="E83" s="83"/>
      <c r="F83" s="83"/>
      <c r="G83" s="83"/>
      <c r="H83" s="83"/>
      <c r="I83" s="83"/>
      <c r="J83" s="83"/>
      <c r="K83" s="83"/>
      <c r="L83" s="83"/>
    </row>
    <row r="84">
      <c r="A84" s="212"/>
      <c r="B84" s="51"/>
      <c r="C84" s="83"/>
      <c r="D84" s="83"/>
      <c r="E84" s="83"/>
      <c r="F84" s="83"/>
      <c r="G84" s="83"/>
      <c r="H84" s="83"/>
      <c r="I84" s="83"/>
      <c r="J84" s="83"/>
      <c r="K84" s="83"/>
      <c r="L84" s="83"/>
    </row>
    <row r="85">
      <c r="A85" s="212"/>
      <c r="B85" s="51"/>
      <c r="C85" s="83"/>
      <c r="D85" s="83"/>
      <c r="E85" s="83"/>
      <c r="F85" s="83"/>
      <c r="G85" s="83"/>
      <c r="H85" s="83"/>
      <c r="I85" s="83"/>
      <c r="J85" s="83"/>
      <c r="K85" s="83"/>
      <c r="L85" s="83"/>
    </row>
    <row r="86">
      <c r="A86" s="212"/>
      <c r="B86" s="51"/>
      <c r="C86" s="83"/>
      <c r="D86" s="83"/>
      <c r="E86" s="83"/>
      <c r="F86" s="83"/>
      <c r="G86" s="83"/>
      <c r="H86" s="83"/>
      <c r="I86" s="83"/>
      <c r="J86" s="83"/>
      <c r="K86" s="83"/>
      <c r="L86" s="83"/>
    </row>
    <row r="87">
      <c r="A87" s="212"/>
      <c r="B87" s="51"/>
      <c r="C87" s="83"/>
      <c r="D87" s="83"/>
      <c r="E87" s="83"/>
      <c r="F87" s="83"/>
      <c r="G87" s="83"/>
      <c r="H87" s="83"/>
      <c r="I87" s="83"/>
      <c r="J87" s="83"/>
      <c r="K87" s="83"/>
      <c r="L87" s="83"/>
    </row>
    <row r="88">
      <c r="A88" s="212"/>
      <c r="B88" s="51"/>
      <c r="C88" s="83"/>
      <c r="D88" s="83"/>
      <c r="E88" s="83"/>
      <c r="F88" s="83"/>
      <c r="G88" s="83"/>
      <c r="H88" s="83"/>
      <c r="I88" s="83"/>
      <c r="J88" s="83"/>
      <c r="K88" s="83"/>
      <c r="L88" s="83"/>
    </row>
    <row r="89">
      <c r="A89" s="212"/>
      <c r="B89" s="51"/>
      <c r="C89" s="83"/>
      <c r="D89" s="83"/>
      <c r="E89" s="83"/>
      <c r="F89" s="83"/>
      <c r="G89" s="83"/>
      <c r="H89" s="83"/>
      <c r="I89" s="83"/>
      <c r="J89" s="83"/>
      <c r="K89" s="83"/>
      <c r="L89" s="83"/>
    </row>
    <row r="90">
      <c r="A90" s="212"/>
      <c r="B90" s="51"/>
      <c r="C90" s="83"/>
      <c r="D90" s="83"/>
      <c r="E90" s="83"/>
      <c r="F90" s="83"/>
      <c r="G90" s="83"/>
      <c r="H90" s="83"/>
      <c r="I90" s="83"/>
      <c r="J90" s="83"/>
      <c r="K90" s="83"/>
      <c r="L90" s="83"/>
    </row>
    <row r="91">
      <c r="A91" s="212"/>
      <c r="B91" s="51"/>
      <c r="C91" s="83"/>
      <c r="D91" s="83"/>
      <c r="E91" s="83"/>
      <c r="F91" s="83"/>
      <c r="G91" s="83"/>
      <c r="H91" s="83"/>
      <c r="I91" s="83"/>
      <c r="J91" s="83"/>
      <c r="K91" s="83"/>
      <c r="L91" s="83"/>
    </row>
    <row r="92">
      <c r="A92" s="212"/>
      <c r="B92" s="51"/>
      <c r="C92" s="83"/>
      <c r="D92" s="83"/>
      <c r="E92" s="83"/>
      <c r="F92" s="83"/>
      <c r="G92" s="83"/>
      <c r="H92" s="83"/>
      <c r="I92" s="83"/>
      <c r="J92" s="83"/>
      <c r="K92" s="83"/>
      <c r="L92" s="83"/>
    </row>
    <row r="93">
      <c r="A93" s="212"/>
      <c r="B93" s="51"/>
      <c r="C93" s="83"/>
      <c r="D93" s="83"/>
      <c r="E93" s="83"/>
      <c r="F93" s="83"/>
      <c r="G93" s="83"/>
      <c r="H93" s="83"/>
      <c r="I93" s="83"/>
      <c r="J93" s="83"/>
      <c r="K93" s="83"/>
      <c r="L93" s="83"/>
    </row>
    <row r="94">
      <c r="A94" s="212"/>
      <c r="B94" s="51"/>
      <c r="C94" s="83"/>
      <c r="D94" s="83"/>
      <c r="E94" s="83"/>
      <c r="F94" s="83"/>
      <c r="G94" s="83"/>
      <c r="H94" s="83"/>
      <c r="I94" s="83"/>
      <c r="J94" s="83"/>
      <c r="K94" s="83"/>
      <c r="L94" s="83"/>
    </row>
    <row r="95">
      <c r="A95" s="212"/>
      <c r="B95" s="51"/>
      <c r="C95" s="83"/>
      <c r="D95" s="83"/>
      <c r="E95" s="83"/>
      <c r="F95" s="83"/>
      <c r="G95" s="83"/>
      <c r="H95" s="83"/>
      <c r="I95" s="83"/>
      <c r="J95" s="83"/>
      <c r="K95" s="83"/>
      <c r="L95" s="83"/>
    </row>
    <row r="96">
      <c r="A96" s="212"/>
      <c r="B96" s="51"/>
      <c r="C96" s="83"/>
      <c r="D96" s="83"/>
      <c r="E96" s="83"/>
      <c r="F96" s="83"/>
      <c r="G96" s="83"/>
      <c r="H96" s="83"/>
      <c r="I96" s="83"/>
      <c r="J96" s="83"/>
      <c r="K96" s="83"/>
      <c r="L96" s="83"/>
    </row>
    <row r="97">
      <c r="A97" s="212"/>
      <c r="B97" s="51"/>
      <c r="C97" s="83"/>
      <c r="D97" s="83"/>
      <c r="E97" s="83"/>
      <c r="F97" s="83"/>
      <c r="G97" s="83"/>
      <c r="H97" s="83"/>
      <c r="I97" s="83"/>
      <c r="J97" s="83"/>
      <c r="K97" s="83"/>
      <c r="L97" s="83"/>
    </row>
    <row r="98">
      <c r="A98" s="212"/>
      <c r="B98" s="51"/>
      <c r="C98" s="83"/>
      <c r="D98" s="83"/>
      <c r="E98" s="83"/>
      <c r="F98" s="83"/>
      <c r="G98" s="83"/>
      <c r="H98" s="83"/>
      <c r="I98" s="83"/>
      <c r="J98" s="83"/>
      <c r="K98" s="83"/>
      <c r="L98" s="83"/>
    </row>
    <row r="99">
      <c r="A99" s="212"/>
      <c r="B99" s="51"/>
      <c r="C99" s="83"/>
      <c r="D99" s="83"/>
      <c r="E99" s="83"/>
      <c r="F99" s="83"/>
      <c r="G99" s="83"/>
      <c r="H99" s="83"/>
      <c r="I99" s="83"/>
      <c r="J99" s="83"/>
      <c r="K99" s="83"/>
      <c r="L99" s="83"/>
    </row>
    <row r="100">
      <c r="A100" s="212"/>
      <c r="B100" s="51"/>
      <c r="C100" s="83"/>
      <c r="D100" s="83"/>
      <c r="E100" s="83"/>
      <c r="F100" s="83"/>
      <c r="G100" s="83"/>
      <c r="H100" s="83"/>
      <c r="I100" s="83"/>
      <c r="J100" s="83"/>
      <c r="K100" s="83"/>
      <c r="L100" s="83"/>
    </row>
    <row r="101">
      <c r="A101" s="212"/>
      <c r="B101" s="51"/>
      <c r="C101" s="83"/>
      <c r="D101" s="83"/>
      <c r="E101" s="83"/>
      <c r="F101" s="83"/>
      <c r="G101" s="83"/>
      <c r="H101" s="83"/>
      <c r="I101" s="83"/>
      <c r="J101" s="83"/>
      <c r="K101" s="83"/>
      <c r="L101" s="83"/>
    </row>
    <row r="102">
      <c r="A102" s="212"/>
      <c r="B102" s="51"/>
      <c r="C102" s="83"/>
      <c r="D102" s="83"/>
      <c r="E102" s="83"/>
      <c r="F102" s="83"/>
      <c r="G102" s="83"/>
      <c r="H102" s="83"/>
      <c r="I102" s="83"/>
      <c r="J102" s="83"/>
      <c r="K102" s="83"/>
      <c r="L102" s="83"/>
    </row>
    <row r="103">
      <c r="A103" s="212"/>
      <c r="B103" s="51"/>
      <c r="C103" s="83"/>
      <c r="D103" s="83"/>
      <c r="E103" s="83"/>
      <c r="F103" s="83"/>
      <c r="G103" s="83"/>
      <c r="H103" s="83"/>
      <c r="I103" s="83"/>
      <c r="J103" s="83"/>
      <c r="K103" s="83"/>
      <c r="L103" s="83"/>
    </row>
    <row r="104">
      <c r="A104" s="212"/>
      <c r="B104" s="51"/>
      <c r="C104" s="83"/>
      <c r="D104" s="83"/>
      <c r="E104" s="83"/>
      <c r="F104" s="83"/>
      <c r="G104" s="83"/>
      <c r="H104" s="83"/>
      <c r="I104" s="83"/>
      <c r="J104" s="83"/>
      <c r="K104" s="83"/>
      <c r="L104" s="83"/>
    </row>
    <row r="105">
      <c r="A105" s="212"/>
      <c r="B105" s="51"/>
      <c r="C105" s="83"/>
      <c r="D105" s="83"/>
      <c r="E105" s="83"/>
      <c r="F105" s="83"/>
      <c r="G105" s="83"/>
      <c r="H105" s="83"/>
      <c r="I105" s="83"/>
      <c r="J105" s="83"/>
      <c r="K105" s="83"/>
      <c r="L105" s="83"/>
    </row>
    <row r="106">
      <c r="A106" s="212"/>
      <c r="B106" s="51"/>
      <c r="C106" s="83"/>
      <c r="D106" s="83"/>
      <c r="E106" s="83"/>
      <c r="F106" s="83"/>
      <c r="G106" s="83"/>
      <c r="H106" s="83"/>
      <c r="I106" s="83"/>
      <c r="J106" s="83"/>
      <c r="K106" s="83"/>
      <c r="L106" s="83"/>
    </row>
    <row r="107">
      <c r="A107" s="212"/>
      <c r="B107" s="51"/>
      <c r="C107" s="83"/>
      <c r="D107" s="83"/>
      <c r="E107" s="83"/>
      <c r="F107" s="83"/>
      <c r="G107" s="83"/>
      <c r="H107" s="83"/>
      <c r="I107" s="83"/>
      <c r="J107" s="83"/>
      <c r="K107" s="83"/>
      <c r="L107" s="83"/>
    </row>
    <row r="108">
      <c r="A108" s="212"/>
      <c r="B108" s="51"/>
      <c r="C108" s="83"/>
      <c r="D108" s="83"/>
      <c r="E108" s="83"/>
      <c r="F108" s="83"/>
      <c r="G108" s="83"/>
      <c r="H108" s="83"/>
      <c r="I108" s="83"/>
      <c r="J108" s="83"/>
      <c r="K108" s="83"/>
      <c r="L108" s="83"/>
    </row>
    <row r="109">
      <c r="A109" s="212"/>
      <c r="B109" s="51"/>
      <c r="C109" s="83"/>
      <c r="D109" s="83"/>
      <c r="E109" s="83"/>
      <c r="F109" s="83"/>
      <c r="G109" s="83"/>
      <c r="H109" s="83"/>
      <c r="I109" s="83"/>
      <c r="J109" s="83"/>
      <c r="K109" s="83"/>
      <c r="L109" s="83"/>
    </row>
    <row r="110">
      <c r="A110" s="212"/>
      <c r="B110" s="51"/>
      <c r="C110" s="83"/>
      <c r="D110" s="83"/>
      <c r="E110" s="83"/>
      <c r="F110" s="83"/>
      <c r="G110" s="83"/>
      <c r="H110" s="83"/>
      <c r="I110" s="83"/>
      <c r="J110" s="83"/>
      <c r="K110" s="83"/>
      <c r="L110" s="83"/>
    </row>
    <row r="111">
      <c r="A111" s="212"/>
      <c r="B111" s="51"/>
      <c r="C111" s="83"/>
      <c r="D111" s="83"/>
      <c r="E111" s="83"/>
      <c r="F111" s="83"/>
      <c r="G111" s="83"/>
      <c r="H111" s="83"/>
      <c r="I111" s="83"/>
      <c r="J111" s="83"/>
      <c r="K111" s="83"/>
      <c r="L111" s="83"/>
    </row>
    <row r="112">
      <c r="A112" s="212"/>
      <c r="B112" s="51"/>
      <c r="C112" s="83"/>
      <c r="D112" s="83"/>
      <c r="E112" s="83"/>
      <c r="F112" s="83"/>
      <c r="G112" s="83"/>
      <c r="H112" s="83"/>
      <c r="I112" s="83"/>
      <c r="J112" s="83"/>
      <c r="K112" s="83"/>
      <c r="L112" s="83"/>
    </row>
    <row r="113">
      <c r="A113" s="212"/>
      <c r="B113" s="51"/>
      <c r="C113" s="83"/>
      <c r="D113" s="83"/>
      <c r="E113" s="83"/>
      <c r="F113" s="83"/>
      <c r="G113" s="83"/>
      <c r="H113" s="83"/>
      <c r="I113" s="83"/>
      <c r="J113" s="83"/>
      <c r="K113" s="83"/>
      <c r="L113" s="83"/>
    </row>
    <row r="114">
      <c r="A114" s="212"/>
      <c r="B114" s="51"/>
      <c r="C114" s="83"/>
      <c r="D114" s="83"/>
      <c r="E114" s="83"/>
      <c r="F114" s="83"/>
      <c r="G114" s="83"/>
      <c r="H114" s="83"/>
      <c r="I114" s="83"/>
      <c r="J114" s="83"/>
      <c r="K114" s="83"/>
      <c r="L114" s="83"/>
    </row>
    <row r="115">
      <c r="A115" s="212"/>
      <c r="B115" s="51"/>
      <c r="C115" s="83"/>
      <c r="D115" s="83"/>
      <c r="E115" s="83"/>
      <c r="F115" s="83"/>
      <c r="G115" s="83"/>
      <c r="H115" s="83"/>
      <c r="I115" s="83"/>
      <c r="J115" s="83"/>
      <c r="K115" s="83"/>
      <c r="L115" s="83"/>
    </row>
    <row r="116">
      <c r="A116" s="212"/>
      <c r="B116" s="51"/>
      <c r="C116" s="83"/>
      <c r="D116" s="83"/>
      <c r="E116" s="83"/>
      <c r="F116" s="83"/>
      <c r="G116" s="83"/>
      <c r="H116" s="83"/>
      <c r="I116" s="83"/>
      <c r="J116" s="83"/>
      <c r="K116" s="83"/>
      <c r="L116" s="83"/>
    </row>
    <row r="117">
      <c r="A117" s="212"/>
      <c r="B117" s="51"/>
      <c r="C117" s="83"/>
      <c r="D117" s="83"/>
      <c r="E117" s="83"/>
      <c r="F117" s="83"/>
      <c r="G117" s="83"/>
      <c r="H117" s="83"/>
      <c r="I117" s="83"/>
      <c r="J117" s="83"/>
      <c r="K117" s="83"/>
      <c r="L117" s="83"/>
    </row>
    <row r="118">
      <c r="A118" s="212"/>
      <c r="B118" s="51"/>
      <c r="C118" s="83"/>
      <c r="D118" s="83"/>
      <c r="E118" s="83"/>
      <c r="F118" s="83"/>
      <c r="G118" s="83"/>
      <c r="H118" s="83"/>
      <c r="I118" s="83"/>
      <c r="J118" s="83"/>
      <c r="K118" s="83"/>
      <c r="L118" s="83"/>
    </row>
    <row r="119">
      <c r="A119" s="212"/>
      <c r="B119" s="51"/>
      <c r="C119" s="83"/>
      <c r="D119" s="83"/>
      <c r="E119" s="83"/>
      <c r="F119" s="83"/>
      <c r="G119" s="83"/>
      <c r="H119" s="83"/>
      <c r="I119" s="83"/>
      <c r="J119" s="83"/>
      <c r="K119" s="83"/>
      <c r="L119" s="83"/>
    </row>
    <row r="120">
      <c r="A120" s="212"/>
      <c r="B120" s="51"/>
      <c r="C120" s="83"/>
      <c r="D120" s="83"/>
      <c r="E120" s="83"/>
      <c r="F120" s="83"/>
      <c r="G120" s="83"/>
      <c r="H120" s="83"/>
      <c r="I120" s="83"/>
      <c r="J120" s="83"/>
      <c r="K120" s="83"/>
      <c r="L120" s="83"/>
    </row>
    <row r="121">
      <c r="A121" s="212"/>
      <c r="B121" s="51"/>
      <c r="C121" s="83"/>
      <c r="D121" s="83"/>
      <c r="E121" s="83"/>
      <c r="F121" s="83"/>
      <c r="G121" s="83"/>
      <c r="H121" s="83"/>
      <c r="I121" s="83"/>
      <c r="J121" s="83"/>
      <c r="K121" s="83"/>
      <c r="L121" s="83"/>
    </row>
    <row r="122">
      <c r="A122" s="212"/>
      <c r="B122" s="51"/>
      <c r="C122" s="83"/>
      <c r="D122" s="83"/>
      <c r="E122" s="83"/>
      <c r="F122" s="83"/>
      <c r="G122" s="83"/>
      <c r="H122" s="83"/>
      <c r="I122" s="83"/>
      <c r="J122" s="83"/>
      <c r="K122" s="83"/>
      <c r="L122" s="83"/>
    </row>
    <row r="123">
      <c r="A123" s="212"/>
      <c r="B123" s="51"/>
      <c r="C123" s="83"/>
      <c r="D123" s="83"/>
      <c r="E123" s="83"/>
      <c r="F123" s="83"/>
      <c r="G123" s="83"/>
      <c r="H123" s="83"/>
      <c r="I123" s="83"/>
      <c r="J123" s="83"/>
      <c r="K123" s="83"/>
      <c r="L123" s="83"/>
    </row>
  </sheetData>
  <hyperlinks>
    <hyperlink r:id="rId1" ref="J1"/>
  </hyperlinks>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56.43"/>
    <col customWidth="1" min="2" max="2" width="17.43"/>
    <col customWidth="1" min="3" max="3" width="15.57"/>
    <col customWidth="1" min="4" max="4" width="8.71"/>
    <col customWidth="1" min="5" max="5" width="50.29"/>
    <col customWidth="1" min="6" max="6" width="17.0"/>
    <col customWidth="1" min="7" max="7" width="16.0"/>
  </cols>
  <sheetData>
    <row r="1" ht="17.25" customHeight="1">
      <c r="A1" s="137" t="s">
        <v>1192</v>
      </c>
      <c r="C1" s="75"/>
      <c r="D1" s="216"/>
      <c r="E1" s="127"/>
      <c r="F1" s="75"/>
      <c r="G1" s="218" t="str">
        <f>HYPERLINK("https://drive.google.com/open?id=0B8sY5vZfk1W5LXB5SVBmTG1ybGs&amp;authuser=0","see original PDF")</f>
        <v>see original PDF</v>
      </c>
    </row>
    <row r="2">
      <c r="A2" s="220" t="s">
        <v>1194</v>
      </c>
      <c r="B2" s="222" t="s">
        <v>1195</v>
      </c>
      <c r="C2" s="185"/>
      <c r="D2" s="224"/>
      <c r="E2" s="203" t="s">
        <v>1202</v>
      </c>
      <c r="F2" s="222" t="s">
        <v>1195</v>
      </c>
      <c r="G2" s="185"/>
    </row>
    <row r="3" ht="24.0" customHeight="1">
      <c r="A3" s="199"/>
      <c r="B3" s="147" t="s">
        <v>1203</v>
      </c>
      <c r="C3" s="147" t="s">
        <v>1204</v>
      </c>
      <c r="D3" s="224"/>
      <c r="E3" s="199"/>
      <c r="F3" s="147" t="s">
        <v>1203</v>
      </c>
      <c r="G3" s="147" t="s">
        <v>1204</v>
      </c>
    </row>
    <row r="4" ht="19.5" customHeight="1">
      <c r="A4" s="75"/>
      <c r="B4" s="75"/>
      <c r="C4" s="75"/>
      <c r="D4" s="216"/>
      <c r="E4" s="127"/>
      <c r="F4" s="75"/>
      <c r="G4" s="75"/>
    </row>
    <row r="5" ht="19.5" customHeight="1">
      <c r="A5" s="75" t="s">
        <v>1205</v>
      </c>
      <c r="B5" s="75"/>
      <c r="C5" s="75"/>
      <c r="D5" s="216"/>
      <c r="E5" s="127" t="s">
        <v>1205</v>
      </c>
      <c r="F5" s="75"/>
      <c r="G5" s="75"/>
    </row>
    <row r="6" ht="19.5" customHeight="1">
      <c r="A6" s="75" t="s">
        <v>270</v>
      </c>
      <c r="B6" s="59">
        <v>2.5321012E8</v>
      </c>
      <c r="C6" s="59">
        <v>2.5321012E8</v>
      </c>
      <c r="D6" s="216"/>
      <c r="E6" s="127" t="s">
        <v>1206</v>
      </c>
      <c r="F6" s="75">
        <v>6.0E8</v>
      </c>
      <c r="G6" s="75">
        <v>5.4E8</v>
      </c>
    </row>
    <row r="7" ht="19.5" customHeight="1">
      <c r="A7" s="75" t="s">
        <v>1207</v>
      </c>
      <c r="B7" s="59">
        <v>6.0E8</v>
      </c>
      <c r="C7" s="59">
        <v>5.4E8</v>
      </c>
      <c r="D7" s="216"/>
      <c r="E7" s="127" t="s">
        <v>217</v>
      </c>
      <c r="F7" s="75">
        <v>2.5321012E8</v>
      </c>
      <c r="G7" s="75">
        <v>2.5321012E8</v>
      </c>
    </row>
    <row r="8" ht="19.5" customHeight="1">
      <c r="A8" s="75"/>
      <c r="B8" s="59"/>
      <c r="C8" s="227"/>
      <c r="D8" s="216"/>
      <c r="E8" s="127"/>
      <c r="F8" s="75"/>
      <c r="G8" s="75"/>
    </row>
    <row r="9" ht="19.5" customHeight="1">
      <c r="A9" s="75" t="s">
        <v>1209</v>
      </c>
      <c r="B9" s="59">
        <v>8.5321012E8</v>
      </c>
      <c r="C9" s="59">
        <v>7.9321012E8</v>
      </c>
      <c r="D9" s="216"/>
      <c r="E9" s="127" t="s">
        <v>1209</v>
      </c>
      <c r="F9" s="75">
        <v>8.5321012E8</v>
      </c>
      <c r="G9" s="75">
        <v>7.9321012E8</v>
      </c>
    </row>
    <row r="10" ht="19.5" customHeight="1">
      <c r="A10" s="75"/>
      <c r="B10" s="59"/>
      <c r="C10" s="59"/>
      <c r="D10" s="216"/>
      <c r="E10" s="127"/>
      <c r="F10" s="75"/>
      <c r="G10" s="75"/>
    </row>
    <row r="11" ht="19.5" customHeight="1">
      <c r="A11" s="75" t="s">
        <v>1210</v>
      </c>
      <c r="B11" s="59"/>
      <c r="C11" s="227"/>
      <c r="D11" s="216"/>
      <c r="E11" s="127" t="s">
        <v>1210</v>
      </c>
      <c r="F11" s="75"/>
      <c r="G11" s="75"/>
    </row>
    <row r="12" ht="19.5" customHeight="1">
      <c r="A12" s="75" t="s">
        <v>270</v>
      </c>
      <c r="B12" s="59">
        <v>1888720.0</v>
      </c>
      <c r="C12" s="59">
        <v>1888720.0</v>
      </c>
      <c r="D12" s="216"/>
      <c r="E12" s="127" t="s">
        <v>1206</v>
      </c>
      <c r="F12" s="75">
        <v>0.0</v>
      </c>
      <c r="G12" s="75">
        <v>0.0</v>
      </c>
    </row>
    <row r="13" ht="19.5" customHeight="1">
      <c r="A13" s="75"/>
      <c r="B13" s="59"/>
      <c r="C13" s="59"/>
      <c r="D13" s="216"/>
      <c r="E13" s="127" t="s">
        <v>217</v>
      </c>
      <c r="F13" s="75">
        <v>1888720.0</v>
      </c>
      <c r="G13" s="75">
        <v>1888720.0</v>
      </c>
    </row>
    <row r="14" ht="19.5" customHeight="1">
      <c r="A14" s="75"/>
      <c r="B14" s="59"/>
      <c r="C14" s="227"/>
      <c r="D14" s="216"/>
      <c r="E14" s="127"/>
      <c r="F14" s="75"/>
      <c r="G14" s="75"/>
    </row>
    <row r="15" ht="19.5" customHeight="1">
      <c r="A15" s="75" t="s">
        <v>1211</v>
      </c>
      <c r="B15" s="59">
        <v>1888720.0</v>
      </c>
      <c r="C15" s="59">
        <v>1888720.0</v>
      </c>
      <c r="D15" s="216"/>
      <c r="E15" s="127" t="s">
        <v>1211</v>
      </c>
      <c r="F15" s="75">
        <v>1888720.0</v>
      </c>
      <c r="G15" s="75">
        <v>1888720.0</v>
      </c>
    </row>
    <row r="16" ht="19.5" customHeight="1">
      <c r="A16" s="75"/>
      <c r="B16" s="59"/>
      <c r="C16" s="227"/>
      <c r="D16" s="216"/>
      <c r="E16" s="127"/>
      <c r="F16" s="75"/>
      <c r="G16" s="75"/>
    </row>
    <row r="17" ht="19.5" customHeight="1">
      <c r="A17" s="75" t="s">
        <v>1212</v>
      </c>
      <c r="B17" s="59"/>
      <c r="C17" s="227"/>
      <c r="D17" s="216"/>
      <c r="E17" s="127" t="s">
        <v>1212</v>
      </c>
      <c r="F17" s="75"/>
      <c r="G17" s="75"/>
    </row>
    <row r="18" ht="19.5" customHeight="1">
      <c r="A18" s="75" t="s">
        <v>270</v>
      </c>
      <c r="B18" s="59">
        <v>8.37674081E8</v>
      </c>
      <c r="C18" s="59">
        <v>8.37674081E8</v>
      </c>
      <c r="D18" s="216"/>
      <c r="E18" s="127" t="s">
        <v>1216</v>
      </c>
      <c r="F18" s="75">
        <v>0.0</v>
      </c>
      <c r="G18" s="75"/>
    </row>
    <row r="19" ht="19.5" customHeight="1">
      <c r="A19" s="75" t="s">
        <v>1207</v>
      </c>
      <c r="B19" s="59">
        <v>0.0</v>
      </c>
      <c r="C19" s="227">
        <v>0.0</v>
      </c>
      <c r="D19" s="216"/>
      <c r="E19" s="127" t="s">
        <v>1217</v>
      </c>
      <c r="F19" s="75">
        <v>4.8266E8</v>
      </c>
      <c r="G19" s="75">
        <v>5.82E8</v>
      </c>
    </row>
    <row r="20" ht="19.5" customHeight="1">
      <c r="A20" s="75" t="s">
        <v>1219</v>
      </c>
      <c r="B20" s="59">
        <v>4.8266E8</v>
      </c>
      <c r="C20" s="59">
        <v>5.82E8</v>
      </c>
      <c r="D20" s="216"/>
      <c r="E20" s="127" t="s">
        <v>217</v>
      </c>
      <c r="F20" s="75">
        <v>8.37674081E8</v>
      </c>
      <c r="G20" s="75">
        <v>8.37674081E8</v>
      </c>
    </row>
    <row r="21" ht="19.5" customHeight="1">
      <c r="A21" s="75"/>
      <c r="B21" s="59"/>
      <c r="C21" s="227"/>
      <c r="D21" s="216"/>
      <c r="E21" s="127"/>
      <c r="F21" s="75"/>
      <c r="G21" s="75"/>
    </row>
    <row r="22" ht="19.5" customHeight="1">
      <c r="A22" s="75" t="s">
        <v>1222</v>
      </c>
      <c r="B22" s="59">
        <v>1.320334081E9</v>
      </c>
      <c r="C22" s="59">
        <v>1.419674081E9</v>
      </c>
      <c r="D22" s="216"/>
      <c r="E22" s="127" t="s">
        <v>1222</v>
      </c>
      <c r="F22" s="75">
        <v>1.320334081E9</v>
      </c>
      <c r="G22" s="75">
        <v>1.419674081E9</v>
      </c>
    </row>
    <row r="23" ht="19.5" customHeight="1">
      <c r="A23" s="75"/>
      <c r="B23" s="59"/>
      <c r="C23" s="227"/>
      <c r="D23" s="216"/>
      <c r="E23" s="127"/>
      <c r="F23" s="75"/>
      <c r="G23" s="75"/>
    </row>
    <row r="24" ht="19.5" customHeight="1">
      <c r="A24" s="75" t="s">
        <v>1225</v>
      </c>
      <c r="B24" s="59"/>
      <c r="C24" s="227"/>
      <c r="D24" s="216"/>
      <c r="E24" s="127" t="s">
        <v>1225</v>
      </c>
      <c r="F24" s="75"/>
      <c r="G24" s="75"/>
    </row>
    <row r="25" ht="19.5" customHeight="1">
      <c r="A25" s="75" t="s">
        <v>270</v>
      </c>
      <c r="B25" s="59">
        <v>4.14949654E8</v>
      </c>
      <c r="C25" s="59">
        <v>4.14949654E8</v>
      </c>
      <c r="D25" s="216"/>
      <c r="E25" s="127" t="s">
        <v>1216</v>
      </c>
      <c r="F25" s="75">
        <v>0.0</v>
      </c>
      <c r="G25" s="75"/>
    </row>
    <row r="26" ht="19.5" customHeight="1">
      <c r="A26" s="75" t="s">
        <v>1228</v>
      </c>
      <c r="B26" s="59">
        <v>9.7576E8</v>
      </c>
      <c r="C26" s="59">
        <v>1.1393E9</v>
      </c>
      <c r="D26" s="216"/>
      <c r="E26" s="127" t="s">
        <v>1217</v>
      </c>
      <c r="F26" s="75">
        <v>1.092E8</v>
      </c>
      <c r="G26" s="75">
        <v>2.156E8</v>
      </c>
    </row>
    <row r="27" ht="19.5" customHeight="1">
      <c r="A27" s="75"/>
      <c r="B27" s="59"/>
      <c r="C27" s="59"/>
      <c r="D27" s="216"/>
      <c r="E27" s="127" t="s">
        <v>1229</v>
      </c>
      <c r="F27" s="75">
        <v>4.8266E8</v>
      </c>
      <c r="G27" s="75">
        <v>5.82E8</v>
      </c>
    </row>
    <row r="28" ht="19.5" customHeight="1">
      <c r="A28" s="75"/>
      <c r="B28" s="59"/>
      <c r="C28" s="227"/>
      <c r="D28" s="216"/>
      <c r="E28" s="127" t="s">
        <v>1230</v>
      </c>
      <c r="F28" s="75">
        <v>3.819E8</v>
      </c>
      <c r="G28" s="75">
        <v>3.3882E8</v>
      </c>
    </row>
    <row r="29" ht="19.5" customHeight="1">
      <c r="A29" s="75"/>
      <c r="B29" s="59"/>
      <c r="C29" s="227"/>
      <c r="D29" s="216"/>
      <c r="E29" s="127" t="s">
        <v>1231</v>
      </c>
      <c r="F29" s="75">
        <v>2000000.0</v>
      </c>
      <c r="G29" s="75">
        <v>2880000.0</v>
      </c>
    </row>
    <row r="30" ht="19.5" customHeight="1">
      <c r="A30" s="75"/>
      <c r="B30" s="59"/>
      <c r="C30" s="59"/>
      <c r="D30" s="216"/>
      <c r="E30" s="127" t="s">
        <v>217</v>
      </c>
      <c r="F30" s="75">
        <v>4.14949654E8</v>
      </c>
      <c r="G30" s="75">
        <v>4.14949654E8</v>
      </c>
    </row>
    <row r="31" ht="19.5" customHeight="1">
      <c r="A31" s="75"/>
      <c r="B31" s="59"/>
      <c r="C31" s="227"/>
      <c r="D31" s="216"/>
      <c r="E31" s="127"/>
      <c r="F31" s="75"/>
      <c r="G31" s="75"/>
    </row>
    <row r="32" ht="19.5" customHeight="1">
      <c r="A32" s="75" t="s">
        <v>1234</v>
      </c>
      <c r="B32" s="59">
        <v>1.390709654E9</v>
      </c>
      <c r="C32" s="59">
        <v>1.554249654E9</v>
      </c>
      <c r="D32" s="216"/>
      <c r="E32" s="127" t="s">
        <v>1234</v>
      </c>
      <c r="F32" s="75">
        <v>1.390709654E9</v>
      </c>
      <c r="G32" s="75">
        <v>1.554249654E9</v>
      </c>
    </row>
    <row r="33" ht="19.5" customHeight="1">
      <c r="A33" s="75"/>
      <c r="B33" s="59"/>
      <c r="C33" s="227"/>
      <c r="D33" s="216"/>
      <c r="E33" s="127"/>
      <c r="F33" s="75"/>
      <c r="G33" s="75"/>
    </row>
    <row r="34" ht="19.5" customHeight="1">
      <c r="A34" s="75" t="s">
        <v>1236</v>
      </c>
      <c r="B34" s="59"/>
      <c r="C34" s="227"/>
      <c r="D34" s="216"/>
      <c r="E34" s="127" t="s">
        <v>1236</v>
      </c>
      <c r="F34" s="75"/>
      <c r="G34" s="75"/>
    </row>
    <row r="35" ht="19.5" customHeight="1">
      <c r="A35" s="75" t="s">
        <v>270</v>
      </c>
      <c r="B35" s="59">
        <v>3.58005103E8</v>
      </c>
      <c r="C35" s="59">
        <v>3.58005103E8</v>
      </c>
      <c r="D35" s="216"/>
      <c r="E35" s="127" t="s">
        <v>1216</v>
      </c>
      <c r="F35" s="75">
        <v>0.0</v>
      </c>
      <c r="G35" s="75"/>
    </row>
    <row r="36" ht="19.5" customHeight="1">
      <c r="A36" s="75" t="s">
        <v>1228</v>
      </c>
      <c r="B36" s="59">
        <v>1.317E8</v>
      </c>
      <c r="C36" s="59">
        <v>1.4282E8</v>
      </c>
      <c r="D36" s="216"/>
      <c r="E36" s="127" t="s">
        <v>1217</v>
      </c>
      <c r="F36" s="75">
        <v>1.317E8</v>
      </c>
      <c r="G36" s="75">
        <v>1.4282E8</v>
      </c>
    </row>
    <row r="37" ht="19.5" customHeight="1">
      <c r="A37" s="75"/>
      <c r="B37" s="59"/>
      <c r="C37" s="227"/>
      <c r="D37" s="216"/>
      <c r="E37" s="127" t="s">
        <v>217</v>
      </c>
      <c r="F37" s="75">
        <v>3.58005103E8</v>
      </c>
      <c r="G37" s="75">
        <v>3.58005103E8</v>
      </c>
    </row>
    <row r="38" ht="19.5" customHeight="1">
      <c r="A38" s="75"/>
      <c r="B38" s="59"/>
      <c r="C38" s="227"/>
      <c r="D38" s="216"/>
      <c r="E38" s="127"/>
      <c r="F38" s="75"/>
      <c r="G38" s="75"/>
    </row>
    <row r="39" ht="19.5" customHeight="1">
      <c r="A39" s="75" t="s">
        <v>1245</v>
      </c>
      <c r="B39" s="59">
        <v>4.89705103E8</v>
      </c>
      <c r="C39" s="59">
        <v>5.00825103E8</v>
      </c>
      <c r="D39" s="216"/>
      <c r="E39" s="127" t="s">
        <v>1245</v>
      </c>
      <c r="F39" s="75">
        <v>4.89705103E8</v>
      </c>
      <c r="G39" s="75">
        <v>5.00825103E8</v>
      </c>
    </row>
    <row r="40" ht="19.5" customHeight="1">
      <c r="A40" s="75"/>
      <c r="B40" s="59"/>
      <c r="C40" s="59"/>
      <c r="D40" s="216"/>
      <c r="E40" s="127"/>
      <c r="F40" s="75"/>
      <c r="G40" s="75"/>
    </row>
    <row r="41" ht="19.5" customHeight="1">
      <c r="A41" s="75" t="s">
        <v>1251</v>
      </c>
      <c r="B41" s="59"/>
      <c r="C41" s="59"/>
      <c r="D41" s="216"/>
      <c r="E41" s="127" t="s">
        <v>1251</v>
      </c>
      <c r="F41" s="75"/>
      <c r="G41" s="75"/>
    </row>
    <row r="42" ht="19.5" customHeight="1">
      <c r="A42" s="75"/>
      <c r="B42" s="59"/>
      <c r="C42" s="59"/>
      <c r="D42" s="216"/>
      <c r="E42" s="127"/>
      <c r="F42" s="75"/>
      <c r="G42" s="75"/>
    </row>
    <row r="43" ht="19.5" customHeight="1">
      <c r="A43" s="75" t="s">
        <v>1256</v>
      </c>
      <c r="B43" s="59"/>
      <c r="C43" s="59"/>
      <c r="D43" s="216"/>
      <c r="E43" s="127" t="s">
        <v>1256</v>
      </c>
      <c r="F43" s="75"/>
      <c r="G43" s="75"/>
    </row>
    <row r="44" ht="19.5" customHeight="1">
      <c r="A44" s="75" t="s">
        <v>270</v>
      </c>
      <c r="B44" s="59">
        <v>-1.5628431E7</v>
      </c>
      <c r="C44" s="59">
        <v>-1.5628431E7</v>
      </c>
      <c r="D44" s="216"/>
      <c r="E44" s="127" t="s">
        <v>1206</v>
      </c>
      <c r="F44" s="75">
        <v>3.6E7</v>
      </c>
      <c r="G44" s="75">
        <v>3.6E7</v>
      </c>
    </row>
    <row r="45" ht="21.0" customHeight="1">
      <c r="A45" s="75" t="s">
        <v>1261</v>
      </c>
      <c r="B45" s="59">
        <v>3.6E7</v>
      </c>
      <c r="C45" s="59">
        <v>3.6E7</v>
      </c>
      <c r="D45" s="216"/>
      <c r="E45" s="127" t="s">
        <v>217</v>
      </c>
      <c r="F45" s="75">
        <v>-1.5628431E7</v>
      </c>
      <c r="G45" s="75">
        <v>-1.5628431E7</v>
      </c>
    </row>
    <row r="46" ht="19.5" customHeight="1">
      <c r="A46" s="75" t="s">
        <v>1264</v>
      </c>
      <c r="B46" s="59"/>
      <c r="C46" s="59"/>
      <c r="D46" s="216"/>
      <c r="E46" s="127" t="s">
        <v>1264</v>
      </c>
      <c r="F46" s="75"/>
      <c r="G46" s="75"/>
    </row>
    <row r="47" ht="19.5" customHeight="1">
      <c r="A47" s="75" t="s">
        <v>270</v>
      </c>
      <c r="B47" s="59">
        <v>-1.3717568E7</v>
      </c>
      <c r="C47" s="59">
        <v>-1.3717568E7</v>
      </c>
      <c r="D47" s="216"/>
      <c r="E47" s="127" t="s">
        <v>1206</v>
      </c>
      <c r="F47" s="75">
        <v>2.0E7</v>
      </c>
      <c r="G47" s="75">
        <v>2.0E7</v>
      </c>
    </row>
    <row r="48" ht="36.0" customHeight="1">
      <c r="A48" s="75" t="s">
        <v>1261</v>
      </c>
      <c r="B48" s="59">
        <v>2.0E7</v>
      </c>
      <c r="C48" s="59">
        <v>2.0E7</v>
      </c>
      <c r="D48" s="216"/>
      <c r="E48" s="127" t="s">
        <v>217</v>
      </c>
      <c r="F48" s="75">
        <v>-1.3717568E7</v>
      </c>
      <c r="G48" s="75">
        <v>-1.3717568E7</v>
      </c>
    </row>
    <row r="49" ht="40.5" customHeight="1">
      <c r="A49" s="127" t="s">
        <v>1268</v>
      </c>
      <c r="B49" s="59">
        <v>0.0</v>
      </c>
      <c r="C49" s="59">
        <v>0.0</v>
      </c>
      <c r="D49" s="216"/>
      <c r="E49" s="127" t="s">
        <v>1271</v>
      </c>
      <c r="F49" s="75">
        <v>0.0</v>
      </c>
      <c r="G49" s="75">
        <v>0.0</v>
      </c>
    </row>
    <row r="50" ht="31.5" customHeight="1">
      <c r="A50" s="75"/>
      <c r="B50" s="59"/>
      <c r="C50" s="59"/>
      <c r="D50" s="216"/>
      <c r="E50" s="127"/>
      <c r="F50" s="75"/>
      <c r="G50" s="75"/>
    </row>
    <row r="51" ht="30.0" customHeight="1">
      <c r="A51" s="75" t="s">
        <v>1275</v>
      </c>
      <c r="B51" s="59">
        <v>2.6654E7</v>
      </c>
      <c r="C51" s="59">
        <v>2.6654E7</v>
      </c>
      <c r="D51" s="216"/>
      <c r="E51" s="127" t="s">
        <v>1275</v>
      </c>
      <c r="F51" s="75">
        <v>2.6654E7</v>
      </c>
      <c r="G51" s="75">
        <v>2.6654E7</v>
      </c>
    </row>
    <row r="52" ht="19.5" customHeight="1">
      <c r="A52" s="75"/>
      <c r="B52" s="59"/>
      <c r="C52" s="59"/>
      <c r="D52" s="216"/>
      <c r="E52" s="127"/>
      <c r="F52" s="75"/>
      <c r="G52" s="75"/>
    </row>
    <row r="53" ht="19.5" customHeight="1">
      <c r="A53" s="75" t="s">
        <v>1279</v>
      </c>
      <c r="B53" s="59"/>
      <c r="C53" s="59"/>
      <c r="D53" s="216"/>
      <c r="E53" s="127" t="s">
        <v>1279</v>
      </c>
      <c r="F53" s="75"/>
      <c r="G53" s="75"/>
    </row>
    <row r="54" ht="19.5" customHeight="1">
      <c r="A54" s="75" t="s">
        <v>270</v>
      </c>
      <c r="B54" s="59">
        <v>5.5411506E8</v>
      </c>
      <c r="C54" s="59">
        <v>8.08798204E8</v>
      </c>
      <c r="D54" s="216"/>
      <c r="E54" s="127" t="s">
        <v>1216</v>
      </c>
      <c r="F54" s="75">
        <v>0.0</v>
      </c>
      <c r="G54" s="75"/>
    </row>
    <row r="55" ht="19.5" customHeight="1">
      <c r="A55" s="75" t="s">
        <v>1207</v>
      </c>
      <c r="B55" s="59">
        <v>1.6352E8</v>
      </c>
      <c r="C55" s="59">
        <v>1.882E8</v>
      </c>
      <c r="D55" s="216"/>
      <c r="E55" s="127" t="s">
        <v>1217</v>
      </c>
      <c r="F55" s="75">
        <v>0.0</v>
      </c>
      <c r="G55" s="75">
        <v>0.0</v>
      </c>
    </row>
    <row r="56">
      <c r="A56" s="75" t="s">
        <v>1289</v>
      </c>
      <c r="B56" s="59">
        <v>9.1163144E7</v>
      </c>
      <c r="C56" s="59">
        <v>1.2069361E8</v>
      </c>
      <c r="D56" s="216"/>
      <c r="E56" s="127" t="s">
        <v>217</v>
      </c>
      <c r="F56" s="75">
        <v>8.08798204E8</v>
      </c>
      <c r="G56" s="75">
        <v>1.117691814E9</v>
      </c>
    </row>
    <row r="57" ht="19.5" customHeight="1">
      <c r="A57" s="75"/>
      <c r="B57" s="59"/>
      <c r="C57" s="59"/>
      <c r="D57" s="216"/>
      <c r="E57" s="127"/>
      <c r="F57" s="75"/>
      <c r="G57" s="75"/>
    </row>
    <row r="58" ht="15.75" customHeight="1">
      <c r="A58" s="236" t="s">
        <v>1294</v>
      </c>
      <c r="B58" s="237">
        <v>8.08798204E8</v>
      </c>
      <c r="C58" s="237">
        <v>1.117691814E9</v>
      </c>
      <c r="D58" s="289"/>
      <c r="E58" s="250" t="s">
        <v>1294</v>
      </c>
      <c r="F58" s="236">
        <v>8.08798204E8</v>
      </c>
      <c r="G58" s="236">
        <v>1.117691814E9</v>
      </c>
    </row>
    <row r="59" ht="15.75" customHeight="1">
      <c r="A59" s="232"/>
      <c r="B59" s="232" t="s">
        <v>2351</v>
      </c>
      <c r="C59" s="232"/>
      <c r="D59" s="325"/>
      <c r="E59" s="254"/>
      <c r="F59" s="232"/>
      <c r="G59" s="232"/>
    </row>
    <row r="60">
      <c r="A60" s="75" t="s">
        <v>3104</v>
      </c>
      <c r="B60" s="327"/>
      <c r="C60" s="327"/>
      <c r="D60" s="216"/>
      <c r="E60" s="127" t="s">
        <v>3104</v>
      </c>
      <c r="F60" s="75"/>
      <c r="G60" s="75"/>
    </row>
    <row r="61">
      <c r="A61" s="75" t="s">
        <v>270</v>
      </c>
      <c r="B61" s="345">
        <v>893130.0</v>
      </c>
      <c r="C61" s="327">
        <v>893130.0</v>
      </c>
      <c r="D61" s="216"/>
      <c r="E61" s="127" t="s">
        <v>1206</v>
      </c>
      <c r="F61" s="75">
        <v>0.0</v>
      </c>
      <c r="G61" s="75">
        <v>0.0</v>
      </c>
    </row>
    <row r="62">
      <c r="A62" s="75" t="s">
        <v>1207</v>
      </c>
      <c r="B62" s="345">
        <v>0.0</v>
      </c>
      <c r="C62" s="327">
        <v>0.0</v>
      </c>
      <c r="D62" s="216"/>
      <c r="E62" s="127" t="s">
        <v>217</v>
      </c>
      <c r="F62" s="75">
        <v>893130.0</v>
      </c>
      <c r="G62" s="75">
        <v>893130.0</v>
      </c>
    </row>
    <row r="63">
      <c r="A63" s="75"/>
      <c r="B63" s="327"/>
      <c r="C63" s="327"/>
      <c r="D63" s="216"/>
      <c r="E63" s="127"/>
      <c r="F63" s="75"/>
      <c r="G63" s="75"/>
    </row>
    <row r="64">
      <c r="A64" s="75" t="s">
        <v>3472</v>
      </c>
      <c r="B64" s="345">
        <v>893130.0</v>
      </c>
      <c r="C64" s="327">
        <v>893130.0</v>
      </c>
      <c r="D64" s="216"/>
      <c r="E64" s="127" t="s">
        <v>3472</v>
      </c>
      <c r="F64" s="75">
        <v>893130.0</v>
      </c>
      <c r="G64" s="75">
        <v>893130.0</v>
      </c>
    </row>
    <row r="65">
      <c r="A65" s="75"/>
      <c r="B65" s="327"/>
      <c r="C65" s="327"/>
      <c r="D65" s="216"/>
      <c r="E65" s="127"/>
      <c r="F65" s="75"/>
      <c r="G65" s="75"/>
    </row>
    <row r="66">
      <c r="A66" s="75" t="s">
        <v>3480</v>
      </c>
      <c r="B66" s="327"/>
      <c r="C66" s="327"/>
      <c r="D66" s="216"/>
      <c r="E66" s="127" t="s">
        <v>3480</v>
      </c>
      <c r="F66" s="75"/>
      <c r="G66" s="75"/>
    </row>
    <row r="67">
      <c r="A67" s="75" t="s">
        <v>270</v>
      </c>
      <c r="B67" s="345">
        <v>6.7465565E7</v>
      </c>
      <c r="C67" s="327">
        <v>6.7465565E7</v>
      </c>
      <c r="D67" s="216"/>
      <c r="E67" s="127" t="s">
        <v>1206</v>
      </c>
      <c r="F67" s="75">
        <v>0.0</v>
      </c>
      <c r="G67" s="75">
        <v>0.0</v>
      </c>
    </row>
    <row r="68" ht="15.0" customHeight="1">
      <c r="A68" s="75" t="s">
        <v>3488</v>
      </c>
      <c r="B68" s="327"/>
      <c r="C68" s="327"/>
      <c r="D68" s="216"/>
      <c r="E68" s="127" t="s">
        <v>217</v>
      </c>
      <c r="F68" s="75">
        <v>6.7465565E7</v>
      </c>
      <c r="G68" s="75">
        <v>6.7465565E7</v>
      </c>
    </row>
    <row r="69">
      <c r="A69" s="75"/>
      <c r="B69" s="327"/>
      <c r="C69" s="327"/>
      <c r="D69" s="216"/>
      <c r="E69" s="127"/>
      <c r="F69" s="75"/>
      <c r="G69" s="75"/>
    </row>
    <row r="70">
      <c r="A70" s="75" t="s">
        <v>3497</v>
      </c>
      <c r="B70" s="345">
        <v>6.7465565E7</v>
      </c>
      <c r="C70" s="327">
        <v>6.7465565E7</v>
      </c>
      <c r="D70" s="216"/>
      <c r="E70" s="127" t="s">
        <v>3497</v>
      </c>
      <c r="F70" s="75">
        <v>6.7465565E7</v>
      </c>
      <c r="G70" s="75">
        <v>6.7465565E7</v>
      </c>
    </row>
    <row r="71" ht="15.0" customHeight="1">
      <c r="A71" s="75"/>
      <c r="B71" s="327"/>
      <c r="C71" s="327"/>
      <c r="D71" s="216"/>
      <c r="E71" s="127"/>
      <c r="F71" s="75"/>
      <c r="G71" s="75"/>
    </row>
    <row r="72" ht="30.0" customHeight="1">
      <c r="A72" s="75" t="s">
        <v>3506</v>
      </c>
      <c r="B72" s="327"/>
      <c r="C72" s="327"/>
      <c r="D72" s="216"/>
      <c r="E72" s="127" t="s">
        <v>3506</v>
      </c>
      <c r="F72" s="75"/>
      <c r="G72" s="75"/>
    </row>
    <row r="73">
      <c r="A73" s="75"/>
      <c r="B73" s="327"/>
      <c r="C73" s="327"/>
      <c r="D73" s="216"/>
      <c r="E73" s="127"/>
      <c r="F73" s="75"/>
      <c r="G73" s="75"/>
    </row>
    <row r="74">
      <c r="A74" s="75" t="s">
        <v>3515</v>
      </c>
      <c r="B74" s="345">
        <v>3.829734E8</v>
      </c>
      <c r="C74" s="327">
        <v>3.969627E8</v>
      </c>
      <c r="D74" s="216"/>
      <c r="E74" s="127" t="s">
        <v>1206</v>
      </c>
      <c r="F74" s="75">
        <v>1.07312E8</v>
      </c>
      <c r="G74" s="75">
        <v>1.3292E8</v>
      </c>
    </row>
    <row r="75">
      <c r="A75" s="75" t="s">
        <v>3519</v>
      </c>
      <c r="B75" s="345">
        <v>6.5E7</v>
      </c>
      <c r="C75" s="327">
        <v>7.5E7</v>
      </c>
      <c r="D75" s="216"/>
      <c r="E75" s="127"/>
      <c r="F75" s="75"/>
      <c r="G75" s="75"/>
    </row>
    <row r="76">
      <c r="A76" s="75" t="s">
        <v>3525</v>
      </c>
      <c r="B76" s="345">
        <v>5.6E7</v>
      </c>
      <c r="C76" s="327">
        <v>7.048E7</v>
      </c>
      <c r="D76" s="216"/>
      <c r="E76" s="127"/>
      <c r="F76" s="75"/>
      <c r="G76" s="75"/>
    </row>
    <row r="77">
      <c r="A77" s="75" t="s">
        <v>3527</v>
      </c>
      <c r="B77" s="345">
        <v>100.0</v>
      </c>
      <c r="C77" s="327">
        <v>100.0</v>
      </c>
      <c r="D77" s="216"/>
      <c r="E77" s="127"/>
      <c r="F77" s="75"/>
      <c r="G77" s="75"/>
    </row>
    <row r="78">
      <c r="A78" s="75" t="s">
        <v>3530</v>
      </c>
      <c r="B78" s="345">
        <v>100.0</v>
      </c>
      <c r="C78" s="327">
        <v>100.0</v>
      </c>
      <c r="D78" s="216"/>
      <c r="E78" s="127"/>
      <c r="F78" s="75"/>
      <c r="G78" s="75"/>
    </row>
    <row r="79">
      <c r="A79" s="75" t="s">
        <v>3534</v>
      </c>
      <c r="B79" s="345">
        <v>100.0</v>
      </c>
      <c r="C79" s="327">
        <v>100.0</v>
      </c>
      <c r="D79" s="216"/>
      <c r="E79" s="127"/>
      <c r="F79" s="75"/>
      <c r="G79" s="75"/>
    </row>
    <row r="80">
      <c r="A80" s="75" t="s">
        <v>3537</v>
      </c>
      <c r="B80" s="345">
        <v>100000.0</v>
      </c>
      <c r="C80" s="327">
        <v>800000.0</v>
      </c>
      <c r="D80" s="216"/>
      <c r="E80" s="127"/>
      <c r="F80" s="75"/>
      <c r="G80" s="75"/>
    </row>
    <row r="81">
      <c r="A81" s="75" t="s">
        <v>3539</v>
      </c>
      <c r="B81" s="327"/>
      <c r="C81" s="327"/>
      <c r="D81" s="216"/>
      <c r="E81" s="127"/>
      <c r="F81" s="75"/>
      <c r="G81" s="75"/>
    </row>
    <row r="82">
      <c r="A82" s="75" t="s">
        <v>3542</v>
      </c>
      <c r="B82" s="345">
        <v>1000.0</v>
      </c>
      <c r="C82" s="327">
        <v>1000.0</v>
      </c>
      <c r="D82" s="216"/>
      <c r="E82" s="127"/>
      <c r="F82" s="75"/>
      <c r="G82" s="75"/>
    </row>
    <row r="83">
      <c r="A83" s="75" t="s">
        <v>3545</v>
      </c>
      <c r="B83" s="345">
        <v>200000.0</v>
      </c>
      <c r="C83" s="327">
        <v>50000.0</v>
      </c>
      <c r="D83" s="216"/>
      <c r="E83" s="127" t="s">
        <v>217</v>
      </c>
      <c r="F83" s="75">
        <v>3.969627E8</v>
      </c>
      <c r="G83" s="75">
        <v>4.10374E8</v>
      </c>
    </row>
    <row r="84">
      <c r="A84" s="75"/>
      <c r="B84" s="327"/>
      <c r="C84" s="327"/>
      <c r="D84" s="216"/>
      <c r="E84" s="127"/>
      <c r="F84" s="75"/>
      <c r="G84" s="75"/>
    </row>
    <row r="85" ht="30.0" customHeight="1">
      <c r="A85" s="75" t="s">
        <v>3550</v>
      </c>
      <c r="B85" s="345">
        <v>5.042747E8</v>
      </c>
      <c r="C85" s="327">
        <v>5.43294E8</v>
      </c>
      <c r="D85" s="216"/>
      <c r="E85" s="127" t="s">
        <v>3550</v>
      </c>
      <c r="F85" s="75">
        <v>5.042747E8</v>
      </c>
      <c r="G85" s="75">
        <v>5.43294E8</v>
      </c>
    </row>
    <row r="86">
      <c r="A86" s="75"/>
      <c r="B86" s="327"/>
      <c r="C86" s="327"/>
      <c r="D86" s="216"/>
      <c r="E86" s="127"/>
      <c r="F86" s="75"/>
      <c r="G86" s="75"/>
    </row>
    <row r="87">
      <c r="A87" s="75" t="s">
        <v>3556</v>
      </c>
      <c r="B87" s="327"/>
      <c r="C87" s="327"/>
      <c r="D87" s="216"/>
      <c r="E87" s="127" t="s">
        <v>3556</v>
      </c>
      <c r="F87" s="75"/>
      <c r="G87" s="75"/>
    </row>
    <row r="88">
      <c r="A88" s="75" t="s">
        <v>270</v>
      </c>
      <c r="B88" s="345">
        <v>2353171.0</v>
      </c>
      <c r="C88" s="327">
        <v>2353171.0</v>
      </c>
      <c r="D88" s="216"/>
      <c r="E88" s="127" t="s">
        <v>1206</v>
      </c>
      <c r="F88" s="75">
        <v>0.0</v>
      </c>
      <c r="G88" s="75">
        <v>0.0</v>
      </c>
    </row>
    <row r="89">
      <c r="A89" s="75" t="s">
        <v>4500</v>
      </c>
      <c r="B89" s="327"/>
      <c r="C89" s="327"/>
      <c r="D89" s="216"/>
      <c r="E89" s="127" t="s">
        <v>217</v>
      </c>
      <c r="F89" s="75">
        <v>2353171.0</v>
      </c>
      <c r="G89" s="75">
        <v>2353171.0</v>
      </c>
    </row>
    <row r="90">
      <c r="A90" s="75"/>
      <c r="B90" s="327"/>
      <c r="C90" s="327"/>
      <c r="D90" s="216"/>
      <c r="E90" s="127"/>
      <c r="F90" s="75"/>
      <c r="G90" s="75"/>
    </row>
    <row r="91">
      <c r="A91" s="75" t="s">
        <v>4504</v>
      </c>
      <c r="B91" s="345">
        <v>2353171.0</v>
      </c>
      <c r="C91" s="327">
        <v>2353171.0</v>
      </c>
      <c r="D91" s="216"/>
      <c r="E91" s="127" t="s">
        <v>4504</v>
      </c>
      <c r="F91" s="75">
        <v>2353171.0</v>
      </c>
      <c r="G91" s="75">
        <v>2353171.0</v>
      </c>
    </row>
    <row r="92">
      <c r="A92" s="75"/>
      <c r="B92" s="327"/>
      <c r="C92" s="327"/>
      <c r="D92" s="216"/>
      <c r="E92" s="127"/>
      <c r="F92" s="75"/>
      <c r="G92" s="75"/>
    </row>
    <row r="93">
      <c r="A93" s="75" t="s">
        <v>4687</v>
      </c>
      <c r="B93" s="327"/>
      <c r="C93" s="327"/>
      <c r="D93" s="216"/>
      <c r="E93" s="127" t="s">
        <v>4687</v>
      </c>
      <c r="F93" s="75"/>
      <c r="G93" s="75"/>
    </row>
    <row r="94">
      <c r="A94" s="75" t="s">
        <v>270</v>
      </c>
      <c r="B94" s="345">
        <v>3.2662084E7</v>
      </c>
      <c r="C94" s="327">
        <v>3.2662084E7</v>
      </c>
      <c r="D94" s="216"/>
      <c r="E94" s="127" t="s">
        <v>1216</v>
      </c>
      <c r="F94" s="75">
        <v>0.0</v>
      </c>
      <c r="G94" s="75"/>
    </row>
    <row r="95">
      <c r="A95" s="75" t="s">
        <v>4500</v>
      </c>
      <c r="B95" s="345">
        <v>0.0</v>
      </c>
      <c r="C95" s="327">
        <v>0.0</v>
      </c>
      <c r="D95" s="216"/>
      <c r="E95" s="127" t="s">
        <v>1217</v>
      </c>
      <c r="F95" s="75">
        <v>0.0</v>
      </c>
      <c r="G95" s="75">
        <v>0.0</v>
      </c>
    </row>
    <row r="96">
      <c r="A96" s="75"/>
      <c r="B96" s="327"/>
      <c r="C96" s="327"/>
      <c r="D96" s="216"/>
      <c r="E96" s="127" t="s">
        <v>217</v>
      </c>
      <c r="F96" s="75">
        <v>3.2662084E7</v>
      </c>
      <c r="G96" s="75">
        <v>3.2662084E7</v>
      </c>
    </row>
    <row r="97">
      <c r="A97" s="75"/>
      <c r="B97" s="327"/>
      <c r="C97" s="327"/>
      <c r="D97" s="216"/>
      <c r="E97" s="127"/>
      <c r="F97" s="75"/>
      <c r="G97" s="75"/>
    </row>
    <row r="98">
      <c r="A98" s="75" t="s">
        <v>4909</v>
      </c>
      <c r="B98" s="345">
        <v>3.2662084E7</v>
      </c>
      <c r="C98" s="327">
        <v>3.2662084E7</v>
      </c>
      <c r="D98" s="216"/>
      <c r="E98" s="127" t="s">
        <v>4909</v>
      </c>
      <c r="F98" s="75">
        <v>3.2662084E7</v>
      </c>
      <c r="G98" s="75">
        <v>3.2662084E7</v>
      </c>
    </row>
    <row r="99">
      <c r="A99" s="75"/>
      <c r="B99" s="327"/>
      <c r="C99" s="327"/>
      <c r="D99" s="216"/>
      <c r="E99" s="127"/>
      <c r="F99" s="75"/>
      <c r="G99" s="75"/>
    </row>
    <row r="100">
      <c r="A100" s="75" t="s">
        <v>4914</v>
      </c>
      <c r="B100" s="327"/>
      <c r="C100" s="327"/>
      <c r="D100" s="216"/>
      <c r="E100" s="127" t="s">
        <v>4914</v>
      </c>
      <c r="F100" s="75"/>
      <c r="G100" s="75"/>
    </row>
    <row r="101">
      <c r="A101" s="75" t="s">
        <v>270</v>
      </c>
      <c r="B101" s="345">
        <v>2900822.0</v>
      </c>
      <c r="C101" s="327">
        <v>2900822.0</v>
      </c>
      <c r="D101" s="216"/>
      <c r="E101" s="127" t="s">
        <v>1206</v>
      </c>
      <c r="F101" s="75">
        <v>0.0</v>
      </c>
      <c r="G101" s="75">
        <v>0.0</v>
      </c>
    </row>
    <row r="102">
      <c r="A102" s="75"/>
      <c r="B102" s="327"/>
      <c r="C102" s="327"/>
      <c r="D102" s="216"/>
      <c r="E102" s="127" t="s">
        <v>217</v>
      </c>
      <c r="F102" s="75">
        <v>2900822.0</v>
      </c>
      <c r="G102" s="75">
        <v>2900822.0</v>
      </c>
    </row>
    <row r="103">
      <c r="A103" s="75"/>
      <c r="B103" s="327"/>
      <c r="C103" s="327"/>
      <c r="D103" s="216"/>
      <c r="E103" s="127"/>
      <c r="F103" s="75"/>
      <c r="G103" s="75"/>
    </row>
    <row r="104">
      <c r="A104" s="75" t="s">
        <v>4933</v>
      </c>
      <c r="B104" s="345">
        <v>2900822.0</v>
      </c>
      <c r="C104" s="327">
        <v>2900822.0</v>
      </c>
      <c r="D104" s="216"/>
      <c r="E104" s="127" t="s">
        <v>4933</v>
      </c>
      <c r="F104" s="75">
        <v>2900822.0</v>
      </c>
      <c r="G104" s="75">
        <v>2900822.0</v>
      </c>
    </row>
    <row r="105">
      <c r="A105" s="75"/>
      <c r="B105" s="327"/>
      <c r="C105" s="327"/>
      <c r="D105" s="216"/>
      <c r="E105" s="127"/>
      <c r="F105" s="75"/>
      <c r="G105" s="75"/>
    </row>
    <row r="106">
      <c r="A106" s="75" t="s">
        <v>5061</v>
      </c>
      <c r="B106" s="327"/>
      <c r="C106" s="327"/>
      <c r="D106" s="216"/>
      <c r="E106" s="127" t="s">
        <v>5061</v>
      </c>
      <c r="F106" s="75"/>
      <c r="G106" s="75"/>
    </row>
    <row r="107">
      <c r="A107" s="75"/>
      <c r="B107" s="327"/>
      <c r="C107" s="327"/>
      <c r="D107" s="216"/>
      <c r="E107" s="127"/>
      <c r="F107" s="75"/>
      <c r="G107" s="75"/>
    </row>
    <row r="108">
      <c r="A108" s="75" t="s">
        <v>5072</v>
      </c>
      <c r="B108" s="327"/>
      <c r="C108" s="327"/>
      <c r="D108" s="216"/>
      <c r="E108" s="127" t="s">
        <v>5072</v>
      </c>
      <c r="F108" s="75"/>
      <c r="G108" s="75"/>
    </row>
    <row r="109">
      <c r="A109" s="75" t="s">
        <v>270</v>
      </c>
      <c r="B109" s="345">
        <v>9925346.0</v>
      </c>
      <c r="C109" s="327">
        <v>9925346.0</v>
      </c>
      <c r="D109" s="216"/>
      <c r="E109" s="127" t="s">
        <v>1206</v>
      </c>
      <c r="F109" s="75">
        <v>0.0</v>
      </c>
      <c r="G109" s="75">
        <v>0.0</v>
      </c>
    </row>
    <row r="110">
      <c r="A110" s="75" t="s">
        <v>5080</v>
      </c>
      <c r="B110" s="345">
        <v>0.0</v>
      </c>
      <c r="C110" s="327">
        <v>0.0</v>
      </c>
      <c r="D110" s="216"/>
      <c r="E110" s="127" t="s">
        <v>217</v>
      </c>
      <c r="F110" s="75">
        <v>9925346.0</v>
      </c>
      <c r="G110" s="75">
        <v>9925346.0</v>
      </c>
    </row>
    <row r="111">
      <c r="A111" s="75"/>
      <c r="B111" s="327"/>
      <c r="C111" s="327"/>
      <c r="D111" s="216"/>
      <c r="E111" s="127"/>
      <c r="F111" s="75"/>
      <c r="G111" s="75"/>
    </row>
    <row r="112">
      <c r="A112" s="75" t="s">
        <v>5085</v>
      </c>
      <c r="B112" s="345">
        <v>9925346.0</v>
      </c>
      <c r="C112" s="327">
        <v>9925346.0</v>
      </c>
      <c r="D112" s="216"/>
      <c r="E112" s="127" t="s">
        <v>5085</v>
      </c>
      <c r="F112" s="75">
        <v>9925346.0</v>
      </c>
      <c r="G112" s="75">
        <v>9925346.0</v>
      </c>
    </row>
    <row r="113" ht="15.75" customHeight="1">
      <c r="A113" s="236"/>
      <c r="B113" s="236"/>
      <c r="C113" s="236"/>
      <c r="D113" s="289"/>
      <c r="E113" s="250"/>
      <c r="F113" s="236"/>
      <c r="G113" s="236"/>
    </row>
    <row r="114" ht="15.75" customHeight="1">
      <c r="A114" s="232" t="s">
        <v>5093</v>
      </c>
      <c r="B114" s="232"/>
      <c r="C114" s="232"/>
      <c r="D114" s="325"/>
      <c r="E114" s="254" t="s">
        <v>5093</v>
      </c>
      <c r="F114" s="232"/>
      <c r="G114" s="232"/>
    </row>
    <row r="115">
      <c r="A115" s="75" t="s">
        <v>270</v>
      </c>
      <c r="B115" s="75">
        <v>368162.0</v>
      </c>
      <c r="C115" s="75">
        <v>368162.0</v>
      </c>
      <c r="D115" s="216"/>
      <c r="E115" s="127" t="s">
        <v>1206</v>
      </c>
      <c r="F115" s="75">
        <v>0.0</v>
      </c>
      <c r="G115" s="75">
        <v>0.0</v>
      </c>
    </row>
    <row r="116">
      <c r="A116" s="75"/>
      <c r="B116" s="75"/>
      <c r="C116" s="75"/>
      <c r="D116" s="216"/>
      <c r="E116" s="127" t="s">
        <v>217</v>
      </c>
      <c r="F116" s="75">
        <v>368162.0</v>
      </c>
      <c r="G116" s="75">
        <v>368162.0</v>
      </c>
    </row>
    <row r="117">
      <c r="A117" s="75"/>
      <c r="B117" s="75"/>
      <c r="C117" s="75"/>
      <c r="D117" s="216"/>
      <c r="E117" s="127"/>
      <c r="F117" s="75"/>
      <c r="G117" s="75"/>
    </row>
    <row r="118">
      <c r="A118" s="75" t="s">
        <v>5106</v>
      </c>
      <c r="B118" s="75">
        <v>368162.0</v>
      </c>
      <c r="C118" s="75">
        <v>368162.0</v>
      </c>
      <c r="D118" s="216"/>
      <c r="E118" s="127" t="s">
        <v>5106</v>
      </c>
      <c r="F118" s="75">
        <v>368162.0</v>
      </c>
      <c r="G118" s="75">
        <v>368162.0</v>
      </c>
    </row>
    <row r="119">
      <c r="A119" s="75"/>
      <c r="B119" s="75"/>
      <c r="C119" s="75"/>
      <c r="D119" s="216"/>
      <c r="E119" s="127"/>
      <c r="F119" s="75"/>
      <c r="G119" s="75"/>
    </row>
    <row r="120">
      <c r="A120" s="75" t="s">
        <v>5111</v>
      </c>
      <c r="B120" s="75"/>
      <c r="C120" s="75"/>
      <c r="D120" s="216"/>
      <c r="E120" s="127" t="s">
        <v>5111</v>
      </c>
      <c r="F120" s="75"/>
      <c r="G120" s="75"/>
    </row>
    <row r="121">
      <c r="A121" s="75" t="s">
        <v>270</v>
      </c>
      <c r="B121" s="75">
        <v>366219.0</v>
      </c>
      <c r="C121" s="75">
        <v>366219.0</v>
      </c>
      <c r="D121" s="216"/>
      <c r="E121" s="127" t="s">
        <v>1206</v>
      </c>
      <c r="F121" s="75">
        <v>0.0</v>
      </c>
      <c r="G121" s="75">
        <v>0.0</v>
      </c>
    </row>
    <row r="122">
      <c r="A122" s="75"/>
      <c r="B122" s="75"/>
      <c r="C122" s="75"/>
      <c r="D122" s="216"/>
      <c r="E122" s="127" t="s">
        <v>217</v>
      </c>
      <c r="F122" s="75">
        <v>366219.0</v>
      </c>
      <c r="G122" s="75">
        <v>366219.0</v>
      </c>
    </row>
    <row r="123">
      <c r="A123" s="75"/>
      <c r="B123" s="75"/>
      <c r="C123" s="75"/>
      <c r="D123" s="216"/>
      <c r="E123" s="127"/>
      <c r="F123" s="75"/>
      <c r="G123" s="75"/>
    </row>
    <row r="124">
      <c r="A124" s="75" t="s">
        <v>5119</v>
      </c>
      <c r="B124" s="75">
        <v>366219.0</v>
      </c>
      <c r="C124" s="75">
        <v>366219.0</v>
      </c>
      <c r="D124" s="216"/>
      <c r="E124" s="127" t="s">
        <v>5119</v>
      </c>
      <c r="F124" s="75">
        <v>366219.0</v>
      </c>
      <c r="G124" s="75">
        <v>366219.0</v>
      </c>
    </row>
    <row r="125">
      <c r="A125" s="75"/>
      <c r="B125" s="75"/>
      <c r="C125" s="75"/>
      <c r="D125" s="216"/>
      <c r="E125" s="127"/>
      <c r="F125" s="75"/>
      <c r="G125" s="75"/>
    </row>
    <row r="126">
      <c r="A126" s="75" t="s">
        <v>5124</v>
      </c>
      <c r="B126" s="75"/>
      <c r="C126" s="75"/>
      <c r="D126" s="216"/>
      <c r="E126" s="127" t="s">
        <v>5124</v>
      </c>
      <c r="F126" s="75"/>
      <c r="G126" s="75"/>
    </row>
    <row r="127">
      <c r="A127" s="75" t="s">
        <v>270</v>
      </c>
      <c r="B127" s="75">
        <v>4108946.0</v>
      </c>
      <c r="C127" s="75">
        <v>4108946.0</v>
      </c>
      <c r="D127" s="216"/>
      <c r="E127" s="127" t="s">
        <v>1206</v>
      </c>
      <c r="F127" s="75">
        <v>0.0</v>
      </c>
      <c r="G127" s="75">
        <v>0.0</v>
      </c>
    </row>
    <row r="128">
      <c r="A128" s="75" t="s">
        <v>5129</v>
      </c>
      <c r="B128" s="75">
        <v>0.0</v>
      </c>
      <c r="C128" s="75">
        <v>0.0</v>
      </c>
      <c r="D128" s="216"/>
      <c r="E128" s="127" t="s">
        <v>217</v>
      </c>
      <c r="F128" s="75">
        <v>4108946.0</v>
      </c>
      <c r="G128" s="75">
        <v>4108946.0</v>
      </c>
    </row>
    <row r="129">
      <c r="A129" s="75"/>
      <c r="B129" s="75"/>
      <c r="C129" s="75"/>
      <c r="D129" s="216"/>
      <c r="E129" s="127"/>
      <c r="F129" s="75"/>
      <c r="G129" s="75"/>
    </row>
    <row r="130" ht="15.0" customHeight="1">
      <c r="A130" s="75" t="s">
        <v>5143</v>
      </c>
      <c r="B130" s="75">
        <v>4108946.0</v>
      </c>
      <c r="C130" s="75">
        <v>4108946.0</v>
      </c>
      <c r="D130" s="216"/>
      <c r="E130" s="127" t="s">
        <v>5143</v>
      </c>
      <c r="F130" s="75">
        <v>4108946.0</v>
      </c>
      <c r="G130" s="75">
        <v>4108946.0</v>
      </c>
    </row>
    <row r="131">
      <c r="A131" s="75"/>
      <c r="B131" s="75"/>
      <c r="C131" s="75"/>
      <c r="D131" s="216"/>
      <c r="E131" s="127"/>
      <c r="F131" s="75"/>
      <c r="G131" s="75"/>
    </row>
    <row r="132">
      <c r="A132" s="75" t="s">
        <v>5148</v>
      </c>
      <c r="B132" s="75"/>
      <c r="C132" s="75"/>
      <c r="D132" s="216"/>
      <c r="E132" s="127" t="s">
        <v>5148</v>
      </c>
      <c r="F132" s="75"/>
      <c r="G132" s="75"/>
    </row>
    <row r="133">
      <c r="A133" s="75" t="s">
        <v>270</v>
      </c>
      <c r="B133" s="75">
        <v>102223.0</v>
      </c>
      <c r="C133" s="75">
        <v>102223.0</v>
      </c>
      <c r="D133" s="216"/>
      <c r="E133" s="127" t="s">
        <v>1206</v>
      </c>
      <c r="F133" s="75">
        <v>0.0</v>
      </c>
      <c r="G133" s="75">
        <v>0.0</v>
      </c>
    </row>
    <row r="134">
      <c r="A134" s="75" t="s">
        <v>2712</v>
      </c>
      <c r="B134" s="75">
        <v>0.0</v>
      </c>
      <c r="C134" s="75">
        <v>0.0</v>
      </c>
      <c r="D134" s="216"/>
      <c r="E134" s="127" t="s">
        <v>217</v>
      </c>
      <c r="F134" s="75">
        <v>102223.0</v>
      </c>
      <c r="G134" s="75">
        <v>102223.0</v>
      </c>
    </row>
    <row r="135">
      <c r="A135" s="75"/>
      <c r="B135" s="75"/>
      <c r="C135" s="75"/>
      <c r="D135" s="216"/>
      <c r="E135" s="127"/>
      <c r="F135" s="75"/>
      <c r="G135" s="75"/>
    </row>
    <row r="136" ht="15.0" customHeight="1">
      <c r="A136" s="75" t="s">
        <v>5155</v>
      </c>
      <c r="B136" s="75">
        <v>102223.0</v>
      </c>
      <c r="C136" s="75">
        <v>102223.0</v>
      </c>
      <c r="D136" s="216"/>
      <c r="E136" s="127" t="s">
        <v>5155</v>
      </c>
      <c r="F136" s="75">
        <v>102223.0</v>
      </c>
      <c r="G136" s="75">
        <v>102223.0</v>
      </c>
    </row>
    <row r="137">
      <c r="A137" s="75"/>
      <c r="B137" s="75"/>
      <c r="C137" s="75"/>
      <c r="D137" s="216"/>
      <c r="E137" s="127"/>
      <c r="F137" s="75"/>
      <c r="G137" s="75"/>
    </row>
    <row r="138">
      <c r="A138" s="75" t="s">
        <v>5162</v>
      </c>
      <c r="B138" s="75"/>
      <c r="C138" s="75"/>
      <c r="D138" s="216"/>
      <c r="E138" s="127" t="s">
        <v>5162</v>
      </c>
      <c r="F138" s="75"/>
      <c r="G138" s="75"/>
    </row>
    <row r="139">
      <c r="A139" s="75" t="s">
        <v>270</v>
      </c>
      <c r="B139" s="75">
        <v>100000.0</v>
      </c>
      <c r="C139" s="75">
        <v>100000.0</v>
      </c>
      <c r="D139" s="216"/>
      <c r="E139" s="127" t="s">
        <v>1206</v>
      </c>
      <c r="F139" s="75">
        <v>0.0</v>
      </c>
      <c r="G139" s="75">
        <v>0.0</v>
      </c>
    </row>
    <row r="140">
      <c r="A140" s="75" t="s">
        <v>2712</v>
      </c>
      <c r="B140" s="75">
        <v>0.0</v>
      </c>
      <c r="C140" s="75">
        <v>0.0</v>
      </c>
      <c r="D140" s="216"/>
      <c r="E140" s="127" t="s">
        <v>217</v>
      </c>
      <c r="F140" s="75">
        <v>100000.0</v>
      </c>
      <c r="G140" s="75">
        <v>100000.0</v>
      </c>
    </row>
    <row r="141">
      <c r="A141" s="75"/>
      <c r="B141" s="75"/>
      <c r="C141" s="75"/>
      <c r="D141" s="216"/>
      <c r="E141" s="127"/>
      <c r="F141" s="75"/>
      <c r="G141" s="75"/>
    </row>
    <row r="142" ht="15.0" customHeight="1">
      <c r="A142" s="75" t="s">
        <v>5174</v>
      </c>
      <c r="B142" s="75">
        <v>100000.0</v>
      </c>
      <c r="C142" s="75">
        <v>100000.0</v>
      </c>
      <c r="D142" s="216"/>
      <c r="E142" s="127" t="s">
        <v>5174</v>
      </c>
      <c r="F142" s="75">
        <v>100000.0</v>
      </c>
      <c r="G142" s="75">
        <v>100000.0</v>
      </c>
    </row>
    <row r="143">
      <c r="A143" s="75"/>
      <c r="B143" s="75"/>
      <c r="C143" s="75"/>
      <c r="D143" s="216"/>
      <c r="E143" s="127"/>
      <c r="F143" s="75"/>
      <c r="G143" s="75"/>
    </row>
    <row r="144">
      <c r="A144" s="75" t="s">
        <v>5182</v>
      </c>
      <c r="B144" s="75"/>
      <c r="C144" s="75"/>
      <c r="D144" s="216"/>
      <c r="E144" s="127" t="s">
        <v>5182</v>
      </c>
      <c r="F144" s="75"/>
      <c r="G144" s="75"/>
    </row>
    <row r="145">
      <c r="A145" s="75" t="s">
        <v>5186</v>
      </c>
      <c r="B145" s="75"/>
      <c r="C145" s="75"/>
      <c r="D145" s="216"/>
      <c r="E145" s="127"/>
      <c r="F145" s="75"/>
      <c r="G145" s="75"/>
    </row>
    <row r="146">
      <c r="A146" s="75" t="s">
        <v>270</v>
      </c>
      <c r="B146" s="75">
        <v>299222.0</v>
      </c>
      <c r="C146" s="75">
        <v>299222.0</v>
      </c>
      <c r="D146" s="216"/>
      <c r="E146" s="127" t="s">
        <v>1206</v>
      </c>
      <c r="F146" s="75">
        <v>0.0</v>
      </c>
      <c r="G146" s="75">
        <v>0.0</v>
      </c>
    </row>
    <row r="147">
      <c r="A147" s="75" t="s">
        <v>1207</v>
      </c>
      <c r="B147" s="75">
        <v>0.0</v>
      </c>
      <c r="C147" s="75">
        <v>0.0</v>
      </c>
      <c r="D147" s="216"/>
      <c r="E147" s="127" t="s">
        <v>217</v>
      </c>
      <c r="F147" s="75">
        <v>299222.0</v>
      </c>
      <c r="G147" s="75">
        <v>299222.0</v>
      </c>
    </row>
    <row r="148" ht="15.0" customHeight="1">
      <c r="A148" s="75"/>
      <c r="B148" s="75"/>
      <c r="C148" s="75"/>
      <c r="D148" s="216"/>
      <c r="E148" s="127"/>
      <c r="F148" s="75"/>
      <c r="G148" s="75"/>
    </row>
    <row r="149" ht="30.0" customHeight="1">
      <c r="A149" s="75" t="s">
        <v>5201</v>
      </c>
      <c r="B149" s="75">
        <v>299222.0</v>
      </c>
      <c r="C149" s="75">
        <v>299222.0</v>
      </c>
      <c r="D149" s="216"/>
      <c r="E149" s="127" t="s">
        <v>5201</v>
      </c>
      <c r="F149" s="75">
        <v>299222.0</v>
      </c>
      <c r="G149" s="75">
        <v>299222.0</v>
      </c>
    </row>
    <row r="150" ht="15.75" customHeight="1">
      <c r="A150" s="236"/>
      <c r="B150" s="236"/>
      <c r="C150" s="236"/>
      <c r="D150" s="289"/>
      <c r="E150" s="250"/>
      <c r="F150" s="236"/>
      <c r="G150" s="236"/>
    </row>
    <row r="151" ht="15.75" customHeight="1">
      <c r="A151" s="75" t="s">
        <v>5208</v>
      </c>
      <c r="B151" s="75"/>
      <c r="C151" s="75"/>
      <c r="D151" s="216"/>
      <c r="E151" s="127" t="s">
        <v>5208</v>
      </c>
      <c r="F151" s="75"/>
      <c r="G151" s="75"/>
    </row>
    <row r="152">
      <c r="A152" s="75" t="s">
        <v>270</v>
      </c>
      <c r="B152" s="75">
        <v>0.0</v>
      </c>
      <c r="C152" s="75">
        <v>0.0</v>
      </c>
      <c r="D152" s="216"/>
      <c r="E152" s="127" t="s">
        <v>1206</v>
      </c>
      <c r="F152" s="75">
        <v>0.0</v>
      </c>
      <c r="G152" s="75">
        <v>0.0</v>
      </c>
    </row>
    <row r="153">
      <c r="A153" s="75" t="s">
        <v>5216</v>
      </c>
      <c r="B153" s="75">
        <v>1.08295E9</v>
      </c>
      <c r="C153" s="75">
        <v>9.8E8</v>
      </c>
      <c r="D153" s="216"/>
      <c r="E153" s="127"/>
      <c r="F153" s="75"/>
      <c r="G153" s="75"/>
    </row>
    <row r="154">
      <c r="A154" s="75" t="s">
        <v>55</v>
      </c>
      <c r="B154" s="75">
        <v>1.08295E9</v>
      </c>
      <c r="C154" s="75">
        <v>9.8E8</v>
      </c>
      <c r="D154" s="216"/>
      <c r="E154" s="127"/>
      <c r="F154" s="75"/>
      <c r="G154" s="75"/>
    </row>
    <row r="155">
      <c r="A155" s="75" t="s">
        <v>5231</v>
      </c>
      <c r="B155" s="75"/>
      <c r="C155" s="75"/>
      <c r="D155" s="216"/>
      <c r="E155" s="127"/>
      <c r="F155" s="75"/>
      <c r="G155" s="75"/>
    </row>
    <row r="156">
      <c r="A156" s="75" t="s">
        <v>5235</v>
      </c>
      <c r="B156" s="75">
        <v>5.41475E8</v>
      </c>
      <c r="C156" s="75">
        <v>4.9E8</v>
      </c>
      <c r="D156" s="216"/>
      <c r="E156" s="127"/>
      <c r="F156" s="75"/>
      <c r="G156" s="75"/>
    </row>
    <row r="157">
      <c r="A157" s="75" t="s">
        <v>5239</v>
      </c>
      <c r="B157" s="75">
        <v>5.41475E8</v>
      </c>
      <c r="C157" s="75">
        <v>4.9E8</v>
      </c>
      <c r="D157" s="216"/>
      <c r="E157" s="127"/>
      <c r="F157" s="75"/>
      <c r="G157" s="75"/>
    </row>
    <row r="158">
      <c r="A158" s="75" t="s">
        <v>55</v>
      </c>
      <c r="B158" s="75">
        <v>1.08295E9</v>
      </c>
      <c r="C158" s="75">
        <v>9.8E8</v>
      </c>
      <c r="D158" s="216"/>
      <c r="E158" s="127" t="s">
        <v>217</v>
      </c>
      <c r="F158" s="75">
        <v>0.0</v>
      </c>
      <c r="G158" s="75">
        <v>0.0</v>
      </c>
    </row>
    <row r="159">
      <c r="A159" s="75"/>
      <c r="B159" s="75"/>
      <c r="C159" s="75"/>
      <c r="D159" s="216"/>
      <c r="E159" s="127"/>
      <c r="F159" s="75"/>
      <c r="G159" s="75"/>
    </row>
    <row r="160">
      <c r="A160" s="75" t="s">
        <v>5245</v>
      </c>
      <c r="B160" s="75">
        <v>0.0</v>
      </c>
      <c r="C160" s="75">
        <v>0.0</v>
      </c>
      <c r="D160" s="216"/>
      <c r="E160" s="127" t="s">
        <v>5245</v>
      </c>
      <c r="F160" s="75">
        <v>0.0</v>
      </c>
      <c r="G160" s="75">
        <v>0.0</v>
      </c>
    </row>
    <row r="161">
      <c r="A161" s="75"/>
      <c r="B161" s="75"/>
      <c r="C161" s="75"/>
      <c r="D161" s="216"/>
      <c r="E161" s="127"/>
      <c r="F161" s="75"/>
      <c r="G161" s="75"/>
    </row>
    <row r="162">
      <c r="A162" s="75" t="s">
        <v>5251</v>
      </c>
      <c r="B162" s="75"/>
      <c r="C162" s="75"/>
      <c r="D162" s="216"/>
      <c r="E162" s="127" t="s">
        <v>5251</v>
      </c>
      <c r="F162" s="75"/>
      <c r="G162" s="75"/>
    </row>
    <row r="163">
      <c r="A163" s="75" t="s">
        <v>270</v>
      </c>
      <c r="B163" s="75">
        <v>6.4291587E7</v>
      </c>
      <c r="C163" s="75">
        <v>6.4291587E7</v>
      </c>
      <c r="D163" s="216"/>
      <c r="E163" s="127" t="s">
        <v>5255</v>
      </c>
      <c r="F163" s="75">
        <v>0.0</v>
      </c>
      <c r="G163" s="75">
        <v>0.0</v>
      </c>
    </row>
    <row r="164">
      <c r="A164" s="75" t="s">
        <v>5257</v>
      </c>
      <c r="B164" s="75">
        <v>0.0</v>
      </c>
      <c r="C164" s="75">
        <v>0.0</v>
      </c>
      <c r="D164" s="216"/>
      <c r="E164" s="127" t="s">
        <v>217</v>
      </c>
      <c r="F164" s="75">
        <v>6.4291587E7</v>
      </c>
      <c r="G164" s="75">
        <v>6.4291587E7</v>
      </c>
    </row>
    <row r="165">
      <c r="A165" s="75"/>
      <c r="B165" s="75"/>
      <c r="C165" s="75"/>
      <c r="D165" s="216"/>
      <c r="E165" s="127"/>
      <c r="F165" s="75"/>
      <c r="G165" s="75"/>
    </row>
    <row r="166">
      <c r="A166" s="75" t="s">
        <v>5361</v>
      </c>
      <c r="B166" s="75">
        <v>6.4291587E7</v>
      </c>
      <c r="C166" s="75">
        <v>6.4291587E7</v>
      </c>
      <c r="D166" s="216"/>
      <c r="E166" s="127" t="s">
        <v>5361</v>
      </c>
      <c r="F166" s="75">
        <v>6.4291587E7</v>
      </c>
      <c r="G166" s="75">
        <v>6.4291587E7</v>
      </c>
    </row>
    <row r="167">
      <c r="A167" s="75"/>
      <c r="B167" s="75"/>
      <c r="C167" s="75"/>
      <c r="D167" s="216"/>
      <c r="E167" s="127"/>
      <c r="F167" s="75"/>
      <c r="G167" s="75"/>
    </row>
    <row r="168">
      <c r="A168" s="75" t="s">
        <v>5365</v>
      </c>
      <c r="B168" s="75"/>
      <c r="C168" s="75"/>
      <c r="D168" s="216"/>
      <c r="E168" s="127" t="s">
        <v>5365</v>
      </c>
      <c r="F168" s="75"/>
      <c r="G168" s="75"/>
    </row>
    <row r="169">
      <c r="A169" s="75"/>
      <c r="B169" s="75"/>
      <c r="C169" s="75"/>
      <c r="D169" s="216"/>
      <c r="E169" s="127"/>
      <c r="F169" s="75"/>
      <c r="G169" s="75"/>
    </row>
    <row r="170">
      <c r="A170" s="75" t="s">
        <v>270</v>
      </c>
      <c r="B170" s="75">
        <v>0.0</v>
      </c>
      <c r="C170" s="75">
        <v>0.0</v>
      </c>
      <c r="D170" s="216"/>
      <c r="E170" s="127" t="s">
        <v>1216</v>
      </c>
      <c r="F170" s="75">
        <v>0.0</v>
      </c>
      <c r="G170" s="75"/>
    </row>
    <row r="171">
      <c r="A171" s="75"/>
      <c r="B171" s="75"/>
      <c r="C171" s="75"/>
      <c r="D171" s="216"/>
      <c r="E171" s="127" t="s">
        <v>1217</v>
      </c>
      <c r="F171" s="75">
        <v>1.13363E10</v>
      </c>
      <c r="G171" s="75">
        <v>1.196326E10</v>
      </c>
    </row>
    <row r="172">
      <c r="A172" s="75" t="s">
        <v>5374</v>
      </c>
      <c r="B172" s="75">
        <v>3.819E8</v>
      </c>
      <c r="C172" s="75">
        <v>3.3882E8</v>
      </c>
      <c r="D172" s="216"/>
      <c r="E172" s="127" t="s">
        <v>108</v>
      </c>
      <c r="F172" s="75">
        <v>3.819E8</v>
      </c>
      <c r="G172" s="75">
        <v>3.3882E8</v>
      </c>
    </row>
    <row r="173">
      <c r="A173" s="75" t="s">
        <v>5376</v>
      </c>
      <c r="B173" s="75">
        <v>2000000.0</v>
      </c>
      <c r="C173" s="75">
        <v>2880000.0</v>
      </c>
      <c r="D173" s="216"/>
      <c r="E173" s="127" t="s">
        <v>111</v>
      </c>
      <c r="F173" s="75">
        <v>2000000.0</v>
      </c>
      <c r="G173" s="75">
        <v>2880000.0</v>
      </c>
    </row>
    <row r="174">
      <c r="A174" s="75"/>
      <c r="B174" s="75"/>
      <c r="C174" s="75"/>
      <c r="D174" s="216"/>
      <c r="E174" s="127"/>
      <c r="F174" s="75"/>
      <c r="G174" s="75"/>
    </row>
    <row r="175">
      <c r="A175" s="75" t="s">
        <v>2712</v>
      </c>
      <c r="B175" s="75">
        <v>1.13363E10</v>
      </c>
      <c r="C175" s="75">
        <v>1.196326E10</v>
      </c>
      <c r="D175" s="216"/>
      <c r="E175" s="127" t="s">
        <v>217</v>
      </c>
      <c r="F175" s="75">
        <v>0.0</v>
      </c>
      <c r="G175" s="75">
        <v>0.0</v>
      </c>
    </row>
    <row r="176">
      <c r="A176" s="75"/>
      <c r="B176" s="75"/>
      <c r="C176" s="75"/>
      <c r="D176" s="216"/>
      <c r="E176" s="127"/>
      <c r="F176" s="75"/>
      <c r="G176" s="75"/>
    </row>
    <row r="177">
      <c r="A177" s="75" t="s">
        <v>5383</v>
      </c>
      <c r="B177" s="75">
        <v>1.17202E10</v>
      </c>
      <c r="C177" s="75">
        <v>1.230496E10</v>
      </c>
      <c r="D177" s="216"/>
      <c r="E177" s="127" t="s">
        <v>5383</v>
      </c>
      <c r="F177" s="75">
        <v>1.17202E10</v>
      </c>
      <c r="G177" s="75">
        <v>1.230496E10</v>
      </c>
    </row>
    <row r="178">
      <c r="A178" s="75"/>
      <c r="B178" s="75"/>
      <c r="C178" s="75"/>
      <c r="D178" s="216"/>
      <c r="E178" s="127"/>
      <c r="F178" s="75"/>
      <c r="G178" s="75"/>
    </row>
    <row r="179" ht="30.0" customHeight="1">
      <c r="A179" s="75" t="s">
        <v>5385</v>
      </c>
      <c r="B179" s="75"/>
      <c r="C179" s="75"/>
      <c r="D179" s="216"/>
      <c r="E179" s="127" t="s">
        <v>5385</v>
      </c>
      <c r="F179" s="75"/>
      <c r="G179" s="75"/>
    </row>
    <row r="180">
      <c r="A180" s="75" t="s">
        <v>270</v>
      </c>
      <c r="B180" s="75">
        <v>8.8400856E7</v>
      </c>
      <c r="C180" s="75">
        <v>8.8400856E7</v>
      </c>
      <c r="D180" s="216"/>
      <c r="E180" s="127" t="s">
        <v>1216</v>
      </c>
      <c r="F180" s="75">
        <v>0.0</v>
      </c>
      <c r="G180" s="75"/>
    </row>
    <row r="181">
      <c r="A181" s="75" t="s">
        <v>2712</v>
      </c>
      <c r="B181" s="75">
        <v>4.48E7</v>
      </c>
      <c r="C181" s="75">
        <v>8.78E7</v>
      </c>
      <c r="D181" s="216"/>
      <c r="E181" s="127" t="s">
        <v>1217</v>
      </c>
      <c r="F181" s="75">
        <v>4.48E7</v>
      </c>
      <c r="G181" s="75">
        <v>8.78E7</v>
      </c>
    </row>
    <row r="182">
      <c r="A182" s="75"/>
      <c r="B182" s="75"/>
      <c r="C182" s="75"/>
      <c r="D182" s="216"/>
      <c r="E182" s="127" t="s">
        <v>217</v>
      </c>
      <c r="F182" s="75">
        <v>8.8400856E7</v>
      </c>
      <c r="G182" s="75">
        <v>8.8400856E7</v>
      </c>
    </row>
    <row r="183">
      <c r="A183" s="75"/>
      <c r="B183" s="75"/>
      <c r="C183" s="75"/>
      <c r="D183" s="216"/>
      <c r="E183" s="127"/>
      <c r="F183" s="75"/>
      <c r="G183" s="75"/>
    </row>
    <row r="184" ht="30.0" customHeight="1">
      <c r="A184" s="75" t="s">
        <v>5392</v>
      </c>
      <c r="B184" s="75">
        <v>1.33200856E8</v>
      </c>
      <c r="C184" s="75">
        <v>1.76200856E8</v>
      </c>
      <c r="D184" s="216"/>
      <c r="E184" s="127" t="s">
        <v>5405</v>
      </c>
      <c r="F184" s="75">
        <v>1.33200856E8</v>
      </c>
      <c r="G184" s="75">
        <v>1.76200856E8</v>
      </c>
    </row>
    <row r="185">
      <c r="A185" s="75"/>
      <c r="B185" s="75"/>
      <c r="C185" s="75"/>
      <c r="D185" s="216"/>
      <c r="E185" s="127"/>
      <c r="F185" s="75"/>
      <c r="G185" s="75"/>
    </row>
    <row r="186">
      <c r="A186" s="75" t="s">
        <v>5409</v>
      </c>
      <c r="B186" s="75"/>
      <c r="C186" s="75"/>
      <c r="D186" s="216"/>
      <c r="E186" s="127" t="s">
        <v>5409</v>
      </c>
      <c r="F186" s="75"/>
      <c r="G186" s="75"/>
    </row>
    <row r="187">
      <c r="A187" s="75" t="s">
        <v>270</v>
      </c>
      <c r="B187" s="75">
        <v>9.4372337E7</v>
      </c>
      <c r="C187" s="75">
        <v>9.4372337E7</v>
      </c>
      <c r="D187" s="216"/>
      <c r="E187" s="127" t="s">
        <v>1216</v>
      </c>
      <c r="F187" s="75">
        <v>0.0</v>
      </c>
      <c r="G187" s="75"/>
    </row>
    <row r="188">
      <c r="A188" s="75" t="s">
        <v>2712</v>
      </c>
      <c r="B188" s="75">
        <v>7.5E7</v>
      </c>
      <c r="C188" s="75">
        <v>6.25E7</v>
      </c>
      <c r="D188" s="216"/>
      <c r="E188" s="127" t="s">
        <v>1217</v>
      </c>
      <c r="F188" s="75">
        <v>7.5E7</v>
      </c>
      <c r="G188" s="75">
        <v>6.25E7</v>
      </c>
    </row>
    <row r="189">
      <c r="A189" s="75"/>
      <c r="B189" s="75"/>
      <c r="C189" s="75"/>
      <c r="D189" s="216"/>
      <c r="E189" s="127" t="s">
        <v>217</v>
      </c>
      <c r="F189" s="75">
        <v>9.4372337E7</v>
      </c>
      <c r="G189" s="75">
        <v>9.4372337E7</v>
      </c>
    </row>
    <row r="190">
      <c r="A190" s="75"/>
      <c r="B190" s="75"/>
      <c r="C190" s="75"/>
      <c r="D190" s="216"/>
      <c r="E190" s="127"/>
      <c r="F190" s="75"/>
      <c r="G190" s="75"/>
    </row>
    <row r="191">
      <c r="A191" s="75" t="s">
        <v>5423</v>
      </c>
      <c r="B191" s="75">
        <v>1.69372337E8</v>
      </c>
      <c r="C191" s="75">
        <v>1.56872337E8</v>
      </c>
      <c r="D191" s="216"/>
      <c r="E191" s="127" t="s">
        <v>5423</v>
      </c>
      <c r="F191" s="75">
        <v>1.69372337E8</v>
      </c>
      <c r="G191" s="75">
        <v>1.56872337E8</v>
      </c>
    </row>
    <row r="192">
      <c r="A192" s="75"/>
      <c r="B192" s="75"/>
      <c r="C192" s="75"/>
      <c r="D192" s="216"/>
      <c r="E192" s="127"/>
      <c r="F192" s="75"/>
      <c r="G192" s="75"/>
    </row>
    <row r="193">
      <c r="A193" s="75" t="s">
        <v>5427</v>
      </c>
      <c r="B193" s="75"/>
      <c r="C193" s="75"/>
      <c r="D193" s="216"/>
      <c r="E193" s="127" t="s">
        <v>5427</v>
      </c>
      <c r="F193" s="75"/>
      <c r="G193" s="75"/>
    </row>
    <row r="194">
      <c r="A194" s="75" t="s">
        <v>270</v>
      </c>
      <c r="B194" s="75">
        <v>1.29416038E8</v>
      </c>
      <c r="C194" s="75">
        <v>1.29416038E8</v>
      </c>
      <c r="D194" s="216"/>
      <c r="E194" s="127" t="s">
        <v>5436</v>
      </c>
      <c r="F194" s="75">
        <v>0.0</v>
      </c>
      <c r="G194" s="75">
        <v>0.0</v>
      </c>
    </row>
    <row r="195">
      <c r="A195" s="75" t="s">
        <v>5440</v>
      </c>
      <c r="B195" s="75">
        <v>0.0</v>
      </c>
      <c r="C195" s="75">
        <v>0.0</v>
      </c>
      <c r="D195" s="216"/>
      <c r="E195" s="127" t="s">
        <v>217</v>
      </c>
      <c r="F195" s="75">
        <v>1.29416038E8</v>
      </c>
      <c r="G195" s="75">
        <v>1.29416038E8</v>
      </c>
    </row>
    <row r="196">
      <c r="A196" s="75"/>
      <c r="B196" s="75"/>
      <c r="C196" s="75"/>
      <c r="D196" s="216"/>
      <c r="E196" s="127"/>
      <c r="F196" s="75"/>
      <c r="G196" s="75"/>
    </row>
    <row r="197">
      <c r="A197" s="75" t="s">
        <v>5446</v>
      </c>
      <c r="B197" s="75">
        <v>1.29416038E8</v>
      </c>
      <c r="C197" s="75">
        <v>1.29416038E8</v>
      </c>
      <c r="D197" s="216"/>
      <c r="E197" s="127" t="s">
        <v>5446</v>
      </c>
      <c r="F197" s="75">
        <v>1.29416038E8</v>
      </c>
      <c r="G197" s="75">
        <v>1.29416038E8</v>
      </c>
    </row>
    <row r="198" ht="15.75" customHeight="1">
      <c r="A198" s="236"/>
      <c r="B198" s="236"/>
      <c r="C198" s="236"/>
      <c r="D198" s="289"/>
      <c r="E198" s="250"/>
      <c r="F198" s="236"/>
      <c r="G198" s="236"/>
    </row>
    <row r="199" ht="15.75" customHeight="1">
      <c r="A199" s="75" t="s">
        <v>5606</v>
      </c>
      <c r="B199" s="75"/>
      <c r="C199" s="75"/>
      <c r="D199" s="216"/>
      <c r="E199" s="127" t="s">
        <v>5606</v>
      </c>
      <c r="F199" s="75"/>
      <c r="G199" s="75"/>
    </row>
    <row r="200" ht="15.0" customHeight="1">
      <c r="A200" s="75" t="s">
        <v>270</v>
      </c>
      <c r="B200" s="75">
        <v>-3.50496855E8</v>
      </c>
      <c r="C200" s="75">
        <v>-3.50496855E8</v>
      </c>
      <c r="D200" s="216"/>
      <c r="E200" s="127" t="s">
        <v>5720</v>
      </c>
      <c r="F200" s="75">
        <v>3.6497E9</v>
      </c>
      <c r="G200" s="75">
        <v>2.816E9</v>
      </c>
    </row>
    <row r="201">
      <c r="A201" s="75" t="s">
        <v>5727</v>
      </c>
      <c r="B201" s="75">
        <v>1.403307E9</v>
      </c>
      <c r="C201" s="75">
        <v>1.0044E9</v>
      </c>
      <c r="D201" s="216"/>
      <c r="E201" s="127" t="s">
        <v>217</v>
      </c>
      <c r="F201" s="75">
        <v>-3.50496855E8</v>
      </c>
      <c r="G201" s="75">
        <v>-3.50496855E8</v>
      </c>
    </row>
    <row r="202">
      <c r="A202" s="75" t="s">
        <v>5882</v>
      </c>
      <c r="B202" s="75">
        <v>2.246393E9</v>
      </c>
      <c r="C202" s="75">
        <v>1.8116E9</v>
      </c>
      <c r="D202" s="216"/>
      <c r="E202" s="127"/>
      <c r="F202" s="75"/>
      <c r="G202" s="75"/>
    </row>
    <row r="203">
      <c r="A203" s="75"/>
      <c r="B203" s="75"/>
      <c r="C203" s="75"/>
      <c r="D203" s="216"/>
      <c r="E203" s="127"/>
      <c r="F203" s="75"/>
      <c r="G203" s="75"/>
    </row>
    <row r="204" ht="15.0" customHeight="1">
      <c r="A204" s="75" t="s">
        <v>5954</v>
      </c>
      <c r="B204" s="75">
        <v>3.299203145E9</v>
      </c>
      <c r="C204" s="75">
        <v>2.465503145E9</v>
      </c>
      <c r="D204" s="216"/>
      <c r="E204" s="127" t="s">
        <v>5954</v>
      </c>
      <c r="F204" s="75">
        <v>3.299203145E9</v>
      </c>
      <c r="G204" s="75">
        <v>2.465503145E9</v>
      </c>
    </row>
    <row r="205">
      <c r="A205" s="75"/>
      <c r="B205" s="75"/>
      <c r="C205" s="75"/>
      <c r="D205" s="216"/>
      <c r="E205" s="127"/>
      <c r="F205" s="75"/>
      <c r="G205" s="75"/>
    </row>
    <row r="206">
      <c r="A206" s="75"/>
      <c r="B206" s="75"/>
      <c r="C206" s="75"/>
      <c r="D206" s="216"/>
      <c r="E206" s="127"/>
      <c r="F206" s="75"/>
      <c r="G206" s="75"/>
    </row>
    <row r="207">
      <c r="A207" s="75" t="s">
        <v>5979</v>
      </c>
      <c r="B207" s="75"/>
      <c r="C207" s="75"/>
      <c r="D207" s="216"/>
      <c r="E207" s="127" t="s">
        <v>5979</v>
      </c>
      <c r="F207" s="75"/>
      <c r="G207" s="75"/>
    </row>
    <row r="208">
      <c r="A208" s="75" t="s">
        <v>270</v>
      </c>
      <c r="B208" s="75">
        <v>1.8711365E9</v>
      </c>
      <c r="C208" s="75">
        <v>1.8711365E9</v>
      </c>
      <c r="D208" s="216"/>
      <c r="E208" s="127" t="s">
        <v>1216</v>
      </c>
      <c r="F208" s="75">
        <v>0.0</v>
      </c>
      <c r="G208" s="75"/>
    </row>
    <row r="209" ht="15.0" customHeight="1">
      <c r="A209" s="75" t="s">
        <v>2712</v>
      </c>
      <c r="B209" s="75">
        <v>1.6208E9</v>
      </c>
      <c r="C209" s="75">
        <v>1.63868E9</v>
      </c>
      <c r="D209" s="216"/>
      <c r="E209" s="127" t="s">
        <v>6000</v>
      </c>
      <c r="F209" s="75">
        <v>1.6208E9</v>
      </c>
      <c r="G209" s="75">
        <v>1.63868E9</v>
      </c>
    </row>
    <row r="210">
      <c r="A210" s="75"/>
      <c r="B210" s="75"/>
      <c r="C210" s="75"/>
      <c r="D210" s="216"/>
      <c r="E210" s="127" t="s">
        <v>217</v>
      </c>
      <c r="F210" s="75">
        <v>1.8711365E9</v>
      </c>
      <c r="G210" s="75">
        <v>1.8711365E9</v>
      </c>
    </row>
    <row r="211">
      <c r="A211" s="75"/>
      <c r="B211" s="75"/>
      <c r="C211" s="75"/>
      <c r="D211" s="216"/>
      <c r="E211" s="127"/>
      <c r="F211" s="75"/>
      <c r="G211" s="75"/>
    </row>
    <row r="212" ht="15.0" customHeight="1">
      <c r="A212" s="75" t="s">
        <v>6016</v>
      </c>
      <c r="B212" s="75">
        <v>3.4919365E9</v>
      </c>
      <c r="C212" s="75">
        <v>3.5098165E9</v>
      </c>
      <c r="D212" s="216"/>
      <c r="E212" s="127" t="s">
        <v>6016</v>
      </c>
      <c r="F212" s="75">
        <v>3.4919365E9</v>
      </c>
      <c r="G212" s="75">
        <v>3.5098165E9</v>
      </c>
    </row>
  </sheetData>
  <mergeCells count="4">
    <mergeCell ref="A2:A3"/>
    <mergeCell ref="B2:C2"/>
    <mergeCell ref="E2:E3"/>
    <mergeCell ref="F2:G2"/>
  </mergeCells>
  <hyperlinks>
    <hyperlink r:id="rId1" ref="G1"/>
  </hyperlinks>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5.14"/>
    <col customWidth="1" min="2" max="2" width="9.57"/>
    <col customWidth="1" min="3" max="3" width="37.43"/>
    <col customWidth="1" min="4" max="4" width="46.29"/>
    <col customWidth="1" min="5" max="6" width="12.57"/>
    <col customWidth="1" min="7" max="7" width="6.86"/>
    <col customWidth="1" hidden="1" min="8" max="8" width="12.14"/>
    <col customWidth="1" hidden="1" min="9" max="9" width="10.86"/>
    <col customWidth="1" min="10" max="10" width="46.43"/>
    <col customWidth="1" min="11" max="11" width="20.29"/>
    <col customWidth="1" min="12" max="12" width="14.43"/>
  </cols>
  <sheetData>
    <row r="1" ht="15.75" customHeight="1">
      <c r="A1" s="31" t="s">
        <v>0</v>
      </c>
      <c r="D1" s="33" t="str">
        <f>HYPERLINK("http://punecorporation.org/informpdf/budget/1516%20SC%20Budget%20Book.pdf","Download the PDF of 2015-16 Pune Budget, Standing Committee (final) from punecorporation.org")</f>
        <v>Download the PDF of 2015-16 Pune Budget, Standing Committee (final) from punecorporation.org</v>
      </c>
      <c r="E1" s="35" t="s">
        <v>44</v>
      </c>
      <c r="G1" s="37" t="s">
        <v>45</v>
      </c>
      <c r="H1" s="40" t="s">
        <v>47</v>
      </c>
      <c r="I1" s="42"/>
      <c r="J1" s="53" t="s">
        <v>51</v>
      </c>
      <c r="K1" s="54"/>
      <c r="L1" s="54"/>
    </row>
    <row r="2" ht="25.5" customHeight="1">
      <c r="A2" s="56"/>
      <c r="B2" s="58" t="s">
        <v>61</v>
      </c>
      <c r="C2" s="60" t="s">
        <v>41</v>
      </c>
      <c r="D2" s="62" t="s">
        <v>42</v>
      </c>
      <c r="E2" s="63" t="s">
        <v>43</v>
      </c>
      <c r="F2" s="64" t="s">
        <v>84</v>
      </c>
      <c r="H2" s="77" t="s">
        <v>84</v>
      </c>
      <c r="I2" s="79" t="s">
        <v>43</v>
      </c>
      <c r="J2" s="88" t="s">
        <v>101</v>
      </c>
      <c r="K2" s="89"/>
      <c r="L2" s="106"/>
    </row>
    <row r="3" ht="24.75" customHeight="1">
      <c r="A3" s="110"/>
      <c r="C3" s="111" t="s">
        <v>229</v>
      </c>
      <c r="D3" s="112"/>
      <c r="E3" s="130"/>
      <c r="F3" s="138"/>
      <c r="H3" s="140"/>
      <c r="I3" s="149"/>
      <c r="J3" s="151"/>
      <c r="K3" s="89"/>
      <c r="L3" s="89"/>
    </row>
    <row r="4" ht="24.75" customHeight="1">
      <c r="A4" s="110" t="s">
        <v>775</v>
      </c>
      <c r="B4" s="36"/>
      <c r="C4" s="157" t="s">
        <v>777</v>
      </c>
      <c r="D4" s="158" t="s">
        <v>884</v>
      </c>
      <c r="E4" s="178" t="s">
        <v>894</v>
      </c>
      <c r="F4" s="138"/>
      <c r="G4" s="179"/>
      <c r="H4" s="181"/>
      <c r="I4" s="233" t="s">
        <v>1104</v>
      </c>
      <c r="J4" s="244"/>
      <c r="K4" s="89"/>
      <c r="L4" s="89"/>
    </row>
    <row r="5" ht="24.75" customHeight="1">
      <c r="A5" s="110" t="s">
        <v>775</v>
      </c>
      <c r="C5" s="157" t="s">
        <v>1430</v>
      </c>
      <c r="D5" s="158" t="s">
        <v>1432</v>
      </c>
      <c r="E5" s="245" t="s">
        <v>1441</v>
      </c>
      <c r="F5" s="245" t="s">
        <v>1445</v>
      </c>
      <c r="G5" s="246"/>
      <c r="H5" s="286" t="s">
        <v>1449</v>
      </c>
      <c r="I5" s="233" t="s">
        <v>2285</v>
      </c>
      <c r="J5" s="244"/>
      <c r="K5" s="89"/>
      <c r="L5" s="89"/>
    </row>
    <row r="6" ht="24.75" customHeight="1">
      <c r="A6" s="110" t="s">
        <v>775</v>
      </c>
      <c r="C6" s="157" t="s">
        <v>2288</v>
      </c>
      <c r="D6" s="158" t="s">
        <v>2290</v>
      </c>
      <c r="E6" s="245" t="s">
        <v>2291</v>
      </c>
      <c r="F6" s="245" t="s">
        <v>2294</v>
      </c>
      <c r="G6" s="295"/>
      <c r="H6" s="286" t="s">
        <v>2464</v>
      </c>
      <c r="I6" s="233" t="s">
        <v>2465</v>
      </c>
      <c r="J6" s="244"/>
      <c r="K6" s="89"/>
      <c r="L6" s="89"/>
    </row>
    <row r="7" ht="24.75" customHeight="1">
      <c r="A7" s="110"/>
      <c r="B7" s="244"/>
      <c r="C7" s="157"/>
      <c r="D7" s="244"/>
      <c r="E7" s="130"/>
      <c r="F7" s="138"/>
      <c r="G7" s="295"/>
      <c r="H7" s="181"/>
      <c r="I7" s="233"/>
      <c r="J7" s="244"/>
      <c r="K7" s="89"/>
      <c r="L7" s="89"/>
    </row>
    <row r="8" ht="24.75" customHeight="1">
      <c r="A8" s="110" t="s">
        <v>775</v>
      </c>
      <c r="B8" s="322" t="s">
        <v>2469</v>
      </c>
      <c r="C8" s="157" t="s">
        <v>3023</v>
      </c>
      <c r="D8" s="244" t="s">
        <v>3025</v>
      </c>
      <c r="E8" s="178" t="s">
        <v>3026</v>
      </c>
      <c r="F8" s="138"/>
      <c r="G8" s="246">
        <v>2.0</v>
      </c>
      <c r="H8" s="181"/>
      <c r="I8" s="233" t="s">
        <v>3034</v>
      </c>
      <c r="J8" s="244"/>
      <c r="K8" s="89"/>
      <c r="L8" s="89"/>
    </row>
    <row r="9" ht="24.75" customHeight="1">
      <c r="A9" s="110" t="s">
        <v>775</v>
      </c>
      <c r="B9" s="322" t="s">
        <v>3039</v>
      </c>
      <c r="C9" s="157" t="s">
        <v>3042</v>
      </c>
      <c r="D9" s="244" t="s">
        <v>3044</v>
      </c>
      <c r="E9" s="178" t="s">
        <v>3047</v>
      </c>
      <c r="F9" s="138"/>
      <c r="G9" s="246">
        <v>2.0</v>
      </c>
      <c r="H9" s="181"/>
      <c r="I9" s="233" t="s">
        <v>3052</v>
      </c>
      <c r="J9" s="53" t="s">
        <v>3054</v>
      </c>
      <c r="K9" s="89"/>
      <c r="L9" s="89"/>
    </row>
    <row r="10" ht="24.75" customHeight="1">
      <c r="A10" s="110"/>
      <c r="B10" s="244"/>
      <c r="C10" s="157"/>
      <c r="D10" s="244"/>
      <c r="E10" s="130"/>
      <c r="F10" s="138"/>
      <c r="G10" s="295"/>
      <c r="H10" s="181"/>
      <c r="I10" s="233"/>
      <c r="J10" s="244"/>
      <c r="K10" s="89"/>
      <c r="L10" s="89"/>
    </row>
    <row r="11" ht="33.0" customHeight="1">
      <c r="A11" s="110" t="s">
        <v>775</v>
      </c>
      <c r="B11" s="13" t="s">
        <v>3060</v>
      </c>
      <c r="C11" s="244" t="s">
        <v>3061</v>
      </c>
      <c r="D11" s="324" t="s">
        <v>3064</v>
      </c>
      <c r="E11" s="178" t="s">
        <v>3073</v>
      </c>
      <c r="F11" s="138"/>
      <c r="G11" s="246">
        <v>1.0</v>
      </c>
      <c r="H11" s="181"/>
      <c r="I11" s="233" t="s">
        <v>3076</v>
      </c>
      <c r="J11" s="244"/>
      <c r="K11" s="89"/>
      <c r="L11" s="89"/>
    </row>
    <row r="12" ht="51.0" customHeight="1">
      <c r="A12" s="110" t="s">
        <v>775</v>
      </c>
      <c r="B12" s="53" t="s">
        <v>3078</v>
      </c>
      <c r="C12" s="244" t="s">
        <v>3079</v>
      </c>
      <c r="D12" s="328" t="s">
        <v>3081</v>
      </c>
      <c r="E12" s="178" t="s">
        <v>3149</v>
      </c>
      <c r="F12" s="138"/>
      <c r="G12" s="246">
        <v>1.0</v>
      </c>
      <c r="H12" s="181"/>
      <c r="I12" s="233" t="s">
        <v>3153</v>
      </c>
      <c r="J12" s="244"/>
      <c r="K12" s="89"/>
      <c r="L12" s="89"/>
    </row>
    <row r="13" ht="24.75" customHeight="1">
      <c r="A13" s="110" t="s">
        <v>775</v>
      </c>
      <c r="B13" s="89"/>
      <c r="C13" s="157"/>
      <c r="D13" s="244"/>
      <c r="E13" s="130"/>
      <c r="F13" s="138"/>
      <c r="G13" s="295"/>
      <c r="H13" s="181"/>
      <c r="I13" s="233"/>
      <c r="J13" s="244"/>
      <c r="K13" s="89"/>
      <c r="L13" s="89"/>
    </row>
    <row r="14" ht="24.75" customHeight="1">
      <c r="A14" s="110" t="s">
        <v>775</v>
      </c>
      <c r="B14" s="53" t="s">
        <v>3157</v>
      </c>
      <c r="C14" s="157" t="s">
        <v>3158</v>
      </c>
      <c r="D14" s="244"/>
      <c r="E14" s="178" t="s">
        <v>3160</v>
      </c>
      <c r="F14" s="138"/>
      <c r="G14" s="246">
        <v>3.0</v>
      </c>
      <c r="H14" s="181"/>
      <c r="I14" s="233" t="s">
        <v>3162</v>
      </c>
      <c r="J14" s="244"/>
      <c r="K14" s="89"/>
      <c r="L14" s="89"/>
    </row>
    <row r="15" ht="24.75" customHeight="1">
      <c r="A15" s="110" t="s">
        <v>775</v>
      </c>
      <c r="B15" s="244"/>
      <c r="C15" s="157" t="s">
        <v>3165</v>
      </c>
      <c r="D15" s="158" t="s">
        <v>3166</v>
      </c>
      <c r="E15" s="178" t="s">
        <v>3168</v>
      </c>
      <c r="F15" s="138"/>
      <c r="G15" s="295"/>
      <c r="H15" s="181"/>
      <c r="I15" s="233" t="s">
        <v>3169</v>
      </c>
      <c r="J15" s="244"/>
      <c r="K15" s="89"/>
      <c r="L15" s="89"/>
    </row>
    <row r="16" ht="24.75" customHeight="1">
      <c r="A16" s="110" t="s">
        <v>775</v>
      </c>
      <c r="B16" s="89"/>
      <c r="C16" s="157" t="s">
        <v>3172</v>
      </c>
      <c r="D16" s="158" t="s">
        <v>3174</v>
      </c>
      <c r="E16" s="178" t="s">
        <v>3175</v>
      </c>
      <c r="F16" s="138"/>
      <c r="G16" s="295"/>
      <c r="H16" s="181"/>
      <c r="I16" s="233" t="s">
        <v>3177</v>
      </c>
      <c r="J16" s="244" t="s">
        <v>3179</v>
      </c>
      <c r="K16" s="89"/>
      <c r="L16" s="89"/>
    </row>
    <row r="17" ht="24.75" customHeight="1">
      <c r="A17" s="110" t="s">
        <v>775</v>
      </c>
      <c r="B17" s="89"/>
      <c r="C17" s="157" t="s">
        <v>3182</v>
      </c>
      <c r="D17" s="158" t="s">
        <v>3184</v>
      </c>
      <c r="E17" s="178" t="s">
        <v>3185</v>
      </c>
      <c r="F17" s="138"/>
      <c r="G17" s="295"/>
      <c r="H17" s="181"/>
      <c r="I17" s="233" t="s">
        <v>3073</v>
      </c>
      <c r="J17" s="244"/>
      <c r="K17" s="89"/>
      <c r="L17" s="89"/>
    </row>
    <row r="18" ht="24.75" customHeight="1">
      <c r="A18" s="110"/>
      <c r="B18" s="244"/>
      <c r="C18" s="157"/>
      <c r="D18" s="244"/>
      <c r="E18" s="130"/>
      <c r="F18" s="138"/>
      <c r="G18" s="295"/>
      <c r="H18" s="181"/>
      <c r="I18" s="233"/>
      <c r="J18" s="244"/>
      <c r="K18" s="89"/>
      <c r="L18" s="89"/>
    </row>
    <row r="19" ht="24.75" customHeight="1">
      <c r="A19" s="110" t="s">
        <v>775</v>
      </c>
      <c r="B19" s="244"/>
      <c r="C19" s="157" t="s">
        <v>3189</v>
      </c>
      <c r="D19" s="244" t="s">
        <v>3191</v>
      </c>
      <c r="E19" s="178" t="s">
        <v>3192</v>
      </c>
      <c r="F19" s="138"/>
      <c r="G19" s="295"/>
      <c r="H19" s="181"/>
      <c r="I19" s="233" t="s">
        <v>3194</v>
      </c>
      <c r="J19" s="244"/>
      <c r="K19" s="89"/>
      <c r="L19" s="89"/>
    </row>
    <row r="20" ht="24.75" customHeight="1">
      <c r="A20" s="110" t="s">
        <v>775</v>
      </c>
      <c r="B20" s="244"/>
      <c r="C20" s="157" t="s">
        <v>3196</v>
      </c>
      <c r="D20" s="244" t="s">
        <v>3198</v>
      </c>
      <c r="E20" s="178" t="s">
        <v>3200</v>
      </c>
      <c r="F20" s="138"/>
      <c r="G20" s="295"/>
      <c r="H20" s="181"/>
      <c r="I20" s="233" t="s">
        <v>3201</v>
      </c>
      <c r="J20" s="244" t="s">
        <v>3203</v>
      </c>
      <c r="K20" s="89"/>
      <c r="L20" s="89"/>
    </row>
    <row r="21" ht="24.75" customHeight="1">
      <c r="A21" s="110"/>
      <c r="B21" s="244"/>
      <c r="C21" s="157"/>
      <c r="D21" s="244"/>
      <c r="E21" s="130"/>
      <c r="F21" s="138"/>
      <c r="G21" s="295"/>
      <c r="H21" s="181"/>
      <c r="I21" s="233"/>
      <c r="J21" s="244"/>
      <c r="K21" s="89"/>
      <c r="L21" s="89"/>
    </row>
    <row r="22" ht="24.75" customHeight="1">
      <c r="A22" s="110" t="s">
        <v>775</v>
      </c>
      <c r="B22" s="332" t="s">
        <v>3206</v>
      </c>
      <c r="C22" s="157" t="s">
        <v>3218</v>
      </c>
      <c r="D22" s="334" t="s">
        <v>3220</v>
      </c>
      <c r="E22" s="178" t="s">
        <v>3237</v>
      </c>
      <c r="F22" s="138"/>
      <c r="G22" s="246">
        <v>2.0</v>
      </c>
      <c r="H22" s="181" t="s">
        <v>3241</v>
      </c>
      <c r="I22" s="233" t="s">
        <v>3243</v>
      </c>
      <c r="J22" s="244"/>
      <c r="K22" s="89"/>
      <c r="L22" s="89"/>
    </row>
    <row r="23" ht="24.75" customHeight="1">
      <c r="A23" s="110"/>
      <c r="B23" s="54"/>
      <c r="C23" s="157"/>
      <c r="D23" s="244"/>
      <c r="E23" s="130"/>
      <c r="F23" s="138"/>
      <c r="G23" s="295"/>
      <c r="H23" s="181"/>
      <c r="I23" s="233"/>
      <c r="J23" s="244"/>
      <c r="K23" s="89"/>
      <c r="L23" s="89"/>
    </row>
    <row r="24" ht="24.75" customHeight="1">
      <c r="A24" s="110" t="s">
        <v>775</v>
      </c>
      <c r="B24" s="13" t="s">
        <v>3255</v>
      </c>
      <c r="C24" s="157" t="s">
        <v>565</v>
      </c>
      <c r="D24" s="244" t="s">
        <v>561</v>
      </c>
      <c r="E24" s="178" t="s">
        <v>3258</v>
      </c>
      <c r="F24" s="138"/>
      <c r="G24" s="246">
        <v>2.0</v>
      </c>
      <c r="H24" s="181" t="s">
        <v>756</v>
      </c>
      <c r="I24" s="233" t="s">
        <v>3260</v>
      </c>
      <c r="J24" s="244" t="s">
        <v>3263</v>
      </c>
      <c r="K24" s="89"/>
      <c r="L24" s="89"/>
    </row>
    <row r="25" ht="24.75" customHeight="1">
      <c r="A25" s="110" t="s">
        <v>775</v>
      </c>
      <c r="B25" s="13" t="s">
        <v>3265</v>
      </c>
      <c r="C25" s="157" t="s">
        <v>430</v>
      </c>
      <c r="D25" s="244" t="s">
        <v>232</v>
      </c>
      <c r="E25" s="178" t="s">
        <v>3269</v>
      </c>
      <c r="F25" s="138"/>
      <c r="G25" s="246">
        <v>2.0</v>
      </c>
      <c r="H25" s="181" t="s">
        <v>719</v>
      </c>
      <c r="I25" s="233" t="s">
        <v>3272</v>
      </c>
      <c r="J25" s="244"/>
      <c r="K25" s="89"/>
      <c r="L25" s="89"/>
    </row>
    <row r="26" ht="24.75" customHeight="1">
      <c r="A26" s="110" t="s">
        <v>775</v>
      </c>
      <c r="B26" s="13" t="s">
        <v>3274</v>
      </c>
      <c r="C26" s="157" t="s">
        <v>3276</v>
      </c>
      <c r="D26" s="158" t="s">
        <v>3278</v>
      </c>
      <c r="E26" s="178" t="s">
        <v>3280</v>
      </c>
      <c r="F26" s="138"/>
      <c r="G26" s="246">
        <v>2.0</v>
      </c>
      <c r="H26" s="181" t="s">
        <v>1714</v>
      </c>
      <c r="I26" s="233" t="s">
        <v>3283</v>
      </c>
      <c r="J26" s="244"/>
      <c r="K26" s="89"/>
      <c r="L26" s="89"/>
    </row>
    <row r="27" ht="24.75" customHeight="1">
      <c r="A27" s="110"/>
      <c r="B27" s="244"/>
      <c r="C27" s="157"/>
      <c r="D27" s="244"/>
      <c r="E27" s="130"/>
      <c r="F27" s="138"/>
      <c r="G27" s="295"/>
      <c r="H27" s="181"/>
      <c r="I27" s="233"/>
      <c r="J27" s="244"/>
      <c r="K27" s="89"/>
      <c r="L27" s="89"/>
    </row>
    <row r="28" ht="29.25" customHeight="1">
      <c r="A28" s="110" t="s">
        <v>775</v>
      </c>
      <c r="B28" s="332" t="s">
        <v>3286</v>
      </c>
      <c r="C28" s="157" t="s">
        <v>3288</v>
      </c>
      <c r="D28" s="244" t="s">
        <v>3290</v>
      </c>
      <c r="E28" s="178" t="s">
        <v>3292</v>
      </c>
      <c r="F28" s="138"/>
      <c r="G28" s="246">
        <v>2.0</v>
      </c>
      <c r="H28" s="181" t="s">
        <v>3295</v>
      </c>
      <c r="I28" s="233" t="s">
        <v>3237</v>
      </c>
      <c r="J28" s="244"/>
      <c r="K28" s="89"/>
      <c r="L28" s="89"/>
    </row>
    <row r="29" ht="24.75" customHeight="1">
      <c r="A29" s="106"/>
      <c r="B29" s="244"/>
      <c r="C29" s="157"/>
      <c r="D29" s="244"/>
      <c r="E29" s="338"/>
      <c r="F29" s="63"/>
      <c r="G29" s="295"/>
      <c r="H29" s="339"/>
      <c r="I29" s="340"/>
      <c r="J29" s="341"/>
      <c r="K29" s="89"/>
      <c r="L29" s="106"/>
    </row>
    <row r="30" ht="24.75" customHeight="1">
      <c r="A30" s="342" t="s">
        <v>3370</v>
      </c>
      <c r="B30" s="341"/>
      <c r="C30" s="351" t="s">
        <v>3388</v>
      </c>
      <c r="D30" s="341"/>
      <c r="E30" s="353" t="s">
        <v>3673</v>
      </c>
      <c r="F30" s="341"/>
      <c r="G30" s="88"/>
      <c r="H30" s="356"/>
      <c r="I30" s="357" t="s">
        <v>3788</v>
      </c>
      <c r="J30" s="244"/>
      <c r="K30" s="89"/>
      <c r="L30" s="106"/>
    </row>
    <row r="31" ht="24.75" customHeight="1">
      <c r="A31" s="358" t="s">
        <v>3370</v>
      </c>
      <c r="B31" s="332" t="s">
        <v>3821</v>
      </c>
      <c r="C31" s="157" t="s">
        <v>3823</v>
      </c>
      <c r="D31" s="244" t="s">
        <v>3827</v>
      </c>
      <c r="E31" s="178" t="s">
        <v>3829</v>
      </c>
      <c r="F31" s="245" t="s">
        <v>3830</v>
      </c>
      <c r="G31" s="246">
        <v>2.0</v>
      </c>
      <c r="H31" s="181" t="s">
        <v>3830</v>
      </c>
      <c r="I31" s="233" t="s">
        <v>3834</v>
      </c>
      <c r="J31" s="341"/>
      <c r="K31" s="89"/>
      <c r="L31" s="106"/>
    </row>
    <row r="32" ht="24.75" customHeight="1">
      <c r="A32" s="358" t="s">
        <v>3370</v>
      </c>
      <c r="B32" s="332" t="s">
        <v>3837</v>
      </c>
      <c r="C32" s="157" t="s">
        <v>3840</v>
      </c>
      <c r="D32" s="334" t="s">
        <v>1189</v>
      </c>
      <c r="E32" s="178" t="s">
        <v>3842</v>
      </c>
      <c r="F32" s="245" t="s">
        <v>3845</v>
      </c>
      <c r="G32" s="246">
        <v>4.0</v>
      </c>
      <c r="H32" s="181" t="s">
        <v>3845</v>
      </c>
      <c r="I32" s="233" t="s">
        <v>3849</v>
      </c>
      <c r="J32" s="244"/>
      <c r="K32" s="89"/>
      <c r="L32" s="89"/>
    </row>
    <row r="33" ht="24.75" customHeight="1">
      <c r="A33" s="358" t="s">
        <v>3370</v>
      </c>
      <c r="B33" s="332" t="str">
        <f>HYPERLINK("https://drive.google.com/open?id=12zjX0S5JRDfRsIPnc820mc6Ge3N4MiVPVRnJp2zFPrw&amp;authuser=0","A03")</f>
        <v>A03</v>
      </c>
      <c r="C33" s="157" t="s">
        <v>3859</v>
      </c>
      <c r="D33" s="334" t="s">
        <v>3861</v>
      </c>
      <c r="E33" s="178" t="s">
        <v>3862</v>
      </c>
      <c r="F33" s="245" t="s">
        <v>3863</v>
      </c>
      <c r="G33" s="246">
        <v>20.0</v>
      </c>
      <c r="H33" s="181" t="s">
        <v>3866</v>
      </c>
      <c r="I33" s="233" t="s">
        <v>3868</v>
      </c>
      <c r="J33" s="244"/>
      <c r="K33" s="89"/>
      <c r="L33" s="89"/>
    </row>
    <row r="34" ht="24.75" customHeight="1">
      <c r="A34" s="358" t="s">
        <v>3370</v>
      </c>
      <c r="B34" s="332" t="str">
        <f>HYPERLINK("https://drive.google.com/open?id=1ffI6MoXhSp_Ay7nQEJeYUjvQOidQk2i3JG2HCUFBfXg&amp;authuser=0","A04")</f>
        <v>A04</v>
      </c>
      <c r="C34" s="157" t="s">
        <v>3877</v>
      </c>
      <c r="D34" s="334" t="s">
        <v>3879</v>
      </c>
      <c r="E34" s="178" t="s">
        <v>3881</v>
      </c>
      <c r="F34" s="245" t="s">
        <v>3884</v>
      </c>
      <c r="G34" s="246">
        <v>10.0</v>
      </c>
      <c r="H34" s="181" t="s">
        <v>4459</v>
      </c>
      <c r="I34" s="233" t="s">
        <v>4461</v>
      </c>
      <c r="J34" s="244"/>
      <c r="K34" s="89"/>
      <c r="L34" s="89"/>
    </row>
    <row r="35" ht="24.75" customHeight="1">
      <c r="A35" s="358" t="s">
        <v>3370</v>
      </c>
      <c r="B35" s="332" t="s">
        <v>4463</v>
      </c>
      <c r="C35" s="157" t="s">
        <v>1074</v>
      </c>
      <c r="D35" s="334" t="s">
        <v>1084</v>
      </c>
      <c r="E35" s="178" t="s">
        <v>4465</v>
      </c>
      <c r="F35" s="245" t="s">
        <v>4466</v>
      </c>
      <c r="G35" s="246">
        <v>64.0</v>
      </c>
      <c r="H35" s="181" t="s">
        <v>4468</v>
      </c>
      <c r="I35" s="233" t="s">
        <v>4471</v>
      </c>
      <c r="J35" s="244" t="s">
        <v>4472</v>
      </c>
      <c r="K35" s="89"/>
      <c r="L35" s="89"/>
    </row>
    <row r="36" ht="24.75" customHeight="1">
      <c r="A36" s="358"/>
      <c r="B36" s="244"/>
      <c r="C36" s="157"/>
      <c r="D36" s="244"/>
      <c r="E36" s="130"/>
      <c r="F36" s="138"/>
      <c r="G36" s="295"/>
      <c r="H36" s="181"/>
      <c r="I36" s="233"/>
      <c r="J36" s="244"/>
      <c r="K36" s="89"/>
      <c r="L36" s="89"/>
    </row>
    <row r="37" ht="33.75" customHeight="1">
      <c r="A37" s="358" t="s">
        <v>3370</v>
      </c>
      <c r="B37" s="332" t="s">
        <v>4478</v>
      </c>
      <c r="C37" s="378" t="s">
        <v>4481</v>
      </c>
      <c r="D37" s="382" t="s">
        <v>4689</v>
      </c>
      <c r="E37" s="178" t="s">
        <v>4703</v>
      </c>
      <c r="F37" s="245" t="s">
        <v>4704</v>
      </c>
      <c r="G37" s="246">
        <v>2.0</v>
      </c>
      <c r="H37" s="181" t="s">
        <v>4705</v>
      </c>
      <c r="I37" s="233" t="s">
        <v>4707</v>
      </c>
      <c r="J37" s="244"/>
      <c r="K37" s="89"/>
      <c r="L37" s="89"/>
    </row>
    <row r="38" ht="42.75" customHeight="1">
      <c r="A38" s="358" t="s">
        <v>3370</v>
      </c>
      <c r="B38" s="332" t="s">
        <v>4712</v>
      </c>
      <c r="C38" s="53" t="s">
        <v>4716</v>
      </c>
      <c r="D38" s="387" t="s">
        <v>4852</v>
      </c>
      <c r="E38" s="178" t="s">
        <v>5244</v>
      </c>
      <c r="F38" s="245" t="s">
        <v>3175</v>
      </c>
      <c r="G38" s="246">
        <v>1.0</v>
      </c>
      <c r="H38" s="181" t="s">
        <v>5248</v>
      </c>
      <c r="I38" s="233" t="s">
        <v>5249</v>
      </c>
      <c r="J38" s="244"/>
      <c r="K38" s="89"/>
      <c r="L38" s="89"/>
    </row>
    <row r="39" ht="24.75" customHeight="1">
      <c r="A39" s="358"/>
      <c r="B39" s="244"/>
      <c r="C39" s="157"/>
      <c r="D39" s="244"/>
      <c r="E39" s="130"/>
      <c r="F39" s="138"/>
      <c r="G39" s="295"/>
      <c r="H39" s="181"/>
      <c r="I39" s="233"/>
      <c r="J39" s="244"/>
      <c r="K39" s="89"/>
      <c r="L39" s="89"/>
    </row>
    <row r="40" ht="24.75" customHeight="1">
      <c r="A40" s="358" t="s">
        <v>3370</v>
      </c>
      <c r="B40" s="332" t="s">
        <v>5254</v>
      </c>
      <c r="C40" s="244" t="s">
        <v>94</v>
      </c>
      <c r="D40" s="387" t="s">
        <v>5262</v>
      </c>
      <c r="E40" s="178" t="s">
        <v>5263</v>
      </c>
      <c r="F40" s="245" t="s">
        <v>5264</v>
      </c>
      <c r="G40" s="246">
        <v>3.0</v>
      </c>
      <c r="H40" s="181"/>
      <c r="I40" s="233"/>
      <c r="J40" s="244"/>
      <c r="K40" s="89"/>
      <c r="L40" s="89"/>
    </row>
    <row r="41" ht="16.5" customHeight="1">
      <c r="A41" s="358" t="s">
        <v>3370</v>
      </c>
      <c r="C41" s="157" t="s">
        <v>5271</v>
      </c>
      <c r="D41" s="158" t="s">
        <v>1189</v>
      </c>
      <c r="E41" s="178" t="s">
        <v>5274</v>
      </c>
      <c r="F41" s="245" t="s">
        <v>5248</v>
      </c>
      <c r="H41" s="181" t="s">
        <v>5275</v>
      </c>
      <c r="I41" s="233" t="s">
        <v>5277</v>
      </c>
      <c r="J41" s="244"/>
      <c r="K41" s="89"/>
      <c r="L41" s="89"/>
    </row>
    <row r="42" ht="16.5" customHeight="1">
      <c r="A42" s="358" t="s">
        <v>3370</v>
      </c>
      <c r="C42" s="157" t="s">
        <v>5326</v>
      </c>
      <c r="D42" s="158" t="s">
        <v>2539</v>
      </c>
      <c r="E42" s="178" t="s">
        <v>5330</v>
      </c>
      <c r="F42" s="245" t="s">
        <v>5332</v>
      </c>
      <c r="H42" s="181" t="s">
        <v>5335</v>
      </c>
      <c r="I42" s="233" t="s">
        <v>5336</v>
      </c>
      <c r="J42" s="244"/>
      <c r="K42" s="89"/>
      <c r="L42" s="89"/>
    </row>
    <row r="43" ht="16.5" customHeight="1">
      <c r="A43" s="358" t="s">
        <v>3370</v>
      </c>
      <c r="C43" s="157" t="s">
        <v>5340</v>
      </c>
      <c r="D43" s="158" t="s">
        <v>3013</v>
      </c>
      <c r="E43" s="178" t="s">
        <v>5345</v>
      </c>
      <c r="F43" s="245" t="s">
        <v>5275</v>
      </c>
      <c r="H43" s="181" t="s">
        <v>1755</v>
      </c>
      <c r="I43" s="233" t="s">
        <v>5349</v>
      </c>
      <c r="J43" s="244"/>
      <c r="K43" s="89"/>
      <c r="L43" s="89"/>
    </row>
    <row r="44" ht="24.75" customHeight="1">
      <c r="A44" s="358"/>
      <c r="B44" s="244"/>
      <c r="C44" s="157"/>
      <c r="D44" s="244"/>
      <c r="E44" s="130"/>
      <c r="F44" s="138"/>
      <c r="G44" s="295"/>
      <c r="H44" s="181"/>
      <c r="I44" s="233"/>
      <c r="J44" s="244"/>
      <c r="K44" s="89"/>
      <c r="L44" s="89"/>
    </row>
    <row r="45" ht="24.75" customHeight="1">
      <c r="A45" s="358" t="s">
        <v>3370</v>
      </c>
      <c r="B45" s="332" t="s">
        <v>5353</v>
      </c>
      <c r="C45" s="157" t="s">
        <v>1155</v>
      </c>
      <c r="D45" s="244" t="s">
        <v>5356</v>
      </c>
      <c r="E45" s="178" t="s">
        <v>5454</v>
      </c>
      <c r="F45" s="245" t="s">
        <v>3243</v>
      </c>
      <c r="G45" s="246">
        <v>2.0</v>
      </c>
      <c r="H45" s="181" t="s">
        <v>5460</v>
      </c>
      <c r="I45" s="233" t="s">
        <v>5463</v>
      </c>
      <c r="J45" s="244"/>
      <c r="K45" s="89"/>
      <c r="L45" s="89"/>
    </row>
    <row r="46" ht="24.75" customHeight="1">
      <c r="A46" s="358" t="s">
        <v>3370</v>
      </c>
      <c r="B46" s="332" t="s">
        <v>5585</v>
      </c>
      <c r="C46" s="378" t="s">
        <v>5587</v>
      </c>
      <c r="D46" s="244" t="s">
        <v>5588</v>
      </c>
      <c r="E46" s="178" t="s">
        <v>5589</v>
      </c>
      <c r="F46" s="245" t="s">
        <v>5591</v>
      </c>
      <c r="G46" s="246">
        <v>46.0</v>
      </c>
      <c r="H46" s="181" t="s">
        <v>5594</v>
      </c>
      <c r="I46" s="233" t="s">
        <v>5597</v>
      </c>
      <c r="J46" s="244"/>
      <c r="K46" s="89"/>
      <c r="L46" s="89"/>
    </row>
    <row r="47" ht="24.75" customHeight="1">
      <c r="A47" s="358" t="s">
        <v>3370</v>
      </c>
      <c r="B47" s="244"/>
      <c r="C47" s="157" t="s">
        <v>5887</v>
      </c>
      <c r="D47" s="244"/>
      <c r="E47" s="178" t="s">
        <v>5889</v>
      </c>
      <c r="F47" s="245" t="s">
        <v>5890</v>
      </c>
      <c r="G47" s="295"/>
      <c r="H47" s="181" t="s">
        <v>5890</v>
      </c>
      <c r="I47" s="233" t="s">
        <v>5891</v>
      </c>
      <c r="J47" s="244"/>
      <c r="K47" s="89"/>
      <c r="L47" s="89"/>
    </row>
    <row r="48" ht="24.75" customHeight="1">
      <c r="A48" s="358"/>
      <c r="B48" s="244"/>
      <c r="C48" s="157" t="s">
        <v>5892</v>
      </c>
      <c r="D48" s="158" t="s">
        <v>5893</v>
      </c>
      <c r="E48" s="130"/>
      <c r="F48" s="245"/>
      <c r="G48" s="295"/>
      <c r="H48" s="181"/>
      <c r="I48" s="233"/>
      <c r="J48" s="244"/>
      <c r="K48" s="89"/>
      <c r="L48" s="89"/>
    </row>
    <row r="49" ht="24.75" customHeight="1">
      <c r="A49" s="358" t="s">
        <v>3370</v>
      </c>
      <c r="B49" s="332" t="s">
        <v>5894</v>
      </c>
      <c r="C49" s="157" t="s">
        <v>5895</v>
      </c>
      <c r="D49" s="158" t="s">
        <v>5896</v>
      </c>
      <c r="E49" s="246" t="s">
        <v>5897</v>
      </c>
      <c r="F49" s="246" t="s">
        <v>5898</v>
      </c>
      <c r="G49" s="246">
        <v>10.0</v>
      </c>
      <c r="H49" s="393" t="s">
        <v>5898</v>
      </c>
      <c r="I49" s="394" t="s">
        <v>5909</v>
      </c>
      <c r="J49" s="244"/>
      <c r="K49" s="89"/>
      <c r="L49" s="89"/>
    </row>
    <row r="50" ht="24.75" customHeight="1">
      <c r="A50" s="358" t="s">
        <v>3370</v>
      </c>
      <c r="B50" s="332" t="str">
        <f>HYPERLINK("https://drive.google.com/open?id=1uoAYTOERW-OS6KCB-QalD8vrjUB0cXI7bOuhWVdRGsk&amp;authuser=0","A12")</f>
        <v>A12</v>
      </c>
      <c r="C50" s="244" t="s">
        <v>5928</v>
      </c>
      <c r="D50" s="387" t="s">
        <v>5929</v>
      </c>
      <c r="E50" s="246" t="s">
        <v>5931</v>
      </c>
      <c r="F50" s="246" t="s">
        <v>5933</v>
      </c>
      <c r="G50" s="246">
        <v>8.0</v>
      </c>
      <c r="H50" s="393" t="s">
        <v>5933</v>
      </c>
      <c r="I50" s="394" t="s">
        <v>5937</v>
      </c>
      <c r="J50" s="244" t="s">
        <v>5939</v>
      </c>
      <c r="K50" s="89"/>
      <c r="L50" s="89"/>
    </row>
    <row r="51" ht="24.75" customHeight="1">
      <c r="A51" s="358" t="s">
        <v>3370</v>
      </c>
      <c r="B51" s="332" t="s">
        <v>5948</v>
      </c>
      <c r="C51" s="244" t="s">
        <v>6257</v>
      </c>
      <c r="D51" s="324" t="s">
        <v>6262</v>
      </c>
      <c r="E51" s="246" t="s">
        <v>6264</v>
      </c>
      <c r="F51" s="246" t="s">
        <v>6266</v>
      </c>
      <c r="G51" s="246">
        <v>8.0</v>
      </c>
      <c r="H51" s="393" t="s">
        <v>6266</v>
      </c>
      <c r="I51" s="394" t="s">
        <v>6271</v>
      </c>
      <c r="J51" s="244" t="s">
        <v>6273</v>
      </c>
      <c r="K51" s="89"/>
      <c r="L51" s="89"/>
    </row>
    <row r="52" ht="24.75" customHeight="1">
      <c r="A52" s="358" t="s">
        <v>3370</v>
      </c>
      <c r="B52" s="332" t="s">
        <v>6280</v>
      </c>
      <c r="C52" s="244" t="s">
        <v>6283</v>
      </c>
      <c r="D52" s="387" t="s">
        <v>6287</v>
      </c>
      <c r="E52" s="246" t="s">
        <v>6289</v>
      </c>
      <c r="F52" s="246" t="s">
        <v>6291</v>
      </c>
      <c r="G52" s="246">
        <v>5.0</v>
      </c>
      <c r="H52" s="393" t="s">
        <v>6291</v>
      </c>
      <c r="I52" s="394" t="s">
        <v>6296</v>
      </c>
      <c r="J52" s="244" t="s">
        <v>6299</v>
      </c>
      <c r="K52" s="89"/>
      <c r="L52" s="89"/>
    </row>
    <row r="53" ht="24.75" customHeight="1">
      <c r="A53" s="358"/>
      <c r="B53" s="244"/>
      <c r="C53" s="244"/>
      <c r="D53" s="244"/>
      <c r="E53" s="295"/>
      <c r="F53" s="295"/>
      <c r="G53" s="295"/>
      <c r="H53" s="393"/>
      <c r="I53" s="394"/>
      <c r="J53" s="244"/>
      <c r="K53" s="89"/>
      <c r="L53" s="89"/>
    </row>
    <row r="54" ht="24.75" customHeight="1">
      <c r="A54" s="358" t="s">
        <v>3370</v>
      </c>
      <c r="B54" s="332" t="s">
        <v>6311</v>
      </c>
      <c r="C54" s="378" t="s">
        <v>1315</v>
      </c>
      <c r="D54" s="244" t="s">
        <v>6316</v>
      </c>
      <c r="E54" s="178" t="s">
        <v>6317</v>
      </c>
      <c r="F54" s="245" t="s">
        <v>6319</v>
      </c>
      <c r="G54" s="246">
        <v>87.0</v>
      </c>
      <c r="H54" s="181" t="s">
        <v>6322</v>
      </c>
      <c r="I54" s="233" t="s">
        <v>6323</v>
      </c>
      <c r="J54" s="244"/>
      <c r="K54" s="89"/>
      <c r="L54" s="89"/>
    </row>
    <row r="55" ht="52.5" customHeight="1">
      <c r="A55" s="358" t="s">
        <v>3370</v>
      </c>
      <c r="B55" s="332" t="str">
        <f>HYPERLINK("https://drive.google.com/open?id=18SDWIBfOxRr7khcAj48Z9iGECjaoifAT97OELP36CE8&amp;authuser=0","A16")</f>
        <v>A16</v>
      </c>
      <c r="C55" s="244" t="s">
        <v>6336</v>
      </c>
      <c r="D55" s="324" t="s">
        <v>6337</v>
      </c>
      <c r="E55" s="246" t="s">
        <v>6339</v>
      </c>
      <c r="F55" s="246" t="s">
        <v>6370</v>
      </c>
      <c r="G55" s="246">
        <v>11.0</v>
      </c>
      <c r="H55" s="393" t="s">
        <v>6373</v>
      </c>
      <c r="I55" s="394" t="s">
        <v>6375</v>
      </c>
      <c r="J55" s="244" t="s">
        <v>6376</v>
      </c>
      <c r="K55" s="89"/>
      <c r="L55" s="89"/>
    </row>
    <row r="56" ht="24.75" customHeight="1">
      <c r="A56" s="89"/>
      <c r="B56" s="244"/>
      <c r="C56" s="157"/>
      <c r="D56" s="244"/>
      <c r="E56" s="130"/>
      <c r="F56" s="138"/>
      <c r="G56" s="295"/>
      <c r="H56" s="181"/>
      <c r="I56" s="233"/>
      <c r="J56" s="244"/>
      <c r="K56" s="89"/>
      <c r="L56" s="89"/>
    </row>
    <row r="57" ht="24.75" customHeight="1">
      <c r="A57" s="399" t="s">
        <v>6388</v>
      </c>
      <c r="B57" s="341"/>
      <c r="C57" s="400" t="s">
        <v>6398</v>
      </c>
      <c r="D57" s="341" t="s">
        <v>6403</v>
      </c>
      <c r="E57" s="401" t="s">
        <v>6405</v>
      </c>
      <c r="F57" s="244"/>
      <c r="G57" s="88"/>
      <c r="H57" s="402"/>
      <c r="I57" s="357" t="s">
        <v>6420</v>
      </c>
      <c r="J57" s="341"/>
      <c r="K57" s="89"/>
      <c r="L57" s="89"/>
    </row>
    <row r="58" ht="25.5" customHeight="1">
      <c r="A58" s="403" t="s">
        <v>6388</v>
      </c>
      <c r="B58" s="404" t="s">
        <v>6428</v>
      </c>
      <c r="C58" s="157" t="s">
        <v>3823</v>
      </c>
      <c r="D58" s="244" t="s">
        <v>6433</v>
      </c>
      <c r="E58" s="178" t="s">
        <v>6434</v>
      </c>
      <c r="F58" s="245" t="s">
        <v>3830</v>
      </c>
      <c r="G58" s="246">
        <v>2.0</v>
      </c>
      <c r="H58" s="181" t="s">
        <v>3830</v>
      </c>
      <c r="I58" s="233" t="s">
        <v>6438</v>
      </c>
      <c r="J58" s="244"/>
      <c r="K58" s="89"/>
      <c r="L58" s="89"/>
    </row>
    <row r="59" ht="24.75" customHeight="1">
      <c r="A59" s="403" t="s">
        <v>6388</v>
      </c>
      <c r="B59" s="404" t="s">
        <v>6441</v>
      </c>
      <c r="C59" s="378" t="s">
        <v>642</v>
      </c>
      <c r="D59" s="244" t="s">
        <v>6443</v>
      </c>
      <c r="E59" s="178" t="s">
        <v>6445</v>
      </c>
      <c r="F59" s="245" t="s">
        <v>3845</v>
      </c>
      <c r="G59" s="246">
        <v>4.0</v>
      </c>
      <c r="H59" s="181" t="s">
        <v>3845</v>
      </c>
      <c r="I59" s="233" t="s">
        <v>6446</v>
      </c>
      <c r="J59" s="244"/>
      <c r="K59" s="89"/>
      <c r="L59" s="89"/>
    </row>
    <row r="60" ht="24.75" customHeight="1">
      <c r="A60" s="403" t="s">
        <v>6388</v>
      </c>
      <c r="B60" s="405" t="str">
        <f>HYPERLINK("https://drive.google.com/open?id=1d1pKwjbs__YyfHShv2DcG5oZOqLhmcwe9GUD8VtTvhM&amp;authuser=0","W03")</f>
        <v>W03</v>
      </c>
      <c r="C60" s="157" t="s">
        <v>3877</v>
      </c>
      <c r="D60" s="244" t="s">
        <v>6451</v>
      </c>
      <c r="E60" s="178" t="s">
        <v>6453</v>
      </c>
      <c r="F60" s="245" t="s">
        <v>6454</v>
      </c>
      <c r="G60" s="246">
        <v>4.0</v>
      </c>
      <c r="H60" s="181" t="s">
        <v>6454</v>
      </c>
      <c r="I60" s="233" t="s">
        <v>6455</v>
      </c>
      <c r="J60" s="244"/>
      <c r="K60" s="89"/>
      <c r="L60" s="89"/>
    </row>
    <row r="61" ht="24.75" customHeight="1">
      <c r="A61" s="403" t="s">
        <v>6388</v>
      </c>
      <c r="B61" s="406" t="s">
        <v>6456</v>
      </c>
      <c r="C61" s="157" t="s">
        <v>1074</v>
      </c>
      <c r="D61" s="158" t="s">
        <v>1084</v>
      </c>
      <c r="E61" s="178" t="s">
        <v>6459</v>
      </c>
      <c r="F61" s="245" t="s">
        <v>6460</v>
      </c>
      <c r="G61" s="246">
        <v>9.0</v>
      </c>
      <c r="H61" s="181" t="s">
        <v>6460</v>
      </c>
      <c r="I61" s="233" t="s">
        <v>6462</v>
      </c>
      <c r="J61" s="244"/>
      <c r="K61" s="89"/>
      <c r="L61" s="89"/>
    </row>
    <row r="62" ht="24.75" customHeight="1">
      <c r="A62" s="403"/>
      <c r="B62" s="406"/>
      <c r="C62" s="157"/>
      <c r="D62" s="244"/>
      <c r="E62" s="130"/>
      <c r="F62" s="138"/>
      <c r="G62" s="295"/>
      <c r="H62" s="181"/>
      <c r="I62" s="233"/>
      <c r="J62" s="244"/>
      <c r="K62" s="89"/>
      <c r="L62" s="89"/>
    </row>
    <row r="63" ht="24.75" customHeight="1">
      <c r="A63" s="403" t="s">
        <v>6388</v>
      </c>
      <c r="B63" s="404" t="s">
        <v>6466</v>
      </c>
      <c r="C63" s="378" t="s">
        <v>6467</v>
      </c>
      <c r="D63" s="244" t="s">
        <v>6468</v>
      </c>
      <c r="E63" s="178" t="s">
        <v>6470</v>
      </c>
      <c r="F63" s="245" t="s">
        <v>6471</v>
      </c>
      <c r="G63" s="246">
        <v>2.0</v>
      </c>
      <c r="H63" s="181" t="s">
        <v>6471</v>
      </c>
      <c r="I63" s="233" t="s">
        <v>6434</v>
      </c>
      <c r="J63" s="244"/>
      <c r="K63" s="89"/>
      <c r="L63" s="89"/>
    </row>
    <row r="64" ht="24.75" customHeight="1">
      <c r="A64" s="403" t="s">
        <v>6388</v>
      </c>
      <c r="B64" s="404" t="s">
        <v>6473</v>
      </c>
      <c r="C64" s="378" t="s">
        <v>6475</v>
      </c>
      <c r="D64" s="244" t="s">
        <v>6478</v>
      </c>
      <c r="E64" s="178" t="s">
        <v>6480</v>
      </c>
      <c r="F64" s="245" t="s">
        <v>6482</v>
      </c>
      <c r="G64" s="246">
        <v>6.0</v>
      </c>
      <c r="H64" s="181" t="s">
        <v>6482</v>
      </c>
      <c r="I64" s="233" t="s">
        <v>6485</v>
      </c>
      <c r="J64" s="244"/>
      <c r="K64" s="89"/>
      <c r="L64" s="89"/>
    </row>
    <row r="65" ht="24.75" customHeight="1">
      <c r="A65" s="403" t="s">
        <v>6388</v>
      </c>
      <c r="B65" s="407" t="str">
        <f>HYPERLINK("https://drive.google.com/open?id=1ueKb1_DBcMbeqKqP2fs19R9mWDknByeNYMHV5wGevoc&amp;authuser=0","W07")</f>
        <v>W07</v>
      </c>
      <c r="C65" s="378" t="s">
        <v>6500</v>
      </c>
      <c r="D65" s="53" t="s">
        <v>6503</v>
      </c>
      <c r="E65" s="178" t="s">
        <v>6504</v>
      </c>
      <c r="F65" s="245" t="s">
        <v>6506</v>
      </c>
      <c r="G65" s="246">
        <v>28.0</v>
      </c>
      <c r="H65" s="408" t="s">
        <v>6508</v>
      </c>
      <c r="I65" s="409" t="s">
        <v>6514</v>
      </c>
      <c r="J65" s="244"/>
      <c r="K65" s="89"/>
      <c r="L65" s="89"/>
    </row>
    <row r="66" ht="24.75" customHeight="1">
      <c r="A66" s="403" t="s">
        <v>6388</v>
      </c>
      <c r="B66" s="405" t="str">
        <f>HYPERLINK("https://drive.google.com/open?id=1bfvvW4ilXLEd8dnjpdUsFhY1n85C_KkUHWDE5PK3OM8&amp;authuser=0","W08")</f>
        <v>W08</v>
      </c>
      <c r="C66" s="53" t="s">
        <v>6527</v>
      </c>
      <c r="D66" s="53" t="s">
        <v>6337</v>
      </c>
      <c r="E66" s="178" t="s">
        <v>6529</v>
      </c>
      <c r="F66" s="245" t="s">
        <v>6530</v>
      </c>
      <c r="G66" s="246">
        <v>10.0</v>
      </c>
      <c r="H66" s="181"/>
      <c r="I66" s="233"/>
      <c r="J66" s="244"/>
      <c r="K66" s="89"/>
      <c r="L66" s="89"/>
    </row>
    <row r="67" ht="24.75" customHeight="1">
      <c r="A67" s="89"/>
      <c r="B67" s="406"/>
      <c r="C67" s="157"/>
      <c r="D67" s="244"/>
      <c r="E67" s="130"/>
      <c r="F67" s="138"/>
      <c r="G67" s="295"/>
      <c r="H67" s="181"/>
      <c r="I67" s="233"/>
      <c r="J67" s="244"/>
      <c r="K67" s="89"/>
      <c r="L67" s="89"/>
    </row>
    <row r="68" ht="24.75" customHeight="1">
      <c r="A68" s="89"/>
      <c r="B68" s="406"/>
      <c r="C68" s="157"/>
      <c r="D68" s="244"/>
      <c r="E68" s="130"/>
      <c r="F68" s="138"/>
      <c r="G68" s="295"/>
      <c r="H68" s="181"/>
      <c r="I68" s="233"/>
      <c r="J68" s="244"/>
      <c r="K68" s="89"/>
      <c r="L68" s="89"/>
    </row>
    <row r="69" ht="24.75" customHeight="1">
      <c r="A69" s="410"/>
      <c r="B69" s="406"/>
      <c r="C69" s="400" t="s">
        <v>6547</v>
      </c>
      <c r="D69" s="341"/>
      <c r="E69" s="130"/>
      <c r="F69" s="138"/>
      <c r="G69" s="88"/>
      <c r="H69" s="181"/>
      <c r="I69" s="233"/>
      <c r="J69" s="244"/>
      <c r="K69" s="89"/>
      <c r="L69" s="89"/>
    </row>
    <row r="70" ht="24.75" customHeight="1">
      <c r="A70" s="410" t="s">
        <v>6552</v>
      </c>
      <c r="B70" s="411" t="s">
        <v>6553</v>
      </c>
      <c r="C70" s="157" t="s">
        <v>6557</v>
      </c>
      <c r="D70" s="158" t="s">
        <v>2574</v>
      </c>
      <c r="E70" s="178" t="s">
        <v>6561</v>
      </c>
      <c r="F70" s="138"/>
      <c r="G70" s="246">
        <v>1.0</v>
      </c>
      <c r="H70" s="181" t="s">
        <v>6563</v>
      </c>
      <c r="I70" s="233" t="s">
        <v>6564</v>
      </c>
      <c r="J70" s="244" t="s">
        <v>6565</v>
      </c>
      <c r="K70" s="89"/>
      <c r="L70" s="89"/>
    </row>
    <row r="71" ht="24.75" customHeight="1">
      <c r="A71" s="410" t="s">
        <v>6552</v>
      </c>
      <c r="B71" s="411" t="s">
        <v>6568</v>
      </c>
      <c r="C71" s="157" t="s">
        <v>6569</v>
      </c>
      <c r="D71" s="158" t="s">
        <v>4273</v>
      </c>
      <c r="E71" s="178" t="s">
        <v>6571</v>
      </c>
      <c r="F71" s="245" t="s">
        <v>6573</v>
      </c>
      <c r="G71" s="246">
        <v>43.0</v>
      </c>
      <c r="H71" s="181"/>
      <c r="I71" s="233" t="s">
        <v>6575</v>
      </c>
      <c r="J71" s="244"/>
      <c r="K71" s="89"/>
      <c r="L71" s="89"/>
    </row>
    <row r="72" ht="24.75" customHeight="1">
      <c r="A72" s="410" t="s">
        <v>6552</v>
      </c>
      <c r="C72" s="412" t="s">
        <v>6579</v>
      </c>
      <c r="D72" s="158"/>
      <c r="E72" s="178" t="s">
        <v>6584</v>
      </c>
      <c r="F72" s="245" t="s">
        <v>6585</v>
      </c>
      <c r="H72" s="181"/>
      <c r="I72" s="233" t="s">
        <v>6586</v>
      </c>
      <c r="J72" s="244"/>
      <c r="K72" s="89"/>
      <c r="L72" s="89"/>
    </row>
    <row r="73" ht="24.75" customHeight="1">
      <c r="A73" s="410" t="s">
        <v>6552</v>
      </c>
      <c r="B73" s="411" t="s">
        <v>6588</v>
      </c>
      <c r="C73" s="412" t="s">
        <v>6591</v>
      </c>
      <c r="D73" s="158" t="s">
        <v>6592</v>
      </c>
      <c r="E73" s="178" t="s">
        <v>6593</v>
      </c>
      <c r="F73" s="245" t="s">
        <v>6595</v>
      </c>
      <c r="G73" s="246">
        <v>22.0</v>
      </c>
      <c r="H73" s="181"/>
      <c r="I73" s="233" t="s">
        <v>6597</v>
      </c>
      <c r="J73" s="244"/>
      <c r="K73" s="89"/>
      <c r="L73" s="89"/>
    </row>
    <row r="74" ht="24.75" customHeight="1">
      <c r="A74" s="410" t="s">
        <v>6552</v>
      </c>
      <c r="C74" s="157" t="s">
        <v>6599</v>
      </c>
      <c r="D74" s="244"/>
      <c r="E74" s="178" t="s">
        <v>6602</v>
      </c>
      <c r="F74" s="245" t="s">
        <v>6604</v>
      </c>
      <c r="H74" s="181"/>
      <c r="I74" s="233" t="s">
        <v>6605</v>
      </c>
      <c r="J74" s="244"/>
      <c r="K74" s="89"/>
      <c r="L74" s="89"/>
    </row>
    <row r="75" ht="51.0" customHeight="1">
      <c r="A75" s="410" t="s">
        <v>6552</v>
      </c>
      <c r="B75" s="406"/>
      <c r="C75" s="400" t="s">
        <v>6608</v>
      </c>
      <c r="D75" s="341"/>
      <c r="E75" s="130"/>
      <c r="F75" s="138"/>
      <c r="G75" s="88"/>
      <c r="H75" s="181"/>
      <c r="I75" s="233"/>
      <c r="J75" s="244"/>
      <c r="K75" s="89"/>
      <c r="L75" s="89"/>
    </row>
    <row r="76" ht="24.75" customHeight="1">
      <c r="A76" s="410" t="s">
        <v>6552</v>
      </c>
      <c r="B76" s="411" t="s">
        <v>6612</v>
      </c>
      <c r="C76" s="157" t="s">
        <v>6614</v>
      </c>
      <c r="D76" s="158" t="s">
        <v>820</v>
      </c>
      <c r="E76" s="178" t="s">
        <v>6615</v>
      </c>
      <c r="F76" s="245" t="s">
        <v>6617</v>
      </c>
      <c r="G76" s="246">
        <v>35.0</v>
      </c>
      <c r="H76" s="181"/>
      <c r="I76" s="233" t="s">
        <v>6593</v>
      </c>
      <c r="J76" s="244"/>
      <c r="K76" s="89"/>
      <c r="L76" s="89"/>
    </row>
    <row r="77" ht="24.75" customHeight="1">
      <c r="A77" s="410" t="s">
        <v>6552</v>
      </c>
      <c r="C77" s="412" t="s">
        <v>6620</v>
      </c>
      <c r="D77" s="158"/>
      <c r="E77" s="178" t="s">
        <v>6621</v>
      </c>
      <c r="F77" s="245" t="s">
        <v>6623</v>
      </c>
      <c r="H77" s="181"/>
      <c r="I77" s="233" t="s">
        <v>6624</v>
      </c>
      <c r="J77" s="244"/>
      <c r="K77" s="89"/>
      <c r="L77" s="89"/>
    </row>
    <row r="78" ht="24.75" customHeight="1">
      <c r="A78" s="410" t="s">
        <v>6552</v>
      </c>
      <c r="B78" s="411" t="s">
        <v>6627</v>
      </c>
      <c r="C78" s="157" t="s">
        <v>6628</v>
      </c>
      <c r="D78" s="158" t="s">
        <v>6629</v>
      </c>
      <c r="E78" s="178" t="s">
        <v>6630</v>
      </c>
      <c r="F78" s="245" t="s">
        <v>6631</v>
      </c>
      <c r="G78" s="246">
        <v>15.0</v>
      </c>
      <c r="H78" s="181"/>
      <c r="I78" s="233" t="s">
        <v>6633</v>
      </c>
      <c r="J78" s="244"/>
      <c r="K78" s="89"/>
      <c r="L78" s="89"/>
    </row>
    <row r="79" ht="24.75" customHeight="1">
      <c r="A79" s="410" t="s">
        <v>6552</v>
      </c>
      <c r="C79" s="157" t="s">
        <v>6635</v>
      </c>
      <c r="D79" s="334"/>
      <c r="E79" s="178" t="s">
        <v>6636</v>
      </c>
      <c r="F79" s="245" t="s">
        <v>6639</v>
      </c>
      <c r="H79" s="181"/>
      <c r="I79" s="233" t="s">
        <v>6640</v>
      </c>
      <c r="J79" s="244"/>
      <c r="K79" s="89"/>
      <c r="L79" s="89"/>
    </row>
    <row r="80" ht="24.75" customHeight="1">
      <c r="A80" s="410"/>
      <c r="B80" s="406"/>
      <c r="C80" s="157"/>
      <c r="D80" s="334"/>
      <c r="E80" s="130"/>
      <c r="F80" s="138"/>
      <c r="G80" s="295"/>
      <c r="H80" s="181"/>
      <c r="I80" s="233"/>
      <c r="J80" s="244"/>
      <c r="K80" s="89"/>
      <c r="L80" s="89"/>
    </row>
    <row r="81" ht="24.75" customHeight="1">
      <c r="A81" s="410" t="s">
        <v>6552</v>
      </c>
      <c r="B81" s="404" t="s">
        <v>6645</v>
      </c>
      <c r="C81" s="53" t="s">
        <v>4190</v>
      </c>
      <c r="D81" s="387" t="s">
        <v>6646</v>
      </c>
      <c r="E81" s="178" t="s">
        <v>6648</v>
      </c>
      <c r="F81" s="245" t="s">
        <v>6650</v>
      </c>
      <c r="G81" s="246">
        <v>7.0</v>
      </c>
      <c r="H81" s="181"/>
      <c r="I81" s="233" t="s">
        <v>6651</v>
      </c>
      <c r="J81" s="244"/>
      <c r="K81" s="89"/>
      <c r="L81" s="89"/>
    </row>
    <row r="82" ht="24.75" customHeight="1">
      <c r="A82" s="410" t="s">
        <v>6552</v>
      </c>
      <c r="B82" s="406" t="s">
        <v>6654</v>
      </c>
      <c r="C82" s="157" t="s">
        <v>6655</v>
      </c>
      <c r="D82" s="158" t="s">
        <v>6656</v>
      </c>
      <c r="E82" s="178" t="s">
        <v>6657</v>
      </c>
      <c r="F82" s="245" t="s">
        <v>6661</v>
      </c>
      <c r="G82" s="246">
        <v>5.0</v>
      </c>
      <c r="H82" s="181"/>
      <c r="I82" s="233" t="s">
        <v>6664</v>
      </c>
      <c r="J82" s="244"/>
      <c r="K82" s="89"/>
      <c r="L82" s="89"/>
    </row>
    <row r="83" ht="29.25" customHeight="1">
      <c r="A83" s="410" t="s">
        <v>6552</v>
      </c>
      <c r="B83" s="406" t="s">
        <v>6667</v>
      </c>
      <c r="C83" s="244" t="s">
        <v>6668</v>
      </c>
      <c r="D83" s="413" t="s">
        <v>6669</v>
      </c>
      <c r="E83" s="178" t="s">
        <v>6676</v>
      </c>
      <c r="F83" s="138"/>
      <c r="G83" s="246">
        <v>2.0</v>
      </c>
      <c r="H83" s="181"/>
      <c r="I83" s="233" t="s">
        <v>6680</v>
      </c>
      <c r="J83" s="244"/>
      <c r="K83" s="89"/>
      <c r="L83" s="89"/>
    </row>
    <row r="84" ht="24.75" customHeight="1">
      <c r="A84" s="89"/>
      <c r="B84" s="414"/>
      <c r="E84" s="130"/>
      <c r="F84" s="138"/>
      <c r="G84" s="414"/>
      <c r="H84" s="181"/>
      <c r="I84" s="233"/>
      <c r="J84" s="244"/>
      <c r="K84" s="89"/>
      <c r="L84" s="89"/>
    </row>
    <row r="85" ht="24.75" customHeight="1">
      <c r="A85" s="89"/>
      <c r="B85" s="55" t="str">
        <f>HYPERLINK("https://drive.google.com/folderview?id=0B8sY5vZfk1W5fjdaM3YzNjBIVW42eEFIb2lHbmR2ZG1JTnZEcHNaZXRiTk1UbVMyVmFITkU&amp;usp=sharing","Get PDFs of each section, extracted from original budget book, here")</f>
        <v>Get PDFs of each section, extracted from original budget book, here</v>
      </c>
      <c r="C85" s="53"/>
      <c r="D85" s="244"/>
      <c r="E85" s="130"/>
      <c r="F85" s="138"/>
      <c r="G85" s="414"/>
      <c r="H85" s="181"/>
      <c r="I85" s="233"/>
      <c r="J85" s="244"/>
      <c r="K85" s="89"/>
      <c r="L85" s="89"/>
    </row>
    <row r="86" ht="12.75" customHeight="1">
      <c r="A86" s="89"/>
      <c r="B86" s="244"/>
      <c r="C86" s="244"/>
      <c r="D86" s="244"/>
      <c r="E86" s="415"/>
      <c r="F86" s="295"/>
      <c r="G86" s="295"/>
      <c r="H86" s="416"/>
      <c r="I86" s="417"/>
      <c r="J86" s="244"/>
      <c r="K86" s="89"/>
      <c r="L86" s="89"/>
    </row>
    <row r="87" ht="12.75" customHeight="1">
      <c r="A87" s="89"/>
      <c r="B87" s="244"/>
      <c r="C87" s="244"/>
      <c r="D87" s="244"/>
      <c r="E87" s="415"/>
      <c r="F87" s="295"/>
      <c r="G87" s="295"/>
      <c r="H87" s="416"/>
      <c r="I87" s="417"/>
      <c r="J87" s="244"/>
      <c r="K87" s="89"/>
      <c r="L87" s="89"/>
    </row>
    <row r="88" ht="12.75" customHeight="1">
      <c r="A88" s="89"/>
      <c r="B88" s="244"/>
      <c r="C88" s="244"/>
      <c r="D88" s="244"/>
      <c r="E88" s="415"/>
      <c r="F88" s="295"/>
      <c r="G88" s="295"/>
      <c r="H88" s="416"/>
      <c r="I88" s="417"/>
      <c r="J88" s="244"/>
      <c r="K88" s="89"/>
      <c r="L88" s="89"/>
    </row>
    <row r="89" ht="12.75" customHeight="1">
      <c r="A89" s="89"/>
      <c r="B89" s="244"/>
      <c r="C89" s="244"/>
      <c r="D89" s="244"/>
      <c r="E89" s="415"/>
      <c r="F89" s="295"/>
      <c r="G89" s="295"/>
      <c r="H89" s="416"/>
      <c r="I89" s="417"/>
      <c r="J89" s="244"/>
      <c r="K89" s="89"/>
      <c r="L89" s="89"/>
    </row>
    <row r="90" ht="12.75" customHeight="1">
      <c r="A90" s="89"/>
      <c r="B90" s="244"/>
      <c r="C90" s="244"/>
      <c r="D90" s="244"/>
      <c r="E90" s="415"/>
      <c r="F90" s="295"/>
      <c r="G90" s="295"/>
      <c r="H90" s="416"/>
      <c r="I90" s="417"/>
      <c r="J90" s="244"/>
      <c r="K90" s="89"/>
      <c r="L90" s="89"/>
    </row>
    <row r="91" ht="12.75" customHeight="1">
      <c r="A91" s="89"/>
      <c r="B91" s="244"/>
      <c r="C91" s="244"/>
      <c r="D91" s="244"/>
      <c r="E91" s="415"/>
      <c r="F91" s="295"/>
      <c r="G91" s="295"/>
      <c r="H91" s="416"/>
      <c r="I91" s="417"/>
      <c r="J91" s="244"/>
      <c r="K91" s="89"/>
      <c r="L91" s="89"/>
    </row>
    <row r="92" ht="12.75" customHeight="1">
      <c r="A92" s="89"/>
      <c r="B92" s="244"/>
      <c r="C92" s="244"/>
      <c r="D92" s="244"/>
      <c r="E92" s="415"/>
      <c r="F92" s="295"/>
      <c r="G92" s="295"/>
      <c r="H92" s="416"/>
      <c r="I92" s="417"/>
      <c r="J92" s="244"/>
      <c r="K92" s="89"/>
      <c r="L92" s="89"/>
    </row>
    <row r="93" ht="12.75" customHeight="1">
      <c r="A93" s="89"/>
      <c r="B93" s="244"/>
      <c r="C93" s="244"/>
      <c r="D93" s="244"/>
      <c r="E93" s="415"/>
      <c r="F93" s="295"/>
      <c r="G93" s="295"/>
      <c r="H93" s="416"/>
      <c r="I93" s="417"/>
      <c r="J93" s="244"/>
      <c r="K93" s="89"/>
      <c r="L93" s="89"/>
    </row>
    <row r="94" ht="12.75" customHeight="1">
      <c r="A94" s="89"/>
      <c r="B94" s="244"/>
      <c r="C94" s="244"/>
      <c r="D94" s="244"/>
      <c r="E94" s="415"/>
      <c r="F94" s="295"/>
      <c r="G94" s="295"/>
      <c r="H94" s="416"/>
      <c r="I94" s="417"/>
      <c r="J94" s="244"/>
      <c r="K94" s="89"/>
      <c r="L94" s="89"/>
    </row>
    <row r="95" ht="12.75" customHeight="1">
      <c r="A95" s="89"/>
      <c r="B95" s="244"/>
      <c r="C95" s="244"/>
      <c r="D95" s="244"/>
      <c r="E95" s="415"/>
      <c r="F95" s="295"/>
      <c r="G95" s="295"/>
      <c r="H95" s="416"/>
      <c r="I95" s="417"/>
      <c r="J95" s="244"/>
      <c r="K95" s="89"/>
      <c r="L95" s="89"/>
    </row>
    <row r="96" ht="12.75" customHeight="1">
      <c r="A96" s="89"/>
      <c r="B96" s="244"/>
      <c r="C96" s="244"/>
      <c r="D96" s="244"/>
      <c r="E96" s="130"/>
      <c r="F96" s="138"/>
      <c r="G96" s="295"/>
      <c r="H96" s="181"/>
      <c r="I96" s="233"/>
      <c r="J96" s="244"/>
      <c r="K96" s="89"/>
      <c r="L96" s="89"/>
    </row>
  </sheetData>
  <mergeCells count="13">
    <mergeCell ref="G73:G74"/>
    <mergeCell ref="G78:G79"/>
    <mergeCell ref="G76:G77"/>
    <mergeCell ref="B73:B74"/>
    <mergeCell ref="B76:B77"/>
    <mergeCell ref="B78:B79"/>
    <mergeCell ref="G40:G43"/>
    <mergeCell ref="H1:I1"/>
    <mergeCell ref="E1:F1"/>
    <mergeCell ref="G1:G2"/>
    <mergeCell ref="B71:B72"/>
    <mergeCell ref="G71:G72"/>
    <mergeCell ref="B40:B43"/>
  </mergeCells>
  <conditionalFormatting sqref="G1 G6:G83 G86:G96">
    <cfRule type="colorScale" priority="1">
      <colorScale>
        <cfvo type="formula" val="1"/>
        <cfvo type="max"/>
        <color rgb="FFFFFFFF"/>
        <color rgb="FFFFD666"/>
      </colorScale>
    </cfRule>
  </conditionalFormatting>
  <hyperlinks>
    <hyperlink r:id="rId1" ref="D1"/>
    <hyperlink r:id="rId2" ref="B85"/>
  </hyperlinks>
  <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3.0" topLeftCell="A4" activePane="bottomLeft" state="frozen"/>
      <selection activeCell="B5" sqref="B5" pane="bottomLeft"/>
    </sheetView>
  </sheetViews>
  <sheetFormatPr customHeight="1" defaultColWidth="17.29" defaultRowHeight="15.0"/>
  <cols>
    <col customWidth="1" min="1" max="1" width="9.14"/>
    <col customWidth="1" min="2" max="2" width="12.57"/>
    <col customWidth="1" min="3" max="3" width="6.0"/>
    <col customWidth="1" min="4" max="4" width="4.0"/>
    <col customWidth="1" min="5" max="5" width="43.29"/>
    <col customWidth="1" min="6" max="6" width="9.57"/>
    <col customWidth="1" min="7" max="8" width="11.0"/>
    <col customWidth="1" min="9" max="9" width="13.43"/>
    <col customWidth="1" min="10" max="10" width="11.71"/>
    <col customWidth="1" min="11" max="11" width="14.0"/>
    <col customWidth="1" min="12" max="12" width="8.0"/>
    <col customWidth="1" min="13" max="13" width="13.0"/>
    <col customWidth="1" min="14" max="14" width="11.14"/>
    <col customWidth="1" min="15" max="15" width="7.0"/>
  </cols>
  <sheetData>
    <row r="1" ht="24.75" customHeight="1">
      <c r="A1" s="27" t="s">
        <v>1213</v>
      </c>
      <c r="B1" s="83"/>
      <c r="C1" s="83"/>
      <c r="D1" s="83"/>
      <c r="F1" s="83"/>
      <c r="G1" s="83"/>
      <c r="H1" s="177"/>
      <c r="I1" s="230" t="str">
        <f>HYPERLINK("https://drive.google.com/open?id=0B8sY5vZfk1W5b0lmUHByVHZXU0E&amp;authuser=0","see original PDF")</f>
        <v>see original PDF</v>
      </c>
      <c r="J1" s="83"/>
      <c r="K1" s="83"/>
      <c r="L1" s="83"/>
      <c r="M1" s="83"/>
      <c r="N1" s="83"/>
      <c r="O1" s="83"/>
    </row>
    <row r="2" ht="15.75" customHeight="1">
      <c r="A2" s="170" t="s">
        <v>1197</v>
      </c>
      <c r="B2" s="170" t="s">
        <v>1191</v>
      </c>
      <c r="C2" s="170" t="s">
        <v>1193</v>
      </c>
      <c r="D2" s="184"/>
      <c r="E2" s="170" t="s">
        <v>1242</v>
      </c>
      <c r="F2" s="172" t="s">
        <v>1247</v>
      </c>
      <c r="G2" s="164"/>
      <c r="H2" s="168"/>
      <c r="I2" s="234" t="s">
        <v>1257</v>
      </c>
      <c r="J2" s="170" t="s">
        <v>1282</v>
      </c>
      <c r="K2" s="170" t="s">
        <v>1288</v>
      </c>
      <c r="L2" s="172" t="s">
        <v>1292</v>
      </c>
      <c r="M2" s="168"/>
      <c r="N2" s="170" t="s">
        <v>1298</v>
      </c>
      <c r="O2" s="170" t="s">
        <v>1088</v>
      </c>
    </row>
    <row r="3" ht="24.75" customHeight="1">
      <c r="A3" s="190"/>
      <c r="B3" s="190"/>
      <c r="C3" s="190"/>
      <c r="D3" s="184"/>
      <c r="E3" s="190"/>
      <c r="F3" s="184" t="s">
        <v>1310</v>
      </c>
      <c r="G3" s="184" t="s">
        <v>1311</v>
      </c>
      <c r="H3" s="221" t="s">
        <v>55</v>
      </c>
      <c r="I3" s="219"/>
      <c r="J3" s="190"/>
      <c r="K3" s="190"/>
      <c r="L3" s="184" t="s">
        <v>1310</v>
      </c>
      <c r="M3" s="184" t="s">
        <v>1313</v>
      </c>
      <c r="N3" s="190"/>
      <c r="O3" s="190"/>
    </row>
    <row r="4">
      <c r="A4" s="83"/>
      <c r="B4" s="83"/>
      <c r="C4" s="83"/>
      <c r="D4" s="83"/>
      <c r="E4" s="141" t="s">
        <v>1136</v>
      </c>
      <c r="F4" s="83"/>
      <c r="G4" s="83"/>
      <c r="H4" s="177"/>
      <c r="I4" s="83"/>
      <c r="J4" s="83"/>
      <c r="K4" s="83"/>
      <c r="L4" s="83"/>
      <c r="M4" s="83"/>
      <c r="N4" s="83"/>
      <c r="O4" s="83"/>
    </row>
    <row r="5">
      <c r="A5" s="83">
        <v>1.0</v>
      </c>
      <c r="B5" s="83" t="s">
        <v>973</v>
      </c>
      <c r="C5" s="83"/>
      <c r="D5" s="83" t="s">
        <v>756</v>
      </c>
      <c r="E5" s="141" t="s">
        <v>1314</v>
      </c>
      <c r="F5" s="83">
        <v>3.3377E7</v>
      </c>
      <c r="G5" s="83">
        <v>1.059209887E9</v>
      </c>
      <c r="H5" s="177">
        <v>1.092586887E9</v>
      </c>
      <c r="I5" s="83">
        <v>7.74157794E8</v>
      </c>
      <c r="J5" s="83">
        <v>1.12429093E8</v>
      </c>
      <c r="K5" s="83">
        <v>2.06E8</v>
      </c>
      <c r="L5" s="83"/>
      <c r="M5" s="83">
        <v>2.988E8</v>
      </c>
      <c r="N5" s="83">
        <v>2.988E8</v>
      </c>
      <c r="O5" s="83"/>
    </row>
    <row r="6">
      <c r="A6" s="83">
        <v>2.0</v>
      </c>
      <c r="B6" s="83" t="s">
        <v>979</v>
      </c>
      <c r="C6" s="83"/>
      <c r="D6" s="83" t="s">
        <v>756</v>
      </c>
      <c r="E6" s="141" t="s">
        <v>980</v>
      </c>
      <c r="F6" s="83"/>
      <c r="G6" s="83">
        <v>1.96695199E8</v>
      </c>
      <c r="H6" s="177">
        <v>1.96695199E8</v>
      </c>
      <c r="I6" s="83">
        <v>1.86382588E8</v>
      </c>
      <c r="J6" s="83">
        <v>2312611.0</v>
      </c>
      <c r="K6" s="83">
        <v>8000000.0</v>
      </c>
      <c r="L6" s="83"/>
      <c r="M6" s="83">
        <v>6000000.0</v>
      </c>
      <c r="N6" s="83">
        <v>6000000.0</v>
      </c>
      <c r="O6" s="83"/>
    </row>
    <row r="7">
      <c r="A7" s="83">
        <v>3.0</v>
      </c>
      <c r="B7" s="83" t="s">
        <v>982</v>
      </c>
      <c r="C7" s="83"/>
      <c r="D7" s="83" t="s">
        <v>756</v>
      </c>
      <c r="E7" s="141" t="s">
        <v>1316</v>
      </c>
      <c r="F7" s="83"/>
      <c r="G7" s="83">
        <v>9.99779569E8</v>
      </c>
      <c r="H7" s="177">
        <v>9.99779569E8</v>
      </c>
      <c r="I7" s="83">
        <v>6.78437423E8</v>
      </c>
      <c r="J7" s="83">
        <v>9.8442146E7</v>
      </c>
      <c r="K7" s="83">
        <v>2.229E8</v>
      </c>
      <c r="L7" s="83"/>
      <c r="M7" s="83">
        <v>1.95E8</v>
      </c>
      <c r="N7" s="83">
        <v>1.95E8</v>
      </c>
      <c r="O7" s="83"/>
    </row>
    <row r="8">
      <c r="A8" s="83">
        <v>4.0</v>
      </c>
      <c r="B8" s="83" t="s">
        <v>986</v>
      </c>
      <c r="C8" s="83"/>
      <c r="D8" s="83" t="s">
        <v>756</v>
      </c>
      <c r="E8" s="141" t="s">
        <v>987</v>
      </c>
      <c r="F8" s="83"/>
      <c r="G8" s="83">
        <v>1.21183811E8</v>
      </c>
      <c r="H8" s="177">
        <v>1.21183811E8</v>
      </c>
      <c r="I8" s="83">
        <v>1.21183811E8</v>
      </c>
      <c r="J8" s="83"/>
      <c r="K8" s="83"/>
      <c r="L8" s="83"/>
      <c r="M8" s="83">
        <v>4.1E7</v>
      </c>
      <c r="N8" s="83">
        <v>4.1E7</v>
      </c>
      <c r="O8" s="83"/>
    </row>
    <row r="9">
      <c r="A9" s="83">
        <v>5.0</v>
      </c>
      <c r="B9" s="83" t="s">
        <v>1317</v>
      </c>
      <c r="C9" s="83"/>
      <c r="D9" s="83"/>
      <c r="E9" s="141" t="s">
        <v>1318</v>
      </c>
      <c r="F9" s="83"/>
      <c r="G9" s="83">
        <v>3493336.0</v>
      </c>
      <c r="H9" s="177">
        <v>3493336.0</v>
      </c>
      <c r="I9" s="83">
        <v>3493336.0</v>
      </c>
      <c r="J9" s="83"/>
      <c r="K9" s="83"/>
      <c r="L9" s="83"/>
      <c r="M9" s="83"/>
      <c r="N9" s="83"/>
      <c r="O9" s="83"/>
    </row>
    <row r="10">
      <c r="A10" s="83">
        <v>6.0</v>
      </c>
      <c r="B10" s="83" t="s">
        <v>1322</v>
      </c>
      <c r="C10" s="83"/>
      <c r="D10" s="83"/>
      <c r="E10" s="141" t="s">
        <v>1324</v>
      </c>
      <c r="F10" s="83"/>
      <c r="G10" s="83">
        <v>6999870.0</v>
      </c>
      <c r="H10" s="177">
        <v>6999870.0</v>
      </c>
      <c r="I10" s="83">
        <v>6999870.0</v>
      </c>
      <c r="J10" s="83"/>
      <c r="K10" s="83"/>
      <c r="L10" s="83"/>
      <c r="M10" s="83"/>
      <c r="N10" s="83"/>
      <c r="O10" s="83"/>
    </row>
    <row r="11">
      <c r="A11" s="83">
        <v>7.0</v>
      </c>
      <c r="B11" s="83" t="s">
        <v>1327</v>
      </c>
      <c r="C11" s="83"/>
      <c r="D11" s="83"/>
      <c r="E11" s="141" t="s">
        <v>1330</v>
      </c>
      <c r="F11" s="83"/>
      <c r="G11" s="83">
        <v>4.4349447E7</v>
      </c>
      <c r="H11" s="177">
        <v>4.4349447E7</v>
      </c>
      <c r="I11" s="83">
        <v>4.4349447E7</v>
      </c>
      <c r="J11" s="83"/>
      <c r="K11" s="83"/>
      <c r="L11" s="83"/>
      <c r="M11" s="83"/>
      <c r="N11" s="83"/>
      <c r="O11" s="83"/>
    </row>
    <row r="12">
      <c r="A12" s="83">
        <v>8.0</v>
      </c>
      <c r="B12" s="83" t="s">
        <v>1332</v>
      </c>
      <c r="C12" s="83"/>
      <c r="D12" s="83"/>
      <c r="E12" s="141" t="s">
        <v>1334</v>
      </c>
      <c r="F12" s="83"/>
      <c r="G12" s="83">
        <v>7.6509413E7</v>
      </c>
      <c r="H12" s="177">
        <v>7.6509413E7</v>
      </c>
      <c r="I12" s="83">
        <v>7.6509413E7</v>
      </c>
      <c r="J12" s="83"/>
      <c r="K12" s="83"/>
      <c r="L12" s="83"/>
      <c r="M12" s="83"/>
      <c r="N12" s="83"/>
      <c r="O12" s="83"/>
    </row>
    <row r="13">
      <c r="A13" s="83">
        <v>9.0</v>
      </c>
      <c r="B13" s="83" t="s">
        <v>991</v>
      </c>
      <c r="C13" s="83"/>
      <c r="D13" s="83"/>
      <c r="E13" s="141" t="s">
        <v>1339</v>
      </c>
      <c r="F13" s="83"/>
      <c r="G13" s="83">
        <v>5.2214186E7</v>
      </c>
      <c r="H13" s="177">
        <v>5.2214186E7</v>
      </c>
      <c r="I13" s="83">
        <v>5.2214186E7</v>
      </c>
      <c r="J13" s="83"/>
      <c r="K13" s="83"/>
      <c r="L13" s="83"/>
      <c r="M13" s="83"/>
      <c r="N13" s="83"/>
      <c r="O13" s="83"/>
    </row>
    <row r="14">
      <c r="A14" s="83">
        <v>10.0</v>
      </c>
      <c r="B14" s="83" t="s">
        <v>998</v>
      </c>
      <c r="C14" s="83"/>
      <c r="D14" s="83"/>
      <c r="E14" s="141" t="s">
        <v>1344</v>
      </c>
      <c r="F14" s="83"/>
      <c r="G14" s="83">
        <v>7551429.0</v>
      </c>
      <c r="H14" s="177">
        <v>7551429.0</v>
      </c>
      <c r="I14" s="83">
        <v>7551429.0</v>
      </c>
      <c r="J14" s="83"/>
      <c r="K14" s="83"/>
      <c r="L14" s="83"/>
      <c r="M14" s="83"/>
      <c r="N14" s="83"/>
      <c r="O14" s="83"/>
    </row>
    <row r="15">
      <c r="A15" s="83">
        <v>11.0</v>
      </c>
      <c r="B15" s="83" t="s">
        <v>1346</v>
      </c>
      <c r="C15" s="83"/>
      <c r="D15" s="83"/>
      <c r="E15" s="141" t="s">
        <v>1349</v>
      </c>
      <c r="F15" s="83"/>
      <c r="G15" s="83">
        <v>6321698.0</v>
      </c>
      <c r="H15" s="177">
        <v>6321698.0</v>
      </c>
      <c r="I15" s="83">
        <v>6321698.0</v>
      </c>
      <c r="J15" s="83"/>
      <c r="K15" s="83"/>
      <c r="L15" s="83"/>
      <c r="M15" s="83"/>
      <c r="N15" s="83"/>
      <c r="O15" s="83"/>
    </row>
    <row r="16">
      <c r="A16" s="83">
        <v>12.0</v>
      </c>
      <c r="B16" s="83" t="s">
        <v>908</v>
      </c>
      <c r="C16" s="83"/>
      <c r="D16" s="83" t="s">
        <v>1353</v>
      </c>
      <c r="E16" s="141" t="s">
        <v>910</v>
      </c>
      <c r="F16" s="83"/>
      <c r="G16" s="83">
        <v>2.9926211E7</v>
      </c>
      <c r="H16" s="177">
        <v>2.9926211E7</v>
      </c>
      <c r="I16" s="83">
        <v>1.3576168E7</v>
      </c>
      <c r="J16" s="83">
        <v>4350043.0</v>
      </c>
      <c r="K16" s="83">
        <v>1.2E7</v>
      </c>
      <c r="L16" s="83"/>
      <c r="M16" s="83">
        <v>1.2E7</v>
      </c>
      <c r="N16" s="83">
        <v>1.2E7</v>
      </c>
      <c r="O16" s="83"/>
    </row>
    <row r="17">
      <c r="A17" s="83">
        <v>13.0</v>
      </c>
      <c r="B17" s="83" t="s">
        <v>912</v>
      </c>
      <c r="C17" s="83"/>
      <c r="D17" s="83" t="s">
        <v>1353</v>
      </c>
      <c r="E17" s="141" t="s">
        <v>915</v>
      </c>
      <c r="F17" s="83"/>
      <c r="G17" s="83">
        <v>2.0833045E7</v>
      </c>
      <c r="H17" s="177">
        <v>2.0833045E7</v>
      </c>
      <c r="I17" s="83">
        <v>7623712.0</v>
      </c>
      <c r="J17" s="83">
        <v>1209333.0</v>
      </c>
      <c r="K17" s="83">
        <v>1.2E7</v>
      </c>
      <c r="L17" s="83"/>
      <c r="M17" s="83">
        <v>1.2E7</v>
      </c>
      <c r="N17" s="83">
        <v>1.2E7</v>
      </c>
      <c r="O17" s="83"/>
    </row>
    <row r="18">
      <c r="A18" s="83">
        <v>14.0</v>
      </c>
      <c r="B18" s="83" t="s">
        <v>1361</v>
      </c>
      <c r="C18" s="83">
        <v>71.0</v>
      </c>
      <c r="D18" s="83"/>
      <c r="E18" s="141" t="s">
        <v>1363</v>
      </c>
      <c r="F18" s="83"/>
      <c r="G18" s="83"/>
      <c r="H18" s="177"/>
      <c r="I18" s="83"/>
      <c r="J18" s="83"/>
      <c r="K18" s="83"/>
      <c r="L18" s="83"/>
      <c r="M18" s="83">
        <v>2000000.0</v>
      </c>
      <c r="N18" s="83">
        <v>2000000.0</v>
      </c>
      <c r="O18" s="83"/>
    </row>
    <row r="19">
      <c r="A19" s="83">
        <v>15.0</v>
      </c>
      <c r="B19" s="83" t="s">
        <v>1367</v>
      </c>
      <c r="C19" s="83">
        <v>18.0</v>
      </c>
      <c r="D19" s="83"/>
      <c r="E19" s="141" t="s">
        <v>1369</v>
      </c>
      <c r="F19" s="83"/>
      <c r="G19" s="83"/>
      <c r="H19" s="177"/>
      <c r="I19" s="83"/>
      <c r="J19" s="83"/>
      <c r="K19" s="83"/>
      <c r="L19" s="83"/>
      <c r="M19" s="83">
        <v>1600000.0</v>
      </c>
      <c r="N19" s="83">
        <v>1600000.0</v>
      </c>
      <c r="O19" s="83"/>
    </row>
    <row r="20">
      <c r="A20" s="83" t="s">
        <v>1373</v>
      </c>
      <c r="B20" s="83" t="s">
        <v>1375</v>
      </c>
      <c r="C20" s="83" t="s">
        <v>1377</v>
      </c>
      <c r="D20" s="83"/>
      <c r="E20" s="141" t="s">
        <v>1379</v>
      </c>
      <c r="F20" s="83"/>
      <c r="G20" s="83"/>
      <c r="H20" s="177"/>
      <c r="I20" s="83"/>
      <c r="J20" s="83"/>
      <c r="K20" s="83"/>
      <c r="L20" s="83"/>
      <c r="M20" s="83">
        <v>1200000.0</v>
      </c>
      <c r="N20" s="83">
        <v>1200000.0</v>
      </c>
      <c r="O20" s="83"/>
    </row>
    <row r="21">
      <c r="A21" s="83" t="s">
        <v>1381</v>
      </c>
      <c r="B21" s="83" t="s">
        <v>1382</v>
      </c>
      <c r="C21" s="83"/>
      <c r="D21" s="83"/>
      <c r="E21" s="141" t="s">
        <v>1384</v>
      </c>
      <c r="F21" s="83"/>
      <c r="G21" s="83">
        <v>5360000.0</v>
      </c>
      <c r="H21" s="177">
        <v>5360000.0</v>
      </c>
      <c r="I21" s="83"/>
      <c r="J21" s="83"/>
      <c r="K21" s="83">
        <v>5360000.0</v>
      </c>
      <c r="L21" s="83"/>
      <c r="M21" s="83"/>
      <c r="N21" s="83"/>
      <c r="O21" s="83"/>
    </row>
    <row r="22">
      <c r="A22" s="83"/>
      <c r="B22" s="83"/>
      <c r="C22" s="83"/>
      <c r="D22" s="83"/>
      <c r="E22" s="141"/>
      <c r="F22" s="83"/>
      <c r="G22" s="83"/>
      <c r="H22" s="177"/>
      <c r="I22" s="83"/>
      <c r="J22" s="83"/>
      <c r="K22" s="83"/>
      <c r="L22" s="83"/>
      <c r="M22" s="83"/>
      <c r="N22" s="83"/>
      <c r="O22" s="83"/>
    </row>
    <row r="23">
      <c r="A23" s="83"/>
      <c r="B23" s="83"/>
      <c r="C23" s="83"/>
      <c r="D23" s="83"/>
      <c r="E23" s="141" t="s">
        <v>1390</v>
      </c>
      <c r="F23" s="83">
        <v>3.3377E7</v>
      </c>
      <c r="G23" s="83">
        <v>2.744510199E9</v>
      </c>
      <c r="H23" s="177">
        <v>2.777887199E9</v>
      </c>
      <c r="I23" s="83">
        <v>2.092883973E9</v>
      </c>
      <c r="J23" s="83">
        <v>2.18743226E8</v>
      </c>
      <c r="K23" s="83">
        <v>4.6626E8</v>
      </c>
      <c r="L23" s="83"/>
      <c r="M23" s="83">
        <v>5.696E8</v>
      </c>
      <c r="N23" s="83">
        <v>5.696E8</v>
      </c>
      <c r="O23" s="83"/>
    </row>
    <row r="24">
      <c r="A24" s="83"/>
      <c r="B24" s="83"/>
      <c r="C24" s="83"/>
      <c r="D24" s="83"/>
      <c r="E24" s="141"/>
      <c r="F24" s="83"/>
      <c r="G24" s="83"/>
      <c r="H24" s="177"/>
      <c r="I24" s="83"/>
      <c r="J24" s="83"/>
      <c r="K24" s="83"/>
      <c r="L24" s="83"/>
      <c r="M24" s="83"/>
      <c r="N24" s="83"/>
      <c r="O24" s="83"/>
    </row>
    <row r="25">
      <c r="A25" s="83"/>
      <c r="B25" s="83"/>
      <c r="C25" s="83"/>
      <c r="D25" s="83"/>
      <c r="E25" s="141" t="s">
        <v>1397</v>
      </c>
      <c r="F25" s="83"/>
      <c r="G25" s="83"/>
      <c r="H25" s="177"/>
      <c r="I25" s="83"/>
      <c r="J25" s="83"/>
      <c r="K25" s="83"/>
      <c r="L25" s="83"/>
      <c r="M25" s="83"/>
      <c r="N25" s="83"/>
      <c r="O25" s="83"/>
    </row>
    <row r="26">
      <c r="A26" s="83" t="s">
        <v>1400</v>
      </c>
      <c r="B26" s="83" t="s">
        <v>991</v>
      </c>
      <c r="C26" s="83" t="s">
        <v>1401</v>
      </c>
      <c r="D26" s="83" t="s">
        <v>756</v>
      </c>
      <c r="E26" s="141" t="s">
        <v>1404</v>
      </c>
      <c r="F26" s="83"/>
      <c r="G26" s="83">
        <v>2.05621207E8</v>
      </c>
      <c r="H26" s="177">
        <v>2.05621207E8</v>
      </c>
      <c r="I26" s="83">
        <v>1.7568213E8</v>
      </c>
      <c r="J26" s="83">
        <v>1.3193077E7</v>
      </c>
      <c r="K26" s="83">
        <v>1.6746E7</v>
      </c>
      <c r="L26" s="83"/>
      <c r="M26" s="83">
        <v>8800000.0</v>
      </c>
      <c r="N26" s="83">
        <v>8800000.0</v>
      </c>
      <c r="O26" s="83"/>
    </row>
    <row r="27">
      <c r="A27" s="83" t="s">
        <v>1400</v>
      </c>
      <c r="B27" s="83" t="s">
        <v>998</v>
      </c>
      <c r="C27" s="83" t="s">
        <v>1408</v>
      </c>
      <c r="D27" s="83" t="s">
        <v>756</v>
      </c>
      <c r="E27" s="141" t="s">
        <v>1411</v>
      </c>
      <c r="F27" s="83"/>
      <c r="G27" s="83">
        <v>1.28307723E8</v>
      </c>
      <c r="H27" s="177">
        <v>1.28307723E8</v>
      </c>
      <c r="I27" s="83">
        <v>1.23585621E8</v>
      </c>
      <c r="J27" s="83">
        <v>5068102.0</v>
      </c>
      <c r="K27" s="83">
        <v>-346000.0</v>
      </c>
      <c r="L27" s="83"/>
      <c r="M27" s="83">
        <v>3600000.0</v>
      </c>
      <c r="N27" s="83">
        <v>3600000.0</v>
      </c>
      <c r="O27" s="83"/>
    </row>
    <row r="28">
      <c r="A28" s="83" t="s">
        <v>1400</v>
      </c>
      <c r="B28" s="83" t="s">
        <v>1001</v>
      </c>
      <c r="C28" s="83" t="s">
        <v>1429</v>
      </c>
      <c r="D28" s="83" t="s">
        <v>756</v>
      </c>
      <c r="E28" s="141" t="s">
        <v>1433</v>
      </c>
      <c r="F28" s="83"/>
      <c r="G28" s="83">
        <v>7.5472272E7</v>
      </c>
      <c r="H28" s="177">
        <v>7.5472272E7</v>
      </c>
      <c r="I28" s="83">
        <v>7.5472272E7</v>
      </c>
      <c r="J28" s="83"/>
      <c r="K28" s="83"/>
      <c r="L28" s="83"/>
      <c r="M28" s="83"/>
      <c r="N28" s="83"/>
      <c r="O28" s="83"/>
    </row>
    <row r="29">
      <c r="A29" s="83"/>
      <c r="B29" s="83"/>
      <c r="C29" s="83"/>
      <c r="D29" s="83"/>
      <c r="E29" s="141" t="s">
        <v>1438</v>
      </c>
      <c r="F29" s="83"/>
      <c r="G29" s="83">
        <v>4.09401202E8</v>
      </c>
      <c r="H29" s="177">
        <v>4.09401202E8</v>
      </c>
      <c r="I29" s="83">
        <v>3.74740023E8</v>
      </c>
      <c r="J29" s="83">
        <v>1.8261179E7</v>
      </c>
      <c r="K29" s="83">
        <v>1.64E7</v>
      </c>
      <c r="L29" s="83"/>
      <c r="M29" s="83">
        <v>1.24E7</v>
      </c>
      <c r="N29" s="83">
        <v>1.24E7</v>
      </c>
      <c r="O29" s="83"/>
    </row>
    <row r="30">
      <c r="A30" s="83"/>
      <c r="B30" s="83"/>
      <c r="C30" s="83"/>
      <c r="D30" s="83"/>
      <c r="E30" s="141"/>
      <c r="F30" s="83"/>
      <c r="G30" s="83"/>
      <c r="H30" s="177"/>
      <c r="I30" s="83"/>
      <c r="J30" s="83"/>
      <c r="K30" s="83"/>
      <c r="L30" s="83"/>
      <c r="M30" s="83"/>
      <c r="N30" s="83"/>
      <c r="O30" s="83"/>
    </row>
    <row r="31">
      <c r="A31" s="83"/>
      <c r="B31" s="83"/>
      <c r="C31" s="83"/>
      <c r="D31" s="83"/>
      <c r="E31" s="141" t="s">
        <v>1444</v>
      </c>
      <c r="F31" s="83">
        <v>3.3377E7</v>
      </c>
      <c r="G31" s="83">
        <v>3.153911401E9</v>
      </c>
      <c r="H31" s="177">
        <v>3.187288401E9</v>
      </c>
      <c r="I31" s="83">
        <v>2.467623996E9</v>
      </c>
      <c r="J31" s="83">
        <v>2.37004405E8</v>
      </c>
      <c r="K31" s="83">
        <v>4.8266E8</v>
      </c>
      <c r="L31" s="83"/>
      <c r="M31" s="83">
        <v>5.82E8</v>
      </c>
      <c r="N31" s="83">
        <v>5.82E8</v>
      </c>
      <c r="O31" s="83"/>
    </row>
    <row r="32">
      <c r="A32" s="83"/>
      <c r="B32" s="83"/>
      <c r="C32" s="83"/>
      <c r="D32" s="83"/>
      <c r="E32" s="141"/>
      <c r="F32" s="83"/>
      <c r="G32" s="83"/>
      <c r="H32" s="177"/>
      <c r="I32" s="83"/>
      <c r="J32" s="83"/>
      <c r="K32" s="83"/>
      <c r="L32" s="83"/>
      <c r="M32" s="83"/>
      <c r="N32" s="83"/>
      <c r="O32" s="83"/>
    </row>
    <row r="33">
      <c r="A33" s="83"/>
      <c r="B33" s="83"/>
      <c r="C33" s="83"/>
      <c r="D33" s="83"/>
      <c r="E33" s="141" t="s">
        <v>1139</v>
      </c>
      <c r="F33" s="83"/>
      <c r="G33" s="83"/>
      <c r="H33" s="177"/>
      <c r="I33" s="83"/>
      <c r="J33" s="83"/>
      <c r="K33" s="83"/>
      <c r="L33" s="83"/>
      <c r="M33" s="83"/>
      <c r="N33" s="83"/>
      <c r="O33" s="83"/>
    </row>
    <row r="34">
      <c r="A34" s="83">
        <v>1.0</v>
      </c>
      <c r="B34" s="83" t="s">
        <v>1447</v>
      </c>
      <c r="C34" s="83"/>
      <c r="D34" s="83" t="s">
        <v>756</v>
      </c>
      <c r="E34" s="141" t="s">
        <v>1448</v>
      </c>
      <c r="F34" s="83"/>
      <c r="G34" s="83">
        <v>3.43039214E8</v>
      </c>
      <c r="H34" s="177">
        <v>3.43039214E8</v>
      </c>
      <c r="I34" s="83">
        <v>2.53039215E8</v>
      </c>
      <c r="J34" s="83">
        <v>4.9999999E7</v>
      </c>
      <c r="K34" s="83">
        <v>4.0E7</v>
      </c>
      <c r="L34" s="83"/>
      <c r="M34" s="83">
        <v>3.2E7</v>
      </c>
      <c r="N34" s="83">
        <v>3.2E7</v>
      </c>
      <c r="O34" s="83"/>
    </row>
    <row r="35">
      <c r="A35" s="83">
        <v>2.0</v>
      </c>
      <c r="B35" s="83" t="s">
        <v>1451</v>
      </c>
      <c r="C35" s="83"/>
      <c r="D35" s="83" t="s">
        <v>756</v>
      </c>
      <c r="E35" s="141" t="s">
        <v>1452</v>
      </c>
      <c r="F35" s="83"/>
      <c r="G35" s="83">
        <v>100325.0</v>
      </c>
      <c r="H35" s="177">
        <v>100325.0</v>
      </c>
      <c r="I35" s="83">
        <v>100325.0</v>
      </c>
      <c r="J35" s="83"/>
      <c r="K35" s="83"/>
      <c r="L35" s="83"/>
      <c r="M35" s="83"/>
      <c r="N35" s="83"/>
      <c r="O35" s="83"/>
    </row>
    <row r="36">
      <c r="A36" s="83">
        <v>3.0</v>
      </c>
      <c r="B36" s="83" t="s">
        <v>1455</v>
      </c>
      <c r="C36" s="83"/>
      <c r="D36" s="83" t="s">
        <v>756</v>
      </c>
      <c r="E36" s="141" t="s">
        <v>1457</v>
      </c>
      <c r="F36" s="83"/>
      <c r="G36" s="83">
        <v>8.17536E7</v>
      </c>
      <c r="H36" s="177">
        <v>8.17536E7</v>
      </c>
      <c r="I36" s="83">
        <v>4.9185117E7</v>
      </c>
      <c r="J36" s="83">
        <v>1.2568483E7</v>
      </c>
      <c r="K36" s="83">
        <v>2.0E7</v>
      </c>
      <c r="L36" s="83"/>
      <c r="M36" s="83">
        <v>8.6E7</v>
      </c>
      <c r="N36" s="83">
        <v>8.6E7</v>
      </c>
      <c r="O36" s="83"/>
    </row>
    <row r="37">
      <c r="A37" s="83">
        <v>4.0</v>
      </c>
      <c r="B37" s="83" t="s">
        <v>1465</v>
      </c>
      <c r="C37" s="83"/>
      <c r="D37" s="83" t="s">
        <v>756</v>
      </c>
      <c r="E37" s="141" t="s">
        <v>1468</v>
      </c>
      <c r="F37" s="83"/>
      <c r="G37" s="83">
        <v>1.48000064E8</v>
      </c>
      <c r="H37" s="177">
        <v>1.48000064E8</v>
      </c>
      <c r="I37" s="83">
        <v>8.5511582E7</v>
      </c>
      <c r="J37" s="83">
        <v>3.2488482E7</v>
      </c>
      <c r="K37" s="83">
        <v>3.0E7</v>
      </c>
      <c r="L37" s="83"/>
      <c r="M37" s="83">
        <v>8.6E7</v>
      </c>
      <c r="N37" s="83">
        <v>8.6E7</v>
      </c>
      <c r="O37" s="83"/>
    </row>
    <row r="38">
      <c r="A38" s="83">
        <v>5.0</v>
      </c>
      <c r="B38" s="83" t="s">
        <v>1018</v>
      </c>
      <c r="C38" s="83"/>
      <c r="D38" s="83" t="s">
        <v>756</v>
      </c>
      <c r="E38" s="141" t="s">
        <v>1021</v>
      </c>
      <c r="F38" s="83"/>
      <c r="G38" s="83">
        <v>4998239.0</v>
      </c>
      <c r="H38" s="177">
        <v>4998239.0</v>
      </c>
      <c r="I38" s="83">
        <v>4998239.0</v>
      </c>
      <c r="J38" s="83"/>
      <c r="K38" s="83"/>
      <c r="L38" s="83"/>
      <c r="M38" s="83"/>
      <c r="N38" s="83"/>
      <c r="O38" s="83"/>
    </row>
    <row r="39">
      <c r="A39" s="83">
        <v>6.0</v>
      </c>
      <c r="B39" s="83" t="s">
        <v>1497</v>
      </c>
      <c r="C39" s="83">
        <v>124.0</v>
      </c>
      <c r="D39" s="83" t="s">
        <v>756</v>
      </c>
      <c r="E39" s="141" t="s">
        <v>1503</v>
      </c>
      <c r="F39" s="83"/>
      <c r="G39" s="83">
        <v>5.4955064E7</v>
      </c>
      <c r="H39" s="177">
        <v>5.4955064E7</v>
      </c>
      <c r="I39" s="83">
        <v>5.4955064E7</v>
      </c>
      <c r="J39" s="83"/>
      <c r="K39" s="83"/>
      <c r="L39" s="83"/>
      <c r="M39" s="83"/>
      <c r="N39" s="83"/>
      <c r="O39" s="83"/>
    </row>
    <row r="40">
      <c r="A40" s="83">
        <v>7.0</v>
      </c>
      <c r="B40" s="83" t="s">
        <v>1507</v>
      </c>
      <c r="C40" s="83"/>
      <c r="D40" s="83" t="s">
        <v>756</v>
      </c>
      <c r="E40" s="141" t="s">
        <v>1510</v>
      </c>
      <c r="F40" s="83"/>
      <c r="G40" s="83">
        <v>1816452.0</v>
      </c>
      <c r="H40" s="177">
        <v>1816452.0</v>
      </c>
      <c r="I40" s="83">
        <v>1816452.0</v>
      </c>
      <c r="J40" s="83"/>
      <c r="K40" s="83"/>
      <c r="L40" s="83"/>
      <c r="M40" s="83"/>
      <c r="N40" s="83"/>
      <c r="O40" s="83"/>
    </row>
    <row r="41">
      <c r="A41" s="83">
        <v>8.0</v>
      </c>
      <c r="B41" s="83" t="s">
        <v>1514</v>
      </c>
      <c r="C41" s="83"/>
      <c r="D41" s="83" t="s">
        <v>756</v>
      </c>
      <c r="E41" s="141" t="s">
        <v>1518</v>
      </c>
      <c r="F41" s="83"/>
      <c r="G41" s="83">
        <v>3612396.0</v>
      </c>
      <c r="H41" s="177">
        <v>3612396.0</v>
      </c>
      <c r="I41" s="83">
        <v>463196.0</v>
      </c>
      <c r="J41" s="83">
        <v>1149200.0</v>
      </c>
      <c r="K41" s="83">
        <v>2000000.0</v>
      </c>
      <c r="L41" s="83"/>
      <c r="M41" s="83">
        <v>1600000.0</v>
      </c>
      <c r="N41" s="83">
        <v>1600000.0</v>
      </c>
      <c r="O41" s="83"/>
    </row>
    <row r="42">
      <c r="A42" s="83">
        <v>9.0</v>
      </c>
      <c r="B42" s="83" t="s">
        <v>1525</v>
      </c>
      <c r="C42" s="83"/>
      <c r="D42" s="83" t="s">
        <v>756</v>
      </c>
      <c r="E42" s="141" t="s">
        <v>1528</v>
      </c>
      <c r="F42" s="83"/>
      <c r="G42" s="83">
        <v>6397374.0</v>
      </c>
      <c r="H42" s="177">
        <v>6397374.0</v>
      </c>
      <c r="I42" s="83">
        <v>1776837.0</v>
      </c>
      <c r="J42" s="83">
        <v>620537.0</v>
      </c>
      <c r="K42" s="83">
        <v>4000000.0</v>
      </c>
      <c r="L42" s="83"/>
      <c r="M42" s="83">
        <v>2800000.0</v>
      </c>
      <c r="N42" s="83">
        <v>2800000.0</v>
      </c>
      <c r="O42" s="83"/>
    </row>
    <row r="43">
      <c r="A43" s="83" t="s">
        <v>1535</v>
      </c>
      <c r="B43" s="83" t="s">
        <v>1024</v>
      </c>
      <c r="C43" s="83"/>
      <c r="D43" s="83" t="s">
        <v>756</v>
      </c>
      <c r="E43" s="141" t="s">
        <v>1028</v>
      </c>
      <c r="F43" s="83"/>
      <c r="G43" s="83">
        <v>1.3270854E7</v>
      </c>
      <c r="H43" s="177">
        <v>1.3270854E7</v>
      </c>
      <c r="I43" s="83">
        <v>6025327.0</v>
      </c>
      <c r="J43" s="83">
        <v>4045527.0</v>
      </c>
      <c r="K43" s="83">
        <v>3200000.0</v>
      </c>
      <c r="L43" s="83"/>
      <c r="M43" s="83">
        <v>3200000.0</v>
      </c>
      <c r="N43" s="83">
        <v>3200000.0</v>
      </c>
      <c r="O43" s="83"/>
    </row>
    <row r="44">
      <c r="A44" s="83">
        <v>11.0</v>
      </c>
      <c r="B44" s="83" t="s">
        <v>1543</v>
      </c>
      <c r="C44" s="83"/>
      <c r="D44" s="83"/>
      <c r="E44" s="141" t="s">
        <v>1545</v>
      </c>
      <c r="F44" s="83"/>
      <c r="G44" s="83">
        <v>74976.0</v>
      </c>
      <c r="H44" s="177">
        <v>74976.0</v>
      </c>
      <c r="I44" s="83">
        <v>74976.0</v>
      </c>
      <c r="J44" s="83"/>
      <c r="K44" s="83"/>
      <c r="L44" s="83"/>
      <c r="M44" s="83"/>
      <c r="N44" s="83"/>
      <c r="O44" s="83"/>
    </row>
    <row r="45">
      <c r="A45" s="83">
        <v>12.0</v>
      </c>
      <c r="B45" s="83" t="s">
        <v>1555</v>
      </c>
      <c r="C45" s="83"/>
      <c r="D45" s="83"/>
      <c r="E45" s="141" t="s">
        <v>1557</v>
      </c>
      <c r="F45" s="83"/>
      <c r="G45" s="83">
        <v>242400.0</v>
      </c>
      <c r="H45" s="177">
        <v>242400.0</v>
      </c>
      <c r="I45" s="83"/>
      <c r="J45" s="83">
        <v>242400.0</v>
      </c>
      <c r="K45" s="83"/>
      <c r="L45" s="83"/>
      <c r="M45" s="83"/>
      <c r="N45" s="83"/>
      <c r="O45" s="83"/>
    </row>
    <row r="46">
      <c r="A46" s="83">
        <v>13.0</v>
      </c>
      <c r="B46" s="83" t="s">
        <v>1570</v>
      </c>
      <c r="C46" s="83"/>
      <c r="D46" s="83"/>
      <c r="E46" s="141" t="s">
        <v>1574</v>
      </c>
      <c r="F46" s="83"/>
      <c r="G46" s="83">
        <v>1.0E7</v>
      </c>
      <c r="H46" s="177">
        <v>1.0E7</v>
      </c>
      <c r="I46" s="83"/>
      <c r="J46" s="83"/>
      <c r="K46" s="83">
        <v>1.0E7</v>
      </c>
      <c r="L46" s="83"/>
      <c r="M46" s="83">
        <v>4000000.0</v>
      </c>
      <c r="N46" s="83">
        <v>4000000.0</v>
      </c>
      <c r="O46" s="83"/>
    </row>
    <row r="47">
      <c r="A47" s="83"/>
      <c r="B47" s="83"/>
      <c r="C47" s="83"/>
      <c r="D47" s="83"/>
      <c r="E47" s="141"/>
      <c r="F47" s="83"/>
      <c r="G47" s="83"/>
      <c r="H47" s="177"/>
      <c r="I47" s="83"/>
      <c r="J47" s="83"/>
      <c r="K47" s="83"/>
      <c r="L47" s="83"/>
      <c r="M47" s="83"/>
      <c r="N47" s="83"/>
      <c r="O47" s="83"/>
    </row>
    <row r="48">
      <c r="A48" s="83"/>
      <c r="B48" s="83"/>
      <c r="C48" s="83"/>
      <c r="D48" s="83"/>
      <c r="E48" s="141" t="s">
        <v>1583</v>
      </c>
      <c r="F48" s="83"/>
      <c r="G48" s="83">
        <v>6.88252949E8</v>
      </c>
      <c r="H48" s="177">
        <v>6.88252949E8</v>
      </c>
      <c r="I48" s="83">
        <v>4.77938321E8</v>
      </c>
      <c r="J48" s="83">
        <v>1.01114628E8</v>
      </c>
      <c r="K48" s="83">
        <v>1.092E8</v>
      </c>
      <c r="L48" s="83"/>
      <c r="M48" s="83">
        <v>2.156E8</v>
      </c>
      <c r="N48" s="83">
        <v>2.156E8</v>
      </c>
      <c r="O48" s="83"/>
    </row>
    <row r="49" ht="15.75" customHeight="1">
      <c r="A49" s="154"/>
      <c r="B49" s="154"/>
      <c r="C49" s="154"/>
      <c r="D49" s="154"/>
      <c r="E49" s="155"/>
      <c r="F49" s="154"/>
      <c r="G49" s="154"/>
      <c r="H49" s="256"/>
      <c r="I49" s="154"/>
      <c r="J49" s="154"/>
      <c r="K49" s="154"/>
      <c r="L49" s="154"/>
      <c r="M49" s="154"/>
      <c r="N49" s="154"/>
      <c r="O49" s="154"/>
    </row>
    <row r="50" ht="15.75" customHeight="1">
      <c r="A50" s="83"/>
      <c r="B50" s="83"/>
      <c r="C50" s="83"/>
      <c r="D50" s="83"/>
      <c r="E50" s="141" t="s">
        <v>1142</v>
      </c>
      <c r="F50" s="83"/>
      <c r="G50" s="83"/>
      <c r="H50" s="177"/>
      <c r="I50" s="83"/>
      <c r="J50" s="83"/>
      <c r="K50" s="83"/>
      <c r="L50" s="83"/>
      <c r="M50" s="83"/>
      <c r="N50" s="83"/>
      <c r="O50" s="83"/>
    </row>
    <row r="51">
      <c r="A51" s="83">
        <v>1.0</v>
      </c>
      <c r="B51" s="83" t="s">
        <v>916</v>
      </c>
      <c r="C51" s="83"/>
      <c r="D51" s="83" t="s">
        <v>1353</v>
      </c>
      <c r="E51" s="141" t="s">
        <v>919</v>
      </c>
      <c r="F51" s="83"/>
      <c r="G51" s="83">
        <v>2.87262945E8</v>
      </c>
      <c r="H51" s="177">
        <v>2.87262945E8</v>
      </c>
      <c r="I51" s="83">
        <v>2.40846278E8</v>
      </c>
      <c r="J51" s="83">
        <v>2.2416667E7</v>
      </c>
      <c r="K51" s="83">
        <v>2.4E7</v>
      </c>
      <c r="L51" s="83"/>
      <c r="M51" s="83">
        <v>3.2E7</v>
      </c>
      <c r="N51" s="83">
        <v>3.2E7</v>
      </c>
      <c r="O51" s="83"/>
    </row>
    <row r="52">
      <c r="A52" s="83">
        <v>2.0</v>
      </c>
      <c r="B52" s="83" t="s">
        <v>921</v>
      </c>
      <c r="C52" s="83"/>
      <c r="D52" s="83" t="s">
        <v>1353</v>
      </c>
      <c r="E52" s="141" t="s">
        <v>922</v>
      </c>
      <c r="F52" s="83"/>
      <c r="G52" s="83">
        <v>1.26968139E8</v>
      </c>
      <c r="H52" s="177">
        <v>1.26968139E8</v>
      </c>
      <c r="I52" s="83">
        <v>9.1759666E7</v>
      </c>
      <c r="J52" s="83">
        <v>1.9208473E7</v>
      </c>
      <c r="K52" s="83">
        <v>1.6E7</v>
      </c>
      <c r="L52" s="83"/>
      <c r="M52" s="83">
        <v>1.6E7</v>
      </c>
      <c r="N52" s="83">
        <v>1.6E7</v>
      </c>
      <c r="O52" s="83"/>
    </row>
    <row r="53">
      <c r="A53" s="83">
        <v>3.0</v>
      </c>
      <c r="B53" s="83" t="s">
        <v>1644</v>
      </c>
      <c r="C53" s="83"/>
      <c r="D53" s="83" t="s">
        <v>1353</v>
      </c>
      <c r="E53" s="141" t="s">
        <v>1823</v>
      </c>
      <c r="F53" s="83"/>
      <c r="G53" s="83">
        <v>2020840.0</v>
      </c>
      <c r="H53" s="177">
        <v>2020840.0</v>
      </c>
      <c r="I53" s="83">
        <v>2020840.0</v>
      </c>
      <c r="J53" s="83"/>
      <c r="K53" s="83"/>
      <c r="L53" s="83"/>
      <c r="M53" s="83"/>
      <c r="N53" s="83"/>
      <c r="O53" s="83"/>
    </row>
    <row r="54">
      <c r="A54" s="83">
        <v>4.0</v>
      </c>
      <c r="B54" s="83" t="s">
        <v>1828</v>
      </c>
      <c r="C54" s="83"/>
      <c r="D54" s="83" t="s">
        <v>1353</v>
      </c>
      <c r="E54" s="141" t="s">
        <v>1830</v>
      </c>
      <c r="F54" s="83"/>
      <c r="G54" s="83">
        <v>2543019.0</v>
      </c>
      <c r="H54" s="177">
        <v>2543019.0</v>
      </c>
      <c r="I54" s="83">
        <v>2543019.0</v>
      </c>
      <c r="J54" s="83"/>
      <c r="K54" s="83"/>
      <c r="L54" s="83"/>
      <c r="M54" s="83"/>
      <c r="N54" s="83"/>
      <c r="O54" s="83"/>
    </row>
    <row r="55">
      <c r="A55" s="83">
        <v>5.0</v>
      </c>
      <c r="B55" s="83" t="s">
        <v>1835</v>
      </c>
      <c r="C55" s="83"/>
      <c r="D55" s="83" t="s">
        <v>1353</v>
      </c>
      <c r="E55" s="141" t="s">
        <v>1838</v>
      </c>
      <c r="F55" s="83"/>
      <c r="G55" s="83">
        <v>3582839.0</v>
      </c>
      <c r="H55" s="177">
        <v>3582839.0</v>
      </c>
      <c r="I55" s="83">
        <v>3582839.0</v>
      </c>
      <c r="J55" s="83"/>
      <c r="K55" s="83"/>
      <c r="L55" s="83"/>
      <c r="M55" s="83"/>
      <c r="N55" s="83"/>
      <c r="O55" s="83"/>
    </row>
    <row r="56">
      <c r="A56" s="83">
        <v>6.0</v>
      </c>
      <c r="B56" s="83" t="s">
        <v>1843</v>
      </c>
      <c r="C56" s="83"/>
      <c r="D56" s="83" t="s">
        <v>1353</v>
      </c>
      <c r="E56" s="141" t="s">
        <v>1846</v>
      </c>
      <c r="F56" s="83"/>
      <c r="G56" s="83">
        <v>3129583.0</v>
      </c>
      <c r="H56" s="177">
        <v>3129583.0</v>
      </c>
      <c r="I56" s="83">
        <v>3129583.0</v>
      </c>
      <c r="J56" s="83"/>
      <c r="K56" s="83"/>
      <c r="L56" s="83"/>
      <c r="M56" s="83"/>
      <c r="N56" s="83"/>
      <c r="O56" s="83"/>
    </row>
    <row r="57">
      <c r="A57" s="83">
        <v>7.0</v>
      </c>
      <c r="B57" s="83" t="s">
        <v>1851</v>
      </c>
      <c r="C57" s="83"/>
      <c r="D57" s="83" t="s">
        <v>1353</v>
      </c>
      <c r="E57" s="141" t="s">
        <v>1854</v>
      </c>
      <c r="F57" s="83"/>
      <c r="G57" s="83">
        <v>459159.0</v>
      </c>
      <c r="H57" s="177">
        <v>459159.0</v>
      </c>
      <c r="I57" s="83">
        <v>459159.0</v>
      </c>
      <c r="J57" s="83"/>
      <c r="K57" s="83"/>
      <c r="L57" s="83"/>
      <c r="M57" s="83"/>
      <c r="N57" s="83"/>
      <c r="O57" s="83"/>
    </row>
    <row r="58">
      <c r="A58" s="83">
        <v>8.0</v>
      </c>
      <c r="B58" s="83" t="s">
        <v>926</v>
      </c>
      <c r="C58" s="83">
        <v>123.0</v>
      </c>
      <c r="D58" s="83" t="s">
        <v>1353</v>
      </c>
      <c r="E58" s="141" t="s">
        <v>927</v>
      </c>
      <c r="F58" s="83"/>
      <c r="G58" s="83">
        <v>1.2325383E7</v>
      </c>
      <c r="H58" s="177">
        <v>1.2325383E7</v>
      </c>
      <c r="I58" s="83">
        <v>8844716.0</v>
      </c>
      <c r="J58" s="83">
        <v>1880667.0</v>
      </c>
      <c r="K58" s="83">
        <v>1600000.0</v>
      </c>
      <c r="L58" s="83"/>
      <c r="M58" s="83">
        <v>1200000.0</v>
      </c>
      <c r="N58" s="83">
        <v>1200000.0</v>
      </c>
      <c r="O58" s="83"/>
    </row>
    <row r="59">
      <c r="A59" s="83">
        <v>9.0</v>
      </c>
      <c r="B59" s="83" t="s">
        <v>929</v>
      </c>
      <c r="C59" s="83"/>
      <c r="D59" s="83" t="s">
        <v>1353</v>
      </c>
      <c r="E59" s="141" t="s">
        <v>930</v>
      </c>
      <c r="F59" s="83"/>
      <c r="G59" s="83">
        <v>2046160.0</v>
      </c>
      <c r="H59" s="177">
        <v>2046160.0</v>
      </c>
      <c r="I59" s="83">
        <v>1146160.0</v>
      </c>
      <c r="J59" s="83">
        <v>500000.0</v>
      </c>
      <c r="K59" s="83">
        <v>400000.0</v>
      </c>
      <c r="L59" s="83"/>
      <c r="M59" s="83">
        <v>640000.0</v>
      </c>
      <c r="N59" s="83">
        <v>640000.0</v>
      </c>
      <c r="O59" s="83"/>
    </row>
    <row r="60">
      <c r="A60" s="83">
        <v>10.0</v>
      </c>
      <c r="B60" s="83" t="s">
        <v>932</v>
      </c>
      <c r="C60" s="83"/>
      <c r="D60" s="83" t="s">
        <v>1353</v>
      </c>
      <c r="E60" s="141" t="s">
        <v>1877</v>
      </c>
      <c r="F60" s="83"/>
      <c r="G60" s="83">
        <v>3341890.0</v>
      </c>
      <c r="H60" s="177">
        <v>3341890.0</v>
      </c>
      <c r="I60" s="83">
        <v>2248740.0</v>
      </c>
      <c r="J60" s="83">
        <v>693150.0</v>
      </c>
      <c r="K60" s="83">
        <v>400000.0</v>
      </c>
      <c r="L60" s="83"/>
      <c r="M60" s="83">
        <v>800000.0</v>
      </c>
      <c r="N60" s="83">
        <v>800000.0</v>
      </c>
      <c r="O60" s="83"/>
    </row>
    <row r="61">
      <c r="A61" s="83">
        <v>11.0</v>
      </c>
      <c r="B61" s="83" t="s">
        <v>1883</v>
      </c>
      <c r="C61" s="83"/>
      <c r="D61" s="83" t="s">
        <v>1353</v>
      </c>
      <c r="E61" s="141" t="s">
        <v>1886</v>
      </c>
      <c r="F61" s="83"/>
      <c r="G61" s="83">
        <v>1196373.0</v>
      </c>
      <c r="H61" s="177">
        <v>1196373.0</v>
      </c>
      <c r="I61" s="83">
        <v>1196373.0</v>
      </c>
      <c r="J61" s="83"/>
      <c r="K61" s="83"/>
      <c r="L61" s="83"/>
      <c r="M61" s="83"/>
      <c r="N61" s="83"/>
      <c r="O61" s="83"/>
    </row>
    <row r="62">
      <c r="A62" s="83">
        <v>12.0</v>
      </c>
      <c r="B62" s="83" t="s">
        <v>1891</v>
      </c>
      <c r="C62" s="83"/>
      <c r="D62" s="83" t="s">
        <v>1353</v>
      </c>
      <c r="E62" s="141" t="s">
        <v>4575</v>
      </c>
      <c r="F62" s="83"/>
      <c r="G62" s="83">
        <v>437685.0</v>
      </c>
      <c r="H62" s="177">
        <v>437685.0</v>
      </c>
      <c r="I62" s="83">
        <v>437685.0</v>
      </c>
      <c r="J62" s="83"/>
      <c r="K62" s="83"/>
      <c r="L62" s="83"/>
      <c r="M62" s="83"/>
      <c r="N62" s="83"/>
      <c r="O62" s="83"/>
    </row>
    <row r="63">
      <c r="A63" s="83">
        <v>13.0</v>
      </c>
      <c r="B63" s="83" t="s">
        <v>4639</v>
      </c>
      <c r="C63" s="83"/>
      <c r="D63" s="83" t="s">
        <v>1353</v>
      </c>
      <c r="E63" s="141" t="s">
        <v>4641</v>
      </c>
      <c r="F63" s="83"/>
      <c r="G63" s="83">
        <v>382000.0</v>
      </c>
      <c r="H63" s="177">
        <v>382000.0</v>
      </c>
      <c r="I63" s="83">
        <v>382000.0</v>
      </c>
      <c r="J63" s="83"/>
      <c r="K63" s="83"/>
      <c r="L63" s="83"/>
      <c r="M63" s="83"/>
      <c r="N63" s="83"/>
      <c r="O63" s="83"/>
    </row>
    <row r="64">
      <c r="A64" s="83">
        <v>14.0</v>
      </c>
      <c r="B64" s="83" t="s">
        <v>4645</v>
      </c>
      <c r="C64" s="83"/>
      <c r="D64" s="83" t="s">
        <v>1353</v>
      </c>
      <c r="E64" s="141" t="s">
        <v>4649</v>
      </c>
      <c r="F64" s="83"/>
      <c r="G64" s="83">
        <v>5938684.0</v>
      </c>
      <c r="H64" s="177">
        <v>5938684.0</v>
      </c>
      <c r="I64" s="83">
        <v>5938684.0</v>
      </c>
      <c r="J64" s="83"/>
      <c r="K64" s="83"/>
      <c r="L64" s="83"/>
      <c r="M64" s="83"/>
      <c r="N64" s="83"/>
      <c r="O64" s="83"/>
    </row>
    <row r="65">
      <c r="A65" s="83">
        <v>15.0</v>
      </c>
      <c r="B65" s="83" t="s">
        <v>4654</v>
      </c>
      <c r="C65" s="83">
        <v>85.0</v>
      </c>
      <c r="D65" s="83" t="s">
        <v>1353</v>
      </c>
      <c r="E65" s="141" t="s">
        <v>4656</v>
      </c>
      <c r="F65" s="83"/>
      <c r="G65" s="83">
        <v>1.1377117E7</v>
      </c>
      <c r="H65" s="177">
        <v>1.1377117E7</v>
      </c>
      <c r="I65" s="83">
        <v>1.1377117E7</v>
      </c>
      <c r="J65" s="83"/>
      <c r="K65" s="83"/>
      <c r="L65" s="83"/>
      <c r="M65" s="83"/>
      <c r="N65" s="83"/>
      <c r="O65" s="83"/>
    </row>
    <row r="66">
      <c r="A66" s="83">
        <v>16.0</v>
      </c>
      <c r="B66" s="83" t="s">
        <v>4659</v>
      </c>
      <c r="C66" s="83">
        <v>71.0</v>
      </c>
      <c r="D66" s="83" t="s">
        <v>1353</v>
      </c>
      <c r="E66" s="141" t="s">
        <v>4662</v>
      </c>
      <c r="F66" s="83"/>
      <c r="G66" s="83">
        <v>2125000.0</v>
      </c>
      <c r="H66" s="177">
        <v>2125000.0</v>
      </c>
      <c r="I66" s="83">
        <v>2125000.0</v>
      </c>
      <c r="J66" s="83"/>
      <c r="K66" s="83"/>
      <c r="L66" s="83"/>
      <c r="M66" s="83"/>
      <c r="N66" s="83"/>
      <c r="O66" s="83"/>
    </row>
    <row r="67">
      <c r="A67" s="83">
        <v>17.0</v>
      </c>
      <c r="B67" s="83" t="s">
        <v>938</v>
      </c>
      <c r="C67" s="83"/>
      <c r="D67" s="83" t="s">
        <v>1353</v>
      </c>
      <c r="E67" s="141" t="s">
        <v>940</v>
      </c>
      <c r="F67" s="83"/>
      <c r="G67" s="83">
        <v>4.4257836E7</v>
      </c>
      <c r="H67" s="177">
        <v>4.4257836E7</v>
      </c>
      <c r="I67" s="83">
        <v>2.5699422E7</v>
      </c>
      <c r="J67" s="83">
        <v>6558414.0</v>
      </c>
      <c r="K67" s="83">
        <v>1.2E7</v>
      </c>
      <c r="L67" s="83"/>
      <c r="M67" s="83">
        <v>9600000.0</v>
      </c>
      <c r="N67" s="83">
        <v>9600000.0</v>
      </c>
      <c r="O67" s="83"/>
    </row>
    <row r="68">
      <c r="A68" s="83">
        <v>18.0</v>
      </c>
      <c r="B68" s="83" t="s">
        <v>943</v>
      </c>
      <c r="C68" s="83"/>
      <c r="D68" s="83" t="s">
        <v>1353</v>
      </c>
      <c r="E68" s="141" t="s">
        <v>946</v>
      </c>
      <c r="F68" s="83"/>
      <c r="G68" s="83">
        <v>858000.0</v>
      </c>
      <c r="H68" s="177">
        <v>858000.0</v>
      </c>
      <c r="I68" s="83">
        <v>618000.0</v>
      </c>
      <c r="J68" s="83"/>
      <c r="K68" s="83">
        <v>240000.0</v>
      </c>
      <c r="L68" s="83"/>
      <c r="M68" s="83">
        <v>240000.0</v>
      </c>
      <c r="N68" s="83">
        <v>240000.0</v>
      </c>
      <c r="O68" s="83"/>
    </row>
    <row r="69">
      <c r="A69" s="83">
        <v>19.0</v>
      </c>
      <c r="B69" s="83" t="s">
        <v>949</v>
      </c>
      <c r="C69" s="83"/>
      <c r="D69" s="83" t="s">
        <v>1353</v>
      </c>
      <c r="E69" s="141" t="s">
        <v>952</v>
      </c>
      <c r="F69" s="83"/>
      <c r="G69" s="83">
        <v>1900610.0</v>
      </c>
      <c r="H69" s="177">
        <v>1900610.0</v>
      </c>
      <c r="I69" s="83">
        <v>1499110.0</v>
      </c>
      <c r="J69" s="83">
        <v>1500.0</v>
      </c>
      <c r="K69" s="83">
        <v>400000.0</v>
      </c>
      <c r="L69" s="83"/>
      <c r="M69" s="83">
        <v>320000.0</v>
      </c>
      <c r="N69" s="83">
        <v>320000.0</v>
      </c>
      <c r="O69" s="83"/>
    </row>
    <row r="70">
      <c r="A70" s="83" t="s">
        <v>4965</v>
      </c>
      <c r="B70" s="83" t="s">
        <v>955</v>
      </c>
      <c r="C70" s="83"/>
      <c r="D70" s="83" t="s">
        <v>1353</v>
      </c>
      <c r="E70" s="141" t="s">
        <v>958</v>
      </c>
      <c r="F70" s="83"/>
      <c r="G70" s="83">
        <v>7582745.0</v>
      </c>
      <c r="H70" s="177">
        <v>7582745.0</v>
      </c>
      <c r="I70" s="83">
        <v>3615333.0</v>
      </c>
      <c r="J70" s="83">
        <v>1967412.0</v>
      </c>
      <c r="K70" s="83">
        <v>2000000.0</v>
      </c>
      <c r="L70" s="83"/>
      <c r="M70" s="83">
        <v>2000000.0</v>
      </c>
      <c r="N70" s="83">
        <v>2000000.0</v>
      </c>
      <c r="O70" s="83"/>
    </row>
    <row r="71">
      <c r="A71" s="83" t="s">
        <v>1720</v>
      </c>
      <c r="B71" s="83" t="s">
        <v>960</v>
      </c>
      <c r="C71" s="83"/>
      <c r="D71" s="83" t="s">
        <v>1353</v>
      </c>
      <c r="E71" s="141" t="s">
        <v>963</v>
      </c>
      <c r="F71" s="83"/>
      <c r="G71" s="83">
        <v>4778909.0</v>
      </c>
      <c r="H71" s="177">
        <v>4778909.0</v>
      </c>
      <c r="I71" s="83"/>
      <c r="J71" s="83">
        <v>778909.0</v>
      </c>
      <c r="K71" s="83">
        <v>4000000.0</v>
      </c>
      <c r="L71" s="83"/>
      <c r="M71" s="83">
        <v>2800000.0</v>
      </c>
      <c r="N71" s="83">
        <v>2800000.0</v>
      </c>
      <c r="O71" s="83"/>
    </row>
    <row r="72">
      <c r="A72" s="83">
        <v>22.0</v>
      </c>
      <c r="B72" s="83" t="s">
        <v>965</v>
      </c>
      <c r="C72" s="83"/>
      <c r="D72" s="83" t="s">
        <v>1353</v>
      </c>
      <c r="E72" s="141" t="s">
        <v>967</v>
      </c>
      <c r="F72" s="83"/>
      <c r="G72" s="83">
        <v>2366052.0</v>
      </c>
      <c r="H72" s="177">
        <v>2366052.0</v>
      </c>
      <c r="I72" s="83">
        <v>230336.0</v>
      </c>
      <c r="J72" s="83">
        <v>135716.0</v>
      </c>
      <c r="K72" s="83">
        <v>2000000.0</v>
      </c>
      <c r="L72" s="83"/>
      <c r="M72" s="83">
        <v>1600000.0</v>
      </c>
      <c r="N72" s="83">
        <v>1600000.0</v>
      </c>
      <c r="O72" s="83"/>
    </row>
    <row r="73">
      <c r="A73" s="83" t="s">
        <v>1726</v>
      </c>
      <c r="B73" s="83" t="s">
        <v>968</v>
      </c>
      <c r="C73" s="83"/>
      <c r="D73" s="83" t="s">
        <v>1353</v>
      </c>
      <c r="E73" s="141" t="s">
        <v>5012</v>
      </c>
      <c r="F73" s="83"/>
      <c r="G73" s="83">
        <v>1959248.0</v>
      </c>
      <c r="H73" s="177">
        <v>1959248.0</v>
      </c>
      <c r="I73" s="83">
        <v>621837.0</v>
      </c>
      <c r="J73" s="83">
        <v>377411.0</v>
      </c>
      <c r="K73" s="83">
        <v>960000.0</v>
      </c>
      <c r="L73" s="83"/>
      <c r="M73" s="83">
        <v>960000.0</v>
      </c>
      <c r="N73" s="83">
        <v>960000.0</v>
      </c>
      <c r="O73" s="83"/>
    </row>
    <row r="74">
      <c r="A74" s="83" t="s">
        <v>5018</v>
      </c>
      <c r="B74" s="83" t="s">
        <v>972</v>
      </c>
      <c r="C74" s="83"/>
      <c r="D74" s="83" t="s">
        <v>1353</v>
      </c>
      <c r="E74" s="141" t="s">
        <v>974</v>
      </c>
      <c r="F74" s="83"/>
      <c r="G74" s="83">
        <v>5638290.0</v>
      </c>
      <c r="H74" s="177">
        <v>5638290.0</v>
      </c>
      <c r="I74" s="83">
        <v>2950217.0</v>
      </c>
      <c r="J74" s="83">
        <v>1088073.0</v>
      </c>
      <c r="K74" s="83">
        <v>1600000.0</v>
      </c>
      <c r="L74" s="83"/>
      <c r="M74" s="83">
        <v>1600000.0</v>
      </c>
      <c r="N74" s="83">
        <v>1600000.0</v>
      </c>
      <c r="O74" s="83"/>
    </row>
    <row r="75">
      <c r="A75" s="83">
        <v>25.0</v>
      </c>
      <c r="B75" s="83" t="s">
        <v>5394</v>
      </c>
      <c r="C75" s="83"/>
      <c r="D75" s="83" t="s">
        <v>1353</v>
      </c>
      <c r="E75" s="141" t="s">
        <v>5396</v>
      </c>
      <c r="F75" s="83"/>
      <c r="G75" s="83">
        <v>998171.0</v>
      </c>
      <c r="H75" s="177">
        <v>998171.0</v>
      </c>
      <c r="I75" s="83">
        <v>998171.0</v>
      </c>
      <c r="J75" s="83"/>
      <c r="K75" s="83"/>
      <c r="L75" s="83"/>
      <c r="M75" s="83"/>
      <c r="N75" s="83"/>
      <c r="O75" s="83"/>
    </row>
    <row r="76">
      <c r="A76" s="83">
        <v>26.0</v>
      </c>
      <c r="B76" s="83" t="s">
        <v>978</v>
      </c>
      <c r="C76" s="83"/>
      <c r="D76" s="83" t="s">
        <v>1353</v>
      </c>
      <c r="E76" s="141" t="s">
        <v>981</v>
      </c>
      <c r="F76" s="83"/>
      <c r="G76" s="83">
        <v>4.5302874E7</v>
      </c>
      <c r="H76" s="177">
        <v>4.5302874E7</v>
      </c>
      <c r="I76" s="83">
        <v>1.6E7</v>
      </c>
      <c r="J76" s="83">
        <v>9302874.0</v>
      </c>
      <c r="K76" s="83">
        <v>2.0E7</v>
      </c>
      <c r="L76" s="83"/>
      <c r="M76" s="83">
        <v>2.0E7</v>
      </c>
      <c r="N76" s="83">
        <v>2.0E7</v>
      </c>
      <c r="O76" s="83"/>
    </row>
    <row r="77">
      <c r="A77" s="83" t="s">
        <v>5400</v>
      </c>
      <c r="B77" s="83" t="s">
        <v>983</v>
      </c>
      <c r="C77" s="83"/>
      <c r="D77" s="83" t="s">
        <v>1353</v>
      </c>
      <c r="E77" s="141" t="s">
        <v>985</v>
      </c>
      <c r="F77" s="83"/>
      <c r="G77" s="83">
        <v>2773666.0</v>
      </c>
      <c r="H77" s="177">
        <v>2773666.0</v>
      </c>
      <c r="I77" s="83">
        <v>788327.0</v>
      </c>
      <c r="J77" s="83">
        <v>785339.0</v>
      </c>
      <c r="K77" s="83">
        <v>1200000.0</v>
      </c>
      <c r="L77" s="83"/>
      <c r="M77" s="83">
        <v>960000.0</v>
      </c>
      <c r="N77" s="83">
        <v>960000.0</v>
      </c>
      <c r="O77" s="83"/>
    </row>
    <row r="78">
      <c r="A78" s="83" t="s">
        <v>5403</v>
      </c>
      <c r="B78" s="83" t="s">
        <v>5404</v>
      </c>
      <c r="C78" s="83"/>
      <c r="D78" s="83" t="s">
        <v>1353</v>
      </c>
      <c r="E78" s="141" t="s">
        <v>5407</v>
      </c>
      <c r="F78" s="83"/>
      <c r="G78" s="83">
        <v>1138087.0</v>
      </c>
      <c r="H78" s="177">
        <v>1138087.0</v>
      </c>
      <c r="I78" s="83">
        <v>1138087.0</v>
      </c>
      <c r="J78" s="83"/>
      <c r="K78" s="83"/>
      <c r="L78" s="83"/>
      <c r="M78" s="83"/>
      <c r="N78" s="83"/>
      <c r="O78" s="83"/>
    </row>
    <row r="79">
      <c r="A79" s="83" t="s">
        <v>1672</v>
      </c>
      <c r="B79" s="83" t="s">
        <v>5411</v>
      </c>
      <c r="C79" s="83"/>
      <c r="D79" s="83" t="s">
        <v>1353</v>
      </c>
      <c r="E79" s="141" t="s">
        <v>5632</v>
      </c>
      <c r="F79" s="83"/>
      <c r="G79" s="83">
        <v>986944.0</v>
      </c>
      <c r="H79" s="177">
        <v>986944.0</v>
      </c>
      <c r="I79" s="83">
        <v>986944.0</v>
      </c>
      <c r="J79" s="83"/>
      <c r="K79" s="83"/>
      <c r="L79" s="83"/>
      <c r="M79" s="83"/>
      <c r="N79" s="83"/>
      <c r="O79" s="83"/>
    </row>
    <row r="80">
      <c r="A80" s="83">
        <v>30.0</v>
      </c>
      <c r="B80" s="83" t="s">
        <v>988</v>
      </c>
      <c r="C80" s="83"/>
      <c r="D80" s="83" t="s">
        <v>1353</v>
      </c>
      <c r="E80" s="141" t="s">
        <v>990</v>
      </c>
      <c r="F80" s="83"/>
      <c r="G80" s="83">
        <v>800000.0</v>
      </c>
      <c r="H80" s="177">
        <v>800000.0</v>
      </c>
      <c r="I80" s="83"/>
      <c r="J80" s="83"/>
      <c r="K80" s="83">
        <v>800000.0</v>
      </c>
      <c r="L80" s="83"/>
      <c r="M80" s="83">
        <v>3200000.0</v>
      </c>
      <c r="N80" s="83">
        <v>3200000.0</v>
      </c>
      <c r="O80" s="83"/>
    </row>
    <row r="81">
      <c r="A81" s="83">
        <v>31.0</v>
      </c>
      <c r="B81" s="83" t="s">
        <v>994</v>
      </c>
      <c r="C81" s="83"/>
      <c r="D81" s="83" t="s">
        <v>1353</v>
      </c>
      <c r="E81" s="141" t="s">
        <v>1007</v>
      </c>
      <c r="F81" s="83"/>
      <c r="G81" s="83">
        <v>1839440.0</v>
      </c>
      <c r="H81" s="177">
        <v>1839440.0</v>
      </c>
      <c r="I81" s="83"/>
      <c r="J81" s="83">
        <v>239440.0</v>
      </c>
      <c r="K81" s="83">
        <v>1600000.0</v>
      </c>
      <c r="L81" s="83"/>
      <c r="M81" s="83">
        <v>1600000.0</v>
      </c>
      <c r="N81" s="83">
        <v>1600000.0</v>
      </c>
      <c r="O81" s="83"/>
    </row>
    <row r="82">
      <c r="A82" s="83">
        <v>35.0</v>
      </c>
      <c r="B82" s="83" t="s">
        <v>1011</v>
      </c>
      <c r="C82" s="83"/>
      <c r="D82" s="83" t="s">
        <v>1353</v>
      </c>
      <c r="E82" s="141" t="s">
        <v>1013</v>
      </c>
      <c r="F82" s="83"/>
      <c r="G82" s="83">
        <v>2.4117E7</v>
      </c>
      <c r="H82" s="177">
        <v>2.4117E7</v>
      </c>
      <c r="I82" s="83"/>
      <c r="J82" s="83">
        <v>117000.0</v>
      </c>
      <c r="K82" s="83">
        <v>2.4E7</v>
      </c>
      <c r="L82" s="83"/>
      <c r="M82" s="83">
        <v>1.6E7</v>
      </c>
      <c r="N82" s="83">
        <v>1.6E7</v>
      </c>
      <c r="O82" s="83"/>
    </row>
    <row r="83">
      <c r="A83" s="83">
        <v>37.0</v>
      </c>
      <c r="B83" s="83" t="s">
        <v>5670</v>
      </c>
      <c r="C83" s="83">
        <v>6.0</v>
      </c>
      <c r="D83" s="83" t="s">
        <v>1353</v>
      </c>
      <c r="E83" s="141" t="s">
        <v>5671</v>
      </c>
      <c r="F83" s="83"/>
      <c r="G83" s="83">
        <v>1272564.0</v>
      </c>
      <c r="H83" s="177">
        <v>1272564.0</v>
      </c>
      <c r="I83" s="83"/>
      <c r="J83" s="83">
        <v>1272564.0</v>
      </c>
      <c r="K83" s="83"/>
      <c r="L83" s="83"/>
      <c r="M83" s="83"/>
      <c r="N83" s="83"/>
      <c r="O83" s="83"/>
    </row>
    <row r="84">
      <c r="A84" s="83" t="s">
        <v>5672</v>
      </c>
      <c r="B84" s="83" t="s">
        <v>5674</v>
      </c>
      <c r="C84" s="83" t="s">
        <v>5677</v>
      </c>
      <c r="D84" s="83" t="s">
        <v>1353</v>
      </c>
      <c r="E84" s="141" t="s">
        <v>5678</v>
      </c>
      <c r="F84" s="83"/>
      <c r="G84" s="83">
        <v>939007.0</v>
      </c>
      <c r="H84" s="177">
        <v>939007.0</v>
      </c>
      <c r="I84" s="83"/>
      <c r="J84" s="83">
        <v>939007.0</v>
      </c>
      <c r="K84" s="83"/>
      <c r="L84" s="83"/>
      <c r="M84" s="83"/>
      <c r="N84" s="83"/>
      <c r="O84" s="83"/>
    </row>
    <row r="85">
      <c r="A85" s="83">
        <v>48.0</v>
      </c>
      <c r="B85" s="83" t="s">
        <v>5682</v>
      </c>
      <c r="C85" s="83">
        <v>51.0</v>
      </c>
      <c r="D85" s="83" t="s">
        <v>1353</v>
      </c>
      <c r="E85" s="141" t="s">
        <v>5687</v>
      </c>
      <c r="F85" s="83"/>
      <c r="G85" s="83">
        <v>621844.0</v>
      </c>
      <c r="H85" s="177">
        <v>621844.0</v>
      </c>
      <c r="I85" s="83"/>
      <c r="J85" s="83">
        <v>621844.0</v>
      </c>
      <c r="K85" s="83"/>
      <c r="L85" s="83"/>
      <c r="M85" s="83"/>
      <c r="N85" s="83"/>
      <c r="O85" s="83"/>
    </row>
    <row r="86">
      <c r="A86" s="83">
        <v>52.0</v>
      </c>
      <c r="B86" s="83" t="s">
        <v>5899</v>
      </c>
      <c r="C86" s="83">
        <v>65.0</v>
      </c>
      <c r="D86" s="83" t="s">
        <v>1353</v>
      </c>
      <c r="E86" s="141" t="s">
        <v>5900</v>
      </c>
      <c r="F86" s="83"/>
      <c r="G86" s="83">
        <v>980864.0</v>
      </c>
      <c r="H86" s="177">
        <v>980864.0</v>
      </c>
      <c r="I86" s="83"/>
      <c r="J86" s="83">
        <v>980864.0</v>
      </c>
      <c r="K86" s="83"/>
      <c r="L86" s="83"/>
      <c r="M86" s="83"/>
      <c r="N86" s="83"/>
      <c r="O86" s="83"/>
    </row>
    <row r="87">
      <c r="A87" s="83" t="s">
        <v>4647</v>
      </c>
      <c r="B87" s="83" t="s">
        <v>5902</v>
      </c>
      <c r="C87" s="83" t="s">
        <v>5904</v>
      </c>
      <c r="D87" s="83" t="s">
        <v>1353</v>
      </c>
      <c r="E87" s="141" t="s">
        <v>5907</v>
      </c>
      <c r="F87" s="83"/>
      <c r="G87" s="83">
        <v>400000.0</v>
      </c>
      <c r="H87" s="177">
        <v>400000.0</v>
      </c>
      <c r="I87" s="83"/>
      <c r="J87" s="83">
        <v>400000.0</v>
      </c>
      <c r="K87" s="83"/>
      <c r="L87" s="83"/>
      <c r="M87" s="83"/>
      <c r="N87" s="83"/>
      <c r="O87" s="83"/>
    </row>
    <row r="88">
      <c r="A88" s="83" t="s">
        <v>1648</v>
      </c>
      <c r="B88" s="83" t="s">
        <v>5910</v>
      </c>
      <c r="C88" s="83"/>
      <c r="D88" s="83" t="s">
        <v>1353</v>
      </c>
      <c r="E88" s="141" t="s">
        <v>5913</v>
      </c>
      <c r="F88" s="83"/>
      <c r="G88" s="83">
        <v>599356.0</v>
      </c>
      <c r="H88" s="177">
        <v>599356.0</v>
      </c>
      <c r="I88" s="83"/>
      <c r="J88" s="83">
        <v>599356.0</v>
      </c>
      <c r="K88" s="83"/>
      <c r="L88" s="83"/>
      <c r="M88" s="83"/>
      <c r="N88" s="83"/>
      <c r="O88" s="83"/>
    </row>
    <row r="89">
      <c r="A89" s="83" t="s">
        <v>5921</v>
      </c>
      <c r="B89" s="83" t="s">
        <v>5923</v>
      </c>
      <c r="C89" s="83"/>
      <c r="D89" s="83" t="s">
        <v>1353</v>
      </c>
      <c r="E89" s="141" t="s">
        <v>5925</v>
      </c>
      <c r="F89" s="83"/>
      <c r="G89" s="83">
        <v>5000000.0</v>
      </c>
      <c r="H89" s="177">
        <v>5000000.0</v>
      </c>
      <c r="I89" s="83"/>
      <c r="J89" s="83">
        <v>5000000.0</v>
      </c>
      <c r="K89" s="83"/>
      <c r="L89" s="83"/>
      <c r="M89" s="83"/>
      <c r="N89" s="83"/>
      <c r="O89" s="83"/>
    </row>
    <row r="90">
      <c r="A90" s="83">
        <v>57.0</v>
      </c>
      <c r="B90" s="83" t="s">
        <v>5938</v>
      </c>
      <c r="C90" s="83"/>
      <c r="D90" s="83" t="s">
        <v>1353</v>
      </c>
      <c r="E90" s="141" t="s">
        <v>5946</v>
      </c>
      <c r="F90" s="83"/>
      <c r="G90" s="83">
        <v>999750.0</v>
      </c>
      <c r="H90" s="177">
        <v>999750.0</v>
      </c>
      <c r="I90" s="83">
        <v>999750.0</v>
      </c>
      <c r="J90" s="83"/>
      <c r="K90" s="83"/>
      <c r="L90" s="83"/>
      <c r="M90" s="83"/>
      <c r="N90" s="83"/>
      <c r="O90" s="83"/>
    </row>
    <row r="91" ht="15.75" customHeight="1">
      <c r="A91" s="154"/>
      <c r="B91" s="154"/>
      <c r="C91" s="154"/>
      <c r="D91" s="154"/>
      <c r="E91" s="155"/>
      <c r="F91" s="154"/>
      <c r="G91" s="154"/>
      <c r="H91" s="256"/>
      <c r="I91" s="154"/>
      <c r="J91" s="154"/>
      <c r="K91" s="154"/>
      <c r="L91" s="154"/>
      <c r="M91" s="154"/>
      <c r="N91" s="154"/>
      <c r="O91" s="154"/>
    </row>
    <row r="92" ht="15.75" customHeight="1">
      <c r="A92" s="83">
        <v>58.0</v>
      </c>
      <c r="B92" s="83" t="s">
        <v>5969</v>
      </c>
      <c r="C92" s="83"/>
      <c r="D92" s="83" t="s">
        <v>1353</v>
      </c>
      <c r="E92" s="141" t="s">
        <v>5975</v>
      </c>
      <c r="F92" s="83"/>
      <c r="G92" s="83">
        <v>1000000.0</v>
      </c>
      <c r="H92" s="177">
        <v>1000000.0</v>
      </c>
      <c r="I92" s="83"/>
      <c r="J92" s="83"/>
      <c r="K92" s="83">
        <v>1000000.0</v>
      </c>
      <c r="L92" s="83"/>
      <c r="M92" s="83"/>
      <c r="N92" s="83"/>
      <c r="O92" s="83"/>
    </row>
    <row r="93">
      <c r="A93" s="83" t="s">
        <v>5985</v>
      </c>
      <c r="B93" s="83" t="s">
        <v>5988</v>
      </c>
      <c r="C93" s="83"/>
      <c r="D93" s="83" t="s">
        <v>1353</v>
      </c>
      <c r="E93" s="141" t="s">
        <v>5992</v>
      </c>
      <c r="F93" s="83"/>
      <c r="G93" s="83">
        <v>1000000.0</v>
      </c>
      <c r="H93" s="177">
        <v>1000000.0</v>
      </c>
      <c r="I93" s="83"/>
      <c r="J93" s="83"/>
      <c r="K93" s="83">
        <v>1000000.0</v>
      </c>
      <c r="L93" s="83"/>
      <c r="M93" s="83"/>
      <c r="N93" s="83"/>
      <c r="O93" s="83"/>
    </row>
    <row r="94">
      <c r="A94" s="83" t="s">
        <v>1377</v>
      </c>
      <c r="B94" s="83" t="s">
        <v>6007</v>
      </c>
      <c r="C94" s="83"/>
      <c r="D94" s="83" t="s">
        <v>1353</v>
      </c>
      <c r="E94" s="141" t="s">
        <v>6011</v>
      </c>
      <c r="F94" s="83"/>
      <c r="G94" s="83">
        <v>1000000.0</v>
      </c>
      <c r="H94" s="177">
        <v>1000000.0</v>
      </c>
      <c r="I94" s="83"/>
      <c r="J94" s="83"/>
      <c r="K94" s="83">
        <v>1000000.0</v>
      </c>
      <c r="L94" s="83"/>
      <c r="M94" s="83"/>
      <c r="N94" s="83"/>
      <c r="O94" s="83"/>
    </row>
    <row r="95">
      <c r="A95" s="83" t="s">
        <v>6018</v>
      </c>
      <c r="B95" s="83" t="s">
        <v>6021</v>
      </c>
      <c r="C95" s="83"/>
      <c r="D95" s="83" t="s">
        <v>1353</v>
      </c>
      <c r="E95" s="141" t="s">
        <v>6240</v>
      </c>
      <c r="F95" s="83"/>
      <c r="G95" s="83">
        <v>1500000.0</v>
      </c>
      <c r="H95" s="177">
        <v>1500000.0</v>
      </c>
      <c r="I95" s="83"/>
      <c r="J95" s="83"/>
      <c r="K95" s="83">
        <v>1500000.0</v>
      </c>
      <c r="L95" s="83"/>
      <c r="M95" s="83"/>
      <c r="N95" s="83"/>
      <c r="O95" s="83"/>
    </row>
    <row r="96">
      <c r="A96" s="83">
        <v>62.0</v>
      </c>
      <c r="B96" s="83" t="s">
        <v>6256</v>
      </c>
      <c r="C96" s="83"/>
      <c r="D96" s="83" t="s">
        <v>1353</v>
      </c>
      <c r="E96" s="141" t="s">
        <v>6261</v>
      </c>
      <c r="F96" s="83"/>
      <c r="G96" s="83">
        <v>3000000.0</v>
      </c>
      <c r="H96" s="177">
        <v>3000000.0</v>
      </c>
      <c r="I96" s="83"/>
      <c r="J96" s="83"/>
      <c r="K96" s="83">
        <v>3000000.0</v>
      </c>
      <c r="L96" s="83"/>
      <c r="M96" s="83"/>
      <c r="N96" s="83"/>
      <c r="O96" s="83"/>
    </row>
    <row r="97">
      <c r="A97" s="83">
        <v>63.0</v>
      </c>
      <c r="B97" s="83" t="s">
        <v>1016</v>
      </c>
      <c r="C97" s="83"/>
      <c r="D97" s="83" t="s">
        <v>1353</v>
      </c>
      <c r="E97" s="141" t="s">
        <v>6278</v>
      </c>
      <c r="F97" s="83"/>
      <c r="G97" s="83">
        <v>2000000.0</v>
      </c>
      <c r="H97" s="177">
        <v>2000000.0</v>
      </c>
      <c r="I97" s="83"/>
      <c r="J97" s="83"/>
      <c r="K97" s="83">
        <v>2000000.0</v>
      </c>
      <c r="L97" s="83"/>
      <c r="M97" s="83">
        <v>2500000.0</v>
      </c>
      <c r="N97" s="83">
        <v>2500000.0</v>
      </c>
      <c r="O97" s="83"/>
    </row>
    <row r="98">
      <c r="A98" s="83">
        <v>64.0</v>
      </c>
      <c r="B98" s="83" t="s">
        <v>1023</v>
      </c>
      <c r="C98" s="83"/>
      <c r="D98" s="83" t="s">
        <v>1353</v>
      </c>
      <c r="E98" s="141" t="s">
        <v>6300</v>
      </c>
      <c r="F98" s="83"/>
      <c r="G98" s="83">
        <v>5000000.0</v>
      </c>
      <c r="H98" s="177">
        <v>5000000.0</v>
      </c>
      <c r="I98" s="83"/>
      <c r="J98" s="83"/>
      <c r="K98" s="83">
        <v>5000000.0</v>
      </c>
      <c r="L98" s="83"/>
      <c r="M98" s="83">
        <v>2500000.0</v>
      </c>
      <c r="N98" s="83">
        <v>2500000.0</v>
      </c>
      <c r="O98" s="83"/>
    </row>
    <row r="99">
      <c r="A99" s="83">
        <v>65.0</v>
      </c>
      <c r="B99" s="83" t="s">
        <v>6309</v>
      </c>
      <c r="C99" s="83"/>
      <c r="D99" s="83" t="s">
        <v>1353</v>
      </c>
      <c r="E99" s="141" t="s">
        <v>6312</v>
      </c>
      <c r="F99" s="83"/>
      <c r="G99" s="83">
        <v>4000000.0</v>
      </c>
      <c r="H99" s="177">
        <v>4000000.0</v>
      </c>
      <c r="I99" s="83"/>
      <c r="J99" s="83"/>
      <c r="K99" s="83">
        <v>4000000.0</v>
      </c>
      <c r="L99" s="83"/>
      <c r="M99" s="83"/>
      <c r="N99" s="83"/>
      <c r="O99" s="83"/>
    </row>
    <row r="100">
      <c r="A100" s="83">
        <v>66.0</v>
      </c>
      <c r="B100" s="83" t="s">
        <v>1030</v>
      </c>
      <c r="C100" s="83"/>
      <c r="D100" s="83" t="s">
        <v>1353</v>
      </c>
      <c r="E100" s="141" t="s">
        <v>1033</v>
      </c>
      <c r="F100" s="83"/>
      <c r="G100" s="83"/>
      <c r="H100" s="177"/>
      <c r="I100" s="83"/>
      <c r="J100" s="83"/>
      <c r="K100" s="83"/>
      <c r="L100" s="83"/>
      <c r="M100" s="83">
        <v>2400000.0</v>
      </c>
      <c r="N100" s="83">
        <v>2400000.0</v>
      </c>
      <c r="O100" s="83"/>
    </row>
    <row r="101">
      <c r="A101" s="83">
        <v>67.0</v>
      </c>
      <c r="B101" s="83" t="s">
        <v>1035</v>
      </c>
      <c r="C101" s="83"/>
      <c r="D101" s="83" t="s">
        <v>1353</v>
      </c>
      <c r="E101" s="141" t="s">
        <v>1037</v>
      </c>
      <c r="F101" s="83"/>
      <c r="G101" s="83"/>
      <c r="H101" s="177"/>
      <c r="I101" s="83"/>
      <c r="J101" s="83"/>
      <c r="K101" s="83"/>
      <c r="L101" s="83"/>
      <c r="M101" s="83">
        <v>800000.0</v>
      </c>
      <c r="N101" s="83">
        <v>800000.0</v>
      </c>
      <c r="O101" s="83"/>
    </row>
    <row r="102">
      <c r="A102" s="83" t="s">
        <v>4987</v>
      </c>
      <c r="B102" s="83" t="s">
        <v>1038</v>
      </c>
      <c r="C102" s="83"/>
      <c r="D102" s="83" t="s">
        <v>1353</v>
      </c>
      <c r="E102" s="141" t="s">
        <v>6353</v>
      </c>
      <c r="F102" s="83"/>
      <c r="G102" s="83"/>
      <c r="H102" s="177"/>
      <c r="I102" s="83"/>
      <c r="J102" s="83"/>
      <c r="K102" s="83"/>
      <c r="L102" s="83"/>
      <c r="M102" s="83">
        <v>1600000.0</v>
      </c>
      <c r="N102" s="83">
        <v>1600000.0</v>
      </c>
      <c r="O102" s="83"/>
    </row>
    <row r="103">
      <c r="A103" s="83">
        <v>69.0</v>
      </c>
      <c r="B103" s="83" t="s">
        <v>1040</v>
      </c>
      <c r="C103" s="83" t="s">
        <v>2688</v>
      </c>
      <c r="D103" s="83" t="s">
        <v>1353</v>
      </c>
      <c r="E103" s="141" t="s">
        <v>6361</v>
      </c>
      <c r="F103" s="83"/>
      <c r="G103" s="83"/>
      <c r="H103" s="177"/>
      <c r="I103" s="83"/>
      <c r="J103" s="83"/>
      <c r="K103" s="83"/>
      <c r="L103" s="83"/>
      <c r="M103" s="83">
        <v>2000000.0</v>
      </c>
      <c r="N103" s="83">
        <v>2000000.0</v>
      </c>
      <c r="O103" s="83"/>
    </row>
    <row r="104">
      <c r="A104" s="83">
        <v>70.0</v>
      </c>
      <c r="B104" s="83" t="s">
        <v>1045</v>
      </c>
      <c r="C104" s="83" t="s">
        <v>2688</v>
      </c>
      <c r="D104" s="83" t="s">
        <v>1353</v>
      </c>
      <c r="E104" s="141" t="s">
        <v>1042</v>
      </c>
      <c r="F104" s="83"/>
      <c r="G104" s="83"/>
      <c r="H104" s="177"/>
      <c r="I104" s="83"/>
      <c r="J104" s="83"/>
      <c r="K104" s="83"/>
      <c r="L104" s="83"/>
      <c r="M104" s="83">
        <v>500000.0</v>
      </c>
      <c r="N104" s="83">
        <v>500000.0</v>
      </c>
      <c r="O104" s="83"/>
    </row>
    <row r="105">
      <c r="A105" s="83">
        <v>71.0</v>
      </c>
      <c r="B105" s="83" t="s">
        <v>1050</v>
      </c>
      <c r="C105" s="83" t="s">
        <v>3452</v>
      </c>
      <c r="D105" s="83" t="s">
        <v>1353</v>
      </c>
      <c r="E105" s="141" t="s">
        <v>6382</v>
      </c>
      <c r="F105" s="83"/>
      <c r="G105" s="83"/>
      <c r="H105" s="177"/>
      <c r="I105" s="83"/>
      <c r="J105" s="83"/>
      <c r="K105" s="83"/>
      <c r="L105" s="83"/>
      <c r="M105" s="83">
        <v>1000000.0</v>
      </c>
      <c r="N105" s="83">
        <v>1000000.0</v>
      </c>
      <c r="O105" s="83"/>
    </row>
    <row r="106">
      <c r="A106" s="83" t="s">
        <v>6386</v>
      </c>
      <c r="B106" s="83" t="s">
        <v>1055</v>
      </c>
      <c r="C106" s="83" t="s">
        <v>2817</v>
      </c>
      <c r="D106" s="83" t="s">
        <v>1353</v>
      </c>
      <c r="E106" s="141" t="s">
        <v>6390</v>
      </c>
      <c r="F106" s="83"/>
      <c r="G106" s="83"/>
      <c r="H106" s="177"/>
      <c r="I106" s="83"/>
      <c r="J106" s="83"/>
      <c r="K106" s="83"/>
      <c r="L106" s="83"/>
      <c r="M106" s="83">
        <v>500000.0</v>
      </c>
      <c r="N106" s="83">
        <v>500000.0</v>
      </c>
      <c r="O106" s="83"/>
    </row>
    <row r="107">
      <c r="A107" s="83">
        <v>73.0</v>
      </c>
      <c r="B107" s="83" t="s">
        <v>1058</v>
      </c>
      <c r="C107" s="83" t="s">
        <v>6393</v>
      </c>
      <c r="D107" s="83" t="s">
        <v>1353</v>
      </c>
      <c r="E107" s="141" t="s">
        <v>1057</v>
      </c>
      <c r="F107" s="83"/>
      <c r="G107" s="83"/>
      <c r="H107" s="177"/>
      <c r="I107" s="83"/>
      <c r="J107" s="83"/>
      <c r="K107" s="83"/>
      <c r="L107" s="83"/>
      <c r="M107" s="83">
        <v>1000000.0</v>
      </c>
      <c r="N107" s="83">
        <v>1000000.0</v>
      </c>
      <c r="O107" s="83"/>
    </row>
    <row r="108">
      <c r="A108" s="83">
        <v>74.0</v>
      </c>
      <c r="B108" s="83" t="s">
        <v>1060</v>
      </c>
      <c r="C108" s="83" t="s">
        <v>2883</v>
      </c>
      <c r="D108" s="83" t="s">
        <v>1353</v>
      </c>
      <c r="E108" s="141" t="s">
        <v>1059</v>
      </c>
      <c r="F108" s="83"/>
      <c r="G108" s="83"/>
      <c r="H108" s="177"/>
      <c r="I108" s="83"/>
      <c r="J108" s="83"/>
      <c r="K108" s="83"/>
      <c r="L108" s="83"/>
      <c r="M108" s="83">
        <v>1000000.0</v>
      </c>
      <c r="N108" s="83">
        <v>1000000.0</v>
      </c>
      <c r="O108" s="83"/>
    </row>
    <row r="109">
      <c r="A109" s="83">
        <v>75.0</v>
      </c>
      <c r="B109" s="83" t="s">
        <v>1063</v>
      </c>
      <c r="C109" s="83" t="s">
        <v>6402</v>
      </c>
      <c r="D109" s="83" t="s">
        <v>1353</v>
      </c>
      <c r="E109" s="141" t="s">
        <v>1061</v>
      </c>
      <c r="F109" s="83"/>
      <c r="G109" s="83"/>
      <c r="H109" s="177"/>
      <c r="I109" s="83"/>
      <c r="J109" s="83"/>
      <c r="K109" s="83"/>
      <c r="L109" s="83"/>
      <c r="M109" s="83">
        <v>2500000.0</v>
      </c>
      <c r="N109" s="83">
        <v>2500000.0</v>
      </c>
      <c r="O109" s="83"/>
    </row>
    <row r="110">
      <c r="A110" s="83">
        <v>76.0</v>
      </c>
      <c r="B110" s="83" t="s">
        <v>1066</v>
      </c>
      <c r="C110" s="83" t="s">
        <v>3105</v>
      </c>
      <c r="D110" s="83" t="s">
        <v>1353</v>
      </c>
      <c r="E110" s="141" t="s">
        <v>1064</v>
      </c>
      <c r="F110" s="83"/>
      <c r="G110" s="83"/>
      <c r="H110" s="177"/>
      <c r="I110" s="83"/>
      <c r="J110" s="83"/>
      <c r="K110" s="83"/>
      <c r="L110" s="83"/>
      <c r="M110" s="83">
        <v>1000000.0</v>
      </c>
      <c r="N110" s="83">
        <v>1000000.0</v>
      </c>
      <c r="O110" s="83"/>
    </row>
    <row r="111">
      <c r="A111" s="83" t="s">
        <v>6412</v>
      </c>
      <c r="B111" s="83" t="s">
        <v>1069</v>
      </c>
      <c r="C111" s="83" t="s">
        <v>3644</v>
      </c>
      <c r="D111" s="83" t="s">
        <v>1353</v>
      </c>
      <c r="E111" s="141" t="s">
        <v>1067</v>
      </c>
      <c r="F111" s="83"/>
      <c r="G111" s="83"/>
      <c r="H111" s="177"/>
      <c r="I111" s="83"/>
      <c r="J111" s="83"/>
      <c r="K111" s="83"/>
      <c r="L111" s="83"/>
      <c r="M111" s="83">
        <v>1000000.0</v>
      </c>
      <c r="N111" s="83">
        <v>1000000.0</v>
      </c>
      <c r="O111" s="83"/>
    </row>
    <row r="112">
      <c r="A112" s="83">
        <v>78.0</v>
      </c>
      <c r="B112" s="83" t="s">
        <v>1071</v>
      </c>
      <c r="C112" s="83" t="s">
        <v>3151</v>
      </c>
      <c r="D112" s="83" t="s">
        <v>1353</v>
      </c>
      <c r="E112" s="141" t="s">
        <v>1070</v>
      </c>
      <c r="F112" s="83"/>
      <c r="G112" s="83"/>
      <c r="H112" s="177"/>
      <c r="I112" s="83"/>
      <c r="J112" s="83"/>
      <c r="K112" s="83"/>
      <c r="L112" s="83"/>
      <c r="M112" s="83">
        <v>1000000.0</v>
      </c>
      <c r="N112" s="83">
        <v>1000000.0</v>
      </c>
      <c r="O112" s="83"/>
    </row>
    <row r="113">
      <c r="A113" s="83" t="s">
        <v>6426</v>
      </c>
      <c r="B113" s="83" t="s">
        <v>1073</v>
      </c>
      <c r="C113" s="83" t="s">
        <v>3213</v>
      </c>
      <c r="D113" s="83" t="s">
        <v>1353</v>
      </c>
      <c r="E113" s="141" t="s">
        <v>1072</v>
      </c>
      <c r="F113" s="83"/>
      <c r="G113" s="83"/>
      <c r="H113" s="177"/>
      <c r="I113" s="83"/>
      <c r="J113" s="83"/>
      <c r="K113" s="83"/>
      <c r="L113" s="83"/>
      <c r="M113" s="83">
        <v>5000000.0</v>
      </c>
      <c r="N113" s="83">
        <v>5000000.0</v>
      </c>
      <c r="O113" s="83"/>
    </row>
    <row r="114">
      <c r="A114" s="83">
        <v>80.0</v>
      </c>
      <c r="B114" s="83" t="s">
        <v>1076</v>
      </c>
      <c r="C114" s="83" t="s">
        <v>3213</v>
      </c>
      <c r="D114" s="83" t="s">
        <v>1353</v>
      </c>
      <c r="E114" s="141" t="s">
        <v>6440</v>
      </c>
      <c r="F114" s="83"/>
      <c r="G114" s="83"/>
      <c r="H114" s="177"/>
      <c r="I114" s="83"/>
      <c r="J114" s="83"/>
      <c r="K114" s="83"/>
      <c r="L114" s="83"/>
      <c r="M114" s="83">
        <v>2000000.0</v>
      </c>
      <c r="N114" s="83">
        <v>2000000.0</v>
      </c>
      <c r="O114" s="83"/>
    </row>
    <row r="115">
      <c r="A115" s="83">
        <v>81.0</v>
      </c>
      <c r="B115" s="83" t="s">
        <v>1079</v>
      </c>
      <c r="C115" s="83"/>
      <c r="D115" s="83" t="s">
        <v>1353</v>
      </c>
      <c r="E115" s="141" t="s">
        <v>1077</v>
      </c>
      <c r="F115" s="83"/>
      <c r="G115" s="83"/>
      <c r="H115" s="177"/>
      <c r="I115" s="83"/>
      <c r="J115" s="83"/>
      <c r="K115" s="83"/>
      <c r="L115" s="83"/>
      <c r="M115" s="83">
        <v>500000.0</v>
      </c>
      <c r="N115" s="83">
        <v>500000.0</v>
      </c>
      <c r="O115" s="83"/>
    </row>
    <row r="116">
      <c r="A116" s="83">
        <v>82.0</v>
      </c>
      <c r="B116" s="83" t="s">
        <v>1081</v>
      </c>
      <c r="C116" s="83"/>
      <c r="D116" s="83" t="s">
        <v>1353</v>
      </c>
      <c r="E116" s="141" t="s">
        <v>6452</v>
      </c>
      <c r="F116" s="83"/>
      <c r="G116" s="83"/>
      <c r="H116" s="177"/>
      <c r="I116" s="83"/>
      <c r="J116" s="83"/>
      <c r="K116" s="83"/>
      <c r="L116" s="83"/>
      <c r="M116" s="83">
        <v>2500000.0</v>
      </c>
      <c r="N116" s="83">
        <v>2500000.0</v>
      </c>
      <c r="O116" s="83"/>
    </row>
    <row r="117">
      <c r="A117" s="83"/>
      <c r="B117" s="83"/>
      <c r="C117" s="83"/>
      <c r="D117" s="83"/>
      <c r="E117" s="141" t="s">
        <v>1083</v>
      </c>
      <c r="F117" s="83"/>
      <c r="G117" s="83"/>
      <c r="H117" s="177"/>
      <c r="I117" s="83"/>
      <c r="J117" s="83"/>
      <c r="K117" s="83"/>
      <c r="L117" s="83"/>
      <c r="M117" s="83"/>
      <c r="N117" s="83"/>
      <c r="O117" s="83"/>
    </row>
    <row r="118">
      <c r="A118" s="83"/>
      <c r="B118" s="83"/>
      <c r="C118" s="83"/>
      <c r="D118" s="83"/>
      <c r="E118" s="141" t="s">
        <v>6461</v>
      </c>
      <c r="F118" s="83"/>
      <c r="G118" s="83">
        <v>6.61746404E8</v>
      </c>
      <c r="H118" s="177">
        <v>6.61746404E8</v>
      </c>
      <c r="I118" s="83">
        <v>4.54181724E8</v>
      </c>
      <c r="J118" s="83">
        <v>7.586468E7</v>
      </c>
      <c r="K118" s="83">
        <v>1.317E8</v>
      </c>
      <c r="L118" s="83"/>
      <c r="M118" s="83">
        <v>1.4282E8</v>
      </c>
      <c r="N118" s="83">
        <v>1.4282E8</v>
      </c>
      <c r="O118" s="83"/>
    </row>
    <row r="119" ht="15.75" customHeight="1">
      <c r="A119" s="154"/>
      <c r="B119" s="154"/>
      <c r="C119" s="154"/>
      <c r="D119" s="154"/>
      <c r="E119" s="155"/>
      <c r="F119" s="154"/>
      <c r="G119" s="154"/>
      <c r="H119" s="256"/>
      <c r="I119" s="154"/>
      <c r="J119" s="154"/>
      <c r="K119" s="154"/>
      <c r="L119" s="154"/>
      <c r="M119" s="154"/>
      <c r="N119" s="154"/>
      <c r="O119" s="154"/>
    </row>
    <row r="120" ht="15.75" customHeight="1">
      <c r="A120" s="83"/>
      <c r="B120" s="83"/>
      <c r="C120" s="83"/>
      <c r="D120" s="83"/>
      <c r="E120" s="141" t="s">
        <v>1147</v>
      </c>
      <c r="F120" s="83"/>
      <c r="G120" s="83"/>
      <c r="H120" s="177"/>
      <c r="I120" s="83"/>
      <c r="J120" s="83"/>
      <c r="K120" s="83"/>
      <c r="L120" s="83"/>
      <c r="M120" s="83"/>
      <c r="N120" s="83"/>
      <c r="O120" s="83"/>
    </row>
    <row r="121">
      <c r="A121" s="83">
        <v>1.0</v>
      </c>
      <c r="B121" s="83" t="s">
        <v>6472</v>
      </c>
      <c r="C121" s="83"/>
      <c r="D121" s="83" t="s">
        <v>1714</v>
      </c>
      <c r="E121" s="141" t="s">
        <v>6477</v>
      </c>
      <c r="F121" s="83"/>
      <c r="G121" s="83">
        <v>6.9732041E7</v>
      </c>
      <c r="H121" s="177">
        <v>6.9732041E7</v>
      </c>
      <c r="I121" s="83">
        <v>5.3337433E7</v>
      </c>
      <c r="J121" s="83">
        <v>5994608.0</v>
      </c>
      <c r="K121" s="83">
        <v>1.04E7</v>
      </c>
      <c r="L121" s="83"/>
      <c r="M121" s="83">
        <v>1.6E7</v>
      </c>
      <c r="N121" s="83">
        <v>1.6E7</v>
      </c>
      <c r="O121" s="83"/>
    </row>
    <row r="122">
      <c r="A122" s="83" t="s">
        <v>1713</v>
      </c>
      <c r="B122" s="83" t="s">
        <v>6486</v>
      </c>
      <c r="C122" s="83"/>
      <c r="D122" s="83" t="s">
        <v>1353</v>
      </c>
      <c r="E122" s="141" t="s">
        <v>6488</v>
      </c>
      <c r="F122" s="83"/>
      <c r="G122" s="83">
        <v>2.984954E7</v>
      </c>
      <c r="H122" s="177">
        <v>2.984954E7</v>
      </c>
      <c r="I122" s="83">
        <v>2.984954E7</v>
      </c>
      <c r="J122" s="83"/>
      <c r="K122" s="83"/>
      <c r="L122" s="83"/>
      <c r="M122" s="83"/>
      <c r="N122" s="83"/>
      <c r="O122" s="83"/>
    </row>
    <row r="123">
      <c r="A123" s="83">
        <v>3.0</v>
      </c>
      <c r="B123" s="83" t="s">
        <v>6492</v>
      </c>
      <c r="C123" s="83"/>
      <c r="D123" s="83"/>
      <c r="E123" s="141" t="s">
        <v>6494</v>
      </c>
      <c r="F123" s="83"/>
      <c r="G123" s="83">
        <v>1.5120928E7</v>
      </c>
      <c r="H123" s="177">
        <v>1.5120928E7</v>
      </c>
      <c r="I123" s="83">
        <v>1.5120928E7</v>
      </c>
      <c r="J123" s="83"/>
      <c r="K123" s="83"/>
      <c r="L123" s="83"/>
      <c r="M123" s="83"/>
      <c r="N123" s="83"/>
      <c r="O123" s="83"/>
    </row>
    <row r="124">
      <c r="A124" s="83">
        <v>4.0</v>
      </c>
      <c r="B124" s="83" t="s">
        <v>6499</v>
      </c>
      <c r="C124" s="83"/>
      <c r="D124" s="83" t="s">
        <v>1714</v>
      </c>
      <c r="E124" s="141" t="s">
        <v>6502</v>
      </c>
      <c r="F124" s="83"/>
      <c r="G124" s="83">
        <v>4000.0</v>
      </c>
      <c r="H124" s="177">
        <v>4000.0</v>
      </c>
      <c r="I124" s="83">
        <v>4000.0</v>
      </c>
      <c r="J124" s="83"/>
      <c r="K124" s="83"/>
      <c r="L124" s="83"/>
      <c r="M124" s="83"/>
      <c r="N124" s="83"/>
      <c r="O124" s="83"/>
    </row>
    <row r="125">
      <c r="A125" s="83">
        <v>5.0</v>
      </c>
      <c r="B125" s="83" t="s">
        <v>6509</v>
      </c>
      <c r="C125" s="83"/>
      <c r="D125" s="83" t="s">
        <v>1714</v>
      </c>
      <c r="E125" s="141" t="s">
        <v>6511</v>
      </c>
      <c r="F125" s="83"/>
      <c r="G125" s="83">
        <v>735000.0</v>
      </c>
      <c r="H125" s="177">
        <v>735000.0</v>
      </c>
      <c r="I125" s="83">
        <v>735000.0</v>
      </c>
      <c r="J125" s="83"/>
      <c r="K125" s="83"/>
      <c r="L125" s="83"/>
      <c r="M125" s="83"/>
      <c r="N125" s="83"/>
      <c r="O125" s="83"/>
    </row>
    <row r="126">
      <c r="A126" s="83">
        <v>6.0</v>
      </c>
      <c r="B126" s="83" t="s">
        <v>6516</v>
      </c>
      <c r="C126" s="83"/>
      <c r="D126" s="83"/>
      <c r="E126" s="141" t="s">
        <v>6519</v>
      </c>
      <c r="F126" s="83"/>
      <c r="G126" s="83">
        <v>7531397.0</v>
      </c>
      <c r="H126" s="177">
        <v>7531397.0</v>
      </c>
      <c r="I126" s="83">
        <v>7531397.0</v>
      </c>
      <c r="J126" s="83"/>
      <c r="K126" s="83"/>
      <c r="L126" s="83"/>
      <c r="M126" s="83"/>
      <c r="N126" s="83"/>
      <c r="O126" s="83"/>
    </row>
    <row r="127">
      <c r="A127" s="83">
        <v>7.0</v>
      </c>
      <c r="B127" s="83" t="s">
        <v>6524</v>
      </c>
      <c r="C127" s="83"/>
      <c r="D127" s="83" t="s">
        <v>1714</v>
      </c>
      <c r="E127" s="141" t="s">
        <v>6525</v>
      </c>
      <c r="F127" s="83"/>
      <c r="G127" s="83">
        <v>224807.0</v>
      </c>
      <c r="H127" s="177">
        <v>224807.0</v>
      </c>
      <c r="I127" s="83">
        <v>224807.0</v>
      </c>
      <c r="J127" s="83"/>
      <c r="K127" s="83"/>
      <c r="L127" s="83"/>
      <c r="M127" s="83"/>
      <c r="N127" s="83"/>
      <c r="O127" s="83"/>
    </row>
    <row r="128">
      <c r="A128" s="83" t="s">
        <v>1371</v>
      </c>
      <c r="B128" s="83" t="s">
        <v>6533</v>
      </c>
      <c r="C128" s="83" t="s">
        <v>6426</v>
      </c>
      <c r="D128" s="83"/>
      <c r="E128" s="141" t="s">
        <v>6534</v>
      </c>
      <c r="F128" s="83"/>
      <c r="G128" s="83">
        <v>646350.0</v>
      </c>
      <c r="H128" s="177">
        <v>646350.0</v>
      </c>
      <c r="I128" s="83">
        <v>646350.0</v>
      </c>
      <c r="J128" s="83"/>
      <c r="K128" s="83"/>
      <c r="L128" s="83"/>
      <c r="M128" s="83"/>
      <c r="N128" s="83"/>
      <c r="O128" s="83"/>
    </row>
    <row r="129">
      <c r="A129" s="83" t="s">
        <v>1385</v>
      </c>
      <c r="B129" s="83" t="s">
        <v>6540</v>
      </c>
      <c r="C129" s="83"/>
      <c r="D129" s="83" t="s">
        <v>1714</v>
      </c>
      <c r="E129" s="141" t="s">
        <v>6542</v>
      </c>
      <c r="F129" s="83"/>
      <c r="G129" s="83">
        <v>4.09392106E8</v>
      </c>
      <c r="H129" s="177">
        <v>4.09392106E8</v>
      </c>
      <c r="I129" s="83">
        <v>3.00577437E8</v>
      </c>
      <c r="J129" s="83">
        <v>9.2814669E7</v>
      </c>
      <c r="K129" s="83">
        <v>1.6E7</v>
      </c>
      <c r="L129" s="83"/>
      <c r="M129" s="83">
        <v>4.0E7</v>
      </c>
      <c r="N129" s="83">
        <v>4.0E7</v>
      </c>
      <c r="O129" s="83"/>
    </row>
    <row r="130">
      <c r="A130" s="83" t="s">
        <v>1535</v>
      </c>
      <c r="B130" s="83" t="s">
        <v>6549</v>
      </c>
      <c r="C130" s="83"/>
      <c r="D130" s="83" t="s">
        <v>1714</v>
      </c>
      <c r="E130" s="141" t="s">
        <v>6551</v>
      </c>
      <c r="F130" s="83"/>
      <c r="G130" s="83">
        <v>8798457.0</v>
      </c>
      <c r="H130" s="177">
        <v>8798457.0</v>
      </c>
      <c r="I130" s="83">
        <v>8798457.0</v>
      </c>
      <c r="J130" s="83"/>
      <c r="K130" s="83"/>
      <c r="L130" s="83"/>
      <c r="M130" s="83"/>
      <c r="N130" s="83"/>
      <c r="O130" s="83"/>
    </row>
    <row r="131">
      <c r="A131" s="83">
        <v>11.0</v>
      </c>
      <c r="B131" s="83" t="s">
        <v>6559</v>
      </c>
      <c r="C131" s="83"/>
      <c r="D131" s="83"/>
      <c r="E131" s="141" t="s">
        <v>6560</v>
      </c>
      <c r="F131" s="83"/>
      <c r="G131" s="83">
        <v>2400000.0</v>
      </c>
      <c r="H131" s="177">
        <v>2400000.0</v>
      </c>
      <c r="I131" s="83"/>
      <c r="J131" s="83"/>
      <c r="K131" s="83">
        <v>2400000.0</v>
      </c>
      <c r="L131" s="83"/>
      <c r="M131" s="83"/>
      <c r="N131" s="83"/>
      <c r="O131" s="83"/>
    </row>
    <row r="132">
      <c r="A132" s="83">
        <v>12.0</v>
      </c>
      <c r="B132" s="83" t="s">
        <v>6566</v>
      </c>
      <c r="C132" s="83"/>
      <c r="D132" s="83"/>
      <c r="E132" s="141" t="s">
        <v>6567</v>
      </c>
      <c r="F132" s="83"/>
      <c r="G132" s="83">
        <v>1.6E7</v>
      </c>
      <c r="H132" s="177">
        <v>1.6E7</v>
      </c>
      <c r="I132" s="83"/>
      <c r="J132" s="83"/>
      <c r="K132" s="83">
        <v>1.6E7</v>
      </c>
      <c r="L132" s="83"/>
      <c r="M132" s="83">
        <v>8000000.0</v>
      </c>
      <c r="N132" s="83">
        <v>8000000.0</v>
      </c>
      <c r="O132" s="83"/>
    </row>
    <row r="133">
      <c r="A133" s="83">
        <v>13.0</v>
      </c>
      <c r="B133" s="83" t="s">
        <v>6574</v>
      </c>
      <c r="C133" s="83"/>
      <c r="D133" s="83" t="s">
        <v>1714</v>
      </c>
      <c r="E133" s="141" t="s">
        <v>6578</v>
      </c>
      <c r="F133" s="83"/>
      <c r="G133" s="83"/>
      <c r="H133" s="177"/>
      <c r="I133" s="83"/>
      <c r="J133" s="83"/>
      <c r="K133" s="83"/>
      <c r="L133" s="83"/>
      <c r="M133" s="83">
        <v>3200000.0</v>
      </c>
      <c r="N133" s="83">
        <v>3200000.0</v>
      </c>
      <c r="O133" s="83"/>
    </row>
    <row r="134">
      <c r="A134" s="83">
        <v>14.0</v>
      </c>
      <c r="B134" s="83" t="s">
        <v>6581</v>
      </c>
      <c r="C134" s="83"/>
      <c r="D134" s="83" t="s">
        <v>1714</v>
      </c>
      <c r="E134" s="141" t="s">
        <v>6583</v>
      </c>
      <c r="F134" s="83"/>
      <c r="G134" s="83"/>
      <c r="H134" s="177"/>
      <c r="I134" s="83"/>
      <c r="J134" s="83"/>
      <c r="K134" s="83"/>
      <c r="L134" s="83"/>
      <c r="M134" s="83">
        <v>2000000.0</v>
      </c>
      <c r="N134" s="83">
        <v>2000000.0</v>
      </c>
      <c r="O134" s="83"/>
    </row>
    <row r="135">
      <c r="A135" s="83">
        <v>15.0</v>
      </c>
      <c r="B135" s="83" t="s">
        <v>6590</v>
      </c>
      <c r="C135" s="83"/>
      <c r="D135" s="83" t="s">
        <v>1714</v>
      </c>
      <c r="E135" s="141" t="s">
        <v>6594</v>
      </c>
      <c r="F135" s="83"/>
      <c r="G135" s="83"/>
      <c r="H135" s="177"/>
      <c r="I135" s="83"/>
      <c r="J135" s="83"/>
      <c r="K135" s="83"/>
      <c r="L135" s="83"/>
      <c r="M135" s="83">
        <v>800000.0</v>
      </c>
      <c r="N135" s="83">
        <v>800000.0</v>
      </c>
      <c r="O135" s="83"/>
    </row>
    <row r="136">
      <c r="A136" s="83" t="s">
        <v>1373</v>
      </c>
      <c r="B136" s="83" t="s">
        <v>6603</v>
      </c>
      <c r="C136" s="83"/>
      <c r="D136" s="83"/>
      <c r="E136" s="141" t="s">
        <v>6606</v>
      </c>
      <c r="F136" s="83"/>
      <c r="G136" s="83"/>
      <c r="H136" s="177"/>
      <c r="I136" s="83"/>
      <c r="J136" s="83"/>
      <c r="K136" s="83"/>
      <c r="L136" s="83"/>
      <c r="M136" s="83">
        <v>4800000.0</v>
      </c>
      <c r="N136" s="83">
        <v>4800000.0</v>
      </c>
      <c r="O136" s="83"/>
    </row>
    <row r="137">
      <c r="A137" s="83" t="s">
        <v>1381</v>
      </c>
      <c r="B137" s="83" t="s">
        <v>6613</v>
      </c>
      <c r="C137" s="83"/>
      <c r="D137" s="83"/>
      <c r="E137" s="141" t="s">
        <v>6616</v>
      </c>
      <c r="F137" s="83"/>
      <c r="G137" s="83"/>
      <c r="H137" s="177"/>
      <c r="I137" s="83"/>
      <c r="J137" s="83"/>
      <c r="K137" s="83"/>
      <c r="L137" s="83"/>
      <c r="M137" s="83">
        <v>3000000.0</v>
      </c>
      <c r="N137" s="83">
        <v>3000000.0</v>
      </c>
      <c r="O137" s="83"/>
    </row>
    <row r="138">
      <c r="A138" s="83" t="s">
        <v>4625</v>
      </c>
      <c r="B138" s="83" t="s">
        <v>6622</v>
      </c>
      <c r="C138" s="83"/>
      <c r="D138" s="83"/>
      <c r="E138" s="141" t="s">
        <v>6625</v>
      </c>
      <c r="F138" s="83"/>
      <c r="G138" s="83"/>
      <c r="H138" s="177"/>
      <c r="I138" s="83"/>
      <c r="J138" s="83"/>
      <c r="K138" s="83"/>
      <c r="L138" s="83"/>
      <c r="M138" s="83">
        <v>1.0E7</v>
      </c>
      <c r="N138" s="83">
        <v>1.0E7</v>
      </c>
      <c r="O138" s="83"/>
    </row>
    <row r="139">
      <c r="A139" s="83"/>
      <c r="B139" s="83"/>
      <c r="C139" s="83"/>
      <c r="D139" s="83"/>
      <c r="E139" s="141"/>
      <c r="F139" s="83"/>
      <c r="G139" s="83"/>
      <c r="H139" s="177"/>
      <c r="I139" s="83"/>
      <c r="J139" s="83"/>
      <c r="K139" s="83"/>
      <c r="L139" s="83"/>
      <c r="M139" s="83"/>
      <c r="N139" s="83"/>
      <c r="O139" s="83"/>
    </row>
    <row r="140">
      <c r="A140" s="83"/>
      <c r="B140" s="83"/>
      <c r="C140" s="83"/>
      <c r="D140" s="83"/>
      <c r="E140" s="141" t="s">
        <v>6637</v>
      </c>
      <c r="F140" s="83"/>
      <c r="G140" s="83">
        <v>5.80172956E8</v>
      </c>
      <c r="H140" s="177">
        <v>5.80172956E8</v>
      </c>
      <c r="I140" s="83">
        <v>4.36563679E8</v>
      </c>
      <c r="J140" s="83">
        <v>9.8809277E7</v>
      </c>
      <c r="K140" s="83">
        <v>4.48E7</v>
      </c>
      <c r="L140" s="83"/>
      <c r="M140" s="83">
        <v>8.78E7</v>
      </c>
      <c r="N140" s="83">
        <v>8.78E7</v>
      </c>
      <c r="O140" s="83"/>
    </row>
    <row r="141">
      <c r="A141" s="83"/>
      <c r="B141" s="83"/>
      <c r="C141" s="83"/>
      <c r="D141" s="83"/>
      <c r="E141" s="141"/>
      <c r="F141" s="83"/>
      <c r="G141" s="83"/>
      <c r="H141" s="177"/>
      <c r="I141" s="83"/>
      <c r="J141" s="83"/>
      <c r="K141" s="83"/>
      <c r="L141" s="83"/>
      <c r="M141" s="83"/>
      <c r="N141" s="83"/>
      <c r="O141" s="83"/>
    </row>
    <row r="142">
      <c r="A142" s="83"/>
      <c r="B142" s="83"/>
      <c r="C142" s="83"/>
      <c r="D142" s="83"/>
      <c r="E142" s="141" t="s">
        <v>1150</v>
      </c>
      <c r="F142" s="83"/>
      <c r="G142" s="83"/>
      <c r="H142" s="177"/>
      <c r="I142" s="83"/>
      <c r="J142" s="83"/>
      <c r="K142" s="83"/>
      <c r="L142" s="83"/>
      <c r="M142" s="83"/>
      <c r="N142" s="83"/>
      <c r="O142" s="83"/>
    </row>
    <row r="143">
      <c r="A143" s="83">
        <v>1.0</v>
      </c>
      <c r="B143" s="83" t="s">
        <v>6659</v>
      </c>
      <c r="C143" s="83"/>
      <c r="D143" s="83"/>
      <c r="E143" s="141" t="s">
        <v>503</v>
      </c>
      <c r="F143" s="83"/>
      <c r="G143" s="83">
        <v>1.54623893E8</v>
      </c>
      <c r="H143" s="177">
        <v>1.54623893E8</v>
      </c>
      <c r="I143" s="83">
        <v>5.1499347E7</v>
      </c>
      <c r="J143" s="83">
        <v>3.8524546E7</v>
      </c>
      <c r="K143" s="83">
        <v>6.46E7</v>
      </c>
      <c r="L143" s="83"/>
      <c r="M143" s="83">
        <v>5.6E7</v>
      </c>
      <c r="N143" s="83">
        <v>5.6E7</v>
      </c>
      <c r="O143" s="83"/>
    </row>
    <row r="144">
      <c r="A144" s="83">
        <v>2.0</v>
      </c>
      <c r="B144" s="83" t="s">
        <v>6670</v>
      </c>
      <c r="C144" s="83"/>
      <c r="D144" s="83"/>
      <c r="E144" s="141" t="s">
        <v>6673</v>
      </c>
      <c r="F144" s="83"/>
      <c r="G144" s="83">
        <v>853770.0</v>
      </c>
      <c r="H144" s="177">
        <v>853770.0</v>
      </c>
      <c r="I144" s="83">
        <v>853770.0</v>
      </c>
      <c r="J144" s="83"/>
      <c r="K144" s="83"/>
      <c r="L144" s="83"/>
      <c r="M144" s="83"/>
      <c r="N144" s="83"/>
      <c r="O144" s="83"/>
    </row>
    <row r="145">
      <c r="A145" s="83">
        <v>5.0</v>
      </c>
      <c r="B145" s="83" t="s">
        <v>6677</v>
      </c>
      <c r="C145" s="83"/>
      <c r="D145" s="83"/>
      <c r="E145" s="141" t="s">
        <v>6679</v>
      </c>
      <c r="F145" s="83"/>
      <c r="G145" s="83">
        <v>2500000.0</v>
      </c>
      <c r="H145" s="177">
        <v>2500000.0</v>
      </c>
      <c r="I145" s="83"/>
      <c r="J145" s="83"/>
      <c r="K145" s="83">
        <v>2500000.0</v>
      </c>
      <c r="L145" s="83"/>
      <c r="M145" s="83"/>
      <c r="N145" s="83"/>
      <c r="O145" s="83"/>
    </row>
    <row r="146">
      <c r="A146" s="83" t="s">
        <v>4004</v>
      </c>
      <c r="B146" s="83" t="s">
        <v>6682</v>
      </c>
      <c r="C146" s="83"/>
      <c r="D146" s="83"/>
      <c r="E146" s="141" t="s">
        <v>6685</v>
      </c>
      <c r="F146" s="83"/>
      <c r="G146" s="83">
        <v>7500000.0</v>
      </c>
      <c r="H146" s="177">
        <v>7500000.0</v>
      </c>
      <c r="I146" s="83"/>
      <c r="J146" s="83"/>
      <c r="K146" s="83">
        <v>7500000.0</v>
      </c>
      <c r="L146" s="83"/>
      <c r="M146" s="83">
        <v>4000000.0</v>
      </c>
      <c r="N146" s="83">
        <v>4000000.0</v>
      </c>
      <c r="O146" s="83"/>
    </row>
    <row r="147">
      <c r="A147" s="83" t="s">
        <v>4090</v>
      </c>
      <c r="B147" s="83" t="s">
        <v>6688</v>
      </c>
      <c r="C147" s="83"/>
      <c r="D147" s="83"/>
      <c r="E147" s="141" t="s">
        <v>6690</v>
      </c>
      <c r="F147" s="83"/>
      <c r="G147" s="83">
        <v>200000.0</v>
      </c>
      <c r="H147" s="177">
        <v>200000.0</v>
      </c>
      <c r="I147" s="83"/>
      <c r="J147" s="83"/>
      <c r="K147" s="83">
        <v>200000.0</v>
      </c>
      <c r="L147" s="83"/>
      <c r="M147" s="83"/>
      <c r="N147" s="83"/>
      <c r="O147" s="83"/>
    </row>
    <row r="148">
      <c r="A148" s="83" t="s">
        <v>1371</v>
      </c>
      <c r="B148" s="83" t="s">
        <v>6694</v>
      </c>
      <c r="C148" s="83"/>
      <c r="D148" s="83"/>
      <c r="E148" s="141" t="s">
        <v>6695</v>
      </c>
      <c r="F148" s="83"/>
      <c r="G148" s="83">
        <v>200000.0</v>
      </c>
      <c r="H148" s="177">
        <v>200000.0</v>
      </c>
      <c r="I148" s="83"/>
      <c r="J148" s="83"/>
      <c r="K148" s="83">
        <v>200000.0</v>
      </c>
      <c r="L148" s="83"/>
      <c r="M148" s="83"/>
      <c r="N148" s="83"/>
      <c r="O148" s="83"/>
    </row>
    <row r="149">
      <c r="A149" s="83" t="s">
        <v>1385</v>
      </c>
      <c r="B149" s="83" t="s">
        <v>6699</v>
      </c>
      <c r="C149" s="83"/>
      <c r="D149" s="83"/>
      <c r="E149" s="141" t="s">
        <v>6701</v>
      </c>
      <c r="F149" s="83"/>
      <c r="G149" s="83"/>
      <c r="H149" s="177"/>
      <c r="I149" s="83"/>
      <c r="J149" s="83"/>
      <c r="K149" s="83"/>
      <c r="L149" s="83"/>
      <c r="M149" s="83">
        <v>2500000.0</v>
      </c>
      <c r="N149" s="83">
        <v>2500000.0</v>
      </c>
      <c r="O149" s="83"/>
    </row>
    <row r="150">
      <c r="A150" s="83"/>
      <c r="B150" s="83"/>
      <c r="C150" s="83"/>
      <c r="D150" s="83"/>
      <c r="E150" s="141"/>
      <c r="F150" s="83"/>
      <c r="G150" s="83"/>
      <c r="H150" s="177"/>
      <c r="I150" s="83"/>
      <c r="J150" s="83"/>
      <c r="K150" s="83"/>
      <c r="L150" s="83"/>
      <c r="M150" s="83"/>
      <c r="N150" s="83"/>
      <c r="O150" s="83"/>
    </row>
    <row r="151">
      <c r="A151" s="83"/>
      <c r="B151" s="83"/>
      <c r="C151" s="83"/>
      <c r="D151" s="83"/>
      <c r="E151" s="141" t="s">
        <v>6707</v>
      </c>
      <c r="F151" s="83"/>
      <c r="G151" s="83">
        <v>1.65877663E8</v>
      </c>
      <c r="H151" s="177">
        <v>1.65877663E8</v>
      </c>
      <c r="I151" s="83">
        <v>5.2353117E7</v>
      </c>
      <c r="J151" s="83">
        <v>3.8524546E7</v>
      </c>
      <c r="K151" s="83">
        <v>7.5E7</v>
      </c>
      <c r="L151" s="83"/>
      <c r="M151" s="83">
        <v>6.25E7</v>
      </c>
      <c r="N151" s="83">
        <v>6.25E7</v>
      </c>
      <c r="O151" s="83"/>
    </row>
    <row r="152">
      <c r="A152" s="83"/>
      <c r="B152" s="83"/>
      <c r="C152" s="83"/>
      <c r="D152" s="83"/>
      <c r="E152" s="141"/>
      <c r="F152" s="83"/>
      <c r="G152" s="83"/>
      <c r="H152" s="177"/>
      <c r="I152" s="83"/>
      <c r="J152" s="83"/>
      <c r="K152" s="83"/>
      <c r="L152" s="83"/>
      <c r="M152" s="83"/>
      <c r="N152" s="83"/>
      <c r="O152" s="83"/>
    </row>
    <row r="153">
      <c r="A153" s="83"/>
      <c r="B153" s="83"/>
      <c r="C153" s="83"/>
      <c r="D153" s="83"/>
      <c r="E153" s="141"/>
      <c r="F153" s="83"/>
      <c r="G153" s="83"/>
      <c r="H153" s="177"/>
      <c r="I153" s="83"/>
      <c r="J153" s="83"/>
      <c r="K153" s="83"/>
      <c r="L153" s="83"/>
      <c r="M153" s="83"/>
      <c r="N153" s="83"/>
      <c r="O153" s="83"/>
    </row>
    <row r="154">
      <c r="A154" s="83" t="s">
        <v>1400</v>
      </c>
      <c r="B154" s="83" t="s">
        <v>1134</v>
      </c>
      <c r="C154" s="83" t="s">
        <v>1400</v>
      </c>
      <c r="D154" s="83"/>
      <c r="E154" s="141" t="s">
        <v>1390</v>
      </c>
      <c r="F154" s="83">
        <v>3.3377E7</v>
      </c>
      <c r="G154" s="83">
        <v>2.744510199E9</v>
      </c>
      <c r="H154" s="177">
        <v>2.777887199E9</v>
      </c>
      <c r="I154" s="83">
        <v>2.092883973E9</v>
      </c>
      <c r="J154" s="83">
        <v>2.18743226E8</v>
      </c>
      <c r="K154" s="83">
        <v>4.6626E8</v>
      </c>
      <c r="L154" s="83"/>
      <c r="M154" s="83">
        <v>5.696E8</v>
      </c>
      <c r="N154" s="83">
        <v>5.696E8</v>
      </c>
      <c r="O154" s="83"/>
    </row>
    <row r="155">
      <c r="A155" s="83" t="s">
        <v>1400</v>
      </c>
      <c r="B155" s="83" t="s">
        <v>1400</v>
      </c>
      <c r="C155" s="83" t="s">
        <v>1400</v>
      </c>
      <c r="D155" s="83"/>
      <c r="E155" s="141" t="s">
        <v>6720</v>
      </c>
      <c r="F155" s="83"/>
      <c r="G155" s="83">
        <v>4.09401202E8</v>
      </c>
      <c r="H155" s="177">
        <v>4.09401202E8</v>
      </c>
      <c r="I155" s="83">
        <v>3.74740023E8</v>
      </c>
      <c r="J155" s="83">
        <v>1.8261179E7</v>
      </c>
      <c r="K155" s="83">
        <v>1.64E7</v>
      </c>
      <c r="L155" s="83"/>
      <c r="M155" s="83">
        <v>1.24E7</v>
      </c>
      <c r="N155" s="83">
        <v>1.24E7</v>
      </c>
      <c r="O155" s="83"/>
    </row>
    <row r="156">
      <c r="A156" s="83" t="s">
        <v>1400</v>
      </c>
      <c r="B156" s="83" t="s">
        <v>1137</v>
      </c>
      <c r="C156" s="83" t="s">
        <v>1400</v>
      </c>
      <c r="D156" s="83"/>
      <c r="E156" s="141" t="s">
        <v>1583</v>
      </c>
      <c r="F156" s="83"/>
      <c r="G156" s="83">
        <v>6.88252949E8</v>
      </c>
      <c r="H156" s="177">
        <v>6.88252949E8</v>
      </c>
      <c r="I156" s="83">
        <v>4.77938321E8</v>
      </c>
      <c r="J156" s="83">
        <v>1.01114628E8</v>
      </c>
      <c r="K156" s="83">
        <v>1.092E8</v>
      </c>
      <c r="L156" s="83"/>
      <c r="M156" s="83">
        <v>2.156E8</v>
      </c>
      <c r="N156" s="83">
        <v>2.156E8</v>
      </c>
      <c r="O156" s="83"/>
    </row>
    <row r="157">
      <c r="A157" s="83" t="s">
        <v>1400</v>
      </c>
      <c r="B157" s="83" t="s">
        <v>1140</v>
      </c>
      <c r="C157" s="83" t="s">
        <v>1400</v>
      </c>
      <c r="D157" s="83"/>
      <c r="E157" s="141" t="s">
        <v>1062</v>
      </c>
      <c r="F157" s="83"/>
      <c r="G157" s="83">
        <v>6.61746404E8</v>
      </c>
      <c r="H157" s="177">
        <v>6.61746404E8</v>
      </c>
      <c r="I157" s="83">
        <v>4.54181724E8</v>
      </c>
      <c r="J157" s="83">
        <v>7.586468E7</v>
      </c>
      <c r="K157" s="83">
        <v>1.317E8</v>
      </c>
      <c r="L157" s="83"/>
      <c r="M157" s="83">
        <v>1.4282E8</v>
      </c>
      <c r="N157" s="83">
        <v>1.4282E8</v>
      </c>
      <c r="O157" s="83"/>
    </row>
    <row r="158">
      <c r="A158" s="83" t="s">
        <v>1400</v>
      </c>
      <c r="B158" s="83" t="s">
        <v>1144</v>
      </c>
      <c r="C158" s="83" t="s">
        <v>1400</v>
      </c>
      <c r="D158" s="83"/>
      <c r="E158" s="141" t="s">
        <v>1065</v>
      </c>
      <c r="F158" s="83"/>
      <c r="G158" s="83">
        <v>5.80172956E8</v>
      </c>
      <c r="H158" s="177">
        <v>5.80172956E8</v>
      </c>
      <c r="I158" s="83">
        <v>4.36563679E8</v>
      </c>
      <c r="J158" s="83">
        <v>9.8809277E7</v>
      </c>
      <c r="K158" s="83">
        <v>4.48E7</v>
      </c>
      <c r="L158" s="83"/>
      <c r="M158" s="83">
        <v>8.78E7</v>
      </c>
      <c r="N158" s="83">
        <v>8.78E7</v>
      </c>
      <c r="O158" s="83"/>
    </row>
    <row r="159">
      <c r="A159" s="83" t="s">
        <v>1400</v>
      </c>
      <c r="B159" s="83" t="s">
        <v>1148</v>
      </c>
      <c r="C159" s="83" t="s">
        <v>1400</v>
      </c>
      <c r="D159" s="83"/>
      <c r="E159" s="141" t="s">
        <v>1068</v>
      </c>
      <c r="F159" s="83"/>
      <c r="G159" s="83">
        <v>1.65877663E8</v>
      </c>
      <c r="H159" s="177">
        <v>1.65877663E8</v>
      </c>
      <c r="I159" s="83">
        <v>5.2353117E7</v>
      </c>
      <c r="J159" s="83">
        <v>3.8524546E7</v>
      </c>
      <c r="K159" s="83">
        <v>7.5E7</v>
      </c>
      <c r="L159" s="83"/>
      <c r="M159" s="83">
        <v>6.25E7</v>
      </c>
      <c r="N159" s="83">
        <v>6.25E7</v>
      </c>
      <c r="O159" s="83"/>
    </row>
    <row r="160">
      <c r="A160" s="83" t="s">
        <v>1400</v>
      </c>
      <c r="B160" s="83" t="s">
        <v>1400</v>
      </c>
      <c r="C160" s="83" t="s">
        <v>1400</v>
      </c>
      <c r="D160" s="83"/>
      <c r="E160" s="141"/>
      <c r="F160" s="83"/>
      <c r="G160" s="83"/>
      <c r="H160" s="177"/>
      <c r="I160" s="83"/>
      <c r="J160" s="83"/>
      <c r="K160" s="83"/>
      <c r="L160" s="83"/>
      <c r="M160" s="83"/>
      <c r="N160" s="83"/>
      <c r="O160" s="83"/>
    </row>
    <row r="161">
      <c r="A161" s="83" t="s">
        <v>1400</v>
      </c>
      <c r="B161" s="83" t="s">
        <v>6742</v>
      </c>
      <c r="C161" s="83" t="s">
        <v>1400</v>
      </c>
      <c r="D161" s="83"/>
      <c r="E161" s="141" t="s">
        <v>1663</v>
      </c>
      <c r="F161" s="83">
        <v>3.3377E7</v>
      </c>
      <c r="G161" s="83">
        <v>5.249961373E9</v>
      </c>
      <c r="H161" s="177">
        <v>5.283338373E9</v>
      </c>
      <c r="I161" s="83">
        <v>3.888660837E9</v>
      </c>
      <c r="J161" s="83">
        <v>5.51317536E8</v>
      </c>
      <c r="K161" s="83">
        <v>8.4336E8</v>
      </c>
      <c r="L161" s="83"/>
      <c r="M161" s="83">
        <v>1.09072E9</v>
      </c>
      <c r="N161" s="83">
        <v>1.09072E9</v>
      </c>
      <c r="O161" s="83"/>
    </row>
    <row r="162" ht="15.75" customHeight="1">
      <c r="A162" s="154"/>
      <c r="B162" s="154"/>
      <c r="C162" s="154"/>
      <c r="D162" s="154"/>
      <c r="E162" s="155"/>
      <c r="F162" s="154"/>
      <c r="G162" s="154"/>
      <c r="H162" s="256"/>
      <c r="I162" s="154"/>
      <c r="J162" s="154"/>
      <c r="K162" s="154"/>
      <c r="L162" s="154"/>
      <c r="M162" s="154"/>
      <c r="N162" s="154"/>
      <c r="O162" s="154"/>
    </row>
    <row r="163" ht="15.75" customHeight="1">
      <c r="A163" s="83"/>
      <c r="B163" s="83"/>
      <c r="C163" s="83"/>
      <c r="D163" s="83"/>
      <c r="E163" s="141"/>
      <c r="F163" s="83"/>
      <c r="G163" s="83"/>
      <c r="H163" s="177"/>
      <c r="I163" s="83"/>
      <c r="J163" s="83"/>
      <c r="K163" s="83"/>
      <c r="L163" s="83"/>
      <c r="M163" s="83"/>
      <c r="N163" s="83"/>
      <c r="O163" s="83"/>
    </row>
  </sheetData>
  <mergeCells count="11">
    <mergeCell ref="L2:M2"/>
    <mergeCell ref="J2:J3"/>
    <mergeCell ref="K2:K3"/>
    <mergeCell ref="B2:B3"/>
    <mergeCell ref="C2:C3"/>
    <mergeCell ref="E2:E3"/>
    <mergeCell ref="F2:H2"/>
    <mergeCell ref="N2:N3"/>
    <mergeCell ref="O2:O3"/>
    <mergeCell ref="A2:A3"/>
    <mergeCell ref="I2:I3"/>
  </mergeCells>
  <hyperlinks>
    <hyperlink r:id="rId1" ref="I1"/>
  </hyperlinks>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39.57"/>
    <col customWidth="1" min="2" max="2" width="17.0"/>
    <col customWidth="1" min="3" max="3" width="16.43"/>
    <col customWidth="1" min="4" max="4" width="17.43"/>
    <col customWidth="1" min="5" max="5" width="10.71"/>
    <col customWidth="1" min="6" max="6" width="8.71"/>
    <col customWidth="1" min="7" max="7" width="44.43"/>
    <col customWidth="1" min="8" max="8" width="17.71"/>
    <col customWidth="1" min="9" max="9" width="15.86"/>
    <col customWidth="1" min="10" max="10" width="16.0"/>
    <col customWidth="1" min="11" max="11" width="10.0"/>
  </cols>
  <sheetData>
    <row r="1" ht="18.75" customHeight="1">
      <c r="A1" s="395" t="s">
        <v>5934</v>
      </c>
      <c r="B1" s="28"/>
      <c r="D1" s="28"/>
      <c r="E1" s="28"/>
      <c r="F1" s="2"/>
      <c r="G1" s="28"/>
      <c r="H1" s="28"/>
      <c r="I1" s="28"/>
      <c r="J1" s="195" t="str">
        <f>HYPERLINK("https://drive.google.com/open?id=0B8sY5vZfk1W5TDZkSkR3TUtVNkE&amp;authuser=0","see original PDF")</f>
        <v>see original PDF</v>
      </c>
      <c r="K1" s="28"/>
    </row>
    <row r="2" ht="15.75" customHeight="1">
      <c r="A2" s="182" t="s">
        <v>52</v>
      </c>
      <c r="B2" s="184" t="s">
        <v>1661</v>
      </c>
      <c r="C2" s="184" t="s">
        <v>1195</v>
      </c>
      <c r="D2" s="184" t="s">
        <v>1681</v>
      </c>
      <c r="E2" s="194" t="s">
        <v>6001</v>
      </c>
      <c r="F2" s="194"/>
      <c r="G2" s="182" t="s">
        <v>6005</v>
      </c>
      <c r="H2" s="184" t="s">
        <v>1661</v>
      </c>
      <c r="I2" s="184" t="s">
        <v>1195</v>
      </c>
      <c r="J2" s="184" t="s">
        <v>1681</v>
      </c>
      <c r="K2" s="194" t="s">
        <v>6001</v>
      </c>
    </row>
    <row r="3" ht="19.5" customHeight="1">
      <c r="A3" s="232"/>
      <c r="B3" s="232"/>
      <c r="C3" s="232"/>
      <c r="D3" s="232"/>
      <c r="E3" s="83"/>
      <c r="F3" s="83"/>
      <c r="G3" s="59"/>
      <c r="H3" s="59"/>
      <c r="I3" s="59"/>
      <c r="J3" s="59"/>
      <c r="K3" s="83"/>
    </row>
    <row r="4" ht="19.5" customHeight="1">
      <c r="A4" s="127" t="s">
        <v>2779</v>
      </c>
      <c r="B4" s="75">
        <v>1.8931599E10</v>
      </c>
      <c r="C4" s="75">
        <v>2.0459495257E10</v>
      </c>
      <c r="D4" s="75"/>
      <c r="E4" s="396" t="str">
        <f t="shared" ref="E4:E31" si="1">C4/10000000</f>
        <v>  2,045.95 </v>
      </c>
      <c r="F4" s="83"/>
      <c r="G4" s="127" t="s">
        <v>210</v>
      </c>
      <c r="H4" s="75">
        <v>2.425441853E9</v>
      </c>
      <c r="I4" s="75">
        <v>2.463347614E9</v>
      </c>
      <c r="J4" s="75"/>
      <c r="K4" s="396" t="str">
        <f t="shared" ref="K4:K43" si="2">I4/10000000</f>
        <v>  246.33 </v>
      </c>
    </row>
    <row r="5" ht="19.5" customHeight="1">
      <c r="A5" s="127" t="s">
        <v>6037</v>
      </c>
      <c r="B5" s="75">
        <v>7.20935E8</v>
      </c>
      <c r="C5" s="75">
        <v>7.20935E8</v>
      </c>
      <c r="D5" s="75"/>
      <c r="E5" s="396" t="str">
        <f t="shared" si="1"/>
        <v>  72.09 </v>
      </c>
      <c r="F5" s="83"/>
      <c r="G5" s="127" t="s">
        <v>331</v>
      </c>
      <c r="H5" s="75">
        <v>2.95625E9</v>
      </c>
      <c r="I5" s="75">
        <v>2.8578E9</v>
      </c>
      <c r="J5" s="75"/>
      <c r="K5" s="396" t="str">
        <f t="shared" si="2"/>
        <v>  285.78 </v>
      </c>
    </row>
    <row r="6" ht="19.5" customHeight="1">
      <c r="A6" s="127" t="s">
        <v>6045</v>
      </c>
      <c r="B6" s="75">
        <v>2.5019E8</v>
      </c>
      <c r="C6" s="75">
        <v>2.50193743E8</v>
      </c>
      <c r="D6" s="75"/>
      <c r="E6" s="396" t="str">
        <f t="shared" si="1"/>
        <v>  25.02 </v>
      </c>
      <c r="F6" s="83"/>
      <c r="G6" s="127" t="s">
        <v>336</v>
      </c>
      <c r="H6" s="75">
        <v>5.807875E8</v>
      </c>
      <c r="I6" s="75">
        <v>5.37865E8</v>
      </c>
      <c r="J6" s="75"/>
      <c r="K6" s="396" t="str">
        <f t="shared" si="2"/>
        <v>  53.79 </v>
      </c>
    </row>
    <row r="7" ht="19.5" customHeight="1">
      <c r="A7" s="127" t="s">
        <v>339</v>
      </c>
      <c r="B7" s="75">
        <v>2.565E7</v>
      </c>
      <c r="C7" s="75">
        <v>1.8665E8</v>
      </c>
      <c r="D7" s="75"/>
      <c r="E7" s="396" t="str">
        <f t="shared" si="1"/>
        <v>  18.67 </v>
      </c>
      <c r="F7" s="83"/>
      <c r="G7" s="127" t="s">
        <v>339</v>
      </c>
      <c r="H7" s="75">
        <v>3.719595E8</v>
      </c>
      <c r="I7" s="75">
        <v>3.326066E8</v>
      </c>
      <c r="J7" s="75"/>
      <c r="K7" s="396" t="str">
        <f t="shared" si="2"/>
        <v>  33.26 </v>
      </c>
    </row>
    <row r="8" ht="19.5" customHeight="1">
      <c r="A8" s="127" t="s">
        <v>362</v>
      </c>
      <c r="B8" s="75">
        <v>2.94E7</v>
      </c>
      <c r="C8" s="75">
        <v>2.94E7</v>
      </c>
      <c r="D8" s="75"/>
      <c r="E8" s="396" t="str">
        <f t="shared" si="1"/>
        <v>  2.94 </v>
      </c>
      <c r="F8" s="83"/>
      <c r="G8" s="127" t="s">
        <v>359</v>
      </c>
      <c r="H8" s="75">
        <v>1.699487E9</v>
      </c>
      <c r="I8" s="75">
        <v>1.6155028E9</v>
      </c>
      <c r="J8" s="75"/>
      <c r="K8" s="396" t="str">
        <f t="shared" si="2"/>
        <v>  161.55 </v>
      </c>
    </row>
    <row r="9" ht="35.25" customHeight="1">
      <c r="A9" s="127" t="s">
        <v>6070</v>
      </c>
      <c r="B9" s="75">
        <v>2.071E7</v>
      </c>
      <c r="C9" s="75">
        <v>2.071E7</v>
      </c>
      <c r="D9" s="75"/>
      <c r="E9" s="396" t="str">
        <f t="shared" si="1"/>
        <v>  2.07 </v>
      </c>
      <c r="F9" s="83"/>
      <c r="G9" s="127" t="s">
        <v>6073</v>
      </c>
      <c r="H9" s="75">
        <v>2.503617625E9</v>
      </c>
      <c r="I9" s="75">
        <v>2.6215301E9</v>
      </c>
      <c r="J9" s="75"/>
      <c r="K9" s="396" t="str">
        <f t="shared" si="2"/>
        <v>  262.15 </v>
      </c>
    </row>
    <row r="10" ht="19.5" customHeight="1">
      <c r="A10" s="127" t="s">
        <v>6078</v>
      </c>
      <c r="B10" s="75">
        <v>7.0E7</v>
      </c>
      <c r="C10" s="75">
        <v>7.0E7</v>
      </c>
      <c r="D10" s="75"/>
      <c r="E10" s="396" t="str">
        <f t="shared" si="1"/>
        <v>  7.00 </v>
      </c>
      <c r="F10" s="83"/>
      <c r="G10" s="127" t="s">
        <v>377</v>
      </c>
      <c r="H10" s="75">
        <v>2.3708209E9</v>
      </c>
      <c r="I10" s="75">
        <v>1.99618872E9</v>
      </c>
      <c r="J10" s="75"/>
      <c r="K10" s="396" t="str">
        <f t="shared" si="2"/>
        <v>  199.62 </v>
      </c>
    </row>
    <row r="11" ht="33.75" customHeight="1">
      <c r="A11" s="208" t="s">
        <v>6087</v>
      </c>
      <c r="B11" s="75">
        <v>2.792E8</v>
      </c>
      <c r="C11" s="75">
        <v>2.792E8</v>
      </c>
      <c r="D11" s="75"/>
      <c r="E11" s="396" t="str">
        <f t="shared" si="1"/>
        <v>  27.92 </v>
      </c>
      <c r="F11" s="83"/>
      <c r="G11" s="127" t="s">
        <v>456</v>
      </c>
      <c r="H11" s="75">
        <v>6.8749625E8</v>
      </c>
      <c r="I11" s="75">
        <v>6.30497E8</v>
      </c>
      <c r="J11" s="75"/>
      <c r="K11" s="396" t="str">
        <f t="shared" si="2"/>
        <v>  63.05 </v>
      </c>
    </row>
    <row r="12" ht="19.5" customHeight="1">
      <c r="A12" s="127" t="s">
        <v>377</v>
      </c>
      <c r="B12" s="75">
        <v>1.5768E9</v>
      </c>
      <c r="C12" s="75">
        <v>2.1098E9</v>
      </c>
      <c r="D12" s="75"/>
      <c r="E12" s="396" t="str">
        <f t="shared" si="1"/>
        <v>  210.98 </v>
      </c>
      <c r="F12" s="83"/>
      <c r="G12" s="127" t="s">
        <v>458</v>
      </c>
      <c r="H12" s="75">
        <v>3.041291E8</v>
      </c>
      <c r="I12" s="75">
        <v>2.5380328E8</v>
      </c>
      <c r="J12" s="75"/>
      <c r="K12" s="396" t="str">
        <f t="shared" si="2"/>
        <v>  25.38 </v>
      </c>
    </row>
    <row r="13" ht="19.5" customHeight="1">
      <c r="A13" s="127" t="s">
        <v>456</v>
      </c>
      <c r="B13" s="75">
        <v>10000.0</v>
      </c>
      <c r="C13" s="75">
        <v>10000.0</v>
      </c>
      <c r="D13" s="75"/>
      <c r="E13" s="396" t="str">
        <f t="shared" si="1"/>
        <v>  0.00 </v>
      </c>
      <c r="F13" s="83"/>
      <c r="G13" s="127" t="s">
        <v>472</v>
      </c>
      <c r="H13" s="75">
        <v>4.2718725E8</v>
      </c>
      <c r="I13" s="75">
        <v>4.097756E8</v>
      </c>
      <c r="J13" s="75"/>
      <c r="K13" s="396" t="str">
        <f t="shared" si="2"/>
        <v>  40.98 </v>
      </c>
    </row>
    <row r="14" ht="19.5" customHeight="1">
      <c r="A14" s="127" t="s">
        <v>6112</v>
      </c>
      <c r="B14" s="75">
        <v>2.262576E8</v>
      </c>
      <c r="C14" s="75">
        <v>2.262576E8</v>
      </c>
      <c r="D14" s="75"/>
      <c r="E14" s="396" t="str">
        <f t="shared" si="1"/>
        <v>  22.63 </v>
      </c>
      <c r="F14" s="83"/>
      <c r="G14" s="127" t="s">
        <v>504</v>
      </c>
      <c r="H14" s="75">
        <v>1.7693725E8</v>
      </c>
      <c r="I14" s="75">
        <v>1.720498E8</v>
      </c>
      <c r="J14" s="75"/>
      <c r="K14" s="396" t="str">
        <f t="shared" si="2"/>
        <v>  17.20 </v>
      </c>
    </row>
    <row r="15" ht="33.75" customHeight="1">
      <c r="A15" s="127" t="s">
        <v>6117</v>
      </c>
      <c r="B15" s="75">
        <v>4.9341E9</v>
      </c>
      <c r="C15" s="75">
        <v>6.5341E9</v>
      </c>
      <c r="D15" s="75"/>
      <c r="E15" s="396" t="str">
        <f t="shared" si="1"/>
        <v>  653.41 </v>
      </c>
      <c r="F15" s="83"/>
      <c r="G15" s="127" t="s">
        <v>6119</v>
      </c>
      <c r="H15" s="75">
        <v>2.096263E8</v>
      </c>
      <c r="I15" s="75">
        <v>1.8115104E8</v>
      </c>
      <c r="J15" s="75"/>
      <c r="K15" s="396" t="str">
        <f t="shared" si="2"/>
        <v>  18.12 </v>
      </c>
    </row>
    <row r="16" ht="19.5" customHeight="1">
      <c r="A16" s="127" t="s">
        <v>504</v>
      </c>
      <c r="B16" s="75">
        <v>8.564E8</v>
      </c>
      <c r="C16" s="75">
        <v>8.564E8</v>
      </c>
      <c r="D16" s="75"/>
      <c r="E16" s="396" t="str">
        <f t="shared" si="1"/>
        <v>  85.64 </v>
      </c>
      <c r="F16" s="83"/>
      <c r="G16" s="127" t="s">
        <v>6124</v>
      </c>
      <c r="H16" s="75">
        <v>2.410275E8</v>
      </c>
      <c r="I16" s="75">
        <v>1.97622E8</v>
      </c>
      <c r="J16" s="75"/>
      <c r="K16" s="396" t="str">
        <f t="shared" si="2"/>
        <v>  19.76 </v>
      </c>
    </row>
    <row r="17" ht="34.5" customHeight="1">
      <c r="A17" s="127" t="s">
        <v>6128</v>
      </c>
      <c r="B17" s="75">
        <v>7.337E8</v>
      </c>
      <c r="C17" s="75">
        <v>1.0037E9</v>
      </c>
      <c r="D17" s="75"/>
      <c r="E17" s="396" t="str">
        <f t="shared" si="1"/>
        <v>  100.37 </v>
      </c>
      <c r="F17" s="83"/>
      <c r="G17" s="127" t="s">
        <v>536</v>
      </c>
      <c r="H17" s="75">
        <v>6.0697392E7</v>
      </c>
      <c r="I17" s="75">
        <v>5.7857913E7</v>
      </c>
      <c r="J17" s="75"/>
      <c r="K17" s="396" t="str">
        <f t="shared" si="2"/>
        <v>  5.79 </v>
      </c>
    </row>
    <row r="18" ht="19.5" customHeight="1">
      <c r="A18" s="127" t="s">
        <v>6135</v>
      </c>
      <c r="B18" s="75">
        <v>6.114E7</v>
      </c>
      <c r="C18" s="75">
        <v>6.114E7</v>
      </c>
      <c r="D18" s="75"/>
      <c r="E18" s="396" t="str">
        <f t="shared" si="1"/>
        <v>  6.11 </v>
      </c>
      <c r="F18" s="83"/>
      <c r="G18" s="127" t="s">
        <v>2266</v>
      </c>
      <c r="H18" s="75">
        <v>7.343275E7</v>
      </c>
      <c r="I18" s="75">
        <v>6.08462E7</v>
      </c>
      <c r="J18" s="75"/>
      <c r="K18" s="396" t="str">
        <f t="shared" si="2"/>
        <v>  6.08 </v>
      </c>
    </row>
    <row r="19" ht="36.0" customHeight="1">
      <c r="A19" s="127" t="s">
        <v>6142</v>
      </c>
      <c r="B19" s="75">
        <v>7098400.0</v>
      </c>
      <c r="C19" s="75">
        <v>7098400.0</v>
      </c>
      <c r="D19" s="75"/>
      <c r="E19" s="396" t="str">
        <f t="shared" si="1"/>
        <v>  0.71 </v>
      </c>
      <c r="F19" s="83"/>
      <c r="G19" s="127" t="s">
        <v>542</v>
      </c>
      <c r="H19" s="75">
        <v>2.20243E7</v>
      </c>
      <c r="I19" s="75">
        <v>2.011944E7</v>
      </c>
      <c r="J19" s="75"/>
      <c r="K19" s="396" t="str">
        <f t="shared" si="2"/>
        <v>  2.01 </v>
      </c>
    </row>
    <row r="20" ht="19.5" customHeight="1">
      <c r="A20" s="127" t="s">
        <v>2266</v>
      </c>
      <c r="B20" s="75">
        <v>5.01E7</v>
      </c>
      <c r="C20" s="75">
        <v>5.01E7</v>
      </c>
      <c r="D20" s="75"/>
      <c r="E20" s="396" t="str">
        <f t="shared" si="1"/>
        <v>  5.01 </v>
      </c>
      <c r="F20" s="83"/>
      <c r="G20" s="127" t="s">
        <v>548</v>
      </c>
      <c r="H20" s="75">
        <v>3.24E8</v>
      </c>
      <c r="I20" s="75">
        <v>3.092E8</v>
      </c>
      <c r="J20" s="75"/>
      <c r="K20" s="396" t="str">
        <f t="shared" si="2"/>
        <v>  30.92 </v>
      </c>
    </row>
    <row r="21" ht="43.5" customHeight="1">
      <c r="A21" s="127" t="s">
        <v>542</v>
      </c>
      <c r="B21" s="75">
        <v>1.53E7</v>
      </c>
      <c r="C21" s="75">
        <v>1.53E7</v>
      </c>
      <c r="D21" s="75"/>
      <c r="E21" s="396" t="str">
        <f t="shared" si="1"/>
        <v>  1.53 </v>
      </c>
      <c r="F21" s="83"/>
      <c r="G21" s="127" t="s">
        <v>6248</v>
      </c>
      <c r="H21" s="75">
        <v>1.59475E9</v>
      </c>
      <c r="I21" s="75">
        <v>1.596E9</v>
      </c>
      <c r="J21" s="75"/>
      <c r="K21" s="396" t="str">
        <f t="shared" si="2"/>
        <v>  159.60 </v>
      </c>
    </row>
    <row r="22" ht="19.5" customHeight="1">
      <c r="A22" s="127" t="s">
        <v>6253</v>
      </c>
      <c r="B22" s="75">
        <v>4410000.0</v>
      </c>
      <c r="C22" s="75">
        <v>4410000.0</v>
      </c>
      <c r="D22" s="75"/>
      <c r="E22" s="396" t="str">
        <f t="shared" si="1"/>
        <v>  0.44 </v>
      </c>
      <c r="F22" s="83"/>
      <c r="G22" s="127" t="s">
        <v>6263</v>
      </c>
      <c r="H22" s="75">
        <v>2975000.0</v>
      </c>
      <c r="I22" s="75">
        <v>2467500.0</v>
      </c>
      <c r="J22" s="75"/>
      <c r="K22" s="396" t="str">
        <f t="shared" si="2"/>
        <v>  0.25 </v>
      </c>
    </row>
    <row r="23" ht="36.0" customHeight="1">
      <c r="A23" s="127" t="s">
        <v>6274</v>
      </c>
      <c r="B23" s="75">
        <v>1.25E7</v>
      </c>
      <c r="C23" s="75">
        <v>1.25E7</v>
      </c>
      <c r="D23" s="75"/>
      <c r="E23" s="396" t="str">
        <f t="shared" si="1"/>
        <v>  1.25 </v>
      </c>
      <c r="F23" s="83"/>
      <c r="G23" s="127" t="s">
        <v>577</v>
      </c>
      <c r="H23" s="75">
        <v>1.3E8</v>
      </c>
      <c r="I23" s="75">
        <v>1.3E8</v>
      </c>
      <c r="J23" s="75"/>
      <c r="K23" s="396" t="str">
        <f t="shared" si="2"/>
        <v>  13.00 </v>
      </c>
    </row>
    <row r="24" ht="19.5" customHeight="1">
      <c r="A24" s="127" t="s">
        <v>6290</v>
      </c>
      <c r="B24" s="75">
        <v>3000000.0</v>
      </c>
      <c r="C24" s="75">
        <v>3000000.0</v>
      </c>
      <c r="D24" s="75"/>
      <c r="E24" s="396" t="str">
        <f t="shared" si="1"/>
        <v>  0.30 </v>
      </c>
      <c r="F24" s="83"/>
      <c r="G24" s="127" t="s">
        <v>580</v>
      </c>
      <c r="H24" s="75">
        <v>3.7E8</v>
      </c>
      <c r="I24" s="75">
        <v>3.7E8</v>
      </c>
      <c r="J24" s="75"/>
      <c r="K24" s="396" t="str">
        <f t="shared" si="2"/>
        <v>  37.00 </v>
      </c>
    </row>
    <row r="25" ht="38.25" customHeight="1">
      <c r="A25" s="127" t="s">
        <v>6306</v>
      </c>
      <c r="B25" s="75">
        <v>2000000.0</v>
      </c>
      <c r="C25" s="75">
        <v>2000000.0</v>
      </c>
      <c r="D25" s="75"/>
      <c r="E25" s="396" t="str">
        <f t="shared" si="1"/>
        <v>  0.20 </v>
      </c>
      <c r="F25" s="83"/>
      <c r="G25" s="127" t="s">
        <v>584</v>
      </c>
      <c r="H25" s="75">
        <v>3.95E8</v>
      </c>
      <c r="I25" s="75">
        <v>3.95E8</v>
      </c>
      <c r="J25" s="75"/>
      <c r="K25" s="396" t="str">
        <f t="shared" si="2"/>
        <v>  39.50 </v>
      </c>
    </row>
    <row r="26" ht="19.5" customHeight="1">
      <c r="A26" s="127" t="s">
        <v>6321</v>
      </c>
      <c r="B26" s="75">
        <v>4.9E8</v>
      </c>
      <c r="C26" s="75">
        <v>4.9E8</v>
      </c>
      <c r="D26" s="75"/>
      <c r="E26" s="396" t="str">
        <f t="shared" si="1"/>
        <v>  49.00 </v>
      </c>
      <c r="F26" s="83"/>
      <c r="G26" s="127" t="s">
        <v>6328</v>
      </c>
      <c r="H26" s="75">
        <v>3.5E7</v>
      </c>
      <c r="I26" s="75">
        <v>3.5E7</v>
      </c>
      <c r="J26" s="75"/>
      <c r="K26" s="396" t="str">
        <f t="shared" si="2"/>
        <v>  3.50 </v>
      </c>
    </row>
    <row r="27" ht="37.5" customHeight="1">
      <c r="A27" s="127" t="s">
        <v>6333</v>
      </c>
      <c r="B27" s="75">
        <v>1.0E7</v>
      </c>
      <c r="C27" s="75">
        <v>1.0E7</v>
      </c>
      <c r="D27" s="75"/>
      <c r="E27" s="396" t="str">
        <f t="shared" si="1"/>
        <v>  1.00 </v>
      </c>
      <c r="F27" s="83"/>
      <c r="G27" s="127" t="s">
        <v>591</v>
      </c>
      <c r="H27" s="75">
        <v>6.75E8</v>
      </c>
      <c r="I27" s="75">
        <v>5.4E8</v>
      </c>
      <c r="J27" s="75"/>
      <c r="K27" s="396" t="str">
        <f t="shared" si="2"/>
        <v>  54.00 </v>
      </c>
    </row>
    <row r="28" ht="51.0" customHeight="1">
      <c r="A28" s="127" t="s">
        <v>6348</v>
      </c>
      <c r="B28" s="75">
        <v>7.0E7</v>
      </c>
      <c r="C28" s="75">
        <v>5.6E7</v>
      </c>
      <c r="D28" s="75"/>
      <c r="E28" s="396" t="str">
        <f t="shared" si="1"/>
        <v>  5.60 </v>
      </c>
      <c r="F28" s="83"/>
      <c r="G28" s="127" t="s">
        <v>6355</v>
      </c>
      <c r="H28" s="75">
        <v>2.9975E8</v>
      </c>
      <c r="I28" s="75">
        <v>1.1393E9</v>
      </c>
      <c r="J28" s="75"/>
      <c r="K28" s="396" t="str">
        <f t="shared" si="2"/>
        <v>  113.93 </v>
      </c>
    </row>
    <row r="29" ht="51.0" customHeight="1">
      <c r="A29" s="127" t="s">
        <v>964</v>
      </c>
      <c r="B29" s="75">
        <v>1.0E9</v>
      </c>
      <c r="C29" s="75">
        <v>2.0E9</v>
      </c>
      <c r="D29" s="75"/>
      <c r="E29" s="396" t="str">
        <f t="shared" si="1"/>
        <v>  200.00 </v>
      </c>
      <c r="F29" s="83"/>
      <c r="G29" s="127" t="s">
        <v>599</v>
      </c>
      <c r="H29" s="75">
        <v>1.429E8</v>
      </c>
      <c r="I29" s="75">
        <v>1.4282E8</v>
      </c>
      <c r="J29" s="75"/>
      <c r="K29" s="396" t="str">
        <f t="shared" si="2"/>
        <v>  14.28 </v>
      </c>
    </row>
    <row r="30" ht="45.0" customHeight="1">
      <c r="A30" s="127" t="s">
        <v>6367</v>
      </c>
      <c r="B30" s="75">
        <v>2.2645E9</v>
      </c>
      <c r="C30" s="75">
        <v>1.8116E9</v>
      </c>
      <c r="D30" s="75"/>
      <c r="E30" s="396" t="str">
        <f t="shared" si="1"/>
        <v>  181.16 </v>
      </c>
      <c r="F30" s="83"/>
      <c r="G30" s="127" t="s">
        <v>602</v>
      </c>
      <c r="H30" s="75">
        <v>6.61095E9</v>
      </c>
      <c r="I30" s="75">
        <v>1.196326E10</v>
      </c>
      <c r="J30" s="75"/>
      <c r="K30" s="396" t="str">
        <f t="shared" si="2"/>
        <v>  1,196.33 </v>
      </c>
    </row>
    <row r="31" ht="34.5" customHeight="1">
      <c r="A31" s="127" t="s">
        <v>6381</v>
      </c>
      <c r="B31" s="75">
        <v>3.333E8</v>
      </c>
      <c r="C31" s="75">
        <v>3.333E8</v>
      </c>
      <c r="D31" s="75"/>
      <c r="E31" s="396" t="str">
        <f t="shared" si="1"/>
        <v>  33.33 </v>
      </c>
      <c r="F31" s="83"/>
      <c r="G31" s="127" t="s">
        <v>605</v>
      </c>
      <c r="H31" s="75">
        <v>8.81E7</v>
      </c>
      <c r="I31" s="75">
        <v>7.048E7</v>
      </c>
      <c r="J31" s="75"/>
      <c r="K31" s="396" t="str">
        <f t="shared" si="2"/>
        <v>  7.05 </v>
      </c>
    </row>
    <row r="32" ht="19.5" customHeight="1">
      <c r="A32" s="127"/>
      <c r="B32" s="75"/>
      <c r="C32" s="75"/>
      <c r="D32" s="75"/>
      <c r="E32" s="396"/>
      <c r="F32" s="83"/>
      <c r="G32" s="127" t="s">
        <v>6397</v>
      </c>
      <c r="H32" s="75">
        <v>1.98E8</v>
      </c>
      <c r="I32" s="75">
        <v>1.882E8</v>
      </c>
      <c r="J32" s="75"/>
      <c r="K32" s="396" t="str">
        <f t="shared" si="2"/>
        <v>  18.82 </v>
      </c>
    </row>
    <row r="33" ht="19.5" customHeight="1">
      <c r="A33" s="127"/>
      <c r="B33" s="75"/>
      <c r="C33" s="75"/>
      <c r="D33" s="75"/>
      <c r="E33" s="396"/>
      <c r="F33" s="83"/>
      <c r="G33" s="127" t="s">
        <v>611</v>
      </c>
      <c r="H33" s="75">
        <v>7.0E7</v>
      </c>
      <c r="I33" s="75">
        <v>5.6E7</v>
      </c>
      <c r="J33" s="75"/>
      <c r="K33" s="396" t="str">
        <f t="shared" si="2"/>
        <v>  5.60 </v>
      </c>
    </row>
    <row r="34" ht="19.5" customHeight="1">
      <c r="A34" s="127"/>
      <c r="B34" s="75"/>
      <c r="C34" s="75"/>
      <c r="D34" s="75"/>
      <c r="E34" s="396"/>
      <c r="F34" s="83"/>
      <c r="G34" s="127" t="s">
        <v>866</v>
      </c>
      <c r="H34" s="75">
        <v>7.3E8</v>
      </c>
      <c r="I34" s="75">
        <v>7.3E8</v>
      </c>
      <c r="J34" s="75"/>
      <c r="K34" s="396" t="str">
        <f t="shared" si="2"/>
        <v>  73.00 </v>
      </c>
    </row>
    <row r="35" ht="39.0" customHeight="1">
      <c r="A35" s="127"/>
      <c r="B35" s="75"/>
      <c r="C35" s="75"/>
      <c r="D35" s="75"/>
      <c r="E35" s="396"/>
      <c r="F35" s="83"/>
      <c r="G35" s="127" t="s">
        <v>873</v>
      </c>
      <c r="H35" s="75">
        <v>3.5E8</v>
      </c>
      <c r="I35" s="75">
        <v>2.8E8</v>
      </c>
      <c r="J35" s="75"/>
      <c r="K35" s="396" t="str">
        <f t="shared" si="2"/>
        <v>  28.00 </v>
      </c>
    </row>
    <row r="36" ht="37.5" customHeight="1">
      <c r="A36" s="127"/>
      <c r="B36" s="75"/>
      <c r="C36" s="75"/>
      <c r="D36" s="75"/>
      <c r="E36" s="396"/>
      <c r="F36" s="83"/>
      <c r="G36" s="127" t="s">
        <v>6415</v>
      </c>
      <c r="H36" s="75"/>
      <c r="I36" s="75">
        <v>5.0E8</v>
      </c>
      <c r="J36" s="75"/>
      <c r="K36" s="396" t="str">
        <f t="shared" si="2"/>
        <v>  50.00 </v>
      </c>
    </row>
    <row r="37" ht="36.75" customHeight="1">
      <c r="A37" s="127"/>
      <c r="B37" s="75"/>
      <c r="C37" s="75"/>
      <c r="D37" s="75"/>
      <c r="E37" s="396"/>
      <c r="F37" s="83"/>
      <c r="G37" s="127" t="s">
        <v>883</v>
      </c>
      <c r="H37" s="75"/>
      <c r="I37" s="75">
        <v>1.0E8</v>
      </c>
      <c r="J37" s="75"/>
      <c r="K37" s="396" t="str">
        <f t="shared" si="2"/>
        <v>  10.00 </v>
      </c>
    </row>
    <row r="38" ht="19.5" customHeight="1">
      <c r="A38" s="127"/>
      <c r="B38" s="75"/>
      <c r="C38" s="75"/>
      <c r="D38" s="75"/>
      <c r="E38" s="396"/>
      <c r="F38" s="83"/>
      <c r="G38" s="127" t="s">
        <v>617</v>
      </c>
      <c r="H38" s="75">
        <v>9.35E7</v>
      </c>
      <c r="I38" s="75">
        <v>8.78E7</v>
      </c>
      <c r="J38" s="75"/>
      <c r="K38" s="396" t="str">
        <f t="shared" si="2"/>
        <v>  8.78 </v>
      </c>
    </row>
    <row r="39" ht="19.5" customHeight="1">
      <c r="A39" s="127"/>
      <c r="B39" s="75"/>
      <c r="C39" s="75"/>
      <c r="D39" s="75"/>
      <c r="E39" s="396"/>
      <c r="F39" s="83"/>
      <c r="G39" s="127" t="s">
        <v>621</v>
      </c>
      <c r="H39" s="75">
        <v>1.2555E9</v>
      </c>
      <c r="I39" s="75">
        <v>1.0044E9</v>
      </c>
      <c r="J39" s="75"/>
      <c r="K39" s="396" t="str">
        <f t="shared" si="2"/>
        <v>  100.44 </v>
      </c>
    </row>
    <row r="40" ht="34.5" customHeight="1">
      <c r="A40" s="127"/>
      <c r="B40" s="75"/>
      <c r="C40" s="75"/>
      <c r="D40" s="75"/>
      <c r="E40" s="396"/>
      <c r="F40" s="83"/>
      <c r="G40" s="127" t="s">
        <v>626</v>
      </c>
      <c r="H40" s="75">
        <v>2.2645E9</v>
      </c>
      <c r="I40" s="75">
        <v>1.8116E9</v>
      </c>
      <c r="J40" s="75"/>
      <c r="K40" s="396" t="str">
        <f t="shared" si="2"/>
        <v>  181.16 </v>
      </c>
    </row>
    <row r="41" ht="19.5" customHeight="1">
      <c r="A41" s="127"/>
      <c r="B41" s="75"/>
      <c r="C41" s="75"/>
      <c r="D41" s="75"/>
      <c r="E41" s="396"/>
      <c r="F41" s="83"/>
      <c r="G41" s="127" t="s">
        <v>629</v>
      </c>
      <c r="H41" s="75">
        <v>1.9836E9</v>
      </c>
      <c r="I41" s="75">
        <v>1.63868E9</v>
      </c>
      <c r="J41" s="75"/>
      <c r="K41" s="396" t="str">
        <f t="shared" si="2"/>
        <v>  163.87 </v>
      </c>
    </row>
    <row r="42" ht="19.5" customHeight="1">
      <c r="A42" s="127"/>
      <c r="B42" s="75"/>
      <c r="C42" s="75"/>
      <c r="D42" s="75"/>
      <c r="E42" s="396"/>
      <c r="F42" s="83"/>
      <c r="G42" s="127" t="s">
        <v>633</v>
      </c>
      <c r="H42" s="75">
        <v>7.5E7</v>
      </c>
      <c r="I42" s="75">
        <v>6.25E7</v>
      </c>
      <c r="J42" s="75"/>
      <c r="K42" s="396" t="str">
        <f t="shared" si="2"/>
        <v>  6.25 </v>
      </c>
    </row>
    <row r="43" ht="19.5" customHeight="1">
      <c r="A43" s="127"/>
      <c r="B43" s="75"/>
      <c r="C43" s="75"/>
      <c r="D43" s="75"/>
      <c r="E43" s="396"/>
      <c r="F43" s="83"/>
      <c r="G43" s="127" t="s">
        <v>638</v>
      </c>
      <c r="H43" s="75">
        <v>1.7885253E8</v>
      </c>
      <c r="I43" s="75">
        <v>4.2029393E7</v>
      </c>
      <c r="J43" s="75"/>
      <c r="K43" s="396" t="str">
        <f t="shared" si="2"/>
        <v>  4.20 </v>
      </c>
    </row>
    <row r="44" ht="19.5" customHeight="1">
      <c r="A44" s="127"/>
      <c r="B44" s="75"/>
      <c r="C44" s="75"/>
      <c r="D44" s="75"/>
      <c r="E44" s="396"/>
      <c r="F44" s="83"/>
      <c r="G44" s="127"/>
      <c r="H44" s="75"/>
      <c r="I44" s="75"/>
      <c r="J44" s="75"/>
      <c r="K44" s="396"/>
    </row>
    <row r="45" ht="19.5" customHeight="1">
      <c r="A45" s="146" t="s">
        <v>2813</v>
      </c>
      <c r="B45" s="75">
        <v>3.29783E10</v>
      </c>
      <c r="C45" s="75">
        <v>3.76033E10</v>
      </c>
      <c r="D45" s="75"/>
      <c r="E45" s="396" t="str">
        <f>C45/10000000</f>
        <v>  3,760.33 </v>
      </c>
      <c r="F45" s="83"/>
      <c r="G45" s="146" t="s">
        <v>2813</v>
      </c>
      <c r="H45" s="75">
        <v>3.29783E10</v>
      </c>
      <c r="I45" s="75">
        <v>3.76033E10</v>
      </c>
      <c r="J45" s="75"/>
      <c r="K45" s="396" t="str">
        <f>I45/10000000</f>
        <v>  3,760.33 </v>
      </c>
    </row>
    <row r="46" ht="19.5" customHeight="1">
      <c r="A46" s="127"/>
      <c r="B46" s="75"/>
      <c r="C46" s="75"/>
      <c r="D46" s="75"/>
      <c r="E46" s="396"/>
      <c r="F46" s="83"/>
      <c r="G46" s="127"/>
      <c r="H46" s="75"/>
      <c r="I46" s="75"/>
      <c r="J46" s="75"/>
      <c r="K46" s="396"/>
    </row>
    <row r="47" ht="19.5" customHeight="1">
      <c r="A47" s="127" t="s">
        <v>2873</v>
      </c>
      <c r="B47" s="75">
        <v>100000.0</v>
      </c>
      <c r="C47" s="75">
        <v>100000.0</v>
      </c>
      <c r="D47" s="75"/>
      <c r="E47" s="396" t="str">
        <f>C47/10000000</f>
        <v>  0.01 </v>
      </c>
      <c r="F47" s="83"/>
      <c r="G47" s="208" t="s">
        <v>6498</v>
      </c>
      <c r="H47" s="75">
        <v>100000.0</v>
      </c>
      <c r="I47" s="75">
        <v>100000.0</v>
      </c>
      <c r="J47" s="75"/>
      <c r="K47" s="396" t="str">
        <f>I47/10000000</f>
        <v>  0.01 </v>
      </c>
    </row>
    <row r="48" ht="19.5" customHeight="1">
      <c r="A48" s="127"/>
      <c r="B48" s="75"/>
      <c r="C48" s="75"/>
      <c r="D48" s="75"/>
      <c r="E48" s="396"/>
      <c r="F48" s="83"/>
      <c r="G48" s="127"/>
      <c r="H48" s="75"/>
      <c r="I48" s="75"/>
      <c r="J48" s="75"/>
      <c r="K48" s="396"/>
    </row>
    <row r="49" ht="19.5" customHeight="1">
      <c r="A49" s="146" t="s">
        <v>6510</v>
      </c>
      <c r="B49" s="75">
        <v>3.29784E10</v>
      </c>
      <c r="C49" s="75">
        <v>3.76034E10</v>
      </c>
      <c r="D49" s="75"/>
      <c r="E49" s="396" t="str">
        <f>C49/10000000</f>
        <v>  3,760.34 </v>
      </c>
      <c r="F49" s="83"/>
      <c r="G49" s="146" t="s">
        <v>6517</v>
      </c>
      <c r="H49" s="75">
        <v>3.29784E10</v>
      </c>
      <c r="I49" s="75">
        <v>3.76034E10</v>
      </c>
      <c r="J49" s="75"/>
      <c r="K49" s="396" t="str">
        <f>I49/10000000</f>
        <v>  3,760.34 </v>
      </c>
    </row>
    <row r="50" ht="19.5" customHeight="1">
      <c r="A50" s="198"/>
      <c r="B50" s="83"/>
      <c r="C50" s="83"/>
      <c r="D50" s="83"/>
      <c r="E50" s="396"/>
      <c r="F50" s="83"/>
      <c r="G50" s="198"/>
      <c r="H50" s="83"/>
      <c r="I50" s="83"/>
      <c r="J50" s="83"/>
      <c r="K50" s="396"/>
    </row>
    <row r="51" ht="19.5" customHeight="1">
      <c r="A51" s="198"/>
      <c r="B51" s="83"/>
      <c r="C51" s="83"/>
      <c r="D51" s="83"/>
      <c r="E51" s="396"/>
      <c r="F51" s="83"/>
      <c r="G51" s="198"/>
      <c r="H51" s="83"/>
      <c r="I51" s="83"/>
      <c r="J51" s="83"/>
      <c r="K51" s="396"/>
    </row>
    <row r="52" ht="19.5" customHeight="1">
      <c r="A52" s="198"/>
      <c r="B52" s="83"/>
      <c r="C52" s="83"/>
      <c r="D52" s="83"/>
      <c r="E52" s="396"/>
      <c r="F52" s="83"/>
      <c r="G52" s="198"/>
      <c r="H52" s="83"/>
      <c r="I52" s="83"/>
      <c r="J52" s="83"/>
      <c r="K52" s="396"/>
    </row>
    <row r="53" ht="19.5" customHeight="1">
      <c r="A53" s="198"/>
      <c r="B53" s="83"/>
      <c r="C53" s="83"/>
      <c r="D53" s="83"/>
      <c r="E53" s="396"/>
      <c r="F53" s="83"/>
      <c r="G53" s="198"/>
      <c r="H53" s="83"/>
      <c r="I53" s="83"/>
      <c r="J53" s="83"/>
      <c r="K53" s="396"/>
    </row>
    <row r="54" ht="19.5" customHeight="1">
      <c r="A54" s="198"/>
      <c r="B54" s="83"/>
      <c r="C54" s="83"/>
      <c r="D54" s="83"/>
      <c r="E54" s="396"/>
      <c r="F54" s="83"/>
      <c r="G54" s="198"/>
      <c r="H54" s="83"/>
      <c r="I54" s="83"/>
      <c r="J54" s="83"/>
      <c r="K54" s="396"/>
    </row>
    <row r="55" ht="19.5" customHeight="1">
      <c r="A55" s="198"/>
      <c r="B55" s="83"/>
      <c r="C55" s="83"/>
      <c r="D55" s="83"/>
      <c r="E55" s="396"/>
      <c r="F55" s="83"/>
      <c r="G55" s="198"/>
      <c r="H55" s="83"/>
      <c r="I55" s="83"/>
      <c r="J55" s="83"/>
      <c r="K55" s="396"/>
    </row>
    <row r="56" ht="19.5" customHeight="1">
      <c r="A56" s="198"/>
      <c r="B56" s="83"/>
      <c r="C56" s="83"/>
      <c r="D56" s="83"/>
      <c r="E56" s="396"/>
      <c r="F56" s="83"/>
      <c r="G56" s="198"/>
      <c r="H56" s="83"/>
      <c r="I56" s="83"/>
      <c r="J56" s="83"/>
      <c r="K56" s="396"/>
    </row>
    <row r="57" ht="19.5" customHeight="1">
      <c r="A57" s="198"/>
      <c r="B57" s="83"/>
      <c r="C57" s="83"/>
      <c r="D57" s="83"/>
      <c r="E57" s="396"/>
      <c r="F57" s="83"/>
      <c r="G57" s="198"/>
      <c r="H57" s="83"/>
      <c r="I57" s="83"/>
      <c r="J57" s="83"/>
      <c r="K57" s="396"/>
    </row>
    <row r="58" ht="19.5" customHeight="1">
      <c r="A58" s="198"/>
      <c r="B58" s="83"/>
      <c r="C58" s="83"/>
      <c r="D58" s="83"/>
      <c r="E58" s="396"/>
      <c r="F58" s="83"/>
      <c r="G58" s="198"/>
      <c r="H58" s="83"/>
      <c r="I58" s="83"/>
      <c r="J58" s="83"/>
      <c r="K58" s="396"/>
    </row>
    <row r="59" ht="19.5" customHeight="1">
      <c r="A59" s="198"/>
      <c r="B59" s="83"/>
      <c r="C59" s="83"/>
      <c r="D59" s="83"/>
      <c r="E59" s="396"/>
      <c r="F59" s="83"/>
      <c r="G59" s="198"/>
      <c r="H59" s="83"/>
      <c r="I59" s="83"/>
      <c r="J59" s="83"/>
      <c r="K59" s="396"/>
    </row>
    <row r="60" ht="19.5" customHeight="1">
      <c r="A60" s="198"/>
      <c r="B60" s="83"/>
      <c r="C60" s="83"/>
      <c r="D60" s="83"/>
      <c r="E60" s="396"/>
      <c r="F60" s="83"/>
      <c r="G60" s="198"/>
      <c r="H60" s="83"/>
      <c r="I60" s="83"/>
      <c r="J60" s="83"/>
      <c r="K60" s="396"/>
    </row>
    <row r="61" ht="19.5" customHeight="1">
      <c r="A61" s="198"/>
      <c r="B61" s="83"/>
      <c r="C61" s="83"/>
      <c r="D61" s="83"/>
      <c r="E61" s="396"/>
      <c r="F61" s="83"/>
      <c r="G61" s="198"/>
      <c r="H61" s="83"/>
      <c r="I61" s="83"/>
      <c r="J61" s="83"/>
      <c r="K61" s="396"/>
    </row>
    <row r="62" ht="19.5" customHeight="1">
      <c r="A62" s="198"/>
      <c r="B62" s="83"/>
      <c r="C62" s="83"/>
      <c r="D62" s="83"/>
      <c r="E62" s="396"/>
      <c r="F62" s="83"/>
      <c r="G62" s="198"/>
      <c r="H62" s="83"/>
      <c r="I62" s="83"/>
      <c r="J62" s="83"/>
      <c r="K62" s="396"/>
    </row>
    <row r="63" ht="19.5" customHeight="1">
      <c r="A63" s="198"/>
      <c r="B63" s="83"/>
      <c r="C63" s="83"/>
      <c r="D63" s="83"/>
      <c r="E63" s="396"/>
      <c r="F63" s="83"/>
      <c r="G63" s="198"/>
      <c r="H63" s="83"/>
      <c r="I63" s="83"/>
      <c r="J63" s="83"/>
      <c r="K63" s="396"/>
    </row>
    <row r="64" ht="19.5" customHeight="1">
      <c r="A64" s="198"/>
      <c r="B64" s="83"/>
      <c r="C64" s="83"/>
      <c r="D64" s="83"/>
      <c r="E64" s="396"/>
      <c r="F64" s="83"/>
      <c r="G64" s="198"/>
      <c r="H64" s="83"/>
      <c r="I64" s="83"/>
      <c r="J64" s="83"/>
      <c r="K64" s="396"/>
    </row>
    <row r="65" ht="19.5" customHeight="1">
      <c r="A65" s="198"/>
      <c r="B65" s="83"/>
      <c r="C65" s="83"/>
      <c r="D65" s="83"/>
      <c r="E65" s="396"/>
      <c r="F65" s="83"/>
      <c r="G65" s="198"/>
      <c r="H65" s="83"/>
      <c r="I65" s="83"/>
      <c r="J65" s="83"/>
      <c r="K65" s="396"/>
    </row>
    <row r="66" ht="19.5" customHeight="1">
      <c r="A66" s="198"/>
      <c r="B66" s="83"/>
      <c r="C66" s="83"/>
      <c r="D66" s="83"/>
      <c r="E66" s="396"/>
      <c r="F66" s="83"/>
      <c r="G66" s="198"/>
      <c r="H66" s="83"/>
      <c r="I66" s="83"/>
      <c r="J66" s="83"/>
      <c r="K66" s="396"/>
    </row>
    <row r="67" ht="19.5" customHeight="1">
      <c r="A67" s="198"/>
      <c r="B67" s="83"/>
      <c r="C67" s="83"/>
      <c r="D67" s="83"/>
      <c r="E67" s="396"/>
      <c r="F67" s="83"/>
      <c r="G67" s="198"/>
      <c r="H67" s="83"/>
      <c r="I67" s="83"/>
      <c r="J67" s="83"/>
      <c r="K67" s="396"/>
    </row>
    <row r="68" ht="19.5" customHeight="1">
      <c r="A68" s="198"/>
      <c r="B68" s="83"/>
      <c r="C68" s="83"/>
      <c r="D68" s="83"/>
      <c r="E68" s="396"/>
      <c r="F68" s="83"/>
      <c r="G68" s="198"/>
      <c r="H68" s="83"/>
      <c r="I68" s="83"/>
      <c r="J68" s="83"/>
      <c r="K68" s="396"/>
    </row>
    <row r="69" ht="19.5" customHeight="1">
      <c r="A69" s="198"/>
      <c r="B69" s="83"/>
      <c r="C69" s="83"/>
      <c r="D69" s="83"/>
      <c r="E69" s="396"/>
      <c r="F69" s="83"/>
      <c r="G69" s="198"/>
      <c r="H69" s="83"/>
      <c r="I69" s="83"/>
      <c r="J69" s="83"/>
      <c r="K69" s="396"/>
    </row>
    <row r="70" ht="19.5" customHeight="1">
      <c r="A70" s="198"/>
      <c r="B70" s="83"/>
      <c r="C70" s="83"/>
      <c r="D70" s="83"/>
      <c r="E70" s="396"/>
      <c r="F70" s="83"/>
      <c r="G70" s="198"/>
      <c r="H70" s="83"/>
      <c r="I70" s="83"/>
      <c r="J70" s="83"/>
      <c r="K70" s="396"/>
    </row>
    <row r="71" ht="19.5" customHeight="1">
      <c r="A71" s="198"/>
      <c r="B71" s="83"/>
      <c r="C71" s="83"/>
      <c r="D71" s="83"/>
      <c r="E71" s="396"/>
      <c r="F71" s="83"/>
      <c r="G71" s="198"/>
      <c r="H71" s="83"/>
      <c r="I71" s="83"/>
      <c r="J71" s="83"/>
      <c r="K71" s="396"/>
    </row>
    <row r="72" ht="19.5" customHeight="1">
      <c r="A72" s="198"/>
      <c r="B72" s="83"/>
      <c r="C72" s="83"/>
      <c r="D72" s="83"/>
      <c r="E72" s="396"/>
      <c r="F72" s="83"/>
      <c r="G72" s="198"/>
      <c r="H72" s="83"/>
      <c r="I72" s="83"/>
      <c r="J72" s="83"/>
      <c r="K72" s="396"/>
    </row>
    <row r="73" ht="19.5" customHeight="1">
      <c r="A73" s="198"/>
      <c r="B73" s="83"/>
      <c r="C73" s="83"/>
      <c r="D73" s="83"/>
      <c r="E73" s="396"/>
      <c r="F73" s="83"/>
      <c r="G73" s="198"/>
      <c r="H73" s="83"/>
      <c r="I73" s="83"/>
      <c r="J73" s="83"/>
      <c r="K73" s="396"/>
    </row>
    <row r="74" ht="19.5" customHeight="1">
      <c r="A74" s="198"/>
      <c r="B74" s="83"/>
      <c r="C74" s="83"/>
      <c r="D74" s="83"/>
      <c r="E74" s="396"/>
      <c r="F74" s="83"/>
      <c r="G74" s="198"/>
      <c r="H74" s="83"/>
      <c r="I74" s="83"/>
      <c r="J74" s="83"/>
      <c r="K74" s="396"/>
    </row>
    <row r="75" ht="19.5" customHeight="1">
      <c r="A75" s="198"/>
      <c r="B75" s="83"/>
      <c r="C75" s="83"/>
      <c r="D75" s="83"/>
      <c r="E75" s="396"/>
      <c r="F75" s="83"/>
      <c r="G75" s="198"/>
      <c r="H75" s="83"/>
      <c r="I75" s="83"/>
      <c r="J75" s="83"/>
      <c r="K75" s="396"/>
    </row>
    <row r="76" ht="19.5" customHeight="1">
      <c r="A76" s="198"/>
      <c r="B76" s="83"/>
      <c r="C76" s="83"/>
      <c r="D76" s="83"/>
      <c r="E76" s="396"/>
      <c r="F76" s="83"/>
      <c r="G76" s="198"/>
      <c r="H76" s="83"/>
      <c r="I76" s="83"/>
      <c r="J76" s="83"/>
      <c r="K76" s="396"/>
    </row>
    <row r="77" ht="19.5" customHeight="1">
      <c r="A77" s="198"/>
      <c r="B77" s="83"/>
      <c r="C77" s="83"/>
      <c r="D77" s="83"/>
      <c r="E77" s="396"/>
      <c r="F77" s="83"/>
      <c r="G77" s="198"/>
      <c r="H77" s="83"/>
      <c r="I77" s="83"/>
      <c r="J77" s="83"/>
      <c r="K77" s="396"/>
    </row>
    <row r="78" ht="19.5" customHeight="1">
      <c r="A78" s="198"/>
      <c r="B78" s="83"/>
      <c r="C78" s="83"/>
      <c r="D78" s="83"/>
      <c r="E78" s="396"/>
      <c r="F78" s="83"/>
      <c r="G78" s="198"/>
      <c r="H78" s="83"/>
      <c r="I78" s="83"/>
      <c r="J78" s="83"/>
      <c r="K78" s="396"/>
    </row>
    <row r="79" ht="19.5" customHeight="1">
      <c r="A79" s="198"/>
      <c r="B79" s="83"/>
      <c r="C79" s="83"/>
      <c r="D79" s="83"/>
      <c r="E79" s="396"/>
      <c r="F79" s="83"/>
      <c r="G79" s="198"/>
      <c r="H79" s="83"/>
      <c r="I79" s="83"/>
      <c r="J79" s="83"/>
      <c r="K79" s="396"/>
    </row>
    <row r="80" ht="19.5" customHeight="1">
      <c r="A80" s="198"/>
      <c r="B80" s="83"/>
      <c r="C80" s="83"/>
      <c r="D80" s="83"/>
      <c r="E80" s="396"/>
      <c r="F80" s="83"/>
      <c r="G80" s="198"/>
      <c r="H80" s="83"/>
      <c r="I80" s="83"/>
      <c r="J80" s="83"/>
      <c r="K80" s="396"/>
    </row>
    <row r="81" ht="19.5" customHeight="1">
      <c r="A81" s="198"/>
      <c r="B81" s="83"/>
      <c r="C81" s="83"/>
      <c r="D81" s="83"/>
      <c r="E81" s="396"/>
      <c r="F81" s="83"/>
      <c r="G81" s="198"/>
      <c r="H81" s="83"/>
      <c r="I81" s="83"/>
      <c r="J81" s="83"/>
      <c r="K81" s="396"/>
    </row>
    <row r="82" ht="19.5" customHeight="1">
      <c r="A82" s="198"/>
      <c r="B82" s="83"/>
      <c r="C82" s="83"/>
      <c r="D82" s="83"/>
      <c r="E82" s="396"/>
      <c r="F82" s="83"/>
      <c r="G82" s="198"/>
      <c r="H82" s="83"/>
      <c r="I82" s="83"/>
      <c r="J82" s="83"/>
      <c r="K82" s="396"/>
    </row>
    <row r="83" ht="19.5" customHeight="1">
      <c r="A83" s="198"/>
      <c r="B83" s="83"/>
      <c r="C83" s="83"/>
      <c r="D83" s="83"/>
      <c r="E83" s="396"/>
      <c r="F83" s="83"/>
      <c r="G83" s="198"/>
      <c r="H83" s="83"/>
      <c r="I83" s="83"/>
      <c r="J83" s="83"/>
      <c r="K83" s="396"/>
    </row>
    <row r="84" ht="19.5" customHeight="1">
      <c r="A84" s="198"/>
      <c r="B84" s="83"/>
      <c r="C84" s="83"/>
      <c r="D84" s="83"/>
      <c r="E84" s="396"/>
      <c r="F84" s="83"/>
      <c r="G84" s="198"/>
      <c r="H84" s="83"/>
      <c r="I84" s="83"/>
      <c r="J84" s="83"/>
      <c r="K84" s="396"/>
    </row>
    <row r="85" ht="19.5" customHeight="1">
      <c r="A85" s="198"/>
      <c r="B85" s="83"/>
      <c r="C85" s="83"/>
      <c r="D85" s="83"/>
      <c r="E85" s="396"/>
      <c r="F85" s="83"/>
      <c r="G85" s="198"/>
      <c r="H85" s="83"/>
      <c r="I85" s="83"/>
      <c r="J85" s="83"/>
      <c r="K85" s="396"/>
    </row>
    <row r="86" ht="19.5" customHeight="1">
      <c r="A86" s="198"/>
      <c r="B86" s="83"/>
      <c r="C86" s="83"/>
      <c r="D86" s="83"/>
      <c r="E86" s="396"/>
      <c r="F86" s="83"/>
      <c r="G86" s="198"/>
      <c r="H86" s="83"/>
      <c r="I86" s="83"/>
      <c r="J86" s="83"/>
      <c r="K86" s="396"/>
    </row>
    <row r="87" ht="19.5" customHeight="1">
      <c r="A87" s="198"/>
      <c r="B87" s="83"/>
      <c r="C87" s="83"/>
      <c r="D87" s="83"/>
      <c r="E87" s="396"/>
      <c r="F87" s="83"/>
      <c r="G87" s="198"/>
      <c r="H87" s="83"/>
      <c r="I87" s="83"/>
      <c r="J87" s="83"/>
      <c r="K87" s="396"/>
    </row>
    <row r="88" ht="19.5" customHeight="1">
      <c r="A88" s="198"/>
      <c r="B88" s="83"/>
      <c r="C88" s="83"/>
      <c r="D88" s="83"/>
      <c r="E88" s="396"/>
      <c r="F88" s="83"/>
      <c r="G88" s="198"/>
      <c r="H88" s="83"/>
      <c r="I88" s="83"/>
      <c r="J88" s="83"/>
      <c r="K88" s="396"/>
    </row>
    <row r="89" ht="19.5" customHeight="1">
      <c r="A89" s="198"/>
      <c r="B89" s="83"/>
      <c r="C89" s="83"/>
      <c r="D89" s="83"/>
      <c r="E89" s="396"/>
      <c r="F89" s="83"/>
      <c r="G89" s="198"/>
      <c r="H89" s="83"/>
      <c r="I89" s="83"/>
      <c r="J89" s="83"/>
      <c r="K89" s="396"/>
    </row>
    <row r="90" ht="19.5" customHeight="1">
      <c r="A90" s="198"/>
      <c r="B90" s="83"/>
      <c r="C90" s="83"/>
      <c r="D90" s="83"/>
      <c r="E90" s="396"/>
      <c r="F90" s="83"/>
      <c r="G90" s="198"/>
      <c r="H90" s="83"/>
      <c r="I90" s="83"/>
      <c r="J90" s="83"/>
      <c r="K90" s="396"/>
    </row>
    <row r="91" ht="19.5" customHeight="1">
      <c r="A91" s="198"/>
      <c r="B91" s="83"/>
      <c r="C91" s="83"/>
      <c r="D91" s="83"/>
      <c r="E91" s="396"/>
      <c r="F91" s="83"/>
      <c r="G91" s="198"/>
      <c r="H91" s="83"/>
      <c r="I91" s="83"/>
      <c r="J91" s="83"/>
      <c r="K91" s="396"/>
    </row>
    <row r="92" ht="19.5" customHeight="1">
      <c r="A92" s="198"/>
      <c r="B92" s="83"/>
      <c r="C92" s="83"/>
      <c r="D92" s="83"/>
      <c r="E92" s="396"/>
      <c r="F92" s="83"/>
      <c r="G92" s="198"/>
      <c r="H92" s="83"/>
      <c r="I92" s="83"/>
      <c r="J92" s="83"/>
      <c r="K92" s="396"/>
    </row>
    <row r="93" ht="19.5" customHeight="1">
      <c r="A93" s="198"/>
      <c r="B93" s="83"/>
      <c r="C93" s="83"/>
      <c r="D93" s="83"/>
      <c r="E93" s="396"/>
      <c r="F93" s="83"/>
      <c r="G93" s="198"/>
      <c r="H93" s="83"/>
      <c r="I93" s="83"/>
      <c r="J93" s="83"/>
      <c r="K93" s="396"/>
    </row>
    <row r="94" ht="19.5" customHeight="1">
      <c r="A94" s="198"/>
      <c r="B94" s="83"/>
      <c r="C94" s="83"/>
      <c r="D94" s="83"/>
      <c r="E94" s="396"/>
      <c r="F94" s="83"/>
      <c r="G94" s="198"/>
      <c r="H94" s="83"/>
      <c r="I94" s="83"/>
      <c r="J94" s="83"/>
      <c r="K94" s="396"/>
    </row>
    <row r="95" ht="19.5" customHeight="1">
      <c r="A95" s="198"/>
      <c r="B95" s="83"/>
      <c r="C95" s="83"/>
      <c r="D95" s="83"/>
      <c r="E95" s="396"/>
      <c r="F95" s="83"/>
      <c r="G95" s="198"/>
      <c r="H95" s="83"/>
      <c r="I95" s="83"/>
      <c r="J95" s="83"/>
      <c r="K95" s="396"/>
    </row>
    <row r="96" ht="19.5" customHeight="1">
      <c r="A96" s="198"/>
      <c r="B96" s="83"/>
      <c r="C96" s="83"/>
      <c r="D96" s="83"/>
      <c r="E96" s="396"/>
      <c r="F96" s="83"/>
      <c r="G96" s="198"/>
      <c r="H96" s="83"/>
      <c r="I96" s="83"/>
      <c r="J96" s="83"/>
      <c r="K96" s="396"/>
    </row>
    <row r="97" ht="19.5" customHeight="1">
      <c r="A97" s="198"/>
      <c r="B97" s="83"/>
      <c r="C97" s="83"/>
      <c r="D97" s="83"/>
      <c r="E97" s="396"/>
      <c r="F97" s="83"/>
      <c r="G97" s="198"/>
      <c r="H97" s="83"/>
      <c r="I97" s="83"/>
      <c r="J97" s="83"/>
      <c r="K97" s="396"/>
    </row>
    <row r="98" ht="19.5" customHeight="1">
      <c r="A98" s="198"/>
      <c r="B98" s="83"/>
      <c r="C98" s="83"/>
      <c r="D98" s="83"/>
      <c r="E98" s="396"/>
      <c r="F98" s="83"/>
      <c r="G98" s="198"/>
      <c r="H98" s="83"/>
      <c r="I98" s="83"/>
      <c r="J98" s="83"/>
      <c r="K98" s="396"/>
    </row>
    <row r="99" ht="19.5" customHeight="1">
      <c r="A99" s="198"/>
      <c r="B99" s="83"/>
      <c r="C99" s="83"/>
      <c r="D99" s="83"/>
      <c r="E99" s="396"/>
      <c r="F99" s="83"/>
      <c r="G99" s="198"/>
      <c r="H99" s="83"/>
      <c r="I99" s="83"/>
      <c r="J99" s="83"/>
      <c r="K99" s="396"/>
    </row>
    <row r="100" ht="19.5" customHeight="1">
      <c r="A100" s="198"/>
      <c r="B100" s="83"/>
      <c r="C100" s="83"/>
      <c r="D100" s="83"/>
      <c r="E100" s="396"/>
      <c r="F100" s="83"/>
      <c r="G100" s="198"/>
      <c r="H100" s="83"/>
      <c r="I100" s="83"/>
      <c r="J100" s="83"/>
      <c r="K100" s="396"/>
    </row>
    <row r="101" ht="19.5" customHeight="1">
      <c r="A101" s="198"/>
      <c r="B101" s="83"/>
      <c r="C101" s="83"/>
      <c r="D101" s="83"/>
      <c r="E101" s="396"/>
      <c r="F101" s="83"/>
      <c r="G101" s="198"/>
      <c r="H101" s="83"/>
      <c r="I101" s="83"/>
      <c r="J101" s="83"/>
      <c r="K101" s="396"/>
    </row>
    <row r="102" ht="19.5" customHeight="1">
      <c r="A102" s="198"/>
      <c r="B102" s="83"/>
      <c r="C102" s="83"/>
      <c r="D102" s="83"/>
      <c r="E102" s="396"/>
      <c r="F102" s="83"/>
      <c r="G102" s="198"/>
      <c r="H102" s="83"/>
      <c r="I102" s="83"/>
      <c r="J102" s="83"/>
      <c r="K102" s="396"/>
    </row>
    <row r="103" ht="19.5" customHeight="1">
      <c r="A103" s="198"/>
      <c r="B103" s="83"/>
      <c r="C103" s="83"/>
      <c r="D103" s="83"/>
      <c r="E103" s="396"/>
      <c r="F103" s="83"/>
      <c r="G103" s="198"/>
      <c r="H103" s="83"/>
      <c r="I103" s="83"/>
      <c r="J103" s="83"/>
      <c r="K103" s="396"/>
    </row>
    <row r="104" ht="19.5" customHeight="1">
      <c r="A104" s="198"/>
      <c r="B104" s="83"/>
      <c r="C104" s="83"/>
      <c r="D104" s="83"/>
      <c r="E104" s="396"/>
      <c r="F104" s="83"/>
      <c r="G104" s="198"/>
      <c r="H104" s="83"/>
      <c r="I104" s="83"/>
      <c r="J104" s="83"/>
      <c r="K104" s="396"/>
    </row>
    <row r="105" ht="19.5" customHeight="1">
      <c r="A105" s="198"/>
      <c r="B105" s="83"/>
      <c r="C105" s="83"/>
      <c r="D105" s="83"/>
      <c r="E105" s="396"/>
      <c r="F105" s="83"/>
      <c r="G105" s="198"/>
      <c r="H105" s="83"/>
      <c r="I105" s="83"/>
      <c r="J105" s="83"/>
      <c r="K105" s="396"/>
    </row>
    <row r="106" ht="19.5" customHeight="1">
      <c r="A106" s="198"/>
      <c r="B106" s="83"/>
      <c r="C106" s="83"/>
      <c r="D106" s="83"/>
      <c r="E106" s="396"/>
      <c r="F106" s="83"/>
      <c r="G106" s="198"/>
      <c r="H106" s="83"/>
      <c r="I106" s="83"/>
      <c r="J106" s="83"/>
      <c r="K106" s="396"/>
    </row>
    <row r="107" ht="19.5" customHeight="1">
      <c r="A107" s="198"/>
      <c r="B107" s="83"/>
      <c r="C107" s="83"/>
      <c r="D107" s="83"/>
      <c r="E107" s="396"/>
      <c r="F107" s="83"/>
      <c r="G107" s="198"/>
      <c r="H107" s="83"/>
      <c r="I107" s="83"/>
      <c r="J107" s="83"/>
      <c r="K107" s="396"/>
    </row>
    <row r="108" ht="19.5" customHeight="1">
      <c r="A108" s="198"/>
      <c r="B108" s="83"/>
      <c r="C108" s="83"/>
      <c r="D108" s="83"/>
      <c r="E108" s="396"/>
      <c r="F108" s="83"/>
      <c r="G108" s="198"/>
      <c r="H108" s="83"/>
      <c r="I108" s="83"/>
      <c r="J108" s="83"/>
      <c r="K108" s="396"/>
    </row>
    <row r="109" ht="19.5" customHeight="1">
      <c r="A109" s="198"/>
      <c r="B109" s="83"/>
      <c r="C109" s="83"/>
      <c r="D109" s="83"/>
      <c r="E109" s="396"/>
      <c r="F109" s="83"/>
      <c r="G109" s="198"/>
      <c r="H109" s="83"/>
      <c r="I109" s="83"/>
      <c r="J109" s="83"/>
      <c r="K109" s="396"/>
    </row>
    <row r="110" ht="19.5" customHeight="1">
      <c r="A110" s="198"/>
      <c r="B110" s="83"/>
      <c r="C110" s="83"/>
      <c r="D110" s="83"/>
      <c r="E110" s="396"/>
      <c r="F110" s="83"/>
      <c r="G110" s="198"/>
      <c r="H110" s="83"/>
      <c r="I110" s="83"/>
      <c r="J110" s="83"/>
      <c r="K110" s="396"/>
    </row>
    <row r="111" ht="19.5" customHeight="1">
      <c r="A111" s="198"/>
      <c r="B111" s="83"/>
      <c r="C111" s="83"/>
      <c r="D111" s="83"/>
      <c r="E111" s="396"/>
      <c r="F111" s="83"/>
      <c r="G111" s="198"/>
      <c r="H111" s="83"/>
      <c r="I111" s="83"/>
      <c r="J111" s="83"/>
      <c r="K111" s="396"/>
    </row>
    <row r="112" ht="19.5" customHeight="1">
      <c r="A112" s="198"/>
      <c r="B112" s="83"/>
      <c r="C112" s="83"/>
      <c r="D112" s="83"/>
      <c r="E112" s="396"/>
      <c r="F112" s="83"/>
      <c r="G112" s="198"/>
      <c r="H112" s="83"/>
      <c r="I112" s="83"/>
      <c r="J112" s="83"/>
      <c r="K112" s="396"/>
    </row>
    <row r="113" ht="19.5" customHeight="1">
      <c r="A113" s="198"/>
      <c r="B113" s="83"/>
      <c r="C113" s="83"/>
      <c r="D113" s="83"/>
      <c r="E113" s="396"/>
      <c r="F113" s="83"/>
      <c r="G113" s="198"/>
      <c r="H113" s="83"/>
      <c r="I113" s="83"/>
      <c r="J113" s="83"/>
      <c r="K113" s="396"/>
    </row>
    <row r="114" ht="19.5" customHeight="1">
      <c r="A114" s="198"/>
      <c r="B114" s="83"/>
      <c r="C114" s="83"/>
      <c r="D114" s="83"/>
      <c r="E114" s="396"/>
      <c r="F114" s="83"/>
      <c r="G114" s="198"/>
      <c r="H114" s="83"/>
      <c r="I114" s="83"/>
      <c r="J114" s="83"/>
      <c r="K114" s="396"/>
    </row>
    <row r="115" ht="19.5" customHeight="1">
      <c r="A115" s="198"/>
      <c r="B115" s="83"/>
      <c r="C115" s="83"/>
      <c r="D115" s="83"/>
      <c r="E115" s="396"/>
      <c r="F115" s="83"/>
      <c r="G115" s="198"/>
      <c r="H115" s="83"/>
      <c r="I115" s="83"/>
      <c r="J115" s="83"/>
      <c r="K115" s="396"/>
    </row>
    <row r="116" ht="19.5" customHeight="1">
      <c r="A116" s="198"/>
      <c r="B116" s="83"/>
      <c r="C116" s="83"/>
      <c r="D116" s="83"/>
      <c r="E116" s="396"/>
      <c r="F116" s="83"/>
      <c r="G116" s="198"/>
      <c r="H116" s="83"/>
      <c r="I116" s="83"/>
      <c r="J116" s="83"/>
      <c r="K116" s="396"/>
    </row>
    <row r="117" ht="19.5" customHeight="1">
      <c r="A117" s="198"/>
      <c r="B117" s="83"/>
      <c r="C117" s="83"/>
      <c r="D117" s="83"/>
      <c r="E117" s="396"/>
      <c r="F117" s="83"/>
      <c r="G117" s="198"/>
      <c r="H117" s="83"/>
      <c r="I117" s="83"/>
      <c r="J117" s="83"/>
      <c r="K117" s="396"/>
    </row>
    <row r="118" ht="19.5" customHeight="1">
      <c r="A118" s="198"/>
      <c r="B118" s="83"/>
      <c r="C118" s="83"/>
      <c r="D118" s="83"/>
      <c r="E118" s="396"/>
      <c r="F118" s="83"/>
      <c r="G118" s="198"/>
      <c r="H118" s="83"/>
      <c r="I118" s="83"/>
      <c r="J118" s="83"/>
      <c r="K118" s="396"/>
    </row>
    <row r="119" ht="19.5" customHeight="1">
      <c r="A119" s="198"/>
      <c r="B119" s="83"/>
      <c r="C119" s="83"/>
      <c r="D119" s="83"/>
      <c r="E119" s="396"/>
      <c r="F119" s="83"/>
      <c r="G119" s="198"/>
      <c r="H119" s="83"/>
      <c r="I119" s="83"/>
      <c r="J119" s="83"/>
      <c r="K119" s="396"/>
    </row>
    <row r="120" ht="19.5" customHeight="1">
      <c r="A120" s="198"/>
      <c r="B120" s="83"/>
      <c r="C120" s="83"/>
      <c r="D120" s="83"/>
      <c r="E120" s="396"/>
      <c r="F120" s="83"/>
      <c r="G120" s="198"/>
      <c r="H120" s="83"/>
      <c r="I120" s="83"/>
      <c r="J120" s="83"/>
      <c r="K120" s="396"/>
    </row>
    <row r="121" ht="19.5" customHeight="1">
      <c r="A121" s="198"/>
      <c r="B121" s="83"/>
      <c r="C121" s="83"/>
      <c r="D121" s="83"/>
      <c r="E121" s="396"/>
      <c r="F121" s="83"/>
      <c r="G121" s="198"/>
      <c r="H121" s="83"/>
      <c r="I121" s="83"/>
      <c r="J121" s="83"/>
      <c r="K121" s="396"/>
    </row>
    <row r="122" ht="19.5" customHeight="1">
      <c r="A122" s="198"/>
      <c r="B122" s="83"/>
      <c r="C122" s="83"/>
      <c r="D122" s="83"/>
      <c r="E122" s="396"/>
      <c r="F122" s="83"/>
      <c r="G122" s="198"/>
      <c r="H122" s="83"/>
      <c r="I122" s="83"/>
      <c r="J122" s="83"/>
      <c r="K122" s="396"/>
    </row>
    <row r="123" ht="19.5" customHeight="1">
      <c r="A123" s="198"/>
      <c r="B123" s="83"/>
      <c r="C123" s="83"/>
      <c r="D123" s="83"/>
      <c r="E123" s="396"/>
      <c r="F123" s="83"/>
      <c r="G123" s="198"/>
      <c r="H123" s="83"/>
      <c r="I123" s="83"/>
      <c r="J123" s="83"/>
      <c r="K123" s="396"/>
    </row>
    <row r="124" ht="19.5" customHeight="1">
      <c r="A124" s="198"/>
      <c r="B124" s="83"/>
      <c r="C124" s="83"/>
      <c r="D124" s="83"/>
      <c r="E124" s="396"/>
      <c r="F124" s="83"/>
      <c r="G124" s="198"/>
      <c r="H124" s="83"/>
      <c r="I124" s="83"/>
      <c r="J124" s="83"/>
      <c r="K124" s="396"/>
    </row>
    <row r="125" ht="19.5" customHeight="1">
      <c r="A125" s="198"/>
      <c r="B125" s="83"/>
      <c r="C125" s="83"/>
      <c r="D125" s="83"/>
      <c r="E125" s="396"/>
      <c r="F125" s="83"/>
      <c r="G125" s="198"/>
      <c r="H125" s="83"/>
      <c r="I125" s="83"/>
      <c r="J125" s="83"/>
      <c r="K125" s="396"/>
    </row>
    <row r="126" ht="19.5" customHeight="1">
      <c r="A126" s="198"/>
      <c r="B126" s="83"/>
      <c r="C126" s="83"/>
      <c r="D126" s="83"/>
      <c r="E126" s="396"/>
      <c r="F126" s="83"/>
      <c r="G126" s="198"/>
      <c r="H126" s="83"/>
      <c r="I126" s="83"/>
      <c r="J126" s="83"/>
      <c r="K126" s="396"/>
    </row>
    <row r="127" ht="19.5" customHeight="1">
      <c r="A127" s="198"/>
      <c r="B127" s="83"/>
      <c r="C127" s="83"/>
      <c r="D127" s="83"/>
      <c r="E127" s="396"/>
      <c r="F127" s="83"/>
      <c r="G127" s="198"/>
      <c r="H127" s="83"/>
      <c r="I127" s="83"/>
      <c r="J127" s="83"/>
      <c r="K127" s="396"/>
    </row>
    <row r="128" ht="19.5" customHeight="1">
      <c r="A128" s="198"/>
      <c r="B128" s="83"/>
      <c r="C128" s="83"/>
      <c r="D128" s="83"/>
      <c r="E128" s="396"/>
      <c r="F128" s="83"/>
      <c r="G128" s="198"/>
      <c r="H128" s="83"/>
      <c r="I128" s="83"/>
      <c r="J128" s="83"/>
      <c r="K128" s="396"/>
    </row>
    <row r="129" ht="19.5" customHeight="1">
      <c r="A129" s="198"/>
      <c r="B129" s="83"/>
      <c r="C129" s="83"/>
      <c r="D129" s="83"/>
      <c r="E129" s="396"/>
      <c r="F129" s="83"/>
      <c r="G129" s="198"/>
      <c r="H129" s="83"/>
      <c r="I129" s="83"/>
      <c r="J129" s="83"/>
      <c r="K129" s="396"/>
    </row>
    <row r="130" ht="19.5" customHeight="1">
      <c r="A130" s="198"/>
      <c r="B130" s="83"/>
      <c r="C130" s="83"/>
      <c r="D130" s="83"/>
      <c r="E130" s="396"/>
      <c r="F130" s="83"/>
      <c r="G130" s="198"/>
      <c r="H130" s="83"/>
      <c r="I130" s="83"/>
      <c r="J130" s="83"/>
      <c r="K130" s="396"/>
    </row>
    <row r="131" ht="19.5" customHeight="1">
      <c r="A131" s="198"/>
      <c r="B131" s="83"/>
      <c r="C131" s="83"/>
      <c r="D131" s="83"/>
      <c r="E131" s="396"/>
      <c r="F131" s="83"/>
      <c r="G131" s="198"/>
      <c r="H131" s="83"/>
      <c r="I131" s="83"/>
      <c r="J131" s="83"/>
      <c r="K131" s="396"/>
    </row>
    <row r="132" ht="19.5" customHeight="1">
      <c r="A132" s="198"/>
      <c r="B132" s="83"/>
      <c r="C132" s="83"/>
      <c r="D132" s="83"/>
      <c r="E132" s="396"/>
      <c r="F132" s="83"/>
      <c r="G132" s="198"/>
      <c r="H132" s="83"/>
      <c r="I132" s="83"/>
      <c r="J132" s="83"/>
      <c r="K132" s="396"/>
    </row>
    <row r="133" ht="19.5" customHeight="1">
      <c r="A133" s="198"/>
      <c r="B133" s="83"/>
      <c r="C133" s="83"/>
      <c r="D133" s="83"/>
      <c r="E133" s="396"/>
      <c r="F133" s="83"/>
      <c r="G133" s="198"/>
      <c r="H133" s="83"/>
      <c r="I133" s="83"/>
      <c r="J133" s="83"/>
      <c r="K133" s="396"/>
    </row>
    <row r="134" ht="19.5" customHeight="1">
      <c r="A134" s="198"/>
      <c r="B134" s="83"/>
      <c r="C134" s="83"/>
      <c r="D134" s="83"/>
      <c r="E134" s="396"/>
      <c r="F134" s="83"/>
      <c r="G134" s="198"/>
      <c r="H134" s="83"/>
      <c r="I134" s="83"/>
      <c r="J134" s="83"/>
      <c r="K134" s="396"/>
    </row>
    <row r="135" ht="19.5" customHeight="1">
      <c r="A135" s="198"/>
      <c r="B135" s="83"/>
      <c r="C135" s="83"/>
      <c r="D135" s="83"/>
      <c r="E135" s="396"/>
      <c r="F135" s="83"/>
      <c r="G135" s="198"/>
      <c r="H135" s="83"/>
      <c r="I135" s="83"/>
      <c r="J135" s="83"/>
      <c r="K135" s="396"/>
    </row>
    <row r="136" ht="19.5" customHeight="1">
      <c r="A136" s="198"/>
      <c r="B136" s="83"/>
      <c r="C136" s="83"/>
      <c r="D136" s="83"/>
      <c r="E136" s="396"/>
      <c r="F136" s="83"/>
      <c r="G136" s="198"/>
      <c r="H136" s="83"/>
      <c r="I136" s="83"/>
      <c r="J136" s="83"/>
      <c r="K136" s="396"/>
    </row>
    <row r="137" ht="19.5" customHeight="1">
      <c r="A137" s="198"/>
      <c r="B137" s="83"/>
      <c r="C137" s="83"/>
      <c r="D137" s="83"/>
      <c r="E137" s="396"/>
      <c r="F137" s="83"/>
      <c r="G137" s="198"/>
      <c r="H137" s="83"/>
      <c r="I137" s="83"/>
      <c r="J137" s="83"/>
      <c r="K137" s="396"/>
    </row>
    <row r="138" ht="19.5" customHeight="1">
      <c r="A138" s="198"/>
      <c r="B138" s="83"/>
      <c r="C138" s="83"/>
      <c r="D138" s="83"/>
      <c r="E138" s="396"/>
      <c r="F138" s="83"/>
      <c r="G138" s="198"/>
      <c r="H138" s="83"/>
      <c r="I138" s="83"/>
      <c r="J138" s="83"/>
      <c r="K138" s="396"/>
    </row>
    <row r="139" ht="19.5" customHeight="1">
      <c r="A139" s="198"/>
      <c r="B139" s="83"/>
      <c r="C139" s="83"/>
      <c r="D139" s="83"/>
      <c r="E139" s="396"/>
      <c r="F139" s="83"/>
      <c r="G139" s="198"/>
      <c r="H139" s="83"/>
      <c r="I139" s="83"/>
      <c r="J139" s="83"/>
      <c r="K139" s="396"/>
    </row>
    <row r="140" ht="19.5" customHeight="1">
      <c r="A140" s="198"/>
      <c r="B140" s="83"/>
      <c r="C140" s="83"/>
      <c r="D140" s="83"/>
      <c r="E140" s="396"/>
      <c r="F140" s="83"/>
      <c r="G140" s="198"/>
      <c r="H140" s="83"/>
      <c r="I140" s="83"/>
      <c r="J140" s="83"/>
      <c r="K140" s="396"/>
    </row>
    <row r="141" ht="19.5" customHeight="1">
      <c r="A141" s="198"/>
      <c r="B141" s="83"/>
      <c r="C141" s="83"/>
      <c r="D141" s="83"/>
      <c r="E141" s="396"/>
      <c r="F141" s="83"/>
      <c r="G141" s="198"/>
      <c r="H141" s="83"/>
      <c r="I141" s="83"/>
      <c r="J141" s="83"/>
      <c r="K141" s="396"/>
    </row>
    <row r="142" ht="19.5" customHeight="1">
      <c r="A142" s="198"/>
      <c r="B142" s="83"/>
      <c r="C142" s="83"/>
      <c r="D142" s="83"/>
      <c r="E142" s="396"/>
      <c r="F142" s="83"/>
      <c r="G142" s="198"/>
      <c r="H142" s="83"/>
      <c r="I142" s="83"/>
      <c r="J142" s="83"/>
      <c r="K142" s="396"/>
    </row>
    <row r="143" ht="19.5" customHeight="1">
      <c r="A143" s="198"/>
      <c r="B143" s="83"/>
      <c r="C143" s="83"/>
      <c r="D143" s="83"/>
      <c r="E143" s="396"/>
      <c r="F143" s="83"/>
      <c r="G143" s="198"/>
      <c r="H143" s="83"/>
      <c r="I143" s="83"/>
      <c r="J143" s="83"/>
      <c r="K143" s="396"/>
    </row>
    <row r="144" ht="19.5" customHeight="1">
      <c r="A144" s="198"/>
      <c r="B144" s="83"/>
      <c r="C144" s="83"/>
      <c r="D144" s="83"/>
      <c r="E144" s="396"/>
      <c r="F144" s="83"/>
      <c r="G144" s="198"/>
      <c r="H144" s="83"/>
      <c r="I144" s="83"/>
      <c r="J144" s="83"/>
      <c r="K144" s="396"/>
    </row>
    <row r="145" ht="19.5" customHeight="1">
      <c r="A145" s="198"/>
      <c r="B145" s="83"/>
      <c r="C145" s="83"/>
      <c r="D145" s="83"/>
      <c r="E145" s="396"/>
      <c r="F145" s="83"/>
      <c r="G145" s="198"/>
      <c r="H145" s="83"/>
      <c r="I145" s="83"/>
      <c r="J145" s="83"/>
      <c r="K145" s="396"/>
    </row>
    <row r="146" ht="19.5" customHeight="1">
      <c r="A146" s="198"/>
      <c r="B146" s="83"/>
      <c r="C146" s="83"/>
      <c r="D146" s="83"/>
      <c r="E146" s="396"/>
      <c r="F146" s="83"/>
      <c r="G146" s="198"/>
      <c r="H146" s="83"/>
      <c r="I146" s="83"/>
      <c r="J146" s="83"/>
      <c r="K146" s="396"/>
    </row>
    <row r="147" ht="19.5" customHeight="1">
      <c r="A147" s="198"/>
      <c r="B147" s="83"/>
      <c r="C147" s="83"/>
      <c r="D147" s="83"/>
      <c r="E147" s="396"/>
      <c r="F147" s="83"/>
      <c r="G147" s="198"/>
      <c r="H147" s="83"/>
      <c r="I147" s="83"/>
      <c r="J147" s="83"/>
      <c r="K147" s="396"/>
    </row>
    <row r="148" ht="19.5" customHeight="1">
      <c r="A148" s="198"/>
      <c r="B148" s="83"/>
      <c r="C148" s="83"/>
      <c r="D148" s="83"/>
      <c r="E148" s="396"/>
      <c r="F148" s="83"/>
      <c r="G148" s="198"/>
      <c r="H148" s="83"/>
      <c r="I148" s="83"/>
      <c r="J148" s="83"/>
      <c r="K148" s="396"/>
    </row>
    <row r="149" ht="19.5" customHeight="1">
      <c r="A149" s="198"/>
      <c r="B149" s="83"/>
      <c r="C149" s="83"/>
      <c r="D149" s="83"/>
      <c r="E149" s="396"/>
      <c r="F149" s="83"/>
      <c r="G149" s="198"/>
      <c r="H149" s="83"/>
      <c r="I149" s="83"/>
      <c r="J149" s="83"/>
      <c r="K149" s="396"/>
    </row>
  </sheetData>
  <hyperlinks>
    <hyperlink r:id="rId1" ref="J1"/>
  </hyperlinks>
  <drawing r:id="rId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7.14"/>
    <col customWidth="1" min="2" max="2" width="17.57"/>
    <col customWidth="1" min="3" max="3" width="48.86"/>
    <col customWidth="1" min="4" max="4" width="17.71"/>
    <col customWidth="1" min="5" max="5" width="17.29"/>
    <col customWidth="1" min="6" max="6" width="8.71"/>
  </cols>
  <sheetData>
    <row r="1" ht="15.75" customHeight="1">
      <c r="A1" s="27" t="s">
        <v>1196</v>
      </c>
      <c r="B1" s="83"/>
      <c r="D1" s="44"/>
      <c r="E1" s="195" t="str">
        <f>HYPERLINK("https://drive.google.com/open?id=0B8sY5vZfk1W5LU5hbUVqUm9WSjA&amp;authuser=0","see original PDF")</f>
        <v>see original PDF</v>
      </c>
    </row>
    <row r="2" ht="24.75" customHeight="1">
      <c r="A2" s="162" t="s">
        <v>1197</v>
      </c>
      <c r="B2" s="168"/>
      <c r="C2" s="182" t="s">
        <v>1198</v>
      </c>
      <c r="D2" s="184" t="s">
        <v>1199</v>
      </c>
      <c r="E2" s="184" t="s">
        <v>1200</v>
      </c>
    </row>
    <row r="3">
      <c r="A3" s="44"/>
      <c r="B3" s="44"/>
      <c r="C3" s="226"/>
      <c r="D3" s="44"/>
      <c r="E3" s="44"/>
    </row>
    <row r="4">
      <c r="A4" s="44"/>
      <c r="B4" s="44"/>
      <c r="C4" s="226"/>
      <c r="D4" s="44"/>
      <c r="E4" s="44"/>
    </row>
    <row r="5">
      <c r="A5" s="228" t="s">
        <v>1208</v>
      </c>
      <c r="B5" s="44"/>
      <c r="C5" s="226" t="s">
        <v>1133</v>
      </c>
      <c r="D5" s="44"/>
      <c r="E5" s="44"/>
    </row>
    <row r="6">
      <c r="A6" s="228"/>
      <c r="B6" s="44"/>
      <c r="C6" s="226"/>
      <c r="D6" s="44"/>
      <c r="E6" s="44"/>
    </row>
    <row r="7" ht="30.0" customHeight="1">
      <c r="A7" s="228">
        <v>1.0</v>
      </c>
      <c r="B7" s="44" t="s">
        <v>1214</v>
      </c>
      <c r="C7" s="226" t="s">
        <v>1215</v>
      </c>
      <c r="D7" s="44">
        <v>4.0E7</v>
      </c>
      <c r="E7" s="44">
        <v>3.6E7</v>
      </c>
    </row>
    <row r="8" ht="30.0" customHeight="1">
      <c r="A8" s="228">
        <v>2.0</v>
      </c>
      <c r="B8" s="44"/>
      <c r="C8" s="226" t="s">
        <v>1218</v>
      </c>
      <c r="D8" s="44"/>
      <c r="E8" s="44"/>
    </row>
    <row r="9" ht="45.0" customHeight="1">
      <c r="A9" s="228">
        <v>3.0</v>
      </c>
      <c r="B9" s="44"/>
      <c r="C9" s="226" t="s">
        <v>1220</v>
      </c>
      <c r="D9" s="44"/>
      <c r="E9" s="44"/>
    </row>
    <row r="10" ht="30.0" customHeight="1">
      <c r="A10" s="228">
        <v>4.0</v>
      </c>
      <c r="B10" s="44"/>
      <c r="C10" s="226" t="s">
        <v>1221</v>
      </c>
      <c r="D10" s="44"/>
      <c r="E10" s="44"/>
    </row>
    <row r="11" ht="45.0" customHeight="1">
      <c r="A11" s="228">
        <v>5.0</v>
      </c>
      <c r="B11" s="44"/>
      <c r="C11" s="226" t="s">
        <v>1223</v>
      </c>
      <c r="D11" s="44"/>
      <c r="E11" s="44"/>
    </row>
    <row r="12" ht="60.0" customHeight="1">
      <c r="A12" s="228">
        <v>6.0</v>
      </c>
      <c r="B12" s="44"/>
      <c r="C12" s="226" t="s">
        <v>1224</v>
      </c>
      <c r="D12" s="44"/>
      <c r="E12" s="44"/>
    </row>
    <row r="13" ht="60.0" customHeight="1">
      <c r="A13" s="228">
        <v>7.0</v>
      </c>
      <c r="B13" s="44"/>
      <c r="C13" s="226" t="s">
        <v>1226</v>
      </c>
      <c r="D13" s="44"/>
      <c r="E13" s="44"/>
    </row>
    <row r="14" ht="30.0" customHeight="1">
      <c r="A14" s="228">
        <v>8.0</v>
      </c>
      <c r="B14" s="44"/>
      <c r="C14" s="226" t="s">
        <v>1227</v>
      </c>
      <c r="D14" s="44"/>
      <c r="E14" s="44"/>
    </row>
    <row r="15" ht="45.0" customHeight="1">
      <c r="A15" s="228">
        <v>9.0</v>
      </c>
      <c r="B15" s="44"/>
      <c r="C15" s="226" t="s">
        <v>1232</v>
      </c>
      <c r="D15" s="44"/>
      <c r="E15" s="44"/>
    </row>
    <row r="16">
      <c r="A16" s="228">
        <v>10.0</v>
      </c>
      <c r="B16" s="44"/>
      <c r="C16" s="226" t="s">
        <v>1233</v>
      </c>
      <c r="D16" s="44"/>
      <c r="E16" s="44"/>
    </row>
    <row r="17">
      <c r="A17" s="228"/>
      <c r="B17" s="44"/>
      <c r="C17" s="226"/>
      <c r="D17" s="44"/>
      <c r="E17" s="44"/>
    </row>
    <row r="18">
      <c r="A18" s="228"/>
      <c r="B18" s="44"/>
      <c r="C18" s="226" t="s">
        <v>1235</v>
      </c>
      <c r="D18" s="44">
        <v>4.0E7</v>
      </c>
      <c r="E18" s="44">
        <v>3.6E7</v>
      </c>
    </row>
    <row r="19">
      <c r="A19" s="228"/>
      <c r="B19" s="44"/>
      <c r="C19" s="226"/>
      <c r="D19" s="44"/>
      <c r="E19" s="44"/>
    </row>
    <row r="20">
      <c r="A20" s="228"/>
      <c r="B20" s="44"/>
      <c r="C20" s="226"/>
      <c r="D20" s="44"/>
      <c r="E20" s="44"/>
    </row>
    <row r="21">
      <c r="A21" s="228"/>
      <c r="B21" s="44" t="s">
        <v>1237</v>
      </c>
      <c r="C21" s="226" t="s">
        <v>1238</v>
      </c>
      <c r="D21" s="44">
        <v>5.6E8</v>
      </c>
      <c r="E21" s="44">
        <v>5.04E8</v>
      </c>
    </row>
    <row r="22">
      <c r="A22" s="228"/>
      <c r="B22" s="44"/>
      <c r="C22" s="226"/>
      <c r="D22" s="44"/>
      <c r="E22" s="44"/>
    </row>
    <row r="23">
      <c r="A23" s="228"/>
      <c r="B23" s="44"/>
      <c r="C23" s="226" t="s">
        <v>1239</v>
      </c>
      <c r="D23" s="44"/>
      <c r="E23" s="44"/>
    </row>
    <row r="24">
      <c r="A24" s="228"/>
      <c r="B24" s="44"/>
      <c r="C24" s="226" t="s">
        <v>1240</v>
      </c>
      <c r="D24" s="44"/>
      <c r="E24" s="44"/>
    </row>
    <row r="25" ht="30.0" customHeight="1">
      <c r="A25" s="228"/>
      <c r="B25" s="44"/>
      <c r="C25" s="226" t="s">
        <v>1241</v>
      </c>
      <c r="D25" s="44"/>
      <c r="E25" s="44"/>
    </row>
    <row r="26">
      <c r="A26" s="228"/>
      <c r="B26" s="44"/>
      <c r="C26" s="226" t="s">
        <v>1243</v>
      </c>
      <c r="D26" s="44"/>
      <c r="E26" s="44"/>
    </row>
    <row r="27" ht="30.0" customHeight="1">
      <c r="A27" s="228"/>
      <c r="B27" s="44"/>
      <c r="C27" s="226" t="s">
        <v>1244</v>
      </c>
      <c r="D27" s="44"/>
      <c r="E27" s="44"/>
    </row>
    <row r="28">
      <c r="A28" s="228"/>
      <c r="B28" s="44"/>
      <c r="C28" s="226" t="s">
        <v>1246</v>
      </c>
      <c r="D28" s="44"/>
      <c r="E28" s="44"/>
    </row>
    <row r="29">
      <c r="A29" s="228"/>
      <c r="B29" s="44"/>
      <c r="C29" s="226" t="s">
        <v>1248</v>
      </c>
      <c r="D29" s="44"/>
      <c r="E29" s="44"/>
    </row>
    <row r="30">
      <c r="A30" s="228"/>
      <c r="B30" s="44"/>
      <c r="C30" s="226" t="s">
        <v>1249</v>
      </c>
      <c r="D30" s="44"/>
      <c r="E30" s="44"/>
    </row>
    <row r="31">
      <c r="A31" s="228"/>
      <c r="B31" s="44"/>
      <c r="C31" s="226" t="s">
        <v>1250</v>
      </c>
      <c r="D31" s="44"/>
      <c r="E31" s="44"/>
    </row>
    <row r="32">
      <c r="A32" s="228"/>
      <c r="B32" s="44"/>
      <c r="C32" s="226" t="s">
        <v>1252</v>
      </c>
      <c r="D32" s="44"/>
      <c r="E32" s="44"/>
    </row>
    <row r="33">
      <c r="A33" s="228"/>
      <c r="B33" s="44"/>
      <c r="C33" s="226" t="s">
        <v>1254</v>
      </c>
      <c r="D33" s="44"/>
      <c r="E33" s="44"/>
    </row>
    <row r="34">
      <c r="A34" s="228"/>
      <c r="B34" s="44"/>
      <c r="C34" s="226" t="s">
        <v>1255</v>
      </c>
      <c r="D34" s="44"/>
      <c r="E34" s="44"/>
    </row>
    <row r="35">
      <c r="A35" s="228"/>
      <c r="B35" s="44"/>
      <c r="C35" s="226" t="s">
        <v>1258</v>
      </c>
      <c r="D35" s="44"/>
      <c r="E35" s="44"/>
    </row>
    <row r="36">
      <c r="A36" s="228"/>
      <c r="B36" s="44"/>
      <c r="C36" s="226" t="s">
        <v>1259</v>
      </c>
      <c r="D36" s="44"/>
      <c r="E36" s="44"/>
    </row>
    <row r="37" ht="30.0" customHeight="1">
      <c r="A37" s="228"/>
      <c r="B37" s="44"/>
      <c r="C37" s="226" t="s">
        <v>1260</v>
      </c>
      <c r="D37" s="44"/>
      <c r="E37" s="44"/>
    </row>
    <row r="38">
      <c r="A38" s="228"/>
      <c r="B38" s="44"/>
      <c r="C38" s="226" t="s">
        <v>1262</v>
      </c>
      <c r="D38" s="44"/>
      <c r="E38" s="44"/>
    </row>
    <row r="39">
      <c r="A39" s="228"/>
      <c r="B39" s="44"/>
      <c r="C39" s="226" t="s">
        <v>1263</v>
      </c>
      <c r="D39" s="44"/>
      <c r="E39" s="44"/>
    </row>
    <row r="40" ht="30.0" customHeight="1">
      <c r="A40" s="228"/>
      <c r="B40" s="44"/>
      <c r="C40" s="226" t="s">
        <v>1265</v>
      </c>
      <c r="D40" s="44"/>
      <c r="E40" s="44"/>
    </row>
    <row r="41">
      <c r="A41" s="228"/>
      <c r="B41" s="44"/>
      <c r="C41" s="226"/>
      <c r="D41" s="44"/>
      <c r="E41" s="44"/>
    </row>
    <row r="42">
      <c r="A42" s="228"/>
      <c r="B42" s="44"/>
      <c r="C42" s="226" t="s">
        <v>1266</v>
      </c>
      <c r="D42" s="44"/>
      <c r="E42" s="44"/>
    </row>
    <row r="43" ht="30.0" customHeight="1">
      <c r="A43" s="228"/>
      <c r="B43" s="44"/>
      <c r="C43" s="226" t="s">
        <v>1269</v>
      </c>
      <c r="D43" s="44"/>
      <c r="E43" s="44"/>
    </row>
    <row r="44" ht="30.0" customHeight="1">
      <c r="A44" s="228"/>
      <c r="B44" s="44"/>
      <c r="C44" s="226" t="s">
        <v>1272</v>
      </c>
      <c r="D44" s="44"/>
      <c r="E44" s="44"/>
    </row>
    <row r="45" ht="30.0" customHeight="1">
      <c r="A45" s="228"/>
      <c r="B45" s="44"/>
      <c r="C45" s="226" t="s">
        <v>1274</v>
      </c>
      <c r="D45" s="44"/>
      <c r="E45" s="44"/>
    </row>
    <row r="46" ht="30.0" customHeight="1">
      <c r="A46" s="228"/>
      <c r="B46" s="44"/>
      <c r="C46" s="226" t="s">
        <v>1277</v>
      </c>
      <c r="D46" s="44"/>
      <c r="E46" s="44"/>
    </row>
    <row r="47" ht="30.0" customHeight="1">
      <c r="A47" s="228"/>
      <c r="B47" s="44"/>
      <c r="C47" s="226" t="s">
        <v>1280</v>
      </c>
      <c r="D47" s="44"/>
      <c r="E47" s="44"/>
    </row>
    <row r="48">
      <c r="A48" s="228"/>
      <c r="B48" s="44"/>
      <c r="C48" s="226" t="s">
        <v>1283</v>
      </c>
      <c r="D48" s="44"/>
      <c r="E48" s="44"/>
    </row>
    <row r="49">
      <c r="A49" s="228"/>
      <c r="B49" s="44"/>
      <c r="C49" s="226" t="s">
        <v>1285</v>
      </c>
      <c r="D49" s="44"/>
      <c r="E49" s="44"/>
    </row>
    <row r="50">
      <c r="A50" s="228"/>
      <c r="B50" s="44"/>
      <c r="C50" s="226" t="s">
        <v>1287</v>
      </c>
      <c r="D50" s="44"/>
      <c r="E50" s="44"/>
    </row>
    <row r="51" ht="15.75" customHeight="1">
      <c r="A51" s="241"/>
      <c r="B51" s="242"/>
      <c r="C51" s="243" t="s">
        <v>82</v>
      </c>
      <c r="D51" s="242"/>
      <c r="E51" s="242"/>
      <c r="F51" s="242"/>
    </row>
    <row r="52" ht="15.75" customHeight="1">
      <c r="A52" s="228"/>
      <c r="B52" s="44"/>
      <c r="C52" s="226" t="s">
        <v>1414</v>
      </c>
      <c r="D52" s="44"/>
      <c r="E52" s="44"/>
    </row>
    <row r="53" ht="30.0" customHeight="1">
      <c r="A53" s="228"/>
      <c r="B53" s="44"/>
      <c r="C53" s="226" t="s">
        <v>1417</v>
      </c>
      <c r="D53" s="44"/>
      <c r="E53" s="44"/>
    </row>
    <row r="54">
      <c r="A54" s="228"/>
      <c r="B54" s="44"/>
      <c r="C54" s="226" t="s">
        <v>1428</v>
      </c>
      <c r="D54" s="44"/>
      <c r="E54" s="44"/>
    </row>
    <row r="55" ht="30.0" customHeight="1">
      <c r="A55" s="228"/>
      <c r="B55" s="44"/>
      <c r="C55" s="226" t="s">
        <v>1431</v>
      </c>
      <c r="D55" s="44"/>
      <c r="E55" s="44"/>
    </row>
    <row r="56" ht="30.0" customHeight="1">
      <c r="A56" s="228"/>
      <c r="B56" s="44"/>
      <c r="C56" s="226" t="s">
        <v>1434</v>
      </c>
      <c r="D56" s="44"/>
      <c r="E56" s="44"/>
    </row>
    <row r="57">
      <c r="A57" s="228"/>
      <c r="B57" s="44"/>
      <c r="C57" s="226" t="s">
        <v>1436</v>
      </c>
      <c r="D57" s="44"/>
      <c r="E57" s="44"/>
    </row>
    <row r="58" ht="45.0" customHeight="1">
      <c r="A58" s="228"/>
      <c r="B58" s="44"/>
      <c r="C58" s="226" t="s">
        <v>1440</v>
      </c>
      <c r="D58" s="44"/>
      <c r="E58" s="44"/>
    </row>
    <row r="59">
      <c r="A59" s="228"/>
      <c r="B59" s="44"/>
      <c r="C59" s="226" t="s">
        <v>1442</v>
      </c>
      <c r="D59" s="44"/>
      <c r="E59" s="44"/>
    </row>
    <row r="60" ht="30.0" customHeight="1">
      <c r="A60" s="228"/>
      <c r="B60" s="44"/>
      <c r="C60" s="226" t="s">
        <v>1454</v>
      </c>
      <c r="D60" s="44"/>
      <c r="E60" s="44"/>
    </row>
    <row r="61">
      <c r="A61" s="228"/>
      <c r="B61" s="44"/>
      <c r="C61" s="226" t="s">
        <v>1459</v>
      </c>
      <c r="D61" s="44"/>
      <c r="E61" s="44"/>
    </row>
    <row r="62" ht="30.0" customHeight="1">
      <c r="A62" s="228"/>
      <c r="B62" s="44"/>
      <c r="C62" s="226" t="s">
        <v>1461</v>
      </c>
      <c r="D62" s="44"/>
      <c r="E62" s="44"/>
    </row>
    <row r="63" ht="30.0" customHeight="1">
      <c r="A63" s="228"/>
      <c r="B63" s="44"/>
      <c r="C63" s="226" t="s">
        <v>1464</v>
      </c>
      <c r="D63" s="44"/>
      <c r="E63" s="44"/>
    </row>
    <row r="64" ht="30.0" customHeight="1">
      <c r="A64" s="228"/>
      <c r="B64" s="44"/>
      <c r="C64" s="226" t="s">
        <v>1470</v>
      </c>
      <c r="D64" s="44"/>
      <c r="E64" s="44"/>
    </row>
    <row r="65" ht="30.0" customHeight="1">
      <c r="A65" s="228"/>
      <c r="B65" s="44"/>
      <c r="C65" s="226" t="s">
        <v>1474</v>
      </c>
      <c r="D65" s="44"/>
      <c r="E65" s="44"/>
    </row>
    <row r="66">
      <c r="A66" s="228"/>
      <c r="B66" s="44"/>
      <c r="C66" s="226"/>
      <c r="D66" s="44"/>
      <c r="E66" s="44"/>
    </row>
    <row r="67">
      <c r="A67" s="228"/>
      <c r="B67" s="44"/>
      <c r="C67" s="226" t="s">
        <v>1478</v>
      </c>
      <c r="D67" s="44"/>
      <c r="E67" s="44"/>
    </row>
    <row r="68">
      <c r="A68" s="228"/>
      <c r="B68" s="44"/>
      <c r="C68" s="226" t="s">
        <v>1480</v>
      </c>
      <c r="D68" s="44"/>
      <c r="E68" s="44"/>
    </row>
    <row r="69" ht="30.0" customHeight="1">
      <c r="A69" s="228"/>
      <c r="B69" s="44"/>
      <c r="C69" s="226" t="s">
        <v>1482</v>
      </c>
      <c r="D69" s="44"/>
      <c r="E69" s="44"/>
    </row>
    <row r="70" ht="30.0" customHeight="1">
      <c r="A70" s="228"/>
      <c r="B70" s="44"/>
      <c r="C70" s="226" t="s">
        <v>1485</v>
      </c>
      <c r="D70" s="44"/>
      <c r="E70" s="44"/>
    </row>
    <row r="71" ht="30.0" customHeight="1">
      <c r="A71" s="228"/>
      <c r="B71" s="44"/>
      <c r="C71" s="226" t="s">
        <v>1488</v>
      </c>
      <c r="D71" s="44"/>
      <c r="E71" s="44"/>
    </row>
    <row r="72" ht="30.0" customHeight="1">
      <c r="A72" s="228"/>
      <c r="B72" s="44"/>
      <c r="C72" s="226" t="s">
        <v>1491</v>
      </c>
      <c r="D72" s="44"/>
      <c r="E72" s="44"/>
    </row>
    <row r="73">
      <c r="A73" s="228"/>
      <c r="B73" s="44"/>
      <c r="C73" s="226" t="s">
        <v>1499</v>
      </c>
      <c r="D73" s="44"/>
      <c r="E73" s="44"/>
    </row>
    <row r="74">
      <c r="A74" s="228"/>
      <c r="B74" s="44"/>
      <c r="C74" s="226" t="s">
        <v>1502</v>
      </c>
      <c r="D74" s="44"/>
      <c r="E74" s="44"/>
    </row>
    <row r="75" ht="30.0" customHeight="1">
      <c r="A75" s="228"/>
      <c r="B75" s="44"/>
      <c r="C75" s="226" t="s">
        <v>1506</v>
      </c>
      <c r="D75" s="44"/>
      <c r="E75" s="44"/>
    </row>
    <row r="76">
      <c r="A76" s="228"/>
      <c r="B76" s="44"/>
      <c r="C76" s="226" t="s">
        <v>1509</v>
      </c>
      <c r="D76" s="44"/>
      <c r="E76" s="44"/>
    </row>
    <row r="77">
      <c r="A77" s="228"/>
      <c r="B77" s="44"/>
      <c r="C77" s="226" t="s">
        <v>1513</v>
      </c>
      <c r="D77" s="44"/>
      <c r="E77" s="44"/>
    </row>
    <row r="78" ht="30.0" customHeight="1">
      <c r="A78" s="228"/>
      <c r="B78" s="44"/>
      <c r="C78" s="226" t="s">
        <v>1516</v>
      </c>
      <c r="D78" s="44"/>
      <c r="E78" s="44"/>
    </row>
    <row r="79" ht="30.0" customHeight="1">
      <c r="A79" s="228"/>
      <c r="B79" s="44"/>
      <c r="C79" s="226" t="s">
        <v>1519</v>
      </c>
      <c r="D79" s="44"/>
      <c r="E79" s="44"/>
    </row>
    <row r="80" ht="30.0" customHeight="1">
      <c r="A80" s="228"/>
      <c r="B80" s="44"/>
      <c r="C80" s="226" t="s">
        <v>1523</v>
      </c>
      <c r="D80" s="44"/>
      <c r="E80" s="44"/>
    </row>
    <row r="81" ht="30.0" customHeight="1">
      <c r="A81" s="228"/>
      <c r="B81" s="44"/>
      <c r="C81" s="226" t="s">
        <v>1529</v>
      </c>
      <c r="D81" s="44"/>
      <c r="E81" s="44"/>
    </row>
    <row r="82" ht="30.0" customHeight="1">
      <c r="A82" s="228"/>
      <c r="B82" s="44"/>
      <c r="C82" s="226" t="s">
        <v>1531</v>
      </c>
      <c r="D82" s="44"/>
      <c r="E82" s="44"/>
    </row>
    <row r="83" ht="30.0" customHeight="1">
      <c r="A83" s="228"/>
      <c r="B83" s="44"/>
      <c r="C83" s="226" t="s">
        <v>1534</v>
      </c>
      <c r="D83" s="44"/>
      <c r="E83" s="44"/>
    </row>
    <row r="84">
      <c r="A84" s="228"/>
      <c r="B84" s="44"/>
      <c r="C84" s="226" t="s">
        <v>1542</v>
      </c>
      <c r="D84" s="44"/>
      <c r="E84" s="44"/>
    </row>
    <row r="85">
      <c r="A85" s="228"/>
      <c r="B85" s="44"/>
      <c r="C85" s="226" t="s">
        <v>1544</v>
      </c>
      <c r="D85" s="44"/>
      <c r="E85" s="44"/>
    </row>
    <row r="86">
      <c r="A86" s="228"/>
      <c r="B86" s="44"/>
      <c r="C86" s="226" t="s">
        <v>1546</v>
      </c>
      <c r="D86" s="44"/>
      <c r="E86" s="44"/>
    </row>
    <row r="87" ht="30.0" customHeight="1">
      <c r="A87" s="228"/>
      <c r="B87" s="44"/>
      <c r="C87" s="226" t="s">
        <v>1548</v>
      </c>
      <c r="D87" s="44"/>
      <c r="E87" s="44"/>
    </row>
    <row r="88" ht="30.0" customHeight="1">
      <c r="A88" s="228"/>
      <c r="B88" s="44"/>
      <c r="C88" s="226" t="s">
        <v>1550</v>
      </c>
      <c r="D88" s="44"/>
      <c r="E88" s="44"/>
    </row>
    <row r="89">
      <c r="A89" s="228"/>
      <c r="B89" s="44"/>
      <c r="C89" s="226" t="s">
        <v>1552</v>
      </c>
      <c r="D89" s="44"/>
      <c r="E89" s="44"/>
    </row>
    <row r="90">
      <c r="A90" s="228"/>
      <c r="B90" s="44"/>
      <c r="C90" s="226" t="s">
        <v>1554</v>
      </c>
      <c r="D90" s="44"/>
      <c r="E90" s="44"/>
    </row>
    <row r="91" ht="30.0" customHeight="1">
      <c r="A91" s="228"/>
      <c r="B91" s="44"/>
      <c r="C91" s="226" t="s">
        <v>1587</v>
      </c>
      <c r="D91" s="44"/>
      <c r="E91" s="44"/>
    </row>
    <row r="92" ht="30.0" customHeight="1">
      <c r="A92" s="228"/>
      <c r="B92" s="44"/>
      <c r="C92" s="226" t="s">
        <v>1591</v>
      </c>
      <c r="D92" s="44"/>
      <c r="E92" s="44"/>
    </row>
    <row r="93">
      <c r="A93" s="228"/>
      <c r="B93" s="44"/>
      <c r="C93" s="226" t="s">
        <v>1593</v>
      </c>
      <c r="D93" s="44"/>
      <c r="E93" s="44"/>
    </row>
    <row r="94" ht="15.75" customHeight="1">
      <c r="A94" s="241"/>
      <c r="B94" s="242"/>
      <c r="C94" s="243"/>
      <c r="D94" s="242"/>
      <c r="E94" s="242"/>
      <c r="F94" s="242"/>
    </row>
    <row r="95" ht="15.75" customHeight="1">
      <c r="A95" s="228"/>
      <c r="B95" s="44"/>
      <c r="C95" s="226"/>
      <c r="D95" s="44"/>
      <c r="E95" s="44"/>
    </row>
    <row r="96">
      <c r="A96" s="228"/>
      <c r="B96" s="44"/>
      <c r="C96" s="226" t="s">
        <v>1600</v>
      </c>
      <c r="D96" s="44"/>
      <c r="E96" s="44"/>
    </row>
    <row r="97" ht="30.0" customHeight="1">
      <c r="A97" s="228">
        <v>1.0</v>
      </c>
      <c r="B97" s="44"/>
      <c r="C97" s="226" t="s">
        <v>1604</v>
      </c>
      <c r="D97" s="44"/>
      <c r="E97" s="44"/>
    </row>
    <row r="98">
      <c r="A98" s="228">
        <v>2.0</v>
      </c>
      <c r="B98" s="44"/>
      <c r="C98" s="226" t="s">
        <v>1606</v>
      </c>
      <c r="D98" s="44"/>
      <c r="E98" s="44"/>
    </row>
    <row r="99">
      <c r="A99" s="228"/>
      <c r="B99" s="44"/>
      <c r="C99" s="226"/>
      <c r="D99" s="44"/>
      <c r="E99" s="44"/>
    </row>
    <row r="100">
      <c r="A100" s="228"/>
      <c r="B100" s="44"/>
      <c r="C100" s="226"/>
      <c r="D100" s="44"/>
      <c r="E100" s="44"/>
    </row>
    <row r="101">
      <c r="A101" s="228"/>
      <c r="B101" s="44"/>
      <c r="C101" s="226" t="s">
        <v>1611</v>
      </c>
      <c r="D101" s="44"/>
      <c r="E101" s="44"/>
    </row>
    <row r="102" ht="30.0" customHeight="1">
      <c r="A102" s="228">
        <v>1.0</v>
      </c>
      <c r="B102" s="44"/>
      <c r="C102" s="226" t="s">
        <v>1622</v>
      </c>
      <c r="D102" s="44"/>
      <c r="E102" s="44"/>
    </row>
    <row r="103" ht="30.0" customHeight="1">
      <c r="A103" s="228">
        <v>2.0</v>
      </c>
      <c r="B103" s="44"/>
      <c r="C103" s="226" t="s">
        <v>1624</v>
      </c>
      <c r="D103" s="44"/>
      <c r="E103" s="44"/>
    </row>
    <row r="104">
      <c r="A104" s="228">
        <v>3.0</v>
      </c>
      <c r="B104" s="44"/>
      <c r="C104" s="226" t="s">
        <v>1629</v>
      </c>
      <c r="D104" s="44"/>
      <c r="E104" s="44"/>
    </row>
    <row r="105">
      <c r="A105" s="228">
        <v>4.0</v>
      </c>
      <c r="B105" s="44"/>
      <c r="C105" s="226" t="s">
        <v>1633</v>
      </c>
      <c r="D105" s="44"/>
      <c r="E105" s="44"/>
    </row>
    <row r="106">
      <c r="A106" s="228">
        <v>5.0</v>
      </c>
      <c r="B106" s="44"/>
      <c r="C106" s="226" t="s">
        <v>1635</v>
      </c>
      <c r="D106" s="44"/>
      <c r="E106" s="44"/>
    </row>
    <row r="107">
      <c r="A107" s="228">
        <v>6.0</v>
      </c>
      <c r="B107" s="44"/>
      <c r="C107" s="226" t="s">
        <v>3995</v>
      </c>
      <c r="D107" s="44"/>
      <c r="E107" s="44"/>
    </row>
    <row r="108">
      <c r="A108" s="228">
        <v>7.0</v>
      </c>
      <c r="B108" s="44"/>
      <c r="C108" s="226" t="s">
        <v>3998</v>
      </c>
      <c r="D108" s="44"/>
      <c r="E108" s="44"/>
    </row>
    <row r="109">
      <c r="A109" s="228">
        <v>8.0</v>
      </c>
      <c r="B109" s="44"/>
      <c r="C109" s="226" t="s">
        <v>4000</v>
      </c>
      <c r="D109" s="44"/>
      <c r="E109" s="44"/>
    </row>
    <row r="110">
      <c r="A110" s="228">
        <v>9.0</v>
      </c>
      <c r="B110" s="44"/>
      <c r="C110" s="226" t="s">
        <v>4003</v>
      </c>
      <c r="D110" s="44"/>
      <c r="E110" s="44"/>
    </row>
    <row r="111">
      <c r="A111" s="228">
        <v>10.0</v>
      </c>
      <c r="B111" s="44"/>
      <c r="C111" s="226" t="s">
        <v>4005</v>
      </c>
      <c r="D111" s="44"/>
      <c r="E111" s="44"/>
    </row>
    <row r="112">
      <c r="A112" s="228">
        <v>11.0</v>
      </c>
      <c r="B112" s="44"/>
      <c r="C112" s="226" t="s">
        <v>4007</v>
      </c>
      <c r="D112" s="44"/>
      <c r="E112" s="44"/>
    </row>
    <row r="113">
      <c r="A113" s="228">
        <v>12.0</v>
      </c>
      <c r="B113" s="44"/>
      <c r="C113" s="226" t="s">
        <v>4020</v>
      </c>
      <c r="D113" s="44"/>
      <c r="E113" s="44"/>
    </row>
    <row r="114">
      <c r="A114" s="228">
        <v>13.0</v>
      </c>
      <c r="B114" s="44"/>
      <c r="C114" s="226" t="s">
        <v>4022</v>
      </c>
      <c r="D114" s="44"/>
      <c r="E114" s="44"/>
    </row>
    <row r="115">
      <c r="A115" s="228">
        <v>14.0</v>
      </c>
      <c r="B115" s="44"/>
      <c r="C115" s="226" t="s">
        <v>4025</v>
      </c>
      <c r="D115" s="44"/>
      <c r="E115" s="44"/>
    </row>
    <row r="116">
      <c r="A116" s="228">
        <v>15.0</v>
      </c>
      <c r="B116" s="44"/>
      <c r="C116" s="226" t="s">
        <v>4027</v>
      </c>
      <c r="D116" s="44"/>
      <c r="E116" s="44"/>
    </row>
    <row r="117">
      <c r="A117" s="228">
        <v>16.0</v>
      </c>
      <c r="B117" s="44"/>
      <c r="C117" s="226" t="s">
        <v>4030</v>
      </c>
      <c r="D117" s="44"/>
      <c r="E117" s="44"/>
    </row>
    <row r="118">
      <c r="A118" s="228">
        <v>17.0</v>
      </c>
      <c r="B118" s="44"/>
      <c r="C118" s="226" t="s">
        <v>4031</v>
      </c>
      <c r="D118" s="44"/>
      <c r="E118" s="44"/>
    </row>
    <row r="119">
      <c r="A119" s="228">
        <v>18.0</v>
      </c>
      <c r="B119" s="44"/>
      <c r="C119" s="226" t="s">
        <v>4035</v>
      </c>
      <c r="D119" s="44"/>
      <c r="E119" s="44"/>
    </row>
    <row r="120">
      <c r="A120" s="228"/>
      <c r="B120" s="44"/>
      <c r="C120" s="226"/>
      <c r="D120" s="44"/>
      <c r="E120" s="44"/>
    </row>
    <row r="121">
      <c r="A121" s="228"/>
      <c r="B121" s="44"/>
      <c r="C121" s="226" t="s">
        <v>4038</v>
      </c>
      <c r="D121" s="44"/>
      <c r="E121" s="44"/>
    </row>
    <row r="122">
      <c r="A122" s="228">
        <v>1.0</v>
      </c>
      <c r="B122" s="44"/>
      <c r="C122" s="226" t="s">
        <v>4040</v>
      </c>
      <c r="D122" s="44"/>
      <c r="E122" s="44"/>
    </row>
    <row r="123">
      <c r="A123" s="228">
        <v>2.0</v>
      </c>
      <c r="B123" s="44"/>
      <c r="C123" s="226" t="s">
        <v>4042</v>
      </c>
      <c r="D123" s="44"/>
      <c r="E123" s="44"/>
    </row>
    <row r="124">
      <c r="A124" s="228">
        <v>3.0</v>
      </c>
      <c r="B124" s="44"/>
      <c r="C124" s="226" t="s">
        <v>4046</v>
      </c>
      <c r="D124" s="44"/>
      <c r="E124" s="44"/>
    </row>
    <row r="125">
      <c r="A125" s="228">
        <v>4.0</v>
      </c>
      <c r="B125" s="44"/>
      <c r="C125" s="226" t="s">
        <v>4049</v>
      </c>
      <c r="D125" s="44"/>
      <c r="E125" s="44"/>
    </row>
    <row r="126">
      <c r="A126" s="228">
        <v>5.0</v>
      </c>
      <c r="B126" s="44"/>
      <c r="C126" s="226" t="s">
        <v>4051</v>
      </c>
      <c r="D126" s="44"/>
      <c r="E126" s="44"/>
    </row>
    <row r="127">
      <c r="A127" s="228">
        <v>6.0</v>
      </c>
      <c r="B127" s="44"/>
      <c r="C127" s="226" t="s">
        <v>4054</v>
      </c>
      <c r="D127" s="44"/>
      <c r="E127" s="44"/>
    </row>
    <row r="128">
      <c r="A128" s="228">
        <v>7.0</v>
      </c>
      <c r="B128" s="44"/>
      <c r="C128" s="226" t="s">
        <v>4057</v>
      </c>
      <c r="D128" s="44"/>
      <c r="E128" s="44"/>
    </row>
    <row r="129">
      <c r="A129" s="228"/>
      <c r="B129" s="44"/>
      <c r="C129" s="226"/>
      <c r="D129" s="44"/>
      <c r="E129" s="44"/>
    </row>
    <row r="130">
      <c r="A130" s="228"/>
      <c r="B130" s="44"/>
      <c r="C130" s="226" t="s">
        <v>4026</v>
      </c>
      <c r="D130" s="44"/>
      <c r="E130" s="44"/>
    </row>
    <row r="131">
      <c r="A131" s="228">
        <v>1.0</v>
      </c>
      <c r="B131" s="44"/>
      <c r="C131" s="226" t="s">
        <v>4069</v>
      </c>
      <c r="D131" s="44"/>
      <c r="E131" s="44"/>
    </row>
    <row r="132">
      <c r="A132" s="228">
        <v>2.0</v>
      </c>
      <c r="B132" s="44"/>
      <c r="C132" s="226" t="s">
        <v>4071</v>
      </c>
      <c r="D132" s="44"/>
      <c r="E132" s="44"/>
    </row>
    <row r="133">
      <c r="A133" s="228">
        <v>3.0</v>
      </c>
      <c r="B133" s="44"/>
      <c r="C133" s="226" t="s">
        <v>4073</v>
      </c>
      <c r="D133" s="44"/>
      <c r="E133" s="44"/>
    </row>
    <row r="134">
      <c r="A134" s="228"/>
      <c r="B134" s="44"/>
      <c r="C134" s="226"/>
      <c r="D134" s="44"/>
      <c r="E134" s="44"/>
    </row>
    <row r="135">
      <c r="A135" s="228"/>
      <c r="B135" s="44"/>
      <c r="C135" s="226" t="s">
        <v>4075</v>
      </c>
      <c r="D135" s="44"/>
      <c r="E135" s="44"/>
    </row>
    <row r="136">
      <c r="A136" s="228">
        <v>1.0</v>
      </c>
      <c r="B136" s="44"/>
      <c r="C136" s="226" t="s">
        <v>4077</v>
      </c>
      <c r="D136" s="44"/>
      <c r="E136" s="44"/>
    </row>
    <row r="137">
      <c r="A137" s="228">
        <v>2.0</v>
      </c>
      <c r="B137" s="44"/>
      <c r="C137" s="226" t="s">
        <v>4081</v>
      </c>
      <c r="D137" s="44"/>
      <c r="E137" s="44"/>
    </row>
    <row r="138">
      <c r="A138" s="228"/>
      <c r="B138" s="44"/>
      <c r="C138" s="226"/>
      <c r="D138" s="44"/>
      <c r="E138" s="44"/>
    </row>
    <row r="139">
      <c r="A139" s="228"/>
      <c r="B139" s="44"/>
      <c r="C139" s="226" t="s">
        <v>1498</v>
      </c>
      <c r="D139" s="44"/>
      <c r="E139" s="44"/>
    </row>
    <row r="140">
      <c r="A140" s="228">
        <v>1.0</v>
      </c>
      <c r="B140" s="44"/>
      <c r="C140" s="226" t="s">
        <v>4085</v>
      </c>
      <c r="D140" s="44"/>
      <c r="E140" s="44"/>
    </row>
    <row r="141" ht="30.0" customHeight="1">
      <c r="A141" s="228">
        <v>2.0</v>
      </c>
      <c r="B141" s="44"/>
      <c r="C141" s="226" t="s">
        <v>4087</v>
      </c>
      <c r="D141" s="44"/>
      <c r="E141" s="44"/>
    </row>
    <row r="142" ht="15.75" customHeight="1">
      <c r="A142" s="241"/>
      <c r="B142" s="242"/>
      <c r="C142" s="243"/>
      <c r="D142" s="242"/>
      <c r="E142" s="242"/>
      <c r="F142" s="242"/>
    </row>
    <row r="143" ht="15.75" customHeight="1">
      <c r="A143" s="228"/>
      <c r="B143" s="44"/>
      <c r="C143" s="226"/>
      <c r="D143" s="44"/>
      <c r="E143" s="44"/>
    </row>
    <row r="144">
      <c r="A144" s="228">
        <v>1.0</v>
      </c>
      <c r="B144" s="44"/>
      <c r="C144" s="226" t="s">
        <v>4093</v>
      </c>
      <c r="D144" s="44"/>
      <c r="E144" s="44"/>
    </row>
    <row r="145">
      <c r="A145" s="228">
        <v>2.0</v>
      </c>
      <c r="B145" s="44"/>
      <c r="C145" s="226" t="s">
        <v>4095</v>
      </c>
      <c r="D145" s="44"/>
      <c r="E145" s="44"/>
    </row>
    <row r="146">
      <c r="A146" s="228">
        <v>3.0</v>
      </c>
      <c r="B146" s="44"/>
      <c r="C146" s="226" t="s">
        <v>4098</v>
      </c>
      <c r="D146" s="44"/>
      <c r="E146" s="44"/>
    </row>
    <row r="147" ht="30.0" customHeight="1">
      <c r="A147" s="228">
        <v>4.0</v>
      </c>
      <c r="B147" s="44"/>
      <c r="C147" s="226" t="s">
        <v>4101</v>
      </c>
      <c r="D147" s="44"/>
      <c r="E147" s="44"/>
    </row>
    <row r="148" ht="30.0" customHeight="1">
      <c r="A148" s="228">
        <v>5.0</v>
      </c>
      <c r="B148" s="44"/>
      <c r="C148" s="226" t="s">
        <v>4104</v>
      </c>
      <c r="D148" s="44"/>
      <c r="E148" s="44"/>
    </row>
    <row r="149" ht="45.0" customHeight="1">
      <c r="A149" s="228">
        <v>6.0</v>
      </c>
      <c r="B149" s="44"/>
      <c r="C149" s="226" t="s">
        <v>4107</v>
      </c>
      <c r="D149" s="44"/>
      <c r="E149" s="44"/>
    </row>
    <row r="150" ht="30.0" customHeight="1">
      <c r="A150" s="228">
        <v>7.0</v>
      </c>
      <c r="B150" s="44"/>
      <c r="C150" s="226" t="s">
        <v>4110</v>
      </c>
      <c r="D150" s="44"/>
      <c r="E150" s="44"/>
    </row>
    <row r="151" ht="30.0" customHeight="1">
      <c r="A151" s="228">
        <v>8.0</v>
      </c>
      <c r="B151" s="44"/>
      <c r="C151" s="226" t="s">
        <v>4112</v>
      </c>
      <c r="D151" s="44"/>
      <c r="E151" s="44"/>
    </row>
    <row r="152">
      <c r="A152" s="228">
        <v>9.0</v>
      </c>
      <c r="B152" s="44"/>
      <c r="C152" s="226" t="s">
        <v>4113</v>
      </c>
      <c r="D152" s="44"/>
      <c r="E152" s="44"/>
    </row>
    <row r="153">
      <c r="A153" s="228">
        <v>10.0</v>
      </c>
      <c r="B153" s="44"/>
      <c r="C153" s="226" t="s">
        <v>4117</v>
      </c>
      <c r="D153" s="44"/>
      <c r="E153" s="44"/>
    </row>
    <row r="154">
      <c r="A154" s="228">
        <v>11.0</v>
      </c>
      <c r="B154" s="44"/>
      <c r="C154" s="226" t="s">
        <v>4120</v>
      </c>
      <c r="D154" s="44"/>
      <c r="E154" s="44"/>
    </row>
    <row r="155" ht="30.0" customHeight="1">
      <c r="A155" s="228">
        <v>12.0</v>
      </c>
      <c r="B155" s="44"/>
      <c r="C155" s="226" t="s">
        <v>4123</v>
      </c>
      <c r="D155" s="44"/>
      <c r="E155" s="44"/>
    </row>
    <row r="156" ht="30.0" customHeight="1">
      <c r="A156" s="228">
        <v>13.0</v>
      </c>
      <c r="B156" s="44"/>
      <c r="C156" s="226" t="s">
        <v>4127</v>
      </c>
      <c r="D156" s="44"/>
      <c r="E156" s="44"/>
    </row>
    <row r="157" ht="30.0" customHeight="1">
      <c r="A157" s="228">
        <v>14.0</v>
      </c>
      <c r="B157" s="44"/>
      <c r="C157" s="226" t="s">
        <v>4130</v>
      </c>
      <c r="D157" s="44"/>
      <c r="E157" s="44"/>
    </row>
    <row r="158">
      <c r="A158" s="228">
        <v>15.0</v>
      </c>
      <c r="B158" s="44"/>
      <c r="C158" s="226" t="s">
        <v>4135</v>
      </c>
      <c r="D158" s="44"/>
      <c r="E158" s="44"/>
    </row>
    <row r="159">
      <c r="A159" s="228">
        <v>16.0</v>
      </c>
      <c r="B159" s="44"/>
      <c r="C159" s="226" t="s">
        <v>4137</v>
      </c>
      <c r="D159" s="44"/>
      <c r="E159" s="44"/>
    </row>
    <row r="160" ht="45.0" customHeight="1">
      <c r="A160" s="228">
        <v>17.0</v>
      </c>
      <c r="B160" s="44"/>
      <c r="C160" s="226" t="s">
        <v>4142</v>
      </c>
      <c r="D160" s="44"/>
      <c r="E160" s="44"/>
    </row>
    <row r="161" ht="30.0" customHeight="1">
      <c r="A161" s="228">
        <v>18.0</v>
      </c>
      <c r="B161" s="44"/>
      <c r="C161" s="226" t="s">
        <v>4145</v>
      </c>
      <c r="D161" s="44"/>
      <c r="E161" s="44"/>
    </row>
    <row r="162">
      <c r="A162" s="228">
        <v>19.0</v>
      </c>
      <c r="B162" s="44"/>
      <c r="C162" s="226" t="s">
        <v>4149</v>
      </c>
      <c r="D162" s="44"/>
      <c r="E162" s="44"/>
    </row>
    <row r="163" ht="30.0" customHeight="1">
      <c r="A163" s="228">
        <v>20.0</v>
      </c>
      <c r="B163" s="44"/>
      <c r="C163" s="226" t="s">
        <v>4153</v>
      </c>
      <c r="D163" s="44"/>
      <c r="E163" s="44"/>
    </row>
    <row r="164" ht="30.0" customHeight="1">
      <c r="A164" s="228">
        <v>21.0</v>
      </c>
      <c r="B164" s="44"/>
      <c r="C164" s="226" t="s">
        <v>4159</v>
      </c>
      <c r="D164" s="44"/>
      <c r="E164" s="44"/>
    </row>
    <row r="165">
      <c r="A165" s="228">
        <v>22.0</v>
      </c>
      <c r="B165" s="44"/>
      <c r="C165" s="226" t="s">
        <v>4163</v>
      </c>
      <c r="D165" s="44"/>
      <c r="E165" s="44"/>
    </row>
    <row r="166" ht="30.0" customHeight="1">
      <c r="A166" s="228">
        <v>23.0</v>
      </c>
      <c r="B166" s="44"/>
      <c r="C166" s="226" t="s">
        <v>4167</v>
      </c>
      <c r="D166" s="44"/>
      <c r="E166" s="44"/>
    </row>
    <row r="167" ht="30.0" customHeight="1">
      <c r="A167" s="228">
        <v>24.0</v>
      </c>
      <c r="B167" s="44"/>
      <c r="C167" s="226" t="s">
        <v>4170</v>
      </c>
      <c r="D167" s="44"/>
      <c r="E167" s="44"/>
    </row>
    <row r="168" ht="45.0" customHeight="1">
      <c r="A168" s="228">
        <v>25.0</v>
      </c>
      <c r="B168" s="44"/>
      <c r="C168" s="226" t="s">
        <v>4173</v>
      </c>
      <c r="D168" s="44"/>
      <c r="E168" s="44"/>
    </row>
    <row r="169" ht="45.0" customHeight="1">
      <c r="A169" s="228">
        <v>26.0</v>
      </c>
      <c r="B169" s="44"/>
      <c r="C169" s="226" t="s">
        <v>4175</v>
      </c>
      <c r="D169" s="44"/>
      <c r="E169" s="44"/>
    </row>
    <row r="170">
      <c r="A170" s="228">
        <v>27.0</v>
      </c>
      <c r="B170" s="44"/>
      <c r="C170" s="226" t="s">
        <v>4178</v>
      </c>
      <c r="D170" s="44"/>
      <c r="E170" s="44"/>
    </row>
    <row r="171" ht="30.0" customHeight="1">
      <c r="A171" s="228">
        <v>28.0</v>
      </c>
      <c r="B171" s="44"/>
      <c r="C171" s="226" t="s">
        <v>4181</v>
      </c>
      <c r="D171" s="44"/>
      <c r="E171" s="44"/>
    </row>
    <row r="172">
      <c r="A172" s="228">
        <v>29.0</v>
      </c>
      <c r="B172" s="44"/>
      <c r="C172" s="226" t="s">
        <v>4182</v>
      </c>
      <c r="D172" s="44"/>
      <c r="E172" s="44"/>
    </row>
    <row r="173" ht="45.0" customHeight="1">
      <c r="A173" s="228">
        <v>30.0</v>
      </c>
      <c r="B173" s="44"/>
      <c r="C173" s="226" t="s">
        <v>4186</v>
      </c>
      <c r="D173" s="44"/>
      <c r="E173" s="44"/>
    </row>
    <row r="174" ht="30.0" customHeight="1">
      <c r="A174" s="228">
        <v>31.0</v>
      </c>
      <c r="B174" s="44"/>
      <c r="C174" s="226" t="s">
        <v>4189</v>
      </c>
      <c r="D174" s="44"/>
      <c r="E174" s="44"/>
    </row>
    <row r="175">
      <c r="A175" s="228">
        <v>32.0</v>
      </c>
      <c r="B175" s="44"/>
      <c r="C175" s="226" t="s">
        <v>4193</v>
      </c>
      <c r="D175" s="44"/>
      <c r="E175" s="44"/>
    </row>
    <row r="176" ht="30.0" customHeight="1">
      <c r="A176" s="228">
        <v>33.0</v>
      </c>
      <c r="B176" s="44"/>
      <c r="C176" s="226" t="s">
        <v>4196</v>
      </c>
      <c r="D176" s="44"/>
      <c r="E176" s="44"/>
    </row>
    <row r="177" ht="30.0" customHeight="1">
      <c r="A177" s="228">
        <v>34.0</v>
      </c>
      <c r="B177" s="44"/>
      <c r="C177" s="226" t="s">
        <v>4199</v>
      </c>
      <c r="D177" s="44"/>
      <c r="E177" s="44"/>
    </row>
    <row r="178">
      <c r="A178" s="228">
        <v>35.0</v>
      </c>
      <c r="B178" s="44"/>
      <c r="C178" s="226" t="s">
        <v>4202</v>
      </c>
      <c r="D178" s="44"/>
      <c r="E178" s="44"/>
    </row>
    <row r="179">
      <c r="A179" s="228">
        <v>36.0</v>
      </c>
      <c r="B179" s="44"/>
      <c r="C179" s="226" t="s">
        <v>4206</v>
      </c>
      <c r="D179" s="44"/>
      <c r="E179" s="44"/>
    </row>
    <row r="180">
      <c r="A180" s="228">
        <v>37.0</v>
      </c>
      <c r="B180" s="44"/>
      <c r="C180" s="226" t="s">
        <v>4211</v>
      </c>
      <c r="D180" s="44"/>
      <c r="E180" s="44"/>
    </row>
    <row r="181">
      <c r="A181" s="228">
        <v>38.0</v>
      </c>
      <c r="B181" s="44"/>
      <c r="C181" s="226" t="s">
        <v>4215</v>
      </c>
      <c r="D181" s="44"/>
      <c r="E181" s="44"/>
    </row>
    <row r="182" ht="30.0" customHeight="1">
      <c r="A182" s="228">
        <v>39.0</v>
      </c>
      <c r="B182" s="44"/>
      <c r="C182" s="226" t="s">
        <v>4218</v>
      </c>
      <c r="D182" s="44"/>
      <c r="E182" s="44"/>
    </row>
    <row r="183" ht="30.0" customHeight="1">
      <c r="A183" s="228">
        <v>40.0</v>
      </c>
      <c r="B183" s="44"/>
      <c r="C183" s="226" t="s">
        <v>4222</v>
      </c>
      <c r="D183" s="44"/>
      <c r="E183" s="44"/>
    </row>
    <row r="184" ht="30.0" customHeight="1">
      <c r="A184" s="228">
        <v>41.0</v>
      </c>
      <c r="B184" s="44"/>
      <c r="C184" s="226" t="s">
        <v>4226</v>
      </c>
      <c r="D184" s="44"/>
      <c r="E184" s="44"/>
    </row>
    <row r="185">
      <c r="A185" s="228">
        <v>42.0</v>
      </c>
      <c r="B185" s="44"/>
      <c r="C185" s="226" t="s">
        <v>4233</v>
      </c>
      <c r="D185" s="44"/>
      <c r="E185" s="44"/>
    </row>
    <row r="186" ht="30.0" customHeight="1">
      <c r="A186" s="228">
        <v>43.0</v>
      </c>
      <c r="B186" s="44"/>
      <c r="C186" s="226" t="s">
        <v>4747</v>
      </c>
      <c r="D186" s="44"/>
      <c r="E186" s="44"/>
    </row>
    <row r="187" ht="30.0" customHeight="1">
      <c r="A187" s="228">
        <v>44.0</v>
      </c>
      <c r="B187" s="44"/>
      <c r="C187" s="226" t="s">
        <v>4754</v>
      </c>
      <c r="D187" s="44"/>
      <c r="E187" s="44"/>
    </row>
    <row r="188" ht="30.0" customHeight="1">
      <c r="A188" s="228">
        <v>45.0</v>
      </c>
      <c r="B188" s="44"/>
      <c r="C188" s="226" t="s">
        <v>4756</v>
      </c>
      <c r="D188" s="44"/>
      <c r="E188" s="44"/>
    </row>
    <row r="189">
      <c r="A189" s="228">
        <v>46.0</v>
      </c>
      <c r="B189" s="44"/>
      <c r="C189" s="226" t="s">
        <v>4757</v>
      </c>
      <c r="D189" s="44"/>
      <c r="E189" s="44"/>
    </row>
    <row r="190" ht="30.0" customHeight="1">
      <c r="A190" s="228">
        <v>47.0</v>
      </c>
      <c r="B190" s="44"/>
      <c r="C190" s="226" t="s">
        <v>4759</v>
      </c>
      <c r="D190" s="44"/>
      <c r="E190" s="44"/>
    </row>
    <row r="191" ht="30.0" customHeight="1">
      <c r="A191" s="228">
        <v>48.0</v>
      </c>
      <c r="B191" s="44"/>
      <c r="C191" s="226" t="s">
        <v>4760</v>
      </c>
      <c r="D191" s="44"/>
      <c r="E191" s="44"/>
    </row>
    <row r="192" ht="30.0" customHeight="1">
      <c r="A192" s="228">
        <v>49.0</v>
      </c>
      <c r="B192" s="44"/>
      <c r="C192" s="226" t="s">
        <v>4761</v>
      </c>
      <c r="D192" s="44"/>
      <c r="E192" s="44"/>
    </row>
    <row r="193" ht="30.0" customHeight="1">
      <c r="A193" s="228">
        <v>50.0</v>
      </c>
      <c r="B193" s="44"/>
      <c r="C193" s="226" t="s">
        <v>4762</v>
      </c>
      <c r="D193" s="44"/>
      <c r="E193" s="44"/>
    </row>
    <row r="194" ht="30.75" customHeight="1">
      <c r="A194" s="241">
        <v>51.0</v>
      </c>
      <c r="B194" s="242"/>
      <c r="C194" s="243" t="s">
        <v>4763</v>
      </c>
      <c r="D194" s="242"/>
      <c r="E194" s="242"/>
      <c r="F194" s="242"/>
    </row>
    <row r="195" ht="15.75" customHeight="1">
      <c r="A195" s="228">
        <v>52.0</v>
      </c>
      <c r="B195" s="44"/>
      <c r="C195" s="226" t="s">
        <v>4765</v>
      </c>
      <c r="D195" s="44"/>
      <c r="E195" s="44"/>
    </row>
    <row r="196" ht="30.0" customHeight="1">
      <c r="A196" s="228">
        <v>53.0</v>
      </c>
      <c r="B196" s="44"/>
      <c r="C196" s="226" t="s">
        <v>4767</v>
      </c>
      <c r="D196" s="44"/>
      <c r="E196" s="44"/>
    </row>
    <row r="197">
      <c r="A197" s="228">
        <v>54.0</v>
      </c>
      <c r="B197" s="44"/>
      <c r="C197" s="226" t="s">
        <v>4769</v>
      </c>
      <c r="D197" s="44"/>
      <c r="E197" s="44"/>
    </row>
    <row r="198" ht="30.0" customHeight="1">
      <c r="A198" s="228">
        <v>55.0</v>
      </c>
      <c r="B198" s="44"/>
      <c r="C198" s="226" t="s">
        <v>4771</v>
      </c>
      <c r="D198" s="44"/>
      <c r="E198" s="44"/>
    </row>
    <row r="199" ht="30.0" customHeight="1">
      <c r="A199" s="228">
        <v>56.0</v>
      </c>
      <c r="B199" s="44"/>
      <c r="C199" s="226" t="s">
        <v>4773</v>
      </c>
      <c r="D199" s="44"/>
      <c r="E199" s="44"/>
    </row>
    <row r="200" ht="30.0" customHeight="1">
      <c r="A200" s="228">
        <v>57.0</v>
      </c>
      <c r="B200" s="44"/>
      <c r="C200" s="226" t="s">
        <v>4775</v>
      </c>
      <c r="D200" s="44"/>
      <c r="E200" s="44"/>
    </row>
    <row r="201" ht="30.0" customHeight="1">
      <c r="A201" s="228">
        <v>58.0</v>
      </c>
      <c r="B201" s="44"/>
      <c r="C201" s="226" t="s">
        <v>4777</v>
      </c>
      <c r="D201" s="44"/>
      <c r="E201" s="44"/>
    </row>
    <row r="202" ht="30.0" customHeight="1">
      <c r="A202" s="228">
        <v>59.0</v>
      </c>
      <c r="B202" s="44"/>
      <c r="C202" s="226" t="s">
        <v>4779</v>
      </c>
      <c r="D202" s="44"/>
      <c r="E202" s="44"/>
    </row>
    <row r="203" ht="30.0" customHeight="1">
      <c r="A203" s="228">
        <v>60.0</v>
      </c>
      <c r="B203" s="44"/>
      <c r="C203" s="226" t="s">
        <v>4782</v>
      </c>
      <c r="D203" s="44"/>
      <c r="E203" s="44"/>
    </row>
    <row r="204" ht="30.0" customHeight="1">
      <c r="A204" s="228">
        <v>61.0</v>
      </c>
      <c r="B204" s="44"/>
      <c r="C204" s="226" t="s">
        <v>4784</v>
      </c>
      <c r="D204" s="44"/>
      <c r="E204" s="44"/>
    </row>
    <row r="205" ht="30.0" customHeight="1">
      <c r="A205" s="228">
        <v>62.0</v>
      </c>
      <c r="B205" s="44"/>
      <c r="C205" s="226" t="s">
        <v>4786</v>
      </c>
      <c r="D205" s="44"/>
      <c r="E205" s="44"/>
    </row>
    <row r="206" ht="30.0" customHeight="1">
      <c r="A206" s="228">
        <v>63.0</v>
      </c>
      <c r="B206" s="44"/>
      <c r="C206" s="226" t="s">
        <v>4788</v>
      </c>
      <c r="D206" s="44"/>
      <c r="E206" s="44"/>
    </row>
    <row r="207" ht="30.0" customHeight="1">
      <c r="A207" s="228">
        <v>64.0</v>
      </c>
      <c r="B207" s="44"/>
      <c r="C207" s="226" t="s">
        <v>4790</v>
      </c>
      <c r="D207" s="44"/>
      <c r="E207" s="44"/>
    </row>
    <row r="208">
      <c r="A208" s="228">
        <v>65.0</v>
      </c>
      <c r="B208" s="44"/>
      <c r="C208" s="226" t="s">
        <v>4791</v>
      </c>
      <c r="D208" s="44"/>
      <c r="E208" s="44"/>
    </row>
    <row r="209">
      <c r="A209" s="228">
        <v>66.0</v>
      </c>
      <c r="B209" s="44"/>
      <c r="C209" s="226" t="s">
        <v>4793</v>
      </c>
      <c r="D209" s="44"/>
      <c r="E209" s="44"/>
    </row>
    <row r="210">
      <c r="A210" s="228">
        <v>67.0</v>
      </c>
      <c r="B210" s="44"/>
      <c r="C210" s="226" t="s">
        <v>4794</v>
      </c>
      <c r="D210" s="44"/>
      <c r="E210" s="44"/>
    </row>
    <row r="211">
      <c r="A211" s="228">
        <v>68.0</v>
      </c>
      <c r="B211" s="44"/>
      <c r="C211" s="226" t="s">
        <v>4795</v>
      </c>
      <c r="D211" s="44"/>
      <c r="E211" s="44"/>
    </row>
    <row r="212">
      <c r="A212" s="228">
        <v>69.0</v>
      </c>
      <c r="B212" s="44"/>
      <c r="C212" s="226" t="s">
        <v>4796</v>
      </c>
      <c r="D212" s="44"/>
      <c r="E212" s="44"/>
    </row>
    <row r="213">
      <c r="A213" s="228">
        <v>70.0</v>
      </c>
      <c r="B213" s="44"/>
      <c r="C213" s="226" t="s">
        <v>4797</v>
      </c>
      <c r="D213" s="44"/>
      <c r="E213" s="44"/>
    </row>
    <row r="214">
      <c r="A214" s="228">
        <v>71.0</v>
      </c>
      <c r="B214" s="44"/>
      <c r="C214" s="226" t="s">
        <v>4798</v>
      </c>
      <c r="D214" s="44"/>
      <c r="E214" s="44"/>
    </row>
    <row r="215">
      <c r="A215" s="228">
        <v>72.0</v>
      </c>
      <c r="B215" s="44"/>
      <c r="C215" s="226" t="s">
        <v>4799</v>
      </c>
      <c r="D215" s="44"/>
      <c r="E215" s="44"/>
    </row>
    <row r="216">
      <c r="A216" s="228">
        <v>73.0</v>
      </c>
      <c r="B216" s="44"/>
      <c r="C216" s="226" t="s">
        <v>4800</v>
      </c>
      <c r="D216" s="44"/>
      <c r="E216" s="44"/>
    </row>
    <row r="217" ht="30.0" customHeight="1">
      <c r="A217" s="228">
        <v>74.0</v>
      </c>
      <c r="B217" s="44"/>
      <c r="C217" s="226" t="s">
        <v>4802</v>
      </c>
      <c r="D217" s="44"/>
      <c r="E217" s="44"/>
    </row>
    <row r="218">
      <c r="A218" s="228">
        <v>75.0</v>
      </c>
      <c r="B218" s="44"/>
      <c r="C218" s="226" t="s">
        <v>4804</v>
      </c>
      <c r="D218" s="44"/>
      <c r="E218" s="44"/>
    </row>
    <row r="219" ht="30.0" customHeight="1">
      <c r="A219" s="228">
        <v>76.0</v>
      </c>
      <c r="B219" s="44"/>
      <c r="C219" s="226" t="s">
        <v>4806</v>
      </c>
      <c r="D219" s="44"/>
      <c r="E219" s="44"/>
    </row>
    <row r="220">
      <c r="A220" s="228">
        <v>77.0</v>
      </c>
      <c r="B220" s="44"/>
      <c r="C220" s="226" t="s">
        <v>4808</v>
      </c>
      <c r="D220" s="44"/>
      <c r="E220" s="44"/>
    </row>
    <row r="221">
      <c r="A221" s="228">
        <v>78.0</v>
      </c>
      <c r="B221" s="44"/>
      <c r="C221" s="226" t="s">
        <v>4809</v>
      </c>
      <c r="D221" s="44"/>
      <c r="E221" s="44"/>
    </row>
    <row r="222">
      <c r="A222" s="228">
        <v>79.0</v>
      </c>
      <c r="B222" s="44"/>
      <c r="C222" s="226" t="s">
        <v>4810</v>
      </c>
      <c r="D222" s="44"/>
      <c r="E222" s="44"/>
    </row>
    <row r="223">
      <c r="A223" s="228">
        <v>80.0</v>
      </c>
      <c r="B223" s="44"/>
      <c r="C223" s="226" t="s">
        <v>4812</v>
      </c>
      <c r="D223" s="44"/>
      <c r="E223" s="44"/>
    </row>
    <row r="224">
      <c r="A224" s="228">
        <v>81.0</v>
      </c>
      <c r="B224" s="44"/>
      <c r="C224" s="226" t="s">
        <v>4813</v>
      </c>
      <c r="D224" s="44"/>
      <c r="E224" s="44"/>
    </row>
    <row r="225">
      <c r="A225" s="228">
        <v>82.0</v>
      </c>
      <c r="B225" s="44"/>
      <c r="C225" s="226" t="s">
        <v>4814</v>
      </c>
      <c r="D225" s="44"/>
      <c r="E225" s="44"/>
    </row>
    <row r="226">
      <c r="A226" s="228">
        <v>83.0</v>
      </c>
      <c r="B226" s="44"/>
      <c r="C226" s="226" t="s">
        <v>4815</v>
      </c>
      <c r="D226" s="44"/>
      <c r="E226" s="44"/>
    </row>
    <row r="227">
      <c r="A227" s="228">
        <v>84.0</v>
      </c>
      <c r="B227" s="44"/>
      <c r="C227" s="226" t="s">
        <v>4817</v>
      </c>
      <c r="D227" s="44"/>
      <c r="E227" s="44"/>
    </row>
    <row r="228">
      <c r="A228" s="228">
        <v>85.0</v>
      </c>
      <c r="B228" s="44"/>
      <c r="C228" s="226" t="s">
        <v>4819</v>
      </c>
      <c r="D228" s="44"/>
      <c r="E228" s="44"/>
    </row>
    <row r="229">
      <c r="A229" s="228">
        <v>86.0</v>
      </c>
      <c r="B229" s="44"/>
      <c r="C229" s="226" t="s">
        <v>4822</v>
      </c>
      <c r="D229" s="44"/>
      <c r="E229" s="44"/>
    </row>
    <row r="230">
      <c r="A230" s="228">
        <v>87.0</v>
      </c>
      <c r="B230" s="44"/>
      <c r="C230" s="226" t="s">
        <v>4825</v>
      </c>
      <c r="D230" s="44"/>
      <c r="E230" s="44"/>
    </row>
    <row r="231">
      <c r="A231" s="228">
        <v>88.0</v>
      </c>
      <c r="B231" s="44"/>
      <c r="C231" s="226" t="s">
        <v>4829</v>
      </c>
      <c r="D231" s="44"/>
      <c r="E231" s="44"/>
    </row>
    <row r="232">
      <c r="A232" s="228">
        <v>89.0</v>
      </c>
      <c r="B232" s="44"/>
      <c r="C232" s="226" t="s">
        <v>4833</v>
      </c>
      <c r="D232" s="44"/>
      <c r="E232" s="44"/>
    </row>
    <row r="233">
      <c r="A233" s="228">
        <v>90.0</v>
      </c>
      <c r="B233" s="44"/>
      <c r="C233" s="226" t="s">
        <v>4836</v>
      </c>
      <c r="D233" s="44"/>
      <c r="E233" s="44"/>
    </row>
    <row r="234">
      <c r="A234" s="228">
        <v>91.0</v>
      </c>
      <c r="B234" s="44"/>
      <c r="C234" s="226" t="s">
        <v>5285</v>
      </c>
      <c r="D234" s="44"/>
      <c r="E234" s="44"/>
    </row>
    <row r="235">
      <c r="A235" s="228">
        <v>92.0</v>
      </c>
      <c r="B235" s="44"/>
      <c r="C235" s="226" t="s">
        <v>5310</v>
      </c>
      <c r="D235" s="44"/>
      <c r="E235" s="44"/>
    </row>
    <row r="236">
      <c r="A236" s="228">
        <v>93.0</v>
      </c>
      <c r="B236" s="44"/>
      <c r="C236" s="226" t="s">
        <v>5318</v>
      </c>
      <c r="D236" s="44"/>
      <c r="E236" s="44"/>
    </row>
    <row r="237">
      <c r="A237" s="228">
        <v>94.0</v>
      </c>
      <c r="B237" s="44"/>
      <c r="C237" s="226" t="s">
        <v>5321</v>
      </c>
      <c r="D237" s="44"/>
      <c r="E237" s="44"/>
    </row>
    <row r="238">
      <c r="A238" s="228">
        <v>95.0</v>
      </c>
      <c r="B238" s="44"/>
      <c r="C238" s="226" t="s">
        <v>5322</v>
      </c>
      <c r="D238" s="44"/>
      <c r="E238" s="44"/>
    </row>
    <row r="239">
      <c r="A239" s="228">
        <v>96.0</v>
      </c>
      <c r="B239" s="44"/>
      <c r="C239" s="226" t="s">
        <v>5485</v>
      </c>
      <c r="D239" s="44"/>
      <c r="E239" s="44"/>
    </row>
    <row r="240">
      <c r="A240" s="228">
        <v>97.0</v>
      </c>
      <c r="B240" s="44"/>
      <c r="C240" s="226" t="s">
        <v>5489</v>
      </c>
      <c r="D240" s="44"/>
      <c r="E240" s="44"/>
    </row>
    <row r="241">
      <c r="A241" s="228">
        <v>98.0</v>
      </c>
      <c r="B241" s="44"/>
      <c r="C241" s="226" t="s">
        <v>5491</v>
      </c>
      <c r="D241" s="44"/>
      <c r="E241" s="44"/>
    </row>
    <row r="242">
      <c r="A242" s="228">
        <v>99.0</v>
      </c>
      <c r="B242" s="44"/>
      <c r="C242" s="226" t="s">
        <v>5493</v>
      </c>
      <c r="D242" s="44"/>
      <c r="E242" s="44"/>
    </row>
    <row r="243">
      <c r="A243" s="228">
        <v>100.0</v>
      </c>
      <c r="B243" s="44"/>
      <c r="C243" s="226" t="s">
        <v>5494</v>
      </c>
      <c r="D243" s="44"/>
      <c r="E243" s="44"/>
    </row>
    <row r="244">
      <c r="A244" s="228">
        <v>101.0</v>
      </c>
      <c r="B244" s="44"/>
      <c r="C244" s="226" t="s">
        <v>5495</v>
      </c>
      <c r="D244" s="44"/>
      <c r="E244" s="44"/>
    </row>
    <row r="245">
      <c r="A245" s="228">
        <v>102.0</v>
      </c>
      <c r="B245" s="44"/>
      <c r="C245" s="226" t="s">
        <v>5496</v>
      </c>
      <c r="D245" s="44"/>
      <c r="E245" s="44"/>
    </row>
    <row r="246">
      <c r="A246" s="228">
        <v>103.0</v>
      </c>
      <c r="B246" s="44"/>
      <c r="C246" s="226" t="s">
        <v>5497</v>
      </c>
      <c r="D246" s="44"/>
      <c r="E246" s="44"/>
    </row>
    <row r="247">
      <c r="A247" s="228">
        <v>104.0</v>
      </c>
      <c r="B247" s="44"/>
      <c r="C247" s="226" t="s">
        <v>5498</v>
      </c>
      <c r="D247" s="44"/>
      <c r="E247" s="44"/>
    </row>
    <row r="248">
      <c r="A248" s="228">
        <v>105.0</v>
      </c>
      <c r="B248" s="44"/>
      <c r="C248" s="226" t="s">
        <v>5499</v>
      </c>
      <c r="D248" s="44"/>
      <c r="E248" s="44"/>
    </row>
    <row r="249" ht="15.75" customHeight="1">
      <c r="A249" s="241">
        <v>106.0</v>
      </c>
      <c r="B249" s="242"/>
      <c r="C249" s="243" t="s">
        <v>5501</v>
      </c>
      <c r="D249" s="242"/>
      <c r="E249" s="242"/>
      <c r="F249" s="242"/>
    </row>
    <row r="250" ht="15.75" customHeight="1">
      <c r="A250" s="228">
        <v>107.0</v>
      </c>
      <c r="B250" s="44"/>
      <c r="C250" s="226" t="s">
        <v>5503</v>
      </c>
      <c r="D250" s="44"/>
      <c r="E250" s="44"/>
    </row>
    <row r="251">
      <c r="A251" s="228">
        <v>108.0</v>
      </c>
      <c r="B251" s="44"/>
      <c r="C251" s="226" t="s">
        <v>5507</v>
      </c>
      <c r="D251" s="44"/>
      <c r="E251" s="44"/>
    </row>
    <row r="252">
      <c r="A252" s="228">
        <v>109.0</v>
      </c>
      <c r="B252" s="44"/>
      <c r="C252" s="226" t="s">
        <v>5511</v>
      </c>
      <c r="D252" s="44"/>
      <c r="E252" s="44"/>
    </row>
    <row r="253" ht="30.0" customHeight="1">
      <c r="A253" s="228">
        <v>110.0</v>
      </c>
      <c r="B253" s="44"/>
      <c r="C253" s="226" t="s">
        <v>5515</v>
      </c>
      <c r="D253" s="44"/>
      <c r="E253" s="44"/>
    </row>
    <row r="254" ht="30.0" customHeight="1">
      <c r="A254" s="228">
        <v>111.0</v>
      </c>
      <c r="B254" s="44"/>
      <c r="C254" s="226" t="s">
        <v>5521</v>
      </c>
      <c r="D254" s="44"/>
      <c r="E254" s="44"/>
    </row>
    <row r="255" ht="30.0" customHeight="1">
      <c r="A255" s="228">
        <v>112.0</v>
      </c>
      <c r="B255" s="44"/>
      <c r="C255" s="226" t="s">
        <v>5525</v>
      </c>
      <c r="D255" s="44"/>
      <c r="E255" s="44"/>
    </row>
    <row r="256" ht="30.0" customHeight="1">
      <c r="A256" s="228">
        <v>113.0</v>
      </c>
      <c r="B256" s="44"/>
      <c r="C256" s="226" t="s">
        <v>5529</v>
      </c>
      <c r="D256" s="44"/>
      <c r="E256" s="44"/>
    </row>
    <row r="257">
      <c r="A257" s="228">
        <v>114.0</v>
      </c>
      <c r="B257" s="44"/>
      <c r="C257" s="226" t="s">
        <v>5532</v>
      </c>
      <c r="D257" s="44"/>
      <c r="E257" s="44"/>
    </row>
    <row r="258" ht="30.0" customHeight="1">
      <c r="A258" s="228">
        <v>115.0</v>
      </c>
      <c r="B258" s="44"/>
      <c r="C258" s="226" t="s">
        <v>5533</v>
      </c>
      <c r="D258" s="44"/>
      <c r="E258" s="44"/>
    </row>
    <row r="259">
      <c r="A259" s="228">
        <v>116.0</v>
      </c>
      <c r="B259" s="44"/>
      <c r="C259" s="226" t="s">
        <v>5534</v>
      </c>
      <c r="D259" s="44"/>
      <c r="E259" s="44"/>
    </row>
    <row r="260">
      <c r="A260" s="228">
        <v>117.0</v>
      </c>
      <c r="B260" s="44"/>
      <c r="C260" s="226" t="s">
        <v>5535</v>
      </c>
      <c r="D260" s="44"/>
      <c r="E260" s="44"/>
    </row>
    <row r="261">
      <c r="A261" s="228">
        <v>118.0</v>
      </c>
      <c r="B261" s="44"/>
      <c r="C261" s="226" t="s">
        <v>5539</v>
      </c>
      <c r="D261" s="44"/>
      <c r="E261" s="44"/>
    </row>
    <row r="262">
      <c r="A262" s="228">
        <v>119.0</v>
      </c>
      <c r="B262" s="44"/>
      <c r="C262" s="226" t="s">
        <v>5543</v>
      </c>
      <c r="D262" s="44"/>
      <c r="E262" s="44"/>
    </row>
    <row r="263">
      <c r="A263" s="228">
        <v>120.0</v>
      </c>
      <c r="B263" s="44"/>
      <c r="C263" s="226" t="s">
        <v>5546</v>
      </c>
      <c r="D263" s="44"/>
      <c r="E263" s="44"/>
    </row>
    <row r="264">
      <c r="A264" s="228">
        <v>121.0</v>
      </c>
      <c r="B264" s="44"/>
      <c r="C264" s="226" t="s">
        <v>5551</v>
      </c>
      <c r="D264" s="44"/>
      <c r="E264" s="44"/>
    </row>
    <row r="265">
      <c r="A265" s="228">
        <v>122.0</v>
      </c>
      <c r="B265" s="44"/>
      <c r="C265" s="226" t="s">
        <v>5555</v>
      </c>
      <c r="D265" s="44"/>
      <c r="E265" s="44"/>
    </row>
    <row r="266" ht="30.0" customHeight="1">
      <c r="A266" s="228">
        <v>123.0</v>
      </c>
      <c r="B266" s="44"/>
      <c r="C266" s="226" t="s">
        <v>5560</v>
      </c>
      <c r="D266" s="44"/>
      <c r="E266" s="44"/>
    </row>
    <row r="267" ht="30.0" customHeight="1">
      <c r="A267" s="228">
        <v>124.0</v>
      </c>
      <c r="B267" s="44"/>
      <c r="C267" s="226" t="s">
        <v>5563</v>
      </c>
      <c r="D267" s="44"/>
      <c r="E267" s="44"/>
    </row>
    <row r="268" ht="30.0" customHeight="1">
      <c r="A268" s="228">
        <v>125.0</v>
      </c>
      <c r="B268" s="44"/>
      <c r="C268" s="226" t="s">
        <v>5566</v>
      </c>
      <c r="D268" s="44"/>
      <c r="E268" s="44"/>
    </row>
    <row r="269">
      <c r="A269" s="228">
        <v>126.0</v>
      </c>
      <c r="B269" s="44"/>
      <c r="C269" s="226" t="s">
        <v>5748</v>
      </c>
      <c r="D269" s="44"/>
      <c r="E269" s="44"/>
    </row>
    <row r="270" ht="30.0" customHeight="1">
      <c r="A270" s="228">
        <v>127.0</v>
      </c>
      <c r="B270" s="44"/>
      <c r="C270" s="226" t="s">
        <v>5965</v>
      </c>
      <c r="D270" s="44"/>
      <c r="E270" s="44"/>
    </row>
    <row r="271" ht="30.0" customHeight="1">
      <c r="A271" s="228">
        <v>128.0</v>
      </c>
      <c r="B271" s="44"/>
      <c r="C271" s="226" t="s">
        <v>5974</v>
      </c>
      <c r="D271" s="44"/>
      <c r="E271" s="44"/>
    </row>
    <row r="272" ht="30.0" customHeight="1">
      <c r="A272" s="228">
        <v>129.0</v>
      </c>
      <c r="B272" s="44"/>
      <c r="C272" s="226" t="s">
        <v>5981</v>
      </c>
      <c r="D272" s="44"/>
      <c r="E272" s="44"/>
    </row>
    <row r="273">
      <c r="A273" s="228">
        <v>130.0</v>
      </c>
      <c r="B273" s="44"/>
      <c r="C273" s="226" t="s">
        <v>5987</v>
      </c>
      <c r="D273" s="44"/>
      <c r="E273" s="44"/>
    </row>
    <row r="274">
      <c r="A274" s="228">
        <v>131.0</v>
      </c>
      <c r="B274" s="44"/>
      <c r="C274" s="226" t="s">
        <v>5993</v>
      </c>
      <c r="D274" s="44"/>
      <c r="E274" s="44"/>
    </row>
    <row r="275" ht="30.0" customHeight="1">
      <c r="A275" s="228">
        <v>132.0</v>
      </c>
      <c r="B275" s="44"/>
      <c r="C275" s="226" t="s">
        <v>5997</v>
      </c>
      <c r="D275" s="44"/>
      <c r="E275" s="44"/>
    </row>
    <row r="276" ht="30.0" customHeight="1">
      <c r="A276" s="228">
        <v>133.0</v>
      </c>
      <c r="B276" s="44"/>
      <c r="C276" s="226" t="s">
        <v>6002</v>
      </c>
      <c r="D276" s="44"/>
      <c r="E276" s="44"/>
    </row>
    <row r="277" ht="30.0" customHeight="1">
      <c r="A277" s="228">
        <v>134.0</v>
      </c>
      <c r="B277" s="44"/>
      <c r="C277" s="226" t="s">
        <v>6010</v>
      </c>
      <c r="D277" s="44"/>
      <c r="E277" s="44"/>
    </row>
    <row r="278" ht="30.0" customHeight="1">
      <c r="A278" s="228">
        <v>135.0</v>
      </c>
      <c r="B278" s="44"/>
      <c r="C278" s="226" t="s">
        <v>6014</v>
      </c>
      <c r="D278" s="44"/>
      <c r="E278" s="44"/>
    </row>
    <row r="279" ht="30.0" customHeight="1">
      <c r="A279" s="228">
        <v>136.0</v>
      </c>
      <c r="B279" s="44"/>
      <c r="C279" s="226" t="s">
        <v>6023</v>
      </c>
      <c r="D279" s="44"/>
      <c r="E279" s="44"/>
    </row>
    <row r="280" ht="30.0" customHeight="1">
      <c r="A280" s="228">
        <v>137.0</v>
      </c>
      <c r="B280" s="44"/>
      <c r="C280" s="226" t="s">
        <v>6025</v>
      </c>
      <c r="D280" s="44"/>
      <c r="E280" s="44"/>
    </row>
    <row r="281" ht="45.0" customHeight="1">
      <c r="A281" s="228">
        <v>138.0</v>
      </c>
      <c r="B281" s="44"/>
      <c r="C281" s="226" t="s">
        <v>6026</v>
      </c>
      <c r="D281" s="44"/>
      <c r="E281" s="44"/>
    </row>
    <row r="282" ht="30.0" customHeight="1">
      <c r="A282" s="228">
        <v>139.0</v>
      </c>
      <c r="B282" s="44"/>
      <c r="C282" s="226" t="s">
        <v>6029</v>
      </c>
      <c r="D282" s="44"/>
      <c r="E282" s="44"/>
    </row>
    <row r="283" ht="30.0" customHeight="1">
      <c r="A283" s="228">
        <v>140.0</v>
      </c>
      <c r="B283" s="44"/>
      <c r="C283" s="226" t="s">
        <v>6031</v>
      </c>
      <c r="D283" s="44"/>
      <c r="E283" s="44"/>
    </row>
    <row r="284" ht="30.0" customHeight="1">
      <c r="A284" s="228">
        <v>141.0</v>
      </c>
      <c r="B284" s="44"/>
      <c r="C284" s="226" t="s">
        <v>6033</v>
      </c>
      <c r="D284" s="44"/>
      <c r="E284" s="44"/>
    </row>
    <row r="285" ht="30.0" customHeight="1">
      <c r="A285" s="228">
        <v>142.0</v>
      </c>
      <c r="B285" s="44"/>
      <c r="C285" s="226" t="s">
        <v>6035</v>
      </c>
      <c r="D285" s="44"/>
      <c r="E285" s="44"/>
    </row>
    <row r="286" ht="30.0" customHeight="1">
      <c r="A286" s="228">
        <v>143.0</v>
      </c>
      <c r="B286" s="44"/>
      <c r="C286" s="226" t="s">
        <v>6036</v>
      </c>
      <c r="D286" s="44"/>
      <c r="E286" s="44"/>
    </row>
    <row r="287" ht="15.75" customHeight="1">
      <c r="A287" s="241"/>
      <c r="B287" s="242"/>
      <c r="C287" s="243"/>
      <c r="D287" s="242"/>
      <c r="E287" s="242"/>
      <c r="F287" s="242"/>
    </row>
    <row r="288" ht="15.75" customHeight="1">
      <c r="A288" s="228"/>
      <c r="B288" s="44"/>
      <c r="C288" s="226"/>
      <c r="D288" s="44"/>
      <c r="E288" s="44"/>
    </row>
    <row r="289" ht="30.0" customHeight="1">
      <c r="A289" s="228"/>
      <c r="B289" s="44" t="s">
        <v>6038</v>
      </c>
      <c r="C289" s="226" t="s">
        <v>6039</v>
      </c>
      <c r="D289" s="44"/>
      <c r="E289" s="44"/>
    </row>
    <row r="290">
      <c r="A290" s="228"/>
      <c r="B290" s="44"/>
      <c r="C290" s="226"/>
      <c r="D290" s="44"/>
      <c r="E290" s="44"/>
    </row>
    <row r="291">
      <c r="A291" s="228"/>
      <c r="B291" s="44"/>
      <c r="C291" s="226" t="s">
        <v>6040</v>
      </c>
      <c r="D291" s="44"/>
      <c r="E291" s="44"/>
    </row>
    <row r="292">
      <c r="A292" s="228"/>
      <c r="B292" s="44"/>
      <c r="C292" s="226"/>
      <c r="D292" s="44"/>
      <c r="E292" s="44"/>
    </row>
    <row r="293" ht="30.0" customHeight="1">
      <c r="A293" s="228">
        <v>1.0</v>
      </c>
      <c r="B293" s="44"/>
      <c r="C293" s="226" t="s">
        <v>6042</v>
      </c>
      <c r="D293" s="44"/>
      <c r="E293" s="44"/>
    </row>
    <row r="294">
      <c r="A294" s="228">
        <v>2.0</v>
      </c>
      <c r="B294" s="44"/>
      <c r="C294" s="226" t="s">
        <v>6044</v>
      </c>
      <c r="D294" s="44"/>
      <c r="E294" s="44"/>
    </row>
    <row r="295">
      <c r="A295" s="228">
        <v>3.0</v>
      </c>
      <c r="B295" s="44"/>
      <c r="C295" s="226" t="s">
        <v>6047</v>
      </c>
      <c r="D295" s="44"/>
      <c r="E295" s="44"/>
    </row>
    <row r="296">
      <c r="A296" s="228">
        <v>4.0</v>
      </c>
      <c r="B296" s="44"/>
      <c r="C296" s="226" t="s">
        <v>6049</v>
      </c>
      <c r="D296" s="44"/>
      <c r="E296" s="44"/>
    </row>
    <row r="297" ht="30.0" customHeight="1">
      <c r="A297" s="228">
        <v>5.0</v>
      </c>
      <c r="B297" s="44"/>
      <c r="C297" s="226" t="s">
        <v>6050</v>
      </c>
      <c r="D297" s="44"/>
      <c r="E297" s="44"/>
    </row>
    <row r="298">
      <c r="A298" s="228">
        <v>6.0</v>
      </c>
      <c r="B298" s="44"/>
      <c r="C298" s="226" t="s">
        <v>6052</v>
      </c>
      <c r="D298" s="44"/>
      <c r="E298" s="44"/>
    </row>
    <row r="299">
      <c r="A299" s="228">
        <v>7.0</v>
      </c>
      <c r="B299" s="44"/>
      <c r="C299" s="226" t="s">
        <v>6054</v>
      </c>
      <c r="D299" s="44"/>
      <c r="E299" s="44"/>
    </row>
    <row r="300" ht="30.0" customHeight="1">
      <c r="A300" s="228">
        <v>8.0</v>
      </c>
      <c r="B300" s="44"/>
      <c r="C300" s="226" t="s">
        <v>6055</v>
      </c>
      <c r="D300" s="44"/>
      <c r="E300" s="44"/>
    </row>
    <row r="301">
      <c r="A301" s="228">
        <v>9.0</v>
      </c>
      <c r="B301" s="44"/>
      <c r="C301" s="226" t="s">
        <v>6057</v>
      </c>
      <c r="D301" s="44"/>
      <c r="E301" s="44"/>
    </row>
    <row r="302">
      <c r="A302" s="228">
        <v>10.0</v>
      </c>
      <c r="B302" s="44"/>
      <c r="C302" s="226" t="s">
        <v>6059</v>
      </c>
      <c r="D302" s="44"/>
      <c r="E302" s="44"/>
    </row>
    <row r="303">
      <c r="A303" s="228">
        <v>11.0</v>
      </c>
      <c r="B303" s="44"/>
      <c r="C303" s="226" t="s">
        <v>6060</v>
      </c>
      <c r="D303" s="44"/>
      <c r="E303" s="44"/>
    </row>
    <row r="304">
      <c r="A304" s="228">
        <v>12.0</v>
      </c>
      <c r="B304" s="44"/>
      <c r="C304" s="226" t="s">
        <v>6062</v>
      </c>
      <c r="D304" s="44"/>
      <c r="E304" s="44"/>
    </row>
    <row r="305" ht="30.0" customHeight="1">
      <c r="A305" s="228">
        <v>13.0</v>
      </c>
      <c r="B305" s="44"/>
      <c r="C305" s="226" t="s">
        <v>6064</v>
      </c>
      <c r="D305" s="44"/>
      <c r="E305" s="44"/>
    </row>
    <row r="306" ht="30.0" customHeight="1">
      <c r="A306" s="228">
        <v>14.0</v>
      </c>
      <c r="B306" s="44"/>
      <c r="C306" s="226" t="s">
        <v>6065</v>
      </c>
      <c r="D306" s="44"/>
      <c r="E306" s="44"/>
    </row>
    <row r="307">
      <c r="A307" s="228">
        <v>15.0</v>
      </c>
      <c r="B307" s="44"/>
      <c r="C307" s="226" t="s">
        <v>6068</v>
      </c>
      <c r="D307" s="44"/>
      <c r="E307" s="44"/>
    </row>
    <row r="308">
      <c r="A308" s="228">
        <v>16.0</v>
      </c>
      <c r="B308" s="44"/>
      <c r="C308" s="226" t="s">
        <v>6069</v>
      </c>
      <c r="D308" s="44"/>
      <c r="E308" s="44"/>
    </row>
    <row r="309" ht="30.0" customHeight="1">
      <c r="A309" s="228">
        <v>17.0</v>
      </c>
      <c r="B309" s="44"/>
      <c r="C309" s="226" t="s">
        <v>6071</v>
      </c>
      <c r="D309" s="44"/>
      <c r="E309" s="44"/>
    </row>
    <row r="310" ht="30.0" customHeight="1">
      <c r="A310" s="228">
        <v>18.0</v>
      </c>
      <c r="B310" s="44"/>
      <c r="C310" s="226" t="s">
        <v>6072</v>
      </c>
      <c r="D310" s="44"/>
      <c r="E310" s="44"/>
    </row>
    <row r="311" ht="30.0" customHeight="1">
      <c r="A311" s="228">
        <v>19.0</v>
      </c>
      <c r="B311" s="44"/>
      <c r="C311" s="226" t="s">
        <v>6074</v>
      </c>
      <c r="D311" s="44"/>
      <c r="E311" s="44"/>
    </row>
    <row r="312">
      <c r="A312" s="228">
        <v>20.0</v>
      </c>
      <c r="B312" s="44"/>
      <c r="C312" s="226" t="s">
        <v>6075</v>
      </c>
      <c r="D312" s="44"/>
      <c r="E312" s="44"/>
    </row>
    <row r="313">
      <c r="A313" s="228">
        <v>21.0</v>
      </c>
      <c r="B313" s="44"/>
      <c r="C313" s="226" t="s">
        <v>6077</v>
      </c>
      <c r="D313" s="44"/>
      <c r="E313" s="44"/>
    </row>
    <row r="314" ht="45.0" customHeight="1">
      <c r="A314" s="228">
        <v>22.0</v>
      </c>
      <c r="B314" s="44"/>
      <c r="C314" s="226" t="s">
        <v>6080</v>
      </c>
      <c r="D314" s="44"/>
      <c r="E314" s="44"/>
    </row>
    <row r="315">
      <c r="A315" s="228">
        <v>23.0</v>
      </c>
      <c r="B315" s="44"/>
      <c r="C315" s="226" t="s">
        <v>6081</v>
      </c>
      <c r="D315" s="44"/>
      <c r="E315" s="44"/>
    </row>
    <row r="316">
      <c r="A316" s="228">
        <v>24.0</v>
      </c>
      <c r="B316" s="44"/>
      <c r="C316" s="226" t="s">
        <v>6082</v>
      </c>
      <c r="D316" s="44"/>
      <c r="E316" s="44"/>
    </row>
    <row r="317">
      <c r="A317" s="228">
        <v>25.0</v>
      </c>
      <c r="B317" s="44"/>
      <c r="C317" s="226" t="s">
        <v>6083</v>
      </c>
      <c r="D317" s="44"/>
      <c r="E317" s="44"/>
    </row>
    <row r="318">
      <c r="A318" s="228">
        <v>26.0</v>
      </c>
      <c r="B318" s="44"/>
      <c r="C318" s="226" t="s">
        <v>6084</v>
      </c>
      <c r="D318" s="44"/>
      <c r="E318" s="44"/>
    </row>
    <row r="319" ht="30.0" customHeight="1">
      <c r="A319" s="228">
        <v>27.0</v>
      </c>
      <c r="B319" s="44"/>
      <c r="C319" s="226" t="s">
        <v>6085</v>
      </c>
      <c r="D319" s="44"/>
      <c r="E319" s="44"/>
    </row>
    <row r="320">
      <c r="A320" s="228">
        <v>28.0</v>
      </c>
      <c r="B320" s="44"/>
      <c r="C320" s="226" t="s">
        <v>6086</v>
      </c>
      <c r="D320" s="44"/>
      <c r="E320" s="44"/>
    </row>
    <row r="321">
      <c r="A321" s="228">
        <v>29.0</v>
      </c>
      <c r="B321" s="44"/>
      <c r="C321" s="226" t="s">
        <v>6088</v>
      </c>
      <c r="D321" s="44"/>
      <c r="E321" s="44"/>
    </row>
    <row r="322">
      <c r="A322" s="228">
        <v>30.0</v>
      </c>
      <c r="B322" s="44"/>
      <c r="C322" s="226" t="s">
        <v>6089</v>
      </c>
      <c r="D322" s="44"/>
      <c r="E322" s="44"/>
    </row>
    <row r="323">
      <c r="A323" s="228">
        <v>31.0</v>
      </c>
      <c r="B323" s="44"/>
      <c r="C323" s="226" t="s">
        <v>6091</v>
      </c>
      <c r="D323" s="44"/>
      <c r="E323" s="44"/>
    </row>
    <row r="324">
      <c r="A324" s="228">
        <v>32.0</v>
      </c>
      <c r="B324" s="44"/>
      <c r="C324" s="226" t="s">
        <v>6093</v>
      </c>
      <c r="D324" s="44"/>
      <c r="E324" s="44"/>
    </row>
    <row r="325">
      <c r="A325" s="228">
        <v>33.0</v>
      </c>
      <c r="B325" s="44"/>
      <c r="C325" s="226" t="s">
        <v>6094</v>
      </c>
      <c r="D325" s="44"/>
      <c r="E325" s="44"/>
    </row>
    <row r="326">
      <c r="A326" s="228">
        <v>34.0</v>
      </c>
      <c r="B326" s="44"/>
      <c r="C326" s="226" t="s">
        <v>6096</v>
      </c>
      <c r="D326" s="44"/>
      <c r="E326" s="44"/>
    </row>
    <row r="327">
      <c r="A327" s="228">
        <v>35.0</v>
      </c>
      <c r="B327" s="44"/>
      <c r="C327" s="226" t="s">
        <v>6098</v>
      </c>
      <c r="D327" s="44"/>
      <c r="E327" s="44"/>
    </row>
    <row r="328" ht="30.0" customHeight="1">
      <c r="A328" s="228">
        <v>36.0</v>
      </c>
      <c r="B328" s="44"/>
      <c r="C328" s="226" t="s">
        <v>6099</v>
      </c>
      <c r="D328" s="44"/>
      <c r="E328" s="44"/>
    </row>
    <row r="329" ht="30.0" customHeight="1">
      <c r="A329" s="228">
        <v>37.0</v>
      </c>
      <c r="B329" s="44"/>
      <c r="C329" s="226" t="s">
        <v>6101</v>
      </c>
      <c r="D329" s="44"/>
      <c r="E329" s="44"/>
    </row>
    <row r="330">
      <c r="A330" s="228">
        <v>38.0</v>
      </c>
      <c r="B330" s="44"/>
      <c r="C330" s="226" t="s">
        <v>6103</v>
      </c>
      <c r="D330" s="44"/>
      <c r="E330" s="44"/>
    </row>
    <row r="331" ht="30.0" customHeight="1">
      <c r="A331" s="228">
        <v>39.0</v>
      </c>
      <c r="B331" s="44"/>
      <c r="C331" s="226" t="s">
        <v>6104</v>
      </c>
      <c r="D331" s="44"/>
      <c r="E331" s="44"/>
    </row>
    <row r="332">
      <c r="A332" s="228">
        <v>40.0</v>
      </c>
      <c r="B332" s="44"/>
      <c r="C332" s="226" t="s">
        <v>6106</v>
      </c>
      <c r="D332" s="44"/>
      <c r="E332" s="44"/>
    </row>
    <row r="333">
      <c r="A333" s="228">
        <v>41.0</v>
      </c>
      <c r="B333" s="44"/>
      <c r="C333" s="226" t="s">
        <v>6108</v>
      </c>
      <c r="D333" s="44"/>
      <c r="E333" s="44"/>
    </row>
    <row r="334" ht="30.0" customHeight="1">
      <c r="A334" s="228">
        <v>42.0</v>
      </c>
      <c r="B334" s="44"/>
      <c r="C334" s="226" t="s">
        <v>6109</v>
      </c>
      <c r="D334" s="44"/>
      <c r="E334" s="44"/>
    </row>
    <row r="335">
      <c r="A335" s="228">
        <v>43.0</v>
      </c>
      <c r="B335" s="44"/>
      <c r="C335" s="226" t="s">
        <v>6113</v>
      </c>
      <c r="D335" s="44"/>
      <c r="E335" s="44"/>
    </row>
    <row r="336">
      <c r="A336" s="228">
        <v>44.0</v>
      </c>
      <c r="B336" s="44"/>
      <c r="C336" s="226" t="s">
        <v>6115</v>
      </c>
      <c r="D336" s="44"/>
      <c r="E336" s="44"/>
    </row>
    <row r="337">
      <c r="A337" s="228">
        <v>45.0</v>
      </c>
      <c r="B337" s="44"/>
      <c r="C337" s="226" t="s">
        <v>6116</v>
      </c>
      <c r="D337" s="44"/>
      <c r="E337" s="44"/>
    </row>
    <row r="338">
      <c r="A338" s="228">
        <v>46.0</v>
      </c>
      <c r="B338" s="44"/>
      <c r="C338" s="226" t="s">
        <v>6118</v>
      </c>
      <c r="D338" s="44"/>
      <c r="E338" s="44"/>
    </row>
    <row r="339" ht="30.0" customHeight="1">
      <c r="A339" s="228">
        <v>47.0</v>
      </c>
      <c r="B339" s="44"/>
      <c r="C339" s="226" t="s">
        <v>6120</v>
      </c>
      <c r="D339" s="44"/>
      <c r="E339" s="44"/>
    </row>
    <row r="340" ht="30.0" customHeight="1">
      <c r="A340" s="228">
        <v>48.0</v>
      </c>
      <c r="B340" s="44"/>
      <c r="C340" s="226" t="s">
        <v>6121</v>
      </c>
      <c r="D340" s="44"/>
      <c r="E340" s="44"/>
    </row>
    <row r="341" ht="15.75" customHeight="1">
      <c r="A341" s="241">
        <v>49.0</v>
      </c>
      <c r="B341" s="242"/>
      <c r="C341" s="243" t="s">
        <v>6122</v>
      </c>
      <c r="D341" s="242"/>
      <c r="E341" s="242"/>
      <c r="F341" s="242"/>
    </row>
    <row r="342" ht="15.75" customHeight="1">
      <c r="A342" s="228">
        <v>50.0</v>
      </c>
      <c r="B342" s="44"/>
      <c r="C342" s="226" t="s">
        <v>6123</v>
      </c>
      <c r="D342" s="44"/>
      <c r="E342" s="44"/>
    </row>
    <row r="343" ht="30.0" customHeight="1">
      <c r="A343" s="228">
        <v>51.0</v>
      </c>
      <c r="B343" s="44"/>
      <c r="C343" s="226" t="s">
        <v>6126</v>
      </c>
      <c r="D343" s="44"/>
      <c r="E343" s="44"/>
    </row>
    <row r="344" ht="30.0" customHeight="1">
      <c r="A344" s="228">
        <v>52.0</v>
      </c>
      <c r="B344" s="44"/>
      <c r="C344" s="226" t="s">
        <v>6129</v>
      </c>
      <c r="D344" s="44"/>
      <c r="E344" s="44"/>
    </row>
    <row r="345" ht="45.0" customHeight="1">
      <c r="A345" s="228">
        <v>53.0</v>
      </c>
      <c r="B345" s="44"/>
      <c r="C345" s="226" t="s">
        <v>6131</v>
      </c>
      <c r="D345" s="44"/>
      <c r="E345" s="44"/>
    </row>
    <row r="346" ht="30.0" customHeight="1">
      <c r="A346" s="228">
        <v>54.0</v>
      </c>
      <c r="B346" s="44"/>
      <c r="C346" s="226" t="s">
        <v>6133</v>
      </c>
      <c r="D346" s="44"/>
      <c r="E346" s="44"/>
    </row>
    <row r="347" ht="30.0" customHeight="1">
      <c r="A347" s="228">
        <v>55.0</v>
      </c>
      <c r="B347" s="44"/>
      <c r="C347" s="226" t="s">
        <v>6137</v>
      </c>
      <c r="D347" s="44"/>
      <c r="E347" s="44"/>
    </row>
    <row r="348">
      <c r="A348" s="228">
        <v>56.0</v>
      </c>
      <c r="B348" s="44"/>
      <c r="C348" s="226" t="s">
        <v>6138</v>
      </c>
      <c r="D348" s="44"/>
      <c r="E348" s="44"/>
    </row>
    <row r="349" ht="30.0" customHeight="1">
      <c r="A349" s="228">
        <v>57.0</v>
      </c>
      <c r="B349" s="44"/>
      <c r="C349" s="226" t="s">
        <v>6140</v>
      </c>
      <c r="D349" s="44"/>
      <c r="E349" s="44"/>
    </row>
    <row r="350" ht="30.0" customHeight="1">
      <c r="A350" s="228">
        <v>58.0</v>
      </c>
      <c r="B350" s="44"/>
      <c r="C350" s="226" t="s">
        <v>6143</v>
      </c>
      <c r="D350" s="44"/>
      <c r="E350" s="44"/>
    </row>
    <row r="351" ht="60.0" customHeight="1">
      <c r="A351" s="228">
        <v>59.0</v>
      </c>
      <c r="B351" s="44"/>
      <c r="C351" s="226" t="s">
        <v>6145</v>
      </c>
      <c r="D351" s="44"/>
      <c r="E351" s="44"/>
    </row>
    <row r="352" ht="30.0" customHeight="1">
      <c r="A352" s="228">
        <v>60.0</v>
      </c>
      <c r="B352" s="44"/>
      <c r="C352" s="226" t="s">
        <v>6147</v>
      </c>
      <c r="D352" s="44"/>
      <c r="E352" s="44"/>
    </row>
    <row r="353" ht="30.0" customHeight="1">
      <c r="A353" s="228">
        <v>61.0</v>
      </c>
      <c r="B353" s="44"/>
      <c r="C353" s="226" t="s">
        <v>6148</v>
      </c>
      <c r="D353" s="44"/>
      <c r="E353" s="44"/>
    </row>
    <row r="354" ht="30.0" customHeight="1">
      <c r="A354" s="228">
        <v>62.0</v>
      </c>
      <c r="B354" s="44"/>
      <c r="C354" s="226" t="s">
        <v>6149</v>
      </c>
      <c r="D354" s="44"/>
      <c r="E354" s="44"/>
    </row>
    <row r="355" ht="45.0" customHeight="1">
      <c r="A355" s="228">
        <v>63.0</v>
      </c>
      <c r="B355" s="44"/>
      <c r="C355" s="226" t="s">
        <v>6150</v>
      </c>
      <c r="D355" s="44"/>
      <c r="E355" s="44"/>
    </row>
    <row r="356" ht="30.0" customHeight="1">
      <c r="A356" s="228">
        <v>64.0</v>
      </c>
      <c r="B356" s="44"/>
      <c r="C356" s="226" t="s">
        <v>6152</v>
      </c>
      <c r="D356" s="44"/>
      <c r="E356" s="44"/>
    </row>
    <row r="357" ht="30.0" customHeight="1">
      <c r="A357" s="228">
        <v>65.0</v>
      </c>
      <c r="B357" s="44"/>
      <c r="C357" s="226" t="s">
        <v>6153</v>
      </c>
      <c r="D357" s="44"/>
      <c r="E357" s="44"/>
    </row>
    <row r="358">
      <c r="A358" s="228">
        <v>66.0</v>
      </c>
      <c r="B358" s="44"/>
      <c r="C358" s="226" t="s">
        <v>6156</v>
      </c>
      <c r="D358" s="44"/>
      <c r="E358" s="44"/>
    </row>
    <row r="359" ht="30.0" customHeight="1">
      <c r="A359" s="228">
        <v>67.0</v>
      </c>
      <c r="B359" s="44"/>
      <c r="C359" s="226" t="s">
        <v>6157</v>
      </c>
      <c r="D359" s="44"/>
      <c r="E359" s="44"/>
    </row>
    <row r="360" ht="45.0" customHeight="1">
      <c r="A360" s="228">
        <v>68.0</v>
      </c>
      <c r="B360" s="44"/>
      <c r="C360" s="226" t="s">
        <v>6160</v>
      </c>
      <c r="D360" s="44"/>
      <c r="E360" s="44"/>
    </row>
    <row r="361" ht="30.0" customHeight="1">
      <c r="A361" s="228">
        <v>69.0</v>
      </c>
      <c r="B361" s="44"/>
      <c r="C361" s="226" t="s">
        <v>6162</v>
      </c>
      <c r="D361" s="44"/>
      <c r="E361" s="44"/>
    </row>
    <row r="362" ht="45.0" customHeight="1">
      <c r="A362" s="228">
        <v>70.0</v>
      </c>
      <c r="B362" s="44"/>
      <c r="C362" s="226" t="s">
        <v>6165</v>
      </c>
      <c r="D362" s="44"/>
      <c r="E362" s="44"/>
    </row>
    <row r="363">
      <c r="A363" s="228">
        <v>71.0</v>
      </c>
      <c r="B363" s="44"/>
      <c r="C363" s="226" t="s">
        <v>6167</v>
      </c>
      <c r="D363" s="44"/>
      <c r="E363" s="44"/>
    </row>
    <row r="364">
      <c r="A364" s="228">
        <v>72.0</v>
      </c>
      <c r="B364" s="44"/>
      <c r="C364" s="226" t="s">
        <v>6169</v>
      </c>
      <c r="D364" s="44"/>
      <c r="E364" s="44"/>
    </row>
    <row r="365" ht="30.0" customHeight="1">
      <c r="A365" s="228">
        <v>73.0</v>
      </c>
      <c r="B365" s="44"/>
      <c r="C365" s="226" t="s">
        <v>6179</v>
      </c>
      <c r="D365" s="44"/>
      <c r="E365" s="44"/>
    </row>
    <row r="366" ht="30.0" customHeight="1">
      <c r="A366" s="228">
        <v>74.0</v>
      </c>
      <c r="B366" s="44"/>
      <c r="C366" s="226" t="s">
        <v>6187</v>
      </c>
      <c r="D366" s="44"/>
      <c r="E366" s="44"/>
    </row>
    <row r="367">
      <c r="A367" s="228">
        <v>75.0</v>
      </c>
      <c r="B367" s="44"/>
      <c r="C367" s="226" t="s">
        <v>6195</v>
      </c>
      <c r="D367" s="44"/>
      <c r="E367" s="44"/>
    </row>
    <row r="368">
      <c r="A368" s="228"/>
      <c r="B368" s="44"/>
      <c r="C368" s="226"/>
      <c r="D368" s="44"/>
      <c r="E368" s="44"/>
    </row>
    <row r="369">
      <c r="A369" s="228"/>
      <c r="B369" s="44"/>
      <c r="C369" s="226" t="s">
        <v>6204</v>
      </c>
      <c r="D369" s="44">
        <v>5.6E8</v>
      </c>
      <c r="E369" s="44">
        <v>5.04E8</v>
      </c>
    </row>
    <row r="370">
      <c r="A370" s="228"/>
      <c r="B370" s="44"/>
      <c r="C370" s="226"/>
      <c r="D370" s="44"/>
      <c r="E370" s="44"/>
    </row>
    <row r="371">
      <c r="A371" s="228"/>
      <c r="B371" s="44" t="s">
        <v>6212</v>
      </c>
      <c r="C371" s="226" t="s">
        <v>6214</v>
      </c>
      <c r="D371" s="44"/>
      <c r="E371" s="44"/>
    </row>
    <row r="372" ht="30.0" customHeight="1">
      <c r="A372" s="228"/>
      <c r="B372" s="44" t="s">
        <v>6819</v>
      </c>
      <c r="C372" s="226" t="s">
        <v>6826</v>
      </c>
      <c r="D372" s="44"/>
      <c r="E372" s="44"/>
    </row>
    <row r="373">
      <c r="A373" s="228"/>
      <c r="B373" s="44" t="s">
        <v>6830</v>
      </c>
      <c r="C373" s="226" t="s">
        <v>6833</v>
      </c>
      <c r="D373" s="44"/>
      <c r="E373" s="44"/>
    </row>
    <row r="374" ht="30.0" customHeight="1">
      <c r="A374" s="228"/>
      <c r="B374" s="44" t="s">
        <v>6837</v>
      </c>
      <c r="C374" s="226" t="s">
        <v>6838</v>
      </c>
      <c r="D374" s="44"/>
      <c r="E374" s="44"/>
    </row>
    <row r="375">
      <c r="A375" s="228"/>
      <c r="B375" s="44" t="s">
        <v>6842</v>
      </c>
      <c r="C375" s="226" t="s">
        <v>6843</v>
      </c>
      <c r="D375" s="44"/>
      <c r="E375" s="44"/>
    </row>
    <row r="376" ht="30.0" customHeight="1">
      <c r="A376" s="228"/>
      <c r="B376" s="44" t="s">
        <v>6855</v>
      </c>
      <c r="C376" s="226" t="s">
        <v>6857</v>
      </c>
      <c r="D376" s="44"/>
      <c r="E376" s="44"/>
    </row>
    <row r="377" ht="30.0" customHeight="1">
      <c r="A377" s="228"/>
      <c r="B377" s="44" t="s">
        <v>6862</v>
      </c>
      <c r="C377" s="226" t="s">
        <v>6863</v>
      </c>
      <c r="D377" s="44"/>
      <c r="E377" s="44"/>
    </row>
    <row r="378">
      <c r="A378" s="228"/>
      <c r="B378" s="44" t="s">
        <v>6865</v>
      </c>
      <c r="C378" s="226" t="s">
        <v>6867</v>
      </c>
      <c r="D378" s="44"/>
      <c r="E378" s="44"/>
    </row>
    <row r="379">
      <c r="A379" s="228"/>
      <c r="B379" s="44"/>
      <c r="C379" s="226"/>
      <c r="D379" s="44"/>
      <c r="E379" s="44"/>
    </row>
    <row r="380">
      <c r="A380" s="228"/>
      <c r="B380" s="44"/>
      <c r="C380" s="226"/>
      <c r="D380" s="44"/>
      <c r="E380" s="44"/>
    </row>
    <row r="381">
      <c r="A381" s="228"/>
      <c r="B381" s="44"/>
      <c r="C381" s="226" t="s">
        <v>1663</v>
      </c>
      <c r="D381" s="44">
        <v>6.0E8</v>
      </c>
      <c r="E381" s="44">
        <v>5.4E8</v>
      </c>
    </row>
    <row r="382" ht="15.75" customHeight="1">
      <c r="A382" s="241"/>
      <c r="B382" s="242"/>
      <c r="C382" s="242"/>
      <c r="D382" s="242"/>
      <c r="E382" s="242"/>
      <c r="F382" s="242"/>
    </row>
    <row r="383" ht="15.75" customHeight="1">
      <c r="A383" s="44"/>
      <c r="B383" s="44"/>
      <c r="C383" s="226"/>
      <c r="D383" s="44"/>
      <c r="E383" s="44"/>
    </row>
  </sheetData>
  <mergeCells count="1">
    <mergeCell ref="A2:B2"/>
  </mergeCells>
  <hyperlinks>
    <hyperlink r:id="rId1" ref="E1"/>
  </hyperlinks>
  <drawing r:id="rId2"/>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3.57"/>
    <col customWidth="1" min="2" max="2" width="19.86"/>
    <col customWidth="1" min="3" max="3" width="3.71"/>
    <col customWidth="1" min="4" max="4" width="87.57"/>
    <col customWidth="1" min="5" max="5" width="19.57"/>
    <col customWidth="1" min="6" max="6" width="18.14"/>
  </cols>
  <sheetData>
    <row r="1" ht="15.75" customHeight="1">
      <c r="A1" s="135"/>
      <c r="B1" s="83"/>
      <c r="C1" s="83"/>
      <c r="D1" s="377" t="s">
        <v>4475</v>
      </c>
      <c r="E1" s="83"/>
      <c r="F1" s="98" t="str">
        <f>HYPERLINK("https://drive.google.com/open?id=0B8sY5vZfk1W5ZXZlUWxEdDRtNEU&amp;authuser=0","see original PDF")</f>
        <v>see original PDF</v>
      </c>
    </row>
    <row r="2" ht="15.75" customHeight="1">
      <c r="A2" s="191" t="s">
        <v>1190</v>
      </c>
      <c r="B2" s="191" t="s">
        <v>663</v>
      </c>
      <c r="C2" s="191"/>
      <c r="D2" s="182" t="s">
        <v>1198</v>
      </c>
      <c r="E2" s="191" t="s">
        <v>1321</v>
      </c>
      <c r="F2" s="191" t="s">
        <v>4697</v>
      </c>
    </row>
    <row r="3">
      <c r="A3" s="44">
        <v>1.0</v>
      </c>
      <c r="B3" s="44" t="s">
        <v>4699</v>
      </c>
      <c r="C3" s="44"/>
      <c r="D3" s="226" t="s">
        <v>4702</v>
      </c>
      <c r="E3" s="44">
        <v>6.2E8</v>
      </c>
      <c r="F3" s="44"/>
    </row>
    <row r="4">
      <c r="A4" s="44">
        <v>2.0</v>
      </c>
      <c r="B4" s="44" t="s">
        <v>4706</v>
      </c>
      <c r="C4" s="44"/>
      <c r="D4" s="226" t="s">
        <v>4708</v>
      </c>
      <c r="E4" s="44">
        <v>3.25E8</v>
      </c>
      <c r="F4" s="44"/>
    </row>
    <row r="5">
      <c r="A5" s="44">
        <v>3.0</v>
      </c>
      <c r="B5" s="44" t="s">
        <v>4711</v>
      </c>
      <c r="C5" s="44"/>
      <c r="D5" s="226" t="s">
        <v>4713</v>
      </c>
      <c r="E5" s="44">
        <v>1.96E8</v>
      </c>
      <c r="F5" s="44"/>
    </row>
    <row r="6">
      <c r="A6" s="44">
        <v>4.0</v>
      </c>
      <c r="B6" s="44" t="s">
        <v>4714</v>
      </c>
      <c r="C6" s="44"/>
      <c r="D6" s="226" t="s">
        <v>4715</v>
      </c>
      <c r="E6" s="44">
        <v>2.9E8</v>
      </c>
      <c r="F6" s="44"/>
    </row>
    <row r="7">
      <c r="A7" s="44">
        <v>5.0</v>
      </c>
      <c r="B7" s="44" t="s">
        <v>4858</v>
      </c>
      <c r="C7" s="44"/>
      <c r="D7" s="226" t="s">
        <v>4860</v>
      </c>
      <c r="E7" s="44">
        <v>4300000.0</v>
      </c>
      <c r="F7" s="44"/>
    </row>
    <row r="8">
      <c r="A8" s="44">
        <v>6.0</v>
      </c>
      <c r="B8" s="44" t="s">
        <v>4861</v>
      </c>
      <c r="C8" s="44"/>
      <c r="D8" s="226" t="s">
        <v>4863</v>
      </c>
      <c r="E8" s="44">
        <v>3.2E8</v>
      </c>
      <c r="F8" s="44">
        <v>5.76E7</v>
      </c>
    </row>
    <row r="9">
      <c r="A9" s="44">
        <v>9.0</v>
      </c>
      <c r="B9" s="44" t="s">
        <v>5063</v>
      </c>
      <c r="C9" s="44"/>
      <c r="D9" s="226" t="s">
        <v>5066</v>
      </c>
      <c r="E9" s="44">
        <v>4.0E8</v>
      </c>
      <c r="F9" s="44"/>
    </row>
    <row r="10">
      <c r="A10" s="44">
        <v>10.0</v>
      </c>
      <c r="B10" s="44" t="s">
        <v>5070</v>
      </c>
      <c r="C10" s="44"/>
      <c r="D10" s="226" t="s">
        <v>5073</v>
      </c>
      <c r="E10" s="44">
        <v>3.5E8</v>
      </c>
      <c r="F10" s="44">
        <v>5.76E7</v>
      </c>
    </row>
    <row r="11">
      <c r="A11" s="44">
        <v>11.0</v>
      </c>
      <c r="B11" s="44" t="s">
        <v>5074</v>
      </c>
      <c r="C11" s="44"/>
      <c r="D11" s="226" t="s">
        <v>5075</v>
      </c>
      <c r="E11" s="44">
        <v>6.8E8</v>
      </c>
      <c r="F11" s="44"/>
    </row>
    <row r="12">
      <c r="A12" s="44">
        <v>12.0</v>
      </c>
      <c r="B12" s="44" t="s">
        <v>5078</v>
      </c>
      <c r="C12" s="44"/>
      <c r="D12" s="226" t="s">
        <v>5081</v>
      </c>
      <c r="E12" s="44">
        <v>1.8E7</v>
      </c>
      <c r="F12" s="44">
        <v>1.296E7</v>
      </c>
    </row>
    <row r="13">
      <c r="A13" s="44"/>
      <c r="B13" s="44"/>
      <c r="C13" s="44"/>
      <c r="D13" s="226"/>
      <c r="E13" s="44"/>
      <c r="F13" s="44"/>
    </row>
    <row r="14">
      <c r="A14" s="44">
        <v>13.0</v>
      </c>
      <c r="B14" s="44" t="s">
        <v>5084</v>
      </c>
      <c r="C14" s="44"/>
      <c r="D14" s="226" t="s">
        <v>5086</v>
      </c>
      <c r="E14" s="44"/>
      <c r="F14" s="44"/>
    </row>
    <row r="15">
      <c r="A15" s="44"/>
      <c r="B15" s="44" t="s">
        <v>5087</v>
      </c>
      <c r="C15" s="44">
        <v>2.0</v>
      </c>
      <c r="D15" s="226" t="s">
        <v>5089</v>
      </c>
      <c r="E15" s="44">
        <v>5.0E7</v>
      </c>
      <c r="F15" s="44"/>
    </row>
    <row r="16">
      <c r="A16" s="44"/>
      <c r="B16" s="44" t="s">
        <v>5092</v>
      </c>
      <c r="C16" s="44">
        <v>3.0</v>
      </c>
      <c r="D16" s="226" t="s">
        <v>5095</v>
      </c>
      <c r="E16" s="44">
        <v>7.0E8</v>
      </c>
      <c r="F16" s="44"/>
    </row>
    <row r="17">
      <c r="A17" s="44"/>
      <c r="B17" s="44" t="s">
        <v>5097</v>
      </c>
      <c r="C17" s="44">
        <v>4.0</v>
      </c>
      <c r="D17" s="226" t="s">
        <v>5099</v>
      </c>
      <c r="E17" s="44">
        <v>3.0E8</v>
      </c>
      <c r="F17" s="44"/>
    </row>
    <row r="18">
      <c r="A18" s="44"/>
      <c r="B18" s="44" t="s">
        <v>5101</v>
      </c>
      <c r="C18" s="44">
        <v>5.0</v>
      </c>
      <c r="D18" s="226" t="s">
        <v>5103</v>
      </c>
      <c r="E18" s="44">
        <v>2.5E8</v>
      </c>
      <c r="F18" s="44"/>
    </row>
    <row r="19">
      <c r="A19" s="44"/>
      <c r="B19" s="44" t="s">
        <v>5368</v>
      </c>
      <c r="C19" s="44">
        <v>6.0</v>
      </c>
      <c r="D19" s="226" t="s">
        <v>5371</v>
      </c>
      <c r="E19" s="44">
        <v>3.92E8</v>
      </c>
      <c r="F19" s="44"/>
    </row>
    <row r="20">
      <c r="A20" s="44"/>
      <c r="B20" s="44" t="s">
        <v>5372</v>
      </c>
      <c r="C20" s="44">
        <v>7.0</v>
      </c>
      <c r="D20" s="226" t="s">
        <v>5429</v>
      </c>
      <c r="E20" s="44">
        <v>1.95E8</v>
      </c>
      <c r="F20" s="44"/>
    </row>
    <row r="21">
      <c r="A21" s="44"/>
      <c r="B21" s="44" t="s">
        <v>5432</v>
      </c>
      <c r="C21" s="44">
        <v>9.0</v>
      </c>
      <c r="D21" s="226" t="s">
        <v>5433</v>
      </c>
      <c r="E21" s="44">
        <v>1.2E9</v>
      </c>
      <c r="F21" s="44"/>
    </row>
    <row r="22">
      <c r="A22" s="44"/>
      <c r="B22" s="44" t="s">
        <v>5435</v>
      </c>
      <c r="C22" s="44">
        <v>17.0</v>
      </c>
      <c r="D22" s="226" t="s">
        <v>5437</v>
      </c>
      <c r="E22" s="44">
        <v>2.1E8</v>
      </c>
      <c r="F22" s="44"/>
    </row>
    <row r="23">
      <c r="A23" s="44"/>
      <c r="B23" s="44" t="s">
        <v>5438</v>
      </c>
      <c r="C23" s="44">
        <v>18.0</v>
      </c>
      <c r="D23" s="226" t="s">
        <v>5441</v>
      </c>
      <c r="E23" s="44">
        <v>7.15E8</v>
      </c>
      <c r="F23" s="44"/>
    </row>
    <row r="24">
      <c r="A24" s="44"/>
      <c r="B24" s="44" t="s">
        <v>5443</v>
      </c>
      <c r="C24" s="44">
        <v>19.0</v>
      </c>
      <c r="D24" s="226" t="s">
        <v>5445</v>
      </c>
      <c r="E24" s="44"/>
      <c r="F24" s="44"/>
    </row>
    <row r="25">
      <c r="A25" s="44"/>
      <c r="B25" s="44" t="s">
        <v>5448</v>
      </c>
      <c r="C25" s="44">
        <v>20.0</v>
      </c>
      <c r="D25" s="226" t="s">
        <v>5450</v>
      </c>
      <c r="E25" s="44"/>
      <c r="F25" s="44"/>
    </row>
    <row r="26">
      <c r="A26" s="44"/>
      <c r="B26" s="44" t="s">
        <v>5451</v>
      </c>
      <c r="C26" s="44">
        <v>21.0</v>
      </c>
      <c r="D26" s="226" t="s">
        <v>5455</v>
      </c>
      <c r="E26" s="44"/>
      <c r="F26" s="44"/>
    </row>
    <row r="27">
      <c r="A27" s="44"/>
      <c r="B27" s="44" t="s">
        <v>5458</v>
      </c>
      <c r="C27" s="44">
        <v>22.0</v>
      </c>
      <c r="D27" s="226" t="s">
        <v>5461</v>
      </c>
      <c r="E27" s="44"/>
      <c r="F27" s="44"/>
    </row>
    <row r="28">
      <c r="A28" s="44"/>
      <c r="B28" s="44" t="s">
        <v>5464</v>
      </c>
      <c r="C28" s="44">
        <v>23.0</v>
      </c>
      <c r="D28" s="226" t="s">
        <v>5592</v>
      </c>
      <c r="E28" s="44"/>
      <c r="F28" s="44"/>
    </row>
    <row r="29">
      <c r="A29" s="44"/>
      <c r="B29" s="44" t="s">
        <v>5595</v>
      </c>
      <c r="C29" s="44">
        <v>24.0</v>
      </c>
      <c r="D29" s="226" t="s">
        <v>5600</v>
      </c>
      <c r="E29" s="44"/>
      <c r="F29" s="44"/>
    </row>
    <row r="30">
      <c r="A30" s="44"/>
      <c r="B30" s="44" t="s">
        <v>5602</v>
      </c>
      <c r="C30" s="44">
        <v>25.0</v>
      </c>
      <c r="D30" s="226" t="s">
        <v>5712</v>
      </c>
      <c r="E30" s="44"/>
      <c r="F30" s="44"/>
    </row>
    <row r="31" ht="30.0" customHeight="1">
      <c r="A31" s="44"/>
      <c r="B31" s="44" t="s">
        <v>5714</v>
      </c>
      <c r="C31" s="44">
        <v>26.0</v>
      </c>
      <c r="D31" s="226" t="s">
        <v>5717</v>
      </c>
      <c r="E31" s="44">
        <v>6.7E8</v>
      </c>
      <c r="F31" s="44"/>
    </row>
    <row r="32" ht="30.0" customHeight="1">
      <c r="A32" s="44"/>
      <c r="B32" s="44" t="s">
        <v>5719</v>
      </c>
      <c r="C32" s="44">
        <v>27.0</v>
      </c>
      <c r="D32" s="226" t="s">
        <v>5723</v>
      </c>
      <c r="E32" s="44"/>
      <c r="F32" s="44"/>
    </row>
    <row r="33">
      <c r="A33" s="44"/>
      <c r="B33" s="44" t="s">
        <v>5725</v>
      </c>
      <c r="C33" s="44">
        <v>28.0</v>
      </c>
      <c r="D33" s="226" t="s">
        <v>5728</v>
      </c>
      <c r="E33" s="44"/>
      <c r="F33" s="44"/>
    </row>
    <row r="34">
      <c r="A34" s="44"/>
      <c r="B34" s="44" t="s">
        <v>5732</v>
      </c>
      <c r="C34" s="44">
        <v>29.0</v>
      </c>
      <c r="D34" s="226" t="s">
        <v>5734</v>
      </c>
      <c r="E34" s="44"/>
      <c r="F34" s="44"/>
    </row>
    <row r="35">
      <c r="A35" s="44"/>
      <c r="B35" s="44" t="s">
        <v>5736</v>
      </c>
      <c r="C35" s="44">
        <v>30.0</v>
      </c>
      <c r="D35" s="226" t="s">
        <v>5738</v>
      </c>
      <c r="E35" s="44"/>
      <c r="F35" s="44"/>
    </row>
    <row r="36">
      <c r="A36" s="44"/>
      <c r="B36" s="44" t="s">
        <v>5740</v>
      </c>
      <c r="C36" s="44">
        <v>31.0</v>
      </c>
      <c r="D36" s="226" t="s">
        <v>5742</v>
      </c>
      <c r="E36" s="44">
        <v>5.25E8</v>
      </c>
      <c r="F36" s="44">
        <v>3600000.0</v>
      </c>
    </row>
    <row r="37">
      <c r="A37" s="44"/>
      <c r="B37" s="44" t="s">
        <v>5744</v>
      </c>
      <c r="C37" s="44">
        <v>32.0</v>
      </c>
      <c r="D37" s="226" t="s">
        <v>5745</v>
      </c>
      <c r="E37" s="44"/>
      <c r="F37" s="44"/>
    </row>
    <row r="38">
      <c r="A38" s="44"/>
      <c r="B38" s="44" t="s">
        <v>5759</v>
      </c>
      <c r="C38" s="44">
        <v>33.0</v>
      </c>
      <c r="D38" s="226" t="s">
        <v>5762</v>
      </c>
      <c r="E38" s="44"/>
      <c r="F38" s="44"/>
    </row>
    <row r="39">
      <c r="A39" s="44"/>
      <c r="B39" s="44" t="s">
        <v>5765</v>
      </c>
      <c r="C39" s="44">
        <v>34.0</v>
      </c>
      <c r="D39" s="226" t="s">
        <v>5768</v>
      </c>
      <c r="E39" s="44">
        <v>3.0E8</v>
      </c>
      <c r="F39" s="44"/>
    </row>
    <row r="40" ht="30.0" customHeight="1">
      <c r="A40" s="44"/>
      <c r="B40" s="44" t="s">
        <v>5772</v>
      </c>
      <c r="C40" s="44">
        <v>35.0</v>
      </c>
      <c r="D40" s="226" t="s">
        <v>5776</v>
      </c>
      <c r="E40" s="44">
        <v>2.0E7</v>
      </c>
      <c r="F40" s="44">
        <v>1.08E7</v>
      </c>
    </row>
    <row r="41">
      <c r="A41" s="44"/>
      <c r="B41" s="44" t="s">
        <v>5780</v>
      </c>
      <c r="C41" s="44">
        <v>36.0</v>
      </c>
      <c r="D41" s="226" t="s">
        <v>5783</v>
      </c>
      <c r="E41" s="44">
        <v>1.6E9</v>
      </c>
      <c r="F41" s="44">
        <v>3.88E8</v>
      </c>
    </row>
    <row r="42">
      <c r="A42" s="44"/>
      <c r="B42" s="44" t="s">
        <v>5786</v>
      </c>
      <c r="C42" s="44">
        <v>37.0</v>
      </c>
      <c r="D42" s="226" t="s">
        <v>5789</v>
      </c>
      <c r="E42" s="44">
        <v>1.5E8</v>
      </c>
      <c r="F42" s="44"/>
    </row>
    <row r="43">
      <c r="A43" s="44"/>
      <c r="B43" s="44" t="s">
        <v>5795</v>
      </c>
      <c r="C43" s="44">
        <v>38.0</v>
      </c>
      <c r="D43" s="226" t="s">
        <v>5800</v>
      </c>
      <c r="E43" s="44">
        <v>1.0E8</v>
      </c>
      <c r="F43" s="44"/>
    </row>
    <row r="44">
      <c r="A44" s="44"/>
      <c r="B44" s="44" t="s">
        <v>5807</v>
      </c>
      <c r="C44" s="44">
        <v>39.0</v>
      </c>
      <c r="D44" s="226" t="s">
        <v>6173</v>
      </c>
      <c r="E44" s="44">
        <v>8.0E7</v>
      </c>
      <c r="F44" s="44"/>
    </row>
    <row r="45">
      <c r="A45" s="44"/>
      <c r="B45" s="44" t="s">
        <v>6182</v>
      </c>
      <c r="C45" s="44">
        <v>40.0</v>
      </c>
      <c r="D45" s="226" t="s">
        <v>6185</v>
      </c>
      <c r="E45" s="44">
        <v>8.0E7</v>
      </c>
      <c r="F45" s="44"/>
    </row>
    <row r="46">
      <c r="A46" s="44"/>
      <c r="B46" s="44" t="s">
        <v>6190</v>
      </c>
      <c r="C46" s="44">
        <v>41.0</v>
      </c>
      <c r="D46" s="226" t="s">
        <v>6192</v>
      </c>
      <c r="E46" s="44">
        <v>2.5E8</v>
      </c>
      <c r="F46" s="44"/>
    </row>
    <row r="47">
      <c r="A47" s="44"/>
      <c r="B47" s="44" t="s">
        <v>6198</v>
      </c>
      <c r="C47" s="44">
        <v>42.0</v>
      </c>
      <c r="D47" s="226" t="s">
        <v>6200</v>
      </c>
      <c r="E47" s="44">
        <v>2.8E8</v>
      </c>
      <c r="F47" s="44">
        <v>3.6E7</v>
      </c>
    </row>
    <row r="48">
      <c r="A48" s="44"/>
      <c r="B48" s="44" t="s">
        <v>6206</v>
      </c>
      <c r="C48" s="44">
        <v>43.0</v>
      </c>
      <c r="D48" s="226" t="s">
        <v>6209</v>
      </c>
      <c r="E48" s="44">
        <v>2.5E8</v>
      </c>
      <c r="F48" s="44">
        <v>1.8E7</v>
      </c>
    </row>
    <row r="49">
      <c r="A49" s="44"/>
      <c r="B49" s="44" t="s">
        <v>6840</v>
      </c>
      <c r="C49" s="44">
        <v>44.0</v>
      </c>
      <c r="D49" s="226" t="s">
        <v>6844</v>
      </c>
      <c r="E49" s="44">
        <v>1.5E7</v>
      </c>
      <c r="F49" s="44">
        <v>1.08E7</v>
      </c>
    </row>
    <row r="50" ht="30.0" customHeight="1">
      <c r="A50" s="44"/>
      <c r="B50" s="44" t="s">
        <v>6849</v>
      </c>
      <c r="C50" s="44">
        <v>45.0</v>
      </c>
      <c r="D50" s="226" t="s">
        <v>6853</v>
      </c>
      <c r="E50" s="44">
        <v>4.3E7</v>
      </c>
      <c r="F50" s="44">
        <v>3600000.0</v>
      </c>
    </row>
    <row r="51" ht="15.75" customHeight="1">
      <c r="A51" s="154"/>
      <c r="B51" s="154"/>
      <c r="C51" s="154"/>
      <c r="D51" s="155"/>
      <c r="E51" s="154"/>
      <c r="F51" s="154"/>
    </row>
    <row r="52" ht="30.75" customHeight="1">
      <c r="A52" s="83">
        <v>14.0</v>
      </c>
      <c r="B52" s="83"/>
      <c r="C52" s="83"/>
      <c r="D52" s="141" t="s">
        <v>6864</v>
      </c>
      <c r="E52" s="83"/>
      <c r="F52" s="83"/>
    </row>
    <row r="53">
      <c r="A53" s="83"/>
      <c r="B53" s="83" t="s">
        <v>6866</v>
      </c>
      <c r="C53" s="83">
        <v>1.0</v>
      </c>
      <c r="D53" s="141" t="s">
        <v>6869</v>
      </c>
      <c r="E53" s="83">
        <v>1.5E8</v>
      </c>
      <c r="F53" s="83">
        <v>2.5E7</v>
      </c>
    </row>
    <row r="54">
      <c r="A54" s="83"/>
      <c r="B54" s="83" t="s">
        <v>6871</v>
      </c>
      <c r="C54" s="83">
        <v>2.0</v>
      </c>
      <c r="D54" s="141" t="s">
        <v>6873</v>
      </c>
      <c r="E54" s="83">
        <v>3.45E8</v>
      </c>
      <c r="F54" s="83"/>
    </row>
    <row r="55">
      <c r="A55" s="83"/>
      <c r="B55" s="83" t="s">
        <v>6874</v>
      </c>
      <c r="C55" s="83">
        <v>3.0</v>
      </c>
      <c r="D55" s="141" t="s">
        <v>6877</v>
      </c>
      <c r="E55" s="83">
        <v>1.3125E9</v>
      </c>
      <c r="F55" s="83"/>
    </row>
    <row r="56" ht="30.0" customHeight="1">
      <c r="A56" s="83"/>
      <c r="B56" s="83" t="s">
        <v>6881</v>
      </c>
      <c r="C56" s="83">
        <v>4.0</v>
      </c>
      <c r="D56" s="141" t="s">
        <v>6884</v>
      </c>
      <c r="E56" s="83">
        <v>6.95E8</v>
      </c>
      <c r="F56" s="83">
        <v>3.6E7</v>
      </c>
    </row>
    <row r="57">
      <c r="A57" s="83"/>
      <c r="B57" s="83" t="s">
        <v>6887</v>
      </c>
      <c r="C57" s="83">
        <v>5.0</v>
      </c>
      <c r="D57" s="141" t="s">
        <v>6891</v>
      </c>
      <c r="E57" s="83">
        <v>2.1E8</v>
      </c>
      <c r="F57" s="83"/>
    </row>
    <row r="58">
      <c r="A58" s="83"/>
      <c r="B58" s="83" t="s">
        <v>6894</v>
      </c>
      <c r="C58" s="83">
        <v>6.0</v>
      </c>
      <c r="D58" s="141" t="s">
        <v>6898</v>
      </c>
      <c r="E58" s="83">
        <v>1.5E8</v>
      </c>
      <c r="F58" s="83"/>
    </row>
    <row r="59" ht="30.0" customHeight="1">
      <c r="A59" s="83"/>
      <c r="B59" s="83" t="s">
        <v>6906</v>
      </c>
      <c r="C59" s="83">
        <v>7.0</v>
      </c>
      <c r="D59" s="141" t="s">
        <v>6912</v>
      </c>
      <c r="E59" s="83">
        <v>1.5E7</v>
      </c>
      <c r="F59" s="83"/>
    </row>
    <row r="60">
      <c r="A60" s="83"/>
      <c r="B60" s="83" t="s">
        <v>6919</v>
      </c>
      <c r="C60" s="83">
        <v>8.0</v>
      </c>
      <c r="D60" s="141" t="s">
        <v>6923</v>
      </c>
      <c r="E60" s="83"/>
      <c r="F60" s="83"/>
    </row>
    <row r="61">
      <c r="A61" s="83"/>
      <c r="B61" s="83" t="s">
        <v>6931</v>
      </c>
      <c r="C61" s="83">
        <v>9.0</v>
      </c>
      <c r="D61" s="141" t="s">
        <v>6932</v>
      </c>
      <c r="E61" s="83">
        <v>2.2E9</v>
      </c>
      <c r="F61" s="83">
        <v>3600000.0</v>
      </c>
    </row>
    <row r="62">
      <c r="A62" s="83"/>
      <c r="B62" s="83"/>
      <c r="C62" s="83"/>
      <c r="D62" s="141"/>
      <c r="E62" s="83"/>
      <c r="F62" s="83"/>
    </row>
    <row r="63">
      <c r="A63" s="83">
        <v>15.0</v>
      </c>
      <c r="B63" s="83"/>
      <c r="C63" s="83"/>
      <c r="D63" s="171" t="s">
        <v>6938</v>
      </c>
      <c r="E63" s="83"/>
      <c r="F63" s="83"/>
    </row>
    <row r="64" ht="45.0" customHeight="1">
      <c r="A64" s="83"/>
      <c r="B64" s="83" t="s">
        <v>6942</v>
      </c>
      <c r="C64" s="83">
        <v>1.0</v>
      </c>
      <c r="D64" s="141" t="s">
        <v>6944</v>
      </c>
      <c r="E64" s="83"/>
      <c r="F64" s="83"/>
    </row>
    <row r="65">
      <c r="A65" s="83"/>
      <c r="B65" s="83" t="s">
        <v>6947</v>
      </c>
      <c r="C65" s="83">
        <v>2.0</v>
      </c>
      <c r="D65" s="141" t="s">
        <v>6950</v>
      </c>
      <c r="E65" s="83"/>
      <c r="F65" s="83"/>
    </row>
    <row r="66">
      <c r="A66" s="83"/>
      <c r="B66" s="83" t="s">
        <v>6952</v>
      </c>
      <c r="C66" s="83">
        <v>3.0</v>
      </c>
      <c r="D66" s="141" t="s">
        <v>6954</v>
      </c>
      <c r="E66" s="83"/>
      <c r="F66" s="83"/>
    </row>
    <row r="67">
      <c r="A67" s="83"/>
      <c r="B67" s="83" t="s">
        <v>6956</v>
      </c>
      <c r="C67" s="83">
        <v>4.0</v>
      </c>
      <c r="D67" s="141" t="s">
        <v>6958</v>
      </c>
      <c r="E67" s="83"/>
      <c r="F67" s="83"/>
    </row>
    <row r="68">
      <c r="A68" s="83"/>
      <c r="B68" s="83" t="s">
        <v>6962</v>
      </c>
      <c r="C68" s="83">
        <v>5.0</v>
      </c>
      <c r="D68" s="141" t="s">
        <v>8117</v>
      </c>
      <c r="E68" s="83">
        <v>8.0E8</v>
      </c>
      <c r="F68" s="83">
        <v>3.6E8</v>
      </c>
    </row>
    <row r="69">
      <c r="A69" s="83"/>
      <c r="B69" s="83" t="s">
        <v>8122</v>
      </c>
      <c r="C69" s="83">
        <v>6.0</v>
      </c>
      <c r="D69" s="141" t="s">
        <v>8124</v>
      </c>
      <c r="E69" s="83"/>
      <c r="F69" s="83"/>
    </row>
    <row r="70">
      <c r="A70" s="83"/>
      <c r="B70" s="83" t="s">
        <v>8127</v>
      </c>
      <c r="C70" s="83">
        <v>7.0</v>
      </c>
      <c r="D70" s="141" t="s">
        <v>8128</v>
      </c>
      <c r="E70" s="83"/>
      <c r="F70" s="83"/>
    </row>
    <row r="71">
      <c r="A71" s="83"/>
      <c r="B71" s="83" t="s">
        <v>8130</v>
      </c>
      <c r="C71" s="83">
        <v>8.0</v>
      </c>
      <c r="D71" s="141" t="s">
        <v>8152</v>
      </c>
      <c r="E71" s="83"/>
      <c r="F71" s="83"/>
    </row>
    <row r="72">
      <c r="A72" s="83"/>
      <c r="B72" s="83" t="s">
        <v>8157</v>
      </c>
      <c r="C72" s="83">
        <v>9.0</v>
      </c>
      <c r="D72" s="141" t="s">
        <v>8161</v>
      </c>
      <c r="E72" s="83"/>
      <c r="F72" s="83"/>
    </row>
    <row r="73">
      <c r="A73" s="83"/>
      <c r="B73" s="83" t="s">
        <v>8165</v>
      </c>
      <c r="C73" s="83">
        <v>10.0</v>
      </c>
      <c r="D73" s="141" t="s">
        <v>8166</v>
      </c>
      <c r="E73" s="83">
        <v>5.0E7</v>
      </c>
      <c r="F73" s="83"/>
    </row>
    <row r="74" ht="30.0" customHeight="1">
      <c r="A74" s="83"/>
      <c r="B74" s="83" t="s">
        <v>8168</v>
      </c>
      <c r="C74" s="83">
        <v>11.0</v>
      </c>
      <c r="D74" s="141" t="s">
        <v>8173</v>
      </c>
      <c r="E74" s="83">
        <v>2.0E8</v>
      </c>
      <c r="F74" s="83"/>
    </row>
    <row r="75">
      <c r="A75" s="83"/>
      <c r="B75" s="83" t="s">
        <v>8179</v>
      </c>
      <c r="C75" s="83">
        <v>12.0</v>
      </c>
      <c r="D75" s="141" t="s">
        <v>8181</v>
      </c>
      <c r="E75" s="83">
        <v>4.5E8</v>
      </c>
      <c r="F75" s="83">
        <v>1.35E8</v>
      </c>
    </row>
    <row r="76">
      <c r="A76" s="83"/>
      <c r="B76" s="83" t="s">
        <v>8184</v>
      </c>
      <c r="C76" s="83">
        <v>13.0</v>
      </c>
      <c r="D76" s="141" t="s">
        <v>8189</v>
      </c>
      <c r="E76" s="83">
        <v>1.2E10</v>
      </c>
      <c r="F76" s="83"/>
    </row>
    <row r="77">
      <c r="A77" s="83"/>
      <c r="B77" s="83" t="s">
        <v>8195</v>
      </c>
      <c r="C77" s="83">
        <v>14.0</v>
      </c>
      <c r="D77" s="141" t="s">
        <v>8199</v>
      </c>
      <c r="E77" s="83">
        <v>1.5E8</v>
      </c>
      <c r="F77" s="83"/>
    </row>
    <row r="78">
      <c r="A78" s="83"/>
      <c r="B78" s="83" t="s">
        <v>8206</v>
      </c>
      <c r="C78" s="83">
        <v>15.0</v>
      </c>
      <c r="D78" s="141" t="s">
        <v>8210</v>
      </c>
      <c r="E78" s="83">
        <v>4.0E7</v>
      </c>
      <c r="F78" s="83">
        <v>2.88E7</v>
      </c>
    </row>
    <row r="79">
      <c r="A79" s="83"/>
      <c r="B79" s="83" t="s">
        <v>8217</v>
      </c>
      <c r="C79" s="83">
        <v>16.0</v>
      </c>
      <c r="D79" s="141" t="s">
        <v>8221</v>
      </c>
      <c r="E79" s="83">
        <v>1.0E7</v>
      </c>
      <c r="F79" s="83">
        <v>7200000.0</v>
      </c>
    </row>
    <row r="80">
      <c r="A80" s="83"/>
      <c r="B80" s="83" t="s">
        <v>8226</v>
      </c>
      <c r="C80" s="83">
        <v>17.0</v>
      </c>
      <c r="D80" s="141" t="s">
        <v>8229</v>
      </c>
      <c r="E80" s="83">
        <v>1.0E7</v>
      </c>
      <c r="F80" s="83">
        <v>2.5E7</v>
      </c>
    </row>
    <row r="81">
      <c r="A81" s="83"/>
      <c r="B81" s="83" t="s">
        <v>8232</v>
      </c>
      <c r="C81" s="83">
        <v>18.0</v>
      </c>
      <c r="D81" s="141" t="s">
        <v>8235</v>
      </c>
      <c r="E81" s="83">
        <v>3.2E8</v>
      </c>
      <c r="F81" s="83">
        <v>2.16E7</v>
      </c>
    </row>
    <row r="82">
      <c r="A82" s="83"/>
      <c r="B82" s="83"/>
      <c r="C82" s="83"/>
      <c r="D82" s="141"/>
      <c r="E82" s="83"/>
      <c r="F82" s="83"/>
    </row>
    <row r="83">
      <c r="A83" s="83">
        <v>16.0</v>
      </c>
      <c r="B83" s="83" t="s">
        <v>8237</v>
      </c>
      <c r="C83" s="83"/>
      <c r="D83" s="141" t="s">
        <v>8239</v>
      </c>
      <c r="E83" s="83">
        <v>7.3E10</v>
      </c>
      <c r="F83" s="83">
        <v>2.5E8</v>
      </c>
    </row>
    <row r="84">
      <c r="A84" s="83">
        <v>17.0</v>
      </c>
      <c r="B84" s="83" t="s">
        <v>8242</v>
      </c>
      <c r="C84" s="83"/>
      <c r="D84" s="141" t="s">
        <v>8243</v>
      </c>
      <c r="E84" s="83">
        <v>5.1E10</v>
      </c>
      <c r="F84" s="83"/>
    </row>
    <row r="85" ht="30.0" customHeight="1">
      <c r="A85" s="83">
        <v>18.0</v>
      </c>
      <c r="B85" s="83" t="s">
        <v>8244</v>
      </c>
      <c r="C85" s="83"/>
      <c r="D85" s="141" t="s">
        <v>8245</v>
      </c>
      <c r="E85" s="83">
        <v>1.2E10</v>
      </c>
      <c r="F85" s="83"/>
    </row>
    <row r="86">
      <c r="A86" s="83">
        <v>19.0</v>
      </c>
      <c r="B86" s="83" t="s">
        <v>8250</v>
      </c>
      <c r="C86" s="83"/>
      <c r="D86" s="141" t="s">
        <v>8253</v>
      </c>
      <c r="E86" s="83">
        <v>1.0E7</v>
      </c>
      <c r="F86" s="83"/>
    </row>
    <row r="87">
      <c r="A87" s="83">
        <v>20.0</v>
      </c>
      <c r="B87" s="83" t="s">
        <v>8259</v>
      </c>
      <c r="C87" s="83"/>
      <c r="D87" s="141" t="s">
        <v>8272</v>
      </c>
      <c r="E87" s="83">
        <v>1.5E9</v>
      </c>
      <c r="F87" s="83">
        <v>7.2E7</v>
      </c>
    </row>
    <row r="88">
      <c r="A88" s="83">
        <v>21.0</v>
      </c>
      <c r="B88" s="83" t="s">
        <v>8275</v>
      </c>
      <c r="C88" s="83"/>
      <c r="D88" s="141" t="s">
        <v>8276</v>
      </c>
      <c r="E88" s="83">
        <v>2.5E7</v>
      </c>
      <c r="F88" s="83">
        <v>7200000.0</v>
      </c>
    </row>
    <row r="89" ht="30.0" customHeight="1">
      <c r="A89" s="83">
        <v>22.0</v>
      </c>
      <c r="B89" s="83" t="s">
        <v>8278</v>
      </c>
      <c r="C89" s="83"/>
      <c r="D89" s="141" t="s">
        <v>8281</v>
      </c>
      <c r="E89" s="83">
        <v>5.25E7</v>
      </c>
      <c r="F89" s="83">
        <v>4320000.0</v>
      </c>
    </row>
    <row r="90" ht="30.0" customHeight="1">
      <c r="A90" s="83">
        <v>23.0</v>
      </c>
      <c r="B90" s="83" t="s">
        <v>8285</v>
      </c>
      <c r="C90" s="83"/>
      <c r="D90" s="141" t="s">
        <v>8292</v>
      </c>
      <c r="E90" s="83">
        <v>2.0E10</v>
      </c>
      <c r="F90" s="83"/>
    </row>
    <row r="91" ht="30.0" customHeight="1">
      <c r="A91" s="83">
        <v>24.0</v>
      </c>
      <c r="B91" s="83" t="s">
        <v>8298</v>
      </c>
      <c r="C91" s="83"/>
      <c r="D91" s="141" t="s">
        <v>8303</v>
      </c>
      <c r="E91" s="83">
        <v>2.5E8</v>
      </c>
      <c r="F91" s="83">
        <v>6.4E7</v>
      </c>
    </row>
    <row r="92">
      <c r="A92" s="83"/>
      <c r="B92" s="83"/>
      <c r="C92" s="83"/>
      <c r="D92" s="141"/>
      <c r="E92" s="83"/>
      <c r="F92" s="83"/>
    </row>
    <row r="93">
      <c r="A93" s="83"/>
      <c r="B93" s="83"/>
      <c r="C93" s="83"/>
      <c r="D93" s="141" t="s">
        <v>1663</v>
      </c>
      <c r="E93" s="93">
        <v>1.895983E11</v>
      </c>
      <c r="F93" s="83">
        <v>1.63868E9</v>
      </c>
    </row>
    <row r="94">
      <c r="A94" s="83"/>
      <c r="B94" s="83"/>
      <c r="C94" s="83"/>
      <c r="D94" s="141"/>
      <c r="E94" s="83"/>
      <c r="F94" s="83"/>
    </row>
    <row r="95" ht="45.0" customHeight="1">
      <c r="A95" s="83"/>
      <c r="B95" s="83"/>
      <c r="C95" s="83"/>
      <c r="D95" s="141" t="s">
        <v>8320</v>
      </c>
      <c r="E95" s="83"/>
      <c r="F95" s="83"/>
    </row>
  </sheetData>
  <hyperlinks>
    <hyperlink r:id="rId1" ref="F1"/>
  </hyperlinks>
  <drawing r:id="rId2"/>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4.57"/>
    <col customWidth="1" min="2" max="2" width="12.57"/>
    <col customWidth="1" min="3" max="3" width="6.0"/>
    <col customWidth="1" min="4" max="4" width="4.0"/>
    <col customWidth="1" min="5" max="5" width="43.29"/>
    <col customWidth="1" min="6" max="8" width="13.0"/>
    <col customWidth="1" min="9" max="9" width="13.71"/>
    <col customWidth="1" min="10" max="11" width="15.29"/>
    <col customWidth="1" min="12" max="13" width="15.57"/>
    <col customWidth="1" min="14" max="15" width="12.43"/>
  </cols>
  <sheetData>
    <row r="1" ht="16.5" customHeight="1">
      <c r="A1" s="27" t="s">
        <v>2084</v>
      </c>
      <c r="B1" s="83"/>
      <c r="C1" s="83"/>
      <c r="D1" s="83"/>
      <c r="F1" s="83"/>
      <c r="G1" s="83"/>
      <c r="H1" s="214" t="str">
        <f>HYPERLINK("https://drive.google.com/open?id=0B8sY5vZfk1W5Wng3UUNOVWUxT2s&amp;authuser=0","see original PDF")</f>
        <v>see original PDF</v>
      </c>
      <c r="I1" s="83"/>
      <c r="J1" s="83"/>
      <c r="K1" s="83"/>
      <c r="L1" s="83"/>
      <c r="M1" s="83"/>
      <c r="N1" s="83"/>
      <c r="O1" s="83"/>
    </row>
    <row r="2" ht="15.75" customHeight="1">
      <c r="A2" s="170" t="s">
        <v>1190</v>
      </c>
      <c r="B2" s="170" t="s">
        <v>1191</v>
      </c>
      <c r="C2" s="170" t="s">
        <v>1193</v>
      </c>
      <c r="D2" s="182"/>
      <c r="E2" s="174" t="s">
        <v>1242</v>
      </c>
      <c r="F2" s="172" t="s">
        <v>1551</v>
      </c>
      <c r="G2" s="164"/>
      <c r="H2" s="168"/>
      <c r="I2" s="234" t="s">
        <v>1559</v>
      </c>
      <c r="J2" s="172" t="s">
        <v>1564</v>
      </c>
      <c r="K2" s="168"/>
      <c r="L2" s="172" t="s">
        <v>1292</v>
      </c>
      <c r="M2" s="168"/>
      <c r="N2" s="170" t="s">
        <v>1298</v>
      </c>
      <c r="O2" s="174" t="s">
        <v>1088</v>
      </c>
    </row>
    <row r="3" ht="24.75" customHeight="1">
      <c r="A3" s="190"/>
      <c r="B3" s="190"/>
      <c r="C3" s="190"/>
      <c r="D3" s="182"/>
      <c r="E3" s="190"/>
      <c r="F3" s="184" t="s">
        <v>1310</v>
      </c>
      <c r="G3" s="184" t="s">
        <v>1311</v>
      </c>
      <c r="H3" s="221" t="s">
        <v>55</v>
      </c>
      <c r="I3" s="219"/>
      <c r="J3" s="184" t="s">
        <v>1608</v>
      </c>
      <c r="K3" s="184" t="s">
        <v>1610</v>
      </c>
      <c r="L3" s="184" t="s">
        <v>1310</v>
      </c>
      <c r="M3" s="184" t="s">
        <v>1313</v>
      </c>
      <c r="N3" s="190"/>
      <c r="O3" s="190"/>
    </row>
    <row r="4">
      <c r="A4" s="83"/>
      <c r="B4" s="83"/>
      <c r="C4" s="83"/>
      <c r="D4" s="83"/>
      <c r="E4" s="83" t="s">
        <v>1965</v>
      </c>
      <c r="F4" s="83"/>
      <c r="G4" s="83"/>
      <c r="H4" s="177"/>
      <c r="I4" s="83"/>
      <c r="J4" s="83"/>
      <c r="K4" s="83"/>
      <c r="L4" s="83"/>
      <c r="M4" s="83"/>
      <c r="N4" s="83"/>
      <c r="O4" s="83"/>
    </row>
    <row r="5">
      <c r="A5" s="83"/>
      <c r="B5" s="83"/>
      <c r="C5" s="83"/>
      <c r="D5" s="83"/>
      <c r="E5" s="83"/>
      <c r="F5" s="83"/>
      <c r="G5" s="83"/>
      <c r="H5" s="177"/>
      <c r="I5" s="83"/>
      <c r="J5" s="83"/>
      <c r="K5" s="83"/>
      <c r="L5" s="83"/>
      <c r="M5" s="83"/>
      <c r="N5" s="83"/>
      <c r="O5" s="83"/>
    </row>
    <row r="6">
      <c r="A6" s="83">
        <v>1.0</v>
      </c>
      <c r="B6" s="83" t="s">
        <v>4545</v>
      </c>
      <c r="C6" s="83"/>
      <c r="D6" s="83"/>
      <c r="E6" s="83" t="s">
        <v>4670</v>
      </c>
      <c r="F6" s="83"/>
      <c r="G6" s="83"/>
      <c r="H6" s="177"/>
      <c r="I6" s="83"/>
      <c r="J6" s="83"/>
      <c r="K6" s="83"/>
      <c r="L6" s="83"/>
      <c r="M6" s="83"/>
      <c r="N6" s="83"/>
      <c r="O6" s="83"/>
    </row>
    <row r="7">
      <c r="A7" s="83"/>
      <c r="B7" s="83" t="s">
        <v>4672</v>
      </c>
      <c r="C7" s="83"/>
      <c r="D7" s="83"/>
      <c r="E7" s="83" t="s">
        <v>4673</v>
      </c>
      <c r="F7" s="83">
        <v>3.7375E7</v>
      </c>
      <c r="G7" s="83">
        <v>1.64707944E8</v>
      </c>
      <c r="H7" s="177">
        <v>2.02082944E8</v>
      </c>
      <c r="I7" s="83">
        <v>2.02082944E8</v>
      </c>
      <c r="J7" s="83"/>
      <c r="K7" s="83"/>
      <c r="L7" s="83"/>
      <c r="M7" s="83"/>
      <c r="N7" s="83"/>
      <c r="O7" s="83"/>
    </row>
    <row r="8">
      <c r="A8" s="83"/>
      <c r="B8" s="83" t="s">
        <v>4674</v>
      </c>
      <c r="C8" s="83"/>
      <c r="D8" s="83"/>
      <c r="E8" s="83" t="s">
        <v>4676</v>
      </c>
      <c r="F8" s="83">
        <v>9.2625E7</v>
      </c>
      <c r="G8" s="83">
        <v>3.22624734E8</v>
      </c>
      <c r="H8" s="177">
        <v>4.15249734E8</v>
      </c>
      <c r="I8" s="83">
        <v>4.15249734E8</v>
      </c>
      <c r="J8" s="83"/>
      <c r="K8" s="83"/>
      <c r="L8" s="83"/>
      <c r="M8" s="83"/>
      <c r="N8" s="83"/>
      <c r="O8" s="83"/>
    </row>
    <row r="9">
      <c r="A9" s="83"/>
      <c r="B9" s="83"/>
      <c r="C9" s="83"/>
      <c r="D9" s="83"/>
      <c r="E9" s="83"/>
      <c r="F9" s="83"/>
      <c r="G9" s="83"/>
      <c r="H9" s="177"/>
      <c r="I9" s="83"/>
      <c r="J9" s="83"/>
      <c r="K9" s="83"/>
      <c r="L9" s="83"/>
      <c r="M9" s="83"/>
      <c r="N9" s="83"/>
      <c r="O9" s="83"/>
    </row>
    <row r="10">
      <c r="A10" s="83">
        <v>2.0</v>
      </c>
      <c r="B10" s="83" t="s">
        <v>4680</v>
      </c>
      <c r="C10" s="83"/>
      <c r="D10" s="83"/>
      <c r="E10" s="83" t="s">
        <v>4684</v>
      </c>
      <c r="F10" s="83"/>
      <c r="G10" s="83">
        <v>2.92149978E8</v>
      </c>
      <c r="H10" s="177">
        <v>2.92149978E8</v>
      </c>
      <c r="I10" s="83">
        <v>2.92149978E8</v>
      </c>
      <c r="J10" s="83"/>
      <c r="K10" s="83"/>
      <c r="L10" s="83"/>
      <c r="M10" s="83"/>
      <c r="N10" s="83"/>
      <c r="O10" s="83"/>
    </row>
    <row r="11">
      <c r="A11" s="83"/>
      <c r="B11" s="83" t="s">
        <v>4686</v>
      </c>
      <c r="C11" s="83"/>
      <c r="D11" s="83"/>
      <c r="E11" s="83" t="s">
        <v>4935</v>
      </c>
      <c r="F11" s="83"/>
      <c r="G11" s="83">
        <v>1.2424443E7</v>
      </c>
      <c r="H11" s="177">
        <v>1.2424443E7</v>
      </c>
      <c r="I11" s="83">
        <v>1.2424443E7</v>
      </c>
      <c r="J11" s="83"/>
      <c r="K11" s="83"/>
      <c r="L11" s="83"/>
      <c r="M11" s="83"/>
      <c r="N11" s="83"/>
      <c r="O11" s="83"/>
    </row>
    <row r="12">
      <c r="A12" s="83"/>
      <c r="B12" s="83"/>
      <c r="C12" s="83"/>
      <c r="D12" s="83"/>
      <c r="E12" s="83"/>
      <c r="F12" s="83"/>
      <c r="G12" s="83"/>
      <c r="H12" s="177"/>
      <c r="I12" s="83"/>
      <c r="J12" s="83"/>
      <c r="K12" s="83"/>
      <c r="L12" s="83"/>
      <c r="M12" s="83"/>
      <c r="N12" s="83"/>
      <c r="O12" s="83"/>
    </row>
    <row r="13">
      <c r="A13" s="83">
        <v>3.0</v>
      </c>
      <c r="B13" s="83" t="s">
        <v>4942</v>
      </c>
      <c r="C13" s="83"/>
      <c r="D13" s="83"/>
      <c r="E13" s="83" t="s">
        <v>2158</v>
      </c>
      <c r="F13" s="83"/>
      <c r="G13" s="83">
        <v>1.07670045E8</v>
      </c>
      <c r="H13" s="177">
        <v>1.07670045E8</v>
      </c>
      <c r="I13" s="83">
        <v>1.07670045E8</v>
      </c>
      <c r="J13" s="83"/>
      <c r="K13" s="83"/>
      <c r="L13" s="83"/>
      <c r="M13" s="83"/>
      <c r="N13" s="83"/>
      <c r="O13" s="83"/>
    </row>
    <row r="14">
      <c r="A14" s="83"/>
      <c r="B14" s="83" t="s">
        <v>4945</v>
      </c>
      <c r="C14" s="83"/>
      <c r="D14" s="83"/>
      <c r="E14" s="83" t="s">
        <v>4949</v>
      </c>
      <c r="F14" s="83"/>
      <c r="G14" s="83">
        <v>4.363181379E9</v>
      </c>
      <c r="H14" s="177">
        <v>4.363181379E9</v>
      </c>
      <c r="I14" s="83">
        <v>3.367501379E9</v>
      </c>
      <c r="J14" s="83">
        <v>9.9568E8</v>
      </c>
      <c r="K14" s="83"/>
      <c r="L14" s="83"/>
      <c r="M14" s="83">
        <v>9.21204E8</v>
      </c>
      <c r="N14" s="83">
        <v>9.21204E8</v>
      </c>
      <c r="O14" s="83"/>
    </row>
    <row r="15">
      <c r="A15" s="83"/>
      <c r="B15" s="83" t="s">
        <v>4953</v>
      </c>
      <c r="C15" s="83"/>
      <c r="D15" s="83"/>
      <c r="E15" s="83" t="s">
        <v>4954</v>
      </c>
      <c r="F15" s="83"/>
      <c r="G15" s="83">
        <v>2.8310387E8</v>
      </c>
      <c r="H15" s="177">
        <v>2.8310387E8</v>
      </c>
      <c r="I15" s="83">
        <v>2.8310387E8</v>
      </c>
      <c r="J15" s="83"/>
      <c r="K15" s="83"/>
      <c r="L15" s="83"/>
      <c r="M15" s="83"/>
      <c r="N15" s="83"/>
      <c r="O15" s="83"/>
    </row>
    <row r="16">
      <c r="A16" s="83"/>
      <c r="B16" s="83" t="s">
        <v>4957</v>
      </c>
      <c r="C16" s="83"/>
      <c r="D16" s="83"/>
      <c r="E16" s="83" t="s">
        <v>4960</v>
      </c>
      <c r="F16" s="83"/>
      <c r="G16" s="83">
        <v>2.20124971E8</v>
      </c>
      <c r="H16" s="177">
        <v>2.20124971E8</v>
      </c>
      <c r="I16" s="83">
        <v>2.20124971E8</v>
      </c>
      <c r="J16" s="83"/>
      <c r="K16" s="83"/>
      <c r="L16" s="83"/>
      <c r="M16" s="83"/>
      <c r="N16" s="83"/>
      <c r="O16" s="83"/>
    </row>
    <row r="17">
      <c r="A17" s="83"/>
      <c r="B17" s="83"/>
      <c r="C17" s="83"/>
      <c r="D17" s="83"/>
      <c r="E17" s="83"/>
      <c r="F17" s="83"/>
      <c r="G17" s="83"/>
      <c r="H17" s="177"/>
      <c r="I17" s="83"/>
      <c r="J17" s="83"/>
      <c r="K17" s="83"/>
      <c r="L17" s="83"/>
      <c r="M17" s="83"/>
      <c r="N17" s="83"/>
      <c r="O17" s="83"/>
    </row>
    <row r="18">
      <c r="A18" s="83">
        <v>4.0</v>
      </c>
      <c r="B18" s="83" t="s">
        <v>4969</v>
      </c>
      <c r="C18" s="83"/>
      <c r="D18" s="83"/>
      <c r="E18" s="83" t="s">
        <v>4971</v>
      </c>
      <c r="F18" s="83">
        <v>6000000.0</v>
      </c>
      <c r="G18" s="83">
        <v>4.1952149E7</v>
      </c>
      <c r="H18" s="177">
        <v>4.7952149E7</v>
      </c>
      <c r="I18" s="83">
        <v>4.7952149E7</v>
      </c>
      <c r="J18" s="83"/>
      <c r="K18" s="83"/>
      <c r="L18" s="83"/>
      <c r="M18" s="83"/>
      <c r="N18" s="83"/>
      <c r="O18" s="83"/>
    </row>
    <row r="19">
      <c r="A19" s="83"/>
      <c r="B19" s="83" t="s">
        <v>4976</v>
      </c>
      <c r="C19" s="83"/>
      <c r="D19" s="83"/>
      <c r="E19" s="83" t="s">
        <v>4949</v>
      </c>
      <c r="F19" s="83"/>
      <c r="G19" s="83">
        <v>1.2426397E8</v>
      </c>
      <c r="H19" s="177">
        <v>1.2426397E8</v>
      </c>
      <c r="I19" s="83">
        <v>1.2426397E8</v>
      </c>
      <c r="J19" s="83"/>
      <c r="K19" s="83"/>
      <c r="L19" s="83"/>
      <c r="M19" s="83"/>
      <c r="N19" s="83"/>
      <c r="O19" s="83"/>
    </row>
    <row r="20">
      <c r="A20" s="83"/>
      <c r="B20" s="83"/>
      <c r="C20" s="83"/>
      <c r="D20" s="83"/>
      <c r="E20" s="83"/>
      <c r="F20" s="83"/>
      <c r="G20" s="83"/>
      <c r="H20" s="177"/>
      <c r="I20" s="83"/>
      <c r="J20" s="83"/>
      <c r="K20" s="83"/>
      <c r="L20" s="83"/>
      <c r="M20" s="83"/>
      <c r="N20" s="83"/>
      <c r="O20" s="83"/>
    </row>
    <row r="21">
      <c r="A21" s="83">
        <v>5.0</v>
      </c>
      <c r="B21" s="83" t="s">
        <v>4981</v>
      </c>
      <c r="C21" s="83"/>
      <c r="D21" s="83"/>
      <c r="E21" s="83" t="s">
        <v>4985</v>
      </c>
      <c r="F21" s="83"/>
      <c r="G21" s="83">
        <v>7.814502E7</v>
      </c>
      <c r="H21" s="177">
        <v>7.814502E7</v>
      </c>
      <c r="I21" s="83">
        <v>7.814502E7</v>
      </c>
      <c r="J21" s="83"/>
      <c r="K21" s="83"/>
      <c r="L21" s="83"/>
      <c r="M21" s="83"/>
      <c r="N21" s="83"/>
      <c r="O21" s="83"/>
    </row>
    <row r="22">
      <c r="A22" s="83"/>
      <c r="B22" s="83"/>
      <c r="C22" s="83"/>
      <c r="D22" s="83"/>
      <c r="E22" s="83"/>
      <c r="F22" s="83"/>
      <c r="G22" s="83"/>
      <c r="H22" s="177"/>
      <c r="I22" s="83"/>
      <c r="J22" s="83"/>
      <c r="K22" s="83"/>
      <c r="L22" s="83"/>
      <c r="M22" s="83"/>
      <c r="N22" s="83"/>
      <c r="O22" s="83"/>
    </row>
    <row r="23">
      <c r="A23" s="83">
        <v>6.0</v>
      </c>
      <c r="B23" s="83" t="s">
        <v>4995</v>
      </c>
      <c r="C23" s="83"/>
      <c r="D23" s="83"/>
      <c r="E23" s="83" t="s">
        <v>4996</v>
      </c>
      <c r="F23" s="83"/>
      <c r="G23" s="83">
        <v>3.36527301E8</v>
      </c>
      <c r="H23" s="177">
        <v>3.36527301E8</v>
      </c>
      <c r="I23" s="83">
        <v>2.98527301E8</v>
      </c>
      <c r="J23" s="83">
        <v>3.8E7</v>
      </c>
      <c r="K23" s="83"/>
      <c r="L23" s="83"/>
      <c r="M23" s="83"/>
      <c r="N23" s="83"/>
      <c r="O23" s="83"/>
    </row>
    <row r="24">
      <c r="A24" s="83"/>
      <c r="B24" s="83"/>
      <c r="C24" s="83"/>
      <c r="D24" s="83"/>
      <c r="E24" s="83"/>
      <c r="F24" s="83"/>
      <c r="G24" s="83"/>
      <c r="H24" s="177"/>
      <c r="I24" s="83"/>
      <c r="J24" s="83"/>
      <c r="K24" s="83"/>
      <c r="L24" s="83"/>
      <c r="M24" s="83"/>
      <c r="N24" s="83"/>
      <c r="O24" s="83"/>
    </row>
    <row r="25">
      <c r="A25" s="83" t="s">
        <v>1371</v>
      </c>
      <c r="B25" s="83" t="s">
        <v>5003</v>
      </c>
      <c r="C25" s="83"/>
      <c r="D25" s="83"/>
      <c r="E25" s="83" t="s">
        <v>5005</v>
      </c>
      <c r="F25" s="83"/>
      <c r="G25" s="83">
        <v>8277024.0</v>
      </c>
      <c r="H25" s="177">
        <v>8277024.0</v>
      </c>
      <c r="I25" s="83">
        <v>8277024.0</v>
      </c>
      <c r="J25" s="83"/>
      <c r="K25" s="83"/>
      <c r="L25" s="83"/>
      <c r="M25" s="83"/>
      <c r="N25" s="83"/>
      <c r="O25" s="83"/>
    </row>
    <row r="26">
      <c r="A26" s="83" t="s">
        <v>5008</v>
      </c>
      <c r="B26" s="83" t="s">
        <v>1382</v>
      </c>
      <c r="C26" s="83"/>
      <c r="D26" s="83"/>
      <c r="E26" s="83" t="s">
        <v>5010</v>
      </c>
      <c r="F26" s="83"/>
      <c r="G26" s="83">
        <v>8.7989633E7</v>
      </c>
      <c r="H26" s="177">
        <v>8.7989633E7</v>
      </c>
      <c r="I26" s="83">
        <v>8.7989633E7</v>
      </c>
      <c r="J26" s="83"/>
      <c r="K26" s="83"/>
      <c r="L26" s="83"/>
      <c r="M26" s="83"/>
      <c r="N26" s="83"/>
      <c r="O26" s="83"/>
    </row>
    <row r="27">
      <c r="A27" s="83"/>
      <c r="B27" s="83" t="s">
        <v>1382</v>
      </c>
      <c r="C27" s="83"/>
      <c r="D27" s="83"/>
      <c r="E27" s="83" t="s">
        <v>5017</v>
      </c>
      <c r="F27" s="83"/>
      <c r="G27" s="83">
        <v>2.53941833E8</v>
      </c>
      <c r="H27" s="177">
        <v>2.53941833E8</v>
      </c>
      <c r="I27" s="83">
        <v>2.53941833E8</v>
      </c>
      <c r="J27" s="83"/>
      <c r="K27" s="83"/>
      <c r="L27" s="83"/>
      <c r="M27" s="83"/>
      <c r="N27" s="83"/>
      <c r="O27" s="83"/>
    </row>
    <row r="28">
      <c r="A28" s="83"/>
      <c r="B28" s="83" t="s">
        <v>1382</v>
      </c>
      <c r="C28" s="83"/>
      <c r="D28" s="83"/>
      <c r="E28" s="83" t="s">
        <v>5023</v>
      </c>
      <c r="F28" s="83"/>
      <c r="G28" s="83">
        <v>5.58657235E8</v>
      </c>
      <c r="H28" s="177">
        <v>5.58657235E8</v>
      </c>
      <c r="I28" s="83">
        <v>5.58657235E8</v>
      </c>
      <c r="J28" s="83"/>
      <c r="K28" s="83"/>
      <c r="L28" s="83"/>
      <c r="M28" s="83"/>
      <c r="N28" s="83"/>
      <c r="O28" s="83"/>
    </row>
    <row r="29">
      <c r="A29" s="83"/>
      <c r="B29" s="83" t="s">
        <v>1382</v>
      </c>
      <c r="C29" s="83"/>
      <c r="D29" s="83"/>
      <c r="E29" s="83" t="s">
        <v>5389</v>
      </c>
      <c r="F29" s="83"/>
      <c r="G29" s="83">
        <v>9.434E8</v>
      </c>
      <c r="H29" s="177">
        <v>9.434E8</v>
      </c>
      <c r="I29" s="83"/>
      <c r="J29" s="83">
        <v>9.434E8</v>
      </c>
      <c r="K29" s="83"/>
      <c r="L29" s="83"/>
      <c r="M29" s="83"/>
      <c r="N29" s="83"/>
      <c r="O29" s="83"/>
    </row>
    <row r="30">
      <c r="A30" s="83"/>
      <c r="B30" s="83" t="s">
        <v>1382</v>
      </c>
      <c r="C30" s="83"/>
      <c r="D30" s="83"/>
      <c r="E30" s="83" t="s">
        <v>5402</v>
      </c>
      <c r="F30" s="83"/>
      <c r="G30" s="83"/>
      <c r="H30" s="177"/>
      <c r="I30" s="83"/>
      <c r="J30" s="83"/>
      <c r="K30" s="83"/>
      <c r="L30" s="83"/>
      <c r="M30" s="83">
        <v>1.326896E9</v>
      </c>
      <c r="N30" s="83">
        <v>1.326896E9</v>
      </c>
      <c r="O30" s="83"/>
    </row>
    <row r="31">
      <c r="A31" s="83"/>
      <c r="B31" s="83"/>
      <c r="C31" s="83"/>
      <c r="D31" s="83"/>
      <c r="E31" s="83"/>
      <c r="F31" s="83"/>
      <c r="G31" s="83"/>
      <c r="H31" s="177"/>
      <c r="I31" s="83"/>
      <c r="J31" s="83"/>
      <c r="K31" s="83"/>
      <c r="L31" s="83"/>
      <c r="M31" s="83"/>
      <c r="N31" s="83"/>
      <c r="O31" s="83"/>
    </row>
    <row r="32">
      <c r="A32" s="83"/>
      <c r="B32" s="83"/>
      <c r="C32" s="83"/>
      <c r="D32" s="83"/>
      <c r="E32" s="83" t="s">
        <v>5406</v>
      </c>
      <c r="F32" s="83">
        <v>1.36E8</v>
      </c>
      <c r="G32" s="83">
        <v>8.199141529E9</v>
      </c>
      <c r="H32" s="177">
        <v>8.335141529E9</v>
      </c>
      <c r="I32" s="83">
        <v>6.358061529E9</v>
      </c>
      <c r="J32" s="83">
        <v>1.97708E9</v>
      </c>
      <c r="K32" s="83"/>
      <c r="L32" s="83"/>
      <c r="M32" s="83">
        <v>2.2481E9</v>
      </c>
      <c r="N32" s="83">
        <v>2.2481E9</v>
      </c>
      <c r="O32" s="83"/>
    </row>
    <row r="33" ht="15.75" customHeight="1">
      <c r="A33" s="154"/>
      <c r="B33" s="154"/>
      <c r="C33" s="154"/>
      <c r="D33" s="154"/>
      <c r="E33" s="154"/>
      <c r="F33" s="154"/>
      <c r="G33" s="154"/>
      <c r="H33" s="256"/>
      <c r="I33" s="154"/>
      <c r="J33" s="154"/>
      <c r="K33" s="154"/>
      <c r="L33" s="154"/>
      <c r="M33" s="154"/>
      <c r="N33" s="154"/>
      <c r="O33" s="154"/>
    </row>
    <row r="34" ht="15.75" customHeight="1">
      <c r="A34" s="83"/>
      <c r="B34" s="83"/>
      <c r="C34" s="83"/>
      <c r="D34" s="83"/>
      <c r="E34" s="83" t="s">
        <v>3320</v>
      </c>
      <c r="F34" s="83"/>
      <c r="G34" s="83"/>
      <c r="H34" s="177"/>
      <c r="I34" s="83"/>
      <c r="J34" s="83"/>
      <c r="K34" s="83"/>
      <c r="L34" s="83"/>
      <c r="M34" s="83"/>
      <c r="N34" s="83"/>
      <c r="O34" s="83"/>
    </row>
    <row r="35">
      <c r="A35" s="83"/>
      <c r="B35" s="83"/>
      <c r="C35" s="83"/>
      <c r="D35" s="83"/>
      <c r="E35" s="83"/>
      <c r="F35" s="83"/>
      <c r="G35" s="83"/>
      <c r="H35" s="177"/>
      <c r="I35" s="83"/>
      <c r="J35" s="83"/>
      <c r="K35" s="83"/>
      <c r="L35" s="83"/>
      <c r="M35" s="83"/>
      <c r="N35" s="83"/>
      <c r="O35" s="83"/>
    </row>
    <row r="36">
      <c r="A36" s="83" t="s">
        <v>1104</v>
      </c>
      <c r="B36" s="83" t="s">
        <v>5415</v>
      </c>
      <c r="C36" s="83"/>
      <c r="D36" s="83"/>
      <c r="E36" s="83" t="s">
        <v>5417</v>
      </c>
      <c r="F36" s="83"/>
      <c r="G36" s="83"/>
      <c r="H36" s="177"/>
      <c r="I36" s="83"/>
      <c r="J36" s="83"/>
      <c r="K36" s="83"/>
      <c r="L36" s="83"/>
      <c r="M36" s="83"/>
      <c r="N36" s="83"/>
      <c r="O36" s="83"/>
    </row>
    <row r="37">
      <c r="A37" s="83"/>
      <c r="B37" s="83" t="s">
        <v>5418</v>
      </c>
      <c r="C37" s="83"/>
      <c r="D37" s="83"/>
      <c r="E37" s="83" t="s">
        <v>4949</v>
      </c>
      <c r="F37" s="83"/>
      <c r="G37" s="83">
        <v>2.761816324E9</v>
      </c>
      <c r="H37" s="177">
        <v>2.761816324E9</v>
      </c>
      <c r="I37" s="83">
        <v>2.150716324E9</v>
      </c>
      <c r="J37" s="83">
        <v>6.111E8</v>
      </c>
      <c r="K37" s="83"/>
      <c r="L37" s="83"/>
      <c r="M37" s="83">
        <v>5.465E8</v>
      </c>
      <c r="N37" s="83">
        <v>5.465E8</v>
      </c>
      <c r="O37" s="83"/>
    </row>
    <row r="38">
      <c r="A38" s="83"/>
      <c r="B38" s="83" t="s">
        <v>5621</v>
      </c>
      <c r="C38" s="83"/>
      <c r="D38" s="83"/>
      <c r="E38" s="83" t="s">
        <v>5623</v>
      </c>
      <c r="F38" s="83"/>
      <c r="G38" s="83">
        <v>4.62492711E8</v>
      </c>
      <c r="H38" s="177">
        <v>4.62492711E8</v>
      </c>
      <c r="I38" s="83">
        <v>4.22992711E8</v>
      </c>
      <c r="J38" s="83">
        <v>3.95E7</v>
      </c>
      <c r="K38" s="83"/>
      <c r="L38" s="83"/>
      <c r="M38" s="83"/>
      <c r="N38" s="83"/>
      <c r="O38" s="83"/>
    </row>
    <row r="39">
      <c r="A39" s="83"/>
      <c r="B39" s="83"/>
      <c r="C39" s="83"/>
      <c r="D39" s="83"/>
      <c r="E39" s="83"/>
      <c r="F39" s="83"/>
      <c r="G39" s="83"/>
      <c r="H39" s="177"/>
      <c r="I39" s="83"/>
      <c r="J39" s="83"/>
      <c r="K39" s="83"/>
      <c r="L39" s="83"/>
      <c r="M39" s="83"/>
      <c r="N39" s="83"/>
      <c r="O39" s="83"/>
    </row>
    <row r="40">
      <c r="A40" s="83">
        <v>3.0</v>
      </c>
      <c r="B40" s="83" t="s">
        <v>5681</v>
      </c>
      <c r="C40" s="83"/>
      <c r="D40" s="83"/>
      <c r="E40" s="83" t="s">
        <v>5685</v>
      </c>
      <c r="F40" s="83"/>
      <c r="G40" s="83">
        <v>1.2066691E7</v>
      </c>
      <c r="H40" s="177">
        <v>1.2066691E7</v>
      </c>
      <c r="I40" s="83">
        <v>1.2066691E7</v>
      </c>
      <c r="J40" s="83"/>
      <c r="K40" s="83"/>
      <c r="L40" s="83"/>
      <c r="M40" s="83"/>
      <c r="N40" s="83"/>
      <c r="O40" s="83"/>
    </row>
    <row r="41">
      <c r="A41" s="83"/>
      <c r="B41" s="83"/>
      <c r="C41" s="83"/>
      <c r="D41" s="83"/>
      <c r="E41" s="83"/>
      <c r="F41" s="83"/>
      <c r="G41" s="83"/>
      <c r="H41" s="177"/>
      <c r="I41" s="83"/>
      <c r="J41" s="83"/>
      <c r="K41" s="83"/>
      <c r="L41" s="83"/>
      <c r="M41" s="83"/>
      <c r="N41" s="83"/>
      <c r="O41" s="83"/>
    </row>
    <row r="42">
      <c r="A42" s="83">
        <v>5.0</v>
      </c>
      <c r="B42" s="83" t="s">
        <v>5693</v>
      </c>
      <c r="C42" s="83"/>
      <c r="D42" s="83"/>
      <c r="E42" s="83" t="s">
        <v>5696</v>
      </c>
      <c r="F42" s="83"/>
      <c r="G42" s="83">
        <v>2.21478187E8</v>
      </c>
      <c r="H42" s="177">
        <v>2.21478187E8</v>
      </c>
      <c r="I42" s="83">
        <v>2.21478187E8</v>
      </c>
      <c r="J42" s="83"/>
      <c r="K42" s="83"/>
      <c r="L42" s="83"/>
      <c r="M42" s="83"/>
      <c r="N42" s="83"/>
      <c r="O42" s="83"/>
    </row>
    <row r="43">
      <c r="A43" s="83"/>
      <c r="B43" s="83"/>
      <c r="C43" s="83"/>
      <c r="D43" s="83"/>
      <c r="E43" s="83"/>
      <c r="F43" s="83"/>
      <c r="G43" s="83"/>
      <c r="H43" s="177"/>
      <c r="I43" s="83"/>
      <c r="J43" s="83"/>
      <c r="K43" s="83"/>
      <c r="L43" s="83"/>
      <c r="M43" s="83"/>
      <c r="N43" s="83"/>
      <c r="O43" s="83"/>
    </row>
    <row r="44">
      <c r="A44" s="83" t="s">
        <v>5008</v>
      </c>
      <c r="B44" s="83" t="s">
        <v>1382</v>
      </c>
      <c r="C44" s="83"/>
      <c r="D44" s="83"/>
      <c r="E44" s="83" t="s">
        <v>5010</v>
      </c>
      <c r="F44" s="83"/>
      <c r="G44" s="83">
        <v>8443385.0</v>
      </c>
      <c r="H44" s="177">
        <v>8443385.0</v>
      </c>
      <c r="I44" s="83">
        <v>8443385.0</v>
      </c>
      <c r="J44" s="83"/>
      <c r="K44" s="83"/>
      <c r="L44" s="83"/>
      <c r="M44" s="83"/>
      <c r="N44" s="83"/>
      <c r="O44" s="83"/>
    </row>
    <row r="45">
      <c r="A45" s="83"/>
      <c r="B45" s="83" t="s">
        <v>1382</v>
      </c>
      <c r="C45" s="83"/>
      <c r="D45" s="83"/>
      <c r="E45" s="83" t="s">
        <v>5017</v>
      </c>
      <c r="F45" s="83"/>
      <c r="G45" s="83">
        <v>1.6872384E7</v>
      </c>
      <c r="H45" s="177">
        <v>1.6872384E7</v>
      </c>
      <c r="I45" s="83">
        <v>1.6872384E7</v>
      </c>
      <c r="J45" s="83"/>
      <c r="K45" s="83"/>
      <c r="L45" s="83"/>
      <c r="M45" s="83"/>
      <c r="N45" s="83"/>
      <c r="O45" s="83"/>
    </row>
    <row r="46">
      <c r="A46" s="83"/>
      <c r="B46" s="83" t="s">
        <v>1382</v>
      </c>
      <c r="C46" s="83"/>
      <c r="D46" s="83"/>
      <c r="E46" s="83" t="s">
        <v>5023</v>
      </c>
      <c r="F46" s="83"/>
      <c r="G46" s="83">
        <v>9483988.0</v>
      </c>
      <c r="H46" s="177">
        <v>9483988.0</v>
      </c>
      <c r="I46" s="83">
        <v>9483988.0</v>
      </c>
      <c r="J46" s="83"/>
      <c r="K46" s="83"/>
      <c r="L46" s="83"/>
      <c r="M46" s="83"/>
      <c r="N46" s="83"/>
      <c r="O46" s="83"/>
    </row>
    <row r="47">
      <c r="A47" s="83"/>
      <c r="B47" s="83" t="s">
        <v>1382</v>
      </c>
      <c r="C47" s="83"/>
      <c r="D47" s="83"/>
      <c r="E47" s="83" t="s">
        <v>5389</v>
      </c>
      <c r="F47" s="83"/>
      <c r="G47" s="83">
        <v>5.472E7</v>
      </c>
      <c r="H47" s="177">
        <v>5.472E7</v>
      </c>
      <c r="I47" s="83"/>
      <c r="J47" s="83">
        <v>5.472E7</v>
      </c>
      <c r="K47" s="83"/>
      <c r="L47" s="83"/>
      <c r="M47" s="83"/>
      <c r="N47" s="83"/>
      <c r="O47" s="83"/>
    </row>
    <row r="48">
      <c r="A48" s="83"/>
      <c r="B48" s="83" t="s">
        <v>1382</v>
      </c>
      <c r="C48" s="83"/>
      <c r="D48" s="83"/>
      <c r="E48" s="83" t="s">
        <v>5402</v>
      </c>
      <c r="F48" s="83"/>
      <c r="G48" s="83"/>
      <c r="H48" s="177"/>
      <c r="I48" s="83"/>
      <c r="J48" s="83"/>
      <c r="K48" s="83"/>
      <c r="L48" s="83"/>
      <c r="M48" s="83">
        <v>2.1642E7</v>
      </c>
      <c r="N48" s="83">
        <v>2.1642E7</v>
      </c>
      <c r="O48" s="83"/>
    </row>
    <row r="49">
      <c r="A49" s="83"/>
      <c r="B49" s="83"/>
      <c r="C49" s="83"/>
      <c r="D49" s="83"/>
      <c r="E49" s="83"/>
      <c r="F49" s="83"/>
      <c r="G49" s="83"/>
      <c r="H49" s="177"/>
      <c r="I49" s="83"/>
      <c r="J49" s="83"/>
      <c r="K49" s="83"/>
      <c r="L49" s="83"/>
      <c r="M49" s="83"/>
      <c r="N49" s="83"/>
      <c r="O49" s="83"/>
    </row>
    <row r="50">
      <c r="A50" s="83"/>
      <c r="B50" s="83"/>
      <c r="C50" s="83"/>
      <c r="D50" s="83"/>
      <c r="E50" s="83" t="s">
        <v>5919</v>
      </c>
      <c r="F50" s="83"/>
      <c r="G50" s="83">
        <v>3.54737367E9</v>
      </c>
      <c r="H50" s="177">
        <v>3.54737367E9</v>
      </c>
      <c r="I50" s="83">
        <v>2.84205367E9</v>
      </c>
      <c r="J50" s="83">
        <v>7.0532E8</v>
      </c>
      <c r="K50" s="83"/>
      <c r="L50" s="83"/>
      <c r="M50" s="83">
        <v>5.68142E8</v>
      </c>
      <c r="N50" s="83">
        <v>5.68142E8</v>
      </c>
      <c r="O50" s="83"/>
    </row>
    <row r="51">
      <c r="A51" s="83"/>
      <c r="B51" s="83"/>
      <c r="C51" s="83"/>
      <c r="D51" s="83"/>
      <c r="E51" s="83"/>
      <c r="F51" s="83"/>
      <c r="G51" s="83"/>
      <c r="H51" s="177"/>
      <c r="I51" s="83"/>
      <c r="J51" s="83"/>
      <c r="K51" s="83"/>
      <c r="L51" s="83"/>
      <c r="M51" s="83"/>
      <c r="N51" s="83"/>
      <c r="O51" s="83"/>
    </row>
    <row r="52">
      <c r="A52" s="83"/>
      <c r="B52" s="83"/>
      <c r="C52" s="83"/>
      <c r="D52" s="83"/>
      <c r="E52" s="83" t="s">
        <v>3326</v>
      </c>
      <c r="F52" s="83"/>
      <c r="G52" s="83"/>
      <c r="H52" s="177"/>
      <c r="I52" s="83"/>
      <c r="J52" s="83"/>
      <c r="K52" s="83"/>
      <c r="L52" s="83"/>
      <c r="M52" s="83"/>
      <c r="N52" s="83"/>
      <c r="O52" s="83"/>
    </row>
    <row r="53">
      <c r="A53" s="83"/>
      <c r="B53" s="83"/>
      <c r="C53" s="83"/>
      <c r="D53" s="83"/>
      <c r="E53" s="83"/>
      <c r="F53" s="83"/>
      <c r="G53" s="83"/>
      <c r="H53" s="177"/>
      <c r="I53" s="83"/>
      <c r="J53" s="83"/>
      <c r="K53" s="83"/>
      <c r="L53" s="83"/>
      <c r="M53" s="83"/>
      <c r="N53" s="83"/>
      <c r="O53" s="83"/>
    </row>
    <row r="54">
      <c r="A54" s="83">
        <v>1.0</v>
      </c>
      <c r="B54" s="83" t="s">
        <v>5959</v>
      </c>
      <c r="C54" s="83"/>
      <c r="D54" s="83"/>
      <c r="E54" s="83" t="s">
        <v>5964</v>
      </c>
      <c r="F54" s="83"/>
      <c r="G54" s="83">
        <v>3.097929699E9</v>
      </c>
      <c r="H54" s="177">
        <v>3.097929699E9</v>
      </c>
      <c r="I54" s="83">
        <v>3.097929699E9</v>
      </c>
      <c r="J54" s="83"/>
      <c r="K54" s="83"/>
      <c r="L54" s="83"/>
      <c r="M54" s="83">
        <v>1.044E7</v>
      </c>
      <c r="N54" s="83">
        <v>1.044E7</v>
      </c>
      <c r="O54" s="83"/>
    </row>
    <row r="55">
      <c r="A55" s="83" t="s">
        <v>6243</v>
      </c>
      <c r="B55" s="83" t="s">
        <v>1382</v>
      </c>
      <c r="C55" s="83"/>
      <c r="D55" s="83"/>
      <c r="E55" s="83" t="s">
        <v>5010</v>
      </c>
      <c r="F55" s="83"/>
      <c r="G55" s="83">
        <v>4.10079499E8</v>
      </c>
      <c r="H55" s="177">
        <v>4.10079499E8</v>
      </c>
      <c r="I55" s="83">
        <v>4.10079499E8</v>
      </c>
      <c r="J55" s="83"/>
      <c r="K55" s="83"/>
      <c r="L55" s="83"/>
      <c r="M55" s="83"/>
      <c r="N55" s="83"/>
      <c r="O55" s="83"/>
    </row>
    <row r="56">
      <c r="A56" s="83"/>
      <c r="B56" s="83" t="s">
        <v>1382</v>
      </c>
      <c r="C56" s="83"/>
      <c r="D56" s="83"/>
      <c r="E56" s="83" t="s">
        <v>5017</v>
      </c>
      <c r="F56" s="83"/>
      <c r="G56" s="83">
        <v>4.68589496E8</v>
      </c>
      <c r="H56" s="177">
        <v>4.68589496E8</v>
      </c>
      <c r="I56" s="83">
        <v>4.68589496E8</v>
      </c>
      <c r="J56" s="83"/>
      <c r="K56" s="83"/>
      <c r="L56" s="83"/>
      <c r="M56" s="83"/>
      <c r="N56" s="83"/>
      <c r="O56" s="83"/>
    </row>
    <row r="57">
      <c r="A57" s="83"/>
      <c r="B57" s="83" t="s">
        <v>1382</v>
      </c>
      <c r="C57" s="83"/>
      <c r="D57" s="83"/>
      <c r="E57" s="83" t="s">
        <v>5023</v>
      </c>
      <c r="F57" s="83"/>
      <c r="G57" s="83">
        <v>4.56949118E8</v>
      </c>
      <c r="H57" s="177">
        <v>4.56949118E8</v>
      </c>
      <c r="I57" s="83">
        <v>4.56949118E8</v>
      </c>
      <c r="J57" s="83"/>
      <c r="K57" s="83"/>
      <c r="L57" s="83"/>
      <c r="M57" s="83"/>
      <c r="N57" s="83"/>
      <c r="O57" s="83"/>
    </row>
    <row r="58">
      <c r="A58" s="83"/>
      <c r="B58" s="83" t="s">
        <v>1382</v>
      </c>
      <c r="C58" s="83"/>
      <c r="D58" s="83"/>
      <c r="E58" s="83" t="s">
        <v>5389</v>
      </c>
      <c r="F58" s="83"/>
      <c r="G58" s="83">
        <v>2.7576E8</v>
      </c>
      <c r="H58" s="177">
        <v>2.7576E8</v>
      </c>
      <c r="I58" s="83"/>
      <c r="J58" s="83">
        <v>2.7576E8</v>
      </c>
      <c r="K58" s="83"/>
      <c r="L58" s="83"/>
      <c r="M58" s="83"/>
      <c r="N58" s="83"/>
      <c r="O58" s="83"/>
    </row>
    <row r="59">
      <c r="A59" s="83"/>
      <c r="B59" s="83" t="s">
        <v>1382</v>
      </c>
      <c r="C59" s="83"/>
      <c r="D59" s="83"/>
      <c r="E59" s="83" t="s">
        <v>5402</v>
      </c>
      <c r="F59" s="83"/>
      <c r="G59" s="83"/>
      <c r="H59" s="177"/>
      <c r="I59" s="83"/>
      <c r="J59" s="83"/>
      <c r="K59" s="83"/>
      <c r="L59" s="83"/>
      <c r="M59" s="83">
        <v>2.16992E8</v>
      </c>
      <c r="N59" s="83">
        <v>2.16992E8</v>
      </c>
      <c r="O59" s="83"/>
    </row>
    <row r="60">
      <c r="A60" s="83"/>
      <c r="B60" s="83"/>
      <c r="C60" s="83"/>
      <c r="D60" s="83"/>
      <c r="E60" s="83"/>
      <c r="F60" s="83"/>
      <c r="G60" s="83"/>
      <c r="H60" s="177"/>
      <c r="I60" s="83"/>
      <c r="J60" s="83"/>
      <c r="K60" s="83"/>
      <c r="L60" s="83"/>
      <c r="M60" s="83"/>
      <c r="N60" s="83"/>
      <c r="O60" s="83"/>
    </row>
    <row r="61">
      <c r="A61" s="83"/>
      <c r="B61" s="83"/>
      <c r="C61" s="83"/>
      <c r="D61" s="83"/>
      <c r="E61" s="83" t="s">
        <v>6841</v>
      </c>
      <c r="F61" s="83"/>
      <c r="G61" s="83">
        <v>4.709307812E9</v>
      </c>
      <c r="H61" s="177">
        <v>4.709307812E9</v>
      </c>
      <c r="I61" s="83">
        <v>4.433547812E9</v>
      </c>
      <c r="J61" s="83">
        <v>2.7576E8</v>
      </c>
      <c r="K61" s="83"/>
      <c r="L61" s="83"/>
      <c r="M61" s="83">
        <v>2.27432E8</v>
      </c>
      <c r="N61" s="83">
        <v>2.27432E8</v>
      </c>
      <c r="O61" s="83"/>
    </row>
    <row r="62" ht="15.75" customHeight="1">
      <c r="A62" s="154"/>
      <c r="B62" s="154"/>
      <c r="C62" s="154"/>
      <c r="D62" s="154"/>
      <c r="E62" s="154"/>
      <c r="F62" s="154"/>
      <c r="G62" s="154"/>
      <c r="H62" s="256"/>
      <c r="I62" s="154"/>
      <c r="J62" s="154"/>
      <c r="K62" s="154"/>
      <c r="L62" s="154"/>
      <c r="M62" s="154"/>
      <c r="N62" s="154"/>
      <c r="O62" s="154"/>
    </row>
    <row r="63" ht="15.75" customHeight="1">
      <c r="A63" s="83"/>
      <c r="B63" s="83"/>
      <c r="C63" s="83"/>
      <c r="D63" s="83"/>
      <c r="E63" s="83" t="s">
        <v>3333</v>
      </c>
      <c r="F63" s="83"/>
      <c r="G63" s="83"/>
      <c r="H63" s="177"/>
      <c r="I63" s="83"/>
      <c r="J63" s="83"/>
      <c r="K63" s="83"/>
      <c r="L63" s="83"/>
      <c r="M63" s="83"/>
      <c r="N63" s="83"/>
      <c r="O63" s="83"/>
    </row>
    <row r="64">
      <c r="A64" s="83"/>
      <c r="B64" s="83"/>
      <c r="C64" s="83"/>
      <c r="D64" s="83"/>
      <c r="E64" s="83"/>
      <c r="F64" s="83"/>
      <c r="G64" s="83"/>
      <c r="H64" s="177"/>
      <c r="I64" s="83"/>
      <c r="J64" s="83"/>
      <c r="K64" s="83"/>
      <c r="L64" s="83"/>
      <c r="M64" s="83"/>
      <c r="N64" s="83"/>
      <c r="O64" s="83"/>
    </row>
    <row r="65">
      <c r="A65" s="83">
        <v>1.0</v>
      </c>
      <c r="B65" s="83" t="s">
        <v>6886</v>
      </c>
      <c r="C65" s="83"/>
      <c r="D65" s="83"/>
      <c r="E65" s="83" t="s">
        <v>6889</v>
      </c>
      <c r="F65" s="83"/>
      <c r="G65" s="83">
        <v>3.195597477E9</v>
      </c>
      <c r="H65" s="177">
        <v>3.195597477E9</v>
      </c>
      <c r="I65" s="83">
        <v>3.023501477E9</v>
      </c>
      <c r="J65" s="83">
        <v>1.72096E8</v>
      </c>
      <c r="K65" s="83"/>
      <c r="L65" s="83"/>
      <c r="M65" s="83">
        <v>3.66424E8</v>
      </c>
      <c r="N65" s="83">
        <v>3.66424E8</v>
      </c>
      <c r="O65" s="83"/>
    </row>
    <row r="66">
      <c r="A66" s="83" t="s">
        <v>1573</v>
      </c>
      <c r="B66" s="83" t="s">
        <v>1382</v>
      </c>
      <c r="C66" s="83"/>
      <c r="D66" s="83"/>
      <c r="E66" s="83" t="s">
        <v>5010</v>
      </c>
      <c r="F66" s="83"/>
      <c r="G66" s="83">
        <v>2.44363327E8</v>
      </c>
      <c r="H66" s="177">
        <v>2.44363327E8</v>
      </c>
      <c r="I66" s="83">
        <v>2.44363327E8</v>
      </c>
      <c r="J66" s="83"/>
      <c r="K66" s="83"/>
      <c r="L66" s="83"/>
      <c r="M66" s="83"/>
      <c r="N66" s="83"/>
      <c r="O66" s="83"/>
    </row>
    <row r="67">
      <c r="A67" s="83"/>
      <c r="B67" s="83" t="s">
        <v>1382</v>
      </c>
      <c r="C67" s="83"/>
      <c r="D67" s="83"/>
      <c r="E67" s="83" t="s">
        <v>5017</v>
      </c>
      <c r="F67" s="83"/>
      <c r="G67" s="83">
        <v>3.3870855E8</v>
      </c>
      <c r="H67" s="177">
        <v>3.3870855E8</v>
      </c>
      <c r="I67" s="83">
        <v>3.3870855E8</v>
      </c>
      <c r="J67" s="83"/>
      <c r="K67" s="83"/>
      <c r="L67" s="83"/>
      <c r="M67" s="83"/>
      <c r="N67" s="83"/>
      <c r="O67" s="83"/>
    </row>
    <row r="68">
      <c r="A68" s="83"/>
      <c r="B68" s="83" t="s">
        <v>1382</v>
      </c>
      <c r="C68" s="83"/>
      <c r="D68" s="83"/>
      <c r="E68" s="83" t="s">
        <v>5023</v>
      </c>
      <c r="F68" s="83"/>
      <c r="G68" s="83">
        <v>4.12473624E8</v>
      </c>
      <c r="H68" s="177">
        <v>4.12473624E8</v>
      </c>
      <c r="I68" s="83">
        <v>4.12473624E8</v>
      </c>
      <c r="J68" s="83"/>
      <c r="K68" s="83"/>
      <c r="L68" s="83"/>
      <c r="M68" s="83"/>
      <c r="N68" s="83"/>
      <c r="O68" s="83"/>
    </row>
    <row r="69">
      <c r="A69" s="83"/>
      <c r="B69" s="83" t="s">
        <v>1382</v>
      </c>
      <c r="C69" s="83"/>
      <c r="D69" s="83"/>
      <c r="E69" s="83" t="s">
        <v>5389</v>
      </c>
      <c r="F69" s="83"/>
      <c r="G69" s="83">
        <v>6.11344E8</v>
      </c>
      <c r="H69" s="177">
        <v>6.11344E8</v>
      </c>
      <c r="I69" s="83"/>
      <c r="J69" s="83">
        <v>6.11344E8</v>
      </c>
      <c r="K69" s="83"/>
      <c r="L69" s="83"/>
      <c r="M69" s="83"/>
      <c r="N69" s="83"/>
      <c r="O69" s="83"/>
    </row>
    <row r="70">
      <c r="A70" s="83"/>
      <c r="B70" s="83" t="s">
        <v>1382</v>
      </c>
      <c r="C70" s="83"/>
      <c r="D70" s="83"/>
      <c r="E70" s="83" t="s">
        <v>5402</v>
      </c>
      <c r="F70" s="83"/>
      <c r="G70" s="83"/>
      <c r="H70" s="177"/>
      <c r="I70" s="83"/>
      <c r="J70" s="83"/>
      <c r="K70" s="83"/>
      <c r="L70" s="83"/>
      <c r="M70" s="83">
        <v>2.47536E8</v>
      </c>
      <c r="N70" s="83">
        <v>2.47536E8</v>
      </c>
      <c r="O70" s="83"/>
    </row>
    <row r="71">
      <c r="A71" s="83"/>
      <c r="B71" s="83"/>
      <c r="C71" s="83"/>
      <c r="D71" s="83"/>
      <c r="E71" s="83"/>
      <c r="F71" s="83"/>
      <c r="G71" s="83"/>
      <c r="H71" s="177"/>
      <c r="I71" s="83"/>
      <c r="J71" s="83"/>
      <c r="K71" s="83"/>
      <c r="L71" s="83"/>
      <c r="M71" s="83"/>
      <c r="N71" s="83"/>
      <c r="O71" s="83"/>
    </row>
    <row r="72">
      <c r="A72" s="83"/>
      <c r="B72" s="83"/>
      <c r="C72" s="83"/>
      <c r="D72" s="83"/>
      <c r="E72" s="83" t="s">
        <v>8185</v>
      </c>
      <c r="F72" s="83"/>
      <c r="G72" s="83">
        <v>4.802486978E9</v>
      </c>
      <c r="H72" s="177">
        <v>4.802486978E9</v>
      </c>
      <c r="I72" s="83">
        <v>4.019046978E9</v>
      </c>
      <c r="J72" s="83">
        <v>7.8344E8</v>
      </c>
      <c r="K72" s="83"/>
      <c r="L72" s="83"/>
      <c r="M72" s="83">
        <v>6.1396E8</v>
      </c>
      <c r="N72" s="83">
        <v>6.1396E8</v>
      </c>
      <c r="O72" s="83"/>
    </row>
    <row r="73">
      <c r="A73" s="83"/>
      <c r="B73" s="83"/>
      <c r="C73" s="83"/>
      <c r="D73" s="83"/>
      <c r="E73" s="83"/>
      <c r="F73" s="83"/>
      <c r="G73" s="83"/>
      <c r="H73" s="177"/>
      <c r="I73" s="83"/>
      <c r="J73" s="83"/>
      <c r="K73" s="83"/>
      <c r="L73" s="83"/>
      <c r="M73" s="83"/>
      <c r="N73" s="83"/>
      <c r="O73" s="83"/>
    </row>
    <row r="74">
      <c r="A74" s="83"/>
      <c r="B74" s="83"/>
      <c r="C74" s="83"/>
      <c r="D74" s="83"/>
      <c r="E74" s="83" t="s">
        <v>1397</v>
      </c>
      <c r="F74" s="83"/>
      <c r="G74" s="83"/>
      <c r="H74" s="177"/>
      <c r="I74" s="83"/>
      <c r="J74" s="83"/>
      <c r="K74" s="83"/>
      <c r="L74" s="83"/>
      <c r="M74" s="83"/>
      <c r="N74" s="83"/>
      <c r="O74" s="83"/>
    </row>
    <row r="75">
      <c r="A75" s="83"/>
      <c r="B75" s="83"/>
      <c r="C75" s="83"/>
      <c r="D75" s="83"/>
      <c r="E75" s="83"/>
      <c r="F75" s="83"/>
      <c r="G75" s="83"/>
      <c r="H75" s="177"/>
      <c r="I75" s="83"/>
      <c r="J75" s="83"/>
      <c r="K75" s="83"/>
      <c r="L75" s="83"/>
      <c r="M75" s="83"/>
      <c r="N75" s="83"/>
      <c r="O75" s="83"/>
    </row>
    <row r="76">
      <c r="A76" s="83" t="s">
        <v>1400</v>
      </c>
      <c r="B76" s="83" t="s">
        <v>8236</v>
      </c>
      <c r="C76" s="83" t="s">
        <v>4281</v>
      </c>
      <c r="D76" s="83"/>
      <c r="E76" s="83" t="s">
        <v>8241</v>
      </c>
      <c r="F76" s="83"/>
      <c r="G76" s="83">
        <v>1.10984472E8</v>
      </c>
      <c r="H76" s="177">
        <v>1.10984472E8</v>
      </c>
      <c r="I76" s="83">
        <v>1.09984472E8</v>
      </c>
      <c r="J76" s="83">
        <v>1000000.0</v>
      </c>
      <c r="K76" s="83"/>
      <c r="L76" s="83"/>
      <c r="M76" s="83">
        <v>1800000.0</v>
      </c>
      <c r="N76" s="83">
        <v>1800000.0</v>
      </c>
      <c r="O76" s="83"/>
    </row>
    <row r="77">
      <c r="A77" s="83" t="s">
        <v>1400</v>
      </c>
      <c r="B77" s="83" t="s">
        <v>5003</v>
      </c>
      <c r="C77" s="83" t="s">
        <v>3703</v>
      </c>
      <c r="D77" s="83"/>
      <c r="E77" s="83" t="s">
        <v>8249</v>
      </c>
      <c r="F77" s="83"/>
      <c r="G77" s="83">
        <v>5.603152E7</v>
      </c>
      <c r="H77" s="177">
        <v>5.603152E7</v>
      </c>
      <c r="I77" s="83">
        <v>5.283152E7</v>
      </c>
      <c r="J77" s="83">
        <v>3200000.0</v>
      </c>
      <c r="K77" s="83"/>
      <c r="L77" s="83"/>
      <c r="M77" s="83">
        <v>1920000.0</v>
      </c>
      <c r="N77" s="83">
        <v>1920000.0</v>
      </c>
      <c r="O77" s="83"/>
    </row>
    <row r="78">
      <c r="A78" s="83" t="s">
        <v>1400</v>
      </c>
      <c r="B78" s="83" t="s">
        <v>8263</v>
      </c>
      <c r="C78" s="83" t="s">
        <v>8265</v>
      </c>
      <c r="D78" s="83"/>
      <c r="E78" s="83" t="s">
        <v>8268</v>
      </c>
      <c r="F78" s="83"/>
      <c r="G78" s="83">
        <v>1228983.0</v>
      </c>
      <c r="H78" s="177">
        <v>1228983.0</v>
      </c>
      <c r="I78" s="83">
        <v>1228983.0</v>
      </c>
      <c r="J78" s="83"/>
      <c r="K78" s="83"/>
      <c r="L78" s="83"/>
      <c r="M78" s="83"/>
      <c r="N78" s="83"/>
      <c r="O78" s="83"/>
    </row>
    <row r="79">
      <c r="A79" s="83"/>
      <c r="B79" s="83"/>
      <c r="C79" s="83"/>
      <c r="D79" s="83"/>
      <c r="E79" s="83"/>
      <c r="F79" s="83"/>
      <c r="G79" s="83"/>
      <c r="H79" s="177"/>
      <c r="I79" s="83"/>
      <c r="J79" s="83"/>
      <c r="K79" s="83"/>
      <c r="L79" s="83"/>
      <c r="M79" s="83"/>
      <c r="N79" s="83"/>
      <c r="O79" s="83"/>
    </row>
    <row r="80">
      <c r="A80" s="83" t="s">
        <v>1400</v>
      </c>
      <c r="B80" s="83" t="s">
        <v>8284</v>
      </c>
      <c r="C80" s="83" t="s">
        <v>4283</v>
      </c>
      <c r="D80" s="83"/>
      <c r="E80" s="83" t="s">
        <v>8288</v>
      </c>
      <c r="F80" s="83"/>
      <c r="G80" s="83">
        <v>3.2004376E8</v>
      </c>
      <c r="H80" s="177">
        <v>3.2004376E8</v>
      </c>
      <c r="I80" s="83">
        <v>2.8955776E8</v>
      </c>
      <c r="J80" s="83">
        <v>3.0486E7</v>
      </c>
      <c r="K80" s="83"/>
      <c r="L80" s="83"/>
      <c r="M80" s="83">
        <v>2.008E7</v>
      </c>
      <c r="N80" s="83">
        <v>2.008E7</v>
      </c>
      <c r="O80" s="83"/>
    </row>
    <row r="81">
      <c r="A81" s="83" t="s">
        <v>1400</v>
      </c>
      <c r="B81" s="83" t="s">
        <v>8308</v>
      </c>
      <c r="C81" s="83" t="s">
        <v>3705</v>
      </c>
      <c r="D81" s="83"/>
      <c r="E81" s="83" t="s">
        <v>8312</v>
      </c>
      <c r="F81" s="83"/>
      <c r="G81" s="83">
        <v>1.25105296E8</v>
      </c>
      <c r="H81" s="177">
        <v>1.25105296E8</v>
      </c>
      <c r="I81" s="83">
        <v>1.23271296E8</v>
      </c>
      <c r="J81" s="83">
        <v>1834000.0</v>
      </c>
      <c r="K81" s="83"/>
      <c r="L81" s="83"/>
      <c r="M81" s="83">
        <v>8480000.0</v>
      </c>
      <c r="N81" s="83">
        <v>8480000.0</v>
      </c>
      <c r="O81" s="83"/>
    </row>
    <row r="82">
      <c r="A82" s="83" t="s">
        <v>1400</v>
      </c>
      <c r="B82" s="83" t="s">
        <v>8319</v>
      </c>
      <c r="C82" s="83" t="s">
        <v>8321</v>
      </c>
      <c r="D82" s="83"/>
      <c r="E82" s="83" t="s">
        <v>8324</v>
      </c>
      <c r="F82" s="83"/>
      <c r="G82" s="83">
        <v>1.73554043E8</v>
      </c>
      <c r="H82" s="177">
        <v>1.73554043E8</v>
      </c>
      <c r="I82" s="83">
        <v>1.73554043E8</v>
      </c>
      <c r="J82" s="83"/>
      <c r="K82" s="83"/>
      <c r="L82" s="83"/>
      <c r="M82" s="83"/>
      <c r="N82" s="83"/>
      <c r="O82" s="83"/>
    </row>
    <row r="83">
      <c r="A83" s="83"/>
      <c r="B83" s="83"/>
      <c r="C83" s="83"/>
      <c r="D83" s="83"/>
      <c r="E83" s="83"/>
      <c r="F83" s="83"/>
      <c r="G83" s="83"/>
      <c r="H83" s="177"/>
      <c r="I83" s="83"/>
      <c r="J83" s="83"/>
      <c r="K83" s="83"/>
      <c r="L83" s="83"/>
      <c r="M83" s="83"/>
      <c r="N83" s="83"/>
      <c r="O83" s="83"/>
    </row>
    <row r="84">
      <c r="A84" s="83"/>
      <c r="B84" s="83"/>
      <c r="C84" s="83"/>
      <c r="D84" s="83"/>
      <c r="E84" s="83" t="s">
        <v>1438</v>
      </c>
      <c r="F84" s="83"/>
      <c r="G84" s="83">
        <v>7.86948074E8</v>
      </c>
      <c r="H84" s="177">
        <v>7.86948074E8</v>
      </c>
      <c r="I84" s="83">
        <v>7.50428074E8</v>
      </c>
      <c r="J84" s="83">
        <v>3.652E7</v>
      </c>
      <c r="K84" s="83"/>
      <c r="L84" s="83"/>
      <c r="M84" s="83">
        <v>3.228E7</v>
      </c>
      <c r="N84" s="83">
        <v>3.228E7</v>
      </c>
      <c r="O84" s="83"/>
    </row>
    <row r="85">
      <c r="A85" s="83"/>
      <c r="B85" s="83"/>
      <c r="C85" s="83"/>
      <c r="D85" s="83"/>
      <c r="E85" s="83"/>
      <c r="F85" s="83"/>
      <c r="G85" s="83"/>
      <c r="H85" s="177"/>
      <c r="I85" s="83"/>
      <c r="J85" s="83"/>
      <c r="K85" s="83"/>
      <c r="L85" s="83"/>
      <c r="M85" s="83"/>
      <c r="N85" s="83"/>
      <c r="O85" s="83"/>
    </row>
    <row r="86">
      <c r="A86" s="83" t="s">
        <v>1400</v>
      </c>
      <c r="B86" s="83" t="s">
        <v>1400</v>
      </c>
      <c r="C86" s="83" t="s">
        <v>1400</v>
      </c>
      <c r="D86" s="83"/>
      <c r="E86" s="83" t="s">
        <v>5406</v>
      </c>
      <c r="F86" s="83">
        <v>1.36E8</v>
      </c>
      <c r="G86" s="83">
        <v>8.199141529E9</v>
      </c>
      <c r="H86" s="177">
        <v>8.335141529E9</v>
      </c>
      <c r="I86" s="83">
        <v>6.358061529E9</v>
      </c>
      <c r="J86" s="83">
        <v>1.97708E9</v>
      </c>
      <c r="K86" s="83"/>
      <c r="L86" s="83"/>
      <c r="M86" s="83">
        <v>2.2481E9</v>
      </c>
      <c r="N86" s="83">
        <v>2.2481E9</v>
      </c>
      <c r="O86" s="83"/>
    </row>
    <row r="87">
      <c r="A87" s="83" t="s">
        <v>1400</v>
      </c>
      <c r="B87" s="83" t="s">
        <v>1400</v>
      </c>
      <c r="C87" s="83" t="s">
        <v>1400</v>
      </c>
      <c r="D87" s="83"/>
      <c r="E87" s="83" t="s">
        <v>8375</v>
      </c>
      <c r="F87" s="83"/>
      <c r="G87" s="83">
        <v>1.68244975E8</v>
      </c>
      <c r="H87" s="177">
        <v>1.68244975E8</v>
      </c>
      <c r="I87" s="83">
        <v>1.64044975E8</v>
      </c>
      <c r="J87" s="83">
        <v>4200000.0</v>
      </c>
      <c r="K87" s="83"/>
      <c r="L87" s="83"/>
      <c r="M87" s="83">
        <v>3720000.0</v>
      </c>
      <c r="N87" s="83">
        <v>3720000.0</v>
      </c>
      <c r="O87" s="83"/>
    </row>
    <row r="88">
      <c r="A88" s="83" t="s">
        <v>1400</v>
      </c>
      <c r="B88" s="83" t="s">
        <v>3310</v>
      </c>
      <c r="C88" s="83" t="s">
        <v>1400</v>
      </c>
      <c r="D88" s="83"/>
      <c r="E88" s="83" t="s">
        <v>5406</v>
      </c>
      <c r="F88" s="83">
        <v>1.36E8</v>
      </c>
      <c r="G88" s="83">
        <v>8.367386504E9</v>
      </c>
      <c r="H88" s="177">
        <v>8.503386504E9</v>
      </c>
      <c r="I88" s="83">
        <v>6.522106504E9</v>
      </c>
      <c r="J88" s="83">
        <v>1.98128E9</v>
      </c>
      <c r="K88" s="83"/>
      <c r="L88" s="83"/>
      <c r="M88" s="83">
        <v>2.25182E9</v>
      </c>
      <c r="N88" s="83">
        <v>2.25182E9</v>
      </c>
      <c r="O88" s="83"/>
    </row>
    <row r="89">
      <c r="A89" s="83" t="s">
        <v>1400</v>
      </c>
      <c r="B89" s="83"/>
      <c r="C89" s="83" t="s">
        <v>1400</v>
      </c>
      <c r="D89" s="83"/>
      <c r="E89" s="83"/>
      <c r="F89" s="83"/>
      <c r="G89" s="83"/>
      <c r="H89" s="177"/>
      <c r="I89" s="83"/>
      <c r="J89" s="83"/>
      <c r="K89" s="83"/>
      <c r="L89" s="83"/>
      <c r="M89" s="83"/>
      <c r="N89" s="83"/>
      <c r="O89" s="83"/>
    </row>
    <row r="90">
      <c r="A90" s="83" t="s">
        <v>1400</v>
      </c>
      <c r="B90" s="83" t="s">
        <v>1400</v>
      </c>
      <c r="C90" s="83" t="s">
        <v>1400</v>
      </c>
      <c r="D90" s="83"/>
      <c r="E90" s="83" t="s">
        <v>8406</v>
      </c>
      <c r="F90" s="83"/>
      <c r="G90" s="83">
        <v>3.54737367E9</v>
      </c>
      <c r="H90" s="177">
        <v>3.54737367E9</v>
      </c>
      <c r="I90" s="83">
        <v>2.84205367E9</v>
      </c>
      <c r="J90" s="83">
        <v>7.0532E8</v>
      </c>
      <c r="K90" s="83"/>
      <c r="L90" s="83"/>
      <c r="M90" s="83">
        <v>5.68142E8</v>
      </c>
      <c r="N90" s="83">
        <v>5.68142E8</v>
      </c>
      <c r="O90" s="83"/>
    </row>
    <row r="91">
      <c r="A91" s="83" t="s">
        <v>1400</v>
      </c>
      <c r="B91" s="83" t="s">
        <v>1400</v>
      </c>
      <c r="C91" s="83" t="s">
        <v>1400</v>
      </c>
      <c r="D91" s="83"/>
      <c r="E91" s="83" t="s">
        <v>8420</v>
      </c>
      <c r="F91" s="83"/>
      <c r="G91" s="83">
        <v>6.18703099E8</v>
      </c>
      <c r="H91" s="177">
        <v>6.18703099E8</v>
      </c>
      <c r="I91" s="83">
        <v>5.86383099E8</v>
      </c>
      <c r="J91" s="83">
        <v>3.232E7</v>
      </c>
      <c r="K91" s="83"/>
      <c r="L91" s="83"/>
      <c r="M91" s="83">
        <v>2.856E7</v>
      </c>
      <c r="N91" s="83">
        <v>2.856E7</v>
      </c>
      <c r="O91" s="83"/>
    </row>
    <row r="92">
      <c r="A92" s="83" t="s">
        <v>1400</v>
      </c>
      <c r="B92" s="83" t="s">
        <v>3316</v>
      </c>
      <c r="C92" s="83" t="s">
        <v>1400</v>
      </c>
      <c r="D92" s="83"/>
      <c r="E92" s="83" t="s">
        <v>8406</v>
      </c>
      <c r="F92" s="83"/>
      <c r="G92" s="83">
        <v>4.166076769E9</v>
      </c>
      <c r="H92" s="177">
        <v>4.166076769E9</v>
      </c>
      <c r="I92" s="83">
        <v>3.428436769E9</v>
      </c>
      <c r="J92" s="83">
        <v>7.3764E8</v>
      </c>
      <c r="K92" s="83"/>
      <c r="L92" s="83"/>
      <c r="M92" s="83">
        <v>5.96702E8</v>
      </c>
      <c r="N92" s="83">
        <v>5.96702E8</v>
      </c>
      <c r="O92" s="83"/>
    </row>
    <row r="93">
      <c r="A93" s="83" t="s">
        <v>1400</v>
      </c>
      <c r="B93" s="83"/>
      <c r="C93" s="83" t="s">
        <v>1400</v>
      </c>
      <c r="D93" s="83"/>
      <c r="E93" s="83"/>
      <c r="F93" s="83"/>
      <c r="G93" s="83"/>
      <c r="H93" s="177"/>
      <c r="I93" s="83"/>
      <c r="J93" s="83"/>
      <c r="K93" s="83"/>
      <c r="L93" s="83"/>
      <c r="M93" s="83"/>
      <c r="N93" s="83"/>
      <c r="O93" s="83"/>
    </row>
    <row r="94">
      <c r="A94" s="83" t="s">
        <v>1400</v>
      </c>
      <c r="B94" s="83" t="s">
        <v>3322</v>
      </c>
      <c r="C94" s="83" t="s">
        <v>1400</v>
      </c>
      <c r="D94" s="83"/>
      <c r="E94" s="83" t="s">
        <v>8438</v>
      </c>
      <c r="F94" s="83"/>
      <c r="G94" s="83">
        <v>4.709307812E9</v>
      </c>
      <c r="H94" s="177">
        <v>4.709307812E9</v>
      </c>
      <c r="I94" s="83">
        <v>4.433547812E9</v>
      </c>
      <c r="J94" s="83">
        <v>2.7576E8</v>
      </c>
      <c r="K94" s="83"/>
      <c r="L94" s="83"/>
      <c r="M94" s="83">
        <v>2.27432E8</v>
      </c>
      <c r="N94" s="83">
        <v>2.27432E8</v>
      </c>
      <c r="O94" s="83"/>
    </row>
    <row r="95">
      <c r="A95" s="83" t="s">
        <v>1400</v>
      </c>
      <c r="B95" s="83" t="s">
        <v>3329</v>
      </c>
      <c r="C95" s="83" t="s">
        <v>1400</v>
      </c>
      <c r="D95" s="83"/>
      <c r="E95" s="83" t="s">
        <v>8453</v>
      </c>
      <c r="F95" s="83"/>
      <c r="G95" s="83">
        <v>4.802486978E9</v>
      </c>
      <c r="H95" s="177">
        <v>4.802486978E9</v>
      </c>
      <c r="I95" s="83">
        <v>4.019046978E9</v>
      </c>
      <c r="J95" s="83">
        <v>7.8344E8</v>
      </c>
      <c r="K95" s="83"/>
      <c r="L95" s="83"/>
      <c r="M95" s="83">
        <v>6.1396E8</v>
      </c>
      <c r="N95" s="83">
        <v>6.1396E8</v>
      </c>
      <c r="O95" s="83"/>
    </row>
    <row r="96">
      <c r="A96" s="83" t="s">
        <v>1400</v>
      </c>
      <c r="B96" s="83" t="s">
        <v>1400</v>
      </c>
      <c r="C96" s="83" t="s">
        <v>1400</v>
      </c>
      <c r="D96" s="83"/>
      <c r="E96" s="83"/>
      <c r="F96" s="83"/>
      <c r="G96" s="83"/>
      <c r="H96" s="177"/>
      <c r="I96" s="83"/>
      <c r="J96" s="83"/>
      <c r="K96" s="83"/>
      <c r="L96" s="83"/>
      <c r="M96" s="83"/>
      <c r="N96" s="83"/>
      <c r="O96" s="83"/>
    </row>
    <row r="97">
      <c r="A97" s="83" t="s">
        <v>1400</v>
      </c>
      <c r="B97" s="83" t="s">
        <v>8469</v>
      </c>
      <c r="C97" s="83" t="s">
        <v>1400</v>
      </c>
      <c r="D97" s="83"/>
      <c r="E97" s="83" t="s">
        <v>8470</v>
      </c>
      <c r="F97" s="83">
        <v>1.36E8</v>
      </c>
      <c r="G97" s="83">
        <v>2.2045258063E10</v>
      </c>
      <c r="H97" s="177">
        <v>2.2181258063E10</v>
      </c>
      <c r="I97" s="83">
        <v>1.8403138063E10</v>
      </c>
      <c r="J97" s="83">
        <v>3.77812E9</v>
      </c>
      <c r="K97" s="83"/>
      <c r="L97" s="83"/>
      <c r="M97" s="83">
        <v>3.689914E9</v>
      </c>
      <c r="N97" s="83">
        <v>3.689914E9</v>
      </c>
      <c r="O97" s="83"/>
    </row>
    <row r="98" ht="15.75" customHeight="1">
      <c r="A98" s="154"/>
      <c r="B98" s="154"/>
      <c r="C98" s="154"/>
      <c r="D98" s="154"/>
      <c r="E98" s="154"/>
      <c r="F98" s="154"/>
      <c r="G98" s="154"/>
      <c r="H98" s="256"/>
      <c r="I98" s="154"/>
      <c r="J98" s="154"/>
      <c r="K98" s="154"/>
      <c r="L98" s="154"/>
      <c r="M98" s="154"/>
      <c r="N98" s="154"/>
      <c r="O98" s="154"/>
    </row>
  </sheetData>
  <mergeCells count="10">
    <mergeCell ref="A2:A3"/>
    <mergeCell ref="B2:B3"/>
    <mergeCell ref="C2:C3"/>
    <mergeCell ref="E2:E3"/>
    <mergeCell ref="F2:H2"/>
    <mergeCell ref="I2:I3"/>
    <mergeCell ref="N2:N3"/>
    <mergeCell ref="L2:M2"/>
    <mergeCell ref="O2:O3"/>
    <mergeCell ref="J2:K2"/>
  </mergeCells>
  <hyperlinks>
    <hyperlink r:id="rId1" ref="H1"/>
  </hyperlinks>
  <drawing r:id="rId2"/>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7.29" defaultRowHeight="15.0"/>
  <cols>
    <col customWidth="1" min="1" max="1" width="33.43"/>
    <col customWidth="1" min="2" max="17" width="11.43"/>
  </cols>
  <sheetData>
    <row r="1" ht="15.75" customHeight="1">
      <c r="A1" s="169" t="s">
        <v>4190</v>
      </c>
      <c r="B1" s="51"/>
      <c r="C1" s="51"/>
      <c r="D1" s="134" t="s">
        <v>4194</v>
      </c>
      <c r="E1" s="51"/>
      <c r="F1" s="51"/>
      <c r="G1" s="51"/>
      <c r="H1" s="51"/>
      <c r="I1" s="51"/>
      <c r="J1" s="51"/>
      <c r="K1" s="51"/>
      <c r="L1" s="51"/>
      <c r="M1" s="51"/>
      <c r="N1" s="51"/>
      <c r="O1" s="51"/>
      <c r="P1" s="51"/>
      <c r="Q1" s="98" t="str">
        <f>HYPERLINK("https://drive.google.com/open?id=0B8sY5vZfk1W5dnRFeTdjOHBoZ0k&amp;authuser=0","see original PDF")</f>
        <v>see original PDF</v>
      </c>
    </row>
    <row r="2" ht="15.75" customHeight="1">
      <c r="A2" s="182" t="s">
        <v>4209</v>
      </c>
      <c r="B2" s="191">
        <v>1.0</v>
      </c>
      <c r="C2" s="191">
        <v>1.0</v>
      </c>
      <c r="D2" s="191">
        <v>1.0</v>
      </c>
      <c r="E2" s="191">
        <v>1.0</v>
      </c>
      <c r="F2" s="191">
        <v>2.0</v>
      </c>
      <c r="G2" s="191">
        <v>2.0</v>
      </c>
      <c r="H2" s="191">
        <v>2.0</v>
      </c>
      <c r="I2" s="191">
        <v>3.0</v>
      </c>
      <c r="J2" s="191">
        <v>3.0</v>
      </c>
      <c r="K2" s="191">
        <v>3.0</v>
      </c>
      <c r="L2" s="191">
        <v>3.0</v>
      </c>
      <c r="M2" s="191">
        <v>4.0</v>
      </c>
      <c r="N2" s="191">
        <v>4.0</v>
      </c>
      <c r="O2" s="191">
        <v>4.0</v>
      </c>
      <c r="P2" s="191">
        <v>4.0</v>
      </c>
      <c r="Q2" s="191" t="s">
        <v>55</v>
      </c>
    </row>
    <row r="3" ht="15.75" customHeight="1">
      <c r="A3" s="182" t="s">
        <v>4220</v>
      </c>
      <c r="B3" s="191" t="s">
        <v>4223</v>
      </c>
      <c r="C3" s="191" t="s">
        <v>4227</v>
      </c>
      <c r="D3" s="191" t="s">
        <v>4229</v>
      </c>
      <c r="E3" s="191" t="s">
        <v>4231</v>
      </c>
      <c r="F3" s="191" t="s">
        <v>4234</v>
      </c>
      <c r="G3" s="191" t="s">
        <v>4236</v>
      </c>
      <c r="H3" s="191" t="s">
        <v>4238</v>
      </c>
      <c r="I3" s="191" t="s">
        <v>4724</v>
      </c>
      <c r="J3" s="191" t="s">
        <v>4726</v>
      </c>
      <c r="K3" s="191" t="s">
        <v>4727</v>
      </c>
      <c r="L3" s="191" t="s">
        <v>4728</v>
      </c>
      <c r="M3" s="191" t="s">
        <v>4729</v>
      </c>
      <c r="N3" s="191" t="s">
        <v>4731</v>
      </c>
      <c r="O3" s="191" t="s">
        <v>4732</v>
      </c>
      <c r="P3" s="191" t="s">
        <v>4734</v>
      </c>
      <c r="Q3" s="191"/>
    </row>
    <row r="4">
      <c r="A4" s="141" t="s">
        <v>4736</v>
      </c>
      <c r="B4" s="51"/>
      <c r="C4" s="51"/>
      <c r="D4" s="51"/>
      <c r="E4" s="51"/>
      <c r="F4" s="51"/>
      <c r="G4" s="51"/>
      <c r="H4" s="51"/>
      <c r="I4" s="51"/>
      <c r="J4" s="51"/>
      <c r="K4" s="51"/>
      <c r="L4" s="51"/>
      <c r="M4" s="51"/>
      <c r="N4" s="51"/>
      <c r="O4" s="51"/>
      <c r="P4" s="51"/>
      <c r="Q4" s="51"/>
    </row>
    <row r="5">
      <c r="A5" s="141"/>
      <c r="B5" s="51"/>
      <c r="C5" s="51"/>
      <c r="D5" s="51"/>
      <c r="E5" s="51"/>
      <c r="F5" s="51"/>
      <c r="G5" s="51"/>
      <c r="H5" s="51"/>
      <c r="I5" s="51"/>
      <c r="J5" s="51"/>
      <c r="K5" s="51"/>
      <c r="L5" s="51"/>
      <c r="M5" s="51"/>
      <c r="N5" s="51"/>
      <c r="O5" s="51"/>
      <c r="P5" s="51"/>
      <c r="Q5" s="51"/>
    </row>
    <row r="6">
      <c r="A6" s="141" t="s">
        <v>4742</v>
      </c>
      <c r="B6" s="51"/>
      <c r="C6" s="51"/>
      <c r="D6" s="51"/>
      <c r="E6" s="51"/>
      <c r="F6" s="51"/>
      <c r="G6" s="51"/>
      <c r="H6" s="51"/>
      <c r="I6" s="51"/>
      <c r="J6" s="51"/>
      <c r="K6" s="51"/>
      <c r="L6" s="51"/>
      <c r="M6" s="51"/>
      <c r="N6" s="51"/>
      <c r="O6" s="51"/>
      <c r="P6" s="51"/>
      <c r="Q6" s="51"/>
    </row>
    <row r="7">
      <c r="A7" s="141" t="s">
        <v>316</v>
      </c>
      <c r="B7" s="51" t="s">
        <v>4748</v>
      </c>
      <c r="C7" s="51" t="s">
        <v>4749</v>
      </c>
      <c r="D7" s="51" t="s">
        <v>4750</v>
      </c>
      <c r="E7" s="51" t="s">
        <v>4751</v>
      </c>
      <c r="F7" s="51" t="s">
        <v>4752</v>
      </c>
      <c r="G7" s="51" t="s">
        <v>4753</v>
      </c>
      <c r="H7" s="51" t="s">
        <v>4818</v>
      </c>
      <c r="I7" s="51" t="s">
        <v>4821</v>
      </c>
      <c r="J7" s="51" t="s">
        <v>4823</v>
      </c>
      <c r="K7" s="51" t="s">
        <v>4824</v>
      </c>
      <c r="L7" s="51" t="s">
        <v>4826</v>
      </c>
      <c r="M7" s="51" t="s">
        <v>4828</v>
      </c>
      <c r="N7" s="51" t="s">
        <v>4830</v>
      </c>
      <c r="O7" s="51" t="s">
        <v>5289</v>
      </c>
      <c r="P7" s="51" t="s">
        <v>5290</v>
      </c>
      <c r="Q7" s="51"/>
    </row>
    <row r="8" ht="30.0" customHeight="1">
      <c r="A8" s="141" t="s">
        <v>5293</v>
      </c>
      <c r="B8" s="51">
        <v>2.2692E7</v>
      </c>
      <c r="C8" s="51">
        <v>1.1363E7</v>
      </c>
      <c r="D8" s="51">
        <v>1.1322E7</v>
      </c>
      <c r="E8" s="51">
        <v>2.5E7</v>
      </c>
      <c r="F8" s="51">
        <v>1.7408E7</v>
      </c>
      <c r="G8" s="51">
        <v>3.7754E7</v>
      </c>
      <c r="H8" s="51">
        <v>1.0933E7</v>
      </c>
      <c r="I8" s="51">
        <v>2.3333E7</v>
      </c>
      <c r="J8" s="51">
        <v>2.1045E7</v>
      </c>
      <c r="K8" s="51">
        <v>2.6449E7</v>
      </c>
      <c r="L8" s="51">
        <v>1.8433E7</v>
      </c>
      <c r="M8" s="51">
        <v>1.6997E7</v>
      </c>
      <c r="N8" s="51">
        <v>1.0954E7</v>
      </c>
      <c r="O8" s="51">
        <v>1.9628E7</v>
      </c>
      <c r="P8" s="51">
        <v>1.9913E7</v>
      </c>
      <c r="Q8" s="51">
        <v>2.93224E8</v>
      </c>
    </row>
    <row r="9">
      <c r="A9" s="141"/>
      <c r="B9" s="51" t="s">
        <v>5297</v>
      </c>
      <c r="C9" s="51" t="s">
        <v>5298</v>
      </c>
      <c r="D9" s="51" t="s">
        <v>5300</v>
      </c>
      <c r="E9" s="51" t="s">
        <v>5301</v>
      </c>
      <c r="F9" s="51" t="s">
        <v>5302</v>
      </c>
      <c r="G9" s="51" t="s">
        <v>5303</v>
      </c>
      <c r="H9" s="51" t="s">
        <v>5304</v>
      </c>
      <c r="I9" s="51" t="s">
        <v>5305</v>
      </c>
      <c r="J9" s="51" t="s">
        <v>5306</v>
      </c>
      <c r="K9" s="51" t="s">
        <v>5307</v>
      </c>
      <c r="L9" s="51" t="s">
        <v>5308</v>
      </c>
      <c r="M9" s="51" t="s">
        <v>5312</v>
      </c>
      <c r="N9" s="51" t="s">
        <v>5314</v>
      </c>
      <c r="O9" s="51" t="s">
        <v>5315</v>
      </c>
      <c r="P9" s="51" t="s">
        <v>5317</v>
      </c>
      <c r="Q9" s="51"/>
    </row>
    <row r="10">
      <c r="A10" s="141" t="s">
        <v>5319</v>
      </c>
      <c r="B10" s="51">
        <v>440000.0</v>
      </c>
      <c r="C10" s="51">
        <v>440000.0</v>
      </c>
      <c r="D10" s="51">
        <v>440000.0</v>
      </c>
      <c r="E10" s="51">
        <v>440000.0</v>
      </c>
      <c r="F10" s="51">
        <v>440000.0</v>
      </c>
      <c r="G10" s="51">
        <v>440000.0</v>
      </c>
      <c r="H10" s="51">
        <v>440000.0</v>
      </c>
      <c r="I10" s="51">
        <v>440000.0</v>
      </c>
      <c r="J10" s="51">
        <v>440000.0</v>
      </c>
      <c r="K10" s="51">
        <v>440000.0</v>
      </c>
      <c r="L10" s="51">
        <v>440000.0</v>
      </c>
      <c r="M10" s="51">
        <v>440000.0</v>
      </c>
      <c r="N10" s="51">
        <v>440000.0</v>
      </c>
      <c r="O10" s="51">
        <v>440000.0</v>
      </c>
      <c r="P10" s="51">
        <v>440000.0</v>
      </c>
      <c r="Q10" s="51">
        <v>6600000.0</v>
      </c>
    </row>
    <row r="11">
      <c r="A11" s="141"/>
      <c r="B11" s="51" t="s">
        <v>5325</v>
      </c>
      <c r="C11" s="51" t="s">
        <v>5328</v>
      </c>
      <c r="D11" s="51" t="s">
        <v>5331</v>
      </c>
      <c r="E11" s="51" t="s">
        <v>5334</v>
      </c>
      <c r="F11" s="51" t="s">
        <v>5337</v>
      </c>
      <c r="G11" s="51" t="s">
        <v>5339</v>
      </c>
      <c r="H11" s="51" t="s">
        <v>5341</v>
      </c>
      <c r="I11" s="51" t="s">
        <v>5342</v>
      </c>
      <c r="J11" s="51" t="s">
        <v>5344</v>
      </c>
      <c r="K11" s="51" t="s">
        <v>5348</v>
      </c>
      <c r="L11" s="51" t="s">
        <v>5478</v>
      </c>
      <c r="M11" s="51" t="s">
        <v>5481</v>
      </c>
      <c r="N11" s="51" t="s">
        <v>5482</v>
      </c>
      <c r="O11" s="51" t="s">
        <v>5486</v>
      </c>
      <c r="P11" s="51" t="s">
        <v>5488</v>
      </c>
      <c r="Q11" s="51"/>
    </row>
    <row r="12">
      <c r="A12" s="141" t="s">
        <v>5490</v>
      </c>
      <c r="B12" s="51">
        <v>16000.0</v>
      </c>
      <c r="C12" s="51">
        <v>16000.0</v>
      </c>
      <c r="D12" s="51">
        <v>16000.0</v>
      </c>
      <c r="E12" s="51">
        <v>16000.0</v>
      </c>
      <c r="F12" s="51">
        <v>16000.0</v>
      </c>
      <c r="G12" s="51">
        <v>16000.0</v>
      </c>
      <c r="H12" s="51">
        <v>16000.0</v>
      </c>
      <c r="I12" s="51">
        <v>16000.0</v>
      </c>
      <c r="J12" s="51">
        <v>16000.0</v>
      </c>
      <c r="K12" s="51">
        <v>16000.0</v>
      </c>
      <c r="L12" s="51">
        <v>16000.0</v>
      </c>
      <c r="M12" s="51">
        <v>16000.0</v>
      </c>
      <c r="N12" s="51">
        <v>16000.0</v>
      </c>
      <c r="O12" s="51">
        <v>16000.0</v>
      </c>
      <c r="P12" s="51">
        <v>16000.0</v>
      </c>
      <c r="Q12" s="51">
        <v>240000.0</v>
      </c>
    </row>
    <row r="13">
      <c r="A13" s="141"/>
      <c r="B13" s="51"/>
      <c r="C13" s="51"/>
      <c r="D13" s="51"/>
      <c r="E13" s="51"/>
      <c r="F13" s="51"/>
      <c r="G13" s="51"/>
      <c r="H13" s="51"/>
      <c r="I13" s="51"/>
      <c r="J13" s="51"/>
      <c r="K13" s="51"/>
      <c r="L13" s="51"/>
      <c r="M13" s="51"/>
      <c r="N13" s="51"/>
      <c r="O13" s="51"/>
      <c r="P13" s="51"/>
      <c r="Q13" s="51"/>
    </row>
    <row r="14">
      <c r="A14" s="141" t="s">
        <v>5500</v>
      </c>
      <c r="B14" s="51"/>
      <c r="C14" s="51"/>
      <c r="D14" s="51"/>
      <c r="E14" s="51"/>
      <c r="F14" s="51"/>
      <c r="G14" s="51"/>
      <c r="H14" s="51"/>
      <c r="I14" s="51"/>
      <c r="J14" s="51"/>
      <c r="K14" s="51"/>
      <c r="L14" s="51"/>
      <c r="M14" s="51"/>
      <c r="N14" s="51"/>
      <c r="O14" s="51"/>
      <c r="P14" s="51"/>
      <c r="Q14" s="51"/>
    </row>
    <row r="15">
      <c r="A15" s="141" t="s">
        <v>5502</v>
      </c>
      <c r="B15" s="51" t="s">
        <v>5505</v>
      </c>
      <c r="C15" s="51" t="s">
        <v>5506</v>
      </c>
      <c r="D15" s="51" t="s">
        <v>5508</v>
      </c>
      <c r="E15" s="51" t="s">
        <v>5510</v>
      </c>
      <c r="F15" s="51" t="s">
        <v>5512</v>
      </c>
      <c r="G15" s="51" t="s">
        <v>5513</v>
      </c>
      <c r="H15" s="51" t="s">
        <v>5514</v>
      </c>
      <c r="I15" s="51" t="s">
        <v>5516</v>
      </c>
      <c r="J15" s="51" t="s">
        <v>5518</v>
      </c>
      <c r="K15" s="51" t="s">
        <v>5519</v>
      </c>
      <c r="L15" s="51" t="s">
        <v>5520</v>
      </c>
      <c r="M15" s="51" t="s">
        <v>5523</v>
      </c>
      <c r="N15" s="51" t="s">
        <v>5524</v>
      </c>
      <c r="O15" s="51" t="s">
        <v>5526</v>
      </c>
      <c r="P15" s="51" t="s">
        <v>5527</v>
      </c>
      <c r="Q15" s="51"/>
    </row>
    <row r="16" ht="30.0" customHeight="1">
      <c r="A16" s="141" t="s">
        <v>5530</v>
      </c>
      <c r="B16" s="51">
        <v>1454640.0</v>
      </c>
      <c r="C16" s="51">
        <v>1168320.0</v>
      </c>
      <c r="D16" s="51">
        <v>1679920.0</v>
      </c>
      <c r="E16" s="51">
        <v>1053360.0</v>
      </c>
      <c r="F16" s="51">
        <v>2143200.0</v>
      </c>
      <c r="G16" s="51">
        <v>1140000.0</v>
      </c>
      <c r="H16" s="51">
        <v>1824000.0</v>
      </c>
      <c r="I16" s="51">
        <v>2508000.0</v>
      </c>
      <c r="J16" s="51">
        <v>1368000.0</v>
      </c>
      <c r="K16" s="51">
        <v>2280000.0</v>
      </c>
      <c r="L16" s="51">
        <v>994080.0</v>
      </c>
      <c r="M16" s="51">
        <v>1550400.0</v>
      </c>
      <c r="N16" s="51">
        <v>912000.0</v>
      </c>
      <c r="O16" s="51">
        <v>1368000.0</v>
      </c>
      <c r="P16" s="51">
        <v>1368000.0</v>
      </c>
      <c r="Q16" s="51">
        <v>2.281192E7</v>
      </c>
    </row>
    <row r="17">
      <c r="A17" s="141"/>
      <c r="B17" s="51" t="s">
        <v>5536</v>
      </c>
      <c r="C17" s="51" t="s">
        <v>5537</v>
      </c>
      <c r="D17" s="51" t="s">
        <v>5538</v>
      </c>
      <c r="E17" s="51" t="s">
        <v>5540</v>
      </c>
      <c r="F17" s="51" t="s">
        <v>5541</v>
      </c>
      <c r="G17" s="51" t="s">
        <v>5542</v>
      </c>
      <c r="H17" s="51" t="s">
        <v>5545</v>
      </c>
      <c r="I17" s="51" t="s">
        <v>5547</v>
      </c>
      <c r="J17" s="51" t="s">
        <v>5548</v>
      </c>
      <c r="K17" s="51" t="s">
        <v>5549</v>
      </c>
      <c r="L17" s="51" t="s">
        <v>5550</v>
      </c>
      <c r="M17" s="51" t="s">
        <v>5552</v>
      </c>
      <c r="N17" s="51" t="s">
        <v>5554</v>
      </c>
      <c r="O17" s="51" t="s">
        <v>5556</v>
      </c>
      <c r="P17" s="51" t="s">
        <v>5558</v>
      </c>
      <c r="Q17" s="51"/>
    </row>
    <row r="18" ht="45.0" customHeight="1">
      <c r="A18" s="141" t="s">
        <v>5561</v>
      </c>
      <c r="B18" s="51">
        <v>430080.0</v>
      </c>
      <c r="C18" s="51">
        <v>678560.0</v>
      </c>
      <c r="D18" s="51">
        <v>1132320.0</v>
      </c>
      <c r="E18" s="51">
        <v>706800.0</v>
      </c>
      <c r="F18" s="51">
        <v>912000.0</v>
      </c>
      <c r="G18" s="51">
        <v>912000.0</v>
      </c>
      <c r="H18" s="51">
        <v>1368000.0</v>
      </c>
      <c r="I18" s="51">
        <v>1140000.0</v>
      </c>
      <c r="J18" s="51">
        <v>547200.0</v>
      </c>
      <c r="K18" s="51">
        <v>912000.0</v>
      </c>
      <c r="L18" s="51">
        <v>737840.0</v>
      </c>
      <c r="M18" s="51">
        <v>456000.0</v>
      </c>
      <c r="N18" s="51">
        <v>684000.0</v>
      </c>
      <c r="O18" s="51">
        <v>957600.0</v>
      </c>
      <c r="P18" s="51">
        <v>820800.0</v>
      </c>
      <c r="Q18" s="51">
        <v>1.23952E7</v>
      </c>
    </row>
    <row r="19">
      <c r="A19" s="141"/>
      <c r="B19" s="51" t="s">
        <v>5565</v>
      </c>
      <c r="C19" s="51" t="s">
        <v>5567</v>
      </c>
      <c r="D19" s="51" t="s">
        <v>5569</v>
      </c>
      <c r="E19" s="51" t="s">
        <v>5746</v>
      </c>
      <c r="F19" s="51" t="s">
        <v>5747</v>
      </c>
      <c r="G19" s="51" t="s">
        <v>5749</v>
      </c>
      <c r="H19" s="51" t="s">
        <v>5750</v>
      </c>
      <c r="I19" s="51" t="s">
        <v>5751</v>
      </c>
      <c r="J19" s="51" t="s">
        <v>5752</v>
      </c>
      <c r="K19" s="51" t="s">
        <v>5753</v>
      </c>
      <c r="L19" s="51" t="s">
        <v>5754</v>
      </c>
      <c r="M19" s="51" t="s">
        <v>5755</v>
      </c>
      <c r="N19" s="51" t="s">
        <v>5756</v>
      </c>
      <c r="O19" s="51" t="s">
        <v>5757</v>
      </c>
      <c r="P19" s="51" t="s">
        <v>5758</v>
      </c>
      <c r="Q19" s="51"/>
    </row>
    <row r="20" ht="30.0" customHeight="1">
      <c r="A20" s="141" t="s">
        <v>5769</v>
      </c>
      <c r="B20" s="51">
        <v>1570480.0</v>
      </c>
      <c r="C20" s="51">
        <v>681760.0</v>
      </c>
      <c r="D20" s="51">
        <v>638000.0</v>
      </c>
      <c r="E20" s="51">
        <v>1121360.0</v>
      </c>
      <c r="F20" s="51">
        <v>912000.0</v>
      </c>
      <c r="G20" s="51">
        <v>456000.0</v>
      </c>
      <c r="H20" s="51">
        <v>912000.0</v>
      </c>
      <c r="I20" s="51">
        <v>2052000.0</v>
      </c>
      <c r="J20" s="51">
        <v>775200.0</v>
      </c>
      <c r="K20" s="51">
        <v>1368000.0</v>
      </c>
      <c r="L20" s="51">
        <v>246240.0</v>
      </c>
      <c r="M20" s="51">
        <v>547200.0</v>
      </c>
      <c r="N20" s="51">
        <v>364800.0</v>
      </c>
      <c r="O20" s="51">
        <v>273600.0</v>
      </c>
      <c r="P20" s="51">
        <v>547200.0</v>
      </c>
      <c r="Q20" s="51">
        <v>1.246584E7</v>
      </c>
    </row>
    <row r="21">
      <c r="A21" s="141"/>
      <c r="B21" s="51" t="s">
        <v>5788</v>
      </c>
      <c r="C21" s="51" t="s">
        <v>5792</v>
      </c>
      <c r="D21" s="51" t="s">
        <v>5796</v>
      </c>
      <c r="E21" s="51" t="s">
        <v>5799</v>
      </c>
      <c r="F21" s="51" t="s">
        <v>5802</v>
      </c>
      <c r="G21" s="51" t="s">
        <v>5803</v>
      </c>
      <c r="H21" s="51" t="s">
        <v>5805</v>
      </c>
      <c r="I21" s="51" t="s">
        <v>5808</v>
      </c>
      <c r="J21" s="51" t="s">
        <v>5811</v>
      </c>
      <c r="K21" s="51" t="s">
        <v>5815</v>
      </c>
      <c r="L21" s="51" t="s">
        <v>5817</v>
      </c>
      <c r="M21" s="51" t="s">
        <v>5819</v>
      </c>
      <c r="N21" s="51" t="s">
        <v>5822</v>
      </c>
      <c r="O21" s="51" t="s">
        <v>5824</v>
      </c>
      <c r="P21" s="51" t="s">
        <v>5826</v>
      </c>
      <c r="Q21" s="51"/>
    </row>
    <row r="22" ht="30.0" customHeight="1">
      <c r="A22" s="141" t="s">
        <v>5831</v>
      </c>
      <c r="B22" s="51">
        <v>923440.0</v>
      </c>
      <c r="C22" s="51">
        <v>400880.0</v>
      </c>
      <c r="D22" s="51">
        <v>387200.0</v>
      </c>
      <c r="E22" s="51">
        <v>659440.0</v>
      </c>
      <c r="F22" s="51">
        <v>1140000.0</v>
      </c>
      <c r="G22" s="51">
        <v>456000.0</v>
      </c>
      <c r="H22" s="51">
        <v>912000.0</v>
      </c>
      <c r="I22" s="51">
        <v>1368000.0</v>
      </c>
      <c r="J22" s="51">
        <v>456000.0</v>
      </c>
      <c r="K22" s="51">
        <v>1368000.0</v>
      </c>
      <c r="L22" s="51">
        <v>323760.0</v>
      </c>
      <c r="M22" s="51">
        <v>547200.0</v>
      </c>
      <c r="N22" s="51">
        <v>364800.0</v>
      </c>
      <c r="O22" s="51">
        <v>456000.0</v>
      </c>
      <c r="P22" s="51">
        <v>1368000.0</v>
      </c>
      <c r="Q22" s="51">
        <v>1.113072E7</v>
      </c>
    </row>
    <row r="23">
      <c r="A23" s="141"/>
      <c r="B23" s="51" t="s">
        <v>5850</v>
      </c>
      <c r="C23" s="51" t="s">
        <v>5854</v>
      </c>
      <c r="D23" s="51" t="s">
        <v>5856</v>
      </c>
      <c r="E23" s="51" t="s">
        <v>5858</v>
      </c>
      <c r="F23" s="51" t="s">
        <v>5861</v>
      </c>
      <c r="G23" s="51" t="s">
        <v>5863</v>
      </c>
      <c r="H23" s="51" t="s">
        <v>5865</v>
      </c>
      <c r="I23" s="51" t="s">
        <v>5868</v>
      </c>
      <c r="J23" s="51" t="s">
        <v>5871</v>
      </c>
      <c r="K23" s="51" t="s">
        <v>5874</v>
      </c>
      <c r="L23" s="51" t="s">
        <v>5876</v>
      </c>
      <c r="M23" s="51" t="s">
        <v>5877</v>
      </c>
      <c r="N23" s="51" t="s">
        <v>5881</v>
      </c>
      <c r="O23" s="51" t="s">
        <v>5883</v>
      </c>
      <c r="P23" s="51" t="s">
        <v>6158</v>
      </c>
      <c r="Q23" s="51"/>
    </row>
    <row r="24" ht="30.0" customHeight="1">
      <c r="A24" s="141" t="s">
        <v>6161</v>
      </c>
      <c r="B24" s="51">
        <v>228000.0</v>
      </c>
      <c r="C24" s="51">
        <v>228000.0</v>
      </c>
      <c r="D24" s="51">
        <v>228000.0</v>
      </c>
      <c r="E24" s="51">
        <v>136800.0</v>
      </c>
      <c r="F24" s="51">
        <v>684000.0</v>
      </c>
      <c r="G24" s="51">
        <v>228000.0</v>
      </c>
      <c r="H24" s="51">
        <v>456000.0</v>
      </c>
      <c r="I24" s="51">
        <v>547200.0</v>
      </c>
      <c r="J24" s="51">
        <v>91200.0</v>
      </c>
      <c r="K24" s="51">
        <v>228000.0</v>
      </c>
      <c r="L24" s="51">
        <v>360240.0</v>
      </c>
      <c r="M24" s="51">
        <v>127680.0</v>
      </c>
      <c r="N24" s="51">
        <v>228000.0</v>
      </c>
      <c r="O24" s="51">
        <v>182400.0</v>
      </c>
      <c r="P24" s="51">
        <v>182400.0</v>
      </c>
      <c r="Q24" s="51">
        <v>4135920.0</v>
      </c>
    </row>
    <row r="25">
      <c r="A25" s="141"/>
      <c r="B25" s="51"/>
      <c r="C25" s="51"/>
      <c r="D25" s="51"/>
      <c r="E25" s="51"/>
      <c r="F25" s="51"/>
      <c r="G25" s="51"/>
      <c r="H25" s="51"/>
      <c r="I25" s="51"/>
      <c r="J25" s="51"/>
      <c r="K25" s="51"/>
      <c r="L25" s="51"/>
      <c r="M25" s="51"/>
      <c r="N25" s="51"/>
      <c r="O25" s="51"/>
      <c r="P25" s="51"/>
      <c r="Q25" s="51"/>
    </row>
    <row r="26" ht="30.0" customHeight="1">
      <c r="A26" s="141" t="s">
        <v>6175</v>
      </c>
      <c r="B26" s="51" t="s">
        <v>6177</v>
      </c>
      <c r="C26" s="51" t="s">
        <v>6181</v>
      </c>
      <c r="D26" s="51" t="s">
        <v>6183</v>
      </c>
      <c r="E26" s="51" t="s">
        <v>6184</v>
      </c>
      <c r="F26" s="51" t="s">
        <v>6845</v>
      </c>
      <c r="G26" s="51" t="s">
        <v>6847</v>
      </c>
      <c r="H26" s="51" t="s">
        <v>6848</v>
      </c>
      <c r="I26" s="51" t="s">
        <v>6850</v>
      </c>
      <c r="J26" s="51" t="s">
        <v>6852</v>
      </c>
      <c r="K26" s="51" t="s">
        <v>6854</v>
      </c>
      <c r="L26" s="51" t="s">
        <v>6856</v>
      </c>
      <c r="M26" s="51" t="s">
        <v>6858</v>
      </c>
      <c r="N26" s="51" t="s">
        <v>6859</v>
      </c>
      <c r="O26" s="51" t="s">
        <v>6860</v>
      </c>
      <c r="P26" s="51" t="s">
        <v>6861</v>
      </c>
      <c r="Q26" s="51"/>
    </row>
    <row r="27">
      <c r="A27" s="141" t="s">
        <v>3019</v>
      </c>
      <c r="B27" s="51">
        <v>1603000.0</v>
      </c>
      <c r="C27" s="51">
        <v>1603000.0</v>
      </c>
      <c r="D27" s="51">
        <v>1603000.0</v>
      </c>
      <c r="E27" s="51">
        <v>1603000.0</v>
      </c>
      <c r="F27" s="51">
        <v>1603000.0</v>
      </c>
      <c r="G27" s="51">
        <v>1603000.0</v>
      </c>
      <c r="H27" s="51">
        <v>1603000.0</v>
      </c>
      <c r="I27" s="51">
        <v>1603000.0</v>
      </c>
      <c r="J27" s="51">
        <v>1603000.0</v>
      </c>
      <c r="K27" s="51">
        <v>1603000.0</v>
      </c>
      <c r="L27" s="51">
        <v>1603000.0</v>
      </c>
      <c r="M27" s="51">
        <v>1603000.0</v>
      </c>
      <c r="N27" s="51">
        <v>1603000.0</v>
      </c>
      <c r="O27" s="51">
        <v>1603000.0</v>
      </c>
      <c r="P27" s="51">
        <v>1603000.0</v>
      </c>
      <c r="Q27" s="51">
        <v>2.4045E7</v>
      </c>
    </row>
    <row r="28" ht="15.75" customHeight="1">
      <c r="A28" s="155"/>
      <c r="B28" s="380"/>
      <c r="C28" s="380"/>
      <c r="D28" s="380"/>
      <c r="E28" s="380"/>
      <c r="F28" s="380"/>
      <c r="G28" s="380"/>
      <c r="H28" s="380"/>
      <c r="I28" s="380"/>
      <c r="J28" s="380"/>
      <c r="K28" s="380"/>
      <c r="L28" s="380"/>
      <c r="M28" s="380"/>
      <c r="N28" s="380"/>
      <c r="O28" s="380"/>
      <c r="P28" s="380"/>
      <c r="Q28" s="380"/>
    </row>
    <row r="29" ht="15.75" customHeight="1">
      <c r="A29" s="141" t="s">
        <v>6883</v>
      </c>
      <c r="B29" s="51"/>
      <c r="C29" s="51"/>
      <c r="D29" s="51"/>
      <c r="E29" s="51"/>
      <c r="F29" s="51"/>
      <c r="G29" s="51"/>
      <c r="H29" s="51"/>
      <c r="I29" s="51"/>
      <c r="J29" s="51"/>
      <c r="K29" s="51"/>
      <c r="L29" s="51"/>
      <c r="M29" s="51"/>
      <c r="N29" s="51"/>
      <c r="O29" s="51"/>
      <c r="P29" s="51"/>
      <c r="Q29" s="51"/>
    </row>
    <row r="30">
      <c r="A30" s="141" t="s">
        <v>6895</v>
      </c>
      <c r="B30" s="51" t="s">
        <v>6899</v>
      </c>
      <c r="C30" s="51" t="s">
        <v>6900</v>
      </c>
      <c r="D30" s="51" t="s">
        <v>6902</v>
      </c>
      <c r="E30" s="51" t="s">
        <v>6907</v>
      </c>
      <c r="F30" s="51" t="s">
        <v>6908</v>
      </c>
      <c r="G30" s="51" t="s">
        <v>6911</v>
      </c>
      <c r="H30" s="51" t="s">
        <v>6913</v>
      </c>
      <c r="I30" s="51" t="s">
        <v>6915</v>
      </c>
      <c r="J30" s="51" t="s">
        <v>6917</v>
      </c>
      <c r="K30" s="51" t="s">
        <v>6918</v>
      </c>
      <c r="L30" s="51" t="s">
        <v>6920</v>
      </c>
      <c r="M30" s="51" t="s">
        <v>6922</v>
      </c>
      <c r="N30" s="51" t="s">
        <v>6924</v>
      </c>
      <c r="O30" s="51" t="s">
        <v>6927</v>
      </c>
      <c r="P30" s="51" t="s">
        <v>6928</v>
      </c>
      <c r="Q30" s="51"/>
    </row>
    <row r="31">
      <c r="A31" s="141" t="s">
        <v>3019</v>
      </c>
      <c r="B31" s="83">
        <v>1620000.0</v>
      </c>
      <c r="C31" s="83">
        <v>356000.0</v>
      </c>
      <c r="D31" s="83">
        <v>4289000.0</v>
      </c>
      <c r="E31" s="83">
        <v>366000.0</v>
      </c>
      <c r="F31" s="83">
        <v>5101000.0</v>
      </c>
      <c r="G31" s="83">
        <v>7675000.0</v>
      </c>
      <c r="H31" s="83">
        <v>3371000.0</v>
      </c>
      <c r="I31" s="83">
        <v>2288000.0</v>
      </c>
      <c r="J31" s="83">
        <v>8960000.0</v>
      </c>
      <c r="K31" s="83">
        <v>4585000.0</v>
      </c>
      <c r="L31" s="83">
        <v>2427000.0</v>
      </c>
      <c r="M31" s="83">
        <v>3563000.0</v>
      </c>
      <c r="N31" s="51">
        <v>1694000.0</v>
      </c>
      <c r="O31" s="51">
        <v>1334000.0</v>
      </c>
      <c r="P31" s="51">
        <v>5587000.0</v>
      </c>
      <c r="Q31" s="51">
        <v>5.3216E7</v>
      </c>
    </row>
    <row r="32">
      <c r="A32" s="141"/>
      <c r="B32" s="51"/>
      <c r="C32" s="51"/>
      <c r="D32" s="51"/>
      <c r="E32" s="51"/>
      <c r="F32" s="51"/>
      <c r="G32" s="51"/>
      <c r="H32" s="51"/>
      <c r="I32" s="51"/>
      <c r="J32" s="51"/>
      <c r="K32" s="51"/>
      <c r="L32" s="51"/>
      <c r="M32" s="51"/>
      <c r="N32" s="51"/>
      <c r="O32" s="51"/>
      <c r="P32" s="51"/>
      <c r="Q32" s="51"/>
    </row>
    <row r="33">
      <c r="A33" s="141" t="s">
        <v>6949</v>
      </c>
      <c r="B33" s="83"/>
      <c r="C33" s="83"/>
      <c r="D33" s="83"/>
      <c r="E33" s="83"/>
      <c r="F33" s="83"/>
      <c r="G33" s="83"/>
      <c r="H33" s="83"/>
      <c r="I33" s="83"/>
      <c r="J33" s="83"/>
      <c r="K33" s="83"/>
      <c r="L33" s="83"/>
      <c r="M33" s="83"/>
      <c r="N33" s="51"/>
      <c r="O33" s="51"/>
      <c r="P33" s="51"/>
      <c r="Q33" s="51"/>
    </row>
    <row r="34">
      <c r="A34" s="141" t="s">
        <v>6959</v>
      </c>
      <c r="B34" s="51" t="s">
        <v>6961</v>
      </c>
      <c r="C34" s="51" t="s">
        <v>6965</v>
      </c>
      <c r="D34" s="51" t="s">
        <v>6966</v>
      </c>
      <c r="E34" s="51" t="s">
        <v>6968</v>
      </c>
      <c r="F34" s="51" t="s">
        <v>6970</v>
      </c>
      <c r="G34" s="51" t="s">
        <v>7273</v>
      </c>
      <c r="H34" s="51" t="s">
        <v>7275</v>
      </c>
      <c r="I34" s="51" t="s">
        <v>7277</v>
      </c>
      <c r="J34" s="51" t="s">
        <v>7279</v>
      </c>
      <c r="K34" s="51" t="s">
        <v>7281</v>
      </c>
      <c r="L34" s="51" t="s">
        <v>7284</v>
      </c>
      <c r="M34" s="51" t="s">
        <v>7286</v>
      </c>
      <c r="N34" s="51" t="s">
        <v>7287</v>
      </c>
      <c r="O34" s="51" t="s">
        <v>7288</v>
      </c>
      <c r="P34" s="51" t="s">
        <v>7289</v>
      </c>
      <c r="Q34" s="51"/>
    </row>
    <row r="35">
      <c r="A35" s="141" t="s">
        <v>3019</v>
      </c>
      <c r="B35" s="51">
        <v>5.7861E7</v>
      </c>
      <c r="C35" s="51">
        <v>5.7861E7</v>
      </c>
      <c r="D35" s="51">
        <v>5.7861E7</v>
      </c>
      <c r="E35" s="51">
        <v>5.7861E7</v>
      </c>
      <c r="F35" s="51">
        <v>5.7861E7</v>
      </c>
      <c r="G35" s="51">
        <v>5.7861E7</v>
      </c>
      <c r="H35" s="51">
        <v>5.7861E7</v>
      </c>
      <c r="I35" s="51">
        <v>5.7861E7</v>
      </c>
      <c r="J35" s="51">
        <v>5.7861E7</v>
      </c>
      <c r="K35" s="51">
        <v>5.7861E7</v>
      </c>
      <c r="L35" s="51">
        <v>5.7861E7</v>
      </c>
      <c r="M35" s="51">
        <v>5.7861E7</v>
      </c>
      <c r="N35" s="51">
        <v>5.7861E7</v>
      </c>
      <c r="O35" s="51">
        <v>5.7861E7</v>
      </c>
      <c r="P35" s="51">
        <v>5.7861E7</v>
      </c>
      <c r="Q35" s="51">
        <v>8.67915E8</v>
      </c>
    </row>
    <row r="36">
      <c r="A36" s="141"/>
      <c r="B36" s="51" t="s">
        <v>7299</v>
      </c>
      <c r="C36" s="51" t="s">
        <v>7300</v>
      </c>
      <c r="D36" s="51" t="s">
        <v>7302</v>
      </c>
      <c r="E36" s="51" t="s">
        <v>7303</v>
      </c>
      <c r="F36" s="51" t="s">
        <v>7305</v>
      </c>
      <c r="G36" s="51" t="s">
        <v>7306</v>
      </c>
      <c r="H36" s="51" t="s">
        <v>7307</v>
      </c>
      <c r="I36" s="51" t="s">
        <v>7308</v>
      </c>
      <c r="J36" s="51" t="s">
        <v>7309</v>
      </c>
      <c r="K36" s="51" t="s">
        <v>7311</v>
      </c>
      <c r="L36" s="51" t="s">
        <v>7313</v>
      </c>
      <c r="M36" s="51" t="s">
        <v>7315</v>
      </c>
      <c r="N36" s="51" t="s">
        <v>7316</v>
      </c>
      <c r="O36" s="51" t="s">
        <v>7318</v>
      </c>
      <c r="P36" s="51" t="s">
        <v>7319</v>
      </c>
      <c r="Q36" s="51"/>
    </row>
    <row r="37" ht="45.0" customHeight="1">
      <c r="A37" s="141" t="s">
        <v>7322</v>
      </c>
      <c r="B37" s="51">
        <v>456000.0</v>
      </c>
      <c r="C37" s="51">
        <v>364800.0</v>
      </c>
      <c r="D37" s="51">
        <v>136800.0</v>
      </c>
      <c r="E37" s="51">
        <v>91200.0</v>
      </c>
      <c r="F37" s="51">
        <v>228000.0</v>
      </c>
      <c r="G37" s="51">
        <v>684000.0</v>
      </c>
      <c r="H37" s="51">
        <v>684000.0</v>
      </c>
      <c r="I37" s="51">
        <v>0.0</v>
      </c>
      <c r="J37" s="51">
        <v>273600.0</v>
      </c>
      <c r="K37" s="51">
        <v>1596000.0</v>
      </c>
      <c r="L37" s="51">
        <v>241680.0</v>
      </c>
      <c r="M37" s="51">
        <v>481600.0</v>
      </c>
      <c r="N37" s="51">
        <v>228000.0</v>
      </c>
      <c r="O37" s="51">
        <v>456000.0</v>
      </c>
      <c r="P37" s="51">
        <v>456000.0</v>
      </c>
      <c r="Q37" s="51">
        <v>6377680.0</v>
      </c>
    </row>
    <row r="38">
      <c r="A38" s="141"/>
      <c r="B38" s="51" t="s">
        <v>7335</v>
      </c>
      <c r="C38" s="51" t="s">
        <v>7338</v>
      </c>
      <c r="D38" s="51" t="s">
        <v>7339</v>
      </c>
      <c r="E38" s="51" t="s">
        <v>7341</v>
      </c>
      <c r="F38" s="51" t="s">
        <v>7344</v>
      </c>
      <c r="G38" s="51" t="s">
        <v>7345</v>
      </c>
      <c r="H38" s="51" t="s">
        <v>7346</v>
      </c>
      <c r="I38" s="51" t="s">
        <v>7348</v>
      </c>
      <c r="J38" s="51" t="s">
        <v>7349</v>
      </c>
      <c r="K38" s="51" t="s">
        <v>7351</v>
      </c>
      <c r="L38" s="51" t="s">
        <v>7352</v>
      </c>
      <c r="M38" s="51" t="s">
        <v>7353</v>
      </c>
      <c r="N38" s="51" t="s">
        <v>7357</v>
      </c>
      <c r="O38" s="51" t="s">
        <v>7358</v>
      </c>
      <c r="P38" s="51" t="s">
        <v>7360</v>
      </c>
      <c r="Q38" s="51"/>
    </row>
    <row r="39" ht="30.0" customHeight="1">
      <c r="A39" s="141" t="s">
        <v>7361</v>
      </c>
      <c r="B39" s="51">
        <v>1.39E7</v>
      </c>
      <c r="C39" s="51">
        <v>1.39E7</v>
      </c>
      <c r="D39" s="51">
        <v>7060000.0</v>
      </c>
      <c r="E39" s="51">
        <v>1.96E7</v>
      </c>
      <c r="F39" s="51">
        <v>1.2475E7</v>
      </c>
      <c r="G39" s="51">
        <v>3.065E7</v>
      </c>
      <c r="H39" s="51">
        <v>1.675E7</v>
      </c>
      <c r="I39" s="51">
        <v>0.0</v>
      </c>
      <c r="J39" s="51">
        <v>0.0</v>
      </c>
      <c r="K39" s="51">
        <v>1.675E7</v>
      </c>
      <c r="L39" s="51">
        <v>4210000.0</v>
      </c>
      <c r="M39" s="51">
        <v>1.846E7</v>
      </c>
      <c r="N39" s="51">
        <v>1.447E7</v>
      </c>
      <c r="O39" s="51">
        <v>2.359E7</v>
      </c>
      <c r="P39" s="51">
        <v>2.6725E7</v>
      </c>
      <c r="Q39" s="51">
        <v>2.1854E8</v>
      </c>
    </row>
    <row r="40">
      <c r="A40" s="141"/>
      <c r="B40" s="51" t="s">
        <v>7368</v>
      </c>
      <c r="C40" s="51" t="s">
        <v>7370</v>
      </c>
      <c r="D40" s="51" t="s">
        <v>7372</v>
      </c>
      <c r="E40" s="51" t="s">
        <v>7373</v>
      </c>
      <c r="F40" s="51" t="s">
        <v>7374</v>
      </c>
      <c r="G40" s="51" t="s">
        <v>7376</v>
      </c>
      <c r="H40" s="51" t="s">
        <v>7378</v>
      </c>
      <c r="I40" s="51" t="s">
        <v>7380</v>
      </c>
      <c r="J40" s="51" t="s">
        <v>7384</v>
      </c>
      <c r="K40" s="51" t="s">
        <v>7387</v>
      </c>
      <c r="L40" s="51" t="s">
        <v>7388</v>
      </c>
      <c r="M40" s="51" t="s">
        <v>7390</v>
      </c>
      <c r="N40" s="51" t="s">
        <v>7391</v>
      </c>
      <c r="O40" s="51" t="s">
        <v>7392</v>
      </c>
      <c r="P40" s="51" t="s">
        <v>7393</v>
      </c>
      <c r="Q40" s="51"/>
    </row>
    <row r="41" ht="30.0" customHeight="1">
      <c r="A41" s="141" t="s">
        <v>7396</v>
      </c>
      <c r="B41" s="51">
        <v>114000.0</v>
      </c>
      <c r="C41" s="51">
        <v>228000.0</v>
      </c>
      <c r="D41" s="51">
        <v>319200.0</v>
      </c>
      <c r="E41" s="51">
        <v>228000.0</v>
      </c>
      <c r="F41" s="51">
        <v>273600.0</v>
      </c>
      <c r="G41" s="51">
        <v>228000.0</v>
      </c>
      <c r="H41" s="51">
        <v>456000.0</v>
      </c>
      <c r="I41" s="51">
        <v>0.0</v>
      </c>
      <c r="J41" s="51">
        <v>456000.0</v>
      </c>
      <c r="K41" s="51">
        <v>228000.0</v>
      </c>
      <c r="L41" s="51">
        <v>50160.0</v>
      </c>
      <c r="M41" s="51">
        <v>547200.0</v>
      </c>
      <c r="N41" s="51">
        <v>456000.0</v>
      </c>
      <c r="O41" s="51">
        <v>912000.0</v>
      </c>
      <c r="P41" s="51">
        <v>136800.0</v>
      </c>
      <c r="Q41" s="51">
        <v>4632960.0</v>
      </c>
    </row>
    <row r="42">
      <c r="A42" s="141"/>
      <c r="B42" s="51"/>
      <c r="C42" s="51"/>
      <c r="D42" s="51"/>
      <c r="E42" s="51"/>
      <c r="F42" s="51"/>
      <c r="G42" s="51"/>
      <c r="H42" s="51"/>
      <c r="I42" s="51"/>
      <c r="J42" s="51"/>
      <c r="K42" s="51"/>
      <c r="L42" s="51"/>
      <c r="M42" s="51"/>
      <c r="N42" s="51"/>
      <c r="O42" s="51"/>
      <c r="P42" s="51"/>
      <c r="Q42" s="51"/>
    </row>
    <row r="43">
      <c r="A43" s="141" t="s">
        <v>7415</v>
      </c>
      <c r="B43" s="51" t="s">
        <v>7417</v>
      </c>
      <c r="C43" s="51" t="s">
        <v>7419</v>
      </c>
      <c r="D43" s="51" t="s">
        <v>7421</v>
      </c>
      <c r="E43" s="51" t="s">
        <v>7423</v>
      </c>
      <c r="F43" s="51" t="s">
        <v>7424</v>
      </c>
      <c r="G43" s="51" t="s">
        <v>7426</v>
      </c>
      <c r="H43" s="51" t="s">
        <v>7427</v>
      </c>
      <c r="I43" s="51" t="s">
        <v>7428</v>
      </c>
      <c r="J43" s="51" t="s">
        <v>7430</v>
      </c>
      <c r="K43" s="51" t="s">
        <v>7431</v>
      </c>
      <c r="L43" s="51" t="s">
        <v>7433</v>
      </c>
      <c r="M43" s="51" t="s">
        <v>7435</v>
      </c>
      <c r="N43" s="51" t="s">
        <v>7436</v>
      </c>
      <c r="O43" s="51" t="s">
        <v>7438</v>
      </c>
      <c r="P43" s="51" t="s">
        <v>7439</v>
      </c>
      <c r="Q43" s="51"/>
    </row>
    <row r="44">
      <c r="A44" s="141" t="s">
        <v>3019</v>
      </c>
      <c r="B44" s="51">
        <v>3.7734E7</v>
      </c>
      <c r="C44" s="51">
        <v>3.7734E7</v>
      </c>
      <c r="D44" s="51">
        <v>3.7734E7</v>
      </c>
      <c r="E44" s="51">
        <v>3.7734E7</v>
      </c>
      <c r="F44" s="51">
        <v>3.7734E7</v>
      </c>
      <c r="G44" s="51">
        <v>3.7734E7</v>
      </c>
      <c r="H44" s="51">
        <v>3.7734E7</v>
      </c>
      <c r="I44" s="51">
        <v>3.7734E7</v>
      </c>
      <c r="J44" s="51">
        <v>3.7734E7</v>
      </c>
      <c r="K44" s="51">
        <v>3.7734E7</v>
      </c>
      <c r="L44" s="51">
        <v>3.7734E7</v>
      </c>
      <c r="M44" s="51">
        <v>3.7734E7</v>
      </c>
      <c r="N44" s="51">
        <v>3.7734E7</v>
      </c>
      <c r="O44" s="51">
        <v>3.7734E7</v>
      </c>
      <c r="P44" s="51">
        <v>3.7734E7</v>
      </c>
      <c r="Q44" s="51">
        <v>5.6601E8</v>
      </c>
    </row>
    <row r="45" ht="30.0" customHeight="1">
      <c r="A45" s="141" t="s">
        <v>7455</v>
      </c>
      <c r="B45" s="51" t="s">
        <v>7456</v>
      </c>
      <c r="C45" s="51" t="s">
        <v>7458</v>
      </c>
      <c r="D45" s="51" t="s">
        <v>7459</v>
      </c>
      <c r="E45" s="51" t="s">
        <v>7461</v>
      </c>
      <c r="F45" s="51" t="s">
        <v>7463</v>
      </c>
      <c r="G45" s="51" t="s">
        <v>7464</v>
      </c>
      <c r="H45" s="51" t="s">
        <v>7467</v>
      </c>
      <c r="I45" s="51" t="s">
        <v>7470</v>
      </c>
      <c r="J45" s="51" t="s">
        <v>7471</v>
      </c>
      <c r="K45" s="51" t="s">
        <v>7472</v>
      </c>
      <c r="L45" s="51" t="s">
        <v>7474</v>
      </c>
      <c r="M45" s="51" t="s">
        <v>7475</v>
      </c>
      <c r="N45" s="51" t="s">
        <v>7476</v>
      </c>
      <c r="O45" s="51" t="s">
        <v>7477</v>
      </c>
      <c r="P45" s="51" t="s">
        <v>7478</v>
      </c>
      <c r="Q45" s="51"/>
    </row>
    <row r="46">
      <c r="A46" s="141" t="s">
        <v>3019</v>
      </c>
      <c r="B46" s="51">
        <v>1.6098E7</v>
      </c>
      <c r="C46" s="51">
        <v>1.6098E7</v>
      </c>
      <c r="D46" s="51">
        <v>1.6098E7</v>
      </c>
      <c r="E46" s="51">
        <v>1.6098E7</v>
      </c>
      <c r="F46" s="51">
        <v>1.6098E7</v>
      </c>
      <c r="G46" s="51">
        <v>1.6098E7</v>
      </c>
      <c r="H46" s="51">
        <v>1.6098E7</v>
      </c>
      <c r="I46" s="51">
        <v>1.6098E7</v>
      </c>
      <c r="J46" s="51">
        <v>1.6098E7</v>
      </c>
      <c r="K46" s="51">
        <v>1.6098E7</v>
      </c>
      <c r="L46" s="51">
        <v>1.6098E7</v>
      </c>
      <c r="M46" s="51">
        <v>1.6098E7</v>
      </c>
      <c r="N46" s="51">
        <v>1.6098E7</v>
      </c>
      <c r="O46" s="51">
        <v>1.6098E7</v>
      </c>
      <c r="P46" s="51">
        <v>1.6098E7</v>
      </c>
      <c r="Q46" s="51">
        <v>2.4147E8</v>
      </c>
    </row>
    <row r="47">
      <c r="A47" s="141"/>
      <c r="B47" s="51"/>
      <c r="C47" s="51"/>
      <c r="D47" s="51"/>
      <c r="E47" s="51"/>
      <c r="F47" s="51"/>
      <c r="G47" s="51"/>
      <c r="H47" s="51"/>
      <c r="I47" s="51"/>
      <c r="J47" s="51"/>
      <c r="K47" s="51"/>
      <c r="L47" s="51"/>
      <c r="M47" s="51"/>
      <c r="N47" s="51"/>
      <c r="O47" s="51"/>
      <c r="P47" s="51"/>
      <c r="Q47" s="51"/>
    </row>
    <row r="48" ht="30.0" customHeight="1">
      <c r="A48" s="141" t="s">
        <v>7501</v>
      </c>
      <c r="B48" s="51" t="s">
        <v>7502</v>
      </c>
      <c r="C48" s="51" t="s">
        <v>7503</v>
      </c>
      <c r="D48" s="51" t="s">
        <v>7505</v>
      </c>
      <c r="E48" s="51" t="s">
        <v>7507</v>
      </c>
      <c r="F48" s="51" t="s">
        <v>7509</v>
      </c>
      <c r="G48" s="51" t="s">
        <v>7510</v>
      </c>
      <c r="H48" s="51" t="s">
        <v>7513</v>
      </c>
      <c r="I48" s="51" t="s">
        <v>7515</v>
      </c>
      <c r="J48" s="51" t="s">
        <v>7516</v>
      </c>
      <c r="K48" s="51" t="s">
        <v>7517</v>
      </c>
      <c r="L48" s="51" t="s">
        <v>7518</v>
      </c>
      <c r="M48" s="51" t="s">
        <v>7519</v>
      </c>
      <c r="N48" s="51" t="s">
        <v>7522</v>
      </c>
      <c r="O48" s="51" t="s">
        <v>7523</v>
      </c>
      <c r="P48" s="51" t="s">
        <v>7524</v>
      </c>
      <c r="Q48" s="51"/>
    </row>
    <row r="49">
      <c r="A49" s="141" t="s">
        <v>3019</v>
      </c>
      <c r="B49" s="51">
        <v>4082000.0</v>
      </c>
      <c r="C49" s="51">
        <v>4082000.0</v>
      </c>
      <c r="D49" s="51">
        <v>4082000.0</v>
      </c>
      <c r="E49" s="51">
        <v>4082000.0</v>
      </c>
      <c r="F49" s="51">
        <v>4082000.0</v>
      </c>
      <c r="G49" s="51">
        <v>4082000.0</v>
      </c>
      <c r="H49" s="51">
        <v>4082000.0</v>
      </c>
      <c r="I49" s="51">
        <v>4082000.0</v>
      </c>
      <c r="J49" s="51">
        <v>4082000.0</v>
      </c>
      <c r="K49" s="51">
        <v>4082000.0</v>
      </c>
      <c r="L49" s="51">
        <v>4082000.0</v>
      </c>
      <c r="M49" s="51">
        <v>4082000.0</v>
      </c>
      <c r="N49" s="51">
        <v>4082000.0</v>
      </c>
      <c r="O49" s="51">
        <v>4082000.0</v>
      </c>
      <c r="P49" s="51">
        <v>4082000.0</v>
      </c>
      <c r="Q49" s="51">
        <v>6.123E7</v>
      </c>
    </row>
    <row r="50">
      <c r="A50" s="141"/>
      <c r="B50" s="51"/>
      <c r="C50" s="51"/>
      <c r="D50" s="51"/>
      <c r="E50" s="51"/>
      <c r="F50" s="51"/>
      <c r="G50" s="51"/>
      <c r="H50" s="51"/>
      <c r="I50" s="51"/>
      <c r="J50" s="51"/>
      <c r="K50" s="51"/>
      <c r="L50" s="51"/>
      <c r="M50" s="51"/>
      <c r="N50" s="51"/>
      <c r="O50" s="51"/>
      <c r="P50" s="51"/>
      <c r="Q50" s="51"/>
    </row>
    <row r="51" ht="30.0" customHeight="1">
      <c r="A51" s="141" t="s">
        <v>7542</v>
      </c>
      <c r="B51" s="83"/>
      <c r="C51" s="83"/>
      <c r="D51" s="83"/>
      <c r="E51" s="83"/>
      <c r="F51" s="83"/>
      <c r="G51" s="83"/>
      <c r="H51" s="83"/>
      <c r="I51" s="83"/>
      <c r="J51" s="83"/>
      <c r="K51" s="83"/>
      <c r="L51" s="83"/>
      <c r="M51" s="83"/>
      <c r="N51" s="51"/>
      <c r="O51" s="51"/>
      <c r="P51" s="51"/>
      <c r="Q51" s="51"/>
    </row>
    <row r="52">
      <c r="A52" s="141"/>
      <c r="B52" s="51" t="s">
        <v>7548</v>
      </c>
      <c r="C52" s="51" t="s">
        <v>7550</v>
      </c>
      <c r="D52" s="51" t="s">
        <v>7551</v>
      </c>
      <c r="E52" s="51" t="s">
        <v>7552</v>
      </c>
      <c r="F52" s="51" t="s">
        <v>7553</v>
      </c>
      <c r="G52" s="51" t="s">
        <v>7555</v>
      </c>
      <c r="H52" s="51" t="s">
        <v>7557</v>
      </c>
      <c r="I52" s="51" t="s">
        <v>7559</v>
      </c>
      <c r="J52" s="51" t="s">
        <v>7561</v>
      </c>
      <c r="K52" s="51" t="s">
        <v>7563</v>
      </c>
      <c r="L52" s="51" t="s">
        <v>7564</v>
      </c>
      <c r="M52" s="51" t="s">
        <v>7566</v>
      </c>
      <c r="N52" s="51" t="s">
        <v>7567</v>
      </c>
      <c r="O52" s="51" t="s">
        <v>7568</v>
      </c>
      <c r="P52" s="51" t="s">
        <v>7570</v>
      </c>
      <c r="Q52" s="51"/>
    </row>
    <row r="53">
      <c r="A53" s="141" t="s">
        <v>3019</v>
      </c>
      <c r="B53" s="51">
        <v>1.0901E7</v>
      </c>
      <c r="C53" s="51">
        <v>1.0901E7</v>
      </c>
      <c r="D53" s="51">
        <v>1.0901E7</v>
      </c>
      <c r="E53" s="51">
        <v>1.0901E7</v>
      </c>
      <c r="F53" s="51">
        <v>1.0901E7</v>
      </c>
      <c r="G53" s="51">
        <v>1.0901E7</v>
      </c>
      <c r="H53" s="51">
        <v>1.0901E7</v>
      </c>
      <c r="I53" s="51">
        <v>1.0901E7</v>
      </c>
      <c r="J53" s="51">
        <v>1.0901E7</v>
      </c>
      <c r="K53" s="51">
        <v>1.0901E7</v>
      </c>
      <c r="L53" s="51">
        <v>1.0901E7</v>
      </c>
      <c r="M53" s="51">
        <v>1.0901E7</v>
      </c>
      <c r="N53" s="51">
        <v>1.0901E7</v>
      </c>
      <c r="O53" s="51">
        <v>1.0901E7</v>
      </c>
      <c r="P53" s="51">
        <v>1.0901E7</v>
      </c>
      <c r="Q53" s="51">
        <v>1.63515E8</v>
      </c>
    </row>
    <row r="54">
      <c r="A54" s="141"/>
      <c r="B54" s="51"/>
      <c r="C54" s="51"/>
      <c r="D54" s="51"/>
      <c r="E54" s="51"/>
      <c r="F54" s="51"/>
      <c r="G54" s="51"/>
      <c r="H54" s="51"/>
      <c r="I54" s="51"/>
      <c r="J54" s="51"/>
      <c r="K54" s="51"/>
      <c r="L54" s="51"/>
      <c r="M54" s="51"/>
      <c r="N54" s="51"/>
      <c r="O54" s="51"/>
      <c r="P54" s="51"/>
      <c r="Q54" s="51"/>
    </row>
    <row r="55" ht="30.0" customHeight="1">
      <c r="A55" s="141" t="s">
        <v>420</v>
      </c>
      <c r="B55" s="83"/>
      <c r="C55" s="83"/>
      <c r="D55" s="83"/>
      <c r="E55" s="83"/>
      <c r="F55" s="83"/>
      <c r="G55" s="83"/>
      <c r="H55" s="83"/>
      <c r="I55" s="83"/>
      <c r="J55" s="83"/>
      <c r="K55" s="83"/>
      <c r="L55" s="83"/>
      <c r="M55" s="83"/>
      <c r="N55" s="83"/>
      <c r="O55" s="83"/>
      <c r="P55" s="83"/>
      <c r="Q55" s="83"/>
    </row>
    <row r="56" ht="30.0" customHeight="1">
      <c r="A56" s="141" t="s">
        <v>7595</v>
      </c>
      <c r="B56" s="51" t="s">
        <v>7596</v>
      </c>
      <c r="C56" s="51" t="s">
        <v>7597</v>
      </c>
      <c r="D56" s="51" t="s">
        <v>7598</v>
      </c>
      <c r="E56" s="51" t="s">
        <v>7600</v>
      </c>
      <c r="F56" s="51" t="s">
        <v>7602</v>
      </c>
      <c r="G56" s="51" t="s">
        <v>7603</v>
      </c>
      <c r="H56" s="51" t="s">
        <v>7605</v>
      </c>
      <c r="I56" s="51" t="s">
        <v>7607</v>
      </c>
      <c r="J56" s="51" t="s">
        <v>7608</v>
      </c>
      <c r="K56" s="51" t="s">
        <v>7609</v>
      </c>
      <c r="L56" s="51" t="s">
        <v>7611</v>
      </c>
      <c r="M56" s="51" t="s">
        <v>7612</v>
      </c>
      <c r="N56" s="51" t="s">
        <v>7613</v>
      </c>
      <c r="O56" s="51" t="s">
        <v>7616</v>
      </c>
      <c r="P56" s="51" t="s">
        <v>7618</v>
      </c>
      <c r="Q56" s="51"/>
    </row>
    <row r="57">
      <c r="A57" s="141" t="s">
        <v>3019</v>
      </c>
      <c r="B57" s="51">
        <v>1.3561E7</v>
      </c>
      <c r="C57" s="51">
        <v>1.3561E7</v>
      </c>
      <c r="D57" s="51">
        <v>1.3561E7</v>
      </c>
      <c r="E57" s="51">
        <v>1.3561E7</v>
      </c>
      <c r="F57" s="51">
        <v>1.3561E7</v>
      </c>
      <c r="G57" s="51">
        <v>1.3561E7</v>
      </c>
      <c r="H57" s="51">
        <v>1.3561E7</v>
      </c>
      <c r="I57" s="51">
        <v>1.3561E7</v>
      </c>
      <c r="J57" s="51">
        <v>1.3561E7</v>
      </c>
      <c r="K57" s="51">
        <v>1.3561E7</v>
      </c>
      <c r="L57" s="51">
        <v>1.3561E7</v>
      </c>
      <c r="M57" s="51">
        <v>1.3561E7</v>
      </c>
      <c r="N57" s="51">
        <v>1.3561E7</v>
      </c>
      <c r="O57" s="51">
        <v>1.3561E7</v>
      </c>
      <c r="P57" s="51">
        <v>1.3561E7</v>
      </c>
      <c r="Q57" s="51">
        <v>2.03415E8</v>
      </c>
    </row>
    <row r="58" ht="15.75" customHeight="1">
      <c r="A58" s="155"/>
      <c r="B58" s="380"/>
      <c r="C58" s="380"/>
      <c r="D58" s="380"/>
      <c r="E58" s="380"/>
      <c r="F58" s="380"/>
      <c r="G58" s="380"/>
      <c r="H58" s="380"/>
      <c r="I58" s="380"/>
      <c r="J58" s="380"/>
      <c r="K58" s="380"/>
      <c r="L58" s="380"/>
      <c r="M58" s="380"/>
      <c r="N58" s="380"/>
      <c r="O58" s="380"/>
      <c r="P58" s="380"/>
      <c r="Q58" s="380"/>
    </row>
    <row r="59" ht="30.75" customHeight="1">
      <c r="A59" s="141" t="s">
        <v>7637</v>
      </c>
      <c r="B59" s="51" t="s">
        <v>7638</v>
      </c>
      <c r="C59" s="51" t="s">
        <v>7640</v>
      </c>
      <c r="D59" s="51" t="s">
        <v>7642</v>
      </c>
      <c r="E59" s="51" t="s">
        <v>7643</v>
      </c>
      <c r="F59" s="51" t="s">
        <v>7644</v>
      </c>
      <c r="G59" s="51" t="s">
        <v>7645</v>
      </c>
      <c r="H59" s="51" t="s">
        <v>7647</v>
      </c>
      <c r="I59" s="51" t="s">
        <v>7648</v>
      </c>
      <c r="J59" s="51" t="s">
        <v>7649</v>
      </c>
      <c r="K59" s="51" t="s">
        <v>7650</v>
      </c>
      <c r="L59" s="51" t="s">
        <v>7652</v>
      </c>
      <c r="M59" s="51" t="s">
        <v>7655</v>
      </c>
      <c r="N59" s="51" t="s">
        <v>7657</v>
      </c>
      <c r="O59" s="51" t="s">
        <v>7659</v>
      </c>
      <c r="P59" s="51" t="s">
        <v>7660</v>
      </c>
      <c r="Q59" s="51"/>
    </row>
    <row r="60">
      <c r="A60" s="141" t="s">
        <v>7662</v>
      </c>
      <c r="B60" s="51">
        <v>684000.0</v>
      </c>
      <c r="C60" s="51">
        <v>684000.0</v>
      </c>
      <c r="D60" s="51">
        <v>820800.0</v>
      </c>
      <c r="E60" s="51">
        <v>684000.0</v>
      </c>
      <c r="F60" s="51">
        <v>2052000.0</v>
      </c>
      <c r="G60" s="51">
        <v>1368000.0</v>
      </c>
      <c r="H60" s="51">
        <v>912000.0</v>
      </c>
      <c r="I60" s="51">
        <v>2188800.0</v>
      </c>
      <c r="J60" s="51">
        <v>1368000.0</v>
      </c>
      <c r="K60" s="51">
        <v>1140000.0</v>
      </c>
      <c r="L60" s="51">
        <v>684000.0</v>
      </c>
      <c r="M60" s="51">
        <v>437760.0</v>
      </c>
      <c r="N60" s="51">
        <v>456000.0</v>
      </c>
      <c r="O60" s="51">
        <v>684000.0</v>
      </c>
      <c r="P60" s="51">
        <v>684000.0</v>
      </c>
      <c r="Q60" s="51">
        <v>1.484736E7</v>
      </c>
    </row>
    <row r="61">
      <c r="A61" s="141"/>
      <c r="B61" s="51" t="s">
        <v>7674</v>
      </c>
      <c r="C61" s="51" t="s">
        <v>7675</v>
      </c>
      <c r="D61" s="51" t="s">
        <v>7677</v>
      </c>
      <c r="E61" s="51" t="s">
        <v>7680</v>
      </c>
      <c r="F61" s="51" t="s">
        <v>7682</v>
      </c>
      <c r="G61" s="51" t="s">
        <v>7684</v>
      </c>
      <c r="H61" s="51" t="s">
        <v>7686</v>
      </c>
      <c r="I61" s="51" t="s">
        <v>7687</v>
      </c>
      <c r="J61" s="51" t="s">
        <v>7688</v>
      </c>
      <c r="K61" s="51" t="s">
        <v>7692</v>
      </c>
      <c r="L61" s="51" t="s">
        <v>7693</v>
      </c>
      <c r="M61" s="51" t="s">
        <v>7696</v>
      </c>
      <c r="N61" s="51" t="s">
        <v>7697</v>
      </c>
      <c r="O61" s="51" t="s">
        <v>7699</v>
      </c>
      <c r="P61" s="51" t="s">
        <v>7701</v>
      </c>
      <c r="Q61" s="51"/>
    </row>
    <row r="62" ht="30.0" customHeight="1">
      <c r="A62" s="141" t="s">
        <v>7702</v>
      </c>
      <c r="B62" s="51">
        <v>860960.0</v>
      </c>
      <c r="C62" s="51">
        <v>819920.0</v>
      </c>
      <c r="D62" s="51">
        <v>840000.0</v>
      </c>
      <c r="E62" s="51">
        <v>829040.0</v>
      </c>
      <c r="F62" s="51">
        <v>2736000.0</v>
      </c>
      <c r="G62" s="51">
        <v>684000.0</v>
      </c>
      <c r="H62" s="51">
        <v>1824000.0</v>
      </c>
      <c r="I62" s="51">
        <v>1368000.0</v>
      </c>
      <c r="J62" s="51">
        <v>820800.0</v>
      </c>
      <c r="K62" s="51">
        <v>2280000.0</v>
      </c>
      <c r="L62" s="51">
        <v>424080.0</v>
      </c>
      <c r="M62" s="51">
        <v>2298240.0</v>
      </c>
      <c r="N62" s="51">
        <v>912000.0</v>
      </c>
      <c r="O62" s="51">
        <v>912000.0</v>
      </c>
      <c r="P62" s="51">
        <v>1368000.0</v>
      </c>
      <c r="Q62" s="51">
        <v>1.897704E7</v>
      </c>
    </row>
    <row r="63">
      <c r="A63" s="141"/>
      <c r="B63" s="51" t="s">
        <v>7718</v>
      </c>
      <c r="C63" s="51" t="s">
        <v>7719</v>
      </c>
      <c r="D63" s="51" t="s">
        <v>7722</v>
      </c>
      <c r="E63" s="51" t="s">
        <v>7724</v>
      </c>
      <c r="F63" s="51" t="s">
        <v>7727</v>
      </c>
      <c r="G63" s="51" t="s">
        <v>7728</v>
      </c>
      <c r="H63" s="51" t="s">
        <v>7730</v>
      </c>
      <c r="I63" s="51" t="s">
        <v>7733</v>
      </c>
      <c r="J63" s="51" t="s">
        <v>7734</v>
      </c>
      <c r="K63" s="51" t="s">
        <v>7735</v>
      </c>
      <c r="L63" s="51" t="s">
        <v>7736</v>
      </c>
      <c r="M63" s="51" t="s">
        <v>7738</v>
      </c>
      <c r="N63" s="51" t="s">
        <v>7739</v>
      </c>
      <c r="O63" s="51" t="s">
        <v>7740</v>
      </c>
      <c r="P63" s="51" t="s">
        <v>7742</v>
      </c>
      <c r="Q63" s="51"/>
    </row>
    <row r="64">
      <c r="A64" s="141" t="s">
        <v>7744</v>
      </c>
      <c r="B64" s="51">
        <v>1483840.0</v>
      </c>
      <c r="C64" s="51">
        <v>1420000.0</v>
      </c>
      <c r="D64" s="51">
        <v>1455120.0</v>
      </c>
      <c r="E64" s="51">
        <v>1436000.0</v>
      </c>
      <c r="F64" s="51">
        <v>3876000.0</v>
      </c>
      <c r="G64" s="51">
        <v>3192000.0</v>
      </c>
      <c r="H64" s="51">
        <v>2280000.0</v>
      </c>
      <c r="I64" s="51">
        <v>4104000.0</v>
      </c>
      <c r="J64" s="51">
        <v>2188800.0</v>
      </c>
      <c r="K64" s="51">
        <v>3420000.0</v>
      </c>
      <c r="L64" s="51">
        <v>1705440.0</v>
      </c>
      <c r="M64" s="51">
        <v>4377600.0</v>
      </c>
      <c r="N64" s="51">
        <v>1824000.0</v>
      </c>
      <c r="O64" s="51">
        <v>1596000.0</v>
      </c>
      <c r="P64" s="51">
        <v>2280000.0</v>
      </c>
      <c r="Q64" s="51">
        <v>3.66388E7</v>
      </c>
    </row>
    <row r="65">
      <c r="A65" s="141"/>
      <c r="B65" s="51" t="s">
        <v>7758</v>
      </c>
      <c r="C65" s="51" t="s">
        <v>7761</v>
      </c>
      <c r="D65" s="51" t="s">
        <v>7762</v>
      </c>
      <c r="E65" s="51" t="s">
        <v>7764</v>
      </c>
      <c r="F65" s="51" t="s">
        <v>7765</v>
      </c>
      <c r="G65" s="51" t="s">
        <v>7769</v>
      </c>
      <c r="H65" s="51" t="s">
        <v>7771</v>
      </c>
      <c r="I65" s="51" t="s">
        <v>7773</v>
      </c>
      <c r="J65" s="51" t="s">
        <v>7775</v>
      </c>
      <c r="K65" s="51" t="s">
        <v>7776</v>
      </c>
      <c r="L65" s="51" t="s">
        <v>7777</v>
      </c>
      <c r="M65" s="51" t="s">
        <v>7778</v>
      </c>
      <c r="N65" s="51" t="s">
        <v>7780</v>
      </c>
      <c r="O65" s="51" t="s">
        <v>7781</v>
      </c>
      <c r="P65" s="51" t="s">
        <v>7782</v>
      </c>
      <c r="Q65" s="51"/>
    </row>
    <row r="66" ht="30.0" customHeight="1">
      <c r="A66" s="141" t="s">
        <v>7786</v>
      </c>
      <c r="B66" s="51">
        <v>114000.0</v>
      </c>
      <c r="C66" s="51">
        <v>68400.0</v>
      </c>
      <c r="D66" s="51">
        <v>228000.0</v>
      </c>
      <c r="E66" s="51">
        <v>45600.0</v>
      </c>
      <c r="F66" s="51">
        <v>228000.0</v>
      </c>
      <c r="G66" s="51">
        <v>456000.0</v>
      </c>
      <c r="H66" s="51">
        <v>228000.0</v>
      </c>
      <c r="I66" s="51">
        <v>228000.0</v>
      </c>
      <c r="J66" s="51">
        <v>182400.0</v>
      </c>
      <c r="K66" s="51">
        <v>0.0</v>
      </c>
      <c r="L66" s="51">
        <v>45600.0</v>
      </c>
      <c r="M66" s="51">
        <v>182400.0</v>
      </c>
      <c r="N66" s="51">
        <v>364800.0</v>
      </c>
      <c r="O66" s="51">
        <v>91200.0</v>
      </c>
      <c r="P66" s="51">
        <v>45600.0</v>
      </c>
      <c r="Q66" s="51">
        <v>2508000.0</v>
      </c>
    </row>
    <row r="67">
      <c r="A67" s="141"/>
      <c r="B67" s="51" t="s">
        <v>7794</v>
      </c>
      <c r="C67" s="51" t="s">
        <v>7795</v>
      </c>
      <c r="D67" s="51" t="s">
        <v>7797</v>
      </c>
      <c r="E67" s="51" t="s">
        <v>7798</v>
      </c>
      <c r="F67" s="51" t="s">
        <v>7799</v>
      </c>
      <c r="G67" s="51" t="s">
        <v>7800</v>
      </c>
      <c r="H67" s="51" t="s">
        <v>7801</v>
      </c>
      <c r="I67" s="51" t="s">
        <v>7802</v>
      </c>
      <c r="J67" s="51" t="s">
        <v>7804</v>
      </c>
      <c r="K67" s="51" t="s">
        <v>7805</v>
      </c>
      <c r="L67" s="51" t="s">
        <v>7806</v>
      </c>
      <c r="M67" s="51" t="s">
        <v>7808</v>
      </c>
      <c r="N67" s="51" t="s">
        <v>7810</v>
      </c>
      <c r="O67" s="51" t="s">
        <v>7812</v>
      </c>
      <c r="P67" s="51" t="s">
        <v>7813</v>
      </c>
      <c r="Q67" s="51"/>
    </row>
    <row r="68" ht="45.0" customHeight="1">
      <c r="A68" s="141" t="s">
        <v>7816</v>
      </c>
      <c r="B68" s="51">
        <v>2315600.0</v>
      </c>
      <c r="C68" s="51">
        <v>2212080.0</v>
      </c>
      <c r="D68" s="51">
        <v>2266800.0</v>
      </c>
      <c r="E68" s="51">
        <v>2236720.0</v>
      </c>
      <c r="F68" s="51">
        <v>4332000.0</v>
      </c>
      <c r="G68" s="51">
        <v>3420000.0</v>
      </c>
      <c r="H68" s="51">
        <v>2280000.0</v>
      </c>
      <c r="I68" s="51">
        <v>1824000.0</v>
      </c>
      <c r="J68" s="51">
        <v>1824000.0</v>
      </c>
      <c r="K68" s="51">
        <v>2280000.0</v>
      </c>
      <c r="L68" s="51">
        <v>1824000.0</v>
      </c>
      <c r="M68" s="51">
        <v>1751040.0</v>
      </c>
      <c r="N68" s="51">
        <v>2052000.0</v>
      </c>
      <c r="O68" s="51">
        <v>2052000.0</v>
      </c>
      <c r="P68" s="51">
        <v>2052000.0</v>
      </c>
      <c r="Q68" s="51">
        <v>3.472224E7</v>
      </c>
    </row>
    <row r="69">
      <c r="A69" s="141"/>
      <c r="B69" s="51" t="s">
        <v>7825</v>
      </c>
      <c r="C69" s="51" t="s">
        <v>7826</v>
      </c>
      <c r="D69" s="51" t="s">
        <v>7827</v>
      </c>
      <c r="E69" s="51" t="s">
        <v>7829</v>
      </c>
      <c r="F69" s="51" t="s">
        <v>7830</v>
      </c>
      <c r="G69" s="51" t="s">
        <v>7832</v>
      </c>
      <c r="H69" s="51" t="s">
        <v>7834</v>
      </c>
      <c r="I69" s="51" t="s">
        <v>7835</v>
      </c>
      <c r="J69" s="51" t="s">
        <v>7837</v>
      </c>
      <c r="K69" s="51" t="s">
        <v>7838</v>
      </c>
      <c r="L69" s="51" t="s">
        <v>7841</v>
      </c>
      <c r="M69" s="51" t="s">
        <v>7842</v>
      </c>
      <c r="N69" s="51" t="s">
        <v>7844</v>
      </c>
      <c r="O69" s="51" t="s">
        <v>7846</v>
      </c>
      <c r="P69" s="51" t="s">
        <v>7847</v>
      </c>
      <c r="Q69" s="51"/>
    </row>
    <row r="70">
      <c r="A70" s="141" t="s">
        <v>7848</v>
      </c>
      <c r="B70" s="51">
        <v>464240.0</v>
      </c>
      <c r="C70" s="51">
        <v>441440.0</v>
      </c>
      <c r="D70" s="51">
        <v>1180640.0</v>
      </c>
      <c r="E70" s="51">
        <v>333360.0</v>
      </c>
      <c r="F70" s="51">
        <v>3420000.0</v>
      </c>
      <c r="G70" s="51">
        <v>912000.0</v>
      </c>
      <c r="H70" s="51">
        <v>912000.0</v>
      </c>
      <c r="I70" s="51">
        <v>2280000.0</v>
      </c>
      <c r="J70" s="51">
        <v>820800.0</v>
      </c>
      <c r="K70" s="51">
        <v>912000.0</v>
      </c>
      <c r="L70" s="51">
        <v>741040.0</v>
      </c>
      <c r="M70" s="51">
        <v>766080.0</v>
      </c>
      <c r="N70" s="51">
        <v>456000.0</v>
      </c>
      <c r="O70" s="51">
        <v>912000.0</v>
      </c>
      <c r="P70" s="51">
        <v>547200.0</v>
      </c>
      <c r="Q70" s="51">
        <v>1.50988E7</v>
      </c>
    </row>
    <row r="71">
      <c r="A71" s="141"/>
      <c r="B71" s="51" t="s">
        <v>7863</v>
      </c>
      <c r="C71" s="51" t="s">
        <v>7864</v>
      </c>
      <c r="D71" s="51" t="s">
        <v>7870</v>
      </c>
      <c r="E71" s="51" t="s">
        <v>7872</v>
      </c>
      <c r="F71" s="51" t="s">
        <v>7875</v>
      </c>
      <c r="G71" s="51" t="s">
        <v>7877</v>
      </c>
      <c r="H71" s="51" t="s">
        <v>7879</v>
      </c>
      <c r="I71" s="51" t="s">
        <v>7881</v>
      </c>
      <c r="J71" s="51" t="s">
        <v>7882</v>
      </c>
      <c r="K71" s="51" t="s">
        <v>7884</v>
      </c>
      <c r="L71" s="51" t="s">
        <v>7885</v>
      </c>
      <c r="M71" s="51" t="s">
        <v>7887</v>
      </c>
      <c r="N71" s="51" t="s">
        <v>7889</v>
      </c>
      <c r="O71" s="51" t="s">
        <v>7891</v>
      </c>
      <c r="P71" s="51" t="s">
        <v>7893</v>
      </c>
      <c r="Q71" s="51"/>
    </row>
    <row r="72" ht="30.0" customHeight="1">
      <c r="A72" s="141" t="s">
        <v>7895</v>
      </c>
      <c r="B72" s="51">
        <v>262720.0</v>
      </c>
      <c r="C72" s="51">
        <v>541760.0</v>
      </c>
      <c r="D72" s="51">
        <v>340240.0</v>
      </c>
      <c r="E72" s="51">
        <v>326960.0</v>
      </c>
      <c r="F72" s="51">
        <v>684000.0</v>
      </c>
      <c r="G72" s="51">
        <v>912000.0</v>
      </c>
      <c r="H72" s="51">
        <v>456000.0</v>
      </c>
      <c r="I72" s="51">
        <v>912000.0</v>
      </c>
      <c r="J72" s="51">
        <v>136800.0</v>
      </c>
      <c r="K72" s="51">
        <v>456000.0</v>
      </c>
      <c r="L72" s="51">
        <v>278160.0</v>
      </c>
      <c r="M72" s="51">
        <v>547200.0</v>
      </c>
      <c r="N72" s="51">
        <v>273600.0</v>
      </c>
      <c r="O72" s="51">
        <v>319200.0</v>
      </c>
      <c r="P72" s="51">
        <v>456000.0</v>
      </c>
      <c r="Q72" s="51">
        <v>6902640.0</v>
      </c>
    </row>
    <row r="73">
      <c r="A73" s="141"/>
      <c r="B73" s="51" t="s">
        <v>7910</v>
      </c>
      <c r="C73" s="51" t="s">
        <v>7913</v>
      </c>
      <c r="D73" s="51" t="s">
        <v>7914</v>
      </c>
      <c r="E73" s="51" t="s">
        <v>7916</v>
      </c>
      <c r="F73" s="51" t="s">
        <v>7919</v>
      </c>
      <c r="G73" s="51" t="s">
        <v>7920</v>
      </c>
      <c r="H73" s="51" t="s">
        <v>7922</v>
      </c>
      <c r="I73" s="51" t="s">
        <v>7926</v>
      </c>
      <c r="J73" s="51" t="s">
        <v>7928</v>
      </c>
      <c r="K73" s="51" t="s">
        <v>7932</v>
      </c>
      <c r="L73" s="51" t="s">
        <v>7934</v>
      </c>
      <c r="M73" s="51" t="s">
        <v>7935</v>
      </c>
      <c r="N73" s="51" t="s">
        <v>7936</v>
      </c>
      <c r="O73" s="51" t="s">
        <v>7940</v>
      </c>
      <c r="P73" s="51" t="s">
        <v>7942</v>
      </c>
      <c r="Q73" s="51"/>
    </row>
    <row r="74" ht="30.0" customHeight="1">
      <c r="A74" s="141" t="s">
        <v>7947</v>
      </c>
      <c r="B74" s="51">
        <v>2280000.0</v>
      </c>
      <c r="C74" s="51">
        <v>2052000.0</v>
      </c>
      <c r="D74" s="51">
        <v>1596000.0</v>
      </c>
      <c r="E74" s="51">
        <v>2280000.0</v>
      </c>
      <c r="F74" s="51">
        <v>2964000.0</v>
      </c>
      <c r="G74" s="51">
        <v>2736000.0</v>
      </c>
      <c r="H74" s="51">
        <v>2280000.0</v>
      </c>
      <c r="I74" s="51">
        <v>2736000.0</v>
      </c>
      <c r="J74" s="51">
        <v>2736000.0</v>
      </c>
      <c r="K74" s="51">
        <v>2280000.0</v>
      </c>
      <c r="L74" s="51">
        <v>661200.0</v>
      </c>
      <c r="M74" s="51">
        <v>2188800.0</v>
      </c>
      <c r="N74" s="51">
        <v>1824000.0</v>
      </c>
      <c r="O74" s="51">
        <v>1824000.0</v>
      </c>
      <c r="P74" s="51">
        <v>2280000.0</v>
      </c>
      <c r="Q74" s="51">
        <v>3.2718E7</v>
      </c>
    </row>
    <row r="75">
      <c r="A75" s="141"/>
      <c r="B75" s="51" t="s">
        <v>7964</v>
      </c>
      <c r="C75" s="51" t="s">
        <v>7968</v>
      </c>
      <c r="D75" s="51" t="s">
        <v>7970</v>
      </c>
      <c r="E75" s="51" t="s">
        <v>7973</v>
      </c>
      <c r="F75" s="51" t="s">
        <v>7976</v>
      </c>
      <c r="G75" s="51" t="s">
        <v>7977</v>
      </c>
      <c r="H75" s="51" t="s">
        <v>7979</v>
      </c>
      <c r="I75" s="51" t="s">
        <v>7980</v>
      </c>
      <c r="J75" s="51" t="s">
        <v>7983</v>
      </c>
      <c r="K75" s="51" t="s">
        <v>7984</v>
      </c>
      <c r="L75" s="51" t="s">
        <v>7985</v>
      </c>
      <c r="M75" s="51" t="s">
        <v>7988</v>
      </c>
      <c r="N75" s="51" t="s">
        <v>7991</v>
      </c>
      <c r="O75" s="51" t="s">
        <v>7992</v>
      </c>
      <c r="P75" s="51" t="s">
        <v>7993</v>
      </c>
      <c r="Q75" s="51"/>
    </row>
    <row r="76" ht="30.0" customHeight="1">
      <c r="A76" s="141" t="s">
        <v>7996</v>
      </c>
      <c r="B76" s="51">
        <v>228000.0</v>
      </c>
      <c r="C76" s="51">
        <v>182400.0</v>
      </c>
      <c r="D76" s="51">
        <v>228000.0</v>
      </c>
      <c r="E76" s="51">
        <v>45600.0</v>
      </c>
      <c r="F76" s="51">
        <v>684000.0</v>
      </c>
      <c r="G76" s="51">
        <v>456000.0</v>
      </c>
      <c r="H76" s="51">
        <v>228000.0</v>
      </c>
      <c r="I76" s="51">
        <v>547200.0</v>
      </c>
      <c r="J76" s="51">
        <v>91200.0</v>
      </c>
      <c r="K76" s="51">
        <v>91200.0</v>
      </c>
      <c r="L76" s="51">
        <v>120880.0</v>
      </c>
      <c r="M76" s="51">
        <v>328320.0</v>
      </c>
      <c r="N76" s="51">
        <v>136800.0</v>
      </c>
      <c r="O76" s="51">
        <v>136800.0</v>
      </c>
      <c r="P76" s="51">
        <v>136800.0</v>
      </c>
      <c r="Q76" s="51">
        <v>3641200.0</v>
      </c>
    </row>
    <row r="77">
      <c r="A77" s="141"/>
      <c r="B77" s="51" t="s">
        <v>8007</v>
      </c>
      <c r="C77" s="51" t="s">
        <v>8008</v>
      </c>
      <c r="D77" s="51" t="s">
        <v>8009</v>
      </c>
      <c r="E77" s="51" t="s">
        <v>8011</v>
      </c>
      <c r="F77" s="51" t="s">
        <v>8012</v>
      </c>
      <c r="G77" s="51" t="s">
        <v>8013</v>
      </c>
      <c r="H77" s="51" t="s">
        <v>8015</v>
      </c>
      <c r="I77" s="51" t="s">
        <v>8017</v>
      </c>
      <c r="J77" s="51" t="s">
        <v>8018</v>
      </c>
      <c r="K77" s="51" t="s">
        <v>8019</v>
      </c>
      <c r="L77" s="51" t="s">
        <v>8021</v>
      </c>
      <c r="M77" s="51" t="s">
        <v>8024</v>
      </c>
      <c r="N77" s="51" t="s">
        <v>8026</v>
      </c>
      <c r="O77" s="51" t="s">
        <v>8030</v>
      </c>
      <c r="P77" s="51" t="s">
        <v>8031</v>
      </c>
      <c r="Q77" s="51"/>
    </row>
    <row r="78" ht="30.0" customHeight="1">
      <c r="A78" s="141" t="s">
        <v>6875</v>
      </c>
      <c r="B78" s="51">
        <v>456000.0</v>
      </c>
      <c r="C78" s="51">
        <v>364800.0</v>
      </c>
      <c r="D78" s="51">
        <v>228000.0</v>
      </c>
      <c r="E78" s="51">
        <v>684000.0</v>
      </c>
      <c r="F78" s="51">
        <v>775200.0</v>
      </c>
      <c r="G78" s="51">
        <v>684000.0</v>
      </c>
      <c r="H78" s="51">
        <v>912000.0</v>
      </c>
      <c r="I78" s="51">
        <v>547200.0</v>
      </c>
      <c r="J78" s="51">
        <v>729600.0</v>
      </c>
      <c r="K78" s="51">
        <v>456000.0</v>
      </c>
      <c r="L78" s="51">
        <v>392160.0</v>
      </c>
      <c r="M78" s="51">
        <v>175120.0</v>
      </c>
      <c r="N78" s="51">
        <v>228000.0</v>
      </c>
      <c r="O78" s="51">
        <v>684000.0</v>
      </c>
      <c r="P78" s="51">
        <v>364800.0</v>
      </c>
      <c r="Q78" s="51">
        <v>7680880.0</v>
      </c>
    </row>
    <row r="79">
      <c r="A79" s="141"/>
      <c r="B79" s="51" t="s">
        <v>8042</v>
      </c>
      <c r="C79" s="51" t="s">
        <v>8044</v>
      </c>
      <c r="D79" s="51" t="s">
        <v>8045</v>
      </c>
      <c r="E79" s="51" t="s">
        <v>8046</v>
      </c>
      <c r="F79" s="51" t="s">
        <v>8048</v>
      </c>
      <c r="G79" s="51" t="s">
        <v>8049</v>
      </c>
      <c r="H79" s="51" t="s">
        <v>8050</v>
      </c>
      <c r="I79" s="51" t="s">
        <v>8051</v>
      </c>
      <c r="J79" s="51" t="s">
        <v>8053</v>
      </c>
      <c r="K79" s="51" t="s">
        <v>8054</v>
      </c>
      <c r="L79" s="51" t="s">
        <v>8055</v>
      </c>
      <c r="M79" s="51" t="s">
        <v>8056</v>
      </c>
      <c r="N79" s="51" t="s">
        <v>8057</v>
      </c>
      <c r="O79" s="51" t="s">
        <v>8058</v>
      </c>
      <c r="P79" s="51" t="s">
        <v>8059</v>
      </c>
      <c r="Q79" s="51"/>
    </row>
    <row r="80" ht="45.0" customHeight="1">
      <c r="A80" s="141" t="s">
        <v>8060</v>
      </c>
      <c r="B80" s="51">
        <v>421840.0</v>
      </c>
      <c r="C80" s="51">
        <v>285920.0</v>
      </c>
      <c r="D80" s="51">
        <v>452880.0</v>
      </c>
      <c r="E80" s="51">
        <v>241680.0</v>
      </c>
      <c r="F80" s="51">
        <v>1140000.0</v>
      </c>
      <c r="G80" s="51">
        <v>684000.0</v>
      </c>
      <c r="H80" s="51">
        <v>1368000.0</v>
      </c>
      <c r="I80" s="51">
        <v>1596000.0</v>
      </c>
      <c r="J80" s="51">
        <v>1094400.0</v>
      </c>
      <c r="K80" s="51">
        <v>684000.0</v>
      </c>
      <c r="L80" s="51">
        <v>456000.0</v>
      </c>
      <c r="M80" s="51">
        <v>364800.0</v>
      </c>
      <c r="N80" s="51">
        <v>364800.0</v>
      </c>
      <c r="O80" s="51">
        <v>456000.0</v>
      </c>
      <c r="P80" s="51">
        <v>684000.0</v>
      </c>
      <c r="Q80" s="51">
        <v>1.029432E7</v>
      </c>
    </row>
    <row r="81" ht="15.75" customHeight="1">
      <c r="A81" s="155"/>
      <c r="B81" s="380"/>
      <c r="C81" s="380"/>
      <c r="D81" s="380"/>
      <c r="E81" s="380"/>
      <c r="F81" s="380"/>
      <c r="G81" s="380"/>
      <c r="H81" s="380"/>
      <c r="I81" s="380"/>
      <c r="J81" s="380"/>
      <c r="K81" s="380"/>
      <c r="L81" s="380"/>
      <c r="M81" s="380"/>
      <c r="N81" s="380"/>
      <c r="O81" s="380"/>
      <c r="P81" s="380"/>
      <c r="Q81" s="380"/>
    </row>
    <row r="82" ht="15.75" customHeight="1">
      <c r="A82" s="141"/>
      <c r="B82" s="51" t="s">
        <v>8064</v>
      </c>
      <c r="C82" s="51" t="s">
        <v>8066</v>
      </c>
      <c r="D82" s="51" t="s">
        <v>8067</v>
      </c>
      <c r="E82" s="51" t="s">
        <v>8068</v>
      </c>
      <c r="F82" s="51" t="s">
        <v>8070</v>
      </c>
      <c r="G82" s="51" t="s">
        <v>8071</v>
      </c>
      <c r="H82" s="51" t="s">
        <v>8072</v>
      </c>
      <c r="I82" s="51" t="s">
        <v>8074</v>
      </c>
      <c r="J82" s="51" t="s">
        <v>8075</v>
      </c>
      <c r="K82" s="51" t="s">
        <v>8076</v>
      </c>
      <c r="L82" s="51" t="s">
        <v>8077</v>
      </c>
      <c r="M82" s="51" t="s">
        <v>8079</v>
      </c>
      <c r="N82" s="51" t="s">
        <v>8080</v>
      </c>
      <c r="O82" s="51" t="s">
        <v>8081</v>
      </c>
      <c r="P82" s="51" t="s">
        <v>8083</v>
      </c>
      <c r="Q82" s="51"/>
    </row>
    <row r="83" ht="30.0" customHeight="1">
      <c r="A83" s="141" t="s">
        <v>8084</v>
      </c>
      <c r="B83" s="51">
        <v>346160.0</v>
      </c>
      <c r="C83" s="51">
        <v>316080.0</v>
      </c>
      <c r="D83" s="51">
        <v>333840.0</v>
      </c>
      <c r="E83" s="51">
        <v>133200.0</v>
      </c>
      <c r="F83" s="51">
        <v>342000.0</v>
      </c>
      <c r="G83" s="51">
        <v>684000.0</v>
      </c>
      <c r="H83" s="51">
        <v>912000.0</v>
      </c>
      <c r="I83" s="51">
        <v>1094400.0</v>
      </c>
      <c r="J83" s="51">
        <v>1094400.0</v>
      </c>
      <c r="K83" s="51">
        <v>912000.0</v>
      </c>
      <c r="L83" s="51">
        <v>392160.0</v>
      </c>
      <c r="M83" s="51">
        <v>182400.0</v>
      </c>
      <c r="N83" s="51">
        <v>228000.0</v>
      </c>
      <c r="O83" s="51">
        <v>456000.0</v>
      </c>
      <c r="P83" s="51">
        <v>456000.0</v>
      </c>
      <c r="Q83" s="51"/>
    </row>
    <row r="84">
      <c r="A84" s="141"/>
      <c r="B84" s="51" t="s">
        <v>8093</v>
      </c>
      <c r="C84" s="51" t="s">
        <v>8095</v>
      </c>
      <c r="D84" s="51" t="s">
        <v>8096</v>
      </c>
      <c r="E84" s="51" t="s">
        <v>8097</v>
      </c>
      <c r="F84" s="51" t="s">
        <v>8098</v>
      </c>
      <c r="G84" s="51" t="s">
        <v>8101</v>
      </c>
      <c r="H84" s="51" t="s">
        <v>8106</v>
      </c>
      <c r="I84" s="51" t="s">
        <v>8108</v>
      </c>
      <c r="J84" s="51" t="s">
        <v>8111</v>
      </c>
      <c r="K84" s="51" t="s">
        <v>8113</v>
      </c>
      <c r="L84" s="51" t="s">
        <v>8114</v>
      </c>
      <c r="M84" s="51" t="s">
        <v>8116</v>
      </c>
      <c r="N84" s="51" t="s">
        <v>8172</v>
      </c>
      <c r="O84" s="51" t="s">
        <v>8175</v>
      </c>
      <c r="P84" s="51" t="s">
        <v>8178</v>
      </c>
      <c r="Q84" s="51"/>
    </row>
    <row r="85" ht="30.0" customHeight="1">
      <c r="A85" s="141" t="s">
        <v>8182</v>
      </c>
      <c r="B85" s="51">
        <v>228000.0</v>
      </c>
      <c r="C85" s="51">
        <v>364800.0</v>
      </c>
      <c r="D85" s="51">
        <v>547200.0</v>
      </c>
      <c r="E85" s="51">
        <v>45600.0</v>
      </c>
      <c r="F85" s="51">
        <v>342000.0</v>
      </c>
      <c r="G85" s="51">
        <v>456000.0</v>
      </c>
      <c r="H85" s="51">
        <v>912000.0</v>
      </c>
      <c r="I85" s="51">
        <v>1094400.0</v>
      </c>
      <c r="J85" s="51">
        <v>547200.0</v>
      </c>
      <c r="K85" s="51">
        <v>456000.0</v>
      </c>
      <c r="L85" s="51">
        <v>250800.0</v>
      </c>
      <c r="M85" s="51">
        <v>1003200.0</v>
      </c>
      <c r="N85" s="51">
        <v>456000.0</v>
      </c>
      <c r="O85" s="51">
        <v>684000.0</v>
      </c>
      <c r="P85" s="51">
        <v>684000.0</v>
      </c>
      <c r="Q85" s="51"/>
    </row>
    <row r="86">
      <c r="A86" s="141"/>
      <c r="B86" s="51" t="s">
        <v>8200</v>
      </c>
      <c r="C86" s="51" t="s">
        <v>8201</v>
      </c>
      <c r="D86" s="51" t="s">
        <v>8203</v>
      </c>
      <c r="E86" s="51" t="s">
        <v>8207</v>
      </c>
      <c r="F86" s="51" t="s">
        <v>8209</v>
      </c>
      <c r="G86" s="51" t="s">
        <v>8211</v>
      </c>
      <c r="H86" s="51" t="s">
        <v>8214</v>
      </c>
      <c r="I86" s="51" t="s">
        <v>8215</v>
      </c>
      <c r="J86" s="51" t="s">
        <v>8218</v>
      </c>
      <c r="K86" s="51" t="s">
        <v>8222</v>
      </c>
      <c r="L86" s="51" t="s">
        <v>8224</v>
      </c>
      <c r="M86" s="51" t="s">
        <v>8225</v>
      </c>
      <c r="N86" s="51" t="s">
        <v>8227</v>
      </c>
      <c r="O86" s="51" t="s">
        <v>8228</v>
      </c>
      <c r="P86" s="51" t="s">
        <v>8230</v>
      </c>
      <c r="Q86" s="51"/>
    </row>
    <row r="87">
      <c r="A87" s="141" t="s">
        <v>8231</v>
      </c>
      <c r="B87" s="51">
        <v>228000.0</v>
      </c>
      <c r="C87" s="51">
        <v>205200.0</v>
      </c>
      <c r="D87" s="51">
        <v>136800.0</v>
      </c>
      <c r="E87" s="51">
        <v>136800.0</v>
      </c>
      <c r="F87" s="51">
        <v>228000.0</v>
      </c>
      <c r="G87" s="51">
        <v>456000.0</v>
      </c>
      <c r="H87" s="51">
        <v>912000.0</v>
      </c>
      <c r="I87" s="51">
        <v>364800.0</v>
      </c>
      <c r="J87" s="51">
        <v>0.0</v>
      </c>
      <c r="K87" s="51">
        <v>684000.0</v>
      </c>
      <c r="L87" s="51">
        <v>159600.0</v>
      </c>
      <c r="M87" s="51">
        <v>182400.0</v>
      </c>
      <c r="N87" s="51">
        <v>228000.0</v>
      </c>
      <c r="O87" s="51">
        <v>684000.0</v>
      </c>
      <c r="P87" s="51">
        <v>456000.0</v>
      </c>
      <c r="Q87" s="51"/>
    </row>
    <row r="88">
      <c r="A88" s="141"/>
      <c r="B88" s="51"/>
      <c r="C88" s="51"/>
      <c r="D88" s="51"/>
      <c r="E88" s="51"/>
      <c r="F88" s="51"/>
      <c r="G88" s="51"/>
      <c r="H88" s="51"/>
      <c r="I88" s="51"/>
      <c r="J88" s="51"/>
      <c r="K88" s="51"/>
      <c r="L88" s="51"/>
      <c r="M88" s="51"/>
      <c r="N88" s="51"/>
      <c r="O88" s="51"/>
      <c r="P88" s="51"/>
      <c r="Q88" s="51"/>
    </row>
    <row r="89">
      <c r="A89" s="141" t="s">
        <v>8246</v>
      </c>
      <c r="B89" s="51" t="s">
        <v>8248</v>
      </c>
      <c r="C89" s="51" t="s">
        <v>8251</v>
      </c>
      <c r="D89" s="51" t="s">
        <v>8252</v>
      </c>
      <c r="E89" s="51" t="s">
        <v>8254</v>
      </c>
      <c r="F89" s="51" t="s">
        <v>8256</v>
      </c>
      <c r="G89" s="51" t="s">
        <v>8257</v>
      </c>
      <c r="H89" s="51" t="s">
        <v>8258</v>
      </c>
      <c r="I89" s="51" t="s">
        <v>8260</v>
      </c>
      <c r="J89" s="51" t="s">
        <v>8261</v>
      </c>
      <c r="K89" s="51" t="s">
        <v>8262</v>
      </c>
      <c r="L89" s="51" t="s">
        <v>8264</v>
      </c>
      <c r="M89" s="51" t="s">
        <v>8266</v>
      </c>
      <c r="N89" s="51" t="s">
        <v>8267</v>
      </c>
      <c r="O89" s="51" t="s">
        <v>8269</v>
      </c>
      <c r="P89" s="51" t="s">
        <v>8270</v>
      </c>
      <c r="Q89" s="51"/>
    </row>
    <row r="90">
      <c r="A90" s="141" t="s">
        <v>8271</v>
      </c>
      <c r="B90" s="51">
        <v>9283000.0</v>
      </c>
      <c r="C90" s="51">
        <v>9283000.0</v>
      </c>
      <c r="D90" s="51">
        <v>9283000.0</v>
      </c>
      <c r="E90" s="51">
        <v>9283000.0</v>
      </c>
      <c r="F90" s="51">
        <v>9283000.0</v>
      </c>
      <c r="G90" s="51">
        <v>9283000.0</v>
      </c>
      <c r="H90" s="51">
        <v>9283000.0</v>
      </c>
      <c r="I90" s="51">
        <v>9283000.0</v>
      </c>
      <c r="J90" s="51">
        <v>9283000.0</v>
      </c>
      <c r="K90" s="51">
        <v>9283000.0</v>
      </c>
      <c r="L90" s="51">
        <v>9283000.0</v>
      </c>
      <c r="M90" s="51">
        <v>9283000.0</v>
      </c>
      <c r="N90" s="51">
        <v>9283000.0</v>
      </c>
      <c r="O90" s="51">
        <v>9283000.0</v>
      </c>
      <c r="P90" s="51">
        <v>9283000.0</v>
      </c>
      <c r="Q90" s="51"/>
    </row>
    <row r="91">
      <c r="A91" s="141"/>
      <c r="B91" s="51" t="s">
        <v>8279</v>
      </c>
      <c r="C91" s="51" t="s">
        <v>8280</v>
      </c>
      <c r="D91" s="51" t="s">
        <v>8282</v>
      </c>
      <c r="E91" s="51" t="s">
        <v>8283</v>
      </c>
      <c r="F91" s="51" t="s">
        <v>8286</v>
      </c>
      <c r="G91" s="51" t="s">
        <v>8289</v>
      </c>
      <c r="H91" s="51" t="s">
        <v>8291</v>
      </c>
      <c r="I91" s="51" t="s">
        <v>8293</v>
      </c>
      <c r="J91" s="51" t="s">
        <v>8295</v>
      </c>
      <c r="K91" s="51" t="s">
        <v>8297</v>
      </c>
      <c r="L91" s="51" t="s">
        <v>8299</v>
      </c>
      <c r="M91" s="51" t="s">
        <v>8300</v>
      </c>
      <c r="N91" s="51" t="s">
        <v>8301</v>
      </c>
      <c r="O91" s="51" t="s">
        <v>8304</v>
      </c>
      <c r="P91" s="51" t="s">
        <v>8306</v>
      </c>
      <c r="Q91" s="51"/>
    </row>
    <row r="92" ht="45.0" customHeight="1">
      <c r="A92" s="141" t="s">
        <v>8309</v>
      </c>
      <c r="B92" s="51"/>
      <c r="C92" s="51"/>
      <c r="D92" s="51"/>
      <c r="E92" s="51"/>
      <c r="F92" s="51"/>
      <c r="G92" s="51"/>
      <c r="H92" s="51"/>
      <c r="I92" s="51"/>
      <c r="J92" s="51"/>
      <c r="K92" s="51"/>
      <c r="L92" s="51"/>
      <c r="M92" s="51"/>
      <c r="N92" s="51"/>
      <c r="O92" s="51"/>
      <c r="P92" s="51"/>
      <c r="Q92" s="51"/>
    </row>
    <row r="93">
      <c r="A93" s="141"/>
      <c r="B93" s="51">
        <v>1770240.0</v>
      </c>
      <c r="C93" s="51">
        <v>1052480.0</v>
      </c>
      <c r="D93" s="51">
        <v>1502080.0</v>
      </c>
      <c r="E93" s="51">
        <v>1126800.0</v>
      </c>
      <c r="F93" s="51">
        <v>3420000.0</v>
      </c>
      <c r="G93" s="51">
        <v>1368000.0</v>
      </c>
      <c r="H93" s="51">
        <v>2280000.0</v>
      </c>
      <c r="I93" s="51">
        <v>1824000.0</v>
      </c>
      <c r="J93" s="51">
        <v>1368000.0</v>
      </c>
      <c r="K93" s="51">
        <v>1368000.0</v>
      </c>
      <c r="L93" s="51">
        <v>1048800.0</v>
      </c>
      <c r="M93" s="51">
        <v>1368000.0</v>
      </c>
      <c r="N93" s="51">
        <v>912000.0</v>
      </c>
      <c r="O93" s="51">
        <v>1596000.0</v>
      </c>
      <c r="P93" s="51">
        <v>1339600.0</v>
      </c>
      <c r="Q93" s="51"/>
    </row>
    <row r="94" ht="30.0" customHeight="1">
      <c r="A94" s="141" t="s">
        <v>6875</v>
      </c>
      <c r="B94" s="51" t="s">
        <v>8328</v>
      </c>
      <c r="C94" s="51" t="s">
        <v>8331</v>
      </c>
      <c r="D94" s="51" t="s">
        <v>8332</v>
      </c>
      <c r="E94" s="51" t="s">
        <v>8333</v>
      </c>
      <c r="F94" s="51" t="s">
        <v>8335</v>
      </c>
      <c r="G94" s="51" t="s">
        <v>8336</v>
      </c>
      <c r="H94" s="51" t="s">
        <v>8338</v>
      </c>
      <c r="I94" s="51" t="s">
        <v>8340</v>
      </c>
      <c r="J94" s="51" t="s">
        <v>8341</v>
      </c>
      <c r="K94" s="51" t="s">
        <v>8343</v>
      </c>
      <c r="L94" s="51" t="s">
        <v>8345</v>
      </c>
      <c r="M94" s="51" t="s">
        <v>8346</v>
      </c>
      <c r="N94" s="51" t="s">
        <v>8347</v>
      </c>
      <c r="O94" s="51" t="s">
        <v>8348</v>
      </c>
      <c r="P94" s="51" t="s">
        <v>8350</v>
      </c>
      <c r="Q94" s="51"/>
    </row>
    <row r="95">
      <c r="A95" s="141"/>
      <c r="B95" s="51">
        <v>456000.0</v>
      </c>
      <c r="C95" s="51">
        <v>273600.0</v>
      </c>
      <c r="D95" s="51">
        <v>114000.0</v>
      </c>
      <c r="E95" s="51">
        <v>456000.0</v>
      </c>
      <c r="F95" s="51">
        <v>1140000.0</v>
      </c>
      <c r="G95" s="51">
        <v>456000.0</v>
      </c>
      <c r="H95" s="51">
        <v>319200.0</v>
      </c>
      <c r="I95" s="51">
        <v>228000.0</v>
      </c>
      <c r="J95" s="51">
        <v>684000.0</v>
      </c>
      <c r="K95" s="51">
        <v>456000.0</v>
      </c>
      <c r="L95" s="51">
        <v>228000.0</v>
      </c>
      <c r="M95" s="51">
        <v>410400.0</v>
      </c>
      <c r="N95" s="51">
        <v>228000.0</v>
      </c>
      <c r="O95" s="51">
        <v>364800.0</v>
      </c>
      <c r="P95" s="51">
        <v>2280000.0</v>
      </c>
      <c r="Q95" s="51"/>
    </row>
    <row r="96" ht="30.0" customHeight="1">
      <c r="A96" s="141" t="s">
        <v>458</v>
      </c>
      <c r="B96" s="51"/>
      <c r="C96" s="51"/>
      <c r="D96" s="51"/>
      <c r="E96" s="51"/>
      <c r="F96" s="51"/>
      <c r="G96" s="51"/>
      <c r="H96" s="51"/>
      <c r="I96" s="51"/>
      <c r="J96" s="51"/>
      <c r="K96" s="51"/>
      <c r="L96" s="51"/>
      <c r="M96" s="51"/>
      <c r="N96" s="51"/>
      <c r="O96" s="51"/>
      <c r="P96" s="51"/>
      <c r="Q96" s="51"/>
    </row>
    <row r="97">
      <c r="A97" s="141"/>
      <c r="B97" s="51" t="s">
        <v>8367</v>
      </c>
      <c r="C97" s="51" t="s">
        <v>8368</v>
      </c>
      <c r="D97" s="51" t="s">
        <v>8370</v>
      </c>
      <c r="E97" s="51" t="s">
        <v>8372</v>
      </c>
      <c r="F97" s="51" t="s">
        <v>8376</v>
      </c>
      <c r="G97" s="51" t="s">
        <v>8378</v>
      </c>
      <c r="H97" s="51" t="s">
        <v>8379</v>
      </c>
      <c r="I97" s="51" t="s">
        <v>8381</v>
      </c>
      <c r="J97" s="51" t="s">
        <v>8382</v>
      </c>
      <c r="K97" s="51" t="s">
        <v>8383</v>
      </c>
      <c r="L97" s="51" t="s">
        <v>8385</v>
      </c>
      <c r="M97" s="51" t="s">
        <v>8386</v>
      </c>
      <c r="N97" s="51" t="s">
        <v>8388</v>
      </c>
      <c r="O97" s="51" t="s">
        <v>8391</v>
      </c>
      <c r="P97" s="51" t="s">
        <v>8392</v>
      </c>
      <c r="Q97" s="51"/>
    </row>
    <row r="98" ht="45.0" customHeight="1">
      <c r="A98" s="141" t="s">
        <v>8396</v>
      </c>
      <c r="B98" s="51">
        <v>912000.0</v>
      </c>
      <c r="C98" s="51">
        <v>1368000.0</v>
      </c>
      <c r="D98" s="51">
        <v>1140000.0</v>
      </c>
      <c r="E98" s="51">
        <v>684000.0</v>
      </c>
      <c r="F98" s="51">
        <v>2736000.0</v>
      </c>
      <c r="G98" s="51">
        <v>1140000.0</v>
      </c>
      <c r="H98" s="51">
        <v>1368000.0</v>
      </c>
      <c r="I98" s="51">
        <v>3420000.0</v>
      </c>
      <c r="J98" s="51">
        <v>1368000.0</v>
      </c>
      <c r="K98" s="51">
        <v>2280000.0</v>
      </c>
      <c r="L98" s="51">
        <v>912000.0</v>
      </c>
      <c r="M98" s="51">
        <v>1094400.0</v>
      </c>
      <c r="N98" s="51">
        <v>456000.0</v>
      </c>
      <c r="O98" s="51">
        <v>456000.0</v>
      </c>
      <c r="P98" s="51">
        <v>684000.0</v>
      </c>
      <c r="Q98" s="51"/>
    </row>
    <row r="99">
      <c r="A99" s="141"/>
      <c r="B99" s="51" t="s">
        <v>8405</v>
      </c>
      <c r="C99" s="51" t="s">
        <v>8407</v>
      </c>
      <c r="D99" s="51" t="s">
        <v>8409</v>
      </c>
      <c r="E99" s="51" t="s">
        <v>8410</v>
      </c>
      <c r="F99" s="51" t="s">
        <v>8411</v>
      </c>
      <c r="G99" s="51" t="s">
        <v>8412</v>
      </c>
      <c r="H99" s="51" t="s">
        <v>8415</v>
      </c>
      <c r="I99" s="51" t="s">
        <v>8416</v>
      </c>
      <c r="J99" s="51" t="s">
        <v>8417</v>
      </c>
      <c r="K99" s="51" t="s">
        <v>8421</v>
      </c>
      <c r="L99" s="51" t="s">
        <v>8422</v>
      </c>
      <c r="M99" s="51" t="s">
        <v>8423</v>
      </c>
      <c r="N99" s="51" t="s">
        <v>8425</v>
      </c>
      <c r="O99" s="51" t="s">
        <v>8426</v>
      </c>
      <c r="P99" s="51" t="s">
        <v>8427</v>
      </c>
      <c r="Q99" s="51"/>
    </row>
    <row r="100" ht="30.0" customHeight="1">
      <c r="A100" s="141" t="s">
        <v>8429</v>
      </c>
      <c r="B100" s="51">
        <v>456000.0</v>
      </c>
      <c r="C100" s="51">
        <v>684000.0</v>
      </c>
      <c r="D100" s="51">
        <v>342000.0</v>
      </c>
      <c r="E100" s="51">
        <v>684000.0</v>
      </c>
      <c r="F100" s="51">
        <v>912000.0</v>
      </c>
      <c r="G100" s="51">
        <v>456000.0</v>
      </c>
      <c r="H100" s="51">
        <v>684000.0</v>
      </c>
      <c r="I100" s="51">
        <v>1368000.0</v>
      </c>
      <c r="J100" s="51">
        <v>1276800.0</v>
      </c>
      <c r="K100" s="51">
        <v>2508000.0</v>
      </c>
      <c r="L100" s="51">
        <v>273600.0</v>
      </c>
      <c r="M100" s="51">
        <v>820800.0</v>
      </c>
      <c r="N100" s="51">
        <v>273600.0</v>
      </c>
      <c r="O100" s="51">
        <v>456000.0</v>
      </c>
      <c r="P100" s="51">
        <v>684000.0</v>
      </c>
      <c r="Q100" s="51"/>
    </row>
    <row r="101">
      <c r="A101" s="141"/>
      <c r="B101" s="51" t="s">
        <v>8437</v>
      </c>
      <c r="C101" s="51" t="s">
        <v>8440</v>
      </c>
      <c r="D101" s="51" t="s">
        <v>8442</v>
      </c>
      <c r="E101" s="51" t="s">
        <v>8443</v>
      </c>
      <c r="F101" s="51" t="s">
        <v>8445</v>
      </c>
      <c r="G101" s="51" t="s">
        <v>8447</v>
      </c>
      <c r="H101" s="51" t="s">
        <v>8449</v>
      </c>
      <c r="I101" s="51" t="s">
        <v>8450</v>
      </c>
      <c r="J101" s="51" t="s">
        <v>8452</v>
      </c>
      <c r="K101" s="51" t="s">
        <v>8454</v>
      </c>
      <c r="L101" s="51" t="s">
        <v>8456</v>
      </c>
      <c r="M101" s="51" t="s">
        <v>8457</v>
      </c>
      <c r="N101" s="51" t="s">
        <v>8459</v>
      </c>
      <c r="O101" s="51" t="s">
        <v>8461</v>
      </c>
      <c r="P101" s="51" t="s">
        <v>8463</v>
      </c>
      <c r="Q101" s="51"/>
    </row>
    <row r="102" ht="45.75" customHeight="1">
      <c r="A102" s="155" t="s">
        <v>8465</v>
      </c>
      <c r="B102" s="380">
        <v>912000.0</v>
      </c>
      <c r="C102" s="380">
        <v>228000.0</v>
      </c>
      <c r="D102" s="380">
        <v>228000.0</v>
      </c>
      <c r="E102" s="380">
        <v>912000.0</v>
      </c>
      <c r="F102" s="380">
        <v>1368000.0</v>
      </c>
      <c r="G102" s="380">
        <v>319200.0</v>
      </c>
      <c r="H102" s="380">
        <v>684000.0</v>
      </c>
      <c r="I102" s="380">
        <v>3648000.0</v>
      </c>
      <c r="J102" s="380">
        <v>273600.0</v>
      </c>
      <c r="K102" s="380">
        <v>684000.0</v>
      </c>
      <c r="L102" s="380">
        <v>456000.0</v>
      </c>
      <c r="M102" s="380">
        <v>68400.0</v>
      </c>
      <c r="N102" s="380">
        <v>228000.0</v>
      </c>
      <c r="O102" s="380">
        <v>547200.0</v>
      </c>
      <c r="P102" s="380">
        <v>592800.0</v>
      </c>
      <c r="Q102" s="380"/>
    </row>
    <row r="103" ht="15.75" customHeight="1">
      <c r="A103" s="141"/>
      <c r="B103" s="51" t="s">
        <v>8486</v>
      </c>
      <c r="C103" s="51" t="s">
        <v>8487</v>
      </c>
      <c r="D103" s="51" t="s">
        <v>8490</v>
      </c>
      <c r="E103" s="51" t="s">
        <v>8491</v>
      </c>
      <c r="F103" s="51" t="s">
        <v>8492</v>
      </c>
      <c r="G103" s="51" t="s">
        <v>8495</v>
      </c>
      <c r="H103" s="51" t="s">
        <v>8496</v>
      </c>
      <c r="I103" s="51" t="s">
        <v>8497</v>
      </c>
      <c r="J103" s="51" t="s">
        <v>8498</v>
      </c>
      <c r="K103" s="51" t="s">
        <v>8500</v>
      </c>
      <c r="L103" s="51" t="s">
        <v>8501</v>
      </c>
      <c r="M103" s="51" t="s">
        <v>8502</v>
      </c>
      <c r="N103" s="51" t="s">
        <v>8505</v>
      </c>
      <c r="O103" s="51" t="s">
        <v>8506</v>
      </c>
      <c r="P103" s="51" t="s">
        <v>8507</v>
      </c>
      <c r="Q103" s="51"/>
    </row>
    <row r="104" ht="30.0" customHeight="1">
      <c r="A104" s="141" t="s">
        <v>6870</v>
      </c>
      <c r="B104" s="51">
        <v>114000.0</v>
      </c>
      <c r="C104" s="51">
        <v>228000.0</v>
      </c>
      <c r="D104" s="51">
        <v>228000.0</v>
      </c>
      <c r="E104" s="51">
        <v>136800.0</v>
      </c>
      <c r="F104" s="51">
        <v>684000.0</v>
      </c>
      <c r="G104" s="51">
        <v>228000.0</v>
      </c>
      <c r="H104" s="51">
        <v>228000.0</v>
      </c>
      <c r="I104" s="51">
        <v>456000.0</v>
      </c>
      <c r="J104" s="51">
        <v>456000.0</v>
      </c>
      <c r="K104" s="51">
        <v>228000.0</v>
      </c>
      <c r="L104" s="51">
        <v>342000.0</v>
      </c>
      <c r="M104" s="51">
        <v>364800.0</v>
      </c>
      <c r="N104" s="51">
        <v>136800.0</v>
      </c>
      <c r="O104" s="51">
        <v>91200.0</v>
      </c>
      <c r="P104" s="51">
        <v>91200.0</v>
      </c>
      <c r="Q104" s="51">
        <v>4012800.0</v>
      </c>
    </row>
    <row r="105">
      <c r="A105" s="141"/>
      <c r="B105" s="51"/>
      <c r="C105" s="51"/>
      <c r="D105" s="51"/>
      <c r="E105" s="51"/>
      <c r="F105" s="51"/>
      <c r="G105" s="51"/>
      <c r="H105" s="51"/>
      <c r="I105" s="51"/>
      <c r="J105" s="51"/>
      <c r="K105" s="51"/>
      <c r="L105" s="51"/>
      <c r="M105" s="51"/>
      <c r="N105" s="51"/>
      <c r="O105" s="51"/>
      <c r="P105" s="51"/>
      <c r="Q105" s="51"/>
    </row>
    <row r="106" ht="30.0" customHeight="1">
      <c r="A106" s="141" t="s">
        <v>8529</v>
      </c>
      <c r="B106" s="51"/>
      <c r="C106" s="51"/>
      <c r="D106" s="51"/>
      <c r="E106" s="51"/>
      <c r="F106" s="51"/>
      <c r="G106" s="51"/>
      <c r="H106" s="51"/>
      <c r="I106" s="51"/>
      <c r="J106" s="51"/>
      <c r="K106" s="51"/>
      <c r="L106" s="51"/>
      <c r="M106" s="51"/>
      <c r="N106" s="51"/>
      <c r="O106" s="51"/>
      <c r="P106" s="51"/>
      <c r="Q106" s="51"/>
    </row>
    <row r="107" ht="30.0" customHeight="1">
      <c r="A107" s="141" t="s">
        <v>8538</v>
      </c>
      <c r="B107" s="51"/>
      <c r="C107" s="51"/>
      <c r="D107" s="51"/>
      <c r="E107" s="51"/>
      <c r="F107" s="51"/>
      <c r="G107" s="51"/>
      <c r="H107" s="51"/>
      <c r="I107" s="51"/>
      <c r="J107" s="51"/>
      <c r="K107" s="51"/>
      <c r="L107" s="51"/>
      <c r="M107" s="51"/>
      <c r="N107" s="51"/>
      <c r="O107" s="51"/>
      <c r="P107" s="51"/>
      <c r="Q107" s="51"/>
    </row>
    <row r="108">
      <c r="A108" s="141"/>
      <c r="B108" s="51" t="s">
        <v>8545</v>
      </c>
      <c r="C108" s="51" t="s">
        <v>8548</v>
      </c>
      <c r="D108" s="51" t="s">
        <v>8549</v>
      </c>
      <c r="E108" s="51" t="s">
        <v>8550</v>
      </c>
      <c r="F108" s="51" t="s">
        <v>8552</v>
      </c>
      <c r="G108" s="51" t="s">
        <v>8553</v>
      </c>
      <c r="H108" s="51" t="s">
        <v>8554</v>
      </c>
      <c r="I108" s="51" t="s">
        <v>8556</v>
      </c>
      <c r="J108" s="51" t="s">
        <v>8557</v>
      </c>
      <c r="K108" s="51" t="s">
        <v>8560</v>
      </c>
      <c r="L108" s="51" t="s">
        <v>8561</v>
      </c>
      <c r="M108" s="51" t="s">
        <v>8563</v>
      </c>
      <c r="N108" s="51" t="s">
        <v>8565</v>
      </c>
      <c r="O108" s="51" t="s">
        <v>8567</v>
      </c>
      <c r="P108" s="51" t="s">
        <v>8569</v>
      </c>
      <c r="Q108" s="51"/>
    </row>
    <row r="109">
      <c r="A109" s="141" t="s">
        <v>3019</v>
      </c>
      <c r="B109" s="51">
        <v>1764000.0</v>
      </c>
      <c r="C109" s="51">
        <v>4961000.0</v>
      </c>
      <c r="D109" s="51">
        <v>2922000.0</v>
      </c>
      <c r="E109" s="51">
        <v>0.0</v>
      </c>
      <c r="F109" s="51">
        <v>3398000.0</v>
      </c>
      <c r="G109" s="51">
        <v>3004000.0</v>
      </c>
      <c r="H109" s="51">
        <v>5975000.0</v>
      </c>
      <c r="I109" s="51">
        <v>2700000.0</v>
      </c>
      <c r="J109" s="51">
        <v>1983000.0</v>
      </c>
      <c r="K109" s="51">
        <v>3763000.0</v>
      </c>
      <c r="L109" s="51">
        <v>2328000.0</v>
      </c>
      <c r="M109" s="51">
        <v>5168000.0</v>
      </c>
      <c r="N109" s="51">
        <v>342000.0</v>
      </c>
      <c r="O109" s="51">
        <v>3627000.0</v>
      </c>
      <c r="P109" s="51">
        <v>3694000.0</v>
      </c>
      <c r="Q109" s="51">
        <v>4.5629E7</v>
      </c>
    </row>
    <row r="110">
      <c r="A110" s="141"/>
      <c r="B110" s="51"/>
      <c r="C110" s="51"/>
      <c r="D110" s="51"/>
      <c r="E110" s="51"/>
      <c r="F110" s="51" t="s">
        <v>8578</v>
      </c>
      <c r="G110" s="51"/>
      <c r="H110" s="51"/>
      <c r="I110" s="51"/>
      <c r="J110" s="51"/>
      <c r="K110" s="51"/>
      <c r="L110" s="51"/>
      <c r="M110" s="51"/>
      <c r="N110" s="51"/>
      <c r="O110" s="51"/>
      <c r="P110" s="51"/>
      <c r="Q110" s="51"/>
    </row>
    <row r="111" ht="45.0" customHeight="1">
      <c r="A111" s="141" t="s">
        <v>8584</v>
      </c>
      <c r="B111" s="51"/>
      <c r="C111" s="51"/>
      <c r="D111" s="51"/>
      <c r="E111" s="51"/>
      <c r="F111" s="51"/>
      <c r="G111" s="51"/>
      <c r="H111" s="51"/>
      <c r="I111" s="51"/>
      <c r="J111" s="51"/>
      <c r="K111" s="51"/>
      <c r="L111" s="51"/>
      <c r="M111" s="51"/>
      <c r="N111" s="51"/>
      <c r="O111" s="51"/>
      <c r="P111" s="51"/>
      <c r="Q111" s="51"/>
    </row>
    <row r="112">
      <c r="A112" s="141"/>
      <c r="B112" s="51" t="s">
        <v>8591</v>
      </c>
      <c r="C112" s="51" t="s">
        <v>8592</v>
      </c>
      <c r="D112" s="51" t="s">
        <v>8593</v>
      </c>
      <c r="E112" s="51" t="s">
        <v>8595</v>
      </c>
      <c r="F112" s="51" t="s">
        <v>8597</v>
      </c>
      <c r="G112" s="51" t="s">
        <v>8598</v>
      </c>
      <c r="H112" s="51" t="s">
        <v>8600</v>
      </c>
      <c r="I112" s="51" t="s">
        <v>8601</v>
      </c>
      <c r="J112" s="51" t="s">
        <v>8603</v>
      </c>
      <c r="K112" s="51" t="s">
        <v>8605</v>
      </c>
      <c r="L112" s="51" t="s">
        <v>8606</v>
      </c>
      <c r="M112" s="51" t="s">
        <v>8607</v>
      </c>
      <c r="N112" s="51" t="s">
        <v>8609</v>
      </c>
      <c r="O112" s="51" t="s">
        <v>8611</v>
      </c>
      <c r="P112" s="51" t="s">
        <v>8612</v>
      </c>
      <c r="Q112" s="51"/>
    </row>
    <row r="113" ht="30.0" customHeight="1">
      <c r="A113" s="141" t="s">
        <v>6875</v>
      </c>
      <c r="B113" s="51">
        <v>684000.0</v>
      </c>
      <c r="C113" s="51">
        <v>592800.0</v>
      </c>
      <c r="D113" s="51">
        <v>912000.0</v>
      </c>
      <c r="E113" s="51">
        <v>912000.0</v>
      </c>
      <c r="F113" s="51">
        <v>912000.0</v>
      </c>
      <c r="G113" s="51">
        <v>866400.0</v>
      </c>
      <c r="H113" s="51">
        <v>684000.0</v>
      </c>
      <c r="I113" s="51">
        <v>547200.0</v>
      </c>
      <c r="J113" s="51">
        <v>1368000.0</v>
      </c>
      <c r="K113" s="51">
        <v>912000.0</v>
      </c>
      <c r="L113" s="51">
        <v>1021440.0</v>
      </c>
      <c r="M113" s="51">
        <v>700480.0</v>
      </c>
      <c r="N113" s="51">
        <v>456000.0</v>
      </c>
      <c r="O113" s="51">
        <v>912000.0</v>
      </c>
      <c r="P113" s="51">
        <v>456000.0</v>
      </c>
      <c r="Q113" s="51">
        <v>1.193632E7</v>
      </c>
    </row>
    <row r="114">
      <c r="A114" s="141"/>
      <c r="B114" s="51" t="s">
        <v>8621</v>
      </c>
      <c r="C114" s="51" t="s">
        <v>8622</v>
      </c>
      <c r="D114" s="51" t="s">
        <v>8624</v>
      </c>
      <c r="E114" s="51" t="s">
        <v>8625</v>
      </c>
      <c r="F114" s="51" t="s">
        <v>8626</v>
      </c>
      <c r="G114" s="51" t="s">
        <v>8627</v>
      </c>
      <c r="H114" s="51" t="s">
        <v>8629</v>
      </c>
      <c r="I114" s="51" t="s">
        <v>8631</v>
      </c>
      <c r="J114" s="51" t="s">
        <v>8632</v>
      </c>
      <c r="K114" s="51" t="s">
        <v>8634</v>
      </c>
      <c r="L114" s="51" t="s">
        <v>8636</v>
      </c>
      <c r="M114" s="51" t="s">
        <v>8637</v>
      </c>
      <c r="N114" s="51" t="s">
        <v>8638</v>
      </c>
      <c r="O114" s="51" t="s">
        <v>8641</v>
      </c>
      <c r="P114" s="51" t="s">
        <v>8642</v>
      </c>
      <c r="Q114" s="51"/>
    </row>
    <row r="115" ht="75.0" customHeight="1">
      <c r="A115" s="141" t="s">
        <v>8645</v>
      </c>
      <c r="B115" s="51">
        <v>91200.0</v>
      </c>
      <c r="C115" s="51">
        <v>228000.0</v>
      </c>
      <c r="D115" s="51">
        <v>228000.0</v>
      </c>
      <c r="E115" s="51">
        <v>684000.0</v>
      </c>
      <c r="F115" s="51">
        <v>592800.0</v>
      </c>
      <c r="G115" s="51">
        <v>228000.0</v>
      </c>
      <c r="H115" s="51">
        <v>684000.0</v>
      </c>
      <c r="I115" s="51">
        <v>729600.0</v>
      </c>
      <c r="J115" s="51">
        <v>456000.0</v>
      </c>
      <c r="K115" s="51">
        <v>912000.0</v>
      </c>
      <c r="L115" s="51">
        <v>232560.0</v>
      </c>
      <c r="M115" s="51">
        <v>164160.0</v>
      </c>
      <c r="N115" s="51">
        <v>136800.0</v>
      </c>
      <c r="O115" s="51">
        <v>182400.0</v>
      </c>
      <c r="P115" s="51">
        <v>91200.0</v>
      </c>
      <c r="Q115" s="51">
        <v>5640720.0</v>
      </c>
    </row>
    <row r="116">
      <c r="A116" s="141"/>
      <c r="B116" s="51"/>
      <c r="C116" s="51"/>
      <c r="D116" s="51"/>
      <c r="E116" s="51"/>
      <c r="F116" s="51"/>
      <c r="G116" s="51"/>
      <c r="H116" s="51"/>
      <c r="I116" s="51"/>
      <c r="J116" s="51"/>
      <c r="K116" s="51"/>
      <c r="L116" s="51"/>
      <c r="M116" s="51"/>
      <c r="N116" s="51"/>
      <c r="O116" s="51"/>
      <c r="P116" s="51"/>
      <c r="Q116" s="51"/>
    </row>
    <row r="117">
      <c r="A117" s="141"/>
      <c r="B117" s="51"/>
      <c r="C117" s="51"/>
      <c r="D117" s="51"/>
      <c r="E117" s="51"/>
      <c r="F117" s="51"/>
      <c r="G117" s="51"/>
      <c r="H117" s="51"/>
      <c r="I117" s="51"/>
      <c r="J117" s="51"/>
      <c r="K117" s="51"/>
      <c r="L117" s="51"/>
      <c r="M117" s="51"/>
      <c r="N117" s="51"/>
      <c r="O117" s="51"/>
      <c r="P117" s="51"/>
      <c r="Q117" s="51"/>
    </row>
    <row r="118">
      <c r="A118" s="141" t="s">
        <v>547</v>
      </c>
      <c r="B118" s="51">
        <v>2.1386044E8</v>
      </c>
      <c r="C118" s="51">
        <v>2.00523E8</v>
      </c>
      <c r="D118" s="51">
        <v>1.9704184E8</v>
      </c>
      <c r="E118" s="51">
        <v>2.1559612E8</v>
      </c>
      <c r="F118" s="51">
        <v>2.331818E8</v>
      </c>
      <c r="G118" s="51">
        <v>2.569276E8</v>
      </c>
      <c r="H118" s="51">
        <v>2.185672E8</v>
      </c>
      <c r="I118" s="51">
        <v>2.206208E8</v>
      </c>
      <c r="J118" s="51">
        <v>2.08419E8</v>
      </c>
      <c r="K118" s="51">
        <v>2.378652E8</v>
      </c>
      <c r="L118" s="51">
        <v>1.9458052E8</v>
      </c>
      <c r="M118" s="51">
        <v>2.2116108E8</v>
      </c>
      <c r="N118" s="51">
        <v>1.949078E8</v>
      </c>
      <c r="O118" s="51">
        <v>2.204604E8</v>
      </c>
      <c r="P118" s="51">
        <v>2.310904E8</v>
      </c>
      <c r="Q118" s="51">
        <v>3.2648032E9</v>
      </c>
    </row>
    <row r="119">
      <c r="A119" s="141"/>
      <c r="B119" s="51"/>
      <c r="C119" s="51"/>
      <c r="D119" s="51"/>
      <c r="E119" s="51"/>
      <c r="F119" s="51"/>
      <c r="G119" s="51"/>
      <c r="H119" s="51"/>
      <c r="I119" s="51"/>
      <c r="J119" s="51"/>
      <c r="K119" s="51"/>
      <c r="L119" s="51"/>
      <c r="M119" s="51"/>
      <c r="N119" s="51"/>
      <c r="O119" s="51"/>
      <c r="P119" s="51"/>
      <c r="Q119" s="51"/>
    </row>
    <row r="120" ht="45.0" customHeight="1">
      <c r="A120" s="141" t="s">
        <v>8679</v>
      </c>
      <c r="B120" s="51"/>
      <c r="C120" s="51"/>
      <c r="D120" s="51"/>
      <c r="E120" s="51"/>
      <c r="F120" s="51"/>
      <c r="G120" s="51"/>
      <c r="H120" s="51"/>
      <c r="I120" s="51"/>
      <c r="J120" s="51"/>
      <c r="K120" s="51"/>
      <c r="L120" s="51"/>
      <c r="M120" s="51"/>
      <c r="N120" s="51"/>
      <c r="O120" s="51"/>
      <c r="P120" s="51"/>
      <c r="Q120" s="51"/>
    </row>
    <row r="121">
      <c r="A121" s="141"/>
      <c r="B121" s="51"/>
      <c r="C121" s="51"/>
      <c r="D121" s="51"/>
      <c r="E121" s="51"/>
      <c r="F121" s="51"/>
      <c r="G121" s="51"/>
      <c r="H121" s="51"/>
      <c r="I121" s="51"/>
      <c r="J121" s="51"/>
      <c r="K121" s="51"/>
      <c r="L121" s="51"/>
      <c r="M121" s="51"/>
      <c r="N121" s="51"/>
      <c r="O121" s="51"/>
      <c r="P121" s="51"/>
      <c r="Q121" s="51"/>
    </row>
    <row r="122">
      <c r="A122" s="141" t="s">
        <v>1965</v>
      </c>
      <c r="B122" s="51"/>
      <c r="C122" s="51"/>
      <c r="D122" s="51"/>
      <c r="E122" s="51"/>
      <c r="F122" s="51"/>
      <c r="G122" s="51"/>
      <c r="H122" s="51"/>
      <c r="I122" s="51"/>
      <c r="J122" s="51"/>
      <c r="K122" s="51"/>
      <c r="L122" s="51"/>
      <c r="M122" s="51"/>
      <c r="N122" s="51"/>
      <c r="O122" s="51"/>
      <c r="P122" s="51"/>
      <c r="Q122" s="51"/>
    </row>
    <row r="123">
      <c r="A123" s="141"/>
      <c r="B123" s="51" t="s">
        <v>8697</v>
      </c>
      <c r="C123" s="51" t="s">
        <v>8698</v>
      </c>
      <c r="D123" s="51" t="s">
        <v>8699</v>
      </c>
      <c r="E123" s="51" t="s">
        <v>8701</v>
      </c>
      <c r="F123" s="51" t="s">
        <v>8702</v>
      </c>
      <c r="G123" s="51" t="s">
        <v>8703</v>
      </c>
      <c r="H123" s="51" t="s">
        <v>8704</v>
      </c>
      <c r="I123" s="51" t="s">
        <v>8706</v>
      </c>
      <c r="J123" s="51" t="s">
        <v>8709</v>
      </c>
      <c r="K123" s="51" t="s">
        <v>8710</v>
      </c>
      <c r="L123" s="51" t="s">
        <v>8712</v>
      </c>
      <c r="M123" s="51" t="s">
        <v>8715</v>
      </c>
      <c r="N123" s="51" t="s">
        <v>8716</v>
      </c>
      <c r="O123" s="51" t="s">
        <v>8718</v>
      </c>
      <c r="P123" s="51" t="s">
        <v>8719</v>
      </c>
      <c r="Q123" s="51"/>
    </row>
    <row r="124" ht="30.0" customHeight="1">
      <c r="A124" s="141" t="s">
        <v>8722</v>
      </c>
      <c r="B124" s="51">
        <v>601000.0</v>
      </c>
      <c r="C124" s="51">
        <v>522000.0</v>
      </c>
      <c r="D124" s="51">
        <v>2622000.0</v>
      </c>
      <c r="E124" s="51">
        <v>0.0</v>
      </c>
      <c r="F124" s="51">
        <v>1588000.0</v>
      </c>
      <c r="G124" s="51">
        <v>398000.0</v>
      </c>
      <c r="H124" s="51">
        <v>310000.0</v>
      </c>
      <c r="I124" s="51">
        <v>442000.0</v>
      </c>
      <c r="J124" s="51">
        <v>3068000.0</v>
      </c>
      <c r="K124" s="51">
        <v>685000.0</v>
      </c>
      <c r="L124" s="51">
        <v>0.0</v>
      </c>
      <c r="M124" s="51">
        <v>0.0</v>
      </c>
      <c r="N124" s="51">
        <v>0.0</v>
      </c>
      <c r="O124" s="51">
        <v>290000.0</v>
      </c>
      <c r="P124" s="51">
        <v>0.0</v>
      </c>
      <c r="Q124" s="51">
        <v>1.0526E7</v>
      </c>
    </row>
    <row r="125">
      <c r="A125" s="141"/>
      <c r="B125" s="51"/>
      <c r="C125" s="51"/>
      <c r="D125" s="51"/>
      <c r="E125" s="51"/>
      <c r="F125" s="51"/>
      <c r="G125" s="51"/>
      <c r="H125" s="51"/>
      <c r="I125" s="51"/>
      <c r="J125" s="51"/>
      <c r="K125" s="51"/>
      <c r="L125" s="51"/>
      <c r="M125" s="51"/>
      <c r="N125" s="51"/>
      <c r="O125" s="51"/>
      <c r="P125" s="51"/>
      <c r="Q125" s="51"/>
    </row>
    <row r="126">
      <c r="A126" s="141" t="s">
        <v>5035</v>
      </c>
      <c r="B126" s="51"/>
      <c r="C126" s="51"/>
      <c r="D126" s="51"/>
      <c r="E126" s="51"/>
      <c r="F126" s="51"/>
      <c r="G126" s="51"/>
      <c r="H126" s="51"/>
      <c r="I126" s="51"/>
      <c r="J126" s="51"/>
      <c r="K126" s="51"/>
      <c r="L126" s="51"/>
      <c r="M126" s="51"/>
      <c r="N126" s="51"/>
      <c r="O126" s="51"/>
      <c r="P126" s="51"/>
      <c r="Q126" s="51"/>
    </row>
    <row r="127">
      <c r="A127" s="141"/>
      <c r="B127" s="51" t="s">
        <v>8742</v>
      </c>
      <c r="C127" s="51" t="s">
        <v>8744</v>
      </c>
      <c r="D127" s="51" t="s">
        <v>8745</v>
      </c>
      <c r="E127" s="51" t="s">
        <v>8746</v>
      </c>
      <c r="F127" s="51" t="s">
        <v>8747</v>
      </c>
      <c r="G127" s="51" t="s">
        <v>8749</v>
      </c>
      <c r="H127" s="51" t="s">
        <v>8751</v>
      </c>
      <c r="I127" s="51" t="s">
        <v>8753</v>
      </c>
      <c r="J127" s="51" t="s">
        <v>8755</v>
      </c>
      <c r="K127" s="51" t="s">
        <v>8756</v>
      </c>
      <c r="L127" s="51" t="s">
        <v>8758</v>
      </c>
      <c r="M127" s="51" t="s">
        <v>8759</v>
      </c>
      <c r="N127" s="51" t="s">
        <v>8761</v>
      </c>
      <c r="O127" s="51" t="s">
        <v>8762</v>
      </c>
      <c r="P127" s="51" t="s">
        <v>8763</v>
      </c>
      <c r="Q127" s="51"/>
    </row>
    <row r="128">
      <c r="A128" s="141" t="s">
        <v>3019</v>
      </c>
      <c r="B128" s="51">
        <v>5247000.0</v>
      </c>
      <c r="C128" s="51">
        <v>3903000.0</v>
      </c>
      <c r="D128" s="51">
        <v>1243000.0</v>
      </c>
      <c r="E128" s="51">
        <v>1337000.0</v>
      </c>
      <c r="F128" s="51">
        <v>1544000.0</v>
      </c>
      <c r="G128" s="51">
        <v>549000.0</v>
      </c>
      <c r="H128" s="51">
        <v>472000.0</v>
      </c>
      <c r="I128" s="51">
        <v>3799000.0</v>
      </c>
      <c r="J128" s="51">
        <v>1223000.0</v>
      </c>
      <c r="K128" s="51">
        <v>3850000.0</v>
      </c>
      <c r="L128" s="51">
        <v>3886000.0</v>
      </c>
      <c r="M128" s="51">
        <v>4095000.0</v>
      </c>
      <c r="N128" s="51">
        <v>863000.0</v>
      </c>
      <c r="O128" s="51">
        <v>2920000.0</v>
      </c>
      <c r="P128" s="51">
        <v>657000.0</v>
      </c>
      <c r="Q128" s="51">
        <v>3.5588E7</v>
      </c>
    </row>
    <row r="129">
      <c r="A129" s="141"/>
      <c r="B129" s="83"/>
      <c r="C129" s="83"/>
      <c r="D129" s="83"/>
      <c r="E129" s="83"/>
      <c r="F129" s="83"/>
      <c r="G129" s="83"/>
      <c r="H129" s="83"/>
      <c r="I129" s="83"/>
      <c r="J129" s="83"/>
      <c r="K129" s="83"/>
      <c r="L129" s="83"/>
      <c r="M129" s="83"/>
      <c r="N129" s="83"/>
      <c r="O129" s="83"/>
      <c r="P129" s="83"/>
      <c r="Q129" s="83"/>
    </row>
    <row r="130">
      <c r="A130" s="141"/>
      <c r="B130" s="51"/>
      <c r="C130" s="51"/>
      <c r="D130" s="51"/>
      <c r="E130" s="51"/>
      <c r="F130" s="51"/>
      <c r="G130" s="51"/>
      <c r="H130" s="51"/>
      <c r="I130" s="51"/>
      <c r="J130" s="51"/>
      <c r="K130" s="51"/>
      <c r="L130" s="51"/>
      <c r="M130" s="51"/>
      <c r="N130" s="51"/>
      <c r="O130" s="51"/>
      <c r="P130" s="51"/>
      <c r="Q130" s="51"/>
    </row>
    <row r="131" ht="30.0" customHeight="1">
      <c r="A131" s="141" t="s">
        <v>2024</v>
      </c>
      <c r="B131" s="51"/>
      <c r="C131" s="51"/>
      <c r="D131" s="51"/>
      <c r="E131" s="51"/>
      <c r="F131" s="51"/>
      <c r="G131" s="51"/>
      <c r="H131" s="51"/>
      <c r="I131" s="51"/>
      <c r="J131" s="51"/>
      <c r="K131" s="51"/>
      <c r="L131" s="51"/>
      <c r="M131" s="51"/>
      <c r="N131" s="51"/>
      <c r="O131" s="51"/>
      <c r="P131" s="51"/>
      <c r="Q131" s="51"/>
    </row>
    <row r="132">
      <c r="A132" s="141" t="s">
        <v>8793</v>
      </c>
      <c r="B132" s="51"/>
      <c r="C132" s="51"/>
      <c r="D132" s="51"/>
      <c r="E132" s="51"/>
      <c r="F132" s="51"/>
      <c r="G132" s="51"/>
      <c r="H132" s="51"/>
      <c r="I132" s="51"/>
      <c r="J132" s="51"/>
      <c r="K132" s="51"/>
      <c r="L132" s="51"/>
      <c r="M132" s="51"/>
      <c r="N132" s="51"/>
      <c r="O132" s="51"/>
      <c r="P132" s="51"/>
      <c r="Q132" s="51"/>
    </row>
    <row r="133">
      <c r="A133" s="141"/>
      <c r="B133" s="51" t="s">
        <v>8801</v>
      </c>
      <c r="C133" s="51" t="s">
        <v>8803</v>
      </c>
      <c r="D133" s="51" t="s">
        <v>8805</v>
      </c>
      <c r="E133" s="51" t="s">
        <v>8806</v>
      </c>
      <c r="F133" s="51" t="s">
        <v>8807</v>
      </c>
      <c r="G133" s="51" t="s">
        <v>8810</v>
      </c>
      <c r="H133" s="51" t="s">
        <v>8811</v>
      </c>
      <c r="I133" s="51" t="s">
        <v>8812</v>
      </c>
      <c r="J133" s="51" t="s">
        <v>8814</v>
      </c>
      <c r="K133" s="51" t="s">
        <v>8816</v>
      </c>
      <c r="L133" s="51" t="s">
        <v>8817</v>
      </c>
      <c r="M133" s="51" t="s">
        <v>8818</v>
      </c>
      <c r="N133" s="51" t="s">
        <v>8820</v>
      </c>
      <c r="O133" s="51" t="s">
        <v>8821</v>
      </c>
      <c r="P133" s="51" t="s">
        <v>8823</v>
      </c>
      <c r="Q133" s="51"/>
    </row>
    <row r="134" ht="15.75" customHeight="1">
      <c r="A134" s="155" t="s">
        <v>3019</v>
      </c>
      <c r="B134" s="380">
        <v>891000.0</v>
      </c>
      <c r="C134" s="380">
        <v>0.0</v>
      </c>
      <c r="D134" s="380">
        <v>0.0</v>
      </c>
      <c r="E134" s="380">
        <v>0.0</v>
      </c>
      <c r="F134" s="380">
        <v>0.0</v>
      </c>
      <c r="G134" s="380">
        <v>0.0</v>
      </c>
      <c r="H134" s="380">
        <v>731000.0</v>
      </c>
      <c r="I134" s="380">
        <v>0.0</v>
      </c>
      <c r="J134" s="380">
        <v>640000.0</v>
      </c>
      <c r="K134" s="380">
        <v>0.0</v>
      </c>
      <c r="L134" s="380">
        <v>0.0</v>
      </c>
      <c r="M134" s="380">
        <v>2649000.0</v>
      </c>
      <c r="N134" s="380">
        <v>0.0</v>
      </c>
      <c r="O134" s="380">
        <v>290000.0</v>
      </c>
      <c r="P134" s="380">
        <v>219000.0</v>
      </c>
      <c r="Q134" s="380">
        <v>5420000.0</v>
      </c>
    </row>
    <row r="135" ht="15.75" customHeight="1">
      <c r="A135" s="141"/>
      <c r="B135" s="51"/>
      <c r="C135" s="51"/>
      <c r="D135" s="51"/>
      <c r="E135" s="51"/>
      <c r="F135" s="51"/>
      <c r="G135" s="51"/>
      <c r="H135" s="51"/>
      <c r="I135" s="51"/>
      <c r="J135" s="51"/>
      <c r="K135" s="51"/>
      <c r="L135" s="51"/>
      <c r="M135" s="51"/>
      <c r="N135" s="51"/>
      <c r="O135" s="51"/>
      <c r="P135" s="51"/>
      <c r="Q135" s="51"/>
    </row>
    <row r="136">
      <c r="A136" s="141" t="s">
        <v>8841</v>
      </c>
      <c r="B136" s="51"/>
      <c r="C136" s="51"/>
      <c r="D136" s="51"/>
      <c r="E136" s="51"/>
      <c r="F136" s="51"/>
      <c r="G136" s="51"/>
      <c r="H136" s="51"/>
      <c r="I136" s="51"/>
      <c r="J136" s="51"/>
      <c r="K136" s="51"/>
      <c r="L136" s="51"/>
      <c r="M136" s="51"/>
      <c r="N136" s="51"/>
      <c r="O136" s="51"/>
      <c r="P136" s="51"/>
      <c r="Q136" s="51"/>
    </row>
    <row r="137">
      <c r="A137" s="141"/>
      <c r="B137" s="51" t="s">
        <v>8850</v>
      </c>
      <c r="C137" s="51" t="s">
        <v>8853</v>
      </c>
      <c r="D137" s="51" t="s">
        <v>8855</v>
      </c>
      <c r="E137" s="51" t="s">
        <v>8857</v>
      </c>
      <c r="F137" s="51" t="s">
        <v>8859</v>
      </c>
      <c r="G137" s="51" t="s">
        <v>8860</v>
      </c>
      <c r="H137" s="51" t="s">
        <v>8861</v>
      </c>
      <c r="I137" s="51" t="s">
        <v>8864</v>
      </c>
      <c r="J137" s="51" t="s">
        <v>8865</v>
      </c>
      <c r="K137" s="51" t="s">
        <v>8868</v>
      </c>
      <c r="L137" s="51" t="s">
        <v>8869</v>
      </c>
      <c r="M137" s="51" t="s">
        <v>8871</v>
      </c>
      <c r="N137" s="51" t="s">
        <v>8873</v>
      </c>
      <c r="O137" s="51" t="s">
        <v>8874</v>
      </c>
      <c r="P137" s="51" t="s">
        <v>8876</v>
      </c>
      <c r="Q137" s="51"/>
    </row>
    <row r="138">
      <c r="A138" s="141" t="s">
        <v>3019</v>
      </c>
      <c r="B138" s="51">
        <v>0.0</v>
      </c>
      <c r="C138" s="51">
        <v>0.0</v>
      </c>
      <c r="D138" s="51">
        <v>0.0</v>
      </c>
      <c r="E138" s="51">
        <v>0.0</v>
      </c>
      <c r="F138" s="51">
        <v>0.0</v>
      </c>
      <c r="G138" s="51">
        <v>606000.0</v>
      </c>
      <c r="H138" s="51">
        <v>0.0</v>
      </c>
      <c r="I138" s="51">
        <v>0.0</v>
      </c>
      <c r="J138" s="51">
        <v>0.0</v>
      </c>
      <c r="K138" s="51">
        <v>911000.0</v>
      </c>
      <c r="L138" s="51">
        <v>0.0</v>
      </c>
      <c r="M138" s="51">
        <v>0.0</v>
      </c>
      <c r="N138" s="51">
        <v>0.0</v>
      </c>
      <c r="O138" s="51">
        <v>0.0</v>
      </c>
      <c r="P138" s="51">
        <v>0.0</v>
      </c>
      <c r="Q138" s="51">
        <v>1517000.0</v>
      </c>
    </row>
    <row r="139">
      <c r="A139" s="141"/>
      <c r="B139" s="51"/>
      <c r="C139" s="51"/>
      <c r="D139" s="51"/>
      <c r="E139" s="51"/>
      <c r="F139" s="51"/>
      <c r="G139" s="51"/>
      <c r="H139" s="51"/>
      <c r="I139" s="51"/>
      <c r="J139" s="51"/>
      <c r="K139" s="51"/>
      <c r="L139" s="51"/>
      <c r="M139" s="51"/>
      <c r="N139" s="51"/>
      <c r="O139" s="51"/>
      <c r="P139" s="51"/>
      <c r="Q139" s="51"/>
    </row>
    <row r="140">
      <c r="A140" s="141" t="s">
        <v>2082</v>
      </c>
      <c r="B140" s="51"/>
      <c r="C140" s="51"/>
      <c r="D140" s="51"/>
      <c r="E140" s="51"/>
      <c r="F140" s="51"/>
      <c r="G140" s="51"/>
      <c r="H140" s="51"/>
      <c r="I140" s="51"/>
      <c r="J140" s="51"/>
      <c r="K140" s="51"/>
      <c r="L140" s="51"/>
      <c r="M140" s="51"/>
      <c r="N140" s="51"/>
      <c r="O140" s="51"/>
      <c r="P140" s="51"/>
      <c r="Q140" s="51"/>
    </row>
    <row r="141">
      <c r="A141" s="141"/>
      <c r="B141" s="51"/>
      <c r="C141" s="51"/>
      <c r="D141" s="51"/>
      <c r="E141" s="51"/>
      <c r="F141" s="51"/>
      <c r="G141" s="51"/>
      <c r="H141" s="51"/>
      <c r="I141" s="51"/>
      <c r="J141" s="51"/>
      <c r="K141" s="51"/>
      <c r="L141" s="51"/>
      <c r="M141" s="51"/>
      <c r="N141" s="51"/>
      <c r="O141" s="51"/>
      <c r="P141" s="51"/>
      <c r="Q141" s="51"/>
    </row>
    <row r="142">
      <c r="A142" s="141" t="s">
        <v>8905</v>
      </c>
      <c r="B142" s="51" t="s">
        <v>8906</v>
      </c>
      <c r="C142" s="51" t="s">
        <v>8907</v>
      </c>
      <c r="D142" s="51" t="s">
        <v>8910</v>
      </c>
      <c r="E142" s="51" t="s">
        <v>8911</v>
      </c>
      <c r="F142" s="51" t="s">
        <v>8914</v>
      </c>
      <c r="G142" s="51" t="s">
        <v>8915</v>
      </c>
      <c r="H142" s="51" t="s">
        <v>8916</v>
      </c>
      <c r="I142" s="51" t="s">
        <v>8917</v>
      </c>
      <c r="J142" s="51" t="s">
        <v>8919</v>
      </c>
      <c r="K142" s="51" t="s">
        <v>8920</v>
      </c>
      <c r="L142" s="51" t="s">
        <v>8921</v>
      </c>
      <c r="M142" s="51" t="s">
        <v>8922</v>
      </c>
      <c r="N142" s="51" t="s">
        <v>8923</v>
      </c>
      <c r="O142" s="51" t="s">
        <v>8924</v>
      </c>
      <c r="P142" s="51" t="s">
        <v>8925</v>
      </c>
      <c r="Q142" s="51"/>
    </row>
    <row r="143" ht="45.0" customHeight="1">
      <c r="A143" s="141" t="s">
        <v>6803</v>
      </c>
      <c r="B143" s="51">
        <v>904320.0</v>
      </c>
      <c r="C143" s="51">
        <v>1223920.0</v>
      </c>
      <c r="D143" s="51">
        <v>447840.0</v>
      </c>
      <c r="E143" s="51">
        <v>1158720.0</v>
      </c>
      <c r="F143" s="51">
        <v>1368000.0</v>
      </c>
      <c r="G143" s="51">
        <v>912000.0</v>
      </c>
      <c r="H143" s="51">
        <v>912000.0</v>
      </c>
      <c r="I143" s="51">
        <v>2280000.0</v>
      </c>
      <c r="J143" s="51">
        <v>1368000.0</v>
      </c>
      <c r="K143" s="51">
        <v>912000.0</v>
      </c>
      <c r="L143" s="51">
        <v>700000.0</v>
      </c>
      <c r="M143" s="51">
        <v>1532160.0</v>
      </c>
      <c r="N143" s="51">
        <v>684000.0</v>
      </c>
      <c r="O143" s="51">
        <v>1140000.0</v>
      </c>
      <c r="P143" s="51">
        <v>1368000.0</v>
      </c>
      <c r="Q143" s="51">
        <v>1.691096E7</v>
      </c>
    </row>
    <row r="144">
      <c r="A144" s="141"/>
      <c r="B144" s="51" t="s">
        <v>8939</v>
      </c>
      <c r="C144" s="51" t="s">
        <v>8941</v>
      </c>
      <c r="D144" s="51" t="s">
        <v>8942</v>
      </c>
      <c r="E144" s="51" t="s">
        <v>8944</v>
      </c>
      <c r="F144" s="51" t="s">
        <v>8946</v>
      </c>
      <c r="G144" s="51" t="s">
        <v>8947</v>
      </c>
      <c r="H144" s="51" t="s">
        <v>8949</v>
      </c>
      <c r="I144" s="51" t="s">
        <v>8951</v>
      </c>
      <c r="J144" s="51" t="s">
        <v>8952</v>
      </c>
      <c r="K144" s="51" t="s">
        <v>8953</v>
      </c>
      <c r="L144" s="51" t="s">
        <v>8955</v>
      </c>
      <c r="M144" s="51" t="s">
        <v>8957</v>
      </c>
      <c r="N144" s="51" t="s">
        <v>8959</v>
      </c>
      <c r="O144" s="51" t="s">
        <v>8961</v>
      </c>
      <c r="P144" s="51" t="s">
        <v>8962</v>
      </c>
      <c r="Q144" s="51"/>
    </row>
    <row r="145" ht="45.0" customHeight="1">
      <c r="A145" s="141" t="s">
        <v>6812</v>
      </c>
      <c r="B145" s="51">
        <v>728240.0</v>
      </c>
      <c r="C145" s="51">
        <v>665760.0</v>
      </c>
      <c r="D145" s="51">
        <v>459680.0</v>
      </c>
      <c r="E145" s="51">
        <v>620160.0</v>
      </c>
      <c r="F145" s="51">
        <v>1368000.0</v>
      </c>
      <c r="G145" s="51">
        <v>684000.0</v>
      </c>
      <c r="H145" s="51">
        <v>912000.0</v>
      </c>
      <c r="I145" s="51">
        <v>2280000.0</v>
      </c>
      <c r="J145" s="51">
        <v>684000.0</v>
      </c>
      <c r="K145" s="51">
        <v>1140000.0</v>
      </c>
      <c r="L145" s="51">
        <v>337440.0</v>
      </c>
      <c r="M145" s="51">
        <v>875520.0</v>
      </c>
      <c r="N145" s="51">
        <v>684000.0</v>
      </c>
      <c r="O145" s="51">
        <v>1140000.0</v>
      </c>
      <c r="P145" s="51">
        <v>1368000.0</v>
      </c>
      <c r="Q145" s="51">
        <v>1.39468E7</v>
      </c>
    </row>
    <row r="146">
      <c r="A146" s="141"/>
      <c r="B146" s="51" t="s">
        <v>8974</v>
      </c>
      <c r="C146" s="51" t="s">
        <v>8976</v>
      </c>
      <c r="D146" s="51" t="s">
        <v>8978</v>
      </c>
      <c r="E146" s="51" t="s">
        <v>8979</v>
      </c>
      <c r="F146" s="51" t="s">
        <v>8980</v>
      </c>
      <c r="G146" s="51" t="s">
        <v>8981</v>
      </c>
      <c r="H146" s="51" t="s">
        <v>8984</v>
      </c>
      <c r="I146" s="51" t="s">
        <v>8985</v>
      </c>
      <c r="J146" s="51" t="s">
        <v>8986</v>
      </c>
      <c r="K146" s="51" t="s">
        <v>8989</v>
      </c>
      <c r="L146" s="51" t="s">
        <v>8991</v>
      </c>
      <c r="M146" s="51" t="s">
        <v>8992</v>
      </c>
      <c r="N146" s="51" t="s">
        <v>8993</v>
      </c>
      <c r="O146" s="51" t="s">
        <v>8996</v>
      </c>
      <c r="P146" s="51" t="s">
        <v>8997</v>
      </c>
      <c r="Q146" s="51"/>
    </row>
    <row r="147" ht="30.0" customHeight="1">
      <c r="A147" s="141" t="s">
        <v>6822</v>
      </c>
      <c r="B147" s="51">
        <v>757440.0</v>
      </c>
      <c r="C147" s="51">
        <v>802560.0</v>
      </c>
      <c r="D147" s="51">
        <v>1293680.0</v>
      </c>
      <c r="E147" s="51">
        <v>837280.0</v>
      </c>
      <c r="F147" s="51">
        <v>2371200.0</v>
      </c>
      <c r="G147" s="51">
        <v>684000.0</v>
      </c>
      <c r="H147" s="51">
        <v>1368000.0</v>
      </c>
      <c r="I147" s="51">
        <v>2736000.0</v>
      </c>
      <c r="J147" s="51">
        <v>912000.0</v>
      </c>
      <c r="K147" s="51">
        <v>456000.0</v>
      </c>
      <c r="L147" s="51">
        <v>501600.0</v>
      </c>
      <c r="M147" s="51">
        <v>875520.0</v>
      </c>
      <c r="N147" s="51">
        <v>228000.0</v>
      </c>
      <c r="O147" s="51">
        <v>228000.0</v>
      </c>
      <c r="P147" s="51">
        <v>684000.0</v>
      </c>
      <c r="Q147" s="51">
        <v>1.473528E7</v>
      </c>
    </row>
    <row r="148">
      <c r="A148" s="141"/>
      <c r="B148" s="51" t="s">
        <v>9009</v>
      </c>
      <c r="C148" s="51" t="s">
        <v>9010</v>
      </c>
      <c r="D148" s="51" t="s">
        <v>9011</v>
      </c>
      <c r="E148" s="51" t="s">
        <v>9015</v>
      </c>
      <c r="F148" s="51" t="s">
        <v>9016</v>
      </c>
      <c r="G148" s="51" t="s">
        <v>9017</v>
      </c>
      <c r="H148" s="51" t="s">
        <v>9020</v>
      </c>
      <c r="I148" s="51" t="s">
        <v>9022</v>
      </c>
      <c r="J148" s="51" t="s">
        <v>9023</v>
      </c>
      <c r="K148" s="51" t="s">
        <v>9024</v>
      </c>
      <c r="L148" s="51" t="s">
        <v>9026</v>
      </c>
      <c r="M148" s="51" t="s">
        <v>9027</v>
      </c>
      <c r="N148" s="51" t="s">
        <v>9029</v>
      </c>
      <c r="O148" s="51" t="s">
        <v>9030</v>
      </c>
      <c r="P148" s="51" t="s">
        <v>9032</v>
      </c>
      <c r="Q148" s="51"/>
    </row>
    <row r="149" ht="30.0" customHeight="1">
      <c r="A149" s="141" t="s">
        <v>6831</v>
      </c>
      <c r="B149" s="51">
        <v>1151920.0</v>
      </c>
      <c r="C149" s="51">
        <v>659840.0</v>
      </c>
      <c r="D149" s="51">
        <v>317840.0</v>
      </c>
      <c r="E149" s="51">
        <v>523520.0</v>
      </c>
      <c r="F149" s="51">
        <v>1048800.0</v>
      </c>
      <c r="G149" s="51">
        <v>684000.0</v>
      </c>
      <c r="H149" s="51">
        <v>912000.0</v>
      </c>
      <c r="I149" s="51">
        <v>2280000.0</v>
      </c>
      <c r="J149" s="51">
        <v>547200.0</v>
      </c>
      <c r="K149" s="51">
        <v>2280000.0</v>
      </c>
      <c r="L149" s="51">
        <v>1140000.0</v>
      </c>
      <c r="M149" s="51">
        <v>656640.0</v>
      </c>
      <c r="N149" s="51">
        <v>456000.0</v>
      </c>
      <c r="O149" s="51">
        <v>912000.0</v>
      </c>
      <c r="P149" s="51">
        <v>684000.0</v>
      </c>
      <c r="Q149" s="51">
        <v>1.425376E7</v>
      </c>
    </row>
    <row r="150">
      <c r="A150" s="141"/>
      <c r="B150" s="51" t="s">
        <v>9044</v>
      </c>
      <c r="C150" s="51" t="s">
        <v>9045</v>
      </c>
      <c r="D150" s="51" t="s">
        <v>9046</v>
      </c>
      <c r="E150" s="51" t="s">
        <v>9049</v>
      </c>
      <c r="F150" s="51" t="s">
        <v>9050</v>
      </c>
      <c r="G150" s="51" t="s">
        <v>9051</v>
      </c>
      <c r="H150" s="51" t="s">
        <v>9054</v>
      </c>
      <c r="I150" s="51" t="s">
        <v>9055</v>
      </c>
      <c r="J150" s="51" t="s">
        <v>9056</v>
      </c>
      <c r="K150" s="51" t="s">
        <v>9058</v>
      </c>
      <c r="L150" s="51" t="s">
        <v>9060</v>
      </c>
      <c r="M150" s="51" t="s">
        <v>9061</v>
      </c>
      <c r="N150" s="51" t="s">
        <v>9063</v>
      </c>
      <c r="O150" s="51" t="s">
        <v>9065</v>
      </c>
      <c r="P150" s="51" t="s">
        <v>9066</v>
      </c>
      <c r="Q150" s="51"/>
    </row>
    <row r="151" ht="30.0" customHeight="1">
      <c r="A151" s="141" t="s">
        <v>6870</v>
      </c>
      <c r="B151" s="51">
        <v>228000.0</v>
      </c>
      <c r="C151" s="51">
        <v>364800.0</v>
      </c>
      <c r="D151" s="51">
        <v>182400.0</v>
      </c>
      <c r="E151" s="51">
        <v>684000.0</v>
      </c>
      <c r="F151" s="51">
        <v>775200.0</v>
      </c>
      <c r="G151" s="51">
        <v>45600.0</v>
      </c>
      <c r="H151" s="51">
        <v>228000.0</v>
      </c>
      <c r="I151" s="51">
        <v>547200.0</v>
      </c>
      <c r="J151" s="51">
        <v>136800.0</v>
      </c>
      <c r="K151" s="51">
        <v>228000.0</v>
      </c>
      <c r="L151" s="51">
        <v>68400.0</v>
      </c>
      <c r="M151" s="51">
        <v>547200.0</v>
      </c>
      <c r="N151" s="51">
        <v>45600.0</v>
      </c>
      <c r="O151" s="51">
        <v>228000.0</v>
      </c>
      <c r="P151" s="51">
        <v>45600.0</v>
      </c>
      <c r="Q151" s="51">
        <v>4354800.0</v>
      </c>
    </row>
    <row r="152">
      <c r="A152" s="141"/>
      <c r="B152" s="51" t="s">
        <v>9077</v>
      </c>
      <c r="C152" s="51" t="s">
        <v>9078</v>
      </c>
      <c r="D152" s="51" t="s">
        <v>9080</v>
      </c>
      <c r="E152" s="51" t="s">
        <v>9081</v>
      </c>
      <c r="F152" s="51" t="s">
        <v>9084</v>
      </c>
      <c r="G152" s="51" t="s">
        <v>9085</v>
      </c>
      <c r="H152" s="51" t="s">
        <v>9088</v>
      </c>
      <c r="I152" s="51" t="s">
        <v>9089</v>
      </c>
      <c r="J152" s="51" t="s">
        <v>9090</v>
      </c>
      <c r="K152" s="51" t="s">
        <v>9092</v>
      </c>
      <c r="L152" s="51" t="s">
        <v>9093</v>
      </c>
      <c r="M152" s="51" t="s">
        <v>9094</v>
      </c>
      <c r="N152" s="51" t="s">
        <v>9095</v>
      </c>
      <c r="O152" s="51" t="s">
        <v>9097</v>
      </c>
      <c r="P152" s="51" t="s">
        <v>9099</v>
      </c>
      <c r="Q152" s="51"/>
    </row>
    <row r="153" ht="30.0" customHeight="1">
      <c r="A153" s="141" t="s">
        <v>6875</v>
      </c>
      <c r="B153" s="51">
        <v>228000.0</v>
      </c>
      <c r="C153" s="51">
        <v>182400.0</v>
      </c>
      <c r="D153" s="51">
        <v>205200.0</v>
      </c>
      <c r="E153" s="51">
        <v>684000.0</v>
      </c>
      <c r="F153" s="51">
        <v>547200.0</v>
      </c>
      <c r="G153" s="51">
        <v>319200.0</v>
      </c>
      <c r="H153" s="51">
        <v>456000.0</v>
      </c>
      <c r="I153" s="51">
        <v>364800.0</v>
      </c>
      <c r="J153" s="51">
        <v>684000.0</v>
      </c>
      <c r="K153" s="51">
        <v>228000.0</v>
      </c>
      <c r="L153" s="51">
        <v>82080.0</v>
      </c>
      <c r="M153" s="51">
        <v>1422720.0</v>
      </c>
      <c r="N153" s="51">
        <v>2280000.0</v>
      </c>
      <c r="O153" s="51">
        <v>136800.0</v>
      </c>
      <c r="P153" s="51">
        <v>1140000.0</v>
      </c>
      <c r="Q153" s="51">
        <v>8960400.0</v>
      </c>
    </row>
    <row r="154" ht="30.0" customHeight="1">
      <c r="A154" s="155"/>
      <c r="B154" s="380"/>
      <c r="C154" s="380"/>
      <c r="D154" s="380"/>
      <c r="E154" s="380"/>
      <c r="F154" s="380"/>
      <c r="G154" s="380"/>
      <c r="H154" s="380"/>
      <c r="I154" s="380"/>
      <c r="J154" s="380"/>
      <c r="K154" s="380"/>
      <c r="L154" s="380"/>
      <c r="M154" s="380"/>
      <c r="N154" s="380"/>
      <c r="O154" s="380"/>
      <c r="P154" s="380"/>
      <c r="Q154" s="380"/>
    </row>
    <row r="155" ht="15.75" customHeight="1">
      <c r="A155" s="141"/>
      <c r="B155" s="51"/>
      <c r="C155" s="51"/>
      <c r="D155" s="51"/>
      <c r="E155" s="51"/>
      <c r="F155" s="51"/>
      <c r="G155" s="51"/>
      <c r="H155" s="51"/>
      <c r="I155" s="51"/>
      <c r="J155" s="51"/>
      <c r="K155" s="51"/>
      <c r="L155" s="51"/>
      <c r="M155" s="51"/>
      <c r="N155" s="51"/>
      <c r="O155" s="51"/>
      <c r="P155" s="51"/>
      <c r="Q155" s="51"/>
    </row>
    <row r="156" ht="30.0" customHeight="1">
      <c r="A156" s="141" t="s">
        <v>9125</v>
      </c>
      <c r="B156" s="51"/>
      <c r="C156" s="51"/>
      <c r="D156" s="51"/>
      <c r="E156" s="51"/>
      <c r="F156" s="51"/>
      <c r="G156" s="51"/>
      <c r="H156" s="51"/>
      <c r="I156" s="51"/>
      <c r="J156" s="51"/>
      <c r="K156" s="51"/>
      <c r="L156" s="51"/>
      <c r="M156" s="51"/>
      <c r="N156" s="51"/>
      <c r="O156" s="51"/>
      <c r="P156" s="51"/>
      <c r="Q156" s="51"/>
    </row>
    <row r="157">
      <c r="A157" s="141"/>
      <c r="B157" s="51" t="s">
        <v>9133</v>
      </c>
      <c r="C157" s="51" t="s">
        <v>9136</v>
      </c>
      <c r="D157" s="51" t="s">
        <v>9138</v>
      </c>
      <c r="E157" s="51" t="s">
        <v>9139</v>
      </c>
      <c r="F157" s="51" t="s">
        <v>9141</v>
      </c>
      <c r="G157" s="51" t="s">
        <v>9144</v>
      </c>
      <c r="H157" s="51" t="s">
        <v>9145</v>
      </c>
      <c r="I157" s="51" t="s">
        <v>9146</v>
      </c>
      <c r="J157" s="51" t="s">
        <v>9147</v>
      </c>
      <c r="K157" s="51" t="s">
        <v>9149</v>
      </c>
      <c r="L157" s="51" t="s">
        <v>9150</v>
      </c>
      <c r="M157" s="51" t="s">
        <v>9151</v>
      </c>
      <c r="N157" s="51" t="s">
        <v>9152</v>
      </c>
      <c r="O157" s="51" t="s">
        <v>9155</v>
      </c>
      <c r="P157" s="51" t="s">
        <v>9157</v>
      </c>
      <c r="Q157" s="51"/>
    </row>
    <row r="158" ht="30.0" customHeight="1">
      <c r="A158" s="141" t="s">
        <v>9160</v>
      </c>
      <c r="B158" s="51">
        <v>2826000.0</v>
      </c>
      <c r="C158" s="51">
        <v>3011000.0</v>
      </c>
      <c r="D158" s="51">
        <v>1.1371E7</v>
      </c>
      <c r="E158" s="51">
        <v>0.0</v>
      </c>
      <c r="F158" s="51">
        <v>5948000.0</v>
      </c>
      <c r="G158" s="51">
        <v>4876000.0</v>
      </c>
      <c r="H158" s="51">
        <v>3354000.0</v>
      </c>
      <c r="I158" s="51">
        <v>2308000.0</v>
      </c>
      <c r="J158" s="51">
        <v>7695000.0</v>
      </c>
      <c r="K158" s="51">
        <v>5130000.0</v>
      </c>
      <c r="L158" s="51">
        <v>5176000.0</v>
      </c>
      <c r="M158" s="51">
        <v>4174000.0</v>
      </c>
      <c r="N158" s="51">
        <v>3276000.0</v>
      </c>
      <c r="O158" s="51">
        <v>4150000.0</v>
      </c>
      <c r="P158" s="51">
        <v>3966000.0</v>
      </c>
      <c r="Q158" s="51">
        <v>6.7261E7</v>
      </c>
    </row>
    <row r="159">
      <c r="A159" s="141"/>
      <c r="B159" s="51"/>
      <c r="C159" s="51"/>
      <c r="D159" s="51"/>
      <c r="E159" s="51"/>
      <c r="F159" s="51"/>
      <c r="G159" s="51"/>
      <c r="H159" s="51"/>
      <c r="I159" s="51"/>
      <c r="J159" s="51"/>
      <c r="K159" s="51"/>
      <c r="L159" s="51"/>
      <c r="M159" s="51"/>
      <c r="N159" s="51"/>
      <c r="O159" s="51"/>
      <c r="P159" s="51"/>
      <c r="Q159" s="51"/>
    </row>
    <row r="160">
      <c r="A160" s="141" t="s">
        <v>583</v>
      </c>
      <c r="B160" s="51">
        <v>1.356292E7</v>
      </c>
      <c r="C160" s="51">
        <v>1.133528E7</v>
      </c>
      <c r="D160" s="51">
        <v>1.814264E7</v>
      </c>
      <c r="E160" s="51">
        <v>5844680.0</v>
      </c>
      <c r="F160" s="51">
        <v>1.65584E7</v>
      </c>
      <c r="G160" s="51">
        <v>9757800.0</v>
      </c>
      <c r="H160" s="51">
        <v>9655000.0</v>
      </c>
      <c r="I160" s="51">
        <v>1.7037E7</v>
      </c>
      <c r="J160" s="51">
        <v>1.6958E7</v>
      </c>
      <c r="K160" s="51">
        <v>1.582E7</v>
      </c>
      <c r="L160" s="51">
        <v>1.189152E7</v>
      </c>
      <c r="M160" s="51">
        <v>1.682776E7</v>
      </c>
      <c r="N160" s="51">
        <v>8516600.0</v>
      </c>
      <c r="O160" s="51">
        <v>1.14348E7</v>
      </c>
      <c r="P160" s="51">
        <v>1.01316E7</v>
      </c>
      <c r="Q160" s="51">
        <v>1.93474E8</v>
      </c>
    </row>
    <row r="161">
      <c r="A161" s="141"/>
      <c r="B161" s="51"/>
      <c r="C161" s="51"/>
      <c r="D161" s="51"/>
      <c r="E161" s="51"/>
      <c r="F161" s="51"/>
      <c r="G161" s="51"/>
      <c r="H161" s="51"/>
      <c r="I161" s="51"/>
      <c r="J161" s="51"/>
      <c r="K161" s="51"/>
      <c r="L161" s="51"/>
      <c r="M161" s="51"/>
      <c r="N161" s="51"/>
      <c r="O161" s="51"/>
      <c r="P161" s="51"/>
      <c r="Q161" s="51"/>
    </row>
    <row r="162" ht="30.0" customHeight="1">
      <c r="A162" s="141" t="s">
        <v>9194</v>
      </c>
      <c r="B162" s="51">
        <v>2.2742336E8</v>
      </c>
      <c r="C162" s="51">
        <v>2.1185828E8</v>
      </c>
      <c r="D162" s="51">
        <v>2.1518448E8</v>
      </c>
      <c r="E162" s="51">
        <v>2.214408E8</v>
      </c>
      <c r="F162" s="51">
        <v>2.497402E8</v>
      </c>
      <c r="G162" s="51">
        <v>2.666854E8</v>
      </c>
      <c r="H162" s="51">
        <v>2.282222E8</v>
      </c>
      <c r="I162" s="51">
        <v>2.376578E8</v>
      </c>
      <c r="J162" s="51">
        <v>2.25377E8</v>
      </c>
      <c r="K162" s="51">
        <v>2.536852E8</v>
      </c>
      <c r="L162" s="51">
        <v>2.0647204E8</v>
      </c>
      <c r="M162" s="51">
        <v>2.3798884E8</v>
      </c>
      <c r="N162" s="51">
        <v>2.034244E8</v>
      </c>
      <c r="O162" s="51">
        <v>2.318952E8</v>
      </c>
      <c r="P162" s="51">
        <v>2.41222E8</v>
      </c>
      <c r="Q162" s="51">
        <v>3.4582772E9</v>
      </c>
    </row>
    <row r="163">
      <c r="A163" s="141"/>
      <c r="B163" s="51"/>
      <c r="C163" s="51"/>
      <c r="D163" s="51"/>
      <c r="E163" s="51"/>
      <c r="F163" s="51"/>
      <c r="G163" s="51"/>
      <c r="H163" s="51"/>
      <c r="I163" s="51"/>
      <c r="J163" s="51"/>
      <c r="K163" s="51"/>
      <c r="L163" s="51"/>
      <c r="M163" s="51"/>
      <c r="N163" s="51"/>
      <c r="O163" s="51"/>
      <c r="P163" s="51"/>
      <c r="Q163" s="51"/>
    </row>
    <row r="164">
      <c r="A164" s="141"/>
      <c r="B164" s="51"/>
      <c r="C164" s="51"/>
      <c r="D164" s="51"/>
      <c r="E164" s="51"/>
      <c r="F164" s="51"/>
      <c r="G164" s="51"/>
      <c r="H164" s="51"/>
      <c r="I164" s="51"/>
      <c r="J164" s="51"/>
      <c r="K164" s="51"/>
      <c r="L164" s="51"/>
      <c r="M164" s="51"/>
      <c r="N164" s="51"/>
      <c r="O164" s="51"/>
      <c r="P164" s="51"/>
      <c r="Q164" s="51"/>
    </row>
    <row r="165">
      <c r="A165" s="141"/>
      <c r="B165" s="51"/>
      <c r="C165" s="51"/>
      <c r="D165" s="51"/>
      <c r="E165" s="51"/>
      <c r="F165" s="51"/>
      <c r="G165" s="51"/>
      <c r="H165" s="51"/>
      <c r="I165" s="51"/>
      <c r="J165" s="51"/>
      <c r="K165" s="51"/>
      <c r="L165" s="51"/>
      <c r="M165" s="51"/>
      <c r="N165" s="51"/>
      <c r="O165" s="51"/>
      <c r="P165" s="51"/>
      <c r="Q165" s="51"/>
    </row>
    <row r="166" ht="45.0" customHeight="1">
      <c r="A166" s="141" t="s">
        <v>9216</v>
      </c>
      <c r="B166" s="51"/>
      <c r="C166" s="51"/>
      <c r="D166" s="51"/>
      <c r="E166" s="51"/>
      <c r="F166" s="51"/>
      <c r="G166" s="51"/>
      <c r="H166" s="51"/>
      <c r="I166" s="51"/>
      <c r="J166" s="51"/>
      <c r="K166" s="51"/>
      <c r="L166" s="51"/>
      <c r="M166" s="51"/>
      <c r="N166" s="51"/>
      <c r="O166" s="51"/>
      <c r="P166" s="51"/>
      <c r="Q166" s="51"/>
    </row>
    <row r="167">
      <c r="A167" s="141"/>
      <c r="B167" s="51"/>
      <c r="C167" s="51"/>
      <c r="D167" s="51"/>
      <c r="E167" s="51"/>
      <c r="F167" s="51"/>
      <c r="G167" s="51"/>
      <c r="H167" s="51"/>
      <c r="I167" s="51"/>
      <c r="J167" s="51"/>
      <c r="K167" s="51"/>
      <c r="L167" s="51"/>
      <c r="M167" s="51"/>
      <c r="N167" s="51"/>
      <c r="O167" s="51"/>
      <c r="P167" s="51"/>
      <c r="Q167" s="51"/>
    </row>
    <row r="168">
      <c r="A168" s="141" t="s">
        <v>4742</v>
      </c>
      <c r="B168" s="51"/>
      <c r="C168" s="51"/>
      <c r="D168" s="51"/>
      <c r="E168" s="51"/>
      <c r="F168" s="51"/>
      <c r="G168" s="51"/>
      <c r="H168" s="51"/>
      <c r="I168" s="51"/>
      <c r="J168" s="51"/>
      <c r="K168" s="51"/>
      <c r="L168" s="51"/>
      <c r="M168" s="51"/>
      <c r="N168" s="51"/>
      <c r="O168" s="51"/>
      <c r="P168" s="51"/>
      <c r="Q168" s="51"/>
    </row>
    <row r="169">
      <c r="A169" s="141" t="s">
        <v>316</v>
      </c>
      <c r="B169" s="51"/>
      <c r="C169" s="51"/>
      <c r="D169" s="51"/>
      <c r="E169" s="51"/>
      <c r="F169" s="51"/>
      <c r="G169" s="51"/>
      <c r="H169" s="51"/>
      <c r="I169" s="51"/>
      <c r="J169" s="51"/>
      <c r="K169" s="51"/>
      <c r="L169" s="51"/>
      <c r="M169" s="51"/>
      <c r="N169" s="51"/>
      <c r="O169" s="51"/>
      <c r="P169" s="51"/>
      <c r="Q169" s="51"/>
    </row>
    <row r="170">
      <c r="A170" s="141"/>
      <c r="B170" s="51" t="s">
        <v>9263</v>
      </c>
      <c r="C170" s="51" t="s">
        <v>9264</v>
      </c>
      <c r="D170" s="51" t="s">
        <v>9265</v>
      </c>
      <c r="E170" s="51" t="s">
        <v>9267</v>
      </c>
      <c r="F170" s="51" t="s">
        <v>9271</v>
      </c>
      <c r="G170" s="51" t="s">
        <v>9273</v>
      </c>
      <c r="H170" s="51" t="s">
        <v>9276</v>
      </c>
      <c r="I170" s="51" t="s">
        <v>9277</v>
      </c>
      <c r="J170" s="51" t="s">
        <v>9279</v>
      </c>
      <c r="K170" s="51" t="s">
        <v>9281</v>
      </c>
      <c r="L170" s="51" t="s">
        <v>9283</v>
      </c>
      <c r="M170" s="51" t="s">
        <v>9284</v>
      </c>
      <c r="N170" s="51" t="s">
        <v>9286</v>
      </c>
      <c r="O170" s="51" t="s">
        <v>9288</v>
      </c>
      <c r="P170" s="51" t="s">
        <v>9290</v>
      </c>
      <c r="Q170" s="51"/>
    </row>
    <row r="171">
      <c r="A171" s="141" t="s">
        <v>9293</v>
      </c>
      <c r="B171" s="51">
        <v>1200000.0</v>
      </c>
      <c r="C171" s="51"/>
      <c r="D171" s="51"/>
      <c r="E171" s="51"/>
      <c r="F171" s="51">
        <v>1200000.0</v>
      </c>
      <c r="G171" s="51"/>
      <c r="H171" s="51"/>
      <c r="I171" s="51"/>
      <c r="J171" s="51"/>
      <c r="K171" s="51">
        <v>1200000.0</v>
      </c>
      <c r="L171" s="51"/>
      <c r="M171" s="51">
        <v>1200000.0</v>
      </c>
      <c r="N171" s="51"/>
      <c r="O171" s="51"/>
      <c r="P171" s="51"/>
      <c r="Q171" s="51">
        <v>4800000.0</v>
      </c>
    </row>
    <row r="172">
      <c r="A172" s="141"/>
      <c r="B172" s="51" t="s">
        <v>9303</v>
      </c>
      <c r="C172" s="51" t="s">
        <v>9305</v>
      </c>
      <c r="D172" s="51" t="s">
        <v>9308</v>
      </c>
      <c r="E172" s="51" t="s">
        <v>9310</v>
      </c>
      <c r="F172" s="51" t="s">
        <v>9312</v>
      </c>
      <c r="G172" s="51" t="s">
        <v>9315</v>
      </c>
      <c r="H172" s="51" t="s">
        <v>9316</v>
      </c>
      <c r="I172" s="51" t="s">
        <v>9317</v>
      </c>
      <c r="J172" s="51" t="s">
        <v>9319</v>
      </c>
      <c r="K172" s="51" t="s">
        <v>9320</v>
      </c>
      <c r="L172" s="51" t="s">
        <v>9321</v>
      </c>
      <c r="M172" s="51" t="s">
        <v>9325</v>
      </c>
      <c r="N172" s="51" t="s">
        <v>9326</v>
      </c>
      <c r="O172" s="51" t="s">
        <v>9328</v>
      </c>
      <c r="P172" s="51" t="s">
        <v>9330</v>
      </c>
      <c r="Q172" s="51"/>
    </row>
    <row r="173">
      <c r="A173" s="141" t="s">
        <v>9333</v>
      </c>
      <c r="B173" s="51">
        <v>160000.0</v>
      </c>
      <c r="C173" s="51">
        <v>0.0</v>
      </c>
      <c r="D173" s="51">
        <v>0.0</v>
      </c>
      <c r="E173" s="51">
        <v>0.0</v>
      </c>
      <c r="F173" s="51">
        <v>160000.0</v>
      </c>
      <c r="G173" s="51">
        <v>0.0</v>
      </c>
      <c r="H173" s="51">
        <v>0.0</v>
      </c>
      <c r="I173" s="51">
        <v>0.0</v>
      </c>
      <c r="J173" s="51">
        <v>0.0</v>
      </c>
      <c r="K173" s="51">
        <v>160000.0</v>
      </c>
      <c r="L173" s="51">
        <v>0.0</v>
      </c>
      <c r="M173" s="51">
        <v>160000.0</v>
      </c>
      <c r="N173" s="51">
        <v>0.0</v>
      </c>
      <c r="O173" s="51">
        <v>0.0</v>
      </c>
      <c r="P173" s="51">
        <v>0.0</v>
      </c>
      <c r="Q173" s="51">
        <v>640000.0</v>
      </c>
    </row>
  </sheetData>
  <hyperlinks>
    <hyperlink r:id="rId1" ref="Q1"/>
  </hyperlinks>
  <drawing r:id="rId2"/>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5.14"/>
    <col customWidth="1" min="2" max="2" width="21.14"/>
    <col customWidth="1" min="3" max="3" width="9.14"/>
    <col customWidth="1" min="4" max="4" width="3.71"/>
    <col customWidth="1" min="5" max="5" width="61.86"/>
    <col customWidth="1" min="6" max="6" width="17.71"/>
    <col customWidth="1" min="7" max="7" width="15.71"/>
  </cols>
  <sheetData>
    <row r="1" ht="19.5" customHeight="1">
      <c r="A1" s="159" t="s">
        <v>1527</v>
      </c>
      <c r="B1" s="83"/>
      <c r="C1" s="212"/>
      <c r="D1" s="83"/>
      <c r="E1" s="141"/>
      <c r="F1" s="83"/>
      <c r="G1" s="98" t="str">
        <f>HYPERLINK("https://drive.google.com/open?id=0B8sY5vZfk1W5ejJFR1U3bmZMSk0&amp;authuser=0","see original PDF")</f>
        <v>see original PDF</v>
      </c>
    </row>
    <row r="2" ht="19.5" customHeight="1">
      <c r="A2" s="253" t="s">
        <v>1190</v>
      </c>
      <c r="B2" s="191" t="s">
        <v>663</v>
      </c>
      <c r="C2" s="253" t="s">
        <v>1319</v>
      </c>
      <c r="D2" s="191"/>
      <c r="E2" s="182" t="s">
        <v>1198</v>
      </c>
      <c r="F2" s="191" t="s">
        <v>1321</v>
      </c>
      <c r="G2" s="191" t="s">
        <v>1323</v>
      </c>
    </row>
    <row r="3" ht="19.5" customHeight="1">
      <c r="A3" s="212"/>
      <c r="B3" s="83"/>
      <c r="C3" s="212" t="s">
        <v>1568</v>
      </c>
      <c r="D3" s="83"/>
      <c r="E3" s="141"/>
      <c r="F3" s="83"/>
      <c r="G3" s="83"/>
    </row>
    <row r="4" ht="19.5" customHeight="1">
      <c r="A4" s="212"/>
      <c r="B4" s="83"/>
      <c r="D4" s="83"/>
      <c r="E4" s="141"/>
      <c r="F4" s="83"/>
      <c r="G4" s="83"/>
    </row>
    <row r="5" ht="19.5" customHeight="1">
      <c r="A5" s="212"/>
      <c r="B5" s="83"/>
      <c r="C5" s="212"/>
      <c r="D5" s="83"/>
      <c r="E5" s="141"/>
      <c r="F5" s="83"/>
      <c r="G5" s="83"/>
    </row>
    <row r="6" ht="19.5" customHeight="1">
      <c r="A6" s="212">
        <v>1.0</v>
      </c>
      <c r="B6" s="83" t="s">
        <v>1572</v>
      </c>
      <c r="C6" s="212" t="s">
        <v>1573</v>
      </c>
      <c r="D6" s="83"/>
      <c r="E6" s="255" t="s">
        <v>1576</v>
      </c>
      <c r="F6" s="83"/>
      <c r="G6" s="83">
        <v>720000.0</v>
      </c>
    </row>
    <row r="7" ht="19.5" customHeight="1">
      <c r="A7" s="212">
        <v>2.0</v>
      </c>
      <c r="B7" s="83" t="s">
        <v>1595</v>
      </c>
      <c r="C7" s="212">
        <v>5.0</v>
      </c>
      <c r="D7" s="83"/>
      <c r="E7" s="141" t="s">
        <v>1598</v>
      </c>
      <c r="F7" s="83"/>
      <c r="G7" s="83">
        <v>3600000.0</v>
      </c>
    </row>
    <row r="8" ht="19.5" customHeight="1">
      <c r="A8" s="212">
        <v>3.0</v>
      </c>
      <c r="B8" s="83" t="s">
        <v>1602</v>
      </c>
      <c r="C8" s="212">
        <v>7.0</v>
      </c>
      <c r="D8" s="83"/>
      <c r="E8" s="141" t="s">
        <v>1605</v>
      </c>
      <c r="F8" s="83"/>
      <c r="G8" s="83">
        <v>1440000.0</v>
      </c>
    </row>
    <row r="9" ht="19.5" customHeight="1">
      <c r="A9" s="212">
        <v>4.0</v>
      </c>
      <c r="B9" s="83" t="s">
        <v>1607</v>
      </c>
      <c r="C9" s="212">
        <v>9.0</v>
      </c>
      <c r="D9" s="83"/>
      <c r="E9" s="141" t="s">
        <v>1609</v>
      </c>
      <c r="F9" s="83"/>
      <c r="G9" s="83">
        <v>3600000.0</v>
      </c>
    </row>
    <row r="10" ht="19.5" customHeight="1">
      <c r="A10" s="212">
        <v>5.0</v>
      </c>
      <c r="B10" s="83" t="s">
        <v>1613</v>
      </c>
      <c r="C10" s="212">
        <v>9.0</v>
      </c>
      <c r="D10" s="83"/>
      <c r="E10" s="141" t="s">
        <v>1615</v>
      </c>
      <c r="F10" s="83"/>
      <c r="G10" s="83">
        <v>1440000.0</v>
      </c>
    </row>
    <row r="11" ht="19.5" customHeight="1">
      <c r="A11" s="212">
        <v>6.0</v>
      </c>
      <c r="B11" s="83" t="s">
        <v>1616</v>
      </c>
      <c r="C11" s="212">
        <v>12.0</v>
      </c>
      <c r="D11" s="83"/>
      <c r="E11" s="141" t="s">
        <v>1618</v>
      </c>
      <c r="F11" s="83"/>
      <c r="G11" s="83">
        <v>1800000.0</v>
      </c>
    </row>
    <row r="12" ht="19.5" customHeight="1">
      <c r="A12" s="212">
        <v>7.0</v>
      </c>
      <c r="B12" s="83" t="s">
        <v>1621</v>
      </c>
      <c r="C12" s="212">
        <v>30.0</v>
      </c>
      <c r="D12" s="83"/>
      <c r="E12" s="141" t="s">
        <v>1623</v>
      </c>
      <c r="F12" s="83"/>
      <c r="G12" s="83">
        <v>3600000.0</v>
      </c>
    </row>
    <row r="13" ht="19.5" customHeight="1">
      <c r="A13" s="212">
        <v>8.0</v>
      </c>
      <c r="B13" s="83" t="s">
        <v>1626</v>
      </c>
      <c r="C13" s="212">
        <v>31.0</v>
      </c>
      <c r="D13" s="83"/>
      <c r="E13" s="141" t="s">
        <v>1631</v>
      </c>
      <c r="F13" s="83"/>
      <c r="G13" s="83">
        <v>2880000.0</v>
      </c>
    </row>
    <row r="14" ht="19.5" customHeight="1">
      <c r="A14" s="212">
        <v>9.0</v>
      </c>
      <c r="B14" s="83" t="s">
        <v>1634</v>
      </c>
      <c r="C14" s="212">
        <v>31.0</v>
      </c>
      <c r="D14" s="83"/>
      <c r="E14" s="141" t="s">
        <v>1637</v>
      </c>
      <c r="F14" s="83"/>
      <c r="G14" s="83">
        <v>1440000.0</v>
      </c>
    </row>
    <row r="15" ht="19.5" customHeight="1">
      <c r="A15" s="212">
        <v>10.0</v>
      </c>
      <c r="B15" s="83" t="s">
        <v>1641</v>
      </c>
      <c r="C15" s="212">
        <v>44.0</v>
      </c>
      <c r="D15" s="83"/>
      <c r="E15" s="141" t="s">
        <v>1643</v>
      </c>
      <c r="F15" s="83"/>
      <c r="G15" s="83">
        <v>2880000.0</v>
      </c>
    </row>
    <row r="16" ht="19.5" customHeight="1">
      <c r="A16" s="212">
        <v>11.0</v>
      </c>
      <c r="B16" s="83" t="s">
        <v>1646</v>
      </c>
      <c r="C16" s="212" t="s">
        <v>1648</v>
      </c>
      <c r="D16" s="83"/>
      <c r="E16" s="255" t="s">
        <v>1651</v>
      </c>
      <c r="F16" s="83"/>
      <c r="G16" s="83">
        <v>3600000.0</v>
      </c>
    </row>
    <row r="17" ht="19.5" customHeight="1">
      <c r="A17" s="212">
        <v>12.0</v>
      </c>
      <c r="B17" s="83" t="s">
        <v>1653</v>
      </c>
      <c r="C17" s="212">
        <v>57.0</v>
      </c>
      <c r="D17" s="83"/>
      <c r="E17" s="141" t="s">
        <v>1659</v>
      </c>
      <c r="F17" s="83"/>
      <c r="G17" s="83">
        <v>2160000.0</v>
      </c>
    </row>
    <row r="18" ht="19.5" customHeight="1">
      <c r="A18" s="212">
        <v>13.0</v>
      </c>
      <c r="B18" s="83" t="s">
        <v>1662</v>
      </c>
      <c r="C18" s="212">
        <v>4.0</v>
      </c>
      <c r="D18" s="83"/>
      <c r="E18" s="141" t="s">
        <v>1666</v>
      </c>
      <c r="F18" s="83"/>
      <c r="G18" s="83">
        <v>1440000.0</v>
      </c>
    </row>
    <row r="19" ht="19.5" customHeight="1">
      <c r="A19" s="212">
        <v>14.0</v>
      </c>
      <c r="B19" s="83" t="s">
        <v>1667</v>
      </c>
      <c r="C19" s="212" t="s">
        <v>1668</v>
      </c>
      <c r="D19" s="83"/>
      <c r="E19" s="255" t="s">
        <v>1670</v>
      </c>
      <c r="F19" s="83"/>
      <c r="G19" s="83">
        <v>2880000.0</v>
      </c>
    </row>
    <row r="20" ht="19.5" customHeight="1">
      <c r="A20" s="212">
        <v>15.0</v>
      </c>
      <c r="B20" s="83" t="s">
        <v>1671</v>
      </c>
      <c r="C20" s="212" t="s">
        <v>1672</v>
      </c>
      <c r="D20" s="83"/>
      <c r="E20" s="255" t="s">
        <v>1674</v>
      </c>
      <c r="F20" s="83"/>
      <c r="G20" s="83">
        <v>3600000.0</v>
      </c>
    </row>
    <row r="21" ht="19.5" customHeight="1">
      <c r="A21" s="212">
        <v>16.0</v>
      </c>
      <c r="B21" s="83" t="s">
        <v>1675</v>
      </c>
      <c r="C21" s="212" t="s">
        <v>1676</v>
      </c>
      <c r="D21" s="83"/>
      <c r="E21" s="255" t="s">
        <v>1677</v>
      </c>
      <c r="F21" s="83"/>
      <c r="G21" s="83">
        <v>5400000.0</v>
      </c>
    </row>
    <row r="22" ht="19.5" customHeight="1">
      <c r="A22" s="212">
        <v>17.0</v>
      </c>
      <c r="B22" s="83" t="s">
        <v>1679</v>
      </c>
      <c r="C22" s="212">
        <v>41.0</v>
      </c>
      <c r="D22" s="83"/>
      <c r="E22" s="141" t="s">
        <v>1682</v>
      </c>
      <c r="F22" s="83"/>
      <c r="G22" s="83">
        <v>1800000.0</v>
      </c>
    </row>
    <row r="23" ht="19.5" customHeight="1">
      <c r="A23" s="212">
        <v>18.0</v>
      </c>
      <c r="B23" s="83" t="s">
        <v>1683</v>
      </c>
      <c r="C23" s="212" t="s">
        <v>1685</v>
      </c>
      <c r="D23" s="83"/>
      <c r="E23" s="141" t="s">
        <v>1687</v>
      </c>
      <c r="F23" s="83"/>
      <c r="G23" s="83">
        <v>5400000.0</v>
      </c>
    </row>
    <row r="24" ht="19.5" customHeight="1">
      <c r="A24" s="212">
        <v>19.0</v>
      </c>
      <c r="B24" s="83" t="s">
        <v>1688</v>
      </c>
      <c r="C24" s="212" t="s">
        <v>1689</v>
      </c>
      <c r="D24" s="83"/>
      <c r="E24" s="141" t="s">
        <v>1691</v>
      </c>
      <c r="F24" s="83"/>
      <c r="G24" s="83">
        <v>1800000.0</v>
      </c>
    </row>
    <row r="25" ht="19.5" customHeight="1">
      <c r="A25" s="212">
        <v>20.0</v>
      </c>
      <c r="B25" s="83" t="s">
        <v>1693</v>
      </c>
      <c r="C25" s="212">
        <v>63.0</v>
      </c>
      <c r="D25" s="83"/>
      <c r="E25" s="141" t="s">
        <v>1694</v>
      </c>
      <c r="F25" s="83"/>
      <c r="G25" s="83">
        <v>1440000.0</v>
      </c>
    </row>
    <row r="26" ht="19.5" customHeight="1">
      <c r="A26" s="212">
        <v>21.0</v>
      </c>
      <c r="B26" s="83" t="s">
        <v>1696</v>
      </c>
      <c r="C26" s="212">
        <v>75.0</v>
      </c>
      <c r="D26" s="83"/>
      <c r="E26" s="141" t="s">
        <v>1699</v>
      </c>
      <c r="F26" s="83"/>
      <c r="G26" s="83">
        <v>2880000.0</v>
      </c>
    </row>
    <row r="27" ht="19.5" customHeight="1">
      <c r="A27" s="212">
        <v>22.0</v>
      </c>
      <c r="B27" s="83" t="s">
        <v>1701</v>
      </c>
      <c r="C27" s="212">
        <v>76.0</v>
      </c>
      <c r="D27" s="83"/>
      <c r="E27" s="141" t="s">
        <v>1702</v>
      </c>
      <c r="F27" s="83"/>
      <c r="G27" s="83">
        <v>5400000.0</v>
      </c>
    </row>
    <row r="28" ht="19.5" customHeight="1">
      <c r="A28" s="212">
        <v>23.0</v>
      </c>
      <c r="B28" s="83" t="s">
        <v>1703</v>
      </c>
      <c r="C28" s="212">
        <v>6.0</v>
      </c>
      <c r="D28" s="83"/>
      <c r="E28" s="141" t="s">
        <v>1705</v>
      </c>
      <c r="F28" s="83"/>
      <c r="G28" s="83">
        <v>2880000.0</v>
      </c>
    </row>
    <row r="29" ht="19.5" customHeight="1">
      <c r="A29" s="212">
        <v>24.0</v>
      </c>
      <c r="B29" s="83" t="s">
        <v>1706</v>
      </c>
      <c r="C29" s="212" t="s">
        <v>1707</v>
      </c>
      <c r="D29" s="83"/>
      <c r="E29" s="255" t="s">
        <v>1708</v>
      </c>
      <c r="F29" s="83"/>
      <c r="G29" s="83">
        <v>1800000.0</v>
      </c>
    </row>
    <row r="30" ht="19.5" customHeight="1">
      <c r="A30" s="212">
        <v>25.0</v>
      </c>
      <c r="B30" s="83" t="s">
        <v>1709</v>
      </c>
      <c r="C30" s="212" t="s">
        <v>1535</v>
      </c>
      <c r="D30" s="83"/>
      <c r="E30" s="141" t="s">
        <v>1710</v>
      </c>
      <c r="F30" s="83"/>
      <c r="G30" s="83">
        <v>2880000.0</v>
      </c>
    </row>
    <row r="31" ht="19.5" customHeight="1">
      <c r="A31" s="212">
        <v>26.0</v>
      </c>
      <c r="B31" s="83" t="s">
        <v>1711</v>
      </c>
      <c r="C31" s="212" t="s">
        <v>1713</v>
      </c>
      <c r="D31" s="83"/>
      <c r="E31" s="255" t="s">
        <v>1715</v>
      </c>
      <c r="F31" s="83"/>
      <c r="G31" s="83">
        <v>7200000.0</v>
      </c>
    </row>
    <row r="32" ht="19.5" customHeight="1">
      <c r="A32" s="212">
        <v>27.0</v>
      </c>
      <c r="B32" s="83" t="s">
        <v>1717</v>
      </c>
      <c r="C32" s="212" t="s">
        <v>1713</v>
      </c>
      <c r="D32" s="83"/>
      <c r="E32" s="141" t="s">
        <v>1718</v>
      </c>
      <c r="F32" s="83"/>
      <c r="G32" s="83">
        <v>1800000.0</v>
      </c>
    </row>
    <row r="33" ht="19.5" customHeight="1">
      <c r="A33" s="212">
        <v>28.0</v>
      </c>
      <c r="B33" s="83" t="s">
        <v>1719</v>
      </c>
      <c r="C33" s="212" t="s">
        <v>1720</v>
      </c>
      <c r="D33" s="83"/>
      <c r="E33" s="141" t="s">
        <v>1722</v>
      </c>
      <c r="F33" s="83"/>
      <c r="G33" s="83">
        <v>5400000.0</v>
      </c>
    </row>
    <row r="34" ht="19.5" customHeight="1">
      <c r="A34" s="212"/>
      <c r="B34" s="83"/>
      <c r="C34" s="212"/>
      <c r="D34" s="83"/>
      <c r="E34" s="141"/>
      <c r="F34" s="83"/>
      <c r="G34" s="83"/>
    </row>
    <row r="35" ht="19.5" customHeight="1">
      <c r="A35" s="212"/>
      <c r="B35" s="83"/>
      <c r="C35" s="212"/>
      <c r="D35" s="83"/>
      <c r="E35" s="141" t="s">
        <v>1724</v>
      </c>
      <c r="F35" s="83">
        <v>0.0</v>
      </c>
      <c r="G35" s="83">
        <v>8.316E7</v>
      </c>
    </row>
    <row r="36" ht="19.5" customHeight="1">
      <c r="A36" s="247"/>
      <c r="B36" s="154"/>
      <c r="C36" s="247"/>
      <c r="D36" s="154"/>
      <c r="E36" s="155"/>
      <c r="F36" s="154"/>
      <c r="G36" s="154"/>
    </row>
    <row r="37" ht="19.5" customHeight="1">
      <c r="A37" s="212">
        <v>1.0</v>
      </c>
      <c r="B37" s="83" t="s">
        <v>1728</v>
      </c>
      <c r="C37" s="212">
        <v>6.0</v>
      </c>
      <c r="D37" s="83"/>
      <c r="E37" s="141" t="s">
        <v>1729</v>
      </c>
      <c r="F37" s="83"/>
      <c r="G37" s="83">
        <v>7200000.0</v>
      </c>
    </row>
    <row r="38" ht="19.5" customHeight="1">
      <c r="A38" s="212">
        <v>2.0</v>
      </c>
      <c r="B38" s="83" t="s">
        <v>1730</v>
      </c>
      <c r="C38" s="212">
        <v>9.0</v>
      </c>
      <c r="D38" s="83"/>
      <c r="E38" s="141" t="s">
        <v>1731</v>
      </c>
      <c r="F38" s="83"/>
      <c r="G38" s="83">
        <v>5400000.0</v>
      </c>
    </row>
    <row r="39" ht="19.5" customHeight="1">
      <c r="A39" s="212">
        <v>3.0</v>
      </c>
      <c r="B39" s="83" t="s">
        <v>1733</v>
      </c>
      <c r="C39" s="212">
        <v>37.0</v>
      </c>
      <c r="D39" s="83"/>
      <c r="E39" s="141" t="s">
        <v>1735</v>
      </c>
      <c r="F39" s="83"/>
      <c r="G39" s="83">
        <v>3600000.0</v>
      </c>
    </row>
    <row r="40" ht="19.5" customHeight="1">
      <c r="A40" s="212">
        <v>4.0</v>
      </c>
      <c r="B40" s="83" t="s">
        <v>1736</v>
      </c>
      <c r="C40" s="212">
        <v>49.0</v>
      </c>
      <c r="D40" s="83"/>
      <c r="E40" s="141" t="s">
        <v>1738</v>
      </c>
      <c r="F40" s="83"/>
      <c r="G40" s="83">
        <v>3600000.0</v>
      </c>
    </row>
    <row r="41" ht="19.5" customHeight="1">
      <c r="A41" s="212">
        <v>5.0</v>
      </c>
      <c r="B41" s="83" t="s">
        <v>1741</v>
      </c>
      <c r="C41" s="212">
        <v>62.0</v>
      </c>
      <c r="D41" s="83"/>
      <c r="E41" s="141" t="s">
        <v>1742</v>
      </c>
      <c r="F41" s="83"/>
      <c r="G41" s="83">
        <v>1800000.0</v>
      </c>
    </row>
    <row r="42" ht="19.5" customHeight="1">
      <c r="A42" s="212">
        <v>6.0</v>
      </c>
      <c r="B42" s="83" t="s">
        <v>1744</v>
      </c>
      <c r="C42" s="212">
        <v>73.0</v>
      </c>
      <c r="D42" s="83"/>
      <c r="E42" s="141" t="s">
        <v>1746</v>
      </c>
      <c r="F42" s="83"/>
      <c r="G42" s="83">
        <v>2.68E7</v>
      </c>
    </row>
    <row r="43" ht="19.5" customHeight="1">
      <c r="A43" s="212">
        <v>7.0</v>
      </c>
      <c r="B43" s="83" t="s">
        <v>1749</v>
      </c>
      <c r="C43" s="212">
        <v>8.0</v>
      </c>
      <c r="D43" s="83"/>
      <c r="E43" s="141" t="s">
        <v>1751</v>
      </c>
      <c r="F43" s="83"/>
      <c r="G43" s="83">
        <v>2160000.0</v>
      </c>
    </row>
    <row r="44" ht="19.5" customHeight="1">
      <c r="A44" s="212">
        <v>8.0</v>
      </c>
      <c r="B44" s="83" t="s">
        <v>1752</v>
      </c>
      <c r="C44" s="212">
        <v>11.0</v>
      </c>
      <c r="D44" s="83"/>
      <c r="E44" s="141" t="s">
        <v>1753</v>
      </c>
      <c r="F44" s="83"/>
      <c r="G44" s="83">
        <v>2160000.0</v>
      </c>
    </row>
    <row r="45" ht="19.5" customHeight="1">
      <c r="A45" s="212">
        <v>9.0</v>
      </c>
      <c r="B45" s="83" t="s">
        <v>1756</v>
      </c>
      <c r="C45" s="212">
        <v>13.0</v>
      </c>
      <c r="D45" s="83"/>
      <c r="E45" s="141" t="s">
        <v>1758</v>
      </c>
      <c r="F45" s="83"/>
      <c r="G45" s="83">
        <v>2160000.0</v>
      </c>
    </row>
    <row r="46" ht="19.5" customHeight="1">
      <c r="A46" s="212">
        <v>10.0</v>
      </c>
      <c r="B46" s="83" t="s">
        <v>1760</v>
      </c>
      <c r="C46" s="212">
        <v>22.0</v>
      </c>
      <c r="D46" s="83"/>
      <c r="E46" s="141" t="s">
        <v>1763</v>
      </c>
      <c r="F46" s="83"/>
      <c r="G46" s="83">
        <v>1800000.0</v>
      </c>
    </row>
    <row r="47" ht="19.5" customHeight="1">
      <c r="A47" s="212">
        <v>11.0</v>
      </c>
      <c r="B47" s="83" t="s">
        <v>1766</v>
      </c>
      <c r="C47" s="212" t="s">
        <v>1767</v>
      </c>
      <c r="D47" s="83"/>
      <c r="E47" s="255" t="s">
        <v>1769</v>
      </c>
      <c r="F47" s="83"/>
      <c r="G47" s="83">
        <v>3600000.0</v>
      </c>
    </row>
    <row r="48" ht="19.5" customHeight="1">
      <c r="A48" s="212">
        <v>12.0</v>
      </c>
      <c r="B48" s="83" t="s">
        <v>1771</v>
      </c>
      <c r="C48" s="212">
        <v>20.0</v>
      </c>
      <c r="D48" s="83"/>
      <c r="E48" s="141" t="s">
        <v>1773</v>
      </c>
      <c r="F48" s="83"/>
      <c r="G48" s="83">
        <v>720000.0</v>
      </c>
    </row>
    <row r="49" ht="19.5" customHeight="1">
      <c r="A49" s="212">
        <v>13.0</v>
      </c>
      <c r="B49" s="83" t="s">
        <v>1774</v>
      </c>
      <c r="C49" s="212" t="s">
        <v>1775</v>
      </c>
      <c r="D49" s="83"/>
      <c r="E49" s="255" t="s">
        <v>1779</v>
      </c>
      <c r="F49" s="83"/>
      <c r="G49" s="83">
        <v>7200000.0</v>
      </c>
    </row>
    <row r="50" ht="19.5" customHeight="1">
      <c r="A50" s="212">
        <v>14.0</v>
      </c>
      <c r="B50" s="83" t="s">
        <v>1782</v>
      </c>
      <c r="C50" s="212">
        <v>67.0</v>
      </c>
      <c r="D50" s="83"/>
      <c r="E50" s="141" t="s">
        <v>1783</v>
      </c>
      <c r="F50" s="83"/>
      <c r="G50" s="83">
        <v>2520000.0</v>
      </c>
    </row>
    <row r="51" ht="19.5" customHeight="1">
      <c r="A51" s="212">
        <v>15.0</v>
      </c>
      <c r="B51" s="83" t="s">
        <v>1787</v>
      </c>
      <c r="C51" s="212">
        <v>29.0</v>
      </c>
      <c r="D51" s="83"/>
      <c r="E51" s="141" t="s">
        <v>1788</v>
      </c>
      <c r="F51" s="83"/>
      <c r="G51" s="83">
        <v>1440000.0</v>
      </c>
    </row>
    <row r="52" ht="19.5" customHeight="1">
      <c r="A52" s="212">
        <v>16.0</v>
      </c>
      <c r="B52" s="83" t="s">
        <v>1792</v>
      </c>
      <c r="C52" s="212" t="s">
        <v>1707</v>
      </c>
      <c r="D52" s="83"/>
      <c r="E52" s="141" t="s">
        <v>1795</v>
      </c>
      <c r="F52" s="83"/>
      <c r="G52" s="83">
        <v>3600000.0</v>
      </c>
    </row>
    <row r="53" ht="19.5" customHeight="1">
      <c r="A53" s="212">
        <v>17.0</v>
      </c>
      <c r="B53" s="83" t="s">
        <v>1796</v>
      </c>
      <c r="C53" s="212" t="s">
        <v>1377</v>
      </c>
      <c r="D53" s="83"/>
      <c r="E53" s="141" t="s">
        <v>1800</v>
      </c>
      <c r="F53" s="83"/>
      <c r="G53" s="83">
        <v>1.08E7</v>
      </c>
    </row>
    <row r="54" ht="19.5" customHeight="1">
      <c r="A54" s="212">
        <v>18.0</v>
      </c>
      <c r="B54" s="83" t="s">
        <v>1803</v>
      </c>
      <c r="C54" s="212" t="s">
        <v>1805</v>
      </c>
      <c r="D54" s="83"/>
      <c r="E54" s="255" t="s">
        <v>1807</v>
      </c>
      <c r="F54" s="83"/>
      <c r="G54" s="83">
        <v>7200000.0</v>
      </c>
    </row>
    <row r="55" ht="19.5" customHeight="1">
      <c r="A55" s="212"/>
      <c r="B55" s="83"/>
      <c r="C55" s="212"/>
      <c r="D55" s="83"/>
      <c r="E55" s="141"/>
      <c r="F55" s="83"/>
      <c r="G55" s="83"/>
    </row>
    <row r="56" ht="19.5" customHeight="1">
      <c r="A56" s="212"/>
      <c r="B56" s="83"/>
      <c r="C56" s="212"/>
      <c r="D56" s="83"/>
      <c r="E56" s="141" t="s">
        <v>1810</v>
      </c>
      <c r="F56" s="83">
        <v>0.0</v>
      </c>
      <c r="G56" s="83">
        <v>9.376E7</v>
      </c>
    </row>
    <row r="57" ht="19.5" customHeight="1">
      <c r="A57" s="247"/>
      <c r="B57" s="154"/>
      <c r="C57" s="247"/>
      <c r="D57" s="154"/>
      <c r="E57" s="155"/>
      <c r="F57" s="154"/>
      <c r="G57" s="154"/>
    </row>
    <row r="58" ht="19.5" customHeight="1">
      <c r="A58" s="212"/>
      <c r="B58" s="83"/>
      <c r="C58" s="212"/>
      <c r="D58" s="83"/>
      <c r="E58" s="141"/>
      <c r="F58" s="83"/>
      <c r="G58" s="83"/>
    </row>
    <row r="59" ht="19.5" customHeight="1">
      <c r="A59" s="212">
        <v>1.0</v>
      </c>
      <c r="B59" s="83" t="s">
        <v>1817</v>
      </c>
      <c r="C59" s="212"/>
      <c r="D59" s="83"/>
      <c r="E59" s="141" t="s">
        <v>1820</v>
      </c>
      <c r="F59" s="83"/>
      <c r="G59" s="83">
        <v>4464000.0</v>
      </c>
    </row>
    <row r="60" ht="19.5" customHeight="1">
      <c r="A60" s="212">
        <v>2.0</v>
      </c>
      <c r="B60" s="83" t="s">
        <v>1821</v>
      </c>
      <c r="C60" s="212"/>
      <c r="D60" s="83"/>
      <c r="E60" s="141" t="s">
        <v>4630</v>
      </c>
      <c r="F60" s="83"/>
      <c r="G60" s="83">
        <v>4464000.0</v>
      </c>
    </row>
    <row r="61" ht="19.5" customHeight="1">
      <c r="A61" s="212">
        <v>3.0</v>
      </c>
      <c r="B61" s="83" t="s">
        <v>4635</v>
      </c>
      <c r="C61" s="212">
        <v>53.0</v>
      </c>
      <c r="D61" s="83"/>
      <c r="E61" s="141" t="s">
        <v>4637</v>
      </c>
      <c r="F61" s="83"/>
      <c r="G61" s="83">
        <v>7200000.0</v>
      </c>
    </row>
    <row r="62" ht="19.5" customHeight="1">
      <c r="A62" s="212">
        <v>4.0</v>
      </c>
      <c r="B62" s="83" t="s">
        <v>4978</v>
      </c>
      <c r="C62" s="212">
        <v>75.0</v>
      </c>
      <c r="D62" s="83"/>
      <c r="E62" s="141" t="s">
        <v>4980</v>
      </c>
      <c r="F62" s="83"/>
      <c r="G62" s="83">
        <v>2.376E7</v>
      </c>
    </row>
    <row r="63" ht="19.5" customHeight="1">
      <c r="A63" s="212">
        <v>5.0</v>
      </c>
      <c r="B63" s="83" t="s">
        <v>4983</v>
      </c>
      <c r="C63" s="212" t="s">
        <v>4634</v>
      </c>
      <c r="D63" s="83"/>
      <c r="E63" s="255" t="s">
        <v>4984</v>
      </c>
      <c r="F63" s="83"/>
      <c r="G63" s="83">
        <v>2880000.0</v>
      </c>
    </row>
    <row r="64" ht="19.5" customHeight="1">
      <c r="A64" s="212">
        <v>6.0</v>
      </c>
      <c r="B64" s="83" t="s">
        <v>4986</v>
      </c>
      <c r="C64" s="212" t="s">
        <v>4987</v>
      </c>
      <c r="D64" s="83"/>
      <c r="E64" s="255" t="s">
        <v>4991</v>
      </c>
      <c r="F64" s="83"/>
      <c r="G64" s="83">
        <v>3600000.0</v>
      </c>
    </row>
    <row r="65" ht="19.5" customHeight="1">
      <c r="A65" s="212">
        <v>7.0</v>
      </c>
      <c r="B65" s="83" t="s">
        <v>4994</v>
      </c>
      <c r="C65" s="212"/>
      <c r="D65" s="83"/>
      <c r="E65" s="255" t="s">
        <v>4997</v>
      </c>
      <c r="F65" s="83"/>
      <c r="G65" s="83">
        <v>3600000.0</v>
      </c>
    </row>
    <row r="66" ht="19.5" customHeight="1">
      <c r="A66" s="212">
        <v>8.0</v>
      </c>
      <c r="B66" s="83" t="s">
        <v>4998</v>
      </c>
      <c r="C66" s="212"/>
      <c r="D66" s="83"/>
      <c r="E66" s="255" t="s">
        <v>5393</v>
      </c>
      <c r="F66" s="83"/>
      <c r="G66" s="83">
        <v>1.3E8</v>
      </c>
    </row>
    <row r="67" ht="19.5" customHeight="1">
      <c r="A67" s="212">
        <v>9.0</v>
      </c>
      <c r="B67" s="83" t="s">
        <v>5395</v>
      </c>
      <c r="C67" s="212" t="s">
        <v>5008</v>
      </c>
      <c r="D67" s="83"/>
      <c r="E67" s="255" t="s">
        <v>5397</v>
      </c>
      <c r="F67" s="83"/>
      <c r="G67" s="83">
        <v>3600000.0</v>
      </c>
    </row>
    <row r="68" ht="19.5" customHeight="1">
      <c r="A68" s="212">
        <v>10.0</v>
      </c>
      <c r="B68" s="83" t="s">
        <v>5399</v>
      </c>
      <c r="C68" s="212">
        <v>12.0</v>
      </c>
      <c r="D68" s="83"/>
      <c r="E68" s="141" t="s">
        <v>5401</v>
      </c>
      <c r="F68" s="83"/>
      <c r="G68" s="83">
        <v>3600000.0</v>
      </c>
    </row>
    <row r="69" ht="19.5" customHeight="1">
      <c r="A69" s="212">
        <v>11.0</v>
      </c>
      <c r="B69" s="83" t="s">
        <v>5645</v>
      </c>
      <c r="C69" s="212">
        <v>21.0</v>
      </c>
      <c r="D69" s="83"/>
      <c r="E69" s="141" t="s">
        <v>5647</v>
      </c>
      <c r="F69" s="83"/>
      <c r="G69" s="83">
        <v>1800000.0</v>
      </c>
    </row>
    <row r="70" ht="19.5" customHeight="1">
      <c r="A70" s="212">
        <v>12.0</v>
      </c>
      <c r="B70" s="83" t="s">
        <v>5648</v>
      </c>
      <c r="C70" s="212">
        <v>52.0</v>
      </c>
      <c r="D70" s="83"/>
      <c r="E70" s="141" t="s">
        <v>5650</v>
      </c>
      <c r="F70" s="83"/>
      <c r="G70" s="83">
        <v>1800000.0</v>
      </c>
    </row>
    <row r="71" ht="19.5" customHeight="1">
      <c r="A71" s="212">
        <v>13.0</v>
      </c>
      <c r="B71" s="83" t="s">
        <v>5652</v>
      </c>
      <c r="C71" s="212">
        <v>52.0</v>
      </c>
      <c r="D71" s="83"/>
      <c r="E71" s="141" t="s">
        <v>5654</v>
      </c>
      <c r="F71" s="83"/>
      <c r="G71" s="83">
        <v>1800000.0</v>
      </c>
    </row>
    <row r="72" ht="19.5" customHeight="1">
      <c r="A72" s="212">
        <v>14.0</v>
      </c>
      <c r="B72" s="83" t="s">
        <v>5655</v>
      </c>
      <c r="C72" s="212" t="s">
        <v>1385</v>
      </c>
      <c r="D72" s="83"/>
      <c r="E72" s="255" t="s">
        <v>5659</v>
      </c>
      <c r="F72" s="83"/>
      <c r="G72" s="83">
        <v>4800000.0</v>
      </c>
    </row>
    <row r="73" ht="19.5" customHeight="1">
      <c r="A73" s="212">
        <v>15.0</v>
      </c>
      <c r="B73" s="83" t="s">
        <v>5912</v>
      </c>
      <c r="C73" s="212"/>
      <c r="D73" s="83"/>
      <c r="E73" s="141" t="s">
        <v>5915</v>
      </c>
      <c r="F73" s="83"/>
      <c r="G73" s="83">
        <v>3600000.0</v>
      </c>
    </row>
    <row r="74" ht="19.5" customHeight="1">
      <c r="A74" s="212">
        <v>16.0</v>
      </c>
      <c r="B74" s="83" t="s">
        <v>5924</v>
      </c>
      <c r="C74" s="212">
        <v>21.0</v>
      </c>
      <c r="D74" s="83"/>
      <c r="E74" s="141" t="s">
        <v>5926</v>
      </c>
      <c r="F74" s="83"/>
      <c r="G74" s="83">
        <v>3600000.0</v>
      </c>
    </row>
    <row r="75" ht="19.5" customHeight="1">
      <c r="A75" s="212">
        <v>17.0</v>
      </c>
      <c r="B75" s="83" t="s">
        <v>5932</v>
      </c>
      <c r="C75" s="212">
        <v>42.0</v>
      </c>
      <c r="D75" s="83"/>
      <c r="E75" s="141" t="s">
        <v>5936</v>
      </c>
      <c r="F75" s="83"/>
      <c r="G75" s="83">
        <v>1800000.0</v>
      </c>
    </row>
    <row r="76" ht="19.5" customHeight="1">
      <c r="A76" s="212">
        <v>18.0</v>
      </c>
      <c r="B76" s="83" t="s">
        <v>5941</v>
      </c>
      <c r="C76" s="212" t="s">
        <v>5944</v>
      </c>
      <c r="D76" s="83"/>
      <c r="E76" s="255" t="s">
        <v>5950</v>
      </c>
      <c r="F76" s="83"/>
      <c r="G76" s="83">
        <v>6.048E7</v>
      </c>
    </row>
    <row r="77" ht="19.5" customHeight="1">
      <c r="A77" s="212">
        <v>19.0</v>
      </c>
      <c r="B77" s="83" t="s">
        <v>5953</v>
      </c>
      <c r="C77" s="212">
        <v>7.0</v>
      </c>
      <c r="D77" s="83"/>
      <c r="E77" s="141" t="s">
        <v>5958</v>
      </c>
      <c r="F77" s="83"/>
      <c r="G77" s="83">
        <v>2.16E7</v>
      </c>
    </row>
    <row r="78" ht="19.5" customHeight="1">
      <c r="A78" s="212">
        <v>20.0</v>
      </c>
      <c r="B78" s="83" t="s">
        <v>5963</v>
      </c>
      <c r="C78" s="212" t="s">
        <v>1385</v>
      </c>
      <c r="D78" s="83"/>
      <c r="E78" s="255" t="s">
        <v>5967</v>
      </c>
      <c r="F78" s="83"/>
      <c r="G78" s="83">
        <v>4000000.0</v>
      </c>
    </row>
    <row r="79" ht="19.5" customHeight="1">
      <c r="A79" s="212">
        <v>21.0</v>
      </c>
      <c r="B79" s="83" t="s">
        <v>5971</v>
      </c>
      <c r="C79" s="212">
        <v>8.0</v>
      </c>
      <c r="D79" s="83"/>
      <c r="E79" s="141" t="s">
        <v>5977</v>
      </c>
      <c r="F79" s="83"/>
      <c r="G79" s="83">
        <v>7200000.0</v>
      </c>
    </row>
    <row r="80" ht="19.5" customHeight="1">
      <c r="A80" s="212">
        <v>22.0</v>
      </c>
      <c r="B80" s="83" t="s">
        <v>5983</v>
      </c>
      <c r="C80" s="212">
        <v>8.0</v>
      </c>
      <c r="D80" s="83"/>
      <c r="E80" s="141" t="s">
        <v>5984</v>
      </c>
      <c r="F80" s="83"/>
      <c r="G80" s="83">
        <v>5760000.0</v>
      </c>
    </row>
    <row r="81" ht="19.5" customHeight="1">
      <c r="A81" s="212">
        <v>23.0</v>
      </c>
      <c r="B81" s="83" t="s">
        <v>5991</v>
      </c>
      <c r="C81" s="212" t="s">
        <v>1385</v>
      </c>
      <c r="D81" s="83"/>
      <c r="E81" s="255" t="s">
        <v>5995</v>
      </c>
      <c r="F81" s="83"/>
      <c r="G81" s="83">
        <v>1.44E7</v>
      </c>
    </row>
    <row r="82" ht="19.5" customHeight="1">
      <c r="A82" s="212">
        <v>24.0</v>
      </c>
      <c r="B82" s="83" t="s">
        <v>5998</v>
      </c>
      <c r="C82" s="212" t="s">
        <v>1385</v>
      </c>
      <c r="D82" s="83"/>
      <c r="E82" s="255" t="s">
        <v>6003</v>
      </c>
      <c r="F82" s="83"/>
      <c r="G82" s="83">
        <v>5600000.0</v>
      </c>
    </row>
    <row r="83" ht="19.5" customHeight="1">
      <c r="A83" s="212">
        <v>25.0</v>
      </c>
      <c r="B83" s="83" t="s">
        <v>6008</v>
      </c>
      <c r="C83" s="212">
        <v>9.0</v>
      </c>
      <c r="D83" s="83"/>
      <c r="E83" s="141" t="s">
        <v>6012</v>
      </c>
      <c r="F83" s="83"/>
      <c r="G83" s="83">
        <v>1.44E7</v>
      </c>
    </row>
    <row r="84" ht="19.5" customHeight="1">
      <c r="A84" s="212">
        <v>26.0</v>
      </c>
      <c r="B84" s="83" t="s">
        <v>6015</v>
      </c>
      <c r="C84" s="212">
        <v>9.0</v>
      </c>
      <c r="D84" s="83"/>
      <c r="E84" s="141" t="s">
        <v>6020</v>
      </c>
      <c r="F84" s="83"/>
      <c r="G84" s="83">
        <v>4000000.0</v>
      </c>
    </row>
    <row r="85" ht="19.5" customHeight="1">
      <c r="A85" s="212">
        <v>27.0</v>
      </c>
      <c r="B85" s="83" t="s">
        <v>6224</v>
      </c>
      <c r="C85" s="212">
        <v>9.0</v>
      </c>
      <c r="D85" s="83"/>
      <c r="E85" s="141" t="s">
        <v>6228</v>
      </c>
      <c r="F85" s="83"/>
      <c r="G85" s="83">
        <v>1.04E7</v>
      </c>
    </row>
    <row r="86" ht="19.5" customHeight="1">
      <c r="A86" s="212">
        <v>28.0</v>
      </c>
      <c r="B86" s="83" t="s">
        <v>6232</v>
      </c>
      <c r="C86" s="212" t="s">
        <v>1668</v>
      </c>
      <c r="D86" s="83"/>
      <c r="E86" s="255" t="s">
        <v>6236</v>
      </c>
      <c r="F86" s="83"/>
      <c r="G86" s="83">
        <v>3600000.0</v>
      </c>
    </row>
    <row r="87" ht="19.5" customHeight="1">
      <c r="A87" s="212">
        <v>29.0</v>
      </c>
      <c r="B87" s="83" t="s">
        <v>6238</v>
      </c>
      <c r="C87" s="212" t="s">
        <v>6239</v>
      </c>
      <c r="D87" s="83"/>
      <c r="E87" s="255" t="s">
        <v>6244</v>
      </c>
      <c r="F87" s="83"/>
      <c r="G87" s="83">
        <v>1440000.0</v>
      </c>
    </row>
    <row r="88" ht="19.5" customHeight="1">
      <c r="A88" s="212">
        <v>30.0</v>
      </c>
      <c r="B88" s="83" t="s">
        <v>6774</v>
      </c>
      <c r="C88" s="212" t="s">
        <v>6239</v>
      </c>
      <c r="D88" s="83"/>
      <c r="E88" s="255" t="s">
        <v>6775</v>
      </c>
      <c r="F88" s="83"/>
      <c r="G88" s="83">
        <v>1440000.0</v>
      </c>
    </row>
    <row r="89" ht="19.5" customHeight="1">
      <c r="A89" s="212">
        <v>31.0</v>
      </c>
      <c r="B89" s="83" t="s">
        <v>6777</v>
      </c>
      <c r="C89" s="212">
        <v>41.0</v>
      </c>
      <c r="D89" s="83"/>
      <c r="E89" s="141" t="s">
        <v>6778</v>
      </c>
      <c r="F89" s="83"/>
      <c r="G89" s="83">
        <v>3600000.0</v>
      </c>
    </row>
    <row r="90" ht="19.5" customHeight="1">
      <c r="A90" s="212">
        <v>32.0</v>
      </c>
      <c r="B90" s="83" t="s">
        <v>6783</v>
      </c>
      <c r="C90" s="212">
        <v>42.0</v>
      </c>
      <c r="D90" s="83"/>
      <c r="E90" s="141" t="s">
        <v>6785</v>
      </c>
      <c r="F90" s="83"/>
      <c r="G90" s="83">
        <v>5760000.0</v>
      </c>
    </row>
    <row r="91" ht="19.5" customHeight="1">
      <c r="A91" s="212">
        <v>33.0</v>
      </c>
      <c r="B91" s="83" t="s">
        <v>6792</v>
      </c>
      <c r="C91" s="212">
        <v>44.0</v>
      </c>
      <c r="D91" s="83"/>
      <c r="E91" s="141" t="s">
        <v>6794</v>
      </c>
      <c r="F91" s="83"/>
      <c r="G91" s="83">
        <v>2160000.0</v>
      </c>
    </row>
    <row r="92" ht="19.5" customHeight="1">
      <c r="A92" s="212">
        <v>34.0</v>
      </c>
      <c r="B92" s="83" t="s">
        <v>6798</v>
      </c>
      <c r="C92" s="212" t="s">
        <v>6800</v>
      </c>
      <c r="D92" s="83"/>
      <c r="E92" s="255" t="s">
        <v>6802</v>
      </c>
      <c r="F92" s="83"/>
      <c r="G92" s="83">
        <v>1080000.0</v>
      </c>
    </row>
    <row r="93" ht="19.5" customHeight="1">
      <c r="A93" s="212">
        <v>35.0</v>
      </c>
      <c r="B93" s="83" t="s">
        <v>6807</v>
      </c>
      <c r="C93" s="212" t="s">
        <v>6800</v>
      </c>
      <c r="D93" s="83"/>
      <c r="E93" s="255" t="s">
        <v>6810</v>
      </c>
      <c r="F93" s="83"/>
      <c r="G93" s="83">
        <v>1080000.0</v>
      </c>
    </row>
    <row r="94" ht="19.5" customHeight="1">
      <c r="A94" s="212">
        <v>36.0</v>
      </c>
      <c r="B94" s="83" t="s">
        <v>6814</v>
      </c>
      <c r="C94" s="212">
        <v>49.0</v>
      </c>
      <c r="D94" s="83"/>
      <c r="E94" s="141" t="s">
        <v>6818</v>
      </c>
      <c r="F94" s="83"/>
      <c r="G94" s="83">
        <v>1080000.0</v>
      </c>
    </row>
    <row r="95" ht="19.5" customHeight="1">
      <c r="A95" s="212">
        <v>37.0</v>
      </c>
      <c r="B95" s="83" t="s">
        <v>6821</v>
      </c>
      <c r="C95" s="212">
        <v>50.0</v>
      </c>
      <c r="D95" s="83"/>
      <c r="E95" s="141" t="s">
        <v>6827</v>
      </c>
      <c r="F95" s="83"/>
      <c r="G95" s="83">
        <v>1440000.0</v>
      </c>
    </row>
    <row r="96" ht="19.5" customHeight="1">
      <c r="A96" s="212">
        <v>38.0</v>
      </c>
      <c r="B96" s="83" t="s">
        <v>6832</v>
      </c>
      <c r="C96" s="212"/>
      <c r="D96" s="83"/>
      <c r="E96" s="141" t="s">
        <v>6880</v>
      </c>
      <c r="F96" s="83"/>
      <c r="G96" s="83">
        <v>5400000.0</v>
      </c>
    </row>
    <row r="97" ht="19.5" customHeight="1">
      <c r="A97" s="247"/>
      <c r="B97" s="154"/>
      <c r="C97" s="247"/>
      <c r="D97" s="154"/>
      <c r="E97" s="155"/>
      <c r="F97" s="154"/>
      <c r="G97" s="154"/>
    </row>
    <row r="98" ht="19.5" customHeight="1">
      <c r="A98" s="212">
        <v>39.0</v>
      </c>
      <c r="B98" s="83" t="s">
        <v>6893</v>
      </c>
      <c r="C98" s="212">
        <v>57.0</v>
      </c>
      <c r="D98" s="83"/>
      <c r="E98" s="141" t="s">
        <v>6896</v>
      </c>
      <c r="F98" s="83"/>
      <c r="G98" s="83">
        <v>2160000.0</v>
      </c>
    </row>
    <row r="99" ht="19.5" customHeight="1">
      <c r="A99" s="212">
        <v>40.0</v>
      </c>
      <c r="B99" s="83" t="s">
        <v>6904</v>
      </c>
      <c r="C99" s="212">
        <v>58.0</v>
      </c>
      <c r="D99" s="83"/>
      <c r="E99" s="141" t="s">
        <v>6910</v>
      </c>
      <c r="F99" s="83"/>
      <c r="G99" s="83">
        <v>1080000.0</v>
      </c>
    </row>
    <row r="100" ht="19.5" customHeight="1">
      <c r="A100" s="212">
        <v>41.0</v>
      </c>
      <c r="B100" s="83" t="s">
        <v>6916</v>
      </c>
      <c r="C100" s="212">
        <v>58.0</v>
      </c>
      <c r="D100" s="83"/>
      <c r="E100" s="141" t="s">
        <v>6921</v>
      </c>
      <c r="F100" s="83"/>
      <c r="G100" s="83">
        <v>2880000.0</v>
      </c>
    </row>
    <row r="101" ht="19.5" customHeight="1">
      <c r="A101" s="212">
        <v>42.0</v>
      </c>
      <c r="B101" s="83" t="s">
        <v>6930</v>
      </c>
      <c r="C101" s="212" t="s">
        <v>4090</v>
      </c>
      <c r="D101" s="83"/>
      <c r="E101" s="141" t="s">
        <v>6933</v>
      </c>
      <c r="F101" s="83"/>
      <c r="G101" s="83">
        <v>5600000.0</v>
      </c>
    </row>
    <row r="102" ht="19.5" customHeight="1">
      <c r="A102" s="212">
        <v>43.0</v>
      </c>
      <c r="B102" s="83" t="s">
        <v>6934</v>
      </c>
      <c r="C102" s="212" t="s">
        <v>1707</v>
      </c>
      <c r="D102" s="83"/>
      <c r="E102" s="255" t="s">
        <v>6936</v>
      </c>
      <c r="F102" s="83"/>
      <c r="G102" s="83">
        <v>7200000.0</v>
      </c>
    </row>
    <row r="103" ht="19.5" customHeight="1">
      <c r="A103" s="212">
        <v>44.0</v>
      </c>
      <c r="B103" s="83" t="s">
        <v>6940</v>
      </c>
      <c r="C103" s="212"/>
      <c r="D103" s="83"/>
      <c r="E103" s="255" t="s">
        <v>6943</v>
      </c>
      <c r="F103" s="83"/>
      <c r="G103" s="83">
        <v>7200000.0</v>
      </c>
    </row>
    <row r="104" ht="19.5" customHeight="1">
      <c r="A104" s="212">
        <v>45.0</v>
      </c>
      <c r="B104" s="83" t="s">
        <v>6946</v>
      </c>
      <c r="C104" s="212" t="s">
        <v>4965</v>
      </c>
      <c r="D104" s="83"/>
      <c r="E104" s="141" t="s">
        <v>6948</v>
      </c>
      <c r="F104" s="83"/>
      <c r="G104" s="83">
        <v>3600000.0</v>
      </c>
    </row>
    <row r="105" ht="19.5" customHeight="1">
      <c r="A105" s="212">
        <v>46.0</v>
      </c>
      <c r="B105" s="83" t="s">
        <v>6951</v>
      </c>
      <c r="C105" s="212"/>
      <c r="D105" s="83"/>
      <c r="E105" s="141" t="s">
        <v>6953</v>
      </c>
      <c r="F105" s="83"/>
      <c r="G105" s="83">
        <v>3.6E7</v>
      </c>
    </row>
    <row r="106" ht="19.5" customHeight="1">
      <c r="A106" s="212">
        <v>47.0</v>
      </c>
      <c r="B106" s="83" t="s">
        <v>6957</v>
      </c>
      <c r="C106" s="212">
        <v>28.0</v>
      </c>
      <c r="D106" s="83"/>
      <c r="E106" s="141" t="s">
        <v>6960</v>
      </c>
      <c r="F106" s="83"/>
      <c r="G106" s="83">
        <v>2.88E7</v>
      </c>
    </row>
    <row r="107" ht="19.5" customHeight="1">
      <c r="A107" s="212">
        <v>48.0</v>
      </c>
      <c r="B107" s="83" t="s">
        <v>8125</v>
      </c>
      <c r="C107" s="212">
        <v>13.0</v>
      </c>
      <c r="D107" s="83"/>
      <c r="E107" s="141" t="s">
        <v>8129</v>
      </c>
      <c r="F107" s="83"/>
      <c r="G107" s="83">
        <v>7200000.0</v>
      </c>
    </row>
    <row r="108" ht="19.5" customHeight="1">
      <c r="A108" s="212">
        <v>49.0</v>
      </c>
      <c r="B108" s="83" t="s">
        <v>8132</v>
      </c>
      <c r="C108" s="212">
        <v>15.0</v>
      </c>
      <c r="D108" s="83"/>
      <c r="E108" s="141" t="s">
        <v>8133</v>
      </c>
      <c r="F108" s="83"/>
      <c r="G108" s="83">
        <v>5040000.0</v>
      </c>
    </row>
    <row r="109" ht="19.5" customHeight="1">
      <c r="A109" s="212">
        <v>50.0</v>
      </c>
      <c r="B109" s="83" t="s">
        <v>8134</v>
      </c>
      <c r="C109" s="212" t="s">
        <v>1720</v>
      </c>
      <c r="D109" s="83"/>
      <c r="E109" s="255" t="s">
        <v>8135</v>
      </c>
      <c r="F109" s="83"/>
      <c r="G109" s="83">
        <v>6480000.0</v>
      </c>
    </row>
    <row r="110" ht="19.5" customHeight="1">
      <c r="A110" s="212">
        <v>51.0</v>
      </c>
      <c r="B110" s="83" t="s">
        <v>8137</v>
      </c>
      <c r="C110" s="212"/>
      <c r="D110" s="83"/>
      <c r="E110" s="141" t="s">
        <v>8140</v>
      </c>
      <c r="F110" s="83"/>
      <c r="G110" s="83">
        <v>7200000.0</v>
      </c>
    </row>
    <row r="111" ht="19.5" customHeight="1">
      <c r="A111" s="212">
        <v>52.0</v>
      </c>
      <c r="B111" s="83" t="s">
        <v>8142</v>
      </c>
      <c r="C111" s="212">
        <v>20.0</v>
      </c>
      <c r="D111" s="83"/>
      <c r="E111" s="141" t="s">
        <v>8145</v>
      </c>
      <c r="F111" s="83"/>
      <c r="G111" s="83">
        <v>4.32E7</v>
      </c>
    </row>
    <row r="112" ht="19.5" customHeight="1">
      <c r="A112" s="212">
        <v>53.0</v>
      </c>
      <c r="B112" s="83" t="s">
        <v>8148</v>
      </c>
      <c r="C112" s="212">
        <v>54.0</v>
      </c>
      <c r="D112" s="83"/>
      <c r="E112" s="141" t="s">
        <v>8153</v>
      </c>
      <c r="F112" s="83"/>
      <c r="G112" s="83">
        <v>3600000.0</v>
      </c>
    </row>
    <row r="113" ht="19.5" customHeight="1">
      <c r="A113" s="212">
        <v>54.0</v>
      </c>
      <c r="B113" s="83" t="s">
        <v>9409</v>
      </c>
      <c r="C113" s="212" t="s">
        <v>1805</v>
      </c>
      <c r="D113" s="83"/>
      <c r="E113" s="255" t="s">
        <v>9414</v>
      </c>
      <c r="F113" s="83"/>
      <c r="G113" s="83">
        <v>7200000.0</v>
      </c>
    </row>
    <row r="114" ht="19.5" customHeight="1">
      <c r="A114" s="212">
        <v>55.0</v>
      </c>
      <c r="B114" s="83" t="s">
        <v>9416</v>
      </c>
      <c r="C114" s="212">
        <v>76.0</v>
      </c>
      <c r="D114" s="83"/>
      <c r="E114" s="141" t="s">
        <v>9420</v>
      </c>
      <c r="F114" s="83"/>
      <c r="G114" s="83">
        <v>3600000.0</v>
      </c>
    </row>
    <row r="115" ht="19.5" customHeight="1">
      <c r="A115" s="212">
        <v>56.0</v>
      </c>
      <c r="B115" s="83" t="s">
        <v>9423</v>
      </c>
      <c r="C115" s="212">
        <v>75.0</v>
      </c>
      <c r="D115" s="83"/>
      <c r="E115" s="141" t="s">
        <v>9424</v>
      </c>
      <c r="F115" s="83"/>
      <c r="G115" s="83">
        <v>2160000.0</v>
      </c>
    </row>
    <row r="116" ht="19.5" customHeight="1">
      <c r="A116" s="212">
        <v>57.0</v>
      </c>
      <c r="B116" s="83" t="s">
        <v>9428</v>
      </c>
      <c r="C116" s="212">
        <v>1.0</v>
      </c>
      <c r="D116" s="83"/>
      <c r="E116" s="141" t="s">
        <v>9432</v>
      </c>
      <c r="F116" s="83"/>
      <c r="G116" s="83">
        <v>7200000.0</v>
      </c>
    </row>
    <row r="117" ht="19.5" customHeight="1">
      <c r="A117" s="212">
        <v>58.0</v>
      </c>
      <c r="B117" s="83" t="s">
        <v>9439</v>
      </c>
      <c r="C117" s="212">
        <v>9.0</v>
      </c>
      <c r="D117" s="83"/>
      <c r="E117" s="141" t="s">
        <v>9442</v>
      </c>
      <c r="F117" s="83"/>
      <c r="G117" s="83">
        <v>1.08E7</v>
      </c>
    </row>
    <row r="118" ht="19.5" customHeight="1">
      <c r="A118" s="212">
        <v>59.0</v>
      </c>
      <c r="B118" s="83" t="s">
        <v>9448</v>
      </c>
      <c r="C118" s="212" t="s">
        <v>9451</v>
      </c>
      <c r="D118" s="83"/>
      <c r="E118" s="141" t="s">
        <v>9453</v>
      </c>
      <c r="F118" s="83"/>
      <c r="G118" s="83">
        <v>3600000.0</v>
      </c>
    </row>
    <row r="119" ht="19.5" customHeight="1">
      <c r="A119" s="212">
        <v>60.0</v>
      </c>
      <c r="B119" s="83" t="s">
        <v>9458</v>
      </c>
      <c r="C119" s="212" t="s">
        <v>1535</v>
      </c>
      <c r="D119" s="83"/>
      <c r="E119" s="255" t="s">
        <v>9461</v>
      </c>
      <c r="F119" s="83"/>
      <c r="G119" s="83">
        <v>3240000.0</v>
      </c>
    </row>
    <row r="120" ht="19.5" customHeight="1">
      <c r="A120" s="212">
        <v>61.0</v>
      </c>
      <c r="B120" s="83" t="s">
        <v>9466</v>
      </c>
      <c r="C120" s="212" t="s">
        <v>1385</v>
      </c>
      <c r="D120" s="83"/>
      <c r="E120" s="255" t="s">
        <v>9469</v>
      </c>
      <c r="F120" s="83"/>
      <c r="G120" s="83">
        <v>7200000.0</v>
      </c>
    </row>
    <row r="121" ht="19.5" customHeight="1">
      <c r="A121" s="212">
        <v>62.0</v>
      </c>
      <c r="B121" s="83" t="s">
        <v>9474</v>
      </c>
      <c r="C121" s="212" t="s">
        <v>1385</v>
      </c>
      <c r="D121" s="83"/>
      <c r="E121" s="255" t="s">
        <v>9476</v>
      </c>
      <c r="F121" s="83"/>
      <c r="G121" s="83">
        <v>5600000.0</v>
      </c>
    </row>
    <row r="122" ht="19.5" customHeight="1">
      <c r="A122" s="212">
        <v>63.0</v>
      </c>
      <c r="B122" s="83" t="s">
        <v>9482</v>
      </c>
      <c r="C122" s="212" t="s">
        <v>1385</v>
      </c>
      <c r="D122" s="83"/>
      <c r="E122" s="255" t="s">
        <v>9489</v>
      </c>
      <c r="F122" s="83"/>
      <c r="G122" s="83">
        <v>3.8E7</v>
      </c>
    </row>
    <row r="123" ht="19.5" customHeight="1">
      <c r="A123" s="212">
        <v>64.0</v>
      </c>
      <c r="B123" s="83" t="s">
        <v>9492</v>
      </c>
      <c r="C123" s="212"/>
      <c r="D123" s="83"/>
      <c r="E123" s="255" t="s">
        <v>9497</v>
      </c>
      <c r="F123" s="83"/>
      <c r="G123" s="83">
        <v>3600000.0</v>
      </c>
    </row>
    <row r="124" ht="19.5" customHeight="1">
      <c r="A124" s="212">
        <v>65.0</v>
      </c>
      <c r="B124" s="83" t="s">
        <v>9502</v>
      </c>
      <c r="C124" s="212" t="s">
        <v>1385</v>
      </c>
      <c r="D124" s="83"/>
      <c r="E124" s="255" t="s">
        <v>9503</v>
      </c>
      <c r="F124" s="83"/>
      <c r="G124" s="83">
        <v>7200000.0</v>
      </c>
    </row>
    <row r="125" ht="19.5" customHeight="1">
      <c r="A125" s="212">
        <v>66.0</v>
      </c>
      <c r="B125" s="83" t="s">
        <v>9509</v>
      </c>
      <c r="C125" s="212" t="s">
        <v>1385</v>
      </c>
      <c r="D125" s="83"/>
      <c r="E125" s="255" t="s">
        <v>9515</v>
      </c>
      <c r="F125" s="83"/>
      <c r="G125" s="83">
        <v>1.28E7</v>
      </c>
    </row>
    <row r="126" ht="19.5" customHeight="1">
      <c r="A126" s="212">
        <v>67.0</v>
      </c>
      <c r="B126" s="83" t="s">
        <v>9519</v>
      </c>
      <c r="C126" s="212"/>
      <c r="D126" s="83"/>
      <c r="E126" s="141" t="s">
        <v>9221</v>
      </c>
      <c r="F126" s="83"/>
      <c r="G126" s="83">
        <v>1.44E7</v>
      </c>
    </row>
    <row r="127" ht="19.5" customHeight="1">
      <c r="A127" s="212">
        <v>68.0</v>
      </c>
      <c r="B127" s="83" t="s">
        <v>9529</v>
      </c>
      <c r="C127" s="212">
        <v>1.0</v>
      </c>
      <c r="D127" s="83"/>
      <c r="E127" s="141" t="s">
        <v>9531</v>
      </c>
      <c r="F127" s="83"/>
      <c r="G127" s="83">
        <v>7200000.0</v>
      </c>
    </row>
    <row r="128" ht="19.5" customHeight="1">
      <c r="A128" s="212">
        <v>69.0</v>
      </c>
      <c r="B128" s="83" t="s">
        <v>9536</v>
      </c>
      <c r="C128" s="212">
        <v>76.0</v>
      </c>
      <c r="D128" s="83"/>
      <c r="E128" s="141" t="s">
        <v>9542</v>
      </c>
      <c r="F128" s="83"/>
      <c r="G128" s="83">
        <v>2880000.0</v>
      </c>
    </row>
    <row r="129" ht="19.5" customHeight="1">
      <c r="A129" s="212">
        <v>70.0</v>
      </c>
      <c r="B129" s="83" t="s">
        <v>9544</v>
      </c>
      <c r="C129" s="212">
        <v>43.0</v>
      </c>
      <c r="D129" s="83"/>
      <c r="E129" s="141" t="s">
        <v>9548</v>
      </c>
      <c r="F129" s="83"/>
      <c r="G129" s="83">
        <v>1440000.0</v>
      </c>
    </row>
    <row r="130" ht="19.5" customHeight="1">
      <c r="A130" s="212">
        <v>71.0</v>
      </c>
      <c r="B130" s="83" t="s">
        <v>9551</v>
      </c>
      <c r="C130" s="212"/>
      <c r="D130" s="83"/>
      <c r="E130" s="255" t="s">
        <v>9553</v>
      </c>
      <c r="F130" s="83"/>
      <c r="G130" s="83">
        <v>5400000.0</v>
      </c>
    </row>
    <row r="131" ht="19.5" customHeight="1">
      <c r="A131" s="212">
        <v>72.0</v>
      </c>
      <c r="B131" s="83" t="s">
        <v>9556</v>
      </c>
      <c r="C131" s="212"/>
      <c r="D131" s="83"/>
      <c r="E131" s="141" t="s">
        <v>9559</v>
      </c>
      <c r="F131" s="83"/>
      <c r="G131" s="83">
        <v>6.12E7</v>
      </c>
    </row>
    <row r="132" ht="19.5" customHeight="1">
      <c r="A132" s="212">
        <v>73.0</v>
      </c>
      <c r="B132" s="83" t="s">
        <v>9562</v>
      </c>
      <c r="C132" s="212"/>
      <c r="D132" s="83"/>
      <c r="E132" s="141" t="s">
        <v>9565</v>
      </c>
      <c r="F132" s="83"/>
      <c r="G132" s="83">
        <v>3.5E7</v>
      </c>
    </row>
    <row r="133" ht="19.5" customHeight="1">
      <c r="A133" s="212">
        <v>74.0</v>
      </c>
      <c r="B133" s="83" t="s">
        <v>9569</v>
      </c>
      <c r="C133" s="212"/>
      <c r="D133" s="83"/>
      <c r="E133" s="255" t="s">
        <v>9574</v>
      </c>
      <c r="F133" s="83"/>
      <c r="G133" s="83">
        <v>5470400.0</v>
      </c>
    </row>
    <row r="134" ht="19.5" customHeight="1">
      <c r="A134" s="212">
        <v>75.0</v>
      </c>
      <c r="B134" s="83" t="s">
        <v>9577</v>
      </c>
      <c r="C134" s="212"/>
      <c r="D134" s="83"/>
      <c r="E134" s="255" t="s">
        <v>9584</v>
      </c>
      <c r="F134" s="83"/>
      <c r="G134" s="83">
        <v>3600000.0</v>
      </c>
    </row>
    <row r="135" ht="19.5" customHeight="1">
      <c r="A135" s="247"/>
      <c r="B135" s="154"/>
      <c r="C135" s="247"/>
      <c r="D135" s="154"/>
      <c r="E135" s="155"/>
      <c r="F135" s="154"/>
      <c r="G135" s="154"/>
    </row>
    <row r="136" ht="19.5" customHeight="1">
      <c r="A136" s="212">
        <v>76.0</v>
      </c>
      <c r="B136" s="83" t="s">
        <v>9591</v>
      </c>
      <c r="C136" s="212"/>
      <c r="D136" s="83"/>
      <c r="E136" s="255" t="s">
        <v>9596</v>
      </c>
      <c r="F136" s="83"/>
      <c r="G136" s="83">
        <v>7200000.0</v>
      </c>
    </row>
    <row r="137" ht="19.5" customHeight="1">
      <c r="A137" s="212">
        <v>77.0</v>
      </c>
      <c r="B137" s="83" t="s">
        <v>9603</v>
      </c>
      <c r="C137" s="212"/>
      <c r="D137" s="83"/>
      <c r="E137" s="141" t="s">
        <v>9605</v>
      </c>
      <c r="F137" s="83"/>
      <c r="G137" s="83">
        <v>1.44E7</v>
      </c>
    </row>
    <row r="138" ht="19.5" customHeight="1">
      <c r="A138" s="212">
        <v>78.0</v>
      </c>
      <c r="B138" s="83" t="s">
        <v>9609</v>
      </c>
      <c r="C138" s="212"/>
      <c r="D138" s="83"/>
      <c r="E138" s="141" t="s">
        <v>9613</v>
      </c>
      <c r="F138" s="83"/>
      <c r="G138" s="83">
        <v>9000000.0</v>
      </c>
    </row>
    <row r="139" ht="19.5" customHeight="1">
      <c r="A139" s="212">
        <v>79.0</v>
      </c>
      <c r="B139" s="83" t="s">
        <v>9617</v>
      </c>
      <c r="C139" s="212"/>
      <c r="D139" s="83"/>
      <c r="E139" s="141" t="s">
        <v>9621</v>
      </c>
      <c r="F139" s="83"/>
      <c r="G139" s="83">
        <v>3600000.0</v>
      </c>
    </row>
    <row r="140" ht="19.5" customHeight="1">
      <c r="A140" s="212">
        <v>80.0</v>
      </c>
      <c r="B140" s="83" t="s">
        <v>9628</v>
      </c>
      <c r="C140" s="212"/>
      <c r="D140" s="83"/>
      <c r="E140" s="141" t="s">
        <v>9630</v>
      </c>
      <c r="F140" s="83"/>
      <c r="G140" s="83">
        <v>7200000.0</v>
      </c>
    </row>
    <row r="141" ht="19.5" customHeight="1">
      <c r="A141" s="212"/>
      <c r="B141" s="83"/>
      <c r="C141" s="212"/>
      <c r="D141" s="83"/>
      <c r="E141" s="141"/>
      <c r="F141" s="83"/>
      <c r="G141" s="83"/>
    </row>
    <row r="142" ht="19.5" customHeight="1">
      <c r="A142" s="212"/>
      <c r="B142" s="83"/>
      <c r="C142" s="212"/>
      <c r="D142" s="83"/>
      <c r="E142" s="141" t="s">
        <v>9639</v>
      </c>
      <c r="F142" s="83">
        <v>0.0</v>
      </c>
      <c r="G142" s="83">
        <v>8.397184E8</v>
      </c>
    </row>
    <row r="143" ht="19.5" customHeight="1">
      <c r="A143" s="212"/>
      <c r="B143" s="83"/>
      <c r="C143" s="212"/>
      <c r="D143" s="83"/>
      <c r="E143" s="141"/>
      <c r="F143" s="83"/>
      <c r="G143" s="83"/>
    </row>
    <row r="144" ht="19.5" customHeight="1">
      <c r="A144" s="212"/>
      <c r="B144" s="83"/>
      <c r="C144" s="212"/>
      <c r="D144" s="83"/>
      <c r="E144" s="418" t="s">
        <v>9647</v>
      </c>
      <c r="F144" s="83"/>
      <c r="G144" s="83"/>
    </row>
    <row r="145" ht="19.5" customHeight="1">
      <c r="A145" s="212">
        <v>1.0</v>
      </c>
      <c r="B145" s="83" t="s">
        <v>9674</v>
      </c>
      <c r="C145" s="212" t="s">
        <v>5018</v>
      </c>
      <c r="D145" s="83"/>
      <c r="E145" s="255" t="s">
        <v>9680</v>
      </c>
      <c r="F145" s="83">
        <v>3.2E7</v>
      </c>
      <c r="G145" s="83">
        <v>5040000.0</v>
      </c>
    </row>
    <row r="146" ht="19.5" customHeight="1">
      <c r="A146" s="212">
        <v>2.0</v>
      </c>
      <c r="B146" s="83" t="s">
        <v>9685</v>
      </c>
      <c r="C146" s="212">
        <v>24.0</v>
      </c>
      <c r="D146" s="83"/>
      <c r="E146" s="141" t="s">
        <v>9691</v>
      </c>
      <c r="F146" s="83">
        <v>1.0E7</v>
      </c>
      <c r="G146" s="83">
        <v>5400000.0</v>
      </c>
    </row>
    <row r="147" ht="19.5" customHeight="1">
      <c r="A147" s="212">
        <v>3.0</v>
      </c>
      <c r="B147" s="83" t="s">
        <v>9694</v>
      </c>
      <c r="C147" s="212" t="s">
        <v>1385</v>
      </c>
      <c r="D147" s="83"/>
      <c r="E147" s="255" t="s">
        <v>9701</v>
      </c>
      <c r="F147" s="83">
        <v>7.602E7</v>
      </c>
      <c r="G147" s="83">
        <v>3.6E7</v>
      </c>
    </row>
    <row r="148" ht="19.5" customHeight="1">
      <c r="A148" s="212">
        <v>4.0</v>
      </c>
      <c r="B148" s="83" t="s">
        <v>9705</v>
      </c>
      <c r="C148" s="212">
        <v>40.0</v>
      </c>
      <c r="D148" s="83"/>
      <c r="E148" s="141" t="s">
        <v>9709</v>
      </c>
      <c r="F148" s="83">
        <v>9.6443E7</v>
      </c>
      <c r="G148" s="83">
        <v>3.0E7</v>
      </c>
    </row>
    <row r="149" ht="19.5" customHeight="1">
      <c r="A149" s="212">
        <v>5.0</v>
      </c>
      <c r="B149" s="83" t="s">
        <v>9716</v>
      </c>
      <c r="C149" s="212">
        <v>13.0</v>
      </c>
      <c r="D149" s="83"/>
      <c r="E149" s="141" t="s">
        <v>9719</v>
      </c>
      <c r="F149" s="83">
        <v>9.8071E7</v>
      </c>
      <c r="G149" s="83">
        <v>3600000.0</v>
      </c>
    </row>
    <row r="150" ht="19.5" customHeight="1">
      <c r="A150" s="212">
        <v>6.0</v>
      </c>
      <c r="B150" s="83" t="s">
        <v>9726</v>
      </c>
      <c r="C150" s="212" t="s">
        <v>1648</v>
      </c>
      <c r="D150" s="83"/>
      <c r="E150" s="255" t="s">
        <v>9729</v>
      </c>
      <c r="F150" s="83">
        <v>6.7612E7</v>
      </c>
      <c r="G150" s="83">
        <v>3.6E7</v>
      </c>
    </row>
    <row r="151" ht="19.5" customHeight="1">
      <c r="A151" s="212">
        <v>7.0</v>
      </c>
      <c r="B151" s="83" t="s">
        <v>9734</v>
      </c>
      <c r="C151" s="212">
        <v>55.0</v>
      </c>
      <c r="D151" s="83"/>
      <c r="E151" s="141" t="s">
        <v>9738</v>
      </c>
      <c r="F151" s="83">
        <v>1.04234E8</v>
      </c>
      <c r="G151" s="83">
        <v>3.6E7</v>
      </c>
    </row>
    <row r="152" ht="19.5" customHeight="1">
      <c r="A152" s="212">
        <v>8.0</v>
      </c>
      <c r="B152" s="83" t="s">
        <v>9741</v>
      </c>
      <c r="C152" s="212" t="s">
        <v>4965</v>
      </c>
      <c r="D152" s="83"/>
      <c r="E152" s="255" t="s">
        <v>9746</v>
      </c>
      <c r="F152" s="83">
        <v>2.4E8</v>
      </c>
      <c r="G152" s="83">
        <v>3.5E7</v>
      </c>
    </row>
    <row r="153" ht="19.5" customHeight="1">
      <c r="A153" s="212">
        <v>9.0</v>
      </c>
      <c r="B153" s="83" t="s">
        <v>9749</v>
      </c>
      <c r="C153" s="212" t="s">
        <v>5269</v>
      </c>
      <c r="D153" s="83"/>
      <c r="E153" s="141" t="s">
        <v>9753</v>
      </c>
      <c r="F153" s="83"/>
      <c r="G153" s="83">
        <v>5760000.0</v>
      </c>
    </row>
    <row r="154" ht="19.5" customHeight="1">
      <c r="A154" s="212">
        <v>10.0</v>
      </c>
      <c r="B154" s="83" t="s">
        <v>9757</v>
      </c>
      <c r="C154" s="212" t="s">
        <v>9759</v>
      </c>
      <c r="D154" s="83"/>
      <c r="E154" s="141" t="s">
        <v>9763</v>
      </c>
      <c r="F154" s="83"/>
      <c r="G154" s="83">
        <v>7200000.0</v>
      </c>
    </row>
    <row r="155" ht="19.5" customHeight="1">
      <c r="A155" s="212">
        <v>11.0</v>
      </c>
      <c r="B155" s="83" t="s">
        <v>9768</v>
      </c>
      <c r="C155" s="212">
        <v>34.0</v>
      </c>
      <c r="D155" s="83"/>
      <c r="E155" s="141" t="s">
        <v>9773</v>
      </c>
      <c r="F155" s="83"/>
      <c r="G155" s="83">
        <v>7200000.0</v>
      </c>
    </row>
    <row r="156" ht="19.5" customHeight="1">
      <c r="A156" s="212">
        <v>12.0</v>
      </c>
      <c r="B156" s="83" t="s">
        <v>9778</v>
      </c>
      <c r="C156" s="212">
        <v>34.0</v>
      </c>
      <c r="D156" s="83"/>
      <c r="E156" s="141" t="s">
        <v>9782</v>
      </c>
      <c r="F156" s="83"/>
      <c r="G156" s="83">
        <v>7200000.0</v>
      </c>
    </row>
    <row r="157" ht="19.5" customHeight="1">
      <c r="A157" s="212">
        <v>13.0</v>
      </c>
      <c r="B157" s="83" t="s">
        <v>9786</v>
      </c>
      <c r="C157" s="212">
        <v>29.0</v>
      </c>
      <c r="D157" s="83"/>
      <c r="E157" s="141" t="s">
        <v>9789</v>
      </c>
      <c r="F157" s="83"/>
      <c r="G157" s="83">
        <v>7200000.0</v>
      </c>
    </row>
    <row r="158" ht="19.5" customHeight="1">
      <c r="A158" s="212">
        <v>14.0</v>
      </c>
      <c r="B158" s="83" t="s">
        <v>9793</v>
      </c>
      <c r="C158" s="212"/>
      <c r="D158" s="83"/>
      <c r="E158" s="141" t="s">
        <v>9796</v>
      </c>
      <c r="F158" s="83">
        <v>4.8E7</v>
      </c>
      <c r="G158" s="83">
        <v>1.44E7</v>
      </c>
    </row>
    <row r="159" ht="19.5" customHeight="1">
      <c r="A159" s="212"/>
      <c r="B159" s="83"/>
      <c r="C159" s="212"/>
      <c r="D159" s="83"/>
      <c r="E159" s="141"/>
      <c r="F159" s="83"/>
      <c r="G159" s="83"/>
    </row>
    <row r="160" ht="19.5" customHeight="1">
      <c r="A160" s="212"/>
      <c r="B160" s="83"/>
      <c r="C160" s="212"/>
      <c r="D160" s="83"/>
      <c r="E160" s="141" t="s">
        <v>9801</v>
      </c>
      <c r="F160" s="83">
        <v>7.7238E8</v>
      </c>
      <c r="G160" s="83">
        <v>2.36E8</v>
      </c>
    </row>
    <row r="161" ht="19.5" customHeight="1">
      <c r="A161" s="212"/>
      <c r="B161" s="83"/>
      <c r="C161" s="212"/>
      <c r="D161" s="83"/>
      <c r="E161" s="141"/>
      <c r="F161" s="83"/>
      <c r="G161" s="83"/>
    </row>
    <row r="162" ht="19.5" customHeight="1">
      <c r="A162" s="212"/>
      <c r="B162" s="83"/>
      <c r="C162" s="212"/>
      <c r="D162" s="83"/>
      <c r="E162" s="418" t="s">
        <v>9813</v>
      </c>
      <c r="F162" s="83"/>
      <c r="G162" s="83"/>
    </row>
    <row r="163" ht="19.5" customHeight="1">
      <c r="A163" s="212">
        <v>1.0</v>
      </c>
      <c r="B163" s="83" t="s">
        <v>9816</v>
      </c>
      <c r="C163" s="212">
        <v>9.0</v>
      </c>
      <c r="D163" s="83" t="s">
        <v>719</v>
      </c>
      <c r="E163" s="141" t="s">
        <v>9819</v>
      </c>
      <c r="F163" s="83"/>
      <c r="G163" s="83">
        <v>2160000.0</v>
      </c>
    </row>
    <row r="164" ht="19.5" customHeight="1">
      <c r="A164" s="212">
        <v>2.0</v>
      </c>
      <c r="B164" s="83" t="s">
        <v>9825</v>
      </c>
      <c r="C164" s="212">
        <v>40.0</v>
      </c>
      <c r="D164" s="83"/>
      <c r="E164" s="141" t="s">
        <v>9828</v>
      </c>
      <c r="F164" s="83"/>
      <c r="G164" s="83">
        <v>1800000.0</v>
      </c>
    </row>
    <row r="165" ht="19.5" customHeight="1">
      <c r="A165" s="212">
        <v>3.0</v>
      </c>
      <c r="B165" s="83" t="s">
        <v>9838</v>
      </c>
      <c r="C165" s="212">
        <v>29.0</v>
      </c>
      <c r="D165" s="83"/>
      <c r="E165" s="141" t="s">
        <v>9844</v>
      </c>
      <c r="F165" s="83"/>
      <c r="G165" s="83">
        <v>1800000.0</v>
      </c>
    </row>
    <row r="166" ht="19.5" customHeight="1">
      <c r="A166" s="212">
        <v>4.0</v>
      </c>
      <c r="B166" s="83" t="s">
        <v>9850</v>
      </c>
      <c r="C166" s="212" t="s">
        <v>5904</v>
      </c>
      <c r="D166" s="83"/>
      <c r="E166" s="255" t="s">
        <v>9854</v>
      </c>
      <c r="F166" s="83"/>
      <c r="G166" s="83">
        <v>1800000.0</v>
      </c>
    </row>
    <row r="167" ht="19.5" customHeight="1">
      <c r="A167" s="212">
        <v>5.0</v>
      </c>
      <c r="B167" s="83" t="s">
        <v>9858</v>
      </c>
      <c r="C167" s="212" t="s">
        <v>1377</v>
      </c>
      <c r="D167" s="83"/>
      <c r="E167" s="255" t="s">
        <v>9863</v>
      </c>
      <c r="F167" s="83"/>
      <c r="G167" s="83">
        <v>3600000.0</v>
      </c>
    </row>
    <row r="168" ht="19.5" customHeight="1">
      <c r="A168" s="212">
        <v>6.0</v>
      </c>
      <c r="B168" s="83" t="s">
        <v>9865</v>
      </c>
      <c r="C168" s="212">
        <v>9.0</v>
      </c>
      <c r="D168" s="83" t="s">
        <v>719</v>
      </c>
      <c r="E168" s="141" t="s">
        <v>9905</v>
      </c>
      <c r="F168" s="83"/>
      <c r="G168" s="83">
        <v>1800000.0</v>
      </c>
    </row>
    <row r="169" ht="19.5" customHeight="1">
      <c r="A169" s="212">
        <v>7.0</v>
      </c>
      <c r="B169" s="83" t="s">
        <v>9928</v>
      </c>
      <c r="C169" s="212" t="s">
        <v>9759</v>
      </c>
      <c r="D169" s="83" t="s">
        <v>719</v>
      </c>
      <c r="E169" s="255" t="s">
        <v>9931</v>
      </c>
      <c r="F169" s="83"/>
      <c r="G169" s="83">
        <v>1800000.0</v>
      </c>
    </row>
    <row r="170" ht="19.5" customHeight="1">
      <c r="A170" s="212">
        <v>8.0</v>
      </c>
      <c r="B170" s="83" t="s">
        <v>9936</v>
      </c>
      <c r="C170" s="212" t="s">
        <v>4965</v>
      </c>
      <c r="D170" s="83"/>
      <c r="E170" s="255" t="s">
        <v>9941</v>
      </c>
      <c r="F170" s="83"/>
      <c r="G170" s="83">
        <v>3600000.0</v>
      </c>
    </row>
    <row r="171" ht="19.5" customHeight="1">
      <c r="A171" s="212">
        <v>9.0</v>
      </c>
      <c r="B171" s="83" t="s">
        <v>9944</v>
      </c>
      <c r="C171" s="212" t="s">
        <v>4965</v>
      </c>
      <c r="D171" s="83"/>
      <c r="E171" s="255" t="s">
        <v>9948</v>
      </c>
      <c r="F171" s="83"/>
      <c r="G171" s="83">
        <v>3600000.0</v>
      </c>
    </row>
    <row r="172" ht="19.5" customHeight="1">
      <c r="A172" s="212">
        <v>10.0</v>
      </c>
      <c r="B172" s="83" t="s">
        <v>9954</v>
      </c>
      <c r="C172" s="212">
        <v>29.0</v>
      </c>
      <c r="D172" s="83"/>
      <c r="E172" s="141" t="s">
        <v>9956</v>
      </c>
      <c r="F172" s="83"/>
      <c r="G172" s="83">
        <v>2160000.0</v>
      </c>
    </row>
    <row r="173" ht="19.5" customHeight="1">
      <c r="A173" s="212">
        <v>11.0</v>
      </c>
      <c r="B173" s="83" t="s">
        <v>10011</v>
      </c>
      <c r="C173" s="212">
        <v>30.0</v>
      </c>
      <c r="D173" s="83"/>
      <c r="E173" s="141" t="s">
        <v>10030</v>
      </c>
      <c r="F173" s="83"/>
      <c r="G173" s="83">
        <v>1440000.0</v>
      </c>
    </row>
    <row r="174" ht="19.5" customHeight="1">
      <c r="A174" s="212">
        <v>12.0</v>
      </c>
      <c r="B174" s="83" t="s">
        <v>10036</v>
      </c>
      <c r="C174" s="212" t="s">
        <v>7083</v>
      </c>
      <c r="D174" s="83"/>
      <c r="E174" s="255" t="s">
        <v>10043</v>
      </c>
      <c r="F174" s="83"/>
      <c r="G174" s="83">
        <v>2160000.0</v>
      </c>
    </row>
    <row r="175" ht="19.5" customHeight="1">
      <c r="A175" s="212">
        <v>13.0</v>
      </c>
      <c r="B175" s="83" t="s">
        <v>10050</v>
      </c>
      <c r="C175" s="212">
        <v>30.0</v>
      </c>
      <c r="D175" s="83"/>
      <c r="E175" s="141" t="s">
        <v>10054</v>
      </c>
      <c r="F175" s="83"/>
      <c r="G175" s="83">
        <v>1800000.0</v>
      </c>
    </row>
    <row r="176" ht="19.5" customHeight="1">
      <c r="A176" s="247"/>
      <c r="B176" s="154"/>
      <c r="C176" s="247"/>
      <c r="D176" s="154"/>
      <c r="E176" s="155"/>
      <c r="F176" s="154"/>
      <c r="G176" s="154"/>
    </row>
    <row r="177" ht="19.5" customHeight="1">
      <c r="A177" s="212">
        <v>14.0</v>
      </c>
      <c r="B177" s="83" t="s">
        <v>10067</v>
      </c>
      <c r="C177" s="212">
        <v>31.0</v>
      </c>
      <c r="D177" s="83" t="s">
        <v>1714</v>
      </c>
      <c r="E177" s="141" t="s">
        <v>10070</v>
      </c>
      <c r="F177" s="83"/>
      <c r="G177" s="83">
        <v>1800000.0</v>
      </c>
    </row>
    <row r="178" ht="19.5" customHeight="1">
      <c r="A178" s="212">
        <v>15.0</v>
      </c>
      <c r="B178" s="83" t="s">
        <v>10076</v>
      </c>
      <c r="C178" s="212">
        <v>31.0</v>
      </c>
      <c r="D178" s="83" t="s">
        <v>719</v>
      </c>
      <c r="E178" s="141" t="s">
        <v>10082</v>
      </c>
      <c r="F178" s="83"/>
      <c r="G178" s="83">
        <v>1800000.0</v>
      </c>
    </row>
    <row r="179" ht="19.5" customHeight="1">
      <c r="A179" s="212">
        <v>16.0</v>
      </c>
      <c r="B179" s="83" t="s">
        <v>10085</v>
      </c>
      <c r="C179" s="212">
        <v>63.0</v>
      </c>
      <c r="D179" s="83"/>
      <c r="E179" s="141" t="s">
        <v>10089</v>
      </c>
      <c r="F179" s="83"/>
      <c r="G179" s="83">
        <v>1800000.0</v>
      </c>
    </row>
    <row r="180" ht="19.5" customHeight="1">
      <c r="A180" s="212">
        <v>17.0</v>
      </c>
      <c r="B180" s="83" t="s">
        <v>10093</v>
      </c>
      <c r="C180" s="212" t="s">
        <v>8648</v>
      </c>
      <c r="D180" s="83"/>
      <c r="E180" s="255" t="s">
        <v>10097</v>
      </c>
      <c r="F180" s="83"/>
      <c r="G180" s="83">
        <v>2160000.0</v>
      </c>
    </row>
    <row r="181" ht="19.5" customHeight="1">
      <c r="A181" s="212">
        <v>18.0</v>
      </c>
      <c r="B181" s="83" t="s">
        <v>10104</v>
      </c>
      <c r="C181" s="212">
        <v>69.0</v>
      </c>
      <c r="D181" s="83"/>
      <c r="E181" s="141" t="s">
        <v>10107</v>
      </c>
      <c r="F181" s="83"/>
      <c r="G181" s="83">
        <v>3600000.0</v>
      </c>
    </row>
    <row r="182" ht="19.5" customHeight="1">
      <c r="A182" s="212">
        <v>19.0</v>
      </c>
      <c r="B182" s="83" t="s">
        <v>10110</v>
      </c>
      <c r="C182" s="212">
        <v>39.0</v>
      </c>
      <c r="D182" s="83"/>
      <c r="E182" s="141" t="s">
        <v>10115</v>
      </c>
      <c r="F182" s="83"/>
      <c r="G182" s="83">
        <v>5000000.0</v>
      </c>
    </row>
    <row r="183" ht="19.5" customHeight="1">
      <c r="A183" s="212">
        <v>20.0</v>
      </c>
      <c r="B183" s="83" t="s">
        <v>10121</v>
      </c>
      <c r="C183" s="212">
        <v>43.0</v>
      </c>
      <c r="D183" s="83" t="s">
        <v>1714</v>
      </c>
      <c r="E183" s="141" t="s">
        <v>10125</v>
      </c>
      <c r="F183" s="83"/>
      <c r="G183" s="83">
        <v>3600000.0</v>
      </c>
    </row>
    <row r="184" ht="19.5" customHeight="1">
      <c r="A184" s="212">
        <v>21.0</v>
      </c>
      <c r="B184" s="83" t="s">
        <v>10129</v>
      </c>
      <c r="C184" s="212"/>
      <c r="D184" s="83"/>
      <c r="E184" s="141" t="s">
        <v>10133</v>
      </c>
      <c r="F184" s="83"/>
      <c r="G184" s="83">
        <v>3600000.0</v>
      </c>
    </row>
    <row r="185" ht="19.5" customHeight="1">
      <c r="A185" s="212">
        <v>22.0</v>
      </c>
      <c r="B185" s="83" t="s">
        <v>10138</v>
      </c>
      <c r="C185" s="212">
        <v>13.0</v>
      </c>
      <c r="D185" s="83" t="s">
        <v>719</v>
      </c>
      <c r="E185" s="141" t="s">
        <v>10141</v>
      </c>
      <c r="F185" s="83"/>
      <c r="G185" s="83">
        <v>1800000.0</v>
      </c>
    </row>
    <row r="186" ht="19.5" customHeight="1">
      <c r="A186" s="212">
        <v>23.0</v>
      </c>
      <c r="B186" s="83" t="s">
        <v>10145</v>
      </c>
      <c r="C186" s="212">
        <v>29.0</v>
      </c>
      <c r="D186" s="83"/>
      <c r="E186" s="141" t="s">
        <v>10149</v>
      </c>
      <c r="F186" s="83"/>
      <c r="G186" s="83">
        <v>1800000.0</v>
      </c>
    </row>
    <row r="187" ht="19.5" customHeight="1">
      <c r="A187" s="212">
        <v>24.0</v>
      </c>
      <c r="B187" s="83" t="s">
        <v>10155</v>
      </c>
      <c r="C187" s="212"/>
      <c r="D187" s="83"/>
      <c r="E187" s="141" t="s">
        <v>10156</v>
      </c>
      <c r="F187" s="83"/>
      <c r="G187" s="83">
        <v>3600000.0</v>
      </c>
    </row>
    <row r="188" ht="19.5" customHeight="1">
      <c r="A188" s="212">
        <v>25.0</v>
      </c>
      <c r="B188" s="83" t="s">
        <v>10161</v>
      </c>
      <c r="C188" s="212" t="s">
        <v>5269</v>
      </c>
      <c r="D188" s="83"/>
      <c r="E188" s="255" t="s">
        <v>10165</v>
      </c>
      <c r="F188" s="83"/>
      <c r="G188" s="83">
        <v>1440000.0</v>
      </c>
    </row>
    <row r="189" ht="19.5" customHeight="1">
      <c r="A189" s="212">
        <v>26.0</v>
      </c>
      <c r="B189" s="83" t="s">
        <v>10169</v>
      </c>
      <c r="C189" s="212">
        <v>44.0</v>
      </c>
      <c r="D189" s="83"/>
      <c r="E189" s="141" t="s">
        <v>10174</v>
      </c>
      <c r="F189" s="83"/>
      <c r="G189" s="83">
        <v>1800000.0</v>
      </c>
    </row>
    <row r="190" ht="19.5" customHeight="1">
      <c r="A190" s="212">
        <v>27.0</v>
      </c>
      <c r="B190" s="83" t="s">
        <v>10179</v>
      </c>
      <c r="C190" s="212">
        <v>55.0</v>
      </c>
      <c r="D190" s="83" t="s">
        <v>1714</v>
      </c>
      <c r="E190" s="141" t="s">
        <v>10182</v>
      </c>
      <c r="F190" s="83"/>
      <c r="G190" s="83">
        <v>3600000.0</v>
      </c>
    </row>
    <row r="191" ht="19.5" customHeight="1">
      <c r="A191" s="212">
        <v>28.0</v>
      </c>
      <c r="B191" s="83" t="s">
        <v>10186</v>
      </c>
      <c r="C191" s="212">
        <v>29.0</v>
      </c>
      <c r="D191" s="83"/>
      <c r="E191" s="141" t="s">
        <v>10190</v>
      </c>
      <c r="F191" s="83"/>
      <c r="G191" s="83">
        <v>1800000.0</v>
      </c>
    </row>
    <row r="192" ht="19.5" customHeight="1">
      <c r="A192" s="212">
        <v>29.0</v>
      </c>
      <c r="B192" s="83" t="s">
        <v>10194</v>
      </c>
      <c r="C192" s="212" t="s">
        <v>10196</v>
      </c>
      <c r="D192" s="83"/>
      <c r="E192" s="255" t="s">
        <v>10199</v>
      </c>
      <c r="F192" s="83"/>
      <c r="G192" s="83">
        <v>3600000.0</v>
      </c>
    </row>
    <row r="193" ht="19.5" customHeight="1">
      <c r="A193" s="212">
        <v>30.0</v>
      </c>
      <c r="B193" s="83" t="s">
        <v>10205</v>
      </c>
      <c r="C193" s="212">
        <v>28.0</v>
      </c>
      <c r="D193" s="83"/>
      <c r="E193" s="141" t="s">
        <v>10209</v>
      </c>
      <c r="F193" s="83"/>
      <c r="G193" s="83">
        <v>4320000.0</v>
      </c>
    </row>
    <row r="194" ht="19.5" customHeight="1">
      <c r="A194" s="212">
        <v>31.0</v>
      </c>
      <c r="B194" s="83" t="s">
        <v>10212</v>
      </c>
      <c r="C194" s="212">
        <v>36.0</v>
      </c>
      <c r="D194" s="83"/>
      <c r="E194" s="141" t="s">
        <v>10215</v>
      </c>
      <c r="F194" s="83"/>
      <c r="G194" s="83">
        <v>2880000.0</v>
      </c>
    </row>
    <row r="195" ht="19.5" customHeight="1">
      <c r="A195" s="212">
        <v>32.0</v>
      </c>
      <c r="B195" s="83" t="s">
        <v>10219</v>
      </c>
      <c r="C195" s="212">
        <v>55.0</v>
      </c>
      <c r="D195" s="83"/>
      <c r="E195" s="141" t="s">
        <v>10224</v>
      </c>
      <c r="F195" s="83"/>
      <c r="G195" s="83">
        <v>3600000.0</v>
      </c>
    </row>
    <row r="196" ht="19.5" customHeight="1">
      <c r="A196" s="212">
        <v>33.0</v>
      </c>
      <c r="B196" s="83" t="s">
        <v>10227</v>
      </c>
      <c r="C196" s="212">
        <v>24.0</v>
      </c>
      <c r="D196" s="83"/>
      <c r="E196" s="141" t="s">
        <v>10229</v>
      </c>
      <c r="F196" s="83"/>
      <c r="G196" s="83">
        <v>6800000.0</v>
      </c>
    </row>
    <row r="197" ht="19.5" customHeight="1">
      <c r="A197" s="212">
        <v>34.0</v>
      </c>
      <c r="B197" s="83" t="s">
        <v>10233</v>
      </c>
      <c r="C197" s="212" t="s">
        <v>1648</v>
      </c>
      <c r="D197" s="83"/>
      <c r="E197" s="141" t="s">
        <v>10236</v>
      </c>
      <c r="F197" s="83"/>
      <c r="G197" s="83">
        <v>3600000.0</v>
      </c>
    </row>
    <row r="198" ht="19.5" customHeight="1">
      <c r="A198" s="212">
        <v>35.0</v>
      </c>
      <c r="B198" s="83" t="s">
        <v>10239</v>
      </c>
      <c r="C198" s="212" t="s">
        <v>1385</v>
      </c>
      <c r="D198" s="83"/>
      <c r="E198" s="141" t="s">
        <v>10244</v>
      </c>
      <c r="F198" s="83"/>
      <c r="G198" s="83">
        <v>5200000.0</v>
      </c>
    </row>
    <row r="199" ht="19.5" customHeight="1">
      <c r="A199" s="212">
        <v>36.0</v>
      </c>
      <c r="B199" s="83" t="s">
        <v>10250</v>
      </c>
      <c r="C199" s="212" t="s">
        <v>5018</v>
      </c>
      <c r="D199" s="83"/>
      <c r="E199" s="141" t="s">
        <v>10254</v>
      </c>
      <c r="F199" s="83"/>
      <c r="G199" s="83">
        <v>7200000.0</v>
      </c>
    </row>
    <row r="200" ht="19.5" customHeight="1">
      <c r="A200" s="212">
        <v>37.0</v>
      </c>
      <c r="B200" s="83" t="s">
        <v>10257</v>
      </c>
      <c r="C200" s="212" t="s">
        <v>4647</v>
      </c>
      <c r="D200" s="83"/>
      <c r="E200" s="141" t="s">
        <v>10260</v>
      </c>
      <c r="F200" s="83"/>
      <c r="G200" s="83">
        <v>3600000.0</v>
      </c>
    </row>
    <row r="201" ht="19.5" customHeight="1">
      <c r="A201" s="212">
        <v>38.0</v>
      </c>
      <c r="B201" s="83" t="s">
        <v>10264</v>
      </c>
      <c r="C201" s="212" t="s">
        <v>4634</v>
      </c>
      <c r="D201" s="83" t="s">
        <v>719</v>
      </c>
      <c r="E201" s="141" t="s">
        <v>10269</v>
      </c>
      <c r="F201" s="83"/>
      <c r="G201" s="83">
        <v>3600000.0</v>
      </c>
    </row>
    <row r="202" ht="19.5" customHeight="1">
      <c r="A202" s="212">
        <v>39.0</v>
      </c>
      <c r="B202" s="83" t="s">
        <v>10274</v>
      </c>
      <c r="C202" s="212" t="s">
        <v>1805</v>
      </c>
      <c r="D202" s="83"/>
      <c r="E202" s="141" t="s">
        <v>10278</v>
      </c>
      <c r="F202" s="83"/>
      <c r="G202" s="83">
        <v>1800000.0</v>
      </c>
    </row>
    <row r="203" ht="19.5" customHeight="1">
      <c r="A203" s="212"/>
      <c r="B203" s="83"/>
      <c r="C203" s="212"/>
      <c r="D203" s="83"/>
      <c r="E203" s="141"/>
      <c r="F203" s="83"/>
      <c r="G203" s="83"/>
    </row>
    <row r="204" ht="19.5" customHeight="1">
      <c r="A204" s="212"/>
      <c r="B204" s="83"/>
      <c r="C204" s="212"/>
      <c r="D204" s="83"/>
      <c r="E204" s="141" t="s">
        <v>10287</v>
      </c>
      <c r="F204" s="83">
        <v>0.0</v>
      </c>
      <c r="G204" s="83">
        <v>1.1492E8</v>
      </c>
    </row>
    <row r="205" ht="19.5" customHeight="1">
      <c r="A205" s="247"/>
      <c r="B205" s="154"/>
      <c r="C205" s="247"/>
      <c r="D205" s="154"/>
      <c r="E205" s="155"/>
      <c r="F205" s="154"/>
      <c r="G205" s="154"/>
    </row>
    <row r="206" ht="19.5" customHeight="1">
      <c r="A206" s="212"/>
      <c r="B206" s="83"/>
      <c r="C206" s="212"/>
      <c r="D206" s="83"/>
      <c r="E206" s="141"/>
      <c r="F206" s="83"/>
      <c r="G206" s="83"/>
    </row>
    <row r="207" ht="19.5" customHeight="1">
      <c r="A207" s="212"/>
      <c r="B207" s="83"/>
      <c r="C207" s="212"/>
      <c r="D207" s="83"/>
      <c r="E207" s="418" t="s">
        <v>10299</v>
      </c>
      <c r="F207" s="83"/>
      <c r="G207" s="83"/>
    </row>
    <row r="208" ht="19.5" customHeight="1">
      <c r="A208" s="212">
        <v>1.0</v>
      </c>
      <c r="B208" s="83" t="s">
        <v>10302</v>
      </c>
      <c r="C208" s="212" t="s">
        <v>1371</v>
      </c>
      <c r="D208" s="83"/>
      <c r="E208" s="255" t="s">
        <v>10306</v>
      </c>
      <c r="F208" s="83"/>
      <c r="G208" s="83">
        <v>2800000.0</v>
      </c>
    </row>
    <row r="209" ht="19.5" customHeight="1">
      <c r="A209" s="212">
        <v>2.0</v>
      </c>
      <c r="B209" s="83" t="s">
        <v>10309</v>
      </c>
      <c r="C209" s="212" t="s">
        <v>1385</v>
      </c>
      <c r="D209" s="83"/>
      <c r="E209" s="141" t="s">
        <v>10313</v>
      </c>
      <c r="F209" s="83"/>
      <c r="G209" s="83">
        <v>1800000.0</v>
      </c>
    </row>
    <row r="210" ht="19.5" customHeight="1">
      <c r="A210" s="212">
        <v>3.0</v>
      </c>
      <c r="B210" s="83" t="s">
        <v>10318</v>
      </c>
      <c r="C210" s="212"/>
      <c r="D210" s="83"/>
      <c r="E210" s="255" t="s">
        <v>10320</v>
      </c>
      <c r="F210" s="83"/>
      <c r="G210" s="83">
        <v>360000.0</v>
      </c>
    </row>
    <row r="211" ht="19.5" customHeight="1">
      <c r="A211" s="212">
        <v>4.0</v>
      </c>
      <c r="B211" s="83" t="s">
        <v>10324</v>
      </c>
      <c r="C211" s="212"/>
      <c r="D211" s="83"/>
      <c r="E211" s="141" t="s">
        <v>10326</v>
      </c>
      <c r="F211" s="83"/>
      <c r="G211" s="83">
        <v>1800000.0</v>
      </c>
    </row>
    <row r="212" ht="19.5" customHeight="1">
      <c r="A212" s="212">
        <v>5.0</v>
      </c>
      <c r="B212" s="83" t="s">
        <v>10328</v>
      </c>
      <c r="C212" s="212"/>
      <c r="D212" s="83"/>
      <c r="E212" s="255" t="s">
        <v>10332</v>
      </c>
      <c r="F212" s="83"/>
      <c r="G212" s="83">
        <v>1080000.0</v>
      </c>
    </row>
    <row r="213" ht="19.5" customHeight="1">
      <c r="A213" s="212">
        <v>6.0</v>
      </c>
      <c r="B213" s="83" t="s">
        <v>10336</v>
      </c>
      <c r="C213" s="212">
        <v>24.0</v>
      </c>
      <c r="D213" s="83"/>
      <c r="E213" s="141" t="s">
        <v>10339</v>
      </c>
      <c r="F213" s="83"/>
      <c r="G213" s="83">
        <v>6400000.0</v>
      </c>
    </row>
    <row r="214" ht="19.5" customHeight="1">
      <c r="A214" s="212">
        <v>7.0</v>
      </c>
      <c r="B214" s="83" t="s">
        <v>10344</v>
      </c>
      <c r="C214" s="212">
        <v>31.0</v>
      </c>
      <c r="D214" s="83"/>
      <c r="E214" s="141" t="s">
        <v>10347</v>
      </c>
      <c r="F214" s="83"/>
      <c r="G214" s="83">
        <v>3960000.0</v>
      </c>
    </row>
    <row r="215" ht="19.5" customHeight="1">
      <c r="A215" s="212">
        <v>8.0</v>
      </c>
      <c r="B215" s="83" t="s">
        <v>10350</v>
      </c>
      <c r="C215" s="212"/>
      <c r="D215" s="83"/>
      <c r="E215" s="141" t="s">
        <v>10356</v>
      </c>
      <c r="F215" s="83"/>
      <c r="G215" s="83">
        <v>1080000.0</v>
      </c>
    </row>
    <row r="216" ht="19.5" customHeight="1">
      <c r="A216" s="212">
        <v>9.0</v>
      </c>
      <c r="B216" s="83" t="s">
        <v>10357</v>
      </c>
      <c r="C216" s="212"/>
      <c r="D216" s="83"/>
      <c r="E216" s="141" t="s">
        <v>10358</v>
      </c>
      <c r="F216" s="83"/>
      <c r="G216" s="83">
        <v>3520000.0</v>
      </c>
    </row>
    <row r="217" ht="19.5" customHeight="1">
      <c r="A217" s="212">
        <v>10.0</v>
      </c>
      <c r="B217" s="83" t="s">
        <v>10359</v>
      </c>
      <c r="C217" s="212"/>
      <c r="D217" s="83"/>
      <c r="E217" s="141" t="s">
        <v>10360</v>
      </c>
      <c r="F217" s="83"/>
      <c r="G217" s="83">
        <v>2160000.0</v>
      </c>
    </row>
    <row r="218" ht="19.5" customHeight="1">
      <c r="A218" s="212">
        <v>11.0</v>
      </c>
      <c r="B218" s="83" t="s">
        <v>10361</v>
      </c>
      <c r="C218" s="212"/>
      <c r="D218" s="83"/>
      <c r="E218" s="141" t="s">
        <v>10362</v>
      </c>
      <c r="F218" s="83"/>
      <c r="G218" s="83">
        <v>720000.0</v>
      </c>
    </row>
    <row r="219" ht="19.5" customHeight="1">
      <c r="A219" s="212">
        <v>12.0</v>
      </c>
      <c r="B219" s="83" t="s">
        <v>10363</v>
      </c>
      <c r="C219" s="212"/>
      <c r="D219" s="83"/>
      <c r="E219" s="255" t="s">
        <v>10364</v>
      </c>
      <c r="F219" s="83"/>
      <c r="G219" s="83">
        <v>4600000.0</v>
      </c>
    </row>
    <row r="220" ht="19.5" customHeight="1">
      <c r="A220" s="212">
        <v>13.0</v>
      </c>
      <c r="B220" s="83" t="s">
        <v>10365</v>
      </c>
      <c r="C220" s="212">
        <v>1.0</v>
      </c>
      <c r="D220" s="83"/>
      <c r="E220" s="141" t="s">
        <v>10366</v>
      </c>
      <c r="F220" s="83"/>
      <c r="G220" s="83">
        <v>2440000.0</v>
      </c>
    </row>
    <row r="221" ht="19.5" customHeight="1">
      <c r="A221" s="212">
        <v>14.0</v>
      </c>
      <c r="B221" s="83" t="s">
        <v>10367</v>
      </c>
      <c r="C221" s="212">
        <v>3.0</v>
      </c>
      <c r="D221" s="83"/>
      <c r="E221" s="141" t="s">
        <v>10368</v>
      </c>
      <c r="F221" s="83"/>
      <c r="G221" s="83">
        <v>2160000.0</v>
      </c>
    </row>
    <row r="222" ht="19.5" customHeight="1">
      <c r="A222" s="212">
        <v>15.0</v>
      </c>
      <c r="B222" s="83" t="s">
        <v>10369</v>
      </c>
      <c r="C222" s="212" t="s">
        <v>8890</v>
      </c>
      <c r="D222" s="83"/>
      <c r="E222" s="255" t="s">
        <v>10370</v>
      </c>
      <c r="F222" s="83"/>
      <c r="G222" s="83">
        <v>1440000.0</v>
      </c>
    </row>
    <row r="223" ht="19.5" customHeight="1">
      <c r="A223" s="212">
        <v>16.0</v>
      </c>
      <c r="B223" s="83" t="s">
        <v>10371</v>
      </c>
      <c r="C223" s="212"/>
      <c r="D223" s="83"/>
      <c r="E223" s="255" t="s">
        <v>10372</v>
      </c>
      <c r="F223" s="83"/>
      <c r="G223" s="83">
        <v>360000.0</v>
      </c>
    </row>
    <row r="224" ht="19.5" customHeight="1">
      <c r="A224" s="212">
        <v>17.0</v>
      </c>
      <c r="B224" s="83" t="s">
        <v>10373</v>
      </c>
      <c r="C224" s="212"/>
      <c r="D224" s="83"/>
      <c r="E224" s="255" t="s">
        <v>10374</v>
      </c>
      <c r="F224" s="83"/>
      <c r="G224" s="83">
        <v>360000.0</v>
      </c>
    </row>
    <row r="225" ht="19.5" customHeight="1">
      <c r="A225" s="212">
        <v>18.0</v>
      </c>
      <c r="B225" s="83" t="s">
        <v>10375</v>
      </c>
      <c r="C225" s="212">
        <v>4.0</v>
      </c>
      <c r="D225" s="83"/>
      <c r="E225" s="141" t="s">
        <v>10376</v>
      </c>
      <c r="F225" s="83"/>
      <c r="G225" s="83">
        <v>720000.0</v>
      </c>
    </row>
    <row r="226" ht="19.5" customHeight="1">
      <c r="A226" s="212">
        <v>19.0</v>
      </c>
      <c r="B226" s="83" t="s">
        <v>10377</v>
      </c>
      <c r="C226" s="212"/>
      <c r="D226" s="83"/>
      <c r="E226" s="141" t="s">
        <v>10378</v>
      </c>
      <c r="F226" s="83"/>
      <c r="G226" s="83">
        <v>2160000.0</v>
      </c>
    </row>
    <row r="227" ht="19.5" customHeight="1">
      <c r="A227" s="212">
        <v>20.0</v>
      </c>
      <c r="B227" s="83" t="s">
        <v>10379</v>
      </c>
      <c r="C227" s="212"/>
      <c r="D227" s="83"/>
      <c r="E227" s="141" t="s">
        <v>10380</v>
      </c>
      <c r="F227" s="83"/>
      <c r="G227" s="83">
        <v>1440000.0</v>
      </c>
    </row>
    <row r="228" ht="19.5" customHeight="1">
      <c r="A228" s="212">
        <v>21.0</v>
      </c>
      <c r="B228" s="83" t="s">
        <v>10381</v>
      </c>
      <c r="C228" s="212">
        <v>4.0</v>
      </c>
      <c r="D228" s="83"/>
      <c r="E228" s="141" t="s">
        <v>10382</v>
      </c>
      <c r="F228" s="83"/>
      <c r="G228" s="83">
        <v>720000.0</v>
      </c>
    </row>
    <row r="229" ht="19.5" customHeight="1">
      <c r="A229" s="212">
        <v>22.0</v>
      </c>
      <c r="B229" s="83" t="s">
        <v>10383</v>
      </c>
      <c r="C229" s="212">
        <v>5.0</v>
      </c>
      <c r="D229" s="83"/>
      <c r="E229" s="141" t="s">
        <v>10384</v>
      </c>
      <c r="F229" s="83"/>
      <c r="G229" s="83">
        <v>1080000.0</v>
      </c>
    </row>
    <row r="230" ht="19.5" customHeight="1">
      <c r="A230" s="212">
        <v>23.0</v>
      </c>
      <c r="B230" s="83" t="s">
        <v>10385</v>
      </c>
      <c r="C230" s="212"/>
      <c r="D230" s="83"/>
      <c r="E230" s="141" t="s">
        <v>10386</v>
      </c>
      <c r="F230" s="83"/>
      <c r="G230" s="83">
        <v>720000.0</v>
      </c>
    </row>
    <row r="231" ht="19.5" customHeight="1">
      <c r="A231" s="212">
        <v>24.0</v>
      </c>
      <c r="B231" s="83" t="s">
        <v>10387</v>
      </c>
      <c r="C231" s="212"/>
      <c r="D231" s="83"/>
      <c r="E231" s="141" t="s">
        <v>10388</v>
      </c>
      <c r="F231" s="83"/>
      <c r="G231" s="83">
        <v>720000.0</v>
      </c>
    </row>
    <row r="232" ht="19.5" customHeight="1">
      <c r="A232" s="212">
        <v>25.0</v>
      </c>
      <c r="B232" s="83" t="s">
        <v>10389</v>
      </c>
      <c r="C232" s="212">
        <v>10.0</v>
      </c>
      <c r="D232" s="83"/>
      <c r="E232" s="141" t="s">
        <v>10390</v>
      </c>
      <c r="F232" s="83"/>
      <c r="G232" s="83">
        <v>1080000.0</v>
      </c>
    </row>
    <row r="233" ht="19.5" customHeight="1">
      <c r="A233" s="212">
        <v>26.0</v>
      </c>
      <c r="B233" s="83" t="s">
        <v>10391</v>
      </c>
      <c r="C233" s="212">
        <v>10.0</v>
      </c>
      <c r="D233" s="83"/>
      <c r="E233" s="141" t="s">
        <v>10392</v>
      </c>
      <c r="F233" s="83"/>
      <c r="G233" s="83">
        <v>2160000.0</v>
      </c>
    </row>
    <row r="234" ht="19.5" customHeight="1">
      <c r="A234" s="212">
        <v>27.0</v>
      </c>
      <c r="B234" s="83" t="s">
        <v>10393</v>
      </c>
      <c r="C234" s="212">
        <v>10.0</v>
      </c>
      <c r="D234" s="83"/>
      <c r="E234" s="141" t="s">
        <v>10394</v>
      </c>
      <c r="F234" s="83"/>
      <c r="G234" s="83">
        <v>1080000.0</v>
      </c>
    </row>
    <row r="235" ht="19.5" customHeight="1">
      <c r="A235" s="212">
        <v>28.0</v>
      </c>
      <c r="B235" s="83" t="s">
        <v>10395</v>
      </c>
      <c r="C235" s="212">
        <v>10.0</v>
      </c>
      <c r="D235" s="83"/>
      <c r="E235" s="141" t="s">
        <v>10396</v>
      </c>
      <c r="F235" s="83"/>
      <c r="G235" s="83">
        <v>720000.0</v>
      </c>
    </row>
    <row r="236" ht="19.5" customHeight="1">
      <c r="A236" s="212">
        <v>29.0</v>
      </c>
      <c r="B236" s="83" t="s">
        <v>10397</v>
      </c>
      <c r="C236" s="212">
        <v>11.0</v>
      </c>
      <c r="D236" s="83"/>
      <c r="E236" s="141" t="s">
        <v>10398</v>
      </c>
      <c r="F236" s="83"/>
      <c r="G236" s="83">
        <v>216000.0</v>
      </c>
    </row>
    <row r="237" ht="19.5" customHeight="1">
      <c r="A237" s="212">
        <v>30.0</v>
      </c>
      <c r="B237" s="83" t="s">
        <v>10399</v>
      </c>
      <c r="C237" s="212">
        <v>11.0</v>
      </c>
      <c r="D237" s="83"/>
      <c r="E237" s="141" t="s">
        <v>10400</v>
      </c>
      <c r="F237" s="83"/>
      <c r="G237" s="83">
        <v>432000.0</v>
      </c>
    </row>
    <row r="238" ht="19.5" customHeight="1">
      <c r="A238" s="212">
        <v>31.0</v>
      </c>
      <c r="B238" s="83" t="s">
        <v>10401</v>
      </c>
      <c r="C238" s="212"/>
      <c r="D238" s="83"/>
      <c r="E238" s="141" t="s">
        <v>10402</v>
      </c>
      <c r="F238" s="83"/>
      <c r="G238" s="83">
        <v>432000.0</v>
      </c>
    </row>
    <row r="239" ht="19.5" customHeight="1">
      <c r="A239" s="212">
        <v>32.0</v>
      </c>
      <c r="B239" s="83" t="s">
        <v>10403</v>
      </c>
      <c r="C239" s="212">
        <v>12.0</v>
      </c>
      <c r="D239" s="83"/>
      <c r="E239" s="141" t="s">
        <v>10404</v>
      </c>
      <c r="F239" s="83"/>
      <c r="G239" s="83">
        <v>360000.0</v>
      </c>
    </row>
    <row r="240" ht="19.5" customHeight="1">
      <c r="A240" s="212">
        <v>33.0</v>
      </c>
      <c r="B240" s="83" t="s">
        <v>10405</v>
      </c>
      <c r="C240" s="212"/>
      <c r="D240" s="83"/>
      <c r="E240" s="141" t="s">
        <v>10406</v>
      </c>
      <c r="F240" s="83"/>
      <c r="G240" s="83">
        <v>360000.0</v>
      </c>
    </row>
    <row r="241" ht="19.5" customHeight="1">
      <c r="A241" s="212">
        <v>34.0</v>
      </c>
      <c r="B241" s="83" t="s">
        <v>10407</v>
      </c>
      <c r="C241" s="212"/>
      <c r="D241" s="83"/>
      <c r="E241" s="141" t="s">
        <v>10408</v>
      </c>
      <c r="F241" s="83"/>
      <c r="G241" s="83">
        <v>360000.0</v>
      </c>
    </row>
    <row r="242" ht="19.5" customHeight="1">
      <c r="A242" s="212">
        <v>35.0</v>
      </c>
      <c r="B242" s="83" t="s">
        <v>10409</v>
      </c>
      <c r="C242" s="212"/>
      <c r="D242" s="83"/>
      <c r="E242" s="255" t="s">
        <v>10410</v>
      </c>
      <c r="F242" s="83"/>
      <c r="G242" s="83">
        <v>1080000.0</v>
      </c>
    </row>
    <row r="243" ht="19.5" customHeight="1">
      <c r="A243" s="212">
        <v>36.0</v>
      </c>
      <c r="B243" s="83" t="s">
        <v>10411</v>
      </c>
      <c r="C243" s="212">
        <v>16.0</v>
      </c>
      <c r="D243" s="83"/>
      <c r="E243" s="141" t="s">
        <v>10412</v>
      </c>
      <c r="F243" s="83"/>
      <c r="G243" s="83">
        <v>2880000.0</v>
      </c>
    </row>
    <row r="244" ht="19.5" customHeight="1">
      <c r="A244" s="212">
        <v>37.0</v>
      </c>
      <c r="B244" s="83" t="s">
        <v>10413</v>
      </c>
      <c r="C244" s="212">
        <v>17.0</v>
      </c>
      <c r="D244" s="83"/>
      <c r="E244" s="141" t="s">
        <v>10414</v>
      </c>
      <c r="F244" s="83"/>
      <c r="G244" s="83">
        <v>720000.0</v>
      </c>
    </row>
    <row r="245" ht="19.5" customHeight="1">
      <c r="A245" s="212">
        <v>38.0</v>
      </c>
      <c r="B245" s="83" t="s">
        <v>10415</v>
      </c>
      <c r="C245" s="212"/>
      <c r="D245" s="83"/>
      <c r="E245" s="141" t="s">
        <v>10416</v>
      </c>
      <c r="F245" s="83"/>
      <c r="G245" s="83">
        <v>5600000.0</v>
      </c>
    </row>
    <row r="246" ht="19.5" customHeight="1">
      <c r="A246" s="212">
        <v>39.0</v>
      </c>
      <c r="B246" s="83" t="s">
        <v>10417</v>
      </c>
      <c r="C246" s="212">
        <v>18.0</v>
      </c>
      <c r="D246" s="83"/>
      <c r="E246" s="141" t="s">
        <v>10418</v>
      </c>
      <c r="F246" s="83"/>
      <c r="G246" s="83">
        <v>2160000.0</v>
      </c>
    </row>
    <row r="247" ht="19.5" customHeight="1">
      <c r="A247" s="212">
        <v>40.0</v>
      </c>
      <c r="B247" s="83" t="s">
        <v>10419</v>
      </c>
      <c r="C247" s="212" t="s">
        <v>9878</v>
      </c>
      <c r="D247" s="83"/>
      <c r="E247" s="255" t="s">
        <v>10420</v>
      </c>
      <c r="F247" s="83"/>
      <c r="G247" s="83">
        <v>720000.0</v>
      </c>
    </row>
    <row r="248" ht="19.5" customHeight="1">
      <c r="A248" s="212">
        <v>41.0</v>
      </c>
      <c r="B248" s="83" t="s">
        <v>10421</v>
      </c>
      <c r="C248" s="212"/>
      <c r="D248" s="83"/>
      <c r="E248" s="141" t="s">
        <v>10422</v>
      </c>
      <c r="F248" s="83"/>
      <c r="G248" s="83">
        <v>2880000.0</v>
      </c>
    </row>
    <row r="249" ht="19.5" customHeight="1">
      <c r="A249" s="247"/>
      <c r="B249" s="154"/>
      <c r="C249" s="247"/>
      <c r="D249" s="154"/>
      <c r="E249" s="155"/>
      <c r="F249" s="154"/>
      <c r="G249" s="154"/>
    </row>
    <row r="250" ht="19.5" customHeight="1">
      <c r="A250" s="212"/>
      <c r="B250" s="83"/>
      <c r="C250" s="212"/>
      <c r="D250" s="83"/>
      <c r="E250" s="141"/>
      <c r="F250" s="83"/>
      <c r="G250" s="83"/>
    </row>
    <row r="251" ht="19.5" customHeight="1">
      <c r="A251" s="212">
        <v>42.0</v>
      </c>
      <c r="B251" s="83" t="s">
        <v>10423</v>
      </c>
      <c r="C251" s="212">
        <v>28.0</v>
      </c>
      <c r="D251" s="83"/>
      <c r="E251" s="141" t="s">
        <v>10424</v>
      </c>
      <c r="F251" s="83"/>
      <c r="G251" s="83">
        <v>720000.0</v>
      </c>
    </row>
    <row r="252" ht="19.5" customHeight="1">
      <c r="A252" s="212">
        <v>43.0</v>
      </c>
      <c r="B252" s="83" t="s">
        <v>10425</v>
      </c>
      <c r="C252" s="212"/>
      <c r="D252" s="83"/>
      <c r="E252" s="141" t="s">
        <v>10426</v>
      </c>
      <c r="F252" s="83"/>
      <c r="G252" s="83">
        <v>720000.0</v>
      </c>
    </row>
    <row r="253" ht="19.5" customHeight="1">
      <c r="A253" s="212">
        <v>44.0</v>
      </c>
      <c r="B253" s="83" t="s">
        <v>10427</v>
      </c>
      <c r="C253" s="212"/>
      <c r="D253" s="83"/>
      <c r="E253" s="141" t="s">
        <v>10428</v>
      </c>
      <c r="F253" s="83"/>
      <c r="G253" s="83">
        <v>720000.0</v>
      </c>
    </row>
    <row r="254" ht="19.5" customHeight="1">
      <c r="A254" s="212">
        <v>45.0</v>
      </c>
      <c r="B254" s="83" t="s">
        <v>10429</v>
      </c>
      <c r="C254" s="212"/>
      <c r="D254" s="83"/>
      <c r="E254" s="141" t="s">
        <v>10430</v>
      </c>
      <c r="F254" s="83"/>
      <c r="G254" s="83">
        <v>576000.0</v>
      </c>
    </row>
    <row r="255" ht="19.5" customHeight="1">
      <c r="A255" s="212">
        <v>46.0</v>
      </c>
      <c r="B255" s="83" t="s">
        <v>10431</v>
      </c>
      <c r="C255" s="212"/>
      <c r="D255" s="83"/>
      <c r="E255" s="141" t="s">
        <v>10432</v>
      </c>
      <c r="F255" s="83"/>
      <c r="G255" s="83">
        <v>1800000.0</v>
      </c>
    </row>
    <row r="256" ht="19.5" customHeight="1">
      <c r="A256" s="212">
        <v>47.0</v>
      </c>
      <c r="B256" s="83" t="s">
        <v>10433</v>
      </c>
      <c r="C256" s="212">
        <v>34.0</v>
      </c>
      <c r="D256" s="83"/>
      <c r="E256" s="141" t="s">
        <v>10434</v>
      </c>
      <c r="F256" s="83"/>
      <c r="G256" s="83">
        <v>2880000.0</v>
      </c>
    </row>
    <row r="257" ht="19.5" customHeight="1">
      <c r="A257" s="212">
        <v>48.0</v>
      </c>
      <c r="B257" s="83" t="s">
        <v>10435</v>
      </c>
      <c r="C257" s="212">
        <v>34.0</v>
      </c>
      <c r="D257" s="83"/>
      <c r="E257" s="141" t="s">
        <v>10436</v>
      </c>
      <c r="F257" s="83"/>
      <c r="G257" s="83">
        <v>360000.0</v>
      </c>
    </row>
    <row r="258" ht="19.5" customHeight="1">
      <c r="A258" s="212">
        <v>49.0</v>
      </c>
      <c r="B258" s="83" t="s">
        <v>10437</v>
      </c>
      <c r="C258" s="212">
        <v>36.0</v>
      </c>
      <c r="D258" s="83"/>
      <c r="E258" s="141" t="s">
        <v>10438</v>
      </c>
      <c r="F258" s="83"/>
      <c r="G258" s="83">
        <v>720000.0</v>
      </c>
    </row>
    <row r="259" ht="19.5" customHeight="1">
      <c r="A259" s="212">
        <v>50.0</v>
      </c>
      <c r="B259" s="83" t="s">
        <v>10439</v>
      </c>
      <c r="C259" s="212">
        <v>37.0</v>
      </c>
      <c r="D259" s="83"/>
      <c r="E259" s="141" t="s">
        <v>10440</v>
      </c>
      <c r="F259" s="83"/>
      <c r="G259" s="83">
        <v>360000.0</v>
      </c>
    </row>
    <row r="260" ht="19.5" customHeight="1">
      <c r="A260" s="212">
        <v>51.0</v>
      </c>
      <c r="B260" s="83" t="s">
        <v>10441</v>
      </c>
      <c r="C260" s="212"/>
      <c r="D260" s="83"/>
      <c r="E260" s="141" t="s">
        <v>10442</v>
      </c>
      <c r="F260" s="83"/>
      <c r="G260" s="83">
        <v>360000.0</v>
      </c>
    </row>
    <row r="261" ht="19.5" customHeight="1">
      <c r="A261" s="212">
        <v>52.0</v>
      </c>
      <c r="B261" s="83" t="s">
        <v>10443</v>
      </c>
      <c r="C261" s="212"/>
      <c r="D261" s="83"/>
      <c r="E261" s="141" t="s">
        <v>10444</v>
      </c>
      <c r="F261" s="83"/>
      <c r="G261" s="83">
        <v>1080000.0</v>
      </c>
    </row>
    <row r="262" ht="19.5" customHeight="1">
      <c r="A262" s="212">
        <v>53.0</v>
      </c>
      <c r="B262" s="83" t="s">
        <v>10445</v>
      </c>
      <c r="C262" s="212"/>
      <c r="D262" s="83"/>
      <c r="E262" s="141" t="s">
        <v>10446</v>
      </c>
      <c r="F262" s="83"/>
      <c r="G262" s="83">
        <v>720000.0</v>
      </c>
    </row>
    <row r="263" ht="19.5" customHeight="1">
      <c r="A263" s="212">
        <v>54.0</v>
      </c>
      <c r="B263" s="83" t="s">
        <v>10447</v>
      </c>
      <c r="C263" s="212">
        <v>43.0</v>
      </c>
      <c r="D263" s="83"/>
      <c r="E263" s="141" t="s">
        <v>10448</v>
      </c>
      <c r="F263" s="83"/>
      <c r="G263" s="83">
        <v>1800000.0</v>
      </c>
    </row>
    <row r="264" ht="19.5" customHeight="1">
      <c r="A264" s="212">
        <v>55.0</v>
      </c>
      <c r="B264" s="83" t="s">
        <v>10443</v>
      </c>
      <c r="C264" s="212"/>
      <c r="D264" s="83"/>
      <c r="E264" s="141" t="s">
        <v>10444</v>
      </c>
      <c r="F264" s="83"/>
      <c r="G264" s="83">
        <v>1080000.0</v>
      </c>
    </row>
    <row r="265" ht="19.5" customHeight="1">
      <c r="A265" s="212">
        <v>56.0</v>
      </c>
      <c r="B265" s="83" t="s">
        <v>10449</v>
      </c>
      <c r="C265" s="212">
        <v>46.0</v>
      </c>
      <c r="D265" s="83"/>
      <c r="E265" s="141" t="s">
        <v>10450</v>
      </c>
      <c r="F265" s="83"/>
      <c r="G265" s="83">
        <v>720000.0</v>
      </c>
    </row>
    <row r="266" ht="19.5" customHeight="1">
      <c r="A266" s="212">
        <v>57.0</v>
      </c>
      <c r="B266" s="83" t="s">
        <v>10451</v>
      </c>
      <c r="C266" s="212"/>
      <c r="D266" s="83"/>
      <c r="E266" s="141" t="s">
        <v>10452</v>
      </c>
      <c r="F266" s="83"/>
      <c r="G266" s="83">
        <v>360000.0</v>
      </c>
    </row>
    <row r="267" ht="19.5" customHeight="1">
      <c r="A267" s="212">
        <v>58.0</v>
      </c>
      <c r="B267" s="83" t="s">
        <v>10453</v>
      </c>
      <c r="C267" s="212">
        <v>54.0</v>
      </c>
      <c r="D267" s="83"/>
      <c r="E267" s="141" t="s">
        <v>10454</v>
      </c>
      <c r="F267" s="83"/>
      <c r="G267" s="83">
        <v>360000.0</v>
      </c>
    </row>
    <row r="268" ht="19.5" customHeight="1">
      <c r="A268" s="212">
        <v>59.0</v>
      </c>
      <c r="B268" s="83" t="s">
        <v>10455</v>
      </c>
      <c r="C268" s="212" t="s">
        <v>1648</v>
      </c>
      <c r="D268" s="83"/>
      <c r="E268" s="255" t="s">
        <v>10456</v>
      </c>
      <c r="F268" s="83"/>
      <c r="G268" s="83">
        <v>1080000.0</v>
      </c>
    </row>
    <row r="269" ht="19.5" customHeight="1">
      <c r="A269" s="212">
        <v>60.0</v>
      </c>
      <c r="B269" s="83" t="s">
        <v>10457</v>
      </c>
      <c r="C269" s="212"/>
      <c r="D269" s="83"/>
      <c r="E269" s="141" t="s">
        <v>10458</v>
      </c>
      <c r="F269" s="83"/>
      <c r="G269" s="83">
        <v>1080000.0</v>
      </c>
    </row>
    <row r="270" ht="19.5" customHeight="1">
      <c r="A270" s="212">
        <v>61.0</v>
      </c>
      <c r="B270" s="83" t="s">
        <v>10459</v>
      </c>
      <c r="C270" s="212">
        <v>56.0</v>
      </c>
      <c r="D270" s="83"/>
      <c r="E270" s="141" t="s">
        <v>10460</v>
      </c>
      <c r="F270" s="83"/>
      <c r="G270" s="83">
        <v>360000.0</v>
      </c>
    </row>
    <row r="271" ht="19.5" customHeight="1">
      <c r="A271" s="212">
        <v>62.0</v>
      </c>
      <c r="B271" s="83" t="s">
        <v>10461</v>
      </c>
      <c r="C271" s="212">
        <v>56.0</v>
      </c>
      <c r="D271" s="83"/>
      <c r="E271" s="141" t="s">
        <v>10462</v>
      </c>
      <c r="F271" s="83"/>
      <c r="G271" s="83">
        <v>360000.0</v>
      </c>
    </row>
    <row r="272" ht="19.5" customHeight="1">
      <c r="A272" s="212">
        <v>63.0</v>
      </c>
      <c r="B272" s="83" t="s">
        <v>10463</v>
      </c>
      <c r="C272" s="212">
        <v>56.0</v>
      </c>
      <c r="D272" s="83"/>
      <c r="E272" s="141" t="s">
        <v>10464</v>
      </c>
      <c r="F272" s="83"/>
      <c r="G272" s="83">
        <v>720000.0</v>
      </c>
    </row>
    <row r="273" ht="19.5" customHeight="1">
      <c r="A273" s="212">
        <v>64.0</v>
      </c>
      <c r="B273" s="83" t="s">
        <v>10465</v>
      </c>
      <c r="C273" s="212"/>
      <c r="D273" s="83"/>
      <c r="E273" s="141" t="s">
        <v>10466</v>
      </c>
      <c r="F273" s="83"/>
      <c r="G273" s="83">
        <v>360000.0</v>
      </c>
    </row>
    <row r="274" ht="19.5" customHeight="1">
      <c r="A274" s="212">
        <v>65.0</v>
      </c>
      <c r="B274" s="83" t="s">
        <v>10467</v>
      </c>
      <c r="C274" s="212">
        <v>58.0</v>
      </c>
      <c r="D274" s="83"/>
      <c r="E274" s="141" t="s">
        <v>10468</v>
      </c>
      <c r="F274" s="83"/>
      <c r="G274" s="83">
        <v>720000.0</v>
      </c>
    </row>
    <row r="275" ht="19.5" customHeight="1">
      <c r="A275" s="212">
        <v>66.0</v>
      </c>
      <c r="B275" s="83" t="s">
        <v>10469</v>
      </c>
      <c r="C275" s="212"/>
      <c r="D275" s="83"/>
      <c r="E275" s="141" t="s">
        <v>10470</v>
      </c>
      <c r="F275" s="83"/>
      <c r="G275" s="83">
        <v>576000.0</v>
      </c>
    </row>
    <row r="276" ht="19.5" customHeight="1">
      <c r="A276" s="212">
        <v>67.0</v>
      </c>
      <c r="B276" s="83" t="s">
        <v>10471</v>
      </c>
      <c r="C276" s="212"/>
      <c r="D276" s="83"/>
      <c r="E276" s="141" t="s">
        <v>10472</v>
      </c>
      <c r="F276" s="83"/>
      <c r="G276" s="83">
        <v>360000.0</v>
      </c>
    </row>
    <row r="277" ht="19.5" customHeight="1">
      <c r="A277" s="212">
        <v>68.0</v>
      </c>
      <c r="B277" s="83" t="s">
        <v>10473</v>
      </c>
      <c r="C277" s="212"/>
      <c r="D277" s="83"/>
      <c r="E277" s="141" t="s">
        <v>10474</v>
      </c>
      <c r="F277" s="83"/>
      <c r="G277" s="83">
        <v>720000.0</v>
      </c>
    </row>
    <row r="278" ht="19.5" customHeight="1">
      <c r="A278" s="212">
        <v>69.0</v>
      </c>
      <c r="B278" s="83" t="s">
        <v>10475</v>
      </c>
      <c r="C278" s="212">
        <v>63.0</v>
      </c>
      <c r="D278" s="83"/>
      <c r="E278" s="141" t="s">
        <v>10476</v>
      </c>
      <c r="F278" s="83"/>
      <c r="G278" s="83">
        <v>360000.0</v>
      </c>
    </row>
    <row r="279" ht="19.5" customHeight="1">
      <c r="A279" s="212">
        <v>70.0</v>
      </c>
      <c r="B279" s="83" t="s">
        <v>10477</v>
      </c>
      <c r="C279" s="212"/>
      <c r="D279" s="83"/>
      <c r="E279" s="141" t="s">
        <v>10478</v>
      </c>
      <c r="F279" s="83"/>
      <c r="G279" s="83">
        <v>360000.0</v>
      </c>
    </row>
    <row r="280" ht="19.5" customHeight="1">
      <c r="A280" s="212">
        <v>71.0</v>
      </c>
      <c r="B280" s="83" t="s">
        <v>10479</v>
      </c>
      <c r="C280" s="212"/>
      <c r="D280" s="83"/>
      <c r="E280" s="141" t="s">
        <v>10480</v>
      </c>
      <c r="F280" s="83"/>
      <c r="G280" s="83">
        <v>360000.0</v>
      </c>
    </row>
    <row r="281" ht="19.5" customHeight="1">
      <c r="A281" s="212">
        <v>72.0</v>
      </c>
      <c r="B281" s="83" t="s">
        <v>10481</v>
      </c>
      <c r="C281" s="212"/>
      <c r="D281" s="83"/>
      <c r="E281" s="141" t="s">
        <v>10482</v>
      </c>
      <c r="F281" s="83"/>
      <c r="G281" s="83">
        <v>1080000.0</v>
      </c>
    </row>
    <row r="282" ht="19.5" customHeight="1">
      <c r="A282" s="212">
        <v>73.0</v>
      </c>
      <c r="B282" s="83" t="s">
        <v>10483</v>
      </c>
      <c r="C282" s="212"/>
      <c r="D282" s="83"/>
      <c r="E282" s="141" t="s">
        <v>10484</v>
      </c>
      <c r="F282" s="83"/>
      <c r="G282" s="83">
        <v>720000.0</v>
      </c>
    </row>
    <row r="283" ht="19.5" customHeight="1">
      <c r="A283" s="212">
        <v>74.0</v>
      </c>
      <c r="B283" s="83" t="s">
        <v>10485</v>
      </c>
      <c r="C283" s="212">
        <v>67.0</v>
      </c>
      <c r="D283" s="83"/>
      <c r="E283" s="141" t="s">
        <v>10486</v>
      </c>
      <c r="F283" s="83"/>
      <c r="G283" s="83">
        <v>720000.0</v>
      </c>
    </row>
    <row r="284" ht="19.5" customHeight="1">
      <c r="A284" s="212">
        <v>75.0</v>
      </c>
      <c r="B284" s="83" t="s">
        <v>10487</v>
      </c>
      <c r="C284" s="212">
        <v>67.0</v>
      </c>
      <c r="D284" s="83"/>
      <c r="E284" s="141" t="s">
        <v>10488</v>
      </c>
      <c r="F284" s="83"/>
      <c r="G284" s="83">
        <v>1080000.0</v>
      </c>
    </row>
    <row r="285" ht="19.5" customHeight="1">
      <c r="A285" s="212">
        <v>76.0</v>
      </c>
      <c r="B285" s="83" t="s">
        <v>10489</v>
      </c>
      <c r="C285" s="212"/>
      <c r="D285" s="83"/>
      <c r="E285" s="255" t="s">
        <v>10490</v>
      </c>
      <c r="F285" s="83"/>
      <c r="G285" s="83">
        <v>720000.0</v>
      </c>
    </row>
    <row r="286" ht="19.5" customHeight="1">
      <c r="A286" s="212">
        <v>77.0</v>
      </c>
      <c r="B286" s="83" t="s">
        <v>10491</v>
      </c>
      <c r="C286" s="212"/>
      <c r="D286" s="83"/>
      <c r="E286" s="141" t="s">
        <v>10492</v>
      </c>
      <c r="F286" s="83"/>
      <c r="G286" s="83">
        <v>720000.0</v>
      </c>
    </row>
    <row r="287" ht="19.5" customHeight="1">
      <c r="A287" s="212">
        <v>78.0</v>
      </c>
      <c r="B287" s="83" t="s">
        <v>10493</v>
      </c>
      <c r="C287" s="212">
        <v>67.0</v>
      </c>
      <c r="D287" s="83"/>
      <c r="E287" s="141" t="s">
        <v>10494</v>
      </c>
      <c r="F287" s="83"/>
      <c r="G287" s="83">
        <v>720000.0</v>
      </c>
    </row>
    <row r="288" ht="19.5" customHeight="1">
      <c r="A288" s="212">
        <v>79.0</v>
      </c>
      <c r="B288" s="83" t="s">
        <v>10495</v>
      </c>
      <c r="C288" s="212">
        <v>68.0</v>
      </c>
      <c r="D288" s="83"/>
      <c r="E288" s="141" t="s">
        <v>10496</v>
      </c>
      <c r="F288" s="83"/>
      <c r="G288" s="83">
        <v>2440000.0</v>
      </c>
    </row>
    <row r="289" ht="19.5" customHeight="1">
      <c r="A289" s="212">
        <v>80.0</v>
      </c>
      <c r="B289" s="83" t="s">
        <v>10497</v>
      </c>
      <c r="C289" s="212"/>
      <c r="D289" s="83"/>
      <c r="E289" s="141" t="s">
        <v>10498</v>
      </c>
      <c r="F289" s="83"/>
      <c r="G289" s="83">
        <v>216000.0</v>
      </c>
    </row>
    <row r="290" ht="19.5" customHeight="1">
      <c r="A290" s="212">
        <v>81.0</v>
      </c>
      <c r="B290" s="83" t="s">
        <v>10499</v>
      </c>
      <c r="C290" s="212">
        <v>72.0</v>
      </c>
      <c r="D290" s="83"/>
      <c r="E290" s="141" t="s">
        <v>10500</v>
      </c>
      <c r="F290" s="83"/>
      <c r="G290" s="83">
        <v>360000.0</v>
      </c>
    </row>
    <row r="291" ht="19.5" customHeight="1">
      <c r="A291" s="212">
        <v>82.0</v>
      </c>
      <c r="B291" s="83" t="s">
        <v>10501</v>
      </c>
      <c r="C291" s="212">
        <v>72.0</v>
      </c>
      <c r="D291" s="83"/>
      <c r="E291" s="141" t="s">
        <v>10502</v>
      </c>
      <c r="F291" s="83"/>
      <c r="G291" s="83">
        <v>360000.0</v>
      </c>
    </row>
    <row r="292" ht="19.5" customHeight="1">
      <c r="A292" s="212">
        <v>83.0</v>
      </c>
      <c r="B292" s="83" t="s">
        <v>10503</v>
      </c>
      <c r="C292" s="212"/>
      <c r="D292" s="83"/>
      <c r="E292" s="255" t="s">
        <v>10504</v>
      </c>
      <c r="F292" s="83"/>
      <c r="G292" s="83">
        <v>1800000.0</v>
      </c>
    </row>
    <row r="293" ht="19.5" customHeight="1">
      <c r="A293" s="212">
        <v>84.0</v>
      </c>
      <c r="B293" s="83" t="s">
        <v>10505</v>
      </c>
      <c r="C293" s="212"/>
      <c r="D293" s="83"/>
      <c r="E293" s="255" t="s">
        <v>10506</v>
      </c>
      <c r="F293" s="83"/>
      <c r="G293" s="83">
        <v>720000.0</v>
      </c>
    </row>
    <row r="294" ht="19.5" customHeight="1">
      <c r="A294" s="212">
        <v>85.0</v>
      </c>
      <c r="B294" s="83" t="s">
        <v>10507</v>
      </c>
      <c r="C294" s="212">
        <v>24.0</v>
      </c>
      <c r="D294" s="83"/>
      <c r="E294" s="141" t="s">
        <v>10508</v>
      </c>
      <c r="F294" s="83"/>
      <c r="G294" s="83">
        <v>2160000.0</v>
      </c>
    </row>
    <row r="295" ht="19.5" customHeight="1">
      <c r="A295" s="212">
        <v>86.0</v>
      </c>
      <c r="B295" s="83" t="s">
        <v>10509</v>
      </c>
      <c r="C295" s="212" t="s">
        <v>4987</v>
      </c>
      <c r="D295" s="83"/>
      <c r="E295" s="255" t="s">
        <v>10510</v>
      </c>
      <c r="F295" s="83"/>
      <c r="G295" s="83">
        <v>1800000.0</v>
      </c>
    </row>
    <row r="296" ht="19.5" customHeight="1">
      <c r="A296" s="212">
        <v>87.0</v>
      </c>
      <c r="B296" s="83" t="s">
        <v>10511</v>
      </c>
      <c r="C296" s="212"/>
      <c r="D296" s="83"/>
      <c r="E296" s="141" t="s">
        <v>10512</v>
      </c>
      <c r="F296" s="83"/>
      <c r="G296" s="83">
        <v>2160000.0</v>
      </c>
    </row>
    <row r="297" ht="19.5" customHeight="1">
      <c r="A297" s="212">
        <v>88.0</v>
      </c>
      <c r="B297" s="83" t="s">
        <v>10513</v>
      </c>
      <c r="C297" s="212"/>
      <c r="D297" s="83"/>
      <c r="E297" s="141" t="s">
        <v>10514</v>
      </c>
      <c r="F297" s="83"/>
      <c r="G297" s="83">
        <v>2520000.0</v>
      </c>
    </row>
    <row r="298" ht="19.5" customHeight="1">
      <c r="A298" s="212">
        <v>89.0</v>
      </c>
      <c r="B298" s="83" t="s">
        <v>10515</v>
      </c>
      <c r="C298" s="212">
        <v>19.0</v>
      </c>
      <c r="D298" s="83"/>
      <c r="E298" s="141" t="s">
        <v>10516</v>
      </c>
      <c r="F298" s="83"/>
      <c r="G298" s="83">
        <v>1080000.0</v>
      </c>
    </row>
    <row r="299" ht="19.5" customHeight="1">
      <c r="A299" s="212">
        <v>90.0</v>
      </c>
      <c r="B299" s="83" t="s">
        <v>10517</v>
      </c>
      <c r="C299" s="212">
        <v>18.0</v>
      </c>
      <c r="D299" s="83"/>
      <c r="E299" s="141" t="s">
        <v>10512</v>
      </c>
      <c r="F299" s="83"/>
      <c r="G299" s="83">
        <v>2520000.0</v>
      </c>
    </row>
    <row r="300" ht="19.5" customHeight="1">
      <c r="A300" s="212">
        <v>91.0</v>
      </c>
      <c r="B300" s="83" t="s">
        <v>10518</v>
      </c>
      <c r="C300" s="212">
        <v>3.0</v>
      </c>
      <c r="D300" s="83"/>
      <c r="E300" s="141" t="s">
        <v>10519</v>
      </c>
      <c r="F300" s="83"/>
      <c r="G300" s="83">
        <v>1800000.0</v>
      </c>
    </row>
    <row r="301" ht="19.5" customHeight="1">
      <c r="A301" s="212">
        <v>92.0</v>
      </c>
      <c r="B301" s="83" t="s">
        <v>10520</v>
      </c>
      <c r="C301" s="212">
        <v>29.0</v>
      </c>
      <c r="D301" s="83"/>
      <c r="E301" s="141" t="s">
        <v>10521</v>
      </c>
      <c r="F301" s="83"/>
      <c r="G301" s="83">
        <v>1440000.0</v>
      </c>
    </row>
    <row r="302" ht="19.5" customHeight="1">
      <c r="A302" s="212">
        <v>93.0</v>
      </c>
      <c r="B302" s="83" t="s">
        <v>10522</v>
      </c>
      <c r="C302" s="212"/>
      <c r="D302" s="83"/>
      <c r="E302" s="141" t="s">
        <v>10523</v>
      </c>
      <c r="F302" s="83"/>
      <c r="G302" s="83">
        <v>3840000.0</v>
      </c>
    </row>
    <row r="303" ht="19.5" customHeight="1">
      <c r="A303" s="212">
        <v>94.0</v>
      </c>
      <c r="B303" s="83" t="s">
        <v>10524</v>
      </c>
      <c r="C303" s="212"/>
      <c r="D303" s="83"/>
      <c r="E303" s="141" t="s">
        <v>10525</v>
      </c>
      <c r="F303" s="83"/>
      <c r="G303" s="83">
        <v>2800000.0</v>
      </c>
    </row>
    <row r="304" ht="19.5" customHeight="1">
      <c r="A304" s="212">
        <v>95.0</v>
      </c>
      <c r="B304" s="83" t="s">
        <v>10526</v>
      </c>
      <c r="C304" s="212">
        <v>15.0</v>
      </c>
      <c r="D304" s="83"/>
      <c r="E304" s="141" t="s">
        <v>10527</v>
      </c>
      <c r="F304" s="83"/>
      <c r="G304" s="83">
        <v>720000.0</v>
      </c>
    </row>
    <row r="305" ht="19.5" customHeight="1">
      <c r="A305" s="247"/>
      <c r="B305" s="154"/>
      <c r="C305" s="247"/>
      <c r="D305" s="154"/>
      <c r="E305" s="155"/>
      <c r="F305" s="154"/>
      <c r="G305" s="154"/>
    </row>
    <row r="306" ht="19.5" customHeight="1">
      <c r="A306" s="212"/>
      <c r="B306" s="83"/>
      <c r="C306" s="212"/>
      <c r="D306" s="83"/>
      <c r="E306" s="141"/>
      <c r="F306" s="83"/>
      <c r="G306" s="83"/>
    </row>
    <row r="307" ht="19.5" customHeight="1">
      <c r="A307" s="212">
        <v>96.0</v>
      </c>
      <c r="B307" s="83" t="s">
        <v>10528</v>
      </c>
      <c r="C307" s="212">
        <v>57.0</v>
      </c>
      <c r="D307" s="83"/>
      <c r="E307" s="141" t="s">
        <v>10529</v>
      </c>
      <c r="F307" s="83"/>
      <c r="G307" s="83">
        <v>360000.0</v>
      </c>
    </row>
    <row r="308" ht="19.5" customHeight="1">
      <c r="A308" s="212">
        <v>97.0</v>
      </c>
      <c r="B308" s="83" t="s">
        <v>10530</v>
      </c>
      <c r="C308" s="212"/>
      <c r="D308" s="83"/>
      <c r="E308" s="255" t="s">
        <v>10531</v>
      </c>
      <c r="F308" s="83"/>
      <c r="G308" s="83">
        <v>360000.0</v>
      </c>
    </row>
    <row r="309" ht="19.5" customHeight="1">
      <c r="A309" s="212">
        <v>98.0</v>
      </c>
      <c r="B309" s="83" t="s">
        <v>10532</v>
      </c>
      <c r="C309" s="212"/>
      <c r="D309" s="83"/>
      <c r="E309" s="141" t="s">
        <v>10533</v>
      </c>
      <c r="F309" s="83"/>
      <c r="G309" s="83">
        <v>4704000.0</v>
      </c>
    </row>
    <row r="310" ht="19.5" customHeight="1">
      <c r="A310" s="212">
        <v>99.0</v>
      </c>
      <c r="B310" s="83" t="s">
        <v>10534</v>
      </c>
      <c r="C310" s="212"/>
      <c r="D310" s="83"/>
      <c r="E310" s="141" t="s">
        <v>10535</v>
      </c>
      <c r="F310" s="83"/>
      <c r="G310" s="83">
        <v>2160000.0</v>
      </c>
    </row>
    <row r="311" ht="19.5" customHeight="1">
      <c r="A311" s="212">
        <v>100.0</v>
      </c>
      <c r="B311" s="83" t="s">
        <v>10536</v>
      </c>
      <c r="C311" s="212">
        <v>62.0</v>
      </c>
      <c r="D311" s="83"/>
      <c r="E311" s="141" t="s">
        <v>10537</v>
      </c>
      <c r="F311" s="83"/>
      <c r="G311" s="83">
        <v>2880000.0</v>
      </c>
    </row>
    <row r="312" ht="19.5" customHeight="1">
      <c r="A312" s="212">
        <v>101.0</v>
      </c>
      <c r="B312" s="83" t="s">
        <v>10538</v>
      </c>
      <c r="C312" s="212">
        <v>44.0</v>
      </c>
      <c r="D312" s="83"/>
      <c r="E312" s="141" t="s">
        <v>10539</v>
      </c>
      <c r="F312" s="83"/>
      <c r="G312" s="83">
        <v>1440000.0</v>
      </c>
    </row>
    <row r="313" ht="19.5" customHeight="1">
      <c r="A313" s="212">
        <v>102.0</v>
      </c>
      <c r="B313" s="83" t="s">
        <v>10540</v>
      </c>
      <c r="C313" s="212"/>
      <c r="D313" s="83"/>
      <c r="E313" s="255" t="s">
        <v>10541</v>
      </c>
      <c r="F313" s="83"/>
      <c r="G313" s="83">
        <v>720000.0</v>
      </c>
    </row>
    <row r="314" ht="19.5" customHeight="1">
      <c r="A314" s="212">
        <v>103.0</v>
      </c>
      <c r="B314" s="83" t="s">
        <v>10542</v>
      </c>
      <c r="C314" s="212">
        <v>46.0</v>
      </c>
      <c r="D314" s="83"/>
      <c r="E314" s="141" t="s">
        <v>10543</v>
      </c>
      <c r="F314" s="83"/>
      <c r="G314" s="83">
        <v>360000.0</v>
      </c>
    </row>
    <row r="315" ht="19.5" customHeight="1">
      <c r="A315" s="212">
        <v>104.0</v>
      </c>
      <c r="B315" s="83" t="s">
        <v>10544</v>
      </c>
      <c r="C315" s="212" t="s">
        <v>5018</v>
      </c>
      <c r="D315" s="83"/>
      <c r="E315" s="255" t="s">
        <v>10545</v>
      </c>
      <c r="F315" s="83"/>
      <c r="G315" s="83">
        <v>2520000.0</v>
      </c>
    </row>
    <row r="316" ht="19.5" customHeight="1">
      <c r="A316" s="212">
        <v>105.0</v>
      </c>
      <c r="B316" s="83" t="s">
        <v>10546</v>
      </c>
      <c r="C316" s="212"/>
      <c r="D316" s="83"/>
      <c r="E316" s="255" t="s">
        <v>10547</v>
      </c>
      <c r="F316" s="83"/>
      <c r="G316" s="83">
        <v>1200000.0</v>
      </c>
    </row>
    <row r="317" ht="19.5" customHeight="1">
      <c r="A317" s="212">
        <v>106.0</v>
      </c>
      <c r="B317" s="83" t="s">
        <v>10548</v>
      </c>
      <c r="C317" s="212" t="s">
        <v>8648</v>
      </c>
      <c r="D317" s="83"/>
      <c r="E317" s="255" t="s">
        <v>10549</v>
      </c>
      <c r="F317" s="83"/>
      <c r="G317" s="83">
        <v>576000.0</v>
      </c>
    </row>
    <row r="318" ht="19.5" customHeight="1">
      <c r="A318" s="212">
        <v>107.0</v>
      </c>
      <c r="B318" s="83" t="s">
        <v>10550</v>
      </c>
      <c r="C318" s="212">
        <v>5.0</v>
      </c>
      <c r="D318" s="83"/>
      <c r="E318" s="141" t="s">
        <v>10551</v>
      </c>
      <c r="F318" s="83"/>
      <c r="G318" s="83">
        <v>1080000.0</v>
      </c>
    </row>
    <row r="319" ht="19.5" customHeight="1">
      <c r="A319" s="212">
        <v>108.0</v>
      </c>
      <c r="B319" s="83" t="s">
        <v>10552</v>
      </c>
      <c r="C319" s="212">
        <v>67.0</v>
      </c>
      <c r="D319" s="83"/>
      <c r="E319" s="141" t="s">
        <v>10553</v>
      </c>
      <c r="F319" s="83"/>
      <c r="G319" s="83">
        <v>360000.0</v>
      </c>
    </row>
    <row r="320" ht="19.5" customHeight="1">
      <c r="A320" s="212">
        <v>109.0</v>
      </c>
      <c r="B320" s="83" t="s">
        <v>10554</v>
      </c>
      <c r="C320" s="212"/>
      <c r="D320" s="83"/>
      <c r="E320" s="255" t="s">
        <v>10555</v>
      </c>
      <c r="F320" s="83"/>
      <c r="G320" s="83">
        <v>3200000.0</v>
      </c>
    </row>
    <row r="321" ht="19.5" customHeight="1">
      <c r="A321" s="212">
        <v>110.0</v>
      </c>
      <c r="B321" s="83" t="s">
        <v>10556</v>
      </c>
      <c r="C321" s="212"/>
      <c r="D321" s="83"/>
      <c r="E321" s="141" t="s">
        <v>10557</v>
      </c>
      <c r="F321" s="83"/>
      <c r="G321" s="83">
        <v>360000.0</v>
      </c>
    </row>
    <row r="322" ht="19.5" customHeight="1">
      <c r="A322" s="212">
        <v>111.0</v>
      </c>
      <c r="B322" s="83" t="s">
        <v>10558</v>
      </c>
      <c r="C322" s="212"/>
      <c r="D322" s="83"/>
      <c r="E322" s="141" t="s">
        <v>10559</v>
      </c>
      <c r="F322" s="83"/>
      <c r="G322" s="83">
        <v>360000.0</v>
      </c>
    </row>
    <row r="323" ht="19.5" customHeight="1">
      <c r="A323" s="212">
        <v>112.0</v>
      </c>
      <c r="B323" s="83" t="s">
        <v>10560</v>
      </c>
      <c r="C323" s="212"/>
      <c r="D323" s="83"/>
      <c r="E323" s="141" t="s">
        <v>10561</v>
      </c>
      <c r="F323" s="83"/>
      <c r="G323" s="83">
        <v>360000.0</v>
      </c>
    </row>
    <row r="324" ht="19.5" customHeight="1">
      <c r="A324" s="212">
        <v>113.0</v>
      </c>
      <c r="B324" s="83" t="s">
        <v>10562</v>
      </c>
      <c r="C324" s="212"/>
      <c r="D324" s="83"/>
      <c r="E324" s="141" t="s">
        <v>10563</v>
      </c>
      <c r="F324" s="83"/>
      <c r="G324" s="83">
        <v>360000.0</v>
      </c>
    </row>
    <row r="325" ht="19.5" customHeight="1">
      <c r="A325" s="212">
        <v>114.0</v>
      </c>
      <c r="B325" s="83" t="s">
        <v>10564</v>
      </c>
      <c r="C325" s="212"/>
      <c r="D325" s="83"/>
      <c r="E325" s="141" t="s">
        <v>10565</v>
      </c>
      <c r="F325" s="83"/>
      <c r="G325" s="83">
        <v>720000.0</v>
      </c>
    </row>
    <row r="326" ht="19.5" customHeight="1">
      <c r="A326" s="212">
        <v>115.0</v>
      </c>
      <c r="B326" s="83" t="s">
        <v>10566</v>
      </c>
      <c r="C326" s="212"/>
      <c r="D326" s="83"/>
      <c r="E326" s="141" t="s">
        <v>10567</v>
      </c>
      <c r="F326" s="83"/>
      <c r="G326" s="83">
        <v>1440000.0</v>
      </c>
    </row>
    <row r="327" ht="19.5" customHeight="1">
      <c r="A327" s="212">
        <v>116.0</v>
      </c>
      <c r="B327" s="83" t="s">
        <v>10568</v>
      </c>
      <c r="C327" s="212">
        <v>76.0</v>
      </c>
      <c r="D327" s="83"/>
      <c r="E327" s="141" t="s">
        <v>10569</v>
      </c>
      <c r="F327" s="83"/>
      <c r="G327" s="83">
        <v>1200000.0</v>
      </c>
    </row>
    <row r="328" ht="19.5" customHeight="1">
      <c r="A328" s="212"/>
      <c r="B328" s="83"/>
      <c r="C328" s="212"/>
      <c r="D328" s="83"/>
      <c r="E328" s="141"/>
      <c r="F328" s="83"/>
      <c r="G328" s="83"/>
    </row>
    <row r="329" ht="19.5" customHeight="1">
      <c r="A329" s="212"/>
      <c r="B329" s="83"/>
      <c r="C329" s="212"/>
      <c r="D329" s="83"/>
      <c r="E329" s="141" t="s">
        <v>10570</v>
      </c>
      <c r="F329" s="83">
        <v>0.0</v>
      </c>
      <c r="G329" s="83">
        <v>1.51808E8</v>
      </c>
    </row>
    <row r="330" ht="19.5" customHeight="1">
      <c r="A330" s="247"/>
      <c r="B330" s="154"/>
      <c r="C330" s="247"/>
      <c r="D330" s="154"/>
      <c r="E330" s="155"/>
      <c r="F330" s="154"/>
      <c r="G330" s="154"/>
    </row>
    <row r="331" ht="19.5" customHeight="1">
      <c r="A331" s="212"/>
      <c r="B331" s="83"/>
      <c r="C331" s="212"/>
      <c r="D331" s="83"/>
      <c r="E331" s="141"/>
      <c r="F331" s="83"/>
      <c r="G331" s="83"/>
    </row>
    <row r="332" ht="19.5" customHeight="1">
      <c r="A332" s="212"/>
      <c r="B332" s="83"/>
      <c r="C332" s="212"/>
      <c r="D332" s="83"/>
      <c r="E332" s="418" t="s">
        <v>2245</v>
      </c>
      <c r="F332" s="83"/>
      <c r="G332" s="83"/>
    </row>
    <row r="333" ht="19.5" customHeight="1">
      <c r="A333" s="212">
        <v>1.0</v>
      </c>
      <c r="B333" s="83" t="s">
        <v>10571</v>
      </c>
      <c r="C333" s="212" t="s">
        <v>1104</v>
      </c>
      <c r="D333" s="83"/>
      <c r="E333" s="255" t="s">
        <v>10572</v>
      </c>
      <c r="F333" s="83"/>
      <c r="G333" s="83">
        <v>3600000.0</v>
      </c>
    </row>
    <row r="334" ht="19.5" customHeight="1">
      <c r="A334" s="212">
        <v>2.0</v>
      </c>
      <c r="B334" s="83" t="s">
        <v>10573</v>
      </c>
      <c r="C334" s="212">
        <v>9.0</v>
      </c>
      <c r="D334" s="83"/>
      <c r="E334" s="141" t="s">
        <v>10574</v>
      </c>
      <c r="F334" s="83"/>
      <c r="G334" s="83">
        <v>3240000.0</v>
      </c>
    </row>
    <row r="335" ht="19.5" customHeight="1">
      <c r="A335" s="212">
        <v>3.0</v>
      </c>
      <c r="B335" s="83" t="s">
        <v>10575</v>
      </c>
      <c r="C335" s="212">
        <v>10.0</v>
      </c>
      <c r="D335" s="83"/>
      <c r="E335" s="141" t="s">
        <v>10576</v>
      </c>
      <c r="F335" s="83"/>
      <c r="G335" s="83">
        <v>3600000.0</v>
      </c>
    </row>
    <row r="336" ht="19.5" customHeight="1">
      <c r="A336" s="212">
        <v>4.0</v>
      </c>
      <c r="B336" s="83" t="s">
        <v>10577</v>
      </c>
      <c r="C336" s="212" t="s">
        <v>7083</v>
      </c>
      <c r="D336" s="83"/>
      <c r="E336" s="255" t="s">
        <v>10578</v>
      </c>
      <c r="F336" s="83"/>
      <c r="G336" s="83">
        <v>3600000.0</v>
      </c>
    </row>
    <row r="337" ht="19.5" customHeight="1">
      <c r="A337" s="212">
        <v>5.0</v>
      </c>
      <c r="B337" s="83" t="s">
        <v>10579</v>
      </c>
      <c r="C337" s="212">
        <v>42.0</v>
      </c>
      <c r="D337" s="83"/>
      <c r="E337" s="141" t="s">
        <v>10580</v>
      </c>
      <c r="F337" s="83"/>
      <c r="G337" s="83">
        <v>720000.0</v>
      </c>
    </row>
    <row r="338" ht="19.5" customHeight="1">
      <c r="A338" s="212">
        <v>6.0</v>
      </c>
      <c r="B338" s="83" t="s">
        <v>10581</v>
      </c>
      <c r="C338" s="212">
        <v>67.0</v>
      </c>
      <c r="D338" s="83"/>
      <c r="E338" s="141" t="s">
        <v>10582</v>
      </c>
      <c r="F338" s="83"/>
      <c r="G338" s="83">
        <v>1440000.0</v>
      </c>
    </row>
    <row r="339" ht="19.5" customHeight="1">
      <c r="A339" s="212">
        <v>7.0</v>
      </c>
      <c r="B339" s="83" t="s">
        <v>10583</v>
      </c>
      <c r="C339" s="212">
        <v>75.0</v>
      </c>
      <c r="D339" s="83"/>
      <c r="E339" s="141" t="s">
        <v>10584</v>
      </c>
      <c r="F339" s="83"/>
      <c r="G339" s="83">
        <v>5400000.0</v>
      </c>
    </row>
    <row r="340" ht="19.5" customHeight="1">
      <c r="A340" s="212">
        <v>8.0</v>
      </c>
      <c r="B340" s="83" t="s">
        <v>10585</v>
      </c>
      <c r="C340" s="212">
        <v>75.0</v>
      </c>
      <c r="D340" s="83"/>
      <c r="E340" s="141" t="s">
        <v>10586</v>
      </c>
      <c r="F340" s="83"/>
      <c r="G340" s="83">
        <v>5400000.0</v>
      </c>
    </row>
    <row r="341" ht="19.5" customHeight="1">
      <c r="A341" s="212">
        <v>9.0</v>
      </c>
      <c r="B341" s="83" t="s">
        <v>10587</v>
      </c>
      <c r="C341" s="212" t="s">
        <v>10588</v>
      </c>
      <c r="D341" s="83"/>
      <c r="E341" s="255" t="s">
        <v>10589</v>
      </c>
      <c r="F341" s="83"/>
      <c r="G341" s="83">
        <v>2880000.0</v>
      </c>
    </row>
    <row r="342" ht="19.5" customHeight="1">
      <c r="A342" s="212">
        <v>10.0</v>
      </c>
      <c r="B342" s="83" t="s">
        <v>10590</v>
      </c>
      <c r="C342" s="212">
        <v>57.0</v>
      </c>
      <c r="D342" s="83"/>
      <c r="E342" s="141" t="s">
        <v>10591</v>
      </c>
      <c r="F342" s="83"/>
      <c r="G342" s="83">
        <v>7200000.0</v>
      </c>
    </row>
    <row r="343" ht="19.5" customHeight="1">
      <c r="A343" s="212">
        <v>11.0</v>
      </c>
      <c r="B343" s="83" t="s">
        <v>10592</v>
      </c>
      <c r="C343" s="212">
        <v>29.0</v>
      </c>
      <c r="D343" s="83"/>
      <c r="E343" s="141" t="s">
        <v>10593</v>
      </c>
      <c r="F343" s="83"/>
      <c r="G343" s="83">
        <v>1800000.0</v>
      </c>
    </row>
    <row r="344" ht="19.5" customHeight="1">
      <c r="A344" s="212">
        <v>12.0</v>
      </c>
      <c r="B344" s="83" t="s">
        <v>10594</v>
      </c>
      <c r="C344" s="212">
        <v>2.0</v>
      </c>
      <c r="D344" s="83"/>
      <c r="E344" s="141" t="s">
        <v>10595</v>
      </c>
      <c r="F344" s="83"/>
      <c r="G344" s="83">
        <v>7200000.0</v>
      </c>
    </row>
    <row r="345" ht="19.5" customHeight="1">
      <c r="A345" s="212">
        <v>13.0</v>
      </c>
      <c r="B345" s="83" t="s">
        <v>10596</v>
      </c>
      <c r="C345" s="212" t="s">
        <v>4625</v>
      </c>
      <c r="D345" s="83"/>
      <c r="E345" s="255" t="s">
        <v>10597</v>
      </c>
      <c r="F345" s="83"/>
      <c r="G345" s="83">
        <v>5400000.0</v>
      </c>
    </row>
    <row r="346" ht="19.5" customHeight="1">
      <c r="A346" s="212">
        <v>14.0</v>
      </c>
      <c r="B346" s="83" t="s">
        <v>10598</v>
      </c>
      <c r="C346" s="212">
        <v>44.0</v>
      </c>
      <c r="D346" s="83"/>
      <c r="E346" s="141" t="s">
        <v>10599</v>
      </c>
      <c r="F346" s="83"/>
      <c r="G346" s="83">
        <v>3600000.0</v>
      </c>
    </row>
    <row r="347" ht="19.5" customHeight="1">
      <c r="A347" s="212">
        <v>15.0</v>
      </c>
      <c r="B347" s="83" t="s">
        <v>10600</v>
      </c>
      <c r="C347" s="212" t="s">
        <v>1377</v>
      </c>
      <c r="D347" s="83"/>
      <c r="E347" s="255" t="s">
        <v>10601</v>
      </c>
      <c r="F347" s="83"/>
      <c r="G347" s="83">
        <v>2160000.0</v>
      </c>
    </row>
    <row r="348" ht="19.5" customHeight="1">
      <c r="A348" s="212">
        <v>16.0</v>
      </c>
      <c r="B348" s="83" t="s">
        <v>10602</v>
      </c>
      <c r="C348" s="212">
        <v>72.0</v>
      </c>
      <c r="D348" s="83"/>
      <c r="E348" s="141" t="s">
        <v>10603</v>
      </c>
      <c r="F348" s="83"/>
      <c r="G348" s="83">
        <v>5400000.0</v>
      </c>
    </row>
    <row r="349" ht="19.5" customHeight="1">
      <c r="A349" s="212">
        <v>17.0</v>
      </c>
      <c r="B349" s="83" t="s">
        <v>10604</v>
      </c>
      <c r="C349" s="212">
        <v>9.0</v>
      </c>
      <c r="D349" s="83"/>
      <c r="E349" s="141" t="s">
        <v>10605</v>
      </c>
      <c r="F349" s="83"/>
      <c r="G349" s="83">
        <v>3600000.0</v>
      </c>
    </row>
    <row r="350" ht="19.5" customHeight="1">
      <c r="A350" s="212">
        <v>18.0</v>
      </c>
      <c r="B350" s="83" t="s">
        <v>10606</v>
      </c>
      <c r="C350" s="212">
        <v>57.0</v>
      </c>
      <c r="D350" s="83"/>
      <c r="E350" s="141" t="s">
        <v>10607</v>
      </c>
      <c r="F350" s="83"/>
      <c r="G350" s="83">
        <v>5400000.0</v>
      </c>
    </row>
    <row r="351" ht="19.5" customHeight="1">
      <c r="A351" s="212">
        <v>19.0</v>
      </c>
      <c r="B351" s="83" t="s">
        <v>10608</v>
      </c>
      <c r="C351" s="212">
        <v>70.0</v>
      </c>
      <c r="D351" s="83"/>
      <c r="E351" s="141" t="s">
        <v>10609</v>
      </c>
      <c r="F351" s="83"/>
      <c r="G351" s="83">
        <v>5400000.0</v>
      </c>
    </row>
    <row r="352" ht="19.5" customHeight="1">
      <c r="A352" s="212">
        <v>20.0</v>
      </c>
      <c r="B352" s="83" t="s">
        <v>10610</v>
      </c>
      <c r="C352" s="212" t="s">
        <v>4634</v>
      </c>
      <c r="D352" s="83"/>
      <c r="E352" s="255" t="s">
        <v>10611</v>
      </c>
      <c r="F352" s="83"/>
      <c r="G352" s="83">
        <v>1800000.0</v>
      </c>
    </row>
    <row r="353" ht="19.5" customHeight="1">
      <c r="A353" s="212">
        <v>21.0</v>
      </c>
      <c r="B353" s="83" t="s">
        <v>10612</v>
      </c>
      <c r="C353" s="212" t="s">
        <v>1805</v>
      </c>
      <c r="D353" s="83"/>
      <c r="E353" s="255" t="s">
        <v>10613</v>
      </c>
      <c r="F353" s="83"/>
      <c r="G353" s="83">
        <v>2160000.0</v>
      </c>
    </row>
    <row r="354" ht="19.5" customHeight="1">
      <c r="A354" s="212">
        <v>22.0</v>
      </c>
      <c r="B354" s="83" t="s">
        <v>10614</v>
      </c>
      <c r="C354" s="212" t="s">
        <v>1648</v>
      </c>
      <c r="D354" s="83"/>
      <c r="E354" s="141" t="s">
        <v>10615</v>
      </c>
      <c r="F354" s="83"/>
      <c r="G354" s="83">
        <v>3600000.0</v>
      </c>
    </row>
    <row r="355" ht="19.5" customHeight="1">
      <c r="A355" s="212">
        <v>23.0</v>
      </c>
      <c r="B355" s="83" t="s">
        <v>10616</v>
      </c>
      <c r="C355" s="212" t="s">
        <v>1775</v>
      </c>
      <c r="D355" s="83"/>
      <c r="E355" s="141" t="s">
        <v>10617</v>
      </c>
      <c r="F355" s="83"/>
      <c r="G355" s="83">
        <v>5400000.0</v>
      </c>
    </row>
    <row r="356" ht="19.5" customHeight="1">
      <c r="A356" s="212"/>
      <c r="B356" s="83"/>
      <c r="C356" s="212"/>
      <c r="D356" s="83"/>
      <c r="E356" s="141"/>
      <c r="F356" s="83"/>
      <c r="G356" s="83"/>
    </row>
    <row r="357" ht="19.5" customHeight="1">
      <c r="A357" s="212"/>
      <c r="B357" s="83"/>
      <c r="C357" s="212"/>
      <c r="D357" s="83"/>
      <c r="E357" s="141" t="s">
        <v>10618</v>
      </c>
      <c r="F357" s="83">
        <v>0.0</v>
      </c>
      <c r="G357" s="83">
        <v>9.0E7</v>
      </c>
    </row>
    <row r="358" ht="19.5" customHeight="1">
      <c r="A358" s="212"/>
      <c r="B358" s="83"/>
      <c r="C358" s="212"/>
      <c r="D358" s="83"/>
      <c r="E358" s="141"/>
      <c r="F358" s="83"/>
      <c r="G358" s="83"/>
    </row>
    <row r="359" ht="19.5" customHeight="1">
      <c r="A359" s="212"/>
      <c r="B359" s="83"/>
      <c r="C359" s="212"/>
      <c r="D359" s="83"/>
      <c r="E359" s="141"/>
      <c r="F359" s="83"/>
      <c r="G359" s="83"/>
    </row>
    <row r="360" ht="19.5" customHeight="1">
      <c r="A360" s="212"/>
      <c r="B360" s="83"/>
      <c r="C360" s="212"/>
      <c r="D360" s="83"/>
      <c r="E360" s="141" t="s">
        <v>2266</v>
      </c>
      <c r="F360" s="83"/>
      <c r="G360" s="83"/>
    </row>
    <row r="361" ht="19.5" customHeight="1">
      <c r="A361" s="212">
        <v>1.0</v>
      </c>
      <c r="B361" s="83" t="s">
        <v>10619</v>
      </c>
      <c r="C361" s="212" t="s">
        <v>10620</v>
      </c>
      <c r="D361" s="83"/>
      <c r="E361" s="255" t="s">
        <v>10621</v>
      </c>
      <c r="F361" s="83"/>
      <c r="G361" s="83">
        <v>2.16E7</v>
      </c>
    </row>
    <row r="362" ht="19.5" customHeight="1">
      <c r="A362" s="212">
        <v>2.0</v>
      </c>
      <c r="B362" s="83" t="s">
        <v>10622</v>
      </c>
      <c r="C362" s="212" t="s">
        <v>1648</v>
      </c>
      <c r="D362" s="83"/>
      <c r="E362" s="255" t="s">
        <v>10623</v>
      </c>
      <c r="F362" s="83"/>
      <c r="G362" s="83">
        <v>5400000.0</v>
      </c>
    </row>
    <row r="363" ht="19.5" customHeight="1">
      <c r="A363" s="212">
        <v>3.0</v>
      </c>
      <c r="B363" s="83" t="s">
        <v>10624</v>
      </c>
      <c r="C363" s="212">
        <v>53.0</v>
      </c>
      <c r="D363" s="83"/>
      <c r="E363" s="141" t="s">
        <v>10625</v>
      </c>
      <c r="F363" s="83"/>
      <c r="G363" s="83">
        <v>1440000.0</v>
      </c>
    </row>
    <row r="364" ht="19.5" customHeight="1">
      <c r="A364" s="212">
        <v>4.0</v>
      </c>
      <c r="B364" s="83" t="s">
        <v>10626</v>
      </c>
      <c r="C364" s="212">
        <v>31.0</v>
      </c>
      <c r="D364" s="83" t="s">
        <v>1714</v>
      </c>
      <c r="E364" s="141" t="s">
        <v>10627</v>
      </c>
      <c r="F364" s="83"/>
      <c r="G364" s="83">
        <v>1800000.0</v>
      </c>
    </row>
    <row r="365" ht="19.5" customHeight="1">
      <c r="A365" s="212"/>
      <c r="B365" s="83"/>
      <c r="C365" s="212"/>
      <c r="D365" s="83"/>
      <c r="E365" s="141"/>
      <c r="F365" s="83"/>
      <c r="G365" s="83"/>
    </row>
    <row r="366" ht="19.5" customHeight="1">
      <c r="A366" s="212"/>
      <c r="B366" s="83"/>
      <c r="C366" s="212"/>
      <c r="D366" s="83"/>
      <c r="E366" s="141" t="s">
        <v>10628</v>
      </c>
      <c r="F366" s="83">
        <v>0.0</v>
      </c>
      <c r="G366" s="83">
        <v>3.024E7</v>
      </c>
    </row>
  </sheetData>
  <hyperlinks>
    <hyperlink r:id="rId1" ref="G1"/>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19.0"/>
    <col customWidth="1" min="2" max="2" width="55.57"/>
    <col customWidth="1" min="3" max="3" width="16.43"/>
    <col customWidth="1" min="4" max="6" width="8.71"/>
  </cols>
  <sheetData>
    <row r="1">
      <c r="A1" s="118"/>
      <c r="B1" s="119" t="s">
        <v>231</v>
      </c>
      <c r="C1" s="121" t="str">
        <f>HYPERLINK("https://drive.google.com/open?id=0B8sY5vZfk1W5X1RIWlVuQjNIb1U&amp;authuser=0","see original PDF")</f>
        <v>see original PDF</v>
      </c>
    </row>
    <row r="2">
      <c r="A2" s="83"/>
      <c r="B2" s="119" t="s">
        <v>243</v>
      </c>
      <c r="C2" s="83"/>
    </row>
    <row r="3">
      <c r="A3" s="100" t="s">
        <v>245</v>
      </c>
      <c r="B3" s="126" t="s">
        <v>248</v>
      </c>
      <c r="C3" s="100" t="s">
        <v>203</v>
      </c>
    </row>
    <row r="4">
      <c r="A4" s="75"/>
      <c r="B4" s="127"/>
      <c r="C4" s="75"/>
    </row>
    <row r="5" ht="21.0" customHeight="1">
      <c r="A5" s="75"/>
      <c r="B5" s="127" t="s">
        <v>362</v>
      </c>
      <c r="C5" s="75"/>
    </row>
    <row r="6" ht="21.0" customHeight="1">
      <c r="A6" s="75" t="s">
        <v>364</v>
      </c>
      <c r="B6" s="127" t="s">
        <v>366</v>
      </c>
      <c r="C6" s="75">
        <v>8500000.0</v>
      </c>
    </row>
    <row r="7" ht="21.0" customHeight="1">
      <c r="A7" s="75"/>
      <c r="B7" s="127"/>
      <c r="C7" s="75"/>
    </row>
    <row r="8" ht="35.25" customHeight="1">
      <c r="A8" s="75"/>
      <c r="B8" s="127" t="s">
        <v>372</v>
      </c>
      <c r="C8" s="75"/>
    </row>
    <row r="9" ht="33.75" customHeight="1">
      <c r="A9" s="75" t="s">
        <v>374</v>
      </c>
      <c r="B9" s="127" t="s">
        <v>376</v>
      </c>
      <c r="C9" s="75">
        <v>5000000.0</v>
      </c>
    </row>
    <row r="10">
      <c r="A10" s="75"/>
      <c r="B10" s="127"/>
      <c r="C10" s="75"/>
    </row>
    <row r="11" ht="20.25" customHeight="1">
      <c r="A11" s="75"/>
      <c r="B11" s="127" t="s">
        <v>377</v>
      </c>
      <c r="C11" s="75"/>
    </row>
    <row r="12" ht="20.25" customHeight="1">
      <c r="A12" s="75" t="s">
        <v>378</v>
      </c>
      <c r="B12" s="127" t="s">
        <v>380</v>
      </c>
      <c r="C12" s="75">
        <v>9.361E8</v>
      </c>
    </row>
    <row r="13" ht="20.25" customHeight="1">
      <c r="A13" s="75" t="s">
        <v>382</v>
      </c>
      <c r="B13" s="127" t="s">
        <v>384</v>
      </c>
      <c r="C13" s="75">
        <v>8.0E7</v>
      </c>
    </row>
    <row r="14" ht="20.25" customHeight="1">
      <c r="A14" s="75" t="s">
        <v>386</v>
      </c>
      <c r="B14" s="127" t="s">
        <v>388</v>
      </c>
      <c r="C14" s="75">
        <v>7.83E8</v>
      </c>
    </row>
    <row r="15" ht="34.5" customHeight="1">
      <c r="A15" s="75" t="s">
        <v>391</v>
      </c>
      <c r="B15" s="127" t="s">
        <v>392</v>
      </c>
      <c r="C15" s="75">
        <v>500000.0</v>
      </c>
    </row>
    <row r="16">
      <c r="A16" s="75"/>
      <c r="B16" s="127"/>
      <c r="C16" s="75"/>
    </row>
    <row r="17" ht="32.25" customHeight="1">
      <c r="A17" s="75"/>
      <c r="B17" s="127" t="s">
        <v>396</v>
      </c>
      <c r="C17" s="75"/>
    </row>
    <row r="18" ht="21.75" customHeight="1">
      <c r="A18" s="75" t="s">
        <v>398</v>
      </c>
      <c r="B18" s="127" t="s">
        <v>400</v>
      </c>
      <c r="C18" s="75">
        <v>1.2E8</v>
      </c>
    </row>
    <row r="19" ht="21.75" customHeight="1">
      <c r="A19" s="75" t="s">
        <v>402</v>
      </c>
      <c r="B19" s="127" t="s">
        <v>405</v>
      </c>
      <c r="C19" s="75">
        <v>6.0E8</v>
      </c>
    </row>
    <row r="20" ht="21.75" customHeight="1">
      <c r="A20" s="75" t="s">
        <v>407</v>
      </c>
      <c r="B20" s="127" t="s">
        <v>410</v>
      </c>
      <c r="C20" s="75">
        <v>6000000.0</v>
      </c>
    </row>
    <row r="21" ht="21.75" customHeight="1">
      <c r="A21" s="75" t="s">
        <v>412</v>
      </c>
      <c r="B21" s="127" t="s">
        <v>414</v>
      </c>
      <c r="C21" s="75">
        <v>300000.0</v>
      </c>
    </row>
    <row r="22" ht="21.75" customHeight="1">
      <c r="A22" s="75" t="s">
        <v>417</v>
      </c>
      <c r="B22" s="127" t="s">
        <v>419</v>
      </c>
      <c r="C22" s="75">
        <v>6000000.0</v>
      </c>
    </row>
    <row r="23">
      <c r="A23" s="75"/>
      <c r="B23" s="127"/>
      <c r="C23" s="75"/>
    </row>
    <row r="24" ht="31.5" customHeight="1">
      <c r="A24" s="75" t="s">
        <v>423</v>
      </c>
      <c r="B24" s="127" t="s">
        <v>428</v>
      </c>
      <c r="C24" s="75">
        <v>1.0E7</v>
      </c>
    </row>
    <row r="25">
      <c r="A25" s="75"/>
      <c r="B25" s="127"/>
      <c r="C25" s="75"/>
    </row>
    <row r="26" ht="36.75" customHeight="1">
      <c r="A26" s="75" t="s">
        <v>432</v>
      </c>
      <c r="B26" s="127" t="s">
        <v>433</v>
      </c>
      <c r="C26" s="75">
        <v>1.8116E9</v>
      </c>
    </row>
    <row r="27">
      <c r="A27" s="75"/>
      <c r="B27" s="127"/>
      <c r="C27" s="75"/>
    </row>
    <row r="28">
      <c r="A28" s="75"/>
      <c r="B28" s="142" t="s">
        <v>193</v>
      </c>
      <c r="C28" s="75">
        <v>4.367E9</v>
      </c>
    </row>
    <row r="29">
      <c r="A29" s="75"/>
      <c r="B29" s="127"/>
      <c r="C29" s="75"/>
    </row>
    <row r="30">
      <c r="A30" s="75"/>
      <c r="B30" s="127"/>
      <c r="C30" s="75"/>
    </row>
    <row r="31">
      <c r="A31" s="75"/>
      <c r="B31" s="127"/>
      <c r="C31" s="75"/>
    </row>
    <row r="32">
      <c r="A32" s="75"/>
      <c r="B32" s="127"/>
      <c r="C32" s="75"/>
    </row>
    <row r="33">
      <c r="A33" s="75"/>
      <c r="B33" s="127"/>
      <c r="C33" s="75"/>
    </row>
    <row r="34">
      <c r="A34" s="75"/>
      <c r="B34" s="127"/>
      <c r="C34" s="75"/>
    </row>
    <row r="35">
      <c r="A35" s="83"/>
      <c r="B35" s="141"/>
      <c r="C35" s="83"/>
    </row>
    <row r="36">
      <c r="A36" s="83"/>
      <c r="B36" s="141"/>
      <c r="C36" s="83"/>
    </row>
    <row r="37">
      <c r="A37" s="100" t="s">
        <v>664</v>
      </c>
      <c r="B37" s="126" t="s">
        <v>665</v>
      </c>
      <c r="C37" s="100" t="s">
        <v>203</v>
      </c>
    </row>
    <row r="38">
      <c r="A38" s="75"/>
      <c r="B38" s="127"/>
      <c r="C38" s="75"/>
    </row>
    <row r="39" ht="20.25" customHeight="1">
      <c r="A39" s="75"/>
      <c r="B39" s="127" t="s">
        <v>666</v>
      </c>
      <c r="C39" s="75"/>
    </row>
    <row r="40" ht="20.25" customHeight="1">
      <c r="A40" s="83"/>
      <c r="B40" s="127" t="s">
        <v>667</v>
      </c>
      <c r="C40" s="83"/>
    </row>
    <row r="41" ht="32.25" customHeight="1">
      <c r="A41" s="75" t="s">
        <v>668</v>
      </c>
      <c r="B41" s="127" t="s">
        <v>669</v>
      </c>
      <c r="C41" s="75">
        <v>1.5E8</v>
      </c>
    </row>
    <row r="42" ht="20.25" customHeight="1">
      <c r="A42" s="75"/>
      <c r="B42" s="127" t="s">
        <v>667</v>
      </c>
      <c r="C42" s="75"/>
    </row>
    <row r="43" ht="20.25" customHeight="1">
      <c r="A43" s="75" t="s">
        <v>670</v>
      </c>
      <c r="B43" s="127" t="s">
        <v>671</v>
      </c>
      <c r="C43" s="75">
        <v>4.89715E8</v>
      </c>
    </row>
    <row r="44" ht="20.25" customHeight="1">
      <c r="A44" s="75" t="s">
        <v>672</v>
      </c>
      <c r="B44" s="127" t="s">
        <v>673</v>
      </c>
      <c r="C44" s="75">
        <v>8.5467072E8</v>
      </c>
    </row>
    <row r="45" ht="20.25" customHeight="1">
      <c r="A45" s="75" t="s">
        <v>674</v>
      </c>
      <c r="B45" s="127" t="s">
        <v>675</v>
      </c>
      <c r="C45" s="75">
        <v>6.44123E8</v>
      </c>
    </row>
    <row r="46" ht="20.25" customHeight="1">
      <c r="A46" s="75" t="s">
        <v>676</v>
      </c>
      <c r="B46" s="127" t="s">
        <v>677</v>
      </c>
      <c r="C46" s="75">
        <v>3800000.0</v>
      </c>
    </row>
    <row r="47" ht="20.25" customHeight="1">
      <c r="A47" s="75" t="s">
        <v>678</v>
      </c>
      <c r="B47" s="127" t="s">
        <v>679</v>
      </c>
      <c r="C47" s="75">
        <v>400000.0</v>
      </c>
    </row>
    <row r="48" ht="23.25" customHeight="1">
      <c r="A48" s="75" t="s">
        <v>681</v>
      </c>
      <c r="B48" s="127" t="s">
        <v>682</v>
      </c>
      <c r="C48" s="75">
        <v>7.3E8</v>
      </c>
    </row>
    <row r="49" ht="36.0" customHeight="1">
      <c r="A49" s="75" t="s">
        <v>683</v>
      </c>
      <c r="B49" s="127" t="s">
        <v>684</v>
      </c>
      <c r="C49" s="75">
        <v>2.8E8</v>
      </c>
    </row>
    <row r="50" ht="39.75" customHeight="1">
      <c r="A50" s="75" t="s">
        <v>685</v>
      </c>
      <c r="B50" s="127" t="s">
        <v>686</v>
      </c>
      <c r="C50" s="75">
        <v>5.0E8</v>
      </c>
    </row>
    <row r="51" ht="37.5" customHeight="1">
      <c r="A51" s="75" t="s">
        <v>688</v>
      </c>
      <c r="B51" s="127" t="s">
        <v>689</v>
      </c>
      <c r="C51" s="75">
        <v>1.0E8</v>
      </c>
    </row>
    <row r="52" ht="20.25" customHeight="1">
      <c r="A52" s="75"/>
      <c r="B52" s="127" t="s">
        <v>667</v>
      </c>
      <c r="C52" s="75"/>
    </row>
    <row r="53" ht="20.25" customHeight="1">
      <c r="A53" s="75"/>
      <c r="B53" s="127" t="s">
        <v>690</v>
      </c>
      <c r="C53" s="75"/>
    </row>
    <row r="54" ht="20.25" customHeight="1">
      <c r="A54" s="75"/>
      <c r="B54" s="127" t="s">
        <v>667</v>
      </c>
      <c r="C54" s="75"/>
    </row>
    <row r="55" ht="20.25" customHeight="1">
      <c r="A55" s="75" t="s">
        <v>691</v>
      </c>
      <c r="B55" s="127" t="s">
        <v>692</v>
      </c>
      <c r="C55" s="75">
        <v>5.85162E9</v>
      </c>
    </row>
    <row r="56" ht="20.25" customHeight="1">
      <c r="A56" s="75" t="s">
        <v>693</v>
      </c>
      <c r="B56" s="127" t="s">
        <v>694</v>
      </c>
      <c r="C56" s="75">
        <v>5.204E8</v>
      </c>
    </row>
    <row r="57" ht="20.25" customHeight="1">
      <c r="A57" s="75" t="s">
        <v>696</v>
      </c>
      <c r="B57" s="127" t="s">
        <v>697</v>
      </c>
      <c r="C57" s="75">
        <v>7.107E8</v>
      </c>
    </row>
    <row r="58" ht="20.25" customHeight="1">
      <c r="A58" s="75"/>
      <c r="B58" s="127" t="s">
        <v>667</v>
      </c>
      <c r="C58" s="75"/>
    </row>
    <row r="59" ht="20.25" customHeight="1">
      <c r="A59" s="75" t="s">
        <v>699</v>
      </c>
      <c r="B59" s="127" t="s">
        <v>701</v>
      </c>
      <c r="C59" s="75">
        <v>8.976E7</v>
      </c>
    </row>
    <row r="60" ht="20.25" customHeight="1">
      <c r="A60" s="75" t="s">
        <v>702</v>
      </c>
      <c r="B60" s="127" t="s">
        <v>703</v>
      </c>
      <c r="C60" s="75">
        <v>4.824E7</v>
      </c>
    </row>
    <row r="61" ht="20.25" customHeight="1">
      <c r="A61" s="75"/>
      <c r="B61" s="127" t="s">
        <v>667</v>
      </c>
      <c r="C61" s="75"/>
    </row>
    <row r="62" ht="20.25" customHeight="1">
      <c r="A62" s="75" t="s">
        <v>704</v>
      </c>
      <c r="B62" s="127" t="s">
        <v>705</v>
      </c>
      <c r="C62" s="75">
        <v>3.2E7</v>
      </c>
    </row>
    <row r="63" ht="20.25" customHeight="1">
      <c r="A63" s="75" t="s">
        <v>706</v>
      </c>
      <c r="B63" s="127" t="s">
        <v>707</v>
      </c>
      <c r="C63" s="75">
        <v>2.4E7</v>
      </c>
    </row>
    <row r="64" ht="45.0" customHeight="1">
      <c r="A64" s="75" t="s">
        <v>708</v>
      </c>
      <c r="B64" s="127" t="s">
        <v>709</v>
      </c>
      <c r="C64" s="75">
        <v>5.2E8</v>
      </c>
    </row>
    <row r="65" ht="20.25" customHeight="1">
      <c r="A65" s="75"/>
      <c r="B65" s="127" t="s">
        <v>667</v>
      </c>
      <c r="C65" s="75"/>
    </row>
    <row r="66" ht="20.25" customHeight="1">
      <c r="A66" s="75" t="s">
        <v>710</v>
      </c>
      <c r="B66" s="127" t="s">
        <v>711</v>
      </c>
      <c r="C66" s="75">
        <v>1.63868E9</v>
      </c>
    </row>
    <row r="67" ht="20.25" customHeight="1">
      <c r="A67" s="75"/>
      <c r="B67" s="127" t="s">
        <v>667</v>
      </c>
      <c r="C67" s="75"/>
    </row>
    <row r="68" ht="20.25" customHeight="1">
      <c r="A68" s="75"/>
      <c r="B68" s="146" t="s">
        <v>712</v>
      </c>
      <c r="C68" s="75">
        <v>1.318810872E10</v>
      </c>
    </row>
    <row r="69">
      <c r="A69" s="75"/>
      <c r="B69" s="127"/>
      <c r="C69" s="75"/>
    </row>
  </sheetData>
  <hyperlinks>
    <hyperlink r:id="rId1" ref="C1"/>
  </hyperlinks>
  <drawing r:id="rId2"/>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4" width="4.14"/>
    <col customWidth="1" min="5" max="5" width="10.86"/>
    <col customWidth="1" min="6" max="6" width="84.86"/>
    <col customWidth="1" min="7" max="7" width="16.86"/>
    <col customWidth="1" min="8" max="8" width="18.14"/>
  </cols>
  <sheetData>
    <row r="1" ht="15.75" customHeight="1">
      <c r="A1" s="144"/>
      <c r="B1" s="51"/>
      <c r="C1" s="51"/>
      <c r="D1" s="51"/>
      <c r="E1" s="83"/>
      <c r="F1" s="27" t="s">
        <v>4212</v>
      </c>
      <c r="G1" s="83"/>
      <c r="H1" s="98" t="str">
        <f>HYPERLINK("https://drive.google.com/open?id=0B8sY5vZfk1W5QktoVDNMdUU0YlU&amp;authuser=0","see original PDF")</f>
        <v>see original PDF</v>
      </c>
    </row>
    <row r="2" ht="30.75" customHeight="1">
      <c r="A2" s="191" t="s">
        <v>4230</v>
      </c>
      <c r="B2" s="191"/>
      <c r="C2" s="191"/>
      <c r="D2" s="191"/>
      <c r="E2" s="191" t="s">
        <v>663</v>
      </c>
      <c r="F2" s="182" t="s">
        <v>1198</v>
      </c>
      <c r="G2" s="191" t="s">
        <v>4735</v>
      </c>
      <c r="H2" s="182" t="s">
        <v>4737</v>
      </c>
    </row>
    <row r="3">
      <c r="A3" s="51">
        <v>2.0</v>
      </c>
      <c r="B3" s="51"/>
      <c r="C3" s="51"/>
      <c r="D3" s="51"/>
      <c r="E3" s="83"/>
      <c r="F3" s="141" t="s">
        <v>4738</v>
      </c>
      <c r="G3" s="83"/>
      <c r="H3" s="83"/>
    </row>
    <row r="4">
      <c r="A4" s="51"/>
      <c r="B4" s="51"/>
      <c r="C4" s="51"/>
      <c r="D4" s="51"/>
      <c r="E4" s="83"/>
      <c r="F4" s="141"/>
      <c r="G4" s="83"/>
      <c r="H4" s="83"/>
    </row>
    <row r="5">
      <c r="A5" s="51"/>
      <c r="B5" s="51">
        <v>1.0</v>
      </c>
      <c r="C5" s="51"/>
      <c r="D5" s="51"/>
      <c r="E5" s="83"/>
      <c r="F5" s="141" t="s">
        <v>4739</v>
      </c>
      <c r="G5" s="83"/>
      <c r="H5" s="83"/>
    </row>
    <row r="6">
      <c r="A6" s="51"/>
      <c r="B6" s="51"/>
      <c r="C6" s="51" t="s">
        <v>4740</v>
      </c>
      <c r="D6" s="51"/>
      <c r="E6" s="83" t="s">
        <v>4741</v>
      </c>
      <c r="F6" s="141" t="s">
        <v>4743</v>
      </c>
      <c r="G6" s="83">
        <v>8.457E7</v>
      </c>
      <c r="H6" s="83">
        <v>8000000.0</v>
      </c>
    </row>
    <row r="7">
      <c r="A7" s="51"/>
      <c r="B7" s="51"/>
      <c r="C7" s="51" t="s">
        <v>756</v>
      </c>
      <c r="D7" s="51"/>
      <c r="E7" s="83" t="s">
        <v>4746</v>
      </c>
      <c r="F7" s="141" t="s">
        <v>4837</v>
      </c>
      <c r="G7" s="83">
        <v>1.0692E8</v>
      </c>
      <c r="H7" s="83"/>
    </row>
    <row r="8">
      <c r="A8" s="51"/>
      <c r="B8" s="51"/>
      <c r="C8" s="51" t="s">
        <v>4840</v>
      </c>
      <c r="D8" s="51"/>
      <c r="E8" s="83" t="s">
        <v>4841</v>
      </c>
      <c r="F8" s="141" t="s">
        <v>4844</v>
      </c>
      <c r="G8" s="83">
        <v>4.7932E8</v>
      </c>
      <c r="H8" s="83"/>
    </row>
    <row r="9">
      <c r="A9" s="51"/>
      <c r="B9" s="51"/>
      <c r="C9" s="51"/>
      <c r="D9" s="51"/>
      <c r="E9" s="83"/>
      <c r="F9" s="141"/>
      <c r="G9" s="83"/>
      <c r="H9" s="83"/>
    </row>
    <row r="10">
      <c r="A10" s="51"/>
      <c r="B10" s="51"/>
      <c r="C10" s="51"/>
      <c r="D10" s="51"/>
      <c r="E10" s="83"/>
      <c r="F10" s="141" t="s">
        <v>4845</v>
      </c>
      <c r="G10" s="83">
        <v>6.7081E8</v>
      </c>
      <c r="H10" s="83">
        <v>8000000.0</v>
      </c>
    </row>
    <row r="11">
      <c r="A11" s="51"/>
      <c r="B11" s="51"/>
      <c r="C11" s="51"/>
      <c r="D11" s="51"/>
      <c r="E11" s="83"/>
      <c r="F11" s="141"/>
      <c r="G11" s="83"/>
      <c r="H11" s="83"/>
    </row>
    <row r="12">
      <c r="A12" s="51"/>
      <c r="B12" s="51">
        <v>2.0</v>
      </c>
      <c r="C12" s="51"/>
      <c r="D12" s="51"/>
      <c r="E12" s="83" t="s">
        <v>5280</v>
      </c>
      <c r="F12" s="141" t="s">
        <v>5282</v>
      </c>
      <c r="G12" s="83">
        <v>1.07783E9</v>
      </c>
      <c r="H12" s="83">
        <v>1.2E7</v>
      </c>
    </row>
    <row r="13">
      <c r="A13" s="51"/>
      <c r="B13" s="51"/>
      <c r="C13" s="51"/>
      <c r="D13" s="51"/>
      <c r="E13" s="83"/>
      <c r="F13" s="141"/>
      <c r="G13" s="83"/>
      <c r="H13" s="83"/>
    </row>
    <row r="14">
      <c r="A14" s="51"/>
      <c r="B14" s="51">
        <v>3.0</v>
      </c>
      <c r="C14" s="51"/>
      <c r="D14" s="51"/>
      <c r="E14" s="83"/>
      <c r="F14" s="141" t="s">
        <v>5284</v>
      </c>
      <c r="G14" s="83">
        <v>5.8987E8</v>
      </c>
      <c r="H14" s="83"/>
    </row>
    <row r="15">
      <c r="A15" s="51"/>
      <c r="B15" s="51"/>
      <c r="C15" s="51" t="s">
        <v>4740</v>
      </c>
      <c r="D15" s="51"/>
      <c r="E15" s="83" t="s">
        <v>5287</v>
      </c>
      <c r="F15" s="141" t="s">
        <v>5288</v>
      </c>
      <c r="G15" s="83"/>
      <c r="H15" s="83"/>
    </row>
    <row r="16">
      <c r="A16" s="51"/>
      <c r="B16" s="51"/>
      <c r="C16" s="51" t="s">
        <v>756</v>
      </c>
      <c r="D16" s="51"/>
      <c r="E16" s="83" t="s">
        <v>5291</v>
      </c>
      <c r="F16" s="141" t="s">
        <v>5292</v>
      </c>
      <c r="G16" s="83"/>
      <c r="H16" s="83"/>
    </row>
    <row r="17">
      <c r="A17" s="51"/>
      <c r="B17" s="51"/>
      <c r="C17" s="51" t="s">
        <v>4840</v>
      </c>
      <c r="D17" s="51"/>
      <c r="E17" s="83" t="s">
        <v>5294</v>
      </c>
      <c r="F17" s="141" t="s">
        <v>5295</v>
      </c>
      <c r="G17" s="83"/>
      <c r="H17" s="83"/>
    </row>
    <row r="18">
      <c r="A18" s="51"/>
      <c r="B18" s="51"/>
      <c r="C18" s="51" t="s">
        <v>5553</v>
      </c>
      <c r="D18" s="51"/>
      <c r="E18" s="83" t="s">
        <v>5557</v>
      </c>
      <c r="F18" s="141" t="s">
        <v>5559</v>
      </c>
      <c r="G18" s="83"/>
      <c r="H18" s="83"/>
    </row>
    <row r="19">
      <c r="A19" s="51"/>
      <c r="B19" s="51"/>
      <c r="C19" s="51"/>
      <c r="D19" s="51"/>
      <c r="E19" s="83"/>
      <c r="F19" s="141"/>
      <c r="G19" s="83"/>
      <c r="H19" s="83"/>
    </row>
    <row r="20">
      <c r="A20" s="51"/>
      <c r="B20" s="51"/>
      <c r="C20" s="51"/>
      <c r="D20" s="51"/>
      <c r="E20" s="83"/>
      <c r="F20" s="141" t="s">
        <v>5760</v>
      </c>
      <c r="G20" s="83">
        <v>5.8987E8</v>
      </c>
      <c r="H20" s="83"/>
    </row>
    <row r="21">
      <c r="A21" s="51"/>
      <c r="B21" s="51"/>
      <c r="C21" s="51"/>
      <c r="D21" s="51"/>
      <c r="E21" s="83"/>
      <c r="F21" s="141"/>
      <c r="G21" s="83"/>
      <c r="H21" s="83"/>
    </row>
    <row r="22">
      <c r="A22" s="51"/>
      <c r="B22" s="51">
        <v>4.0</v>
      </c>
      <c r="C22" s="51"/>
      <c r="D22" s="51"/>
      <c r="E22" s="83" t="s">
        <v>5771</v>
      </c>
      <c r="F22" s="141" t="s">
        <v>5774</v>
      </c>
      <c r="G22" s="83">
        <v>3.0414E8</v>
      </c>
      <c r="H22" s="83"/>
    </row>
    <row r="23">
      <c r="A23" s="51"/>
      <c r="B23" s="51">
        <v>5.0</v>
      </c>
      <c r="C23" s="51"/>
      <c r="D23" s="51"/>
      <c r="E23" s="83" t="s">
        <v>5778</v>
      </c>
      <c r="F23" s="141" t="s">
        <v>5781</v>
      </c>
      <c r="G23" s="83">
        <v>1.9752E8</v>
      </c>
      <c r="H23" s="83">
        <v>1.2E7</v>
      </c>
    </row>
    <row r="24">
      <c r="A24" s="51"/>
      <c r="B24" s="51"/>
      <c r="C24" s="51"/>
      <c r="D24" s="51"/>
      <c r="E24" s="83"/>
      <c r="F24" s="141"/>
      <c r="G24" s="83"/>
      <c r="H24" s="83"/>
    </row>
    <row r="25">
      <c r="A25" s="51"/>
      <c r="B25" s="51">
        <v>6.0</v>
      </c>
      <c r="C25" s="51"/>
      <c r="D25" s="51"/>
      <c r="E25" s="83"/>
      <c r="F25" s="141" t="s">
        <v>5798</v>
      </c>
      <c r="G25" s="83"/>
      <c r="H25" s="83"/>
    </row>
    <row r="26">
      <c r="A26" s="51"/>
      <c r="B26" s="51"/>
      <c r="C26" s="51" t="s">
        <v>4740</v>
      </c>
      <c r="D26" s="51"/>
      <c r="E26" s="83" t="s">
        <v>5810</v>
      </c>
      <c r="F26" s="141" t="s">
        <v>5814</v>
      </c>
      <c r="G26" s="83">
        <v>1.6026E8</v>
      </c>
      <c r="H26" s="83"/>
    </row>
    <row r="27">
      <c r="A27" s="51"/>
      <c r="B27" s="51"/>
      <c r="C27" s="51" t="s">
        <v>756</v>
      </c>
      <c r="D27" s="51"/>
      <c r="E27" s="83" t="s">
        <v>5830</v>
      </c>
      <c r="F27" s="141" t="s">
        <v>5833</v>
      </c>
      <c r="G27" s="83">
        <v>1.3954E8</v>
      </c>
      <c r="H27" s="83"/>
    </row>
    <row r="28">
      <c r="A28" s="51"/>
      <c r="B28" s="51"/>
      <c r="C28" s="51" t="s">
        <v>4840</v>
      </c>
      <c r="D28" s="51"/>
      <c r="E28" s="83" t="s">
        <v>5841</v>
      </c>
      <c r="F28" s="141" t="s">
        <v>5843</v>
      </c>
      <c r="G28" s="83">
        <v>8.073E7</v>
      </c>
      <c r="H28" s="83"/>
    </row>
    <row r="29">
      <c r="A29" s="51"/>
      <c r="B29" s="51"/>
      <c r="C29" s="51" t="s">
        <v>5553</v>
      </c>
      <c r="D29" s="51"/>
      <c r="E29" s="83" t="s">
        <v>5853</v>
      </c>
      <c r="F29" s="141" t="s">
        <v>5855</v>
      </c>
      <c r="G29" s="83">
        <v>1.1543E8</v>
      </c>
      <c r="H29" s="83"/>
    </row>
    <row r="30">
      <c r="A30" s="51"/>
      <c r="B30" s="51"/>
      <c r="C30" s="51"/>
      <c r="D30" s="51"/>
      <c r="E30" s="83"/>
      <c r="F30" s="141"/>
      <c r="G30" s="83"/>
      <c r="H30" s="83"/>
    </row>
    <row r="31">
      <c r="A31" s="51"/>
      <c r="B31" s="51"/>
      <c r="C31" s="51"/>
      <c r="D31" s="51"/>
      <c r="E31" s="83"/>
      <c r="F31" s="141" t="s">
        <v>5873</v>
      </c>
      <c r="G31" s="83">
        <v>4.9596E8</v>
      </c>
      <c r="H31" s="83"/>
    </row>
    <row r="32">
      <c r="A32" s="51"/>
      <c r="B32" s="51"/>
      <c r="C32" s="51"/>
      <c r="D32" s="51"/>
      <c r="E32" s="83"/>
      <c r="F32" s="141"/>
      <c r="G32" s="83"/>
      <c r="H32" s="83"/>
    </row>
    <row r="33">
      <c r="A33" s="51"/>
      <c r="B33" s="51">
        <v>7.0</v>
      </c>
      <c r="C33" s="51"/>
      <c r="D33" s="51"/>
      <c r="E33" s="83" t="s">
        <v>6164</v>
      </c>
      <c r="F33" s="141" t="s">
        <v>6168</v>
      </c>
      <c r="G33" s="83">
        <v>6.0004E8</v>
      </c>
      <c r="H33" s="83"/>
    </row>
    <row r="34">
      <c r="A34" s="51"/>
      <c r="B34" s="51">
        <v>8.0</v>
      </c>
      <c r="C34" s="51"/>
      <c r="D34" s="51"/>
      <c r="E34" s="83" t="s">
        <v>6171</v>
      </c>
      <c r="F34" s="141" t="s">
        <v>6194</v>
      </c>
      <c r="G34" s="83">
        <v>2.6242E8</v>
      </c>
      <c r="H34" s="83"/>
    </row>
    <row r="35">
      <c r="A35" s="51"/>
      <c r="B35" s="51">
        <v>9.0</v>
      </c>
      <c r="C35" s="51"/>
      <c r="D35" s="51"/>
      <c r="E35" s="83" t="s">
        <v>6205</v>
      </c>
      <c r="F35" s="141" t="s">
        <v>1283</v>
      </c>
      <c r="G35" s="83">
        <v>4.9078E8</v>
      </c>
      <c r="H35" s="83"/>
    </row>
    <row r="36">
      <c r="A36" s="51"/>
      <c r="B36" s="51"/>
      <c r="C36" s="51"/>
      <c r="D36" s="51"/>
      <c r="E36" s="83"/>
      <c r="F36" s="141"/>
      <c r="G36" s="83"/>
      <c r="H36" s="83"/>
    </row>
    <row r="37">
      <c r="A37" s="51"/>
      <c r="B37" s="51">
        <v>10.0</v>
      </c>
      <c r="C37" s="51"/>
      <c r="D37" s="51"/>
      <c r="E37" s="83"/>
      <c r="F37" s="141" t="s">
        <v>6834</v>
      </c>
      <c r="G37" s="83"/>
      <c r="H37" s="83"/>
    </row>
    <row r="38">
      <c r="A38" s="51"/>
      <c r="B38" s="51"/>
      <c r="C38" s="51" t="s">
        <v>4840</v>
      </c>
      <c r="D38" s="51"/>
      <c r="E38" s="83" t="s">
        <v>6878</v>
      </c>
      <c r="F38" s="141" t="s">
        <v>6879</v>
      </c>
      <c r="G38" s="83">
        <v>3.9447E8</v>
      </c>
      <c r="H38" s="83"/>
    </row>
    <row r="39">
      <c r="A39" s="51"/>
      <c r="B39" s="51"/>
      <c r="C39" s="51"/>
      <c r="D39" s="51"/>
      <c r="E39" s="83"/>
      <c r="F39" s="141"/>
      <c r="G39" s="83"/>
      <c r="H39" s="83"/>
    </row>
    <row r="40">
      <c r="A40" s="51"/>
      <c r="B40" s="51"/>
      <c r="C40" s="51"/>
      <c r="D40" s="51"/>
      <c r="E40" s="83"/>
      <c r="F40" s="141" t="s">
        <v>6888</v>
      </c>
      <c r="G40" s="83">
        <v>3.9447E8</v>
      </c>
      <c r="H40" s="83"/>
    </row>
    <row r="41">
      <c r="A41" s="51"/>
      <c r="B41" s="51"/>
      <c r="C41" s="51"/>
      <c r="D41" s="51"/>
      <c r="E41" s="83"/>
      <c r="F41" s="141"/>
      <c r="G41" s="83"/>
      <c r="H41" s="83"/>
    </row>
    <row r="42">
      <c r="A42" s="51"/>
      <c r="B42" s="51">
        <v>11.0</v>
      </c>
      <c r="C42" s="51"/>
      <c r="D42" s="51"/>
      <c r="E42" s="83" t="s">
        <v>6909</v>
      </c>
      <c r="F42" s="141" t="s">
        <v>6914</v>
      </c>
      <c r="G42" s="83">
        <v>3.25E7</v>
      </c>
      <c r="H42" s="83"/>
    </row>
    <row r="43">
      <c r="A43" s="51"/>
      <c r="B43" s="51">
        <v>12.0</v>
      </c>
      <c r="C43" s="51"/>
      <c r="D43" s="51"/>
      <c r="E43" s="83" t="s">
        <v>6926</v>
      </c>
      <c r="F43" s="141" t="s">
        <v>6929</v>
      </c>
      <c r="G43" s="83">
        <v>1.5349E8</v>
      </c>
      <c r="H43" s="83"/>
    </row>
    <row r="44">
      <c r="A44" s="51"/>
      <c r="B44" s="51"/>
      <c r="C44" s="51"/>
      <c r="D44" s="51"/>
      <c r="E44" s="83"/>
      <c r="F44" s="141"/>
      <c r="G44" s="83"/>
      <c r="H44" s="83"/>
    </row>
    <row r="45">
      <c r="A45" s="51"/>
      <c r="B45" s="51"/>
      <c r="C45" s="51"/>
      <c r="D45" s="51"/>
      <c r="E45" s="83"/>
      <c r="F45" s="141" t="s">
        <v>6937</v>
      </c>
      <c r="G45" s="83">
        <v>5.0359E8</v>
      </c>
      <c r="H45" s="83"/>
    </row>
    <row r="46">
      <c r="A46" s="51"/>
      <c r="B46" s="51"/>
      <c r="C46" s="51"/>
      <c r="D46" s="51"/>
      <c r="E46" s="83"/>
      <c r="F46" s="141"/>
      <c r="G46" s="83"/>
      <c r="H46" s="83"/>
    </row>
    <row r="47">
      <c r="A47" s="51"/>
      <c r="B47" s="51"/>
      <c r="C47" s="51"/>
      <c r="D47" s="51"/>
      <c r="E47" s="83"/>
      <c r="F47" s="141" t="s">
        <v>6945</v>
      </c>
      <c r="G47" s="83">
        <v>4.76624E9</v>
      </c>
      <c r="H47" s="83">
        <v>3.2E7</v>
      </c>
    </row>
    <row r="48" ht="15.75" customHeight="1">
      <c r="A48" s="380"/>
      <c r="B48" s="380"/>
      <c r="C48" s="380"/>
      <c r="D48" s="380"/>
      <c r="E48" s="154"/>
      <c r="F48" s="155"/>
      <c r="G48" s="154"/>
      <c r="H48" s="154"/>
    </row>
    <row r="49" ht="15.75" customHeight="1">
      <c r="A49" s="51">
        <v>4.0</v>
      </c>
      <c r="B49" s="51"/>
      <c r="C49" s="51"/>
      <c r="D49" s="51"/>
      <c r="E49" s="83"/>
      <c r="F49" s="141" t="s">
        <v>6955</v>
      </c>
      <c r="G49" s="83"/>
      <c r="H49" s="83"/>
    </row>
    <row r="50">
      <c r="A50" s="51"/>
      <c r="B50" s="51"/>
      <c r="C50" s="51"/>
      <c r="D50" s="51"/>
      <c r="E50" s="83"/>
      <c r="F50" s="141"/>
      <c r="G50" s="83"/>
      <c r="H50" s="83"/>
    </row>
    <row r="51">
      <c r="A51" s="51"/>
      <c r="B51" s="51">
        <v>1.0</v>
      </c>
      <c r="C51" s="51"/>
      <c r="D51" s="51"/>
      <c r="E51" s="83"/>
      <c r="F51" s="141" t="s">
        <v>6964</v>
      </c>
      <c r="G51" s="83"/>
      <c r="H51" s="83"/>
    </row>
    <row r="52">
      <c r="A52" s="51"/>
      <c r="B52" s="51"/>
      <c r="C52" s="51" t="s">
        <v>4740</v>
      </c>
      <c r="D52" s="51"/>
      <c r="E52" s="83" t="s">
        <v>6971</v>
      </c>
      <c r="F52" s="141" t="s">
        <v>6972</v>
      </c>
      <c r="G52" s="83">
        <v>1.023E8</v>
      </c>
      <c r="H52" s="83"/>
    </row>
    <row r="53">
      <c r="A53" s="51"/>
      <c r="B53" s="51"/>
      <c r="C53" s="51" t="s">
        <v>756</v>
      </c>
      <c r="D53" s="51"/>
      <c r="E53" s="83" t="s">
        <v>6973</v>
      </c>
      <c r="F53" s="141" t="s">
        <v>6974</v>
      </c>
      <c r="G53" s="83">
        <v>1.225E8</v>
      </c>
      <c r="H53" s="83"/>
    </row>
    <row r="54">
      <c r="A54" s="51"/>
      <c r="B54" s="51"/>
      <c r="C54" s="51"/>
      <c r="D54" s="51"/>
      <c r="E54" s="83"/>
      <c r="F54" s="141"/>
      <c r="G54" s="83"/>
      <c r="H54" s="83"/>
    </row>
    <row r="55">
      <c r="A55" s="51"/>
      <c r="B55" s="51"/>
      <c r="C55" s="51"/>
      <c r="D55" s="51"/>
      <c r="E55" s="83"/>
      <c r="F55" s="141" t="s">
        <v>6975</v>
      </c>
      <c r="G55" s="83">
        <v>2.248E8</v>
      </c>
      <c r="H55" s="83"/>
    </row>
    <row r="56">
      <c r="A56" s="51"/>
      <c r="B56" s="51"/>
      <c r="C56" s="51"/>
      <c r="D56" s="51"/>
      <c r="E56" s="83"/>
      <c r="F56" s="141"/>
      <c r="G56" s="83"/>
      <c r="H56" s="83"/>
    </row>
    <row r="57">
      <c r="A57" s="51"/>
      <c r="B57" s="51">
        <v>2.0</v>
      </c>
      <c r="C57" s="51"/>
      <c r="D57" s="51"/>
      <c r="E57" s="83"/>
      <c r="F57" s="141" t="s">
        <v>6976</v>
      </c>
      <c r="G57" s="83"/>
      <c r="H57" s="83"/>
    </row>
    <row r="58">
      <c r="A58" s="51"/>
      <c r="B58" s="51"/>
      <c r="C58" s="51" t="s">
        <v>4740</v>
      </c>
      <c r="D58" s="51"/>
      <c r="E58" s="83" t="s">
        <v>6977</v>
      </c>
      <c r="F58" s="141" t="s">
        <v>6978</v>
      </c>
      <c r="G58" s="83">
        <v>1.796E8</v>
      </c>
      <c r="H58" s="83">
        <v>8000000.0</v>
      </c>
    </row>
    <row r="59">
      <c r="A59" s="51"/>
      <c r="B59" s="51"/>
      <c r="C59" s="51" t="s">
        <v>756</v>
      </c>
      <c r="D59" s="51"/>
      <c r="E59" s="83" t="s">
        <v>6979</v>
      </c>
      <c r="F59" s="141" t="s">
        <v>6980</v>
      </c>
      <c r="G59" s="83">
        <v>1.671E8</v>
      </c>
      <c r="H59" s="83">
        <v>4000000.0</v>
      </c>
    </row>
    <row r="60">
      <c r="A60" s="51"/>
      <c r="B60" s="51"/>
      <c r="C60" s="51"/>
      <c r="D60" s="51"/>
      <c r="E60" s="83"/>
      <c r="F60" s="141"/>
      <c r="G60" s="83"/>
      <c r="H60" s="83"/>
    </row>
    <row r="61">
      <c r="A61" s="51"/>
      <c r="B61" s="51"/>
      <c r="C61" s="51"/>
      <c r="D61" s="51"/>
      <c r="E61" s="83"/>
      <c r="F61" s="141" t="s">
        <v>6981</v>
      </c>
      <c r="G61" s="83">
        <v>3.467E8</v>
      </c>
      <c r="H61" s="83">
        <v>1.2E7</v>
      </c>
    </row>
    <row r="62">
      <c r="A62" s="51"/>
      <c r="B62" s="51"/>
      <c r="C62" s="51"/>
      <c r="D62" s="51"/>
      <c r="E62" s="83"/>
      <c r="F62" s="141"/>
      <c r="G62" s="83"/>
      <c r="H62" s="83"/>
    </row>
    <row r="63">
      <c r="A63" s="51"/>
      <c r="B63" s="51">
        <v>3.0</v>
      </c>
      <c r="C63" s="51"/>
      <c r="D63" s="51"/>
      <c r="E63" s="83" t="s">
        <v>6983</v>
      </c>
      <c r="F63" s="141" t="s">
        <v>6984</v>
      </c>
      <c r="G63" s="83">
        <v>2.586E8</v>
      </c>
      <c r="H63" s="83"/>
    </row>
    <row r="64">
      <c r="A64" s="51"/>
      <c r="B64" s="51"/>
      <c r="C64" s="51"/>
      <c r="D64" s="51"/>
      <c r="E64" s="83"/>
      <c r="F64" s="141"/>
      <c r="G64" s="83"/>
      <c r="H64" s="83"/>
    </row>
    <row r="65">
      <c r="A65" s="51"/>
      <c r="B65" s="51">
        <v>4.0</v>
      </c>
      <c r="C65" s="51"/>
      <c r="D65" s="51"/>
      <c r="E65" s="83"/>
      <c r="F65" s="141" t="s">
        <v>6986</v>
      </c>
      <c r="G65" s="83"/>
      <c r="H65" s="83"/>
    </row>
    <row r="66">
      <c r="A66" s="51"/>
      <c r="B66" s="51"/>
      <c r="C66" s="51" t="s">
        <v>4740</v>
      </c>
      <c r="D66" s="51"/>
      <c r="E66" s="83" t="s">
        <v>6988</v>
      </c>
      <c r="F66" s="141" t="s">
        <v>6990</v>
      </c>
      <c r="G66" s="83">
        <v>8.65E7</v>
      </c>
      <c r="H66" s="83"/>
    </row>
    <row r="67">
      <c r="A67" s="51"/>
      <c r="B67" s="51"/>
      <c r="C67" s="51" t="s">
        <v>756</v>
      </c>
      <c r="D67" s="51"/>
      <c r="E67" s="83" t="s">
        <v>6995</v>
      </c>
      <c r="F67" s="141" t="s">
        <v>6996</v>
      </c>
      <c r="G67" s="83">
        <v>6.0E7</v>
      </c>
      <c r="H67" s="83"/>
    </row>
    <row r="68">
      <c r="A68" s="51"/>
      <c r="B68" s="51"/>
      <c r="C68" s="51" t="s">
        <v>4840</v>
      </c>
      <c r="D68" s="51"/>
      <c r="E68" s="83" t="s">
        <v>7000</v>
      </c>
      <c r="F68" s="141" t="s">
        <v>7241</v>
      </c>
      <c r="G68" s="83"/>
      <c r="H68" s="83"/>
    </row>
    <row r="69">
      <c r="A69" s="51"/>
      <c r="B69" s="51"/>
      <c r="C69" s="51"/>
      <c r="D69" s="51"/>
      <c r="E69" s="83"/>
      <c r="F69" s="141"/>
      <c r="G69" s="83"/>
      <c r="H69" s="83"/>
    </row>
    <row r="70">
      <c r="A70" s="51"/>
      <c r="B70" s="51"/>
      <c r="C70" s="51"/>
      <c r="D70" s="51"/>
      <c r="E70" s="83"/>
      <c r="F70" s="141" t="s">
        <v>9362</v>
      </c>
      <c r="G70" s="83">
        <v>1.465E8</v>
      </c>
      <c r="H70" s="83"/>
    </row>
    <row r="71">
      <c r="A71" s="51"/>
      <c r="B71" s="51"/>
      <c r="C71" s="51"/>
      <c r="D71" s="51"/>
      <c r="E71" s="83"/>
      <c r="F71" s="141"/>
      <c r="G71" s="83"/>
      <c r="H71" s="83"/>
    </row>
    <row r="72">
      <c r="A72" s="51"/>
      <c r="B72" s="51"/>
      <c r="C72" s="51"/>
      <c r="D72" s="51"/>
      <c r="E72" s="83"/>
      <c r="F72" s="141" t="s">
        <v>9370</v>
      </c>
      <c r="G72" s="83">
        <v>9.766E8</v>
      </c>
      <c r="H72" s="83">
        <v>1.2E7</v>
      </c>
    </row>
    <row r="73">
      <c r="A73" s="51"/>
      <c r="B73" s="51"/>
      <c r="C73" s="51"/>
      <c r="D73" s="51"/>
      <c r="E73" s="83"/>
      <c r="F73" s="141"/>
      <c r="G73" s="83"/>
      <c r="H73" s="83"/>
    </row>
    <row r="74">
      <c r="A74" s="51">
        <v>5.0</v>
      </c>
      <c r="B74" s="51"/>
      <c r="C74" s="51"/>
      <c r="D74" s="51"/>
      <c r="E74" s="83"/>
      <c r="F74" s="141" t="s">
        <v>9381</v>
      </c>
      <c r="G74" s="83"/>
      <c r="H74" s="83"/>
    </row>
    <row r="75">
      <c r="A75" s="51"/>
      <c r="B75" s="51">
        <v>1.0</v>
      </c>
      <c r="C75" s="51"/>
      <c r="D75" s="51"/>
      <c r="E75" s="83" t="s">
        <v>9384</v>
      </c>
      <c r="F75" s="141" t="s">
        <v>9385</v>
      </c>
      <c r="G75" s="83">
        <v>3.37E8</v>
      </c>
      <c r="H75" s="83"/>
    </row>
    <row r="76">
      <c r="A76" s="51"/>
      <c r="B76" s="51">
        <v>2.0</v>
      </c>
      <c r="C76" s="51"/>
      <c r="D76" s="51"/>
      <c r="E76" s="83" t="s">
        <v>9390</v>
      </c>
      <c r="F76" s="141" t="s">
        <v>9392</v>
      </c>
      <c r="G76" s="83">
        <v>4.942E8</v>
      </c>
      <c r="H76" s="83">
        <v>8.0E7</v>
      </c>
    </row>
    <row r="77">
      <c r="A77" s="51"/>
      <c r="B77" s="51">
        <v>3.0</v>
      </c>
      <c r="C77" s="51"/>
      <c r="D77" s="51"/>
      <c r="E77" s="83" t="s">
        <v>9397</v>
      </c>
      <c r="F77" s="141" t="s">
        <v>9398</v>
      </c>
      <c r="G77" s="83">
        <v>2.91E7</v>
      </c>
      <c r="H77" s="83"/>
    </row>
    <row r="78">
      <c r="A78" s="51"/>
      <c r="B78" s="51">
        <v>4.0</v>
      </c>
      <c r="C78" s="51"/>
      <c r="D78" s="51"/>
      <c r="E78" s="83" t="s">
        <v>9404</v>
      </c>
      <c r="F78" s="141" t="s">
        <v>9406</v>
      </c>
      <c r="G78" s="83">
        <v>1.197E8</v>
      </c>
      <c r="H78" s="83"/>
    </row>
    <row r="79">
      <c r="A79" s="51"/>
      <c r="B79" s="51">
        <v>5.0</v>
      </c>
      <c r="C79" s="51"/>
      <c r="D79" s="51"/>
      <c r="E79" s="83" t="s">
        <v>9410</v>
      </c>
      <c r="F79" s="141" t="s">
        <v>9413</v>
      </c>
      <c r="G79" s="83">
        <v>1.95E7</v>
      </c>
      <c r="H79" s="83"/>
    </row>
    <row r="80">
      <c r="A80" s="51"/>
      <c r="B80" s="51"/>
      <c r="C80" s="51"/>
      <c r="D80" s="51"/>
      <c r="E80" s="83"/>
      <c r="F80" s="141"/>
      <c r="G80" s="83"/>
      <c r="H80" s="83"/>
    </row>
    <row r="81">
      <c r="A81" s="51"/>
      <c r="B81" s="51"/>
      <c r="C81" s="51"/>
      <c r="D81" s="51"/>
      <c r="E81" s="83"/>
      <c r="F81" s="141" t="s">
        <v>9419</v>
      </c>
      <c r="G81" s="83">
        <v>9.995E8</v>
      </c>
      <c r="H81" s="83">
        <v>8.0E7</v>
      </c>
    </row>
    <row r="82">
      <c r="A82" s="51"/>
      <c r="B82" s="51"/>
      <c r="C82" s="51"/>
      <c r="D82" s="51"/>
      <c r="E82" s="83"/>
      <c r="F82" s="141"/>
      <c r="G82" s="83"/>
      <c r="H82" s="83"/>
    </row>
    <row r="83">
      <c r="A83" s="51">
        <v>6.0</v>
      </c>
      <c r="B83" s="51"/>
      <c r="C83" s="51"/>
      <c r="D83" s="51"/>
      <c r="E83" s="83"/>
      <c r="F83" s="141" t="s">
        <v>9431</v>
      </c>
      <c r="G83" s="83"/>
      <c r="H83" s="83"/>
    </row>
    <row r="84" ht="30.0" customHeight="1">
      <c r="A84" s="51"/>
      <c r="B84" s="51">
        <v>1.0</v>
      </c>
      <c r="C84" s="51"/>
      <c r="D84" s="51" t="s">
        <v>1714</v>
      </c>
      <c r="E84" s="83" t="s">
        <v>9436</v>
      </c>
      <c r="F84" s="141" t="s">
        <v>9440</v>
      </c>
      <c r="G84" s="83">
        <v>1.09252E9</v>
      </c>
      <c r="H84" s="83">
        <v>4.0E7</v>
      </c>
    </row>
    <row r="85" ht="30.0" customHeight="1">
      <c r="A85" s="51"/>
      <c r="B85" s="51">
        <v>2.0</v>
      </c>
      <c r="C85" s="51"/>
      <c r="D85" s="51" t="s">
        <v>1714</v>
      </c>
      <c r="E85" s="83" t="s">
        <v>9843</v>
      </c>
      <c r="F85" s="141" t="s">
        <v>9847</v>
      </c>
      <c r="G85" s="83">
        <v>4.42875E8</v>
      </c>
      <c r="H85" s="83"/>
    </row>
    <row r="86" ht="30.0" customHeight="1">
      <c r="A86" s="51"/>
      <c r="B86" s="51">
        <v>3.0</v>
      </c>
      <c r="C86" s="51"/>
      <c r="D86" s="51" t="s">
        <v>1714</v>
      </c>
      <c r="E86" s="83" t="s">
        <v>9855</v>
      </c>
      <c r="F86" s="141" t="s">
        <v>9860</v>
      </c>
      <c r="G86" s="83">
        <v>6.30876E8</v>
      </c>
      <c r="H86" s="83">
        <v>4000000.0</v>
      </c>
    </row>
    <row r="87" ht="30.0" customHeight="1">
      <c r="A87" s="51"/>
      <c r="B87" s="51">
        <v>4.0</v>
      </c>
      <c r="C87" s="51"/>
      <c r="D87" s="51" t="s">
        <v>1714</v>
      </c>
      <c r="E87" s="83" t="s">
        <v>9866</v>
      </c>
      <c r="F87" s="141" t="s">
        <v>9869</v>
      </c>
      <c r="G87" s="83">
        <v>3.44663E8</v>
      </c>
      <c r="H87" s="83"/>
    </row>
    <row r="88" ht="30.0" customHeight="1">
      <c r="A88" s="51"/>
      <c r="B88" s="51">
        <v>5.0</v>
      </c>
      <c r="C88" s="51"/>
      <c r="D88" s="51" t="s">
        <v>1714</v>
      </c>
      <c r="E88" s="83" t="s">
        <v>9876</v>
      </c>
      <c r="F88" s="141" t="s">
        <v>9879</v>
      </c>
      <c r="G88" s="83">
        <v>9.16506E8</v>
      </c>
      <c r="H88" s="83"/>
    </row>
    <row r="89">
      <c r="A89" s="51"/>
      <c r="B89" s="51">
        <v>6.0</v>
      </c>
      <c r="C89" s="51"/>
      <c r="D89" s="51" t="s">
        <v>1714</v>
      </c>
      <c r="E89" s="83" t="s">
        <v>9890</v>
      </c>
      <c r="F89" s="141" t="s">
        <v>9893</v>
      </c>
      <c r="G89" s="83">
        <v>2.7037E8</v>
      </c>
      <c r="H89" s="83"/>
    </row>
    <row r="90">
      <c r="A90" s="51"/>
      <c r="B90" s="51">
        <v>7.0</v>
      </c>
      <c r="C90" s="51"/>
      <c r="D90" s="51" t="s">
        <v>1353</v>
      </c>
      <c r="E90" s="83" t="s">
        <v>9935</v>
      </c>
      <c r="F90" s="141" t="s">
        <v>9938</v>
      </c>
      <c r="G90" s="83">
        <v>2.18545E8</v>
      </c>
      <c r="H90" s="83">
        <v>4000000.0</v>
      </c>
    </row>
    <row r="91">
      <c r="A91" s="51"/>
      <c r="B91" s="51">
        <v>8.0</v>
      </c>
      <c r="C91" s="51"/>
      <c r="D91" s="51"/>
      <c r="E91" s="83" t="s">
        <v>9942</v>
      </c>
      <c r="F91" s="141" t="s">
        <v>9949</v>
      </c>
      <c r="G91" s="83">
        <v>1.4042E9</v>
      </c>
      <c r="H91" s="83">
        <v>5.6E7</v>
      </c>
    </row>
    <row r="92">
      <c r="A92" s="51"/>
      <c r="B92" s="51"/>
      <c r="C92" s="51"/>
      <c r="D92" s="51"/>
      <c r="E92" s="83"/>
      <c r="F92" s="141"/>
      <c r="G92" s="83"/>
      <c r="H92" s="83"/>
    </row>
    <row r="93">
      <c r="A93" s="51"/>
      <c r="B93" s="51"/>
      <c r="C93" s="51"/>
      <c r="D93" s="51"/>
      <c r="E93" s="83"/>
      <c r="F93" s="141" t="s">
        <v>9957</v>
      </c>
      <c r="G93" s="83">
        <v>5.320555E9</v>
      </c>
      <c r="H93" s="83">
        <v>1.04E8</v>
      </c>
    </row>
    <row r="94" ht="15.75" customHeight="1">
      <c r="A94" s="380"/>
      <c r="B94" s="380"/>
      <c r="C94" s="380"/>
      <c r="D94" s="380"/>
      <c r="E94" s="154"/>
      <c r="F94" s="155"/>
      <c r="G94" s="154"/>
      <c r="H94" s="154"/>
    </row>
    <row r="95" ht="15.75" customHeight="1">
      <c r="A95" s="51">
        <v>7.0</v>
      </c>
      <c r="B95" s="51"/>
      <c r="C95" s="51"/>
      <c r="D95" s="51"/>
      <c r="E95" s="83"/>
      <c r="F95" s="141" t="s">
        <v>10006</v>
      </c>
      <c r="G95" s="83"/>
      <c r="H95" s="83"/>
    </row>
    <row r="96">
      <c r="A96" s="51"/>
      <c r="B96" s="51">
        <v>1.0</v>
      </c>
      <c r="C96" s="51"/>
      <c r="D96" s="51"/>
      <c r="E96" s="83"/>
      <c r="F96" s="141" t="s">
        <v>10016</v>
      </c>
      <c r="G96" s="83"/>
      <c r="H96" s="83"/>
    </row>
    <row r="97">
      <c r="A97" s="51"/>
      <c r="B97" s="51"/>
      <c r="C97" s="51" t="s">
        <v>4740</v>
      </c>
      <c r="D97" s="51"/>
      <c r="E97" s="83" t="s">
        <v>10021</v>
      </c>
      <c r="F97" s="141" t="s">
        <v>1262</v>
      </c>
      <c r="G97" s="83">
        <v>1.4207E8</v>
      </c>
      <c r="H97" s="83"/>
    </row>
    <row r="98">
      <c r="A98" s="51"/>
      <c r="B98" s="51"/>
      <c r="C98" s="51" t="s">
        <v>756</v>
      </c>
      <c r="D98" s="51"/>
      <c r="E98" s="83" t="s">
        <v>10023</v>
      </c>
      <c r="F98" s="141" t="s">
        <v>10681</v>
      </c>
      <c r="G98" s="83">
        <v>3.7748E8</v>
      </c>
      <c r="H98" s="83"/>
    </row>
    <row r="99">
      <c r="A99" s="51"/>
      <c r="B99" s="51"/>
      <c r="C99" s="51" t="s">
        <v>4840</v>
      </c>
      <c r="D99" s="51"/>
      <c r="E99" s="83" t="s">
        <v>10686</v>
      </c>
      <c r="F99" s="141" t="s">
        <v>10688</v>
      </c>
      <c r="G99" s="83">
        <v>6.246E8</v>
      </c>
      <c r="H99" s="83"/>
    </row>
    <row r="100">
      <c r="A100" s="51"/>
      <c r="B100" s="51"/>
      <c r="C100" s="51" t="s">
        <v>5553</v>
      </c>
      <c r="D100" s="51"/>
      <c r="E100" s="83" t="s">
        <v>10694</v>
      </c>
      <c r="F100" s="141" t="s">
        <v>10698</v>
      </c>
      <c r="G100" s="83">
        <v>2.936E8</v>
      </c>
      <c r="H100" s="83"/>
    </row>
    <row r="101">
      <c r="A101" s="51"/>
      <c r="B101" s="51"/>
      <c r="C101" s="51" t="s">
        <v>10702</v>
      </c>
      <c r="D101" s="51"/>
      <c r="E101" s="83" t="s">
        <v>10704</v>
      </c>
      <c r="F101" s="141" t="s">
        <v>10707</v>
      </c>
      <c r="G101" s="83">
        <v>2.2192E8</v>
      </c>
      <c r="H101" s="83"/>
    </row>
    <row r="102">
      <c r="A102" s="51"/>
      <c r="B102" s="51"/>
      <c r="C102" s="51" t="s">
        <v>10711</v>
      </c>
      <c r="D102" s="51"/>
      <c r="E102" s="83" t="s">
        <v>10714</v>
      </c>
      <c r="F102" s="141" t="s">
        <v>10717</v>
      </c>
      <c r="G102" s="83">
        <v>4.065E8</v>
      </c>
      <c r="H102" s="83">
        <v>1.2E7</v>
      </c>
    </row>
    <row r="103">
      <c r="A103" s="51"/>
      <c r="B103" s="51"/>
      <c r="C103" s="51" t="s">
        <v>1640</v>
      </c>
      <c r="D103" s="51"/>
      <c r="E103" s="83"/>
      <c r="F103" s="141" t="s">
        <v>10725</v>
      </c>
      <c r="G103" s="83"/>
      <c r="H103" s="83"/>
    </row>
    <row r="104">
      <c r="A104" s="51"/>
      <c r="B104" s="51"/>
      <c r="C104" s="51"/>
      <c r="D104" s="51"/>
      <c r="E104" s="83" t="s">
        <v>10731</v>
      </c>
      <c r="F104" s="141" t="s">
        <v>10732</v>
      </c>
      <c r="G104" s="83">
        <v>1.1495E8</v>
      </c>
      <c r="H104" s="83"/>
    </row>
    <row r="105">
      <c r="A105" s="51"/>
      <c r="B105" s="51"/>
      <c r="C105" s="51"/>
      <c r="D105" s="51"/>
      <c r="E105" s="83" t="s">
        <v>10742</v>
      </c>
      <c r="F105" s="141" t="s">
        <v>10745</v>
      </c>
      <c r="G105" s="83">
        <v>8.599E7</v>
      </c>
      <c r="H105" s="83"/>
    </row>
    <row r="106">
      <c r="A106" s="51"/>
      <c r="B106" s="51"/>
      <c r="C106" s="51" t="s">
        <v>10747</v>
      </c>
      <c r="D106" s="51"/>
      <c r="E106" s="83" t="s">
        <v>10751</v>
      </c>
      <c r="F106" s="141" t="s">
        <v>10754</v>
      </c>
      <c r="G106" s="83">
        <v>1.6161E8</v>
      </c>
      <c r="H106" s="83"/>
    </row>
    <row r="107">
      <c r="A107" s="51"/>
      <c r="B107" s="51"/>
      <c r="C107" s="51" t="s">
        <v>10759</v>
      </c>
      <c r="D107" s="51"/>
      <c r="E107" s="83" t="s">
        <v>10761</v>
      </c>
      <c r="F107" s="141" t="s">
        <v>10763</v>
      </c>
      <c r="G107" s="83">
        <v>1.5605E8</v>
      </c>
      <c r="H107" s="83">
        <v>4000000.0</v>
      </c>
    </row>
    <row r="108">
      <c r="A108" s="51"/>
      <c r="B108" s="51"/>
      <c r="C108" s="51" t="s">
        <v>10767</v>
      </c>
      <c r="D108" s="51"/>
      <c r="E108" s="83" t="s">
        <v>10771</v>
      </c>
      <c r="F108" s="141" t="s">
        <v>10772</v>
      </c>
      <c r="G108" s="83">
        <v>2.7955E8</v>
      </c>
      <c r="H108" s="83">
        <v>4000000.0</v>
      </c>
    </row>
    <row r="109">
      <c r="A109" s="51"/>
      <c r="B109" s="51"/>
      <c r="C109" s="51" t="s">
        <v>10777</v>
      </c>
      <c r="D109" s="51"/>
      <c r="E109" s="83" t="s">
        <v>10780</v>
      </c>
      <c r="F109" s="141" t="s">
        <v>10782</v>
      </c>
      <c r="G109" s="83">
        <v>1.4266E8</v>
      </c>
      <c r="H109" s="83"/>
    </row>
    <row r="110">
      <c r="A110" s="51"/>
      <c r="B110" s="51"/>
      <c r="C110" s="51" t="s">
        <v>719</v>
      </c>
      <c r="D110" s="51"/>
      <c r="E110" s="83" t="s">
        <v>10789</v>
      </c>
      <c r="F110" s="141" t="s">
        <v>10790</v>
      </c>
      <c r="G110" s="83">
        <v>3.6774E8</v>
      </c>
      <c r="H110" s="83"/>
    </row>
    <row r="111">
      <c r="A111" s="51"/>
      <c r="B111" s="51"/>
      <c r="C111" s="51"/>
      <c r="D111" s="51"/>
      <c r="E111" s="83"/>
      <c r="F111" s="141"/>
      <c r="G111" s="83"/>
      <c r="H111" s="83"/>
    </row>
    <row r="112">
      <c r="A112" s="51"/>
      <c r="B112" s="51"/>
      <c r="C112" s="51"/>
      <c r="D112" s="51"/>
      <c r="E112" s="83"/>
      <c r="F112" s="141" t="s">
        <v>10800</v>
      </c>
      <c r="G112" s="83">
        <v>3.37472E9</v>
      </c>
      <c r="H112" s="83">
        <v>2.0E7</v>
      </c>
    </row>
    <row r="113">
      <c r="A113" s="51"/>
      <c r="B113" s="51"/>
      <c r="C113" s="51"/>
      <c r="D113" s="51"/>
      <c r="E113" s="83"/>
      <c r="F113" s="141"/>
      <c r="G113" s="83"/>
      <c r="H113" s="83"/>
    </row>
    <row r="114">
      <c r="A114" s="51"/>
      <c r="B114" s="51">
        <v>2.0</v>
      </c>
      <c r="C114" s="51"/>
      <c r="D114" s="51"/>
      <c r="E114" s="83"/>
      <c r="F114" s="141" t="s">
        <v>10815</v>
      </c>
      <c r="G114" s="83"/>
      <c r="H114" s="83"/>
    </row>
    <row r="115">
      <c r="A115" s="51"/>
      <c r="B115" s="51"/>
      <c r="C115" s="51" t="s">
        <v>4740</v>
      </c>
      <c r="D115" s="51"/>
      <c r="E115" s="83" t="s">
        <v>10819</v>
      </c>
      <c r="F115" s="141" t="s">
        <v>10822</v>
      </c>
      <c r="G115" s="83">
        <v>2.852E7</v>
      </c>
      <c r="H115" s="83"/>
    </row>
    <row r="116">
      <c r="A116" s="51"/>
      <c r="B116" s="51"/>
      <c r="C116" s="51" t="s">
        <v>756</v>
      </c>
      <c r="D116" s="51"/>
      <c r="E116" s="83" t="s">
        <v>10830</v>
      </c>
      <c r="F116" s="141" t="s">
        <v>10831</v>
      </c>
      <c r="G116" s="83">
        <v>5.075E7</v>
      </c>
      <c r="H116" s="83"/>
    </row>
    <row r="117">
      <c r="A117" s="51"/>
      <c r="B117" s="51"/>
      <c r="C117" s="51" t="s">
        <v>4840</v>
      </c>
      <c r="D117" s="51"/>
      <c r="E117" s="83" t="s">
        <v>10839</v>
      </c>
      <c r="F117" s="141" t="s">
        <v>10840</v>
      </c>
      <c r="G117" s="83">
        <v>1.2009E8</v>
      </c>
      <c r="H117" s="83"/>
    </row>
    <row r="118">
      <c r="A118" s="51"/>
      <c r="B118" s="51"/>
      <c r="C118" s="51" t="s">
        <v>5553</v>
      </c>
      <c r="D118" s="51"/>
      <c r="E118" s="83" t="s">
        <v>10846</v>
      </c>
      <c r="F118" s="141" t="s">
        <v>10847</v>
      </c>
      <c r="G118" s="83">
        <v>3.502E7</v>
      </c>
      <c r="H118" s="83"/>
    </row>
    <row r="119">
      <c r="A119" s="51"/>
      <c r="B119" s="51"/>
      <c r="C119" s="51" t="s">
        <v>10702</v>
      </c>
      <c r="D119" s="51"/>
      <c r="E119" s="83" t="s">
        <v>10855</v>
      </c>
      <c r="F119" s="141" t="s">
        <v>10857</v>
      </c>
      <c r="G119" s="83">
        <v>1.854E7</v>
      </c>
      <c r="H119" s="83"/>
    </row>
    <row r="120">
      <c r="A120" s="51"/>
      <c r="B120" s="51"/>
      <c r="C120" s="51" t="s">
        <v>10711</v>
      </c>
      <c r="D120" s="51"/>
      <c r="E120" s="83" t="s">
        <v>10862</v>
      </c>
      <c r="F120" s="141" t="s">
        <v>10864</v>
      </c>
      <c r="G120" s="83">
        <v>2.3007E8</v>
      </c>
      <c r="H120" s="83"/>
    </row>
    <row r="121">
      <c r="A121" s="51"/>
      <c r="B121" s="51"/>
      <c r="C121" s="51" t="s">
        <v>1640</v>
      </c>
      <c r="D121" s="51"/>
      <c r="E121" s="83" t="s">
        <v>10871</v>
      </c>
      <c r="F121" s="141" t="s">
        <v>10875</v>
      </c>
      <c r="G121" s="83">
        <v>1.553E7</v>
      </c>
      <c r="H121" s="83"/>
    </row>
    <row r="122">
      <c r="A122" s="51"/>
      <c r="B122" s="51"/>
      <c r="C122" s="51" t="s">
        <v>10747</v>
      </c>
      <c r="D122" s="51"/>
      <c r="E122" s="83" t="s">
        <v>10881</v>
      </c>
      <c r="F122" s="141" t="s">
        <v>10884</v>
      </c>
      <c r="G122" s="83">
        <v>8.911E7</v>
      </c>
      <c r="H122" s="83"/>
    </row>
    <row r="123">
      <c r="A123" s="51"/>
      <c r="B123" s="51"/>
      <c r="C123" s="51" t="s">
        <v>10759</v>
      </c>
      <c r="D123" s="51"/>
      <c r="E123" s="83" t="s">
        <v>10892</v>
      </c>
      <c r="F123" s="141" t="s">
        <v>10896</v>
      </c>
      <c r="G123" s="83">
        <v>8.342E7</v>
      </c>
      <c r="H123" s="83"/>
    </row>
    <row r="124">
      <c r="A124" s="51"/>
      <c r="B124" s="51"/>
      <c r="C124" s="51" t="s">
        <v>10767</v>
      </c>
      <c r="D124" s="51"/>
      <c r="E124" s="83" t="s">
        <v>10904</v>
      </c>
      <c r="F124" s="141" t="s">
        <v>10906</v>
      </c>
      <c r="G124" s="83">
        <v>4.294E7</v>
      </c>
      <c r="H124" s="83"/>
    </row>
    <row r="125">
      <c r="A125" s="51"/>
      <c r="B125" s="51"/>
      <c r="C125" s="51"/>
      <c r="D125" s="51"/>
      <c r="E125" s="83"/>
      <c r="F125" s="141"/>
      <c r="G125" s="83"/>
      <c r="H125" s="83"/>
    </row>
    <row r="126">
      <c r="A126" s="51"/>
      <c r="B126" s="51"/>
      <c r="C126" s="51"/>
      <c r="D126" s="51"/>
      <c r="E126" s="83"/>
      <c r="F126" s="141" t="s">
        <v>10924</v>
      </c>
      <c r="G126" s="83">
        <v>7.1399E8</v>
      </c>
      <c r="H126" s="83"/>
    </row>
    <row r="127">
      <c r="A127" s="51"/>
      <c r="B127" s="51"/>
      <c r="C127" s="51"/>
      <c r="D127" s="51"/>
      <c r="E127" s="83"/>
      <c r="F127" s="141"/>
      <c r="G127" s="83"/>
      <c r="H127" s="83"/>
    </row>
    <row r="128">
      <c r="A128" s="51"/>
      <c r="B128" s="51">
        <v>3.0</v>
      </c>
      <c r="C128" s="51"/>
      <c r="D128" s="51"/>
      <c r="E128" s="83"/>
      <c r="F128" s="141" t="s">
        <v>10939</v>
      </c>
      <c r="G128" s="83"/>
      <c r="H128" s="83"/>
    </row>
    <row r="129">
      <c r="A129" s="51"/>
      <c r="B129" s="51"/>
      <c r="C129" s="51" t="s">
        <v>4740</v>
      </c>
      <c r="D129" s="51"/>
      <c r="E129" s="83" t="s">
        <v>10946</v>
      </c>
      <c r="F129" s="141" t="s">
        <v>10949</v>
      </c>
      <c r="G129" s="83">
        <v>2.682E8</v>
      </c>
      <c r="H129" s="83">
        <v>4000000.0</v>
      </c>
    </row>
    <row r="130">
      <c r="A130" s="51"/>
      <c r="B130" s="51"/>
      <c r="C130" s="51" t="s">
        <v>756</v>
      </c>
      <c r="D130" s="51"/>
      <c r="E130" s="83" t="s">
        <v>10953</v>
      </c>
      <c r="F130" s="141" t="s">
        <v>10956</v>
      </c>
      <c r="G130" s="83">
        <v>3.16E7</v>
      </c>
      <c r="H130" s="83"/>
    </row>
    <row r="131">
      <c r="A131" s="51"/>
      <c r="B131" s="51"/>
      <c r="C131" s="51" t="s">
        <v>4840</v>
      </c>
      <c r="D131" s="51"/>
      <c r="E131" s="83" t="s">
        <v>10964</v>
      </c>
      <c r="F131" s="141" t="s">
        <v>10966</v>
      </c>
      <c r="G131" s="83">
        <v>8500000.0</v>
      </c>
      <c r="H131" s="83"/>
    </row>
    <row r="132">
      <c r="A132" s="51"/>
      <c r="B132" s="51"/>
      <c r="C132" s="51" t="s">
        <v>5553</v>
      </c>
      <c r="D132" s="51"/>
      <c r="E132" s="83" t="s">
        <v>10972</v>
      </c>
      <c r="F132" s="141" t="s">
        <v>10974</v>
      </c>
      <c r="G132" s="83">
        <v>3.62E7</v>
      </c>
      <c r="H132" s="83"/>
    </row>
    <row r="133">
      <c r="A133" s="51"/>
      <c r="B133" s="51"/>
      <c r="C133" s="51"/>
      <c r="D133" s="51"/>
      <c r="E133" s="83"/>
      <c r="F133" s="141"/>
      <c r="G133" s="83"/>
      <c r="H133" s="83"/>
    </row>
    <row r="134">
      <c r="A134" s="51"/>
      <c r="B134" s="51"/>
      <c r="C134" s="51"/>
      <c r="D134" s="51"/>
      <c r="E134" s="83"/>
      <c r="F134" s="141" t="s">
        <v>10984</v>
      </c>
      <c r="G134" s="83">
        <v>3.445E8</v>
      </c>
      <c r="H134" s="83">
        <v>4000000.0</v>
      </c>
    </row>
    <row r="135" ht="15.75" customHeight="1">
      <c r="A135" s="380"/>
      <c r="B135" s="380"/>
      <c r="C135" s="380"/>
      <c r="D135" s="380"/>
      <c r="E135" s="154"/>
      <c r="F135" s="155"/>
      <c r="G135" s="154"/>
      <c r="H135" s="154"/>
    </row>
    <row r="136" ht="15.75" customHeight="1">
      <c r="A136" s="51"/>
      <c r="B136" s="51">
        <v>4.0</v>
      </c>
      <c r="C136" s="51"/>
      <c r="D136" s="51"/>
      <c r="E136" s="83"/>
      <c r="F136" s="141" t="s">
        <v>10997</v>
      </c>
      <c r="G136" s="83"/>
      <c r="H136" s="83"/>
    </row>
    <row r="137">
      <c r="A137" s="51"/>
      <c r="B137" s="51"/>
      <c r="C137" s="51" t="s">
        <v>4740</v>
      </c>
      <c r="D137" s="51"/>
      <c r="E137" s="83" t="s">
        <v>11002</v>
      </c>
      <c r="F137" s="141" t="s">
        <v>11004</v>
      </c>
      <c r="G137" s="83">
        <v>2.56E7</v>
      </c>
      <c r="H137" s="83"/>
    </row>
    <row r="138">
      <c r="A138" s="51"/>
      <c r="B138" s="51"/>
      <c r="C138" s="51" t="s">
        <v>756</v>
      </c>
      <c r="D138" s="51"/>
      <c r="E138" s="83" t="s">
        <v>11012</v>
      </c>
      <c r="F138" s="141" t="s">
        <v>11014</v>
      </c>
      <c r="G138" s="83">
        <v>3.93E7</v>
      </c>
      <c r="H138" s="83"/>
    </row>
    <row r="139">
      <c r="A139" s="51"/>
      <c r="B139" s="51"/>
      <c r="C139" s="51" t="s">
        <v>4840</v>
      </c>
      <c r="D139" s="51"/>
      <c r="E139" s="83" t="s">
        <v>11023</v>
      </c>
      <c r="F139" s="141" t="s">
        <v>11025</v>
      </c>
      <c r="G139" s="83">
        <v>5190000.0</v>
      </c>
      <c r="H139" s="83"/>
    </row>
    <row r="140">
      <c r="A140" s="51"/>
      <c r="B140" s="51"/>
      <c r="C140" s="51" t="s">
        <v>5553</v>
      </c>
      <c r="D140" s="51"/>
      <c r="E140" s="83" t="s">
        <v>11031</v>
      </c>
      <c r="F140" s="141" t="s">
        <v>11034</v>
      </c>
      <c r="G140" s="83">
        <v>9500000.0</v>
      </c>
      <c r="H140" s="83"/>
    </row>
    <row r="141">
      <c r="A141" s="51"/>
      <c r="B141" s="51"/>
      <c r="C141" s="51" t="s">
        <v>10702</v>
      </c>
      <c r="D141" s="51"/>
      <c r="E141" s="83" t="s">
        <v>11062</v>
      </c>
      <c r="F141" s="141" t="s">
        <v>11064</v>
      </c>
      <c r="G141" s="83">
        <v>3000000.0</v>
      </c>
      <c r="H141" s="83"/>
    </row>
    <row r="142">
      <c r="A142" s="51"/>
      <c r="B142" s="51"/>
      <c r="C142" s="51" t="s">
        <v>10711</v>
      </c>
      <c r="D142" s="51"/>
      <c r="E142" s="83" t="s">
        <v>11068</v>
      </c>
      <c r="F142" s="141" t="s">
        <v>11069</v>
      </c>
      <c r="G142" s="83">
        <v>6780000.0</v>
      </c>
      <c r="H142" s="83"/>
    </row>
    <row r="143">
      <c r="A143" s="51"/>
      <c r="B143" s="51"/>
      <c r="C143" s="51" t="s">
        <v>1640</v>
      </c>
      <c r="D143" s="51"/>
      <c r="E143" s="83" t="s">
        <v>11075</v>
      </c>
      <c r="F143" s="141" t="s">
        <v>11077</v>
      </c>
      <c r="G143" s="83">
        <v>1.263E7</v>
      </c>
      <c r="H143" s="83"/>
    </row>
    <row r="144">
      <c r="A144" s="51"/>
      <c r="B144" s="51"/>
      <c r="C144" s="51" t="s">
        <v>10747</v>
      </c>
      <c r="D144" s="51"/>
      <c r="E144" s="83" t="s">
        <v>11086</v>
      </c>
      <c r="F144" s="141" t="s">
        <v>11087</v>
      </c>
      <c r="G144" s="83">
        <v>3420000.0</v>
      </c>
      <c r="H144" s="83"/>
    </row>
    <row r="145">
      <c r="A145" s="51"/>
      <c r="B145" s="51"/>
      <c r="C145" s="51" t="s">
        <v>10759</v>
      </c>
      <c r="D145" s="51"/>
      <c r="E145" s="83" t="s">
        <v>11093</v>
      </c>
      <c r="F145" s="141" t="s">
        <v>11095</v>
      </c>
      <c r="G145" s="83">
        <v>5600000.0</v>
      </c>
      <c r="H145" s="83"/>
    </row>
    <row r="146">
      <c r="A146" s="51"/>
      <c r="B146" s="51"/>
      <c r="C146" s="51" t="s">
        <v>10767</v>
      </c>
      <c r="D146" s="51"/>
      <c r="E146" s="83" t="s">
        <v>11100</v>
      </c>
      <c r="F146" s="141" t="s">
        <v>11102</v>
      </c>
      <c r="G146" s="83">
        <v>6190000.0</v>
      </c>
      <c r="H146" s="83"/>
    </row>
    <row r="147">
      <c r="A147" s="51"/>
      <c r="B147" s="51"/>
      <c r="C147" s="51" t="s">
        <v>10777</v>
      </c>
      <c r="D147" s="51"/>
      <c r="E147" s="83" t="s">
        <v>11107</v>
      </c>
      <c r="F147" s="141" t="s">
        <v>11108</v>
      </c>
      <c r="G147" s="83">
        <v>7380000.0</v>
      </c>
      <c r="H147" s="83"/>
    </row>
    <row r="148">
      <c r="A148" s="51"/>
      <c r="B148" s="51"/>
      <c r="C148" s="51" t="s">
        <v>719</v>
      </c>
      <c r="D148" s="51"/>
      <c r="E148" s="83" t="s">
        <v>11113</v>
      </c>
      <c r="F148" s="141" t="s">
        <v>11114</v>
      </c>
      <c r="G148" s="83">
        <v>4210000.0</v>
      </c>
      <c r="H148" s="83"/>
    </row>
    <row r="149">
      <c r="A149" s="51"/>
      <c r="B149" s="51"/>
      <c r="C149" s="51"/>
      <c r="D149" s="51"/>
      <c r="E149" s="83"/>
      <c r="F149" s="141"/>
      <c r="G149" s="83"/>
      <c r="H149" s="83"/>
    </row>
    <row r="150">
      <c r="A150" s="51"/>
      <c r="B150" s="51"/>
      <c r="C150" s="51"/>
      <c r="D150" s="51"/>
      <c r="E150" s="83"/>
      <c r="F150" s="141" t="s">
        <v>11119</v>
      </c>
      <c r="G150" s="83">
        <v>1.288E8</v>
      </c>
      <c r="H150" s="83"/>
    </row>
    <row r="151">
      <c r="A151" s="51"/>
      <c r="B151" s="51"/>
      <c r="C151" s="51"/>
      <c r="D151" s="51"/>
      <c r="E151" s="83"/>
      <c r="F151" s="141"/>
      <c r="G151" s="83"/>
      <c r="H151" s="83"/>
    </row>
    <row r="152">
      <c r="A152" s="51"/>
      <c r="B152" s="51">
        <v>5.0</v>
      </c>
      <c r="C152" s="51"/>
      <c r="D152" s="51"/>
      <c r="E152" s="83" t="s">
        <v>11122</v>
      </c>
      <c r="F152" s="141" t="s">
        <v>11124</v>
      </c>
      <c r="G152" s="83">
        <v>4.5E7</v>
      </c>
      <c r="H152" s="83"/>
    </row>
    <row r="153">
      <c r="A153" s="51"/>
      <c r="B153" s="51"/>
      <c r="C153" s="51"/>
      <c r="D153" s="51"/>
      <c r="E153" s="83"/>
      <c r="F153" s="141"/>
      <c r="G153" s="83"/>
      <c r="H153" s="83"/>
    </row>
    <row r="154">
      <c r="A154" s="51"/>
      <c r="B154" s="51">
        <v>6.0</v>
      </c>
      <c r="C154" s="51"/>
      <c r="D154" s="51"/>
      <c r="E154" s="83" t="s">
        <v>11133</v>
      </c>
      <c r="F154" s="141" t="s">
        <v>11135</v>
      </c>
      <c r="G154" s="83">
        <v>1.3821E8</v>
      </c>
      <c r="H154" s="83"/>
    </row>
    <row r="155">
      <c r="A155" s="51"/>
      <c r="B155" s="51"/>
      <c r="C155" s="51"/>
      <c r="D155" s="51"/>
      <c r="E155" s="83"/>
      <c r="F155" s="141"/>
      <c r="G155" s="83"/>
      <c r="H155" s="83"/>
    </row>
    <row r="156">
      <c r="A156" s="51"/>
      <c r="B156" s="51"/>
      <c r="C156" s="51"/>
      <c r="D156" s="51"/>
      <c r="E156" s="83"/>
      <c r="F156" s="141" t="s">
        <v>11140</v>
      </c>
      <c r="G156" s="83">
        <v>4.03E8</v>
      </c>
      <c r="H156" s="83"/>
    </row>
    <row r="157">
      <c r="A157" s="51"/>
      <c r="B157" s="51"/>
      <c r="C157" s="51"/>
      <c r="D157" s="51"/>
      <c r="E157" s="83"/>
      <c r="F157" s="141"/>
      <c r="G157" s="83"/>
      <c r="H157" s="83"/>
    </row>
    <row r="158">
      <c r="A158" s="51"/>
      <c r="B158" s="51"/>
      <c r="C158" s="51"/>
      <c r="D158" s="51"/>
      <c r="E158" s="83"/>
      <c r="F158" s="141" t="s">
        <v>11146</v>
      </c>
      <c r="G158" s="83">
        <v>4.34222E9</v>
      </c>
      <c r="H158" s="83">
        <v>2.4E7</v>
      </c>
    </row>
    <row r="159">
      <c r="A159" s="51"/>
      <c r="B159" s="51"/>
      <c r="C159" s="51"/>
      <c r="D159" s="51"/>
      <c r="E159" s="83"/>
      <c r="F159" s="141"/>
      <c r="G159" s="83"/>
      <c r="H159" s="83"/>
    </row>
    <row r="160">
      <c r="A160" s="51">
        <v>12.0</v>
      </c>
      <c r="B160" s="51"/>
      <c r="C160" s="51"/>
      <c r="D160" s="51"/>
      <c r="E160" s="83"/>
      <c r="F160" s="141" t="s">
        <v>11156</v>
      </c>
      <c r="G160" s="83"/>
      <c r="H160" s="83"/>
    </row>
    <row r="161">
      <c r="A161" s="51"/>
      <c r="B161" s="51">
        <v>1.0</v>
      </c>
      <c r="C161" s="51"/>
      <c r="D161" s="51"/>
      <c r="E161" s="83" t="s">
        <v>11161</v>
      </c>
      <c r="F161" s="141" t="s">
        <v>11164</v>
      </c>
      <c r="G161" s="83">
        <v>5.4341E8</v>
      </c>
      <c r="H161" s="83"/>
    </row>
    <row r="162">
      <c r="A162" s="51"/>
      <c r="B162" s="51">
        <v>2.0</v>
      </c>
      <c r="C162" s="51"/>
      <c r="D162" s="51"/>
      <c r="E162" s="83" t="s">
        <v>11168</v>
      </c>
      <c r="F162" s="141" t="s">
        <v>11170</v>
      </c>
      <c r="G162" s="83">
        <v>4.34844E8</v>
      </c>
      <c r="H162" s="83"/>
    </row>
    <row r="163">
      <c r="A163" s="51"/>
      <c r="B163" s="51">
        <v>3.0</v>
      </c>
      <c r="C163" s="51"/>
      <c r="D163" s="51"/>
      <c r="E163" s="83" t="s">
        <v>11174</v>
      </c>
      <c r="F163" s="141" t="s">
        <v>11177</v>
      </c>
      <c r="G163" s="83">
        <v>4.13113E8</v>
      </c>
      <c r="H163" s="83">
        <v>1.6E7</v>
      </c>
    </row>
    <row r="164">
      <c r="A164" s="51"/>
      <c r="B164" s="51">
        <v>4.0</v>
      </c>
      <c r="C164" s="51"/>
      <c r="D164" s="51"/>
      <c r="E164" s="83" t="s">
        <v>11182</v>
      </c>
      <c r="F164" s="141" t="s">
        <v>11183</v>
      </c>
      <c r="G164" s="83"/>
      <c r="H164" s="83"/>
    </row>
    <row r="165">
      <c r="A165" s="51"/>
      <c r="B165" s="51">
        <v>5.0</v>
      </c>
      <c r="C165" s="51"/>
      <c r="D165" s="51"/>
      <c r="E165" s="83" t="s">
        <v>11190</v>
      </c>
      <c r="F165" s="141" t="s">
        <v>11191</v>
      </c>
      <c r="G165" s="83">
        <v>2.8769E8</v>
      </c>
      <c r="H165" s="83"/>
    </row>
    <row r="166">
      <c r="A166" s="51"/>
      <c r="B166" s="51">
        <v>6.0</v>
      </c>
      <c r="C166" s="51"/>
      <c r="D166" s="51"/>
      <c r="E166" s="83" t="s">
        <v>11196</v>
      </c>
      <c r="F166" s="141" t="s">
        <v>11199</v>
      </c>
      <c r="G166" s="83">
        <v>4.0E7</v>
      </c>
      <c r="H166" s="83">
        <v>1.6E7</v>
      </c>
    </row>
    <row r="167">
      <c r="A167" s="51"/>
      <c r="B167" s="51">
        <v>7.0</v>
      </c>
      <c r="C167" s="51"/>
      <c r="D167" s="51"/>
      <c r="E167" s="83" t="s">
        <v>11203</v>
      </c>
      <c r="F167" s="141" t="s">
        <v>11205</v>
      </c>
      <c r="G167" s="83">
        <v>4000000.0</v>
      </c>
      <c r="H167" s="83"/>
    </row>
    <row r="168">
      <c r="A168" s="51"/>
      <c r="B168" s="51">
        <v>8.0</v>
      </c>
      <c r="C168" s="51"/>
      <c r="D168" s="51"/>
      <c r="E168" s="83" t="s">
        <v>11211</v>
      </c>
      <c r="F168" s="141" t="s">
        <v>7241</v>
      </c>
      <c r="G168" s="83">
        <v>5.17E7</v>
      </c>
      <c r="H168" s="83"/>
    </row>
    <row r="169">
      <c r="A169" s="51"/>
      <c r="B169" s="51"/>
      <c r="C169" s="51"/>
      <c r="D169" s="51"/>
      <c r="E169" s="83"/>
      <c r="F169" s="141"/>
      <c r="G169" s="83"/>
      <c r="H169" s="83"/>
    </row>
    <row r="170" ht="30.0" customHeight="1">
      <c r="A170" s="51"/>
      <c r="B170" s="51"/>
      <c r="C170" s="51"/>
      <c r="D170" s="51"/>
      <c r="E170" s="83"/>
      <c r="F170" s="141" t="s">
        <v>11229</v>
      </c>
      <c r="G170" s="83">
        <v>1.774757E9</v>
      </c>
      <c r="H170" s="83">
        <v>3.2E7</v>
      </c>
    </row>
    <row r="171">
      <c r="A171" s="51"/>
      <c r="B171" s="51"/>
      <c r="C171" s="51"/>
      <c r="D171" s="51"/>
      <c r="E171" s="83"/>
      <c r="F171" s="141"/>
      <c r="G171" s="83"/>
      <c r="H171" s="83"/>
    </row>
    <row r="172">
      <c r="A172" s="51">
        <v>14.0</v>
      </c>
      <c r="B172" s="51"/>
      <c r="C172" s="51"/>
      <c r="D172" s="51"/>
      <c r="E172" s="83" t="s">
        <v>11236</v>
      </c>
      <c r="F172" s="141" t="s">
        <v>11238</v>
      </c>
      <c r="G172" s="83">
        <v>5400000.0</v>
      </c>
      <c r="H172" s="83">
        <v>1.2E7</v>
      </c>
    </row>
    <row r="173" ht="15.75" customHeight="1">
      <c r="A173" s="380"/>
      <c r="B173" s="380"/>
      <c r="C173" s="380"/>
      <c r="D173" s="380"/>
      <c r="E173" s="154"/>
      <c r="F173" s="155"/>
      <c r="G173" s="154"/>
      <c r="H173" s="154"/>
    </row>
    <row r="174" ht="15.75" customHeight="1">
      <c r="A174" s="51">
        <v>16.0</v>
      </c>
      <c r="B174" s="51"/>
      <c r="C174" s="51"/>
      <c r="D174" s="51"/>
      <c r="E174" s="83" t="s">
        <v>11245</v>
      </c>
      <c r="F174" s="141" t="s">
        <v>11247</v>
      </c>
      <c r="G174" s="83">
        <v>1.197351E9</v>
      </c>
      <c r="H174" s="83"/>
    </row>
    <row r="175" ht="30.0" customHeight="1">
      <c r="A175" s="51"/>
      <c r="B175" s="51"/>
      <c r="C175" s="51"/>
      <c r="D175" s="51"/>
      <c r="E175" s="83" t="s">
        <v>11251</v>
      </c>
      <c r="F175" s="141" t="s">
        <v>11253</v>
      </c>
      <c r="G175" s="83">
        <v>2.9E8</v>
      </c>
      <c r="H175" s="83"/>
    </row>
    <row r="176" ht="30.0" customHeight="1">
      <c r="A176" s="51"/>
      <c r="B176" s="51"/>
      <c r="C176" s="51"/>
      <c r="D176" s="51"/>
      <c r="E176" s="83" t="s">
        <v>708</v>
      </c>
      <c r="F176" s="141" t="s">
        <v>11258</v>
      </c>
      <c r="G176" s="83"/>
      <c r="H176" s="83">
        <v>5.2E8</v>
      </c>
    </row>
    <row r="177" ht="30.0" customHeight="1">
      <c r="A177" s="51"/>
      <c r="B177" s="51"/>
      <c r="C177" s="51"/>
      <c r="D177" s="51"/>
      <c r="E177" s="83" t="s">
        <v>11264</v>
      </c>
      <c r="F177" s="141" t="s">
        <v>11267</v>
      </c>
      <c r="G177" s="83"/>
      <c r="H177" s="83">
        <v>1.6E9</v>
      </c>
    </row>
    <row r="178">
      <c r="A178" s="51"/>
      <c r="B178" s="51"/>
      <c r="C178" s="51"/>
      <c r="D178" s="51"/>
      <c r="E178" s="83" t="s">
        <v>11272</v>
      </c>
      <c r="F178" s="141" t="s">
        <v>11274</v>
      </c>
      <c r="G178" s="83"/>
      <c r="H178" s="83">
        <v>4.0E8</v>
      </c>
    </row>
    <row r="179" ht="30.0" customHeight="1">
      <c r="A179" s="51"/>
      <c r="B179" s="51"/>
      <c r="C179" s="51"/>
      <c r="D179" s="51"/>
      <c r="E179" s="83" t="s">
        <v>11278</v>
      </c>
      <c r="F179" s="141" t="s">
        <v>11280</v>
      </c>
      <c r="G179" s="83"/>
      <c r="H179" s="83"/>
    </row>
    <row r="180" ht="30.0" customHeight="1">
      <c r="A180" s="51"/>
      <c r="B180" s="51"/>
      <c r="C180" s="51"/>
      <c r="D180" s="51"/>
      <c r="E180" s="83" t="s">
        <v>11285</v>
      </c>
      <c r="F180" s="141" t="s">
        <v>11286</v>
      </c>
      <c r="G180" s="83"/>
      <c r="H180" s="83"/>
    </row>
    <row r="181">
      <c r="A181" s="51"/>
      <c r="B181" s="51"/>
      <c r="C181" s="51"/>
      <c r="D181" s="51"/>
      <c r="E181" s="83"/>
      <c r="F181" s="141"/>
      <c r="G181" s="83"/>
      <c r="H181" s="83"/>
    </row>
    <row r="182" ht="30.0" customHeight="1">
      <c r="A182" s="51">
        <v>17.0</v>
      </c>
      <c r="B182" s="51"/>
      <c r="C182" s="51"/>
      <c r="D182" s="51"/>
      <c r="E182" s="83" t="s">
        <v>11298</v>
      </c>
      <c r="F182" s="141" t="s">
        <v>11299</v>
      </c>
      <c r="G182" s="83"/>
      <c r="H182" s="83"/>
    </row>
    <row r="183">
      <c r="A183" s="51"/>
      <c r="B183" s="51"/>
      <c r="C183" s="51"/>
      <c r="D183" s="51"/>
      <c r="E183" s="83"/>
      <c r="F183" s="141"/>
      <c r="G183" s="83"/>
      <c r="H183" s="83"/>
    </row>
    <row r="184">
      <c r="A184" s="51">
        <v>0.0</v>
      </c>
      <c r="B184" s="51">
        <v>0.0</v>
      </c>
      <c r="C184" s="51">
        <v>0.0</v>
      </c>
      <c r="D184" s="51">
        <v>0.0</v>
      </c>
      <c r="E184" s="83">
        <v>0.0</v>
      </c>
      <c r="F184" s="141" t="s">
        <v>11310</v>
      </c>
      <c r="G184" s="83">
        <v>2.2978644E10</v>
      </c>
      <c r="H184" s="83">
        <v>2.816E9</v>
      </c>
    </row>
    <row r="185">
      <c r="A185" s="51"/>
      <c r="B185" s="51"/>
      <c r="C185" s="51"/>
      <c r="D185" s="51"/>
      <c r="E185" s="83"/>
      <c r="F185" s="141"/>
      <c r="G185" s="83"/>
      <c r="H185" s="83"/>
    </row>
    <row r="186" ht="30.0" customHeight="1">
      <c r="A186" s="51"/>
      <c r="B186" s="51"/>
      <c r="C186" s="51"/>
      <c r="D186" s="51"/>
      <c r="E186" s="83"/>
      <c r="F186" s="141" t="s">
        <v>11319</v>
      </c>
      <c r="G186" s="83"/>
      <c r="H186" s="83"/>
    </row>
  </sheetData>
  <hyperlinks>
    <hyperlink r:id="rId1" ref="H1"/>
  </hyperlinks>
  <drawing r:id="rId2"/>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3.0" topLeftCell="A4" activePane="bottomLeft" state="frozen"/>
      <selection activeCell="B5" sqref="B5" pane="bottomLeft"/>
    </sheetView>
  </sheetViews>
  <sheetFormatPr customHeight="1" defaultColWidth="17.29" defaultRowHeight="15.0"/>
  <cols>
    <col customWidth="1" min="1" max="1" width="45.0"/>
    <col customWidth="1" min="2" max="2" width="11.29"/>
    <col customWidth="1" min="3" max="3" width="4.71"/>
    <col customWidth="1" min="4" max="6" width="12.57"/>
    <col customWidth="1" min="7" max="8" width="13.43"/>
  </cols>
  <sheetData>
    <row r="1" ht="7.5" customHeight="1">
      <c r="A1" s="27" t="s">
        <v>2043</v>
      </c>
      <c r="C1" s="171"/>
      <c r="D1" s="44"/>
      <c r="E1" s="44"/>
      <c r="F1" s="44"/>
      <c r="G1" s="44"/>
      <c r="H1" s="57" t="str">
        <f>HYPERLINK("https://drive.google.com/open?id=0B8sY5vZfk1W5c045NUt5QXloSmc&amp;authuser=0","see original PDF")</f>
        <v>see original PDF</v>
      </c>
    </row>
    <row r="2" ht="4.5" customHeight="1">
      <c r="A2" s="175" t="s">
        <v>1089</v>
      </c>
      <c r="B2" s="187"/>
      <c r="C2" s="186"/>
      <c r="D2" s="189" t="s">
        <v>774</v>
      </c>
      <c r="E2" s="164"/>
      <c r="F2" s="168"/>
      <c r="G2" s="170" t="s">
        <v>1120</v>
      </c>
      <c r="H2" s="170" t="s">
        <v>1121</v>
      </c>
    </row>
    <row r="3" ht="1.5" customHeight="1">
      <c r="A3" s="213"/>
      <c r="B3" s="193"/>
      <c r="C3" s="219"/>
      <c r="D3" s="184" t="s">
        <v>1115</v>
      </c>
      <c r="E3" s="184" t="s">
        <v>1116</v>
      </c>
      <c r="F3" s="184" t="s">
        <v>1117</v>
      </c>
      <c r="G3" s="190"/>
      <c r="H3" s="190"/>
    </row>
    <row r="4" ht="19.5" customHeight="1">
      <c r="A4" s="232" t="s">
        <v>1965</v>
      </c>
      <c r="B4" s="215"/>
      <c r="C4" s="215"/>
      <c r="D4" s="215"/>
      <c r="E4" s="238"/>
      <c r="F4" s="211"/>
      <c r="G4" s="211"/>
      <c r="H4" s="211"/>
    </row>
    <row r="5" ht="19.5" customHeight="1">
      <c r="A5" s="75" t="s">
        <v>1969</v>
      </c>
      <c r="B5" s="127"/>
      <c r="C5" s="127"/>
      <c r="D5" s="59"/>
      <c r="E5" s="59"/>
      <c r="F5" s="59"/>
      <c r="G5" s="59"/>
      <c r="H5" s="59"/>
    </row>
    <row r="6" ht="19.5" customHeight="1">
      <c r="A6" s="75" t="s">
        <v>2139</v>
      </c>
      <c r="B6" s="127" t="s">
        <v>2140</v>
      </c>
      <c r="C6" s="127"/>
      <c r="D6" s="59">
        <v>1.2549006E7</v>
      </c>
      <c r="E6" s="59">
        <v>1.5239552E7</v>
      </c>
      <c r="F6" s="59">
        <v>1.3724143E7</v>
      </c>
      <c r="G6" s="59">
        <v>1.5E7</v>
      </c>
      <c r="H6" s="59">
        <v>1.8588E7</v>
      </c>
    </row>
    <row r="7" ht="19.5" customHeight="1">
      <c r="A7" s="75" t="s">
        <v>2143</v>
      </c>
      <c r="B7" s="127" t="s">
        <v>2144</v>
      </c>
      <c r="C7" s="127"/>
      <c r="D7" s="59">
        <v>7.1565858E7</v>
      </c>
      <c r="E7" s="59">
        <v>7.9810144E7</v>
      </c>
      <c r="F7" s="59">
        <v>8.5088436E7</v>
      </c>
      <c r="G7" s="59">
        <v>8.5E7</v>
      </c>
      <c r="H7" s="59">
        <v>9.0E7</v>
      </c>
    </row>
    <row r="8" ht="19.5" customHeight="1">
      <c r="A8" s="75" t="s">
        <v>2148</v>
      </c>
      <c r="B8" s="127" t="s">
        <v>4563</v>
      </c>
      <c r="C8" s="127"/>
      <c r="D8" s="59">
        <v>8726992.0</v>
      </c>
      <c r="E8" s="59">
        <v>9039415.0</v>
      </c>
      <c r="F8" s="59">
        <v>9246112.0</v>
      </c>
      <c r="G8" s="59">
        <v>1.1E7</v>
      </c>
      <c r="H8" s="59">
        <v>1.0526E7</v>
      </c>
    </row>
    <row r="9" ht="19.5" customHeight="1">
      <c r="A9" s="75" t="s">
        <v>4568</v>
      </c>
      <c r="B9" s="127" t="s">
        <v>4571</v>
      </c>
      <c r="C9" s="127"/>
      <c r="D9" s="59">
        <v>938011.0</v>
      </c>
      <c r="E9" s="59">
        <v>1181463.0</v>
      </c>
      <c r="F9" s="59">
        <v>1267246.0</v>
      </c>
      <c r="G9" s="59">
        <v>1275000.0</v>
      </c>
      <c r="H9" s="59">
        <v>800000.0</v>
      </c>
    </row>
    <row r="10" ht="19.5" customHeight="1">
      <c r="A10" s="75" t="s">
        <v>4573</v>
      </c>
      <c r="B10" s="127" t="s">
        <v>4577</v>
      </c>
      <c r="C10" s="127"/>
      <c r="D10" s="59">
        <v>1.6630439E8</v>
      </c>
      <c r="E10" s="59">
        <v>1.47968426E8</v>
      </c>
      <c r="F10" s="59">
        <v>1.59E8</v>
      </c>
      <c r="G10" s="59">
        <v>1.615E8</v>
      </c>
      <c r="H10" s="59">
        <v>1.292E8</v>
      </c>
    </row>
    <row r="11" ht="19.5" customHeight="1">
      <c r="A11" s="75" t="s">
        <v>4582</v>
      </c>
      <c r="B11" s="127" t="s">
        <v>4583</v>
      </c>
      <c r="C11" s="127"/>
      <c r="D11" s="59">
        <v>4.1495375E7</v>
      </c>
      <c r="E11" s="59">
        <v>3.9388533E7</v>
      </c>
      <c r="F11" s="59">
        <v>5.41551E7</v>
      </c>
      <c r="G11" s="59">
        <v>5.1E7</v>
      </c>
      <c r="H11" s="59">
        <v>4.32E7</v>
      </c>
    </row>
    <row r="12" ht="19.5" customHeight="1">
      <c r="A12" s="75" t="s">
        <v>4584</v>
      </c>
      <c r="B12" s="127" t="s">
        <v>4585</v>
      </c>
      <c r="C12" s="127"/>
      <c r="D12" s="59"/>
      <c r="E12" s="59">
        <v>1499153.0</v>
      </c>
      <c r="F12" s="59">
        <v>1373228.0</v>
      </c>
      <c r="G12" s="59">
        <v>1275000.0</v>
      </c>
      <c r="H12" s="59">
        <v>1200000.0</v>
      </c>
    </row>
    <row r="13" ht="19.5" customHeight="1">
      <c r="A13" s="75" t="s">
        <v>4587</v>
      </c>
      <c r="B13" s="127" t="s">
        <v>4588</v>
      </c>
      <c r="C13" s="127"/>
      <c r="D13" s="59">
        <v>4.34779478E8</v>
      </c>
      <c r="E13" s="59">
        <v>4.89432391E8</v>
      </c>
      <c r="F13" s="59">
        <v>4.6245535E8</v>
      </c>
      <c r="G13" s="59">
        <v>3.995E8</v>
      </c>
      <c r="H13" s="59">
        <v>4.0E8</v>
      </c>
    </row>
    <row r="14" ht="19.5" customHeight="1">
      <c r="A14" s="75" t="s">
        <v>4589</v>
      </c>
      <c r="B14" s="127" t="s">
        <v>4590</v>
      </c>
      <c r="C14" s="127"/>
      <c r="D14" s="59">
        <v>3009346.0</v>
      </c>
      <c r="E14" s="59">
        <v>4132721.0</v>
      </c>
      <c r="F14" s="59">
        <v>3221160.0</v>
      </c>
      <c r="G14" s="59">
        <v>3400000.0</v>
      </c>
      <c r="H14" s="59">
        <v>2800000.0</v>
      </c>
    </row>
    <row r="15" ht="19.5" customHeight="1">
      <c r="A15" s="75" t="s">
        <v>4591</v>
      </c>
      <c r="B15" s="127" t="s">
        <v>4592</v>
      </c>
      <c r="C15" s="127"/>
      <c r="D15" s="59">
        <v>179878.0</v>
      </c>
      <c r="E15" s="59">
        <v>179878.0</v>
      </c>
      <c r="F15" s="59">
        <v>193922.0</v>
      </c>
      <c r="G15" s="59">
        <v>163912.0</v>
      </c>
      <c r="H15" s="59">
        <v>163906.0</v>
      </c>
    </row>
    <row r="16" ht="19.5" customHeight="1">
      <c r="A16" s="75" t="s">
        <v>4594</v>
      </c>
      <c r="B16" s="127" t="s">
        <v>4595</v>
      </c>
      <c r="C16" s="127"/>
      <c r="D16" s="59">
        <v>5000000.0</v>
      </c>
      <c r="E16" s="59">
        <v>5997000.0</v>
      </c>
      <c r="F16" s="59">
        <v>2436058.0</v>
      </c>
      <c r="G16" s="59">
        <v>6375000.0</v>
      </c>
      <c r="H16" s="59">
        <v>5200000.0</v>
      </c>
    </row>
    <row r="17" ht="19.5" customHeight="1">
      <c r="A17" s="75" t="s">
        <v>4598</v>
      </c>
      <c r="B17" s="127" t="s">
        <v>4599</v>
      </c>
      <c r="C17" s="127"/>
      <c r="D17" s="59"/>
      <c r="E17" s="59"/>
      <c r="F17" s="59"/>
      <c r="G17" s="59">
        <v>425000.0</v>
      </c>
      <c r="H17" s="59">
        <v>400000.0</v>
      </c>
    </row>
    <row r="18" ht="19.5" customHeight="1">
      <c r="A18" s="75" t="s">
        <v>4600</v>
      </c>
      <c r="B18" s="127" t="s">
        <v>4601</v>
      </c>
      <c r="C18" s="127"/>
      <c r="D18" s="59">
        <v>2176042.0</v>
      </c>
      <c r="E18" s="59">
        <v>2500595.0</v>
      </c>
      <c r="F18" s="59">
        <v>1767731.0</v>
      </c>
      <c r="G18" s="59">
        <v>2125000.0</v>
      </c>
      <c r="H18" s="59">
        <v>2000000.0</v>
      </c>
    </row>
    <row r="19" ht="19.5" customHeight="1">
      <c r="A19" s="75" t="s">
        <v>4603</v>
      </c>
      <c r="B19" s="127" t="s">
        <v>4605</v>
      </c>
      <c r="C19" s="127"/>
      <c r="D19" s="59"/>
      <c r="E19" s="59"/>
      <c r="F19" s="59"/>
      <c r="G19" s="59">
        <v>255000.0</v>
      </c>
      <c r="H19" s="59">
        <v>204000.0</v>
      </c>
    </row>
    <row r="20" ht="19.5" customHeight="1">
      <c r="A20" s="75" t="s">
        <v>4607</v>
      </c>
      <c r="B20" s="127" t="s">
        <v>4608</v>
      </c>
      <c r="C20" s="127"/>
      <c r="D20" s="59">
        <v>1.1613598E7</v>
      </c>
      <c r="E20" s="59">
        <v>2.9883237E7</v>
      </c>
      <c r="F20" s="59">
        <v>2.9365372E7</v>
      </c>
      <c r="G20" s="59">
        <v>2.975E7</v>
      </c>
      <c r="H20" s="59">
        <v>2.4E7</v>
      </c>
    </row>
    <row r="21" ht="19.5" customHeight="1">
      <c r="A21" s="75" t="s">
        <v>4610</v>
      </c>
      <c r="B21" s="127" t="s">
        <v>4611</v>
      </c>
      <c r="C21" s="127"/>
      <c r="D21" s="59">
        <v>3.7593246E7</v>
      </c>
      <c r="E21" s="59">
        <v>4.082411E7</v>
      </c>
      <c r="F21" s="59">
        <v>2.7989408E7</v>
      </c>
      <c r="G21" s="59">
        <v>3.825E7</v>
      </c>
      <c r="H21" s="59">
        <v>3.2E7</v>
      </c>
    </row>
    <row r="22" ht="19.5" customHeight="1">
      <c r="A22" s="75" t="s">
        <v>4613</v>
      </c>
      <c r="B22" s="127" t="s">
        <v>4614</v>
      </c>
      <c r="C22" s="127"/>
      <c r="D22" s="59">
        <v>965788.0</v>
      </c>
      <c r="E22" s="59">
        <v>358754.0</v>
      </c>
      <c r="F22" s="59"/>
      <c r="G22" s="59">
        <v>850000.0</v>
      </c>
      <c r="H22" s="59">
        <v>280000.0</v>
      </c>
    </row>
    <row r="23" ht="19.5" customHeight="1">
      <c r="A23" s="75" t="s">
        <v>4615</v>
      </c>
      <c r="B23" s="127" t="s">
        <v>4617</v>
      </c>
      <c r="C23" s="127"/>
      <c r="D23" s="59"/>
      <c r="E23" s="59"/>
      <c r="F23" s="59">
        <v>962887.0</v>
      </c>
      <c r="G23" s="59"/>
      <c r="H23" s="59"/>
    </row>
    <row r="24" ht="19.5" customHeight="1">
      <c r="A24" s="75" t="s">
        <v>4618</v>
      </c>
      <c r="B24" s="127" t="s">
        <v>4620</v>
      </c>
      <c r="C24" s="127"/>
      <c r="D24" s="59"/>
      <c r="E24" s="59">
        <v>806149.0</v>
      </c>
      <c r="F24" s="59"/>
      <c r="G24" s="59"/>
      <c r="H24" s="59"/>
    </row>
    <row r="25" ht="19.5" customHeight="1">
      <c r="A25" s="75" t="s">
        <v>4621</v>
      </c>
      <c r="B25" s="127" t="s">
        <v>4622</v>
      </c>
      <c r="C25" s="127"/>
      <c r="D25" s="59"/>
      <c r="E25" s="59"/>
      <c r="F25" s="59">
        <v>630063.0</v>
      </c>
      <c r="G25" s="59"/>
      <c r="H25" s="59"/>
    </row>
    <row r="26" ht="19.5" customHeight="1">
      <c r="A26" s="75" t="s">
        <v>4624</v>
      </c>
      <c r="B26" s="127" t="s">
        <v>4626</v>
      </c>
      <c r="C26" s="127"/>
      <c r="D26" s="59"/>
      <c r="E26" s="59"/>
      <c r="F26" s="59">
        <v>726405.0</v>
      </c>
      <c r="G26" s="59"/>
      <c r="H26" s="59"/>
    </row>
    <row r="27" ht="19.5" customHeight="1">
      <c r="A27" s="75" t="s">
        <v>4627</v>
      </c>
      <c r="B27" s="127" t="s">
        <v>4629</v>
      </c>
      <c r="C27" s="127"/>
      <c r="D27" s="59"/>
      <c r="E27" s="59"/>
      <c r="F27" s="59">
        <v>891152.0</v>
      </c>
      <c r="G27" s="59"/>
      <c r="H27" s="59"/>
    </row>
    <row r="28" ht="19.5" customHeight="1">
      <c r="A28" s="75" t="s">
        <v>4631</v>
      </c>
      <c r="B28" s="127" t="s">
        <v>4633</v>
      </c>
      <c r="C28" s="127"/>
      <c r="D28" s="59"/>
      <c r="E28" s="59"/>
      <c r="F28" s="59">
        <v>893098.0</v>
      </c>
      <c r="G28" s="59"/>
      <c r="H28" s="59"/>
    </row>
    <row r="29" ht="19.5" customHeight="1">
      <c r="A29" s="75" t="s">
        <v>4638</v>
      </c>
      <c r="B29" s="127" t="s">
        <v>4640</v>
      </c>
      <c r="C29" s="127"/>
      <c r="D29" s="59"/>
      <c r="E29" s="59"/>
      <c r="F29" s="59">
        <v>923290.0</v>
      </c>
      <c r="G29" s="59"/>
      <c r="H29" s="59"/>
    </row>
    <row r="30" ht="19.5" customHeight="1">
      <c r="A30" s="75" t="s">
        <v>4642</v>
      </c>
      <c r="B30" s="127" t="s">
        <v>4643</v>
      </c>
      <c r="C30" s="127"/>
      <c r="D30" s="59"/>
      <c r="E30" s="59"/>
      <c r="F30" s="59">
        <v>1.1924E7</v>
      </c>
      <c r="G30" s="59"/>
      <c r="H30" s="59"/>
    </row>
    <row r="31" ht="19.5" customHeight="1">
      <c r="A31" s="75" t="s">
        <v>4973</v>
      </c>
      <c r="B31" s="127" t="s">
        <v>4975</v>
      </c>
      <c r="C31" s="127"/>
      <c r="D31" s="59"/>
      <c r="E31" s="59"/>
      <c r="F31" s="59">
        <v>865731.0</v>
      </c>
      <c r="G31" s="59"/>
      <c r="H31" s="59"/>
    </row>
    <row r="32" ht="19.5" customHeight="1">
      <c r="A32" s="75" t="s">
        <v>4988</v>
      </c>
      <c r="B32" s="127" t="s">
        <v>4990</v>
      </c>
      <c r="C32" s="127"/>
      <c r="D32" s="59"/>
      <c r="E32" s="59"/>
      <c r="F32" s="59">
        <v>1990989.0</v>
      </c>
      <c r="G32" s="59"/>
      <c r="H32" s="59"/>
    </row>
    <row r="33" ht="19.5" customHeight="1">
      <c r="A33" s="75" t="s">
        <v>4993</v>
      </c>
      <c r="B33" s="127"/>
      <c r="C33" s="127"/>
      <c r="D33" s="59">
        <v>7.96897008E8</v>
      </c>
      <c r="E33" s="59">
        <v>8.68241521E8</v>
      </c>
      <c r="F33" s="59">
        <v>8.71090881E8</v>
      </c>
      <c r="G33" s="59">
        <v>8.07143912E8</v>
      </c>
      <c r="H33" s="59">
        <v>7.60561906E8</v>
      </c>
    </row>
    <row r="34" ht="19.5" customHeight="1">
      <c r="A34" s="236"/>
      <c r="B34" s="250"/>
      <c r="C34" s="250"/>
      <c r="D34" s="237"/>
      <c r="E34" s="237"/>
      <c r="F34" s="237"/>
      <c r="G34" s="237"/>
      <c r="H34" s="237"/>
    </row>
    <row r="35" ht="19.5" customHeight="1">
      <c r="A35" s="232" t="s">
        <v>4999</v>
      </c>
      <c r="B35" s="254"/>
      <c r="C35" s="254"/>
      <c r="D35" s="330"/>
      <c r="E35" s="330"/>
      <c r="F35" s="330"/>
      <c r="G35" s="330"/>
      <c r="H35" s="330"/>
    </row>
    <row r="36" ht="19.5" customHeight="1">
      <c r="A36" s="75" t="s">
        <v>5001</v>
      </c>
      <c r="B36" s="127" t="s">
        <v>5004</v>
      </c>
      <c r="C36" s="127"/>
      <c r="D36" s="59">
        <v>1.2203259E8</v>
      </c>
      <c r="E36" s="59">
        <v>1.37334257E8</v>
      </c>
      <c r="F36" s="59">
        <v>1.53660558E8</v>
      </c>
      <c r="G36" s="59">
        <v>1.3E8</v>
      </c>
      <c r="H36" s="59">
        <v>1.7E8</v>
      </c>
    </row>
    <row r="37" ht="19.5" customHeight="1">
      <c r="A37" s="75" t="s">
        <v>830</v>
      </c>
      <c r="B37" s="127" t="s">
        <v>5007</v>
      </c>
      <c r="C37" s="127"/>
      <c r="D37" s="59">
        <v>766338.0</v>
      </c>
      <c r="E37" s="59">
        <v>913686.0</v>
      </c>
      <c r="F37" s="59">
        <v>885210.0</v>
      </c>
      <c r="G37" s="59">
        <v>850000.0</v>
      </c>
      <c r="H37" s="59">
        <v>680000.0</v>
      </c>
    </row>
    <row r="38" ht="19.5" customHeight="1">
      <c r="A38" s="75" t="s">
        <v>5009</v>
      </c>
      <c r="B38" s="127" t="s">
        <v>5011</v>
      </c>
      <c r="C38" s="127"/>
      <c r="D38" s="59">
        <v>1.1878163E7</v>
      </c>
      <c r="E38" s="59">
        <v>2.2917553E7</v>
      </c>
      <c r="F38" s="59">
        <v>2.390021E7</v>
      </c>
      <c r="G38" s="59">
        <v>2.125E7</v>
      </c>
      <c r="H38" s="59">
        <v>1.84E7</v>
      </c>
    </row>
    <row r="39" ht="19.5" customHeight="1">
      <c r="A39" s="75" t="s">
        <v>5013</v>
      </c>
      <c r="B39" s="127" t="s">
        <v>5014</v>
      </c>
      <c r="C39" s="127"/>
      <c r="D39" s="59">
        <v>5392823.0</v>
      </c>
      <c r="E39" s="59">
        <v>9072422.0</v>
      </c>
      <c r="F39" s="59">
        <v>6483276.0</v>
      </c>
      <c r="G39" s="59">
        <v>6800000.0</v>
      </c>
      <c r="H39" s="59">
        <v>6400000.0</v>
      </c>
    </row>
    <row r="40" ht="19.5" customHeight="1">
      <c r="A40" s="75" t="s">
        <v>5016</v>
      </c>
      <c r="B40" s="127" t="s">
        <v>5019</v>
      </c>
      <c r="C40" s="127"/>
      <c r="D40" s="59">
        <v>9704680.0</v>
      </c>
      <c r="E40" s="59">
        <v>2.6602856E7</v>
      </c>
      <c r="F40" s="59">
        <v>1.4733918E7</v>
      </c>
      <c r="G40" s="59">
        <v>1.0625E7</v>
      </c>
      <c r="H40" s="59">
        <v>1.2E7</v>
      </c>
    </row>
    <row r="41" ht="19.5" customHeight="1">
      <c r="A41" s="75" t="s">
        <v>5021</v>
      </c>
      <c r="B41" s="127" t="s">
        <v>5022</v>
      </c>
      <c r="C41" s="127"/>
      <c r="D41" s="59">
        <v>1.5644217E7</v>
      </c>
      <c r="E41" s="59">
        <v>2.6273076E7</v>
      </c>
      <c r="F41" s="59">
        <v>2.9914211E7</v>
      </c>
      <c r="G41" s="59">
        <v>2.3375E7</v>
      </c>
      <c r="H41" s="59">
        <v>2.0E7</v>
      </c>
    </row>
    <row r="42" ht="19.5" customHeight="1">
      <c r="A42" s="75" t="s">
        <v>5024</v>
      </c>
      <c r="B42" s="127" t="s">
        <v>5025</v>
      </c>
      <c r="C42" s="127"/>
      <c r="D42" s="59">
        <v>169148.0</v>
      </c>
      <c r="E42" s="59"/>
      <c r="F42" s="59"/>
      <c r="G42" s="59">
        <v>425000.0</v>
      </c>
      <c r="H42" s="59">
        <v>800000.0</v>
      </c>
    </row>
    <row r="43" ht="19.5" customHeight="1">
      <c r="A43" s="75"/>
      <c r="B43" s="127"/>
      <c r="C43" s="127"/>
      <c r="D43" s="59"/>
      <c r="E43" s="59"/>
      <c r="F43" s="59"/>
      <c r="G43" s="59"/>
      <c r="H43" s="59"/>
    </row>
    <row r="44" ht="19.5" customHeight="1">
      <c r="A44" s="75" t="s">
        <v>5030</v>
      </c>
      <c r="B44" s="127"/>
      <c r="C44" s="127"/>
      <c r="D44" s="59">
        <v>1.65587959E8</v>
      </c>
      <c r="E44" s="59">
        <v>2.2311385E8</v>
      </c>
      <c r="F44" s="59">
        <v>2.29577383E8</v>
      </c>
      <c r="G44" s="59">
        <v>1.93325E8</v>
      </c>
      <c r="H44" s="59">
        <v>2.2828E8</v>
      </c>
    </row>
    <row r="45" ht="19.5" customHeight="1">
      <c r="A45" s="75"/>
      <c r="B45" s="127"/>
      <c r="C45" s="127"/>
      <c r="D45" s="59"/>
      <c r="E45" s="59"/>
      <c r="F45" s="59"/>
      <c r="G45" s="59"/>
      <c r="H45" s="59"/>
    </row>
    <row r="46" ht="19.5" customHeight="1">
      <c r="A46" s="75" t="s">
        <v>5035</v>
      </c>
      <c r="B46" s="127"/>
      <c r="C46" s="127"/>
      <c r="D46" s="59"/>
      <c r="E46" s="59"/>
      <c r="F46" s="59"/>
      <c r="G46" s="59"/>
      <c r="H46" s="59"/>
    </row>
    <row r="47" ht="19.5" customHeight="1">
      <c r="A47" s="75" t="s">
        <v>5001</v>
      </c>
      <c r="B47" s="127" t="s">
        <v>5036</v>
      </c>
      <c r="C47" s="127"/>
      <c r="D47" s="59">
        <v>2.9220814E7</v>
      </c>
      <c r="E47" s="59">
        <v>3.0500446E7</v>
      </c>
      <c r="F47" s="59">
        <v>3.5324245E7</v>
      </c>
      <c r="G47" s="59">
        <v>3.25E7</v>
      </c>
      <c r="H47" s="59">
        <v>3.5588E7</v>
      </c>
    </row>
    <row r="48" ht="19.5" customHeight="1">
      <c r="A48" s="75" t="s">
        <v>5039</v>
      </c>
      <c r="B48" s="127" t="s">
        <v>5040</v>
      </c>
      <c r="C48" s="127"/>
      <c r="D48" s="59"/>
      <c r="E48" s="59"/>
      <c r="F48" s="59"/>
      <c r="G48" s="59"/>
      <c r="H48" s="59"/>
    </row>
    <row r="49" ht="19.5" customHeight="1">
      <c r="A49" s="75" t="s">
        <v>815</v>
      </c>
      <c r="B49" s="127" t="s">
        <v>5043</v>
      </c>
      <c r="C49" s="127"/>
      <c r="D49" s="59"/>
      <c r="E49" s="59"/>
      <c r="F49" s="59"/>
      <c r="G49" s="59">
        <v>750000.0</v>
      </c>
      <c r="H49" s="59">
        <v>600000.0</v>
      </c>
    </row>
    <row r="50" ht="19.5" customHeight="1">
      <c r="A50" s="75" t="s">
        <v>820</v>
      </c>
      <c r="B50" s="127" t="s">
        <v>5046</v>
      </c>
      <c r="C50" s="127"/>
      <c r="D50" s="59"/>
      <c r="E50" s="59">
        <v>2639210.0</v>
      </c>
      <c r="F50" s="59">
        <v>3054966.0</v>
      </c>
      <c r="G50" s="59">
        <v>1.18E7</v>
      </c>
      <c r="H50" s="59">
        <v>7040000.0</v>
      </c>
    </row>
    <row r="51" ht="19.5" customHeight="1">
      <c r="A51" s="75"/>
      <c r="B51" s="127"/>
      <c r="C51" s="127"/>
      <c r="D51" s="59"/>
      <c r="E51" s="59"/>
      <c r="F51" s="59"/>
      <c r="G51" s="59"/>
      <c r="H51" s="59"/>
    </row>
    <row r="52" ht="19.5" customHeight="1">
      <c r="A52" s="75" t="s">
        <v>5050</v>
      </c>
      <c r="B52" s="127"/>
      <c r="C52" s="127"/>
      <c r="D52" s="59">
        <v>2.9220814E7</v>
      </c>
      <c r="E52" s="59">
        <v>3.3139656E7</v>
      </c>
      <c r="F52" s="59">
        <v>3.8379211E7</v>
      </c>
      <c r="G52" s="59">
        <v>4.505E7</v>
      </c>
      <c r="H52" s="59">
        <v>4.3228E7</v>
      </c>
    </row>
    <row r="53" ht="19.5" customHeight="1">
      <c r="A53" s="75"/>
      <c r="B53" s="127"/>
      <c r="C53" s="127"/>
      <c r="D53" s="59"/>
      <c r="E53" s="59"/>
      <c r="F53" s="59"/>
      <c r="G53" s="59"/>
      <c r="H53" s="59"/>
    </row>
    <row r="54" ht="19.5" customHeight="1">
      <c r="A54" s="75" t="s">
        <v>5055</v>
      </c>
      <c r="B54" s="127"/>
      <c r="C54" s="127"/>
      <c r="D54" s="59">
        <v>1.94808773E8</v>
      </c>
      <c r="E54" s="59">
        <v>2.56253506E8</v>
      </c>
      <c r="F54" s="59">
        <v>2.67956594E8</v>
      </c>
      <c r="G54" s="59">
        <v>2.38375E8</v>
      </c>
      <c r="H54" s="59">
        <v>2.71508E8</v>
      </c>
    </row>
    <row r="55" ht="19.5" customHeight="1">
      <c r="A55" s="75"/>
      <c r="B55" s="127"/>
      <c r="C55" s="127"/>
      <c r="D55" s="59"/>
      <c r="E55" s="59"/>
      <c r="F55" s="59"/>
      <c r="G55" s="59"/>
      <c r="H55" s="59"/>
    </row>
    <row r="56" ht="19.5" customHeight="1">
      <c r="A56" s="75" t="s">
        <v>1978</v>
      </c>
      <c r="B56" s="127"/>
      <c r="C56" s="127"/>
      <c r="D56" s="59"/>
      <c r="E56" s="59"/>
      <c r="F56" s="59"/>
      <c r="G56" s="59"/>
      <c r="H56" s="59"/>
    </row>
    <row r="57" ht="19.5" customHeight="1">
      <c r="A57" s="75" t="s">
        <v>5060</v>
      </c>
      <c r="B57" s="127" t="s">
        <v>5062</v>
      </c>
      <c r="C57" s="127"/>
      <c r="D57" s="59"/>
      <c r="E57" s="59"/>
      <c r="F57" s="59"/>
      <c r="G57" s="59">
        <v>255000.0</v>
      </c>
      <c r="H57" s="59">
        <v>204000.0</v>
      </c>
    </row>
    <row r="58" ht="19.5" customHeight="1">
      <c r="A58" s="75" t="s">
        <v>5064</v>
      </c>
      <c r="B58" s="127" t="s">
        <v>5065</v>
      </c>
      <c r="C58" s="127"/>
      <c r="D58" s="59"/>
      <c r="E58" s="59">
        <v>346500.0</v>
      </c>
      <c r="F58" s="59">
        <v>445252.0</v>
      </c>
      <c r="G58" s="59">
        <v>425000.0</v>
      </c>
      <c r="H58" s="59">
        <v>480000.0</v>
      </c>
    </row>
    <row r="59" ht="19.5" customHeight="1">
      <c r="A59" s="75" t="s">
        <v>5069</v>
      </c>
      <c r="B59" s="127" t="s">
        <v>5071</v>
      </c>
      <c r="C59" s="127"/>
      <c r="D59" s="59"/>
      <c r="E59" s="59"/>
      <c r="F59" s="59">
        <v>16187.0</v>
      </c>
      <c r="G59" s="59">
        <v>425000.0</v>
      </c>
      <c r="H59" s="59">
        <v>437513.0</v>
      </c>
    </row>
    <row r="60" ht="19.5" customHeight="1">
      <c r="A60" s="75"/>
      <c r="B60" s="127"/>
      <c r="C60" s="127"/>
      <c r="D60" s="59"/>
      <c r="E60" s="59"/>
      <c r="F60" s="59"/>
      <c r="G60" s="59"/>
      <c r="H60" s="59"/>
    </row>
    <row r="61" ht="19.5" customHeight="1">
      <c r="A61" s="75" t="s">
        <v>3253</v>
      </c>
      <c r="B61" s="127"/>
      <c r="C61" s="127"/>
      <c r="D61" s="59"/>
      <c r="E61" s="59">
        <v>346500.0</v>
      </c>
      <c r="F61" s="59">
        <v>461439.0</v>
      </c>
      <c r="G61" s="59">
        <v>1105000.0</v>
      </c>
      <c r="H61" s="59">
        <v>1121513.0</v>
      </c>
    </row>
    <row r="62" ht="19.5" customHeight="1">
      <c r="A62" s="75"/>
      <c r="B62" s="127"/>
      <c r="C62" s="127"/>
      <c r="D62" s="59"/>
      <c r="E62" s="59"/>
      <c r="F62" s="59"/>
      <c r="G62" s="59"/>
      <c r="H62" s="59"/>
    </row>
    <row r="63" ht="19.5" customHeight="1">
      <c r="A63" s="75" t="s">
        <v>1983</v>
      </c>
      <c r="B63" s="127" t="s">
        <v>5373</v>
      </c>
      <c r="C63" s="127"/>
      <c r="D63" s="59">
        <v>1.0512054E7</v>
      </c>
      <c r="E63" s="59">
        <v>5794585.0</v>
      </c>
      <c r="F63" s="59">
        <v>6764430.0</v>
      </c>
      <c r="G63" s="59">
        <v>6000000.0</v>
      </c>
      <c r="H63" s="59">
        <v>1.0E7</v>
      </c>
    </row>
    <row r="64" ht="19.5" customHeight="1">
      <c r="A64" s="75" t="s">
        <v>1987</v>
      </c>
      <c r="B64" s="127" t="s">
        <v>5375</v>
      </c>
      <c r="C64" s="127"/>
      <c r="D64" s="59">
        <v>2.4258641E7</v>
      </c>
      <c r="E64" s="59">
        <v>2.9766003E7</v>
      </c>
      <c r="F64" s="59">
        <v>2.0801776E7</v>
      </c>
      <c r="G64" s="59">
        <v>4.0E7</v>
      </c>
      <c r="H64" s="59">
        <v>5.0E7</v>
      </c>
    </row>
    <row r="65" ht="19.5" customHeight="1">
      <c r="A65" s="75" t="s">
        <v>1991</v>
      </c>
      <c r="B65" s="127" t="s">
        <v>5379</v>
      </c>
      <c r="C65" s="127"/>
      <c r="D65" s="59">
        <v>1.6460047E7</v>
      </c>
      <c r="E65" s="59">
        <v>1.8387661E7</v>
      </c>
      <c r="F65" s="59">
        <v>2.3926953E7</v>
      </c>
      <c r="G65" s="59">
        <v>5.0E7</v>
      </c>
      <c r="H65" s="59">
        <v>5.0E7</v>
      </c>
    </row>
    <row r="66" ht="19.5" customHeight="1">
      <c r="A66" s="75" t="s">
        <v>1996</v>
      </c>
      <c r="B66" s="127" t="s">
        <v>5421</v>
      </c>
      <c r="C66" s="127"/>
      <c r="D66" s="59">
        <v>438000.0</v>
      </c>
      <c r="E66" s="59">
        <v>898500.0</v>
      </c>
      <c r="F66" s="59">
        <v>467500.0</v>
      </c>
      <c r="G66" s="59">
        <v>5000000.0</v>
      </c>
      <c r="H66" s="59">
        <v>7000000.0</v>
      </c>
    </row>
    <row r="67" ht="19.5" customHeight="1">
      <c r="A67" s="75" t="s">
        <v>2002</v>
      </c>
      <c r="B67" s="127" t="s">
        <v>5428</v>
      </c>
      <c r="C67" s="127"/>
      <c r="D67" s="59">
        <v>9.0E7</v>
      </c>
      <c r="E67" s="59">
        <v>9.0E7</v>
      </c>
      <c r="F67" s="59">
        <v>1.1E8</v>
      </c>
      <c r="G67" s="59">
        <v>1.1E8</v>
      </c>
      <c r="H67" s="59">
        <v>1.5E8</v>
      </c>
    </row>
    <row r="68" ht="19.5" customHeight="1">
      <c r="A68" s="75" t="s">
        <v>2007</v>
      </c>
      <c r="B68" s="127" t="s">
        <v>5430</v>
      </c>
      <c r="C68" s="127"/>
      <c r="D68" s="59">
        <v>3174233.0</v>
      </c>
      <c r="E68" s="59">
        <v>1.1999644E7</v>
      </c>
      <c r="F68" s="59">
        <v>1.4995497E7</v>
      </c>
      <c r="G68" s="59">
        <v>8500000.0</v>
      </c>
      <c r="H68" s="59">
        <v>8000000.0</v>
      </c>
    </row>
    <row r="69" ht="19.5" customHeight="1">
      <c r="A69" s="75" t="s">
        <v>2012</v>
      </c>
      <c r="B69" s="127" t="s">
        <v>5610</v>
      </c>
      <c r="C69" s="127"/>
      <c r="D69" s="59">
        <v>5.78128E7</v>
      </c>
      <c r="E69" s="59">
        <v>6.4345385E7</v>
      </c>
      <c r="F69" s="59">
        <v>6.0147E7</v>
      </c>
      <c r="G69" s="59">
        <v>1.28326444E8</v>
      </c>
      <c r="H69" s="59">
        <v>2.08890987E8</v>
      </c>
    </row>
    <row r="70" ht="19.5" customHeight="1">
      <c r="A70" s="75"/>
      <c r="B70" s="127"/>
      <c r="C70" s="127"/>
      <c r="D70" s="59"/>
      <c r="E70" s="59"/>
      <c r="F70" s="59"/>
      <c r="G70" s="59"/>
      <c r="H70" s="59"/>
    </row>
    <row r="71" ht="19.5" customHeight="1">
      <c r="A71" s="75" t="s">
        <v>5698</v>
      </c>
      <c r="B71" s="127"/>
      <c r="C71" s="127"/>
      <c r="D71" s="59">
        <v>1.194361556E9</v>
      </c>
      <c r="E71" s="59">
        <v>1.346033305E9</v>
      </c>
      <c r="F71" s="59">
        <v>1.37661207E9</v>
      </c>
      <c r="G71" s="59">
        <v>1.394450356E9</v>
      </c>
      <c r="H71" s="59">
        <v>1.517082406E9</v>
      </c>
    </row>
    <row r="72" ht="19.5" customHeight="1">
      <c r="A72" s="236"/>
      <c r="B72" s="250"/>
      <c r="C72" s="250"/>
      <c r="D72" s="237"/>
      <c r="E72" s="237"/>
      <c r="F72" s="237"/>
      <c r="G72" s="237"/>
      <c r="H72" s="237"/>
    </row>
    <row r="73" ht="19.5" customHeight="1">
      <c r="A73" s="390" t="s">
        <v>2024</v>
      </c>
      <c r="B73" s="391"/>
      <c r="C73" s="391"/>
      <c r="D73" s="392"/>
      <c r="E73" s="392"/>
      <c r="F73" s="392"/>
      <c r="G73" s="392"/>
      <c r="H73" s="392"/>
    </row>
    <row r="74" ht="19.5" customHeight="1">
      <c r="A74" s="75" t="s">
        <v>5743</v>
      </c>
      <c r="B74" s="127"/>
      <c r="C74" s="127"/>
      <c r="D74" s="59"/>
      <c r="E74" s="59"/>
      <c r="F74" s="59"/>
      <c r="G74" s="59"/>
      <c r="H74" s="59"/>
    </row>
    <row r="75" ht="19.5" customHeight="1">
      <c r="A75" s="75" t="s">
        <v>3019</v>
      </c>
      <c r="B75" s="127" t="s">
        <v>5764</v>
      </c>
      <c r="C75" s="127"/>
      <c r="D75" s="59">
        <v>8.479979E7</v>
      </c>
      <c r="E75" s="59">
        <v>9.4526939E7</v>
      </c>
      <c r="F75" s="59">
        <v>1.15604957E8</v>
      </c>
      <c r="G75" s="59">
        <v>9.0E7</v>
      </c>
      <c r="H75" s="59">
        <v>1.3E8</v>
      </c>
    </row>
    <row r="76" ht="19.5" customHeight="1">
      <c r="A76" s="75" t="s">
        <v>830</v>
      </c>
      <c r="B76" s="127" t="s">
        <v>5794</v>
      </c>
      <c r="C76" s="127"/>
      <c r="D76" s="59">
        <v>479991.0</v>
      </c>
      <c r="E76" s="59">
        <v>598938.0</v>
      </c>
      <c r="F76" s="59">
        <v>605545.0</v>
      </c>
      <c r="G76" s="59">
        <v>595000.0</v>
      </c>
      <c r="H76" s="59">
        <v>800000.0</v>
      </c>
    </row>
    <row r="77" ht="19.5" customHeight="1">
      <c r="A77" s="75" t="s">
        <v>5809</v>
      </c>
      <c r="B77" s="127" t="s">
        <v>5813</v>
      </c>
      <c r="C77" s="127"/>
      <c r="D77" s="59">
        <v>5.7960252E7</v>
      </c>
      <c r="E77" s="59">
        <v>3.7362744E7</v>
      </c>
      <c r="F77" s="59">
        <v>3.6527109E7</v>
      </c>
      <c r="G77" s="59">
        <v>5.525E7</v>
      </c>
      <c r="H77" s="59">
        <v>4.42E7</v>
      </c>
    </row>
    <row r="78" ht="19.5" customHeight="1">
      <c r="A78" s="75" t="s">
        <v>5825</v>
      </c>
      <c r="B78" s="127" t="s">
        <v>5828</v>
      </c>
      <c r="C78" s="127"/>
      <c r="D78" s="59">
        <v>1194366.0</v>
      </c>
      <c r="E78" s="59">
        <v>3756567.0</v>
      </c>
      <c r="F78" s="59">
        <v>4790308.0</v>
      </c>
      <c r="G78" s="59">
        <v>6800000.0</v>
      </c>
      <c r="H78" s="59">
        <v>6400000.0</v>
      </c>
    </row>
    <row r="79" ht="19.5" customHeight="1">
      <c r="A79" s="75" t="s">
        <v>5838</v>
      </c>
      <c r="B79" s="127" t="s">
        <v>5840</v>
      </c>
      <c r="C79" s="127"/>
      <c r="D79" s="59"/>
      <c r="E79" s="59">
        <v>390535.0</v>
      </c>
      <c r="F79" s="59">
        <v>331385.0</v>
      </c>
      <c r="G79" s="59">
        <v>510000.0</v>
      </c>
      <c r="H79" s="59">
        <v>800000.0</v>
      </c>
    </row>
    <row r="80" ht="19.5" customHeight="1">
      <c r="A80" s="75" t="s">
        <v>5847</v>
      </c>
      <c r="B80" s="127" t="s">
        <v>5849</v>
      </c>
      <c r="C80" s="127"/>
      <c r="D80" s="59">
        <v>8.999986E7</v>
      </c>
      <c r="E80" s="59">
        <v>9.1318681E7</v>
      </c>
      <c r="F80" s="59">
        <v>1.3274952E8</v>
      </c>
      <c r="G80" s="59">
        <v>1.19E8</v>
      </c>
      <c r="H80" s="59">
        <v>1.04E8</v>
      </c>
    </row>
    <row r="81" ht="19.5" customHeight="1">
      <c r="A81" s="75" t="s">
        <v>5862</v>
      </c>
      <c r="B81" s="127" t="s">
        <v>5869</v>
      </c>
      <c r="C81" s="127"/>
      <c r="D81" s="59"/>
      <c r="E81" s="59"/>
      <c r="F81" s="59"/>
      <c r="G81" s="59"/>
      <c r="H81" s="59"/>
    </row>
    <row r="82" ht="19.5" customHeight="1">
      <c r="A82" s="75" t="s">
        <v>5878</v>
      </c>
      <c r="B82" s="127" t="s">
        <v>5880</v>
      </c>
      <c r="C82" s="127"/>
      <c r="D82" s="59">
        <v>486156.0</v>
      </c>
      <c r="E82" s="59">
        <v>499263.0</v>
      </c>
      <c r="F82" s="59">
        <v>389253.0</v>
      </c>
      <c r="G82" s="59">
        <v>425000.0</v>
      </c>
      <c r="H82" s="59">
        <v>400000.0</v>
      </c>
    </row>
    <row r="83" ht="19.5" customHeight="1">
      <c r="A83" s="75" t="s">
        <v>5940</v>
      </c>
      <c r="B83" s="127" t="s">
        <v>6267</v>
      </c>
      <c r="C83" s="127"/>
      <c r="D83" s="59"/>
      <c r="E83" s="59"/>
      <c r="F83" s="59">
        <v>434555.0</v>
      </c>
      <c r="G83" s="59">
        <v>425000.0</v>
      </c>
      <c r="H83" s="59">
        <v>400000.0</v>
      </c>
    </row>
    <row r="84" ht="19.5" customHeight="1">
      <c r="A84" s="75" t="s">
        <v>6302</v>
      </c>
      <c r="B84" s="127" t="s">
        <v>6305</v>
      </c>
      <c r="C84" s="127"/>
      <c r="D84" s="59"/>
      <c r="E84" s="59"/>
      <c r="F84" s="59"/>
      <c r="G84" s="59"/>
      <c r="H84" s="59">
        <v>400000.0</v>
      </c>
    </row>
    <row r="85" ht="19.5" customHeight="1">
      <c r="A85" s="75" t="s">
        <v>6314</v>
      </c>
      <c r="B85" s="127" t="s">
        <v>6315</v>
      </c>
      <c r="C85" s="127"/>
      <c r="D85" s="59"/>
      <c r="E85" s="59"/>
      <c r="F85" s="59">
        <v>372881.0</v>
      </c>
      <c r="G85" s="59">
        <v>425000.0</v>
      </c>
      <c r="H85" s="59"/>
    </row>
    <row r="86" ht="19.5" customHeight="1">
      <c r="A86" s="75" t="s">
        <v>6324</v>
      </c>
      <c r="B86" s="127" t="s">
        <v>6327</v>
      </c>
      <c r="C86" s="127"/>
      <c r="D86" s="59">
        <v>8329323.0</v>
      </c>
      <c r="E86" s="59">
        <v>1.136147E7</v>
      </c>
      <c r="F86" s="59">
        <v>1.0993857E7</v>
      </c>
      <c r="G86" s="59">
        <v>9350000.0</v>
      </c>
      <c r="H86" s="59">
        <v>1.2E7</v>
      </c>
    </row>
    <row r="87" ht="19.5" customHeight="1">
      <c r="A87" s="75" t="s">
        <v>6332</v>
      </c>
      <c r="B87" s="127" t="s">
        <v>6335</v>
      </c>
      <c r="C87" s="127"/>
      <c r="D87" s="59">
        <v>1.0643319E7</v>
      </c>
      <c r="E87" s="59">
        <v>1.2567033E7</v>
      </c>
      <c r="F87" s="59">
        <v>5183736.0</v>
      </c>
      <c r="G87" s="59">
        <v>9350000.0</v>
      </c>
      <c r="H87" s="59">
        <v>8800000.0</v>
      </c>
    </row>
    <row r="88" ht="19.5" customHeight="1">
      <c r="A88" s="75" t="s">
        <v>6344</v>
      </c>
      <c r="B88" s="127" t="s">
        <v>6346</v>
      </c>
      <c r="C88" s="127"/>
      <c r="D88" s="59">
        <v>1.7295497E7</v>
      </c>
      <c r="E88" s="59">
        <v>2.1883403E7</v>
      </c>
      <c r="F88" s="59">
        <v>1.5819776E7</v>
      </c>
      <c r="G88" s="59">
        <v>1.7E7</v>
      </c>
      <c r="H88" s="59">
        <v>2.0E7</v>
      </c>
    </row>
    <row r="89" ht="19.5" customHeight="1">
      <c r="A89" s="75" t="s">
        <v>6357</v>
      </c>
      <c r="B89" s="127" t="s">
        <v>6358</v>
      </c>
      <c r="C89" s="127"/>
      <c r="D89" s="59">
        <v>986674.0</v>
      </c>
      <c r="E89" s="59">
        <v>923214.0</v>
      </c>
      <c r="F89" s="59">
        <v>1729083.0</v>
      </c>
      <c r="G89" s="59">
        <v>1700000.0</v>
      </c>
      <c r="H89" s="59">
        <v>800000.0</v>
      </c>
    </row>
    <row r="90" ht="19.5" customHeight="1">
      <c r="A90" s="75" t="s">
        <v>6363</v>
      </c>
      <c r="B90" s="127" t="s">
        <v>6364</v>
      </c>
      <c r="C90" s="127"/>
      <c r="D90" s="59">
        <v>2699817.0</v>
      </c>
      <c r="E90" s="59"/>
      <c r="F90" s="59">
        <v>1066259.0</v>
      </c>
      <c r="G90" s="59">
        <v>1275000.0</v>
      </c>
      <c r="H90" s="59">
        <v>800000.0</v>
      </c>
    </row>
    <row r="91" ht="19.5" customHeight="1">
      <c r="A91" s="75" t="s">
        <v>6368</v>
      </c>
      <c r="B91" s="127" t="s">
        <v>6371</v>
      </c>
      <c r="C91" s="127"/>
      <c r="D91" s="59"/>
      <c r="E91" s="59"/>
      <c r="F91" s="59"/>
      <c r="G91" s="59"/>
      <c r="H91" s="59">
        <v>4000000.0</v>
      </c>
    </row>
    <row r="92" ht="19.5" customHeight="1">
      <c r="A92" s="75"/>
      <c r="B92" s="127"/>
      <c r="C92" s="127"/>
      <c r="D92" s="59"/>
      <c r="E92" s="59"/>
      <c r="F92" s="59"/>
      <c r="G92" s="59"/>
      <c r="H92" s="59"/>
    </row>
    <row r="93" ht="19.5" customHeight="1">
      <c r="A93" s="75" t="s">
        <v>6379</v>
      </c>
      <c r="B93" s="127"/>
      <c r="C93" s="127"/>
      <c r="D93" s="59">
        <v>2.74875045E8</v>
      </c>
      <c r="E93" s="59">
        <v>2.75188787E8</v>
      </c>
      <c r="F93" s="59">
        <v>3.26598224E8</v>
      </c>
      <c r="G93" s="59">
        <v>3.12105E8</v>
      </c>
      <c r="H93" s="59">
        <v>3.338E8</v>
      </c>
    </row>
    <row r="94" ht="19.5" customHeight="1">
      <c r="A94" s="75"/>
      <c r="B94" s="127"/>
      <c r="C94" s="127"/>
      <c r="D94" s="59"/>
      <c r="E94" s="59"/>
      <c r="F94" s="59"/>
      <c r="G94" s="59"/>
      <c r="H94" s="59"/>
    </row>
    <row r="95" ht="19.5" customHeight="1">
      <c r="A95" s="75" t="s">
        <v>6387</v>
      </c>
      <c r="B95" s="127"/>
      <c r="C95" s="127"/>
      <c r="D95" s="59"/>
      <c r="E95" s="59"/>
      <c r="F95" s="59"/>
      <c r="G95" s="59"/>
      <c r="H95" s="59"/>
    </row>
    <row r="96" ht="19.5" customHeight="1">
      <c r="A96" s="75" t="s">
        <v>5001</v>
      </c>
      <c r="B96" s="127" t="s">
        <v>6392</v>
      </c>
      <c r="C96" s="127"/>
      <c r="D96" s="59">
        <v>2032610.0</v>
      </c>
      <c r="E96" s="59">
        <v>2081655.0</v>
      </c>
      <c r="F96" s="59">
        <v>2851619.0</v>
      </c>
      <c r="G96" s="59">
        <v>3000000.0</v>
      </c>
      <c r="H96" s="59">
        <v>5420000.0</v>
      </c>
    </row>
    <row r="97" ht="19.5" customHeight="1">
      <c r="A97" s="75"/>
      <c r="B97" s="127"/>
      <c r="C97" s="127"/>
      <c r="D97" s="59"/>
      <c r="E97" s="59"/>
      <c r="F97" s="59"/>
      <c r="G97" s="59"/>
      <c r="H97" s="59"/>
    </row>
    <row r="98" ht="19.5" customHeight="1">
      <c r="A98" s="75" t="s">
        <v>6395</v>
      </c>
      <c r="B98" s="127"/>
      <c r="C98" s="127"/>
      <c r="D98" s="59">
        <v>2032610.0</v>
      </c>
      <c r="E98" s="59">
        <v>2081655.0</v>
      </c>
      <c r="F98" s="59">
        <v>2851619.0</v>
      </c>
      <c r="G98" s="59">
        <v>3000000.0</v>
      </c>
      <c r="H98" s="59">
        <v>5420000.0</v>
      </c>
    </row>
    <row r="99" ht="19.5" customHeight="1">
      <c r="A99" s="75"/>
      <c r="B99" s="127"/>
      <c r="C99" s="127"/>
      <c r="D99" s="59"/>
      <c r="E99" s="59"/>
      <c r="F99" s="59"/>
      <c r="G99" s="59"/>
      <c r="H99" s="59"/>
    </row>
    <row r="100" ht="19.5" customHeight="1">
      <c r="A100" s="75" t="s">
        <v>6400</v>
      </c>
      <c r="B100" s="127"/>
      <c r="C100" s="127"/>
      <c r="D100" s="59">
        <v>2.76907655E8</v>
      </c>
      <c r="E100" s="59">
        <v>2.77270442E8</v>
      </c>
      <c r="F100" s="59">
        <v>3.29449843E8</v>
      </c>
      <c r="G100" s="59">
        <v>3.15105E8</v>
      </c>
      <c r="H100" s="59">
        <v>3.3922E8</v>
      </c>
    </row>
    <row r="101" ht="19.5" customHeight="1">
      <c r="A101" s="236"/>
      <c r="B101" s="250"/>
      <c r="C101" s="250"/>
      <c r="D101" s="237"/>
      <c r="E101" s="237"/>
      <c r="F101" s="237"/>
      <c r="G101" s="237"/>
      <c r="H101" s="237"/>
    </row>
    <row r="102" ht="19.5" customHeight="1">
      <c r="A102" s="232" t="s">
        <v>2029</v>
      </c>
      <c r="B102" s="254"/>
      <c r="C102" s="254"/>
      <c r="D102" s="330"/>
      <c r="E102" s="330"/>
      <c r="F102" s="330"/>
      <c r="G102" s="330"/>
      <c r="H102" s="330"/>
    </row>
    <row r="103" ht="19.5" customHeight="1">
      <c r="A103" s="75" t="s">
        <v>3019</v>
      </c>
      <c r="B103" s="127" t="s">
        <v>6408</v>
      </c>
      <c r="C103" s="127"/>
      <c r="D103" s="59">
        <v>3.1919266E7</v>
      </c>
      <c r="E103" s="59">
        <v>2.687352E7</v>
      </c>
      <c r="F103" s="59">
        <v>1.5222673E7</v>
      </c>
      <c r="G103" s="59">
        <v>3.5E7</v>
      </c>
      <c r="H103" s="59">
        <v>2.0E7</v>
      </c>
    </row>
    <row r="104" ht="19.5" customHeight="1">
      <c r="A104" s="75" t="s">
        <v>830</v>
      </c>
      <c r="B104" s="127" t="s">
        <v>6409</v>
      </c>
      <c r="C104" s="127"/>
      <c r="D104" s="59">
        <v>100538.0</v>
      </c>
      <c r="E104" s="59">
        <v>197174.0</v>
      </c>
      <c r="F104" s="59">
        <v>120390.0</v>
      </c>
      <c r="G104" s="59">
        <v>340000.0</v>
      </c>
      <c r="H104" s="59">
        <v>248000.0</v>
      </c>
    </row>
    <row r="105" ht="19.5" customHeight="1">
      <c r="A105" s="75" t="s">
        <v>5809</v>
      </c>
      <c r="B105" s="127" t="s">
        <v>6414</v>
      </c>
      <c r="C105" s="127"/>
      <c r="D105" s="59">
        <v>2.9999995E7</v>
      </c>
      <c r="E105" s="59">
        <v>1.9999344E7</v>
      </c>
      <c r="F105" s="59">
        <v>3.0E7</v>
      </c>
      <c r="G105" s="59">
        <v>2.55E7</v>
      </c>
      <c r="H105" s="59">
        <v>2.04E7</v>
      </c>
    </row>
    <row r="106" ht="19.5" customHeight="1">
      <c r="A106" s="75" t="s">
        <v>6416</v>
      </c>
      <c r="B106" s="127" t="s">
        <v>6417</v>
      </c>
      <c r="C106" s="127"/>
      <c r="D106" s="59">
        <v>500000.0</v>
      </c>
      <c r="E106" s="59">
        <v>583569.0</v>
      </c>
      <c r="F106" s="59">
        <v>982656.0</v>
      </c>
      <c r="G106" s="59">
        <v>1190000.0</v>
      </c>
      <c r="H106" s="59">
        <v>952000.0</v>
      </c>
    </row>
    <row r="107" ht="19.5" customHeight="1">
      <c r="A107" s="75" t="s">
        <v>5847</v>
      </c>
      <c r="B107" s="127" t="s">
        <v>6423</v>
      </c>
      <c r="C107" s="127"/>
      <c r="D107" s="59">
        <v>9969590.0</v>
      </c>
      <c r="E107" s="59">
        <v>3954160.0</v>
      </c>
      <c r="F107" s="59">
        <v>1.701282E7</v>
      </c>
      <c r="G107" s="59">
        <v>6375000.0</v>
      </c>
      <c r="H107" s="59">
        <v>5100000.0</v>
      </c>
    </row>
    <row r="108" ht="19.5" customHeight="1">
      <c r="A108" s="75" t="s">
        <v>6427</v>
      </c>
      <c r="B108" s="127" t="s">
        <v>6429</v>
      </c>
      <c r="C108" s="127"/>
      <c r="D108" s="59"/>
      <c r="E108" s="59"/>
      <c r="F108" s="59"/>
      <c r="G108" s="59">
        <v>425000.0</v>
      </c>
      <c r="H108" s="59">
        <v>342000.0</v>
      </c>
    </row>
    <row r="109" ht="19.5" customHeight="1">
      <c r="A109" s="75" t="s">
        <v>6431</v>
      </c>
      <c r="B109" s="127" t="s">
        <v>6432</v>
      </c>
      <c r="C109" s="127"/>
      <c r="D109" s="59"/>
      <c r="E109" s="59"/>
      <c r="F109" s="59">
        <v>500000.0</v>
      </c>
      <c r="G109" s="59">
        <v>500000.0</v>
      </c>
      <c r="H109" s="59"/>
    </row>
    <row r="110" ht="19.5" customHeight="1">
      <c r="A110" s="75" t="s">
        <v>6435</v>
      </c>
      <c r="B110" s="127" t="s">
        <v>6437</v>
      </c>
      <c r="C110" s="127"/>
      <c r="D110" s="59"/>
      <c r="E110" s="59"/>
      <c r="F110" s="59"/>
      <c r="G110" s="59">
        <v>2550000.0</v>
      </c>
      <c r="H110" s="59">
        <v>1600000.0</v>
      </c>
    </row>
    <row r="111" ht="19.5" customHeight="1">
      <c r="A111" s="75" t="s">
        <v>6442</v>
      </c>
      <c r="B111" s="127" t="s">
        <v>6444</v>
      </c>
      <c r="C111" s="127"/>
      <c r="D111" s="59">
        <v>1.5223067E7</v>
      </c>
      <c r="E111" s="59">
        <v>2.0385108E7</v>
      </c>
      <c r="F111" s="59">
        <v>1.7033703E7</v>
      </c>
      <c r="G111" s="59">
        <v>1.7E7</v>
      </c>
      <c r="H111" s="59">
        <v>1.76E7</v>
      </c>
    </row>
    <row r="112" ht="19.5" customHeight="1">
      <c r="A112" s="75" t="s">
        <v>6447</v>
      </c>
      <c r="B112" s="127" t="s">
        <v>6448</v>
      </c>
      <c r="C112" s="127"/>
      <c r="D112" s="59">
        <v>3747486.0</v>
      </c>
      <c r="E112" s="59">
        <v>3073190.0</v>
      </c>
      <c r="F112" s="59">
        <v>5112070.0</v>
      </c>
      <c r="G112" s="59">
        <v>4250000.0</v>
      </c>
      <c r="H112" s="59">
        <v>5200000.0</v>
      </c>
    </row>
    <row r="113" ht="19.5" customHeight="1">
      <c r="A113" s="75" t="s">
        <v>6449</v>
      </c>
      <c r="B113" s="127" t="s">
        <v>6450</v>
      </c>
      <c r="C113" s="127"/>
      <c r="D113" s="59"/>
      <c r="E113" s="59">
        <v>2935742.0</v>
      </c>
      <c r="F113" s="59">
        <v>3060089.0</v>
      </c>
      <c r="G113" s="59">
        <v>4250000.0</v>
      </c>
      <c r="H113" s="59">
        <v>4400000.0</v>
      </c>
    </row>
    <row r="114" ht="19.5" customHeight="1">
      <c r="A114" s="75" t="s">
        <v>5030</v>
      </c>
      <c r="B114" s="127"/>
      <c r="C114" s="127"/>
      <c r="D114" s="59">
        <v>9.1459942E7</v>
      </c>
      <c r="E114" s="59">
        <v>7.8001807E7</v>
      </c>
      <c r="F114" s="59">
        <v>8.9044401E7</v>
      </c>
      <c r="G114" s="59">
        <v>9.738E7</v>
      </c>
      <c r="H114" s="59">
        <v>7.5842E7</v>
      </c>
    </row>
    <row r="115" ht="19.5" customHeight="1">
      <c r="A115" s="75"/>
      <c r="B115" s="127"/>
      <c r="C115" s="127"/>
      <c r="D115" s="59"/>
      <c r="E115" s="59"/>
      <c r="F115" s="59"/>
      <c r="G115" s="59"/>
      <c r="H115" s="59"/>
    </row>
    <row r="116" ht="19.5" customHeight="1">
      <c r="A116" s="75" t="s">
        <v>6457</v>
      </c>
      <c r="B116" s="127"/>
      <c r="C116" s="127"/>
      <c r="D116" s="59"/>
      <c r="E116" s="59"/>
      <c r="F116" s="59"/>
      <c r="G116" s="59"/>
      <c r="H116" s="59"/>
    </row>
    <row r="117" ht="19.5" customHeight="1">
      <c r="A117" s="75" t="s">
        <v>5001</v>
      </c>
      <c r="B117" s="127" t="s">
        <v>6458</v>
      </c>
      <c r="C117" s="127"/>
      <c r="D117" s="59">
        <v>578879.0</v>
      </c>
      <c r="E117" s="59">
        <v>839338.0</v>
      </c>
      <c r="F117" s="59">
        <v>358132.0</v>
      </c>
      <c r="G117" s="59">
        <v>1200000.0</v>
      </c>
      <c r="H117" s="59">
        <v>1517000.0</v>
      </c>
    </row>
    <row r="118" ht="19.5" customHeight="1">
      <c r="A118" s="75"/>
      <c r="B118" s="127"/>
      <c r="C118" s="127"/>
      <c r="D118" s="59"/>
      <c r="E118" s="59"/>
      <c r="F118" s="59"/>
      <c r="G118" s="59"/>
      <c r="H118" s="59"/>
    </row>
    <row r="119" ht="19.5" customHeight="1">
      <c r="A119" s="75" t="s">
        <v>5050</v>
      </c>
      <c r="B119" s="127"/>
      <c r="C119" s="127"/>
      <c r="D119" s="59">
        <v>578879.0</v>
      </c>
      <c r="E119" s="59">
        <v>839338.0</v>
      </c>
      <c r="F119" s="59">
        <v>358132.0</v>
      </c>
      <c r="G119" s="59">
        <v>1200000.0</v>
      </c>
      <c r="H119" s="59">
        <v>1517000.0</v>
      </c>
    </row>
    <row r="120" ht="19.5" customHeight="1">
      <c r="A120" s="75"/>
      <c r="B120" s="127"/>
      <c r="C120" s="127"/>
      <c r="D120" s="59"/>
      <c r="E120" s="59"/>
      <c r="F120" s="59"/>
      <c r="G120" s="59"/>
      <c r="H120" s="59"/>
    </row>
    <row r="121" ht="19.5" customHeight="1">
      <c r="A121" s="75" t="s">
        <v>5055</v>
      </c>
      <c r="B121" s="127"/>
      <c r="C121" s="127"/>
      <c r="D121" s="59">
        <v>9.2038821E7</v>
      </c>
      <c r="E121" s="59">
        <v>7.8841145E7</v>
      </c>
      <c r="F121" s="59">
        <v>8.9402533E7</v>
      </c>
      <c r="G121" s="59">
        <v>9.858E7</v>
      </c>
      <c r="H121" s="59">
        <v>7.7359E7</v>
      </c>
    </row>
    <row r="122" ht="19.5" customHeight="1">
      <c r="A122" s="75"/>
      <c r="B122" s="127"/>
      <c r="C122" s="127"/>
      <c r="D122" s="59"/>
      <c r="E122" s="59"/>
      <c r="F122" s="59"/>
      <c r="G122" s="59"/>
      <c r="H122" s="59"/>
    </row>
    <row r="123" ht="19.5" customHeight="1">
      <c r="A123" s="75" t="s">
        <v>6476</v>
      </c>
      <c r="B123" s="127" t="s">
        <v>6479</v>
      </c>
      <c r="C123" s="127"/>
      <c r="D123" s="59"/>
      <c r="E123" s="59">
        <v>1.5893812E7</v>
      </c>
      <c r="F123" s="59">
        <v>1.107525E7</v>
      </c>
      <c r="G123" s="59">
        <v>2.5E7</v>
      </c>
      <c r="H123" s="59">
        <v>2.8E7</v>
      </c>
    </row>
    <row r="124" ht="19.5" customHeight="1">
      <c r="A124" s="75" t="s">
        <v>6483</v>
      </c>
      <c r="B124" s="127" t="s">
        <v>6484</v>
      </c>
      <c r="C124" s="127"/>
      <c r="D124" s="59">
        <v>9160183.0</v>
      </c>
      <c r="E124" s="59">
        <v>9854101.0</v>
      </c>
      <c r="F124" s="59">
        <v>1.2441451E7</v>
      </c>
      <c r="G124" s="59">
        <v>2.0E7</v>
      </c>
      <c r="H124" s="59">
        <v>2.0E7</v>
      </c>
    </row>
    <row r="125" ht="19.5" customHeight="1">
      <c r="A125" s="75" t="s">
        <v>2112</v>
      </c>
      <c r="B125" s="127" t="s">
        <v>6489</v>
      </c>
      <c r="C125" s="127"/>
      <c r="D125" s="59">
        <v>854464.0</v>
      </c>
      <c r="E125" s="59">
        <v>1180183.0</v>
      </c>
      <c r="F125" s="59">
        <v>3596168.0</v>
      </c>
      <c r="G125" s="59">
        <v>3000000.0</v>
      </c>
      <c r="H125" s="59">
        <v>4000000.0</v>
      </c>
    </row>
    <row r="126" ht="19.5" customHeight="1">
      <c r="A126" s="75" t="s">
        <v>2753</v>
      </c>
      <c r="B126" s="127" t="s">
        <v>6491</v>
      </c>
      <c r="C126" s="127"/>
      <c r="D126" s="59">
        <v>172500.0</v>
      </c>
      <c r="E126" s="59">
        <v>180500.0</v>
      </c>
      <c r="F126" s="59">
        <v>300000.0</v>
      </c>
      <c r="G126" s="59">
        <v>2500000.0</v>
      </c>
      <c r="H126" s="59">
        <v>4000000.0</v>
      </c>
    </row>
    <row r="127" ht="19.5" customHeight="1">
      <c r="A127" s="75" t="s">
        <v>6495</v>
      </c>
      <c r="B127" s="127" t="s">
        <v>6497</v>
      </c>
      <c r="C127" s="127"/>
      <c r="D127" s="59">
        <v>6.75E7</v>
      </c>
      <c r="E127" s="59">
        <v>7.0E7</v>
      </c>
      <c r="F127" s="59">
        <v>1.1E8</v>
      </c>
      <c r="G127" s="59">
        <v>1.1E8</v>
      </c>
      <c r="H127" s="59">
        <v>1.5E8</v>
      </c>
    </row>
    <row r="128" ht="19.5" customHeight="1">
      <c r="A128" s="75"/>
      <c r="B128" s="127"/>
      <c r="C128" s="127"/>
      <c r="D128" s="59"/>
      <c r="E128" s="59"/>
      <c r="F128" s="59"/>
      <c r="G128" s="59"/>
      <c r="H128" s="59"/>
    </row>
    <row r="129" ht="19.5" customHeight="1">
      <c r="A129" s="75" t="s">
        <v>6505</v>
      </c>
      <c r="B129" s="127"/>
      <c r="C129" s="127"/>
      <c r="D129" s="59">
        <v>4.46633623E8</v>
      </c>
      <c r="E129" s="59">
        <v>4.53220183E8</v>
      </c>
      <c r="F129" s="59">
        <v>5.56265245E8</v>
      </c>
      <c r="G129" s="59">
        <v>5.74185E8</v>
      </c>
      <c r="H129" s="59">
        <v>6.22579E8</v>
      </c>
    </row>
    <row r="130" ht="19.5" customHeight="1">
      <c r="A130" s="75"/>
      <c r="B130" s="127"/>
      <c r="C130" s="127"/>
      <c r="D130" s="59"/>
      <c r="E130" s="59"/>
      <c r="F130" s="59"/>
      <c r="G130" s="59"/>
      <c r="H130" s="59"/>
    </row>
    <row r="131" ht="19.5" customHeight="1">
      <c r="A131" s="75" t="s">
        <v>2034</v>
      </c>
      <c r="B131" s="127"/>
      <c r="C131" s="127"/>
      <c r="D131" s="59"/>
      <c r="E131" s="59"/>
      <c r="F131" s="59"/>
      <c r="G131" s="59"/>
      <c r="H131" s="59"/>
    </row>
    <row r="132" ht="19.5" customHeight="1">
      <c r="A132" s="75" t="s">
        <v>6515</v>
      </c>
      <c r="B132" s="127" t="s">
        <v>6518</v>
      </c>
      <c r="C132" s="127"/>
      <c r="D132" s="59">
        <v>9523003.0</v>
      </c>
      <c r="E132" s="59">
        <v>1.2607374E7</v>
      </c>
      <c r="F132" s="59">
        <v>9367073.0</v>
      </c>
      <c r="G132" s="59">
        <v>1.5E7</v>
      </c>
      <c r="H132" s="59">
        <v>1.5E7</v>
      </c>
    </row>
    <row r="133" ht="19.5" customHeight="1">
      <c r="A133" s="75" t="s">
        <v>6521</v>
      </c>
      <c r="B133" s="127" t="s">
        <v>6523</v>
      </c>
      <c r="C133" s="127"/>
      <c r="D133" s="59">
        <v>36321.0</v>
      </c>
      <c r="E133" s="59">
        <v>199525.0</v>
      </c>
      <c r="F133" s="59">
        <v>5054.0</v>
      </c>
      <c r="G133" s="59">
        <v>170000.0</v>
      </c>
      <c r="H133" s="59">
        <v>400000.0</v>
      </c>
    </row>
    <row r="134" ht="19.5" customHeight="1">
      <c r="A134" s="75" t="s">
        <v>5809</v>
      </c>
      <c r="B134" s="127" t="s">
        <v>6526</v>
      </c>
      <c r="C134" s="127"/>
      <c r="D134" s="59">
        <v>1.0E7</v>
      </c>
      <c r="E134" s="59">
        <v>1.0E7</v>
      </c>
      <c r="F134" s="59">
        <v>1.0465972E7</v>
      </c>
      <c r="G134" s="59">
        <v>1.105E7</v>
      </c>
      <c r="H134" s="59">
        <v>8800000.0</v>
      </c>
    </row>
    <row r="135" ht="19.5" customHeight="1">
      <c r="A135" s="75" t="s">
        <v>6416</v>
      </c>
      <c r="B135" s="127" t="s">
        <v>6532</v>
      </c>
      <c r="C135" s="127"/>
      <c r="D135" s="59"/>
      <c r="E135" s="59"/>
      <c r="F135" s="59">
        <v>826848.0</v>
      </c>
      <c r="G135" s="59">
        <v>850000.0</v>
      </c>
      <c r="H135" s="59">
        <v>800000.0</v>
      </c>
    </row>
    <row r="136" ht="19.5" customHeight="1">
      <c r="A136" s="75" t="s">
        <v>6535</v>
      </c>
      <c r="B136" s="127" t="s">
        <v>6536</v>
      </c>
      <c r="C136" s="127"/>
      <c r="D136" s="59">
        <v>9929140.0</v>
      </c>
      <c r="E136" s="59">
        <v>1.41762E7</v>
      </c>
      <c r="F136" s="59">
        <v>1.8E7</v>
      </c>
      <c r="G136" s="59">
        <v>1.785E7</v>
      </c>
      <c r="H136" s="59">
        <v>2.0E7</v>
      </c>
    </row>
    <row r="137" ht="19.5" customHeight="1">
      <c r="A137" s="75" t="s">
        <v>6539</v>
      </c>
      <c r="B137" s="127" t="s">
        <v>6541</v>
      </c>
      <c r="C137" s="127"/>
      <c r="D137" s="59">
        <v>482645.0</v>
      </c>
      <c r="E137" s="59">
        <v>205000.0</v>
      </c>
      <c r="F137" s="59">
        <v>180898.0</v>
      </c>
      <c r="G137" s="59">
        <v>255000.0</v>
      </c>
      <c r="H137" s="59">
        <v>400000.0</v>
      </c>
    </row>
    <row r="138" ht="19.5" customHeight="1">
      <c r="A138" s="75" t="s">
        <v>6543</v>
      </c>
      <c r="B138" s="127" t="s">
        <v>6544</v>
      </c>
      <c r="C138" s="127"/>
      <c r="D138" s="59">
        <v>992954.0</v>
      </c>
      <c r="E138" s="59">
        <v>1467769.0</v>
      </c>
      <c r="F138" s="59">
        <v>347625.0</v>
      </c>
      <c r="G138" s="59">
        <v>1275000.0</v>
      </c>
      <c r="H138" s="59">
        <v>800000.0</v>
      </c>
    </row>
    <row r="139" ht="19.5" customHeight="1">
      <c r="A139" s="75" t="s">
        <v>6548</v>
      </c>
      <c r="B139" s="127" t="s">
        <v>6550</v>
      </c>
      <c r="C139" s="127"/>
      <c r="D139" s="59">
        <v>740159.0</v>
      </c>
      <c r="E139" s="59">
        <v>1499990.0</v>
      </c>
      <c r="F139" s="59">
        <v>249927.0</v>
      </c>
      <c r="G139" s="59">
        <v>850000.0</v>
      </c>
      <c r="H139" s="59">
        <v>1200000.0</v>
      </c>
    </row>
    <row r="140" ht="19.5" customHeight="1">
      <c r="A140" s="75" t="s">
        <v>6554</v>
      </c>
      <c r="B140" s="127" t="s">
        <v>6556</v>
      </c>
      <c r="C140" s="127"/>
      <c r="D140" s="59">
        <v>1964250.0</v>
      </c>
      <c r="E140" s="59"/>
      <c r="F140" s="59"/>
      <c r="G140" s="59">
        <v>850000.0</v>
      </c>
      <c r="H140" s="59">
        <v>800000.0</v>
      </c>
    </row>
    <row r="141" ht="19.5" customHeight="1">
      <c r="A141" s="75"/>
      <c r="B141" s="127"/>
      <c r="C141" s="127"/>
      <c r="D141" s="59"/>
      <c r="E141" s="59"/>
      <c r="F141" s="59"/>
      <c r="G141" s="59"/>
      <c r="H141" s="59"/>
    </row>
    <row r="142" ht="19.5" customHeight="1">
      <c r="A142" s="75" t="s">
        <v>6562</v>
      </c>
      <c r="B142" s="127"/>
      <c r="C142" s="127"/>
      <c r="D142" s="59">
        <v>3.3668472E7</v>
      </c>
      <c r="E142" s="59">
        <v>4.0155858E7</v>
      </c>
      <c r="F142" s="59">
        <v>3.9443397E7</v>
      </c>
      <c r="G142" s="59">
        <v>4.815E7</v>
      </c>
      <c r="H142" s="59">
        <v>4.82E7</v>
      </c>
    </row>
    <row r="143" ht="19.5" customHeight="1">
      <c r="A143" s="236"/>
      <c r="B143" s="250"/>
      <c r="C143" s="250"/>
      <c r="D143" s="237"/>
      <c r="E143" s="237"/>
      <c r="F143" s="237"/>
      <c r="G143" s="237"/>
      <c r="H143" s="237"/>
    </row>
    <row r="144" ht="19.5" customHeight="1">
      <c r="A144" s="232" t="s">
        <v>6572</v>
      </c>
      <c r="B144" s="254"/>
      <c r="C144" s="254"/>
      <c r="D144" s="330"/>
      <c r="E144" s="330"/>
      <c r="F144" s="330"/>
      <c r="G144" s="330"/>
      <c r="H144" s="330"/>
    </row>
    <row r="145" ht="19.5" customHeight="1">
      <c r="A145" s="75" t="s">
        <v>2038</v>
      </c>
      <c r="B145" s="127"/>
      <c r="C145" s="127"/>
      <c r="D145" s="59"/>
      <c r="E145" s="59"/>
      <c r="F145" s="59"/>
      <c r="G145" s="59"/>
      <c r="H145" s="59"/>
    </row>
    <row r="146" ht="19.5" customHeight="1">
      <c r="A146" s="75" t="s">
        <v>6515</v>
      </c>
      <c r="B146" s="127" t="s">
        <v>6580</v>
      </c>
      <c r="C146" s="127"/>
      <c r="D146" s="59">
        <v>5082082.0</v>
      </c>
      <c r="E146" s="59">
        <v>4312296.0</v>
      </c>
      <c r="F146" s="59">
        <v>7722223.0</v>
      </c>
      <c r="G146" s="59">
        <v>1.1E7</v>
      </c>
      <c r="H146" s="59">
        <v>1.2E7</v>
      </c>
    </row>
    <row r="147" ht="19.5" customHeight="1">
      <c r="A147" s="75" t="s">
        <v>6521</v>
      </c>
      <c r="B147" s="127" t="s">
        <v>6582</v>
      </c>
      <c r="C147" s="127"/>
      <c r="D147" s="59">
        <v>252659.0</v>
      </c>
      <c r="E147" s="59">
        <v>106893.0</v>
      </c>
      <c r="F147" s="59">
        <v>4320.0</v>
      </c>
      <c r="G147" s="59">
        <v>255000.0</v>
      </c>
      <c r="H147" s="59">
        <v>400000.0</v>
      </c>
    </row>
    <row r="148" ht="19.5" customHeight="1">
      <c r="A148" s="75" t="s">
        <v>5809</v>
      </c>
      <c r="B148" s="127" t="s">
        <v>6587</v>
      </c>
      <c r="C148" s="127"/>
      <c r="D148" s="59">
        <v>1498503.0</v>
      </c>
      <c r="E148" s="59">
        <v>1500000.0</v>
      </c>
      <c r="F148" s="59">
        <v>1500000.0</v>
      </c>
      <c r="G148" s="59">
        <v>1275000.0</v>
      </c>
      <c r="H148" s="59">
        <v>1200000.0</v>
      </c>
    </row>
    <row r="149" ht="19.5" customHeight="1">
      <c r="A149" s="75" t="s">
        <v>6416</v>
      </c>
      <c r="B149" s="127" t="s">
        <v>6596</v>
      </c>
      <c r="C149" s="127"/>
      <c r="D149" s="59">
        <v>427813.0</v>
      </c>
      <c r="E149" s="59"/>
      <c r="F149" s="59">
        <v>184020.0</v>
      </c>
      <c r="G149" s="59">
        <v>850000.0</v>
      </c>
      <c r="H149" s="59">
        <v>800000.0</v>
      </c>
    </row>
    <row r="150" ht="19.5" customHeight="1">
      <c r="A150" s="75" t="s">
        <v>6535</v>
      </c>
      <c r="B150" s="127" t="s">
        <v>6600</v>
      </c>
      <c r="C150" s="127"/>
      <c r="D150" s="59">
        <v>2.4328376E7</v>
      </c>
      <c r="E150" s="59">
        <v>7497950.0</v>
      </c>
      <c r="F150" s="59">
        <v>6176270.0</v>
      </c>
      <c r="G150" s="59">
        <v>8500000.0</v>
      </c>
      <c r="H150" s="59">
        <v>2.16E7</v>
      </c>
    </row>
    <row r="151" ht="19.5" customHeight="1">
      <c r="A151" s="75" t="s">
        <v>6539</v>
      </c>
      <c r="B151" s="127" t="s">
        <v>6607</v>
      </c>
      <c r="C151" s="127"/>
      <c r="D151" s="59">
        <v>400000.0</v>
      </c>
      <c r="E151" s="59"/>
      <c r="F151" s="59"/>
      <c r="G151" s="59">
        <v>425000.0</v>
      </c>
      <c r="H151" s="59">
        <v>800000.0</v>
      </c>
    </row>
    <row r="152" ht="19.5" customHeight="1">
      <c r="A152" s="75" t="s">
        <v>6609</v>
      </c>
      <c r="B152" s="127" t="s">
        <v>6610</v>
      </c>
      <c r="C152" s="127"/>
      <c r="D152" s="59">
        <v>506112.0</v>
      </c>
      <c r="E152" s="59">
        <v>994998.0</v>
      </c>
      <c r="F152" s="59">
        <v>466396.0</v>
      </c>
      <c r="G152" s="59">
        <v>850000.0</v>
      </c>
      <c r="H152" s="59">
        <v>800000.0</v>
      </c>
    </row>
    <row r="153" ht="19.5" customHeight="1">
      <c r="A153" s="75" t="s">
        <v>6618</v>
      </c>
      <c r="B153" s="127" t="s">
        <v>6619</v>
      </c>
      <c r="C153" s="127"/>
      <c r="D153" s="59"/>
      <c r="E153" s="59">
        <v>592841.0</v>
      </c>
      <c r="F153" s="59">
        <v>948953.0</v>
      </c>
      <c r="G153" s="59">
        <v>850000.0</v>
      </c>
      <c r="H153" s="59">
        <v>800000.0</v>
      </c>
    </row>
    <row r="154" ht="19.5" customHeight="1">
      <c r="A154" s="75"/>
      <c r="B154" s="127"/>
      <c r="C154" s="127"/>
      <c r="D154" s="59"/>
      <c r="E154" s="59"/>
      <c r="F154" s="59"/>
      <c r="G154" s="59"/>
      <c r="H154" s="59"/>
    </row>
    <row r="155" ht="19.5" customHeight="1">
      <c r="A155" s="75" t="s">
        <v>6626</v>
      </c>
      <c r="B155" s="127"/>
      <c r="C155" s="127"/>
      <c r="D155" s="59">
        <v>3.2495545E7</v>
      </c>
      <c r="E155" s="59">
        <v>1.5004978E7</v>
      </c>
      <c r="F155" s="59">
        <v>1.7002182E7</v>
      </c>
      <c r="G155" s="59">
        <v>2.4005E7</v>
      </c>
      <c r="H155" s="59">
        <v>3.84E7</v>
      </c>
    </row>
    <row r="156" ht="19.5" customHeight="1">
      <c r="A156" s="75"/>
      <c r="B156" s="127"/>
      <c r="C156" s="127"/>
      <c r="D156" s="59"/>
      <c r="E156" s="59"/>
      <c r="F156" s="59"/>
      <c r="G156" s="59"/>
      <c r="H156" s="59"/>
    </row>
    <row r="157" ht="19.5" customHeight="1">
      <c r="A157" s="75" t="s">
        <v>2044</v>
      </c>
      <c r="B157" s="127"/>
      <c r="C157" s="127"/>
      <c r="D157" s="59"/>
      <c r="E157" s="59"/>
      <c r="F157" s="59"/>
      <c r="G157" s="59"/>
      <c r="H157" s="59"/>
    </row>
    <row r="158" ht="19.5" customHeight="1">
      <c r="A158" s="75" t="s">
        <v>6638</v>
      </c>
      <c r="B158" s="127" t="s">
        <v>6641</v>
      </c>
      <c r="C158" s="127"/>
      <c r="D158" s="59">
        <v>160973.0</v>
      </c>
      <c r="E158" s="59">
        <v>221055.0</v>
      </c>
      <c r="F158" s="59">
        <v>91179.0</v>
      </c>
      <c r="G158" s="59">
        <v>255000.0</v>
      </c>
      <c r="H158" s="59">
        <v>400000.0</v>
      </c>
    </row>
    <row r="159" ht="19.5" customHeight="1">
      <c r="A159" s="75" t="s">
        <v>6643</v>
      </c>
      <c r="B159" s="127" t="s">
        <v>6644</v>
      </c>
      <c r="C159" s="127"/>
      <c r="D159" s="59">
        <v>9996685.0</v>
      </c>
      <c r="E159" s="59">
        <v>1.0E7</v>
      </c>
      <c r="F159" s="59">
        <v>1.25E7</v>
      </c>
      <c r="G159" s="59">
        <v>1.275E7</v>
      </c>
      <c r="H159" s="59">
        <v>1.28E7</v>
      </c>
    </row>
    <row r="160" ht="19.5" customHeight="1">
      <c r="A160" s="75" t="s">
        <v>6647</v>
      </c>
      <c r="B160" s="127" t="s">
        <v>6649</v>
      </c>
      <c r="C160" s="127"/>
      <c r="D160" s="59">
        <v>1000000.0</v>
      </c>
      <c r="E160" s="59"/>
      <c r="F160" s="59">
        <v>1275750.0</v>
      </c>
      <c r="G160" s="59">
        <v>2550000.0</v>
      </c>
      <c r="H160" s="59">
        <v>6000000.0</v>
      </c>
    </row>
    <row r="161" ht="19.5" customHeight="1">
      <c r="A161" s="75" t="s">
        <v>6652</v>
      </c>
      <c r="B161" s="127" t="s">
        <v>6653</v>
      </c>
      <c r="C161" s="127"/>
      <c r="D161" s="59">
        <v>4.7820685E7</v>
      </c>
      <c r="E161" s="59">
        <v>3.7323284E7</v>
      </c>
      <c r="F161" s="59">
        <v>6.939299E7</v>
      </c>
      <c r="G161" s="59">
        <v>8.5E7</v>
      </c>
      <c r="H161" s="59">
        <v>9.44E7</v>
      </c>
    </row>
    <row r="162" ht="19.5" customHeight="1">
      <c r="A162" s="75" t="s">
        <v>6660</v>
      </c>
      <c r="B162" s="127" t="s">
        <v>6662</v>
      </c>
      <c r="C162" s="127"/>
      <c r="D162" s="59">
        <v>214156.0</v>
      </c>
      <c r="E162" s="59"/>
      <c r="F162" s="59">
        <v>1499453.0</v>
      </c>
      <c r="G162" s="59">
        <v>1275000.0</v>
      </c>
      <c r="H162" s="59">
        <v>1200000.0</v>
      </c>
    </row>
    <row r="163" ht="19.5" customHeight="1">
      <c r="A163" s="75" t="s">
        <v>6665</v>
      </c>
      <c r="B163" s="127" t="s">
        <v>6666</v>
      </c>
      <c r="C163" s="127"/>
      <c r="D163" s="59">
        <v>2883394.0</v>
      </c>
      <c r="E163" s="59">
        <v>8428087.0</v>
      </c>
      <c r="F163" s="59">
        <v>5000000.0</v>
      </c>
      <c r="G163" s="59">
        <v>5950000.0</v>
      </c>
      <c r="H163" s="59">
        <v>6000000.0</v>
      </c>
    </row>
    <row r="164" ht="19.5" customHeight="1">
      <c r="A164" s="75" t="s">
        <v>6671</v>
      </c>
      <c r="B164" s="127" t="s">
        <v>6672</v>
      </c>
      <c r="C164" s="127"/>
      <c r="D164" s="59"/>
      <c r="E164" s="59"/>
      <c r="F164" s="59">
        <v>3999993.0</v>
      </c>
      <c r="G164" s="59">
        <v>2550000.0</v>
      </c>
      <c r="H164" s="59">
        <v>2400000.0</v>
      </c>
    </row>
    <row r="165" ht="19.5" customHeight="1">
      <c r="A165" s="75" t="s">
        <v>6674</v>
      </c>
      <c r="B165" s="127"/>
      <c r="C165" s="127"/>
      <c r="D165" s="59"/>
      <c r="E165" s="59"/>
      <c r="F165" s="59"/>
      <c r="G165" s="59"/>
      <c r="H165" s="59"/>
    </row>
    <row r="166" ht="19.5" customHeight="1">
      <c r="A166" s="75"/>
      <c r="B166" s="127"/>
      <c r="C166" s="127"/>
      <c r="D166" s="59">
        <v>6.2075893E7</v>
      </c>
      <c r="E166" s="59">
        <v>5.5972426E7</v>
      </c>
      <c r="F166" s="59">
        <v>9.3759365E7</v>
      </c>
      <c r="G166" s="59">
        <v>1.1033E8</v>
      </c>
      <c r="H166" s="59">
        <v>1.232E8</v>
      </c>
    </row>
    <row r="167" ht="19.5" customHeight="1">
      <c r="A167" s="75" t="s">
        <v>2050</v>
      </c>
      <c r="B167" s="127"/>
      <c r="C167" s="127"/>
      <c r="D167" s="59"/>
      <c r="E167" s="59"/>
      <c r="F167" s="59"/>
      <c r="G167" s="59"/>
      <c r="H167" s="59"/>
    </row>
    <row r="168" ht="19.5" customHeight="1">
      <c r="A168" s="75" t="s">
        <v>6638</v>
      </c>
      <c r="B168" s="127" t="s">
        <v>6684</v>
      </c>
      <c r="C168" s="127"/>
      <c r="D168" s="59">
        <v>53554.0</v>
      </c>
      <c r="E168" s="59"/>
      <c r="F168" s="59">
        <v>3796.0</v>
      </c>
      <c r="G168" s="59">
        <v>85000.0</v>
      </c>
      <c r="H168" s="59"/>
    </row>
    <row r="169" ht="19.5" customHeight="1">
      <c r="A169" s="75" t="s">
        <v>6643</v>
      </c>
      <c r="B169" s="127" t="s">
        <v>6686</v>
      </c>
      <c r="C169" s="127"/>
      <c r="D169" s="59">
        <v>1.0E7</v>
      </c>
      <c r="E169" s="59">
        <v>5000000.0</v>
      </c>
      <c r="F169" s="59">
        <v>5000000.0</v>
      </c>
      <c r="G169" s="59">
        <v>4250000.0</v>
      </c>
      <c r="H169" s="59">
        <v>4000000.0</v>
      </c>
    </row>
    <row r="170" ht="19.5" customHeight="1">
      <c r="A170" s="75" t="s">
        <v>6647</v>
      </c>
      <c r="B170" s="127" t="s">
        <v>6691</v>
      </c>
      <c r="C170" s="127"/>
      <c r="D170" s="59"/>
      <c r="E170" s="59">
        <v>538551.0</v>
      </c>
      <c r="F170" s="59">
        <v>881767.0</v>
      </c>
      <c r="G170" s="59">
        <v>1700000.0</v>
      </c>
      <c r="H170" s="59">
        <v>1600000.0</v>
      </c>
    </row>
    <row r="171" ht="19.5" customHeight="1">
      <c r="A171" s="75" t="s">
        <v>6652</v>
      </c>
      <c r="B171" s="127" t="s">
        <v>6693</v>
      </c>
      <c r="C171" s="127"/>
      <c r="D171" s="59">
        <v>2.62E7</v>
      </c>
      <c r="E171" s="59">
        <v>3.1630159E7</v>
      </c>
      <c r="F171" s="59">
        <v>2.756897E7</v>
      </c>
      <c r="G171" s="59">
        <v>2.975E7</v>
      </c>
      <c r="H171" s="59">
        <v>3.2E7</v>
      </c>
    </row>
    <row r="172" ht="19.5" customHeight="1">
      <c r="A172" s="75" t="s">
        <v>6696</v>
      </c>
      <c r="B172" s="127" t="s">
        <v>6697</v>
      </c>
      <c r="C172" s="127"/>
      <c r="D172" s="59">
        <v>2500000.0</v>
      </c>
      <c r="E172" s="59">
        <v>1.2745493E7</v>
      </c>
      <c r="F172" s="59">
        <v>5669951.0</v>
      </c>
      <c r="G172" s="59">
        <v>5100000.0</v>
      </c>
      <c r="H172" s="59">
        <v>5200000.0</v>
      </c>
    </row>
    <row r="173" ht="19.5" customHeight="1">
      <c r="A173" s="75" t="s">
        <v>6698</v>
      </c>
      <c r="B173" s="127" t="s">
        <v>6700</v>
      </c>
      <c r="C173" s="127"/>
      <c r="D173" s="59">
        <v>1087476.0</v>
      </c>
      <c r="E173" s="59">
        <v>1999999.0</v>
      </c>
      <c r="F173" s="59">
        <v>221248.0</v>
      </c>
      <c r="G173" s="59">
        <v>1700000.0</v>
      </c>
      <c r="H173" s="59">
        <v>1600000.0</v>
      </c>
    </row>
    <row r="174" ht="19.5" customHeight="1">
      <c r="A174" s="75"/>
      <c r="B174" s="127"/>
      <c r="C174" s="127"/>
      <c r="D174" s="59"/>
      <c r="E174" s="59"/>
      <c r="F174" s="59"/>
      <c r="G174" s="59"/>
      <c r="H174" s="59"/>
    </row>
    <row r="175" ht="19.5" customHeight="1">
      <c r="A175" s="75" t="s">
        <v>6704</v>
      </c>
      <c r="B175" s="127"/>
      <c r="C175" s="127"/>
      <c r="D175" s="59">
        <v>3.984103E7</v>
      </c>
      <c r="E175" s="59">
        <v>5.1914202E7</v>
      </c>
      <c r="F175" s="59">
        <v>3.9345732E7</v>
      </c>
      <c r="G175" s="59">
        <v>4.2585E7</v>
      </c>
      <c r="H175" s="59">
        <v>4.44E7</v>
      </c>
    </row>
    <row r="176" ht="19.5" customHeight="1">
      <c r="A176" s="75"/>
      <c r="B176" s="127"/>
      <c r="C176" s="127"/>
      <c r="D176" s="59"/>
      <c r="E176" s="59"/>
      <c r="F176" s="59"/>
      <c r="G176" s="59"/>
      <c r="H176" s="59"/>
    </row>
    <row r="177" ht="19.5" customHeight="1">
      <c r="A177" s="75" t="s">
        <v>2056</v>
      </c>
      <c r="B177" s="127"/>
      <c r="C177" s="127"/>
      <c r="D177" s="59"/>
      <c r="E177" s="59"/>
      <c r="F177" s="59"/>
      <c r="G177" s="59"/>
      <c r="H177" s="59"/>
    </row>
    <row r="178" ht="19.5" customHeight="1">
      <c r="A178" s="75" t="s">
        <v>6638</v>
      </c>
      <c r="B178" s="127" t="s">
        <v>6710</v>
      </c>
      <c r="C178" s="127"/>
      <c r="D178" s="59">
        <v>27218.0</v>
      </c>
      <c r="E178" s="59"/>
      <c r="F178" s="59"/>
      <c r="G178" s="59">
        <v>170000.0</v>
      </c>
      <c r="H178" s="59">
        <v>400000.0</v>
      </c>
    </row>
    <row r="179" ht="19.5" customHeight="1">
      <c r="A179" s="75" t="s">
        <v>6643</v>
      </c>
      <c r="B179" s="127" t="s">
        <v>6711</v>
      </c>
      <c r="C179" s="127"/>
      <c r="D179" s="59">
        <v>2517492.0</v>
      </c>
      <c r="E179" s="59"/>
      <c r="F179" s="59">
        <v>1800000.0</v>
      </c>
      <c r="G179" s="59">
        <v>2975000.0</v>
      </c>
      <c r="H179" s="59">
        <v>2380000.0</v>
      </c>
    </row>
    <row r="180" ht="19.5" customHeight="1">
      <c r="A180" s="75" t="s">
        <v>6647</v>
      </c>
      <c r="B180" s="127" t="s">
        <v>6714</v>
      </c>
      <c r="C180" s="127"/>
      <c r="D180" s="59">
        <v>437207.0</v>
      </c>
      <c r="E180" s="59"/>
      <c r="F180" s="59">
        <v>1500000.0</v>
      </c>
      <c r="G180" s="59">
        <v>2125000.0</v>
      </c>
      <c r="H180" s="59">
        <v>2000000.0</v>
      </c>
    </row>
    <row r="181" ht="19.5" customHeight="1">
      <c r="A181" s="75" t="s">
        <v>6652</v>
      </c>
      <c r="B181" s="127" t="s">
        <v>6715</v>
      </c>
      <c r="C181" s="127"/>
      <c r="D181" s="59">
        <v>9623600.0</v>
      </c>
      <c r="E181" s="59">
        <v>4907120.0</v>
      </c>
      <c r="F181" s="59">
        <v>1.426903E7</v>
      </c>
      <c r="G181" s="59">
        <v>1.275E7</v>
      </c>
      <c r="H181" s="59">
        <v>1.6E7</v>
      </c>
    </row>
    <row r="182" ht="19.5" customHeight="1">
      <c r="A182" s="75" t="s">
        <v>6696</v>
      </c>
      <c r="B182" s="127" t="s">
        <v>6718</v>
      </c>
      <c r="C182" s="127"/>
      <c r="D182" s="59">
        <v>1596734.0</v>
      </c>
      <c r="E182" s="59">
        <v>3315071.0</v>
      </c>
      <c r="F182" s="59">
        <v>2118004.0</v>
      </c>
      <c r="G182" s="59">
        <v>2550000.0</v>
      </c>
      <c r="H182" s="59">
        <v>2400000.0</v>
      </c>
    </row>
    <row r="183" ht="19.5" customHeight="1">
      <c r="A183" s="75" t="s">
        <v>6698</v>
      </c>
      <c r="B183" s="127" t="s">
        <v>6721</v>
      </c>
      <c r="C183" s="127"/>
      <c r="D183" s="59">
        <v>757501.0</v>
      </c>
      <c r="E183" s="59">
        <v>3779153.0</v>
      </c>
      <c r="F183" s="59">
        <v>777301.0</v>
      </c>
      <c r="G183" s="59">
        <v>2125000.0</v>
      </c>
      <c r="H183" s="59">
        <v>2000000.0</v>
      </c>
    </row>
    <row r="184" ht="19.5" customHeight="1">
      <c r="A184" s="75" t="s">
        <v>6723</v>
      </c>
      <c r="B184" s="127" t="s">
        <v>6724</v>
      </c>
      <c r="C184" s="127"/>
      <c r="D184" s="59"/>
      <c r="E184" s="59"/>
      <c r="F184" s="59"/>
      <c r="G184" s="59"/>
      <c r="H184" s="59">
        <v>4000000.0</v>
      </c>
    </row>
    <row r="185" ht="19.5" customHeight="1">
      <c r="A185" s="75"/>
      <c r="B185" s="127"/>
      <c r="C185" s="127"/>
      <c r="D185" s="59"/>
      <c r="E185" s="59"/>
      <c r="F185" s="59"/>
      <c r="G185" s="59"/>
      <c r="H185" s="59"/>
    </row>
    <row r="186" ht="19.5" customHeight="1">
      <c r="A186" s="75" t="s">
        <v>6727</v>
      </c>
      <c r="B186" s="127"/>
      <c r="C186" s="127"/>
      <c r="D186" s="59">
        <v>1.4959752E7</v>
      </c>
      <c r="E186" s="59">
        <v>1.2001344E7</v>
      </c>
      <c r="F186" s="59">
        <v>2.0464335E7</v>
      </c>
      <c r="G186" s="59">
        <v>2.2695E7</v>
      </c>
      <c r="H186" s="59">
        <v>2.918E7</v>
      </c>
    </row>
    <row r="187" ht="19.5" customHeight="1">
      <c r="A187" s="236"/>
      <c r="B187" s="250"/>
      <c r="C187" s="250"/>
      <c r="D187" s="237"/>
      <c r="E187" s="237"/>
      <c r="F187" s="237"/>
      <c r="G187" s="237"/>
      <c r="H187" s="237"/>
    </row>
    <row r="188" ht="19.5" customHeight="1">
      <c r="A188" s="232" t="s">
        <v>2060</v>
      </c>
      <c r="B188" s="254"/>
      <c r="C188" s="254"/>
      <c r="D188" s="330"/>
      <c r="E188" s="330"/>
      <c r="F188" s="330"/>
      <c r="G188" s="330"/>
      <c r="H188" s="330"/>
    </row>
    <row r="189" ht="19.5" customHeight="1">
      <c r="A189" s="75" t="s">
        <v>6638</v>
      </c>
      <c r="B189" s="127" t="s">
        <v>6730</v>
      </c>
      <c r="C189" s="127"/>
      <c r="D189" s="59">
        <v>283700.0</v>
      </c>
      <c r="E189" s="59">
        <v>300000.0</v>
      </c>
      <c r="F189" s="59">
        <v>312330.0</v>
      </c>
      <c r="G189" s="59">
        <v>255000.0</v>
      </c>
      <c r="H189" s="59">
        <v>400000.0</v>
      </c>
    </row>
    <row r="190" ht="19.5" customHeight="1">
      <c r="A190" s="75" t="s">
        <v>6643</v>
      </c>
      <c r="B190" s="127" t="s">
        <v>6733</v>
      </c>
      <c r="C190" s="127"/>
      <c r="D190" s="59">
        <v>1.1799542E7</v>
      </c>
      <c r="E190" s="59">
        <v>2.0E7</v>
      </c>
      <c r="F190" s="59">
        <v>1.6E7</v>
      </c>
      <c r="G190" s="59">
        <v>1.275E7</v>
      </c>
      <c r="H190" s="59">
        <v>1.02E7</v>
      </c>
    </row>
    <row r="191" ht="19.5" customHeight="1">
      <c r="A191" s="75" t="s">
        <v>6647</v>
      </c>
      <c r="B191" s="127" t="s">
        <v>6734</v>
      </c>
      <c r="C191" s="127"/>
      <c r="D191" s="59">
        <v>1293452.0</v>
      </c>
      <c r="E191" s="59">
        <v>1582547.0</v>
      </c>
      <c r="F191" s="59">
        <v>1311173.0</v>
      </c>
      <c r="G191" s="59">
        <v>1275000.0</v>
      </c>
      <c r="H191" s="59">
        <v>2000000.0</v>
      </c>
    </row>
    <row r="192" ht="19.5" customHeight="1">
      <c r="A192" s="75" t="s">
        <v>6652</v>
      </c>
      <c r="B192" s="127" t="s">
        <v>6737</v>
      </c>
      <c r="C192" s="127"/>
      <c r="D192" s="59">
        <v>1.8602381E7</v>
      </c>
      <c r="E192" s="59">
        <v>2.498635E7</v>
      </c>
      <c r="F192" s="59">
        <v>3.0E7</v>
      </c>
      <c r="G192" s="59">
        <v>2.992E7</v>
      </c>
      <c r="H192" s="59">
        <v>4.0E7</v>
      </c>
    </row>
    <row r="193" ht="19.5" customHeight="1">
      <c r="A193" s="75" t="s">
        <v>6696</v>
      </c>
      <c r="B193" s="127" t="s">
        <v>6740</v>
      </c>
      <c r="C193" s="127"/>
      <c r="D193" s="59">
        <v>2000000.0</v>
      </c>
      <c r="E193" s="59">
        <v>3408056.0</v>
      </c>
      <c r="F193" s="59">
        <v>931193.0</v>
      </c>
      <c r="G193" s="59">
        <v>1700000.0</v>
      </c>
      <c r="H193" s="59">
        <v>1600000.0</v>
      </c>
    </row>
    <row r="194" ht="19.5" customHeight="1">
      <c r="A194" s="75" t="s">
        <v>6698</v>
      </c>
      <c r="B194" s="127" t="s">
        <v>6743</v>
      </c>
      <c r="C194" s="127"/>
      <c r="D194" s="59">
        <v>1499189.0</v>
      </c>
      <c r="E194" s="59">
        <v>1911124.0</v>
      </c>
      <c r="F194" s="59">
        <v>945888.0</v>
      </c>
      <c r="G194" s="59">
        <v>1700000.0</v>
      </c>
      <c r="H194" s="59">
        <v>1600000.0</v>
      </c>
    </row>
    <row r="195" ht="19.5" customHeight="1">
      <c r="A195" s="75" t="s">
        <v>6746</v>
      </c>
      <c r="B195" s="127" t="s">
        <v>6747</v>
      </c>
      <c r="C195" s="127"/>
      <c r="D195" s="59"/>
      <c r="E195" s="59"/>
      <c r="F195" s="59"/>
      <c r="G195" s="59"/>
      <c r="H195" s="59">
        <v>4000000.0</v>
      </c>
    </row>
    <row r="196" ht="19.5" customHeight="1">
      <c r="A196" s="75"/>
      <c r="B196" s="127"/>
      <c r="C196" s="127"/>
      <c r="D196" s="59"/>
      <c r="E196" s="59"/>
      <c r="F196" s="59"/>
      <c r="G196" s="59"/>
      <c r="H196" s="59"/>
    </row>
    <row r="197" ht="19.5" customHeight="1">
      <c r="A197" s="75" t="s">
        <v>6750</v>
      </c>
      <c r="B197" s="127"/>
      <c r="C197" s="127"/>
      <c r="D197" s="59">
        <v>3.5478264E7</v>
      </c>
      <c r="E197" s="59">
        <v>5.2188077E7</v>
      </c>
      <c r="F197" s="59">
        <v>4.9500584E7</v>
      </c>
      <c r="G197" s="59">
        <v>4.76E7</v>
      </c>
      <c r="H197" s="59">
        <v>5.98E7</v>
      </c>
    </row>
    <row r="198" ht="19.5" customHeight="1">
      <c r="A198" s="75"/>
      <c r="B198" s="127"/>
      <c r="C198" s="127"/>
      <c r="D198" s="59"/>
      <c r="E198" s="59"/>
      <c r="F198" s="59"/>
      <c r="G198" s="59"/>
      <c r="H198" s="59"/>
    </row>
    <row r="199" ht="19.5" customHeight="1">
      <c r="A199" s="75" t="s">
        <v>2068</v>
      </c>
      <c r="B199" s="127"/>
      <c r="C199" s="127"/>
      <c r="D199" s="59"/>
      <c r="E199" s="59"/>
      <c r="F199" s="59"/>
      <c r="G199" s="59"/>
      <c r="H199" s="59"/>
    </row>
    <row r="200" ht="19.5" customHeight="1">
      <c r="A200" s="75" t="s">
        <v>6638</v>
      </c>
      <c r="B200" s="127" t="s">
        <v>6753</v>
      </c>
      <c r="C200" s="127"/>
      <c r="D200" s="59">
        <v>56246.0</v>
      </c>
      <c r="E200" s="59"/>
      <c r="F200" s="59"/>
      <c r="G200" s="59">
        <v>85000.0</v>
      </c>
      <c r="H200" s="59">
        <v>160000.0</v>
      </c>
    </row>
    <row r="201" ht="19.5" customHeight="1">
      <c r="A201" s="75" t="s">
        <v>6754</v>
      </c>
      <c r="B201" s="127" t="s">
        <v>6755</v>
      </c>
      <c r="C201" s="127"/>
      <c r="D201" s="59">
        <v>2.4856875E7</v>
      </c>
      <c r="E201" s="59">
        <v>2.504933E7</v>
      </c>
      <c r="F201" s="59">
        <v>4.139476E7</v>
      </c>
      <c r="G201" s="59">
        <v>3.4E7</v>
      </c>
      <c r="H201" s="59">
        <v>3.56E7</v>
      </c>
    </row>
    <row r="202" ht="19.5" customHeight="1">
      <c r="A202" s="75" t="s">
        <v>6756</v>
      </c>
      <c r="B202" s="127" t="s">
        <v>6757</v>
      </c>
      <c r="C202" s="127"/>
      <c r="D202" s="59">
        <v>500000.0</v>
      </c>
      <c r="E202" s="59">
        <v>774589.0</v>
      </c>
      <c r="F202" s="59">
        <v>679086.0</v>
      </c>
      <c r="G202" s="59">
        <v>850000.0</v>
      </c>
      <c r="H202" s="59">
        <v>800000.0</v>
      </c>
    </row>
    <row r="203" ht="19.5" customHeight="1">
      <c r="A203" s="75" t="s">
        <v>6758</v>
      </c>
      <c r="B203" s="127" t="s">
        <v>6759</v>
      </c>
      <c r="C203" s="127"/>
      <c r="D203" s="59">
        <v>1349798.0</v>
      </c>
      <c r="E203" s="59">
        <v>531102.0</v>
      </c>
      <c r="F203" s="59">
        <v>298824.0</v>
      </c>
      <c r="G203" s="59">
        <v>1275000.0</v>
      </c>
      <c r="H203" s="59">
        <v>1600000.0</v>
      </c>
    </row>
    <row r="204" ht="19.5" customHeight="1">
      <c r="A204" s="75" t="s">
        <v>6760</v>
      </c>
      <c r="B204" s="127" t="s">
        <v>6761</v>
      </c>
      <c r="C204" s="127"/>
      <c r="D204" s="59"/>
      <c r="E204" s="59">
        <v>879165.0</v>
      </c>
      <c r="F204" s="59"/>
      <c r="G204" s="59"/>
      <c r="H204" s="59"/>
    </row>
    <row r="205" ht="19.5" customHeight="1">
      <c r="A205" s="75" t="s">
        <v>6762</v>
      </c>
      <c r="B205" s="127" t="s">
        <v>6763</v>
      </c>
      <c r="C205" s="127"/>
      <c r="D205" s="59"/>
      <c r="E205" s="59">
        <v>688526.0</v>
      </c>
      <c r="F205" s="59"/>
      <c r="G205" s="59"/>
      <c r="H205" s="59"/>
    </row>
    <row r="206" ht="19.5" customHeight="1">
      <c r="A206" s="75" t="s">
        <v>6764</v>
      </c>
      <c r="B206" s="127"/>
      <c r="C206" s="127"/>
      <c r="D206" s="59">
        <v>2.6762919E7</v>
      </c>
      <c r="E206" s="59">
        <v>2.7922712E7</v>
      </c>
      <c r="F206" s="59">
        <v>4.237267E7</v>
      </c>
      <c r="G206" s="59">
        <v>3.621E7</v>
      </c>
      <c r="H206" s="59">
        <v>3.816E7</v>
      </c>
    </row>
    <row r="207" ht="19.5" customHeight="1">
      <c r="A207" s="75"/>
      <c r="B207" s="127"/>
      <c r="C207" s="127"/>
      <c r="D207" s="59"/>
      <c r="E207" s="59"/>
      <c r="F207" s="59"/>
      <c r="G207" s="59"/>
      <c r="H207" s="59"/>
    </row>
    <row r="208" ht="19.5" customHeight="1">
      <c r="A208" s="75" t="s">
        <v>2073</v>
      </c>
      <c r="B208" s="127"/>
      <c r="C208" s="127"/>
      <c r="D208" s="59"/>
      <c r="E208" s="59"/>
      <c r="F208" s="59"/>
      <c r="G208" s="59"/>
      <c r="H208" s="59"/>
    </row>
    <row r="209" ht="19.5" customHeight="1">
      <c r="A209" s="75" t="s">
        <v>6638</v>
      </c>
      <c r="B209" s="127" t="s">
        <v>6765</v>
      </c>
      <c r="C209" s="127"/>
      <c r="D209" s="59">
        <v>62272.0</v>
      </c>
      <c r="E209" s="59"/>
      <c r="F209" s="59"/>
      <c r="G209" s="59">
        <v>170000.0</v>
      </c>
      <c r="H209" s="59">
        <v>240000.0</v>
      </c>
    </row>
    <row r="210" ht="19.5" customHeight="1">
      <c r="A210" s="75" t="s">
        <v>6754</v>
      </c>
      <c r="B210" s="127" t="s">
        <v>6766</v>
      </c>
      <c r="C210" s="127"/>
      <c r="D210" s="59">
        <v>2982160.0</v>
      </c>
      <c r="E210" s="59">
        <v>2977129.0</v>
      </c>
      <c r="F210" s="59">
        <v>4996754.0</v>
      </c>
      <c r="G210" s="59">
        <v>4250000.0</v>
      </c>
      <c r="H210" s="59">
        <v>8144000.0</v>
      </c>
    </row>
    <row r="211" ht="19.5" customHeight="1">
      <c r="A211" s="75" t="s">
        <v>6756</v>
      </c>
      <c r="B211" s="127" t="s">
        <v>6767</v>
      </c>
      <c r="C211" s="127"/>
      <c r="D211" s="59">
        <v>58093.0</v>
      </c>
      <c r="E211" s="59">
        <v>175287.0</v>
      </c>
      <c r="F211" s="59">
        <v>211498.0</v>
      </c>
      <c r="G211" s="59">
        <v>425000.0</v>
      </c>
      <c r="H211" s="59">
        <v>800000.0</v>
      </c>
    </row>
    <row r="212" ht="19.5" customHeight="1">
      <c r="A212" s="75" t="s">
        <v>6758</v>
      </c>
      <c r="B212" s="127" t="s">
        <v>6768</v>
      </c>
      <c r="C212" s="127"/>
      <c r="D212" s="59">
        <v>1499794.0</v>
      </c>
      <c r="E212" s="59">
        <v>517301.0</v>
      </c>
      <c r="F212" s="59">
        <v>119130.0</v>
      </c>
      <c r="G212" s="59">
        <v>680000.0</v>
      </c>
      <c r="H212" s="59">
        <v>1200000.0</v>
      </c>
    </row>
    <row r="213" ht="19.5" customHeight="1">
      <c r="A213" s="75" t="s">
        <v>6769</v>
      </c>
      <c r="B213" s="127"/>
      <c r="C213" s="127"/>
      <c r="D213" s="59">
        <v>4602319.0</v>
      </c>
      <c r="E213" s="59">
        <v>3669717.0</v>
      </c>
      <c r="F213" s="59">
        <v>5327382.0</v>
      </c>
      <c r="G213" s="59">
        <v>5525000.0</v>
      </c>
      <c r="H213" s="59">
        <v>1.0384E7</v>
      </c>
    </row>
    <row r="214" ht="19.5" customHeight="1">
      <c r="A214" s="75"/>
      <c r="B214" s="127"/>
      <c r="C214" s="127"/>
      <c r="D214" s="59"/>
      <c r="E214" s="59"/>
      <c r="F214" s="59"/>
      <c r="G214" s="59"/>
      <c r="H214" s="59"/>
    </row>
    <row r="215" ht="19.5" customHeight="1">
      <c r="A215" s="75" t="s">
        <v>2078</v>
      </c>
      <c r="B215" s="127" t="s">
        <v>6770</v>
      </c>
      <c r="C215" s="127"/>
      <c r="D215" s="59">
        <v>6.98794E8</v>
      </c>
      <c r="E215" s="59">
        <v>1.387584E9</v>
      </c>
      <c r="F215" s="59">
        <v>1.633024639E9</v>
      </c>
      <c r="G215" s="59">
        <v>1.98128E9</v>
      </c>
      <c r="H215" s="59">
        <v>2.25182E9</v>
      </c>
    </row>
    <row r="216" ht="19.5" customHeight="1">
      <c r="A216" s="75"/>
      <c r="B216" s="127"/>
      <c r="C216" s="127"/>
      <c r="D216" s="59"/>
      <c r="E216" s="59"/>
      <c r="F216" s="59"/>
      <c r="G216" s="59"/>
      <c r="H216" s="59"/>
    </row>
    <row r="217" ht="19.5" customHeight="1">
      <c r="A217" s="75" t="s">
        <v>5698</v>
      </c>
      <c r="B217" s="127"/>
      <c r="C217" s="127"/>
      <c r="D217" s="59">
        <v>2.589673373E9</v>
      </c>
      <c r="E217" s="59">
        <v>3.445666802E9</v>
      </c>
      <c r="F217" s="59">
        <v>3.873117601E9</v>
      </c>
      <c r="G217" s="59">
        <v>4.287015356E9</v>
      </c>
      <c r="H217" s="59">
        <v>4.783205406E9</v>
      </c>
    </row>
    <row r="218" ht="19.5" customHeight="1">
      <c r="A218" s="236"/>
      <c r="B218" s="250"/>
      <c r="C218" s="250"/>
      <c r="D218" s="237"/>
      <c r="E218" s="237"/>
      <c r="F218" s="237"/>
      <c r="G218" s="237"/>
      <c r="H218" s="237"/>
    </row>
    <row r="219" ht="19.5" customHeight="1">
      <c r="A219" s="232" t="s">
        <v>2082</v>
      </c>
      <c r="B219" s="254"/>
      <c r="C219" s="254"/>
      <c r="D219" s="330"/>
      <c r="E219" s="330"/>
      <c r="F219" s="330"/>
      <c r="G219" s="330"/>
      <c r="H219" s="330"/>
    </row>
    <row r="220" ht="19.5" customHeight="1">
      <c r="A220" s="75" t="s">
        <v>2090</v>
      </c>
      <c r="B220" s="127"/>
      <c r="C220" s="127"/>
      <c r="D220" s="59"/>
      <c r="E220" s="59"/>
      <c r="F220" s="59"/>
      <c r="G220" s="59"/>
      <c r="H220" s="59"/>
    </row>
    <row r="221" ht="19.5" customHeight="1">
      <c r="A221" s="75" t="s">
        <v>6780</v>
      </c>
      <c r="B221" s="127" t="s">
        <v>6782</v>
      </c>
      <c r="C221" s="127"/>
      <c r="D221" s="59">
        <v>2357893.0</v>
      </c>
      <c r="E221" s="59">
        <v>6916097.0</v>
      </c>
      <c r="F221" s="59">
        <v>2.2782851E7</v>
      </c>
      <c r="G221" s="59">
        <v>1.0E7</v>
      </c>
      <c r="H221" s="59">
        <v>3.35E7</v>
      </c>
    </row>
    <row r="222" ht="19.5" customHeight="1">
      <c r="A222" s="75" t="s">
        <v>6786</v>
      </c>
      <c r="B222" s="127" t="s">
        <v>6788</v>
      </c>
      <c r="C222" s="127"/>
      <c r="D222" s="59">
        <v>5.177913E7</v>
      </c>
      <c r="E222" s="59">
        <v>5.3272611E7</v>
      </c>
      <c r="F222" s="59">
        <v>5.2027052E7</v>
      </c>
      <c r="G222" s="59">
        <v>5.5E7</v>
      </c>
      <c r="H222" s="59">
        <v>6.0E7</v>
      </c>
    </row>
    <row r="223" ht="19.5" customHeight="1">
      <c r="A223" s="75" t="s">
        <v>4568</v>
      </c>
      <c r="B223" s="127" t="s">
        <v>6795</v>
      </c>
      <c r="C223" s="127"/>
      <c r="D223" s="59"/>
      <c r="E223" s="59">
        <v>148642.0</v>
      </c>
      <c r="F223" s="59"/>
      <c r="G223" s="59">
        <v>187000.0</v>
      </c>
      <c r="H223" s="59">
        <v>160000.0</v>
      </c>
    </row>
    <row r="224" ht="19.5" customHeight="1">
      <c r="A224" s="75" t="s">
        <v>6803</v>
      </c>
      <c r="B224" s="127" t="s">
        <v>6805</v>
      </c>
      <c r="C224" s="127"/>
      <c r="D224" s="59">
        <v>1.5182039E7</v>
      </c>
      <c r="E224" s="59">
        <v>1.3793371E7</v>
      </c>
      <c r="F224" s="59">
        <v>1.9469178E7</v>
      </c>
      <c r="G224" s="59">
        <v>1.74165E7</v>
      </c>
      <c r="H224" s="59">
        <v>1.691096E7</v>
      </c>
    </row>
    <row r="225" ht="19.5" customHeight="1">
      <c r="A225" s="75" t="s">
        <v>6812</v>
      </c>
      <c r="B225" s="127" t="s">
        <v>6815</v>
      </c>
      <c r="C225" s="127"/>
      <c r="D225" s="59">
        <v>8898956.0</v>
      </c>
      <c r="E225" s="59">
        <v>8055076.0</v>
      </c>
      <c r="F225" s="59">
        <v>1.0443347E7</v>
      </c>
      <c r="G225" s="59">
        <v>1.13475E7</v>
      </c>
      <c r="H225" s="59">
        <v>1.39468E7</v>
      </c>
    </row>
    <row r="226" ht="19.5" customHeight="1">
      <c r="A226" s="75" t="s">
        <v>6822</v>
      </c>
      <c r="B226" s="127" t="s">
        <v>6824</v>
      </c>
      <c r="C226" s="127"/>
      <c r="D226" s="59">
        <v>6538903.0</v>
      </c>
      <c r="E226" s="59">
        <v>7585195.0</v>
      </c>
      <c r="F226" s="59">
        <v>7733081.0</v>
      </c>
      <c r="G226" s="59">
        <v>9350000.0</v>
      </c>
      <c r="H226" s="59">
        <v>1.473528E7</v>
      </c>
    </row>
    <row r="227" ht="19.5" customHeight="1">
      <c r="A227" s="75" t="s">
        <v>6831</v>
      </c>
      <c r="B227" s="127" t="s">
        <v>6835</v>
      </c>
      <c r="C227" s="127"/>
      <c r="D227" s="59">
        <v>7883426.0</v>
      </c>
      <c r="E227" s="59">
        <v>9144525.0</v>
      </c>
      <c r="F227" s="59">
        <v>9253869.0</v>
      </c>
      <c r="G227" s="59">
        <v>1.0625E7</v>
      </c>
      <c r="H227" s="59">
        <v>1.425376E7</v>
      </c>
    </row>
    <row r="228" ht="19.5" customHeight="1">
      <c r="A228" s="75" t="s">
        <v>6870</v>
      </c>
      <c r="B228" s="127" t="s">
        <v>6872</v>
      </c>
      <c r="C228" s="127"/>
      <c r="D228" s="59">
        <v>2169386.0</v>
      </c>
      <c r="E228" s="59">
        <v>3221618.0</v>
      </c>
      <c r="F228" s="59">
        <v>1522641.0</v>
      </c>
      <c r="G228" s="59">
        <v>3400000.0</v>
      </c>
      <c r="H228" s="59">
        <v>4354800.0</v>
      </c>
    </row>
    <row r="229" ht="19.5" customHeight="1">
      <c r="A229" s="75" t="s">
        <v>6875</v>
      </c>
      <c r="B229" s="127" t="s">
        <v>6876</v>
      </c>
      <c r="C229" s="127"/>
      <c r="D229" s="59">
        <v>4007845.0</v>
      </c>
      <c r="E229" s="59">
        <v>3766473.0</v>
      </c>
      <c r="F229" s="59">
        <v>3634083.0</v>
      </c>
      <c r="G229" s="59">
        <v>4675000.0</v>
      </c>
      <c r="H229" s="59">
        <v>8960400.0</v>
      </c>
    </row>
    <row r="230" ht="19.5" customHeight="1">
      <c r="A230" s="75" t="s">
        <v>815</v>
      </c>
      <c r="B230" s="127" t="s">
        <v>6882</v>
      </c>
      <c r="C230" s="127"/>
      <c r="D230" s="59"/>
      <c r="E230" s="59">
        <v>8.5624045E7</v>
      </c>
      <c r="F230" s="59">
        <v>9.1105933E7</v>
      </c>
      <c r="G230" s="59">
        <v>9.9025E7</v>
      </c>
      <c r="H230" s="59">
        <v>8.392E7</v>
      </c>
    </row>
    <row r="231" ht="19.5" customHeight="1">
      <c r="A231" s="75" t="s">
        <v>820</v>
      </c>
      <c r="B231" s="127" t="s">
        <v>6890</v>
      </c>
      <c r="C231" s="127"/>
      <c r="D231" s="59"/>
      <c r="E231" s="59">
        <v>1.6576226E7</v>
      </c>
      <c r="F231" s="59">
        <v>2.6960941E7</v>
      </c>
      <c r="G231" s="59">
        <v>4.31E7</v>
      </c>
      <c r="H231" s="59">
        <v>3.36E7</v>
      </c>
    </row>
    <row r="232" ht="19.5" customHeight="1">
      <c r="A232" s="75" t="s">
        <v>6901</v>
      </c>
      <c r="B232" s="127" t="s">
        <v>6905</v>
      </c>
      <c r="C232" s="127"/>
      <c r="D232" s="59"/>
      <c r="E232" s="59"/>
      <c r="F232" s="59">
        <v>4002649.0</v>
      </c>
      <c r="G232" s="59">
        <v>3.4E7</v>
      </c>
      <c r="H232" s="59">
        <v>1.6E7</v>
      </c>
    </row>
    <row r="233" ht="19.5" customHeight="1">
      <c r="A233" s="75"/>
      <c r="B233" s="127"/>
      <c r="C233" s="127"/>
      <c r="D233" s="59"/>
      <c r="E233" s="59"/>
      <c r="F233" s="59"/>
      <c r="G233" s="59"/>
      <c r="H233" s="59"/>
    </row>
    <row r="234" ht="19.5" customHeight="1">
      <c r="A234" s="75" t="s">
        <v>6925</v>
      </c>
      <c r="B234" s="127"/>
      <c r="C234" s="127"/>
      <c r="D234" s="59">
        <v>9.8817578E7</v>
      </c>
      <c r="E234" s="59">
        <v>2.08103879E8</v>
      </c>
      <c r="F234" s="59">
        <v>2.48935625E8</v>
      </c>
      <c r="G234" s="59">
        <v>2.98126E8</v>
      </c>
      <c r="H234" s="59">
        <v>3.00342E8</v>
      </c>
    </row>
    <row r="235" ht="19.5" customHeight="1">
      <c r="A235" s="75"/>
      <c r="B235" s="127"/>
      <c r="C235" s="127"/>
      <c r="D235" s="59"/>
      <c r="E235" s="59"/>
      <c r="F235" s="59"/>
      <c r="G235" s="59"/>
      <c r="H235" s="59"/>
    </row>
    <row r="236" ht="19.5" customHeight="1">
      <c r="A236" s="75" t="s">
        <v>6935</v>
      </c>
      <c r="B236" s="127"/>
      <c r="C236" s="127"/>
      <c r="D236" s="59"/>
      <c r="E236" s="59"/>
      <c r="F236" s="59"/>
      <c r="G236" s="59"/>
      <c r="H236" s="59"/>
    </row>
    <row r="237" ht="19.5" customHeight="1">
      <c r="A237" s="75" t="s">
        <v>6939</v>
      </c>
      <c r="B237" s="127" t="s">
        <v>6941</v>
      </c>
      <c r="C237" s="127"/>
      <c r="D237" s="59">
        <v>4.0676089E7</v>
      </c>
      <c r="E237" s="59">
        <v>4.6423086E7</v>
      </c>
      <c r="F237" s="59">
        <v>4.8105627E7</v>
      </c>
      <c r="G237" s="59">
        <v>5.0E7</v>
      </c>
      <c r="H237" s="59">
        <v>6.7261E7</v>
      </c>
    </row>
    <row r="238" ht="19.5" customHeight="1">
      <c r="A238" s="75"/>
      <c r="B238" s="127"/>
      <c r="C238" s="127"/>
      <c r="D238" s="59"/>
      <c r="E238" s="59"/>
      <c r="F238" s="59"/>
      <c r="G238" s="59"/>
      <c r="H238" s="59"/>
    </row>
    <row r="239" ht="19.5" customHeight="1">
      <c r="A239" s="75" t="s">
        <v>6395</v>
      </c>
      <c r="B239" s="127"/>
      <c r="C239" s="127"/>
      <c r="D239" s="59">
        <v>4.0676089E7</v>
      </c>
      <c r="E239" s="59">
        <v>4.6423086E7</v>
      </c>
      <c r="F239" s="59">
        <v>4.8105627E7</v>
      </c>
      <c r="G239" s="59">
        <v>5.0E7</v>
      </c>
      <c r="H239" s="59">
        <v>6.7261E7</v>
      </c>
    </row>
    <row r="240" ht="19.5" customHeight="1">
      <c r="A240" s="75"/>
      <c r="B240" s="127"/>
      <c r="C240" s="127"/>
      <c r="D240" s="59"/>
      <c r="E240" s="59"/>
      <c r="F240" s="59"/>
      <c r="G240" s="59"/>
      <c r="H240" s="59"/>
    </row>
    <row r="241" ht="19.5" customHeight="1">
      <c r="A241" s="75" t="s">
        <v>6400</v>
      </c>
      <c r="B241" s="127"/>
      <c r="C241" s="127"/>
      <c r="D241" s="59">
        <v>1.39493667E8</v>
      </c>
      <c r="E241" s="59">
        <v>2.54526965E8</v>
      </c>
      <c r="F241" s="59">
        <v>2.97041252E8</v>
      </c>
      <c r="G241" s="59">
        <v>3.48126E8</v>
      </c>
      <c r="H241" s="59">
        <v>3.67603E8</v>
      </c>
    </row>
    <row r="242" ht="19.5" customHeight="1">
      <c r="A242" s="75"/>
      <c r="B242" s="127"/>
      <c r="C242" s="127"/>
      <c r="D242" s="59"/>
      <c r="E242" s="59"/>
      <c r="F242" s="59"/>
      <c r="G242" s="59"/>
      <c r="H242" s="59"/>
    </row>
    <row r="243" ht="19.5" customHeight="1">
      <c r="A243" s="75" t="s">
        <v>2095</v>
      </c>
      <c r="B243" s="127"/>
      <c r="C243" s="127"/>
      <c r="D243" s="59"/>
      <c r="E243" s="59"/>
      <c r="F243" s="59"/>
      <c r="G243" s="59"/>
      <c r="H243" s="59"/>
    </row>
    <row r="244" ht="19.5" customHeight="1">
      <c r="A244" s="75" t="s">
        <v>8107</v>
      </c>
      <c r="B244" s="127" t="s">
        <v>8110</v>
      </c>
      <c r="C244" s="127"/>
      <c r="D244" s="59">
        <v>1.7345665E7</v>
      </c>
      <c r="E244" s="59">
        <v>1.9275997E7</v>
      </c>
      <c r="F244" s="59">
        <v>1.7695546E7</v>
      </c>
      <c r="G244" s="59">
        <v>2.1E7</v>
      </c>
      <c r="H244" s="59">
        <v>2.0E7</v>
      </c>
    </row>
    <row r="245" ht="19.5" customHeight="1">
      <c r="A245" s="75" t="s">
        <v>830</v>
      </c>
      <c r="B245" s="127" t="s">
        <v>8121</v>
      </c>
      <c r="C245" s="127"/>
      <c r="D245" s="59">
        <v>47489.0</v>
      </c>
      <c r="E245" s="59">
        <v>131961.0</v>
      </c>
      <c r="F245" s="59">
        <v>198624.0</v>
      </c>
      <c r="G245" s="59">
        <v>170000.0</v>
      </c>
      <c r="H245" s="59"/>
    </row>
    <row r="246" ht="19.5" customHeight="1">
      <c r="A246" s="75" t="s">
        <v>8123</v>
      </c>
      <c r="B246" s="127" t="s">
        <v>8167</v>
      </c>
      <c r="C246" s="127"/>
      <c r="D246" s="59">
        <v>6318583.0</v>
      </c>
      <c r="E246" s="59">
        <v>5442420.0</v>
      </c>
      <c r="F246" s="59">
        <v>1210330.0</v>
      </c>
      <c r="G246" s="59">
        <v>8500000.0</v>
      </c>
      <c r="H246" s="59">
        <v>8000000.0</v>
      </c>
    </row>
    <row r="247" ht="19.5" customHeight="1">
      <c r="A247" s="75" t="s">
        <v>8176</v>
      </c>
      <c r="B247" s="127" t="s">
        <v>8180</v>
      </c>
      <c r="C247" s="127"/>
      <c r="D247" s="59">
        <v>1500.0</v>
      </c>
      <c r="E247" s="59">
        <v>146594.0</v>
      </c>
      <c r="F247" s="59">
        <v>258962.0</v>
      </c>
      <c r="G247" s="59">
        <v>680000.0</v>
      </c>
      <c r="H247" s="59">
        <v>800000.0</v>
      </c>
    </row>
    <row r="248" ht="19.5" customHeight="1">
      <c r="A248" s="75" t="s">
        <v>8186</v>
      </c>
      <c r="B248" s="127" t="s">
        <v>8187</v>
      </c>
      <c r="C248" s="127"/>
      <c r="D248" s="59">
        <v>85654.0</v>
      </c>
      <c r="E248" s="59"/>
      <c r="F248" s="59"/>
      <c r="G248" s="59">
        <v>255000.0</v>
      </c>
      <c r="H248" s="59">
        <v>320000.0</v>
      </c>
    </row>
    <row r="249" ht="19.5" customHeight="1">
      <c r="A249" s="75" t="s">
        <v>8193</v>
      </c>
      <c r="B249" s="127" t="s">
        <v>8196</v>
      </c>
      <c r="C249" s="127"/>
      <c r="D249" s="59">
        <v>426398.0</v>
      </c>
      <c r="E249" s="59"/>
      <c r="F249" s="59">
        <v>100000.0</v>
      </c>
      <c r="G249" s="59">
        <v>170000.0</v>
      </c>
      <c r="H249" s="59">
        <v>400000.0</v>
      </c>
    </row>
    <row r="250" ht="19.5" customHeight="1">
      <c r="A250" s="75" t="s">
        <v>8204</v>
      </c>
      <c r="B250" s="127" t="s">
        <v>8208</v>
      </c>
      <c r="C250" s="127"/>
      <c r="D250" s="59">
        <v>451528.0</v>
      </c>
      <c r="E250" s="59">
        <v>72658.0</v>
      </c>
      <c r="F250" s="59"/>
      <c r="G250" s="59">
        <v>400000.0</v>
      </c>
      <c r="H250" s="59">
        <v>320000.0</v>
      </c>
    </row>
    <row r="251" ht="19.5" customHeight="1">
      <c r="A251" s="75" t="s">
        <v>8220</v>
      </c>
      <c r="B251" s="127" t="s">
        <v>9388</v>
      </c>
      <c r="C251" s="127"/>
      <c r="D251" s="59"/>
      <c r="E251" s="59"/>
      <c r="F251" s="59">
        <v>200000.0</v>
      </c>
      <c r="G251" s="59">
        <v>170000.0</v>
      </c>
      <c r="H251" s="59">
        <v>400000.0</v>
      </c>
    </row>
    <row r="252" ht="19.5" customHeight="1">
      <c r="A252" s="75" t="s">
        <v>9400</v>
      </c>
      <c r="B252" s="127" t="s">
        <v>9402</v>
      </c>
      <c r="C252" s="127"/>
      <c r="D252" s="59"/>
      <c r="E252" s="59"/>
      <c r="F252" s="59"/>
      <c r="G252" s="59">
        <v>42500.0</v>
      </c>
      <c r="H252" s="59">
        <v>40000.0</v>
      </c>
    </row>
    <row r="253" ht="19.5" customHeight="1">
      <c r="A253" s="75"/>
      <c r="B253" s="127"/>
      <c r="C253" s="127"/>
      <c r="D253" s="59"/>
      <c r="E253" s="59"/>
      <c r="F253" s="59"/>
      <c r="G253" s="59"/>
      <c r="H253" s="59"/>
    </row>
    <row r="254" ht="19.5" customHeight="1">
      <c r="A254" s="75" t="s">
        <v>5006</v>
      </c>
      <c r="B254" s="127"/>
      <c r="C254" s="127"/>
      <c r="D254" s="59">
        <v>2.4676817E7</v>
      </c>
      <c r="E254" s="59">
        <v>2.506963E7</v>
      </c>
      <c r="F254" s="59">
        <v>1.9663462E7</v>
      </c>
      <c r="G254" s="59">
        <v>3.13875E7</v>
      </c>
      <c r="H254" s="59">
        <v>3.028E7</v>
      </c>
    </row>
    <row r="255" ht="19.5" customHeight="1">
      <c r="A255" s="236"/>
      <c r="B255" s="250"/>
      <c r="C255" s="250"/>
      <c r="D255" s="237"/>
      <c r="E255" s="237"/>
      <c r="F255" s="237"/>
      <c r="G255" s="237"/>
      <c r="H255" s="237"/>
    </row>
    <row r="256" ht="19.5" customHeight="1">
      <c r="A256" s="232" t="s">
        <v>2100</v>
      </c>
      <c r="B256" s="254"/>
      <c r="C256" s="254"/>
      <c r="D256" s="330"/>
      <c r="E256" s="330"/>
      <c r="F256" s="330"/>
      <c r="G256" s="330"/>
      <c r="H256" s="330"/>
    </row>
    <row r="257" ht="19.5" customHeight="1">
      <c r="A257" s="75" t="s">
        <v>3019</v>
      </c>
      <c r="B257" s="127" t="s">
        <v>9427</v>
      </c>
      <c r="C257" s="127"/>
      <c r="D257" s="59">
        <v>1.0493863E7</v>
      </c>
      <c r="E257" s="59">
        <v>8692942.0</v>
      </c>
      <c r="F257" s="59">
        <v>8660554.0</v>
      </c>
      <c r="G257" s="59">
        <v>1.25E7</v>
      </c>
      <c r="H257" s="59">
        <v>1.0E7</v>
      </c>
    </row>
    <row r="258" ht="19.5" customHeight="1">
      <c r="A258" s="75" t="s">
        <v>830</v>
      </c>
      <c r="B258" s="127" t="s">
        <v>9435</v>
      </c>
      <c r="C258" s="127"/>
      <c r="D258" s="59">
        <v>4020.0</v>
      </c>
      <c r="E258" s="59">
        <v>91934.0</v>
      </c>
      <c r="F258" s="59">
        <v>10513.0</v>
      </c>
      <c r="G258" s="59">
        <v>85000.0</v>
      </c>
      <c r="H258" s="59">
        <v>80000.0</v>
      </c>
    </row>
    <row r="259" ht="19.5" customHeight="1">
      <c r="A259" s="75" t="s">
        <v>9444</v>
      </c>
      <c r="B259" s="127" t="s">
        <v>9447</v>
      </c>
      <c r="C259" s="127"/>
      <c r="D259" s="59">
        <v>5267880.0</v>
      </c>
      <c r="E259" s="59">
        <v>8278760.0</v>
      </c>
      <c r="F259" s="59">
        <v>1.210556E7</v>
      </c>
      <c r="G259" s="59">
        <v>1.0625E7</v>
      </c>
      <c r="H259" s="59">
        <v>1.0E7</v>
      </c>
    </row>
    <row r="260" ht="19.5" customHeight="1">
      <c r="A260" s="75" t="s">
        <v>9455</v>
      </c>
      <c r="B260" s="127" t="s">
        <v>9457</v>
      </c>
      <c r="C260" s="127"/>
      <c r="D260" s="59">
        <v>25360.0</v>
      </c>
      <c r="E260" s="59">
        <v>801661.0</v>
      </c>
      <c r="F260" s="59">
        <v>540558.0</v>
      </c>
      <c r="G260" s="59">
        <v>765000.0</v>
      </c>
      <c r="H260" s="59">
        <v>400000.0</v>
      </c>
    </row>
    <row r="261" ht="19.5" customHeight="1">
      <c r="A261" s="75" t="s">
        <v>9464</v>
      </c>
      <c r="B261" s="127" t="s">
        <v>9465</v>
      </c>
      <c r="C261" s="127"/>
      <c r="D261" s="59"/>
      <c r="E261" s="59"/>
      <c r="F261" s="59"/>
      <c r="G261" s="59">
        <v>51000.0</v>
      </c>
      <c r="H261" s="59">
        <v>40000.0</v>
      </c>
    </row>
    <row r="262" ht="19.5" customHeight="1">
      <c r="A262" s="75" t="s">
        <v>9472</v>
      </c>
      <c r="B262" s="127" t="s">
        <v>9473</v>
      </c>
      <c r="C262" s="127"/>
      <c r="D262" s="59"/>
      <c r="E262" s="59"/>
      <c r="F262" s="59">
        <v>48885.0</v>
      </c>
      <c r="G262" s="59">
        <v>212500.0</v>
      </c>
      <c r="H262" s="59">
        <v>160000.0</v>
      </c>
    </row>
    <row r="263" ht="19.5" customHeight="1">
      <c r="A263" s="75" t="s">
        <v>9477</v>
      </c>
      <c r="B263" s="127" t="s">
        <v>9480</v>
      </c>
      <c r="C263" s="127"/>
      <c r="D263" s="59">
        <v>2611.0</v>
      </c>
      <c r="E263" s="59"/>
      <c r="F263" s="59">
        <v>135523.0</v>
      </c>
      <c r="G263" s="59">
        <v>170000.0</v>
      </c>
      <c r="H263" s="59"/>
    </row>
    <row r="264" ht="19.5" customHeight="1">
      <c r="A264" s="75" t="s">
        <v>9487</v>
      </c>
      <c r="B264" s="127" t="s">
        <v>9490</v>
      </c>
      <c r="C264" s="127"/>
      <c r="D264" s="59"/>
      <c r="E264" s="59">
        <v>144606.0</v>
      </c>
      <c r="F264" s="59">
        <v>247208.0</v>
      </c>
      <c r="G264" s="59">
        <v>510000.0</v>
      </c>
      <c r="H264" s="59">
        <v>800000.0</v>
      </c>
    </row>
    <row r="265" ht="19.5" customHeight="1">
      <c r="A265" s="75" t="s">
        <v>9496</v>
      </c>
      <c r="B265" s="127" t="s">
        <v>9498</v>
      </c>
      <c r="C265" s="127"/>
      <c r="D265" s="59"/>
      <c r="E265" s="59">
        <v>600000.0</v>
      </c>
      <c r="F265" s="59"/>
      <c r="G265" s="59">
        <v>425000.0</v>
      </c>
      <c r="H265" s="59">
        <v>800000.0</v>
      </c>
    </row>
    <row r="266" ht="19.5" customHeight="1">
      <c r="A266" s="75" t="s">
        <v>9505</v>
      </c>
      <c r="B266" s="127" t="s">
        <v>9506</v>
      </c>
      <c r="C266" s="127"/>
      <c r="D266" s="59"/>
      <c r="E266" s="59"/>
      <c r="F266" s="59"/>
      <c r="G266" s="59">
        <v>170000.0</v>
      </c>
      <c r="H266" s="59">
        <v>160000.0</v>
      </c>
    </row>
    <row r="267" ht="19.5" customHeight="1">
      <c r="A267" s="75" t="s">
        <v>9516</v>
      </c>
      <c r="B267" s="127" t="s">
        <v>9517</v>
      </c>
      <c r="C267" s="127"/>
      <c r="D267" s="59"/>
      <c r="E267" s="59">
        <v>140131.0</v>
      </c>
      <c r="F267" s="59"/>
      <c r="G267" s="59">
        <v>170000.0</v>
      </c>
      <c r="H267" s="59">
        <v>160000.0</v>
      </c>
    </row>
    <row r="268" ht="19.5" customHeight="1">
      <c r="A268" s="75" t="s">
        <v>9525</v>
      </c>
      <c r="B268" s="127" t="s">
        <v>9528</v>
      </c>
      <c r="C268" s="127"/>
      <c r="D268" s="59"/>
      <c r="E268" s="59">
        <v>207440.0</v>
      </c>
      <c r="F268" s="59">
        <v>59456.0</v>
      </c>
      <c r="G268" s="59">
        <v>170000.0</v>
      </c>
      <c r="H268" s="59">
        <v>400000.0</v>
      </c>
    </row>
    <row r="269" ht="19.5" customHeight="1">
      <c r="A269" s="75"/>
      <c r="B269" s="127"/>
      <c r="C269" s="127"/>
      <c r="D269" s="59"/>
      <c r="E269" s="59"/>
      <c r="F269" s="59"/>
      <c r="G269" s="59"/>
      <c r="H269" s="59"/>
    </row>
    <row r="270" ht="19.5" customHeight="1">
      <c r="A270" s="75" t="s">
        <v>9545</v>
      </c>
      <c r="B270" s="127"/>
      <c r="C270" s="127"/>
      <c r="D270" s="59">
        <v>1.5793734E7</v>
      </c>
      <c r="E270" s="59">
        <v>1.8957474E7</v>
      </c>
      <c r="F270" s="59">
        <v>2.1808257E7</v>
      </c>
      <c r="G270" s="59">
        <v>2.58535E7</v>
      </c>
      <c r="H270" s="59">
        <v>2.3E7</v>
      </c>
    </row>
    <row r="271" ht="19.5" customHeight="1">
      <c r="A271" s="75"/>
      <c r="B271" s="127"/>
      <c r="C271" s="127"/>
      <c r="D271" s="59"/>
      <c r="E271" s="59"/>
      <c r="F271" s="59"/>
      <c r="G271" s="59"/>
      <c r="H271" s="59"/>
    </row>
    <row r="272" ht="19.5" customHeight="1">
      <c r="A272" s="75" t="s">
        <v>2107</v>
      </c>
      <c r="B272" s="127"/>
      <c r="C272" s="127"/>
      <c r="D272" s="59"/>
      <c r="E272" s="59"/>
      <c r="F272" s="59"/>
      <c r="G272" s="59"/>
      <c r="H272" s="59"/>
    </row>
    <row r="273" ht="19.5" customHeight="1">
      <c r="A273" s="75" t="s">
        <v>3019</v>
      </c>
      <c r="B273" s="127" t="s">
        <v>9563</v>
      </c>
      <c r="C273" s="127"/>
      <c r="D273" s="59">
        <v>1.5944959E7</v>
      </c>
      <c r="E273" s="59">
        <v>1.7918039E7</v>
      </c>
      <c r="F273" s="59">
        <v>1.4381042E7</v>
      </c>
      <c r="G273" s="59">
        <v>1.85E7</v>
      </c>
      <c r="H273" s="59">
        <v>1.5E7</v>
      </c>
    </row>
    <row r="274" ht="19.5" customHeight="1">
      <c r="A274" s="75" t="s">
        <v>830</v>
      </c>
      <c r="B274" s="127" t="s">
        <v>9581</v>
      </c>
      <c r="C274" s="127"/>
      <c r="D274" s="59">
        <v>27616.0</v>
      </c>
      <c r="E274" s="59">
        <v>37315.0</v>
      </c>
      <c r="F274" s="59">
        <v>41513.0</v>
      </c>
      <c r="G274" s="59">
        <v>65450.0</v>
      </c>
      <c r="H274" s="59">
        <v>80000.0</v>
      </c>
    </row>
    <row r="275" ht="19.5" customHeight="1">
      <c r="A275" s="75" t="s">
        <v>9587</v>
      </c>
      <c r="B275" s="127" t="s">
        <v>9589</v>
      </c>
      <c r="C275" s="127"/>
      <c r="D275" s="59">
        <v>4340300.0</v>
      </c>
      <c r="E275" s="59"/>
      <c r="F275" s="59"/>
      <c r="G275" s="59"/>
      <c r="H275" s="59"/>
    </row>
    <row r="276" ht="19.5" customHeight="1">
      <c r="A276" s="75" t="s">
        <v>9595</v>
      </c>
      <c r="B276" s="127" t="s">
        <v>9599</v>
      </c>
      <c r="C276" s="127"/>
      <c r="D276" s="59"/>
      <c r="E276" s="59"/>
      <c r="F276" s="59"/>
      <c r="G276" s="59">
        <v>65450.0</v>
      </c>
      <c r="H276" s="59">
        <v>56000.0</v>
      </c>
    </row>
    <row r="277" ht="19.5" customHeight="1">
      <c r="A277" s="75" t="s">
        <v>9477</v>
      </c>
      <c r="B277" s="127" t="s">
        <v>9606</v>
      </c>
      <c r="C277" s="127"/>
      <c r="D277" s="59"/>
      <c r="E277" s="59"/>
      <c r="F277" s="59">
        <v>67005.0</v>
      </c>
      <c r="G277" s="59">
        <v>85000.0</v>
      </c>
      <c r="H277" s="59">
        <v>200000.0</v>
      </c>
    </row>
    <row r="278" ht="19.5" customHeight="1">
      <c r="A278" s="75" t="s">
        <v>9487</v>
      </c>
      <c r="B278" s="127" t="s">
        <v>9616</v>
      </c>
      <c r="C278" s="127"/>
      <c r="D278" s="59"/>
      <c r="E278" s="59">
        <v>194228.0</v>
      </c>
      <c r="F278" s="59">
        <v>148285.0</v>
      </c>
      <c r="G278" s="59">
        <v>170000.0</v>
      </c>
      <c r="H278" s="59">
        <v>240000.0</v>
      </c>
    </row>
    <row r="279" ht="19.5" customHeight="1">
      <c r="A279" s="75" t="s">
        <v>9624</v>
      </c>
      <c r="B279" s="127" t="s">
        <v>9627</v>
      </c>
      <c r="C279" s="127"/>
      <c r="D279" s="59"/>
      <c r="E279" s="59"/>
      <c r="F279" s="59"/>
      <c r="G279" s="59">
        <v>42500.0</v>
      </c>
      <c r="H279" s="59">
        <v>40000.0</v>
      </c>
    </row>
    <row r="280" ht="19.5" customHeight="1">
      <c r="A280" s="75" t="s">
        <v>9634</v>
      </c>
      <c r="B280" s="127" t="s">
        <v>9635</v>
      </c>
      <c r="C280" s="127"/>
      <c r="D280" s="59">
        <v>149880.0</v>
      </c>
      <c r="E280" s="59"/>
      <c r="F280" s="59">
        <v>200000.0</v>
      </c>
      <c r="G280" s="59">
        <v>127500.0</v>
      </c>
      <c r="H280" s="59">
        <v>240000.0</v>
      </c>
    </row>
    <row r="281" ht="19.5" customHeight="1">
      <c r="A281" s="75" t="s">
        <v>9642</v>
      </c>
      <c r="B281" s="127" t="s">
        <v>9643</v>
      </c>
      <c r="C281" s="127"/>
      <c r="D281" s="59"/>
      <c r="E281" s="59"/>
      <c r="F281" s="59"/>
      <c r="G281" s="59">
        <v>127500.0</v>
      </c>
      <c r="H281" s="59">
        <v>160000.0</v>
      </c>
    </row>
    <row r="282" ht="19.5" customHeight="1">
      <c r="A282" s="75" t="s">
        <v>9654</v>
      </c>
      <c r="B282" s="127" t="s">
        <v>9655</v>
      </c>
      <c r="C282" s="127"/>
      <c r="D282" s="59"/>
      <c r="E282" s="59"/>
      <c r="F282" s="59"/>
      <c r="G282" s="59">
        <v>127500.0</v>
      </c>
      <c r="H282" s="59">
        <v>400000.0</v>
      </c>
    </row>
    <row r="283" ht="19.5" customHeight="1">
      <c r="A283" s="75" t="s">
        <v>9662</v>
      </c>
      <c r="B283" s="127" t="s">
        <v>9663</v>
      </c>
      <c r="C283" s="127"/>
      <c r="D283" s="59">
        <v>391024.0</v>
      </c>
      <c r="E283" s="59"/>
      <c r="F283" s="59"/>
      <c r="G283" s="59">
        <v>127500.0</v>
      </c>
      <c r="H283" s="59">
        <v>160000.0</v>
      </c>
    </row>
    <row r="284" ht="19.5" customHeight="1">
      <c r="A284" s="236"/>
      <c r="B284" s="250"/>
      <c r="C284" s="250"/>
      <c r="D284" s="237"/>
      <c r="E284" s="237"/>
      <c r="F284" s="237"/>
      <c r="G284" s="237"/>
      <c r="H284" s="237"/>
    </row>
    <row r="285" ht="19.5" customHeight="1">
      <c r="A285" s="232" t="s">
        <v>9669</v>
      </c>
      <c r="B285" s="254"/>
      <c r="C285" s="254"/>
      <c r="D285" s="330"/>
      <c r="E285" s="330"/>
      <c r="F285" s="330"/>
      <c r="G285" s="330"/>
      <c r="H285" s="330"/>
    </row>
    <row r="286" ht="19.5" customHeight="1">
      <c r="A286" s="75" t="s">
        <v>9675</v>
      </c>
      <c r="B286" s="127" t="s">
        <v>9678</v>
      </c>
      <c r="C286" s="127"/>
      <c r="D286" s="59">
        <v>6522120.0</v>
      </c>
      <c r="E286" s="59">
        <v>8200000.0</v>
      </c>
      <c r="F286" s="59">
        <v>9978427.0</v>
      </c>
      <c r="G286" s="59">
        <v>9350000.0</v>
      </c>
      <c r="H286" s="59">
        <v>1.0E7</v>
      </c>
    </row>
    <row r="287" ht="19.5" customHeight="1">
      <c r="A287" s="75" t="s">
        <v>9688</v>
      </c>
      <c r="B287" s="127" t="s">
        <v>9690</v>
      </c>
      <c r="C287" s="127"/>
      <c r="D287" s="59">
        <v>6332744.0</v>
      </c>
      <c r="E287" s="59">
        <v>6339351.0</v>
      </c>
      <c r="F287" s="59">
        <v>1.05E7</v>
      </c>
      <c r="G287" s="59">
        <v>9775000.0</v>
      </c>
      <c r="H287" s="59">
        <v>1.08E7</v>
      </c>
    </row>
    <row r="288" ht="19.5" customHeight="1">
      <c r="A288" s="75" t="s">
        <v>9698</v>
      </c>
      <c r="B288" s="127" t="s">
        <v>9702</v>
      </c>
      <c r="C288" s="127"/>
      <c r="D288" s="59">
        <v>2.4923675E7</v>
      </c>
      <c r="E288" s="59">
        <v>2.8823134E7</v>
      </c>
      <c r="F288" s="59">
        <v>3.1701782E7</v>
      </c>
      <c r="G288" s="59">
        <v>2.805E7</v>
      </c>
      <c r="H288" s="59">
        <v>2.328E7</v>
      </c>
    </row>
    <row r="289" ht="19.5" customHeight="1">
      <c r="A289" s="75" t="s">
        <v>9711</v>
      </c>
      <c r="B289" s="127" t="s">
        <v>9712</v>
      </c>
      <c r="C289" s="127"/>
      <c r="D289" s="59">
        <v>2.0677421E7</v>
      </c>
      <c r="E289" s="59">
        <v>2.5331422E7</v>
      </c>
      <c r="F289" s="59">
        <v>2.748E7</v>
      </c>
      <c r="G289" s="59">
        <v>2.38E7</v>
      </c>
      <c r="H289" s="59">
        <v>2.2E7</v>
      </c>
    </row>
    <row r="290" ht="19.5" customHeight="1">
      <c r="A290" s="75" t="s">
        <v>9721</v>
      </c>
      <c r="B290" s="127" t="s">
        <v>9723</v>
      </c>
      <c r="C290" s="127"/>
      <c r="D290" s="59">
        <v>3000000.0</v>
      </c>
      <c r="E290" s="59">
        <v>2081970.0</v>
      </c>
      <c r="F290" s="59">
        <v>3268267.0</v>
      </c>
      <c r="G290" s="59">
        <v>3527500.0</v>
      </c>
      <c r="H290" s="59">
        <v>4000000.0</v>
      </c>
    </row>
    <row r="291" ht="19.5" customHeight="1">
      <c r="A291" s="75" t="s">
        <v>9730</v>
      </c>
      <c r="B291" s="127" t="s">
        <v>9733</v>
      </c>
      <c r="C291" s="127"/>
      <c r="D291" s="59">
        <v>574080.0</v>
      </c>
      <c r="E291" s="59">
        <v>1257364.0</v>
      </c>
      <c r="F291" s="59">
        <v>3000000.0</v>
      </c>
      <c r="G291" s="59">
        <v>2975000.0</v>
      </c>
      <c r="H291" s="59">
        <v>3200000.0</v>
      </c>
    </row>
    <row r="292" ht="19.5" customHeight="1">
      <c r="A292" s="75" t="s">
        <v>9740</v>
      </c>
      <c r="B292" s="127" t="s">
        <v>9743</v>
      </c>
      <c r="C292" s="127"/>
      <c r="D292" s="59">
        <v>2610150.0</v>
      </c>
      <c r="E292" s="59">
        <v>9688811.0</v>
      </c>
      <c r="F292" s="59">
        <v>1.1E7</v>
      </c>
      <c r="G292" s="59">
        <v>9350000.0</v>
      </c>
      <c r="H292" s="59">
        <v>8000000.0</v>
      </c>
    </row>
    <row r="293" ht="19.5" customHeight="1">
      <c r="A293" s="75" t="s">
        <v>9750</v>
      </c>
      <c r="B293" s="127" t="s">
        <v>9751</v>
      </c>
      <c r="C293" s="127"/>
      <c r="D293" s="59">
        <v>1.2579155E7</v>
      </c>
      <c r="E293" s="59">
        <v>1.8E7</v>
      </c>
      <c r="F293" s="59">
        <v>1.6304458E7</v>
      </c>
      <c r="G293" s="59">
        <v>1.53E7</v>
      </c>
      <c r="H293" s="59">
        <v>1.4E7</v>
      </c>
    </row>
    <row r="294" ht="19.5" customHeight="1">
      <c r="A294" s="75" t="s">
        <v>9758</v>
      </c>
      <c r="B294" s="127" t="s">
        <v>9762</v>
      </c>
      <c r="C294" s="127"/>
      <c r="D294" s="59">
        <v>1.4E7</v>
      </c>
      <c r="E294" s="59">
        <v>1.6111478E7</v>
      </c>
      <c r="F294" s="59">
        <v>1.6310445E7</v>
      </c>
      <c r="G294" s="59">
        <v>1.53E7</v>
      </c>
      <c r="H294" s="59">
        <v>1.6E7</v>
      </c>
    </row>
    <row r="295" ht="19.5" customHeight="1">
      <c r="A295" s="75" t="s">
        <v>9770</v>
      </c>
      <c r="B295" s="127" t="s">
        <v>9772</v>
      </c>
      <c r="C295" s="127"/>
      <c r="D295" s="59">
        <v>9521944.0</v>
      </c>
      <c r="E295" s="59">
        <v>1.3896437E7</v>
      </c>
      <c r="F295" s="59">
        <v>1.4842014E7</v>
      </c>
      <c r="G295" s="59">
        <v>1.36E7</v>
      </c>
      <c r="H295" s="59">
        <v>1.24E7</v>
      </c>
    </row>
    <row r="296" ht="19.5" customHeight="1">
      <c r="A296" s="75" t="s">
        <v>9779</v>
      </c>
      <c r="B296" s="127" t="s">
        <v>9781</v>
      </c>
      <c r="C296" s="127"/>
      <c r="D296" s="59">
        <v>4447810.0</v>
      </c>
      <c r="E296" s="59">
        <v>7849479.0</v>
      </c>
      <c r="F296" s="59">
        <v>7354156.0</v>
      </c>
      <c r="G296" s="59">
        <v>6800000.0</v>
      </c>
      <c r="H296" s="59">
        <v>6400000.0</v>
      </c>
    </row>
    <row r="297" ht="19.5" customHeight="1">
      <c r="A297" s="75" t="s">
        <v>9787</v>
      </c>
      <c r="B297" s="127" t="s">
        <v>9788</v>
      </c>
      <c r="C297" s="127"/>
      <c r="D297" s="59">
        <v>5799200.0</v>
      </c>
      <c r="E297" s="59">
        <v>9439371.0</v>
      </c>
      <c r="F297" s="59">
        <v>7433540.0</v>
      </c>
      <c r="G297" s="59">
        <v>6800000.0</v>
      </c>
      <c r="H297" s="59">
        <v>8000000.0</v>
      </c>
    </row>
    <row r="298" ht="19.5" customHeight="1">
      <c r="A298" s="75" t="s">
        <v>9794</v>
      </c>
      <c r="B298" s="127" t="s">
        <v>9795</v>
      </c>
      <c r="C298" s="127"/>
      <c r="D298" s="59">
        <v>4613870.0</v>
      </c>
      <c r="E298" s="59">
        <v>5111111.0</v>
      </c>
      <c r="F298" s="59">
        <v>7347375.0</v>
      </c>
      <c r="G298" s="59">
        <v>8500000.0</v>
      </c>
      <c r="H298" s="59">
        <v>1.0E7</v>
      </c>
    </row>
    <row r="299" ht="19.5" customHeight="1">
      <c r="A299" s="75" t="s">
        <v>9832</v>
      </c>
      <c r="B299" s="127" t="s">
        <v>9835</v>
      </c>
      <c r="C299" s="127"/>
      <c r="D299" s="59"/>
      <c r="E299" s="59"/>
      <c r="F299" s="59"/>
      <c r="G299" s="59">
        <v>3.4E7</v>
      </c>
      <c r="H299" s="59">
        <v>4.8E7</v>
      </c>
    </row>
    <row r="300" ht="19.5" customHeight="1">
      <c r="A300" s="75" t="s">
        <v>9841</v>
      </c>
      <c r="B300" s="127" t="s">
        <v>9845</v>
      </c>
      <c r="C300" s="127"/>
      <c r="D300" s="59"/>
      <c r="E300" s="59"/>
      <c r="F300" s="59"/>
      <c r="G300" s="59">
        <v>1000000.0</v>
      </c>
      <c r="H300" s="59">
        <v>800000.0</v>
      </c>
    </row>
    <row r="301" ht="19.5" customHeight="1">
      <c r="A301" s="75"/>
      <c r="B301" s="127"/>
      <c r="C301" s="127"/>
      <c r="D301" s="59"/>
      <c r="E301" s="59"/>
      <c r="F301" s="59"/>
      <c r="G301" s="59"/>
      <c r="H301" s="59"/>
    </row>
    <row r="302" ht="19.5" customHeight="1">
      <c r="A302" s="75" t="s">
        <v>7592</v>
      </c>
      <c r="B302" s="127"/>
      <c r="C302" s="127"/>
      <c r="D302" s="59">
        <v>1.36455948E8</v>
      </c>
      <c r="E302" s="59">
        <v>1.7027951E8</v>
      </c>
      <c r="F302" s="59">
        <v>1.81358309E8</v>
      </c>
      <c r="G302" s="59">
        <v>2.075659E8</v>
      </c>
      <c r="H302" s="59">
        <v>2.13456E8</v>
      </c>
    </row>
    <row r="303" ht="19.5" customHeight="1">
      <c r="A303" s="75"/>
      <c r="B303" s="127"/>
      <c r="C303" s="127"/>
      <c r="D303" s="59"/>
      <c r="E303" s="59"/>
      <c r="F303" s="59"/>
      <c r="G303" s="59"/>
      <c r="H303" s="59"/>
    </row>
    <row r="304" ht="19.5" customHeight="1">
      <c r="A304" s="75" t="s">
        <v>2112</v>
      </c>
      <c r="B304" s="127" t="s">
        <v>9980</v>
      </c>
      <c r="C304" s="127"/>
      <c r="D304" s="59">
        <v>4054482.0</v>
      </c>
      <c r="E304" s="59">
        <v>3529107.0</v>
      </c>
      <c r="F304" s="59">
        <v>5001148.0</v>
      </c>
      <c r="G304" s="59">
        <v>6000000.0</v>
      </c>
      <c r="H304" s="59">
        <v>6000000.0</v>
      </c>
    </row>
    <row r="305" ht="19.5" customHeight="1">
      <c r="A305" s="75" t="s">
        <v>2117</v>
      </c>
      <c r="B305" s="127" t="s">
        <v>9988</v>
      </c>
      <c r="C305" s="127"/>
      <c r="D305" s="59">
        <v>8251960.0</v>
      </c>
      <c r="E305" s="59">
        <v>1.250633E7</v>
      </c>
      <c r="F305" s="59">
        <v>9986249.0</v>
      </c>
      <c r="G305" s="59">
        <v>2.5E7</v>
      </c>
      <c r="H305" s="59">
        <v>2.5E7</v>
      </c>
    </row>
    <row r="306" ht="19.5" customHeight="1">
      <c r="A306" s="75" t="s">
        <v>6483</v>
      </c>
      <c r="B306" s="127" t="s">
        <v>9998</v>
      </c>
      <c r="C306" s="127"/>
      <c r="D306" s="59">
        <v>7348035.0</v>
      </c>
      <c r="E306" s="59">
        <v>8699779.0</v>
      </c>
      <c r="F306" s="59">
        <v>1.5468112E7</v>
      </c>
      <c r="G306" s="59">
        <v>2.0E7</v>
      </c>
      <c r="H306" s="59">
        <v>2.0E7</v>
      </c>
    </row>
    <row r="307" ht="19.5" customHeight="1">
      <c r="A307" s="75" t="s">
        <v>2753</v>
      </c>
      <c r="B307" s="127" t="s">
        <v>10629</v>
      </c>
      <c r="C307" s="127"/>
      <c r="D307" s="59">
        <v>233000.0</v>
      </c>
      <c r="E307" s="59">
        <v>338000.0</v>
      </c>
      <c r="F307" s="59">
        <v>237780.0</v>
      </c>
      <c r="G307" s="59">
        <v>2500000.0</v>
      </c>
      <c r="H307" s="59">
        <v>4000000.0</v>
      </c>
    </row>
    <row r="308" ht="19.5" customHeight="1">
      <c r="A308" s="75" t="s">
        <v>2757</v>
      </c>
      <c r="B308" s="127" t="s">
        <v>10631</v>
      </c>
      <c r="C308" s="127"/>
      <c r="D308" s="59">
        <v>5.35E7</v>
      </c>
      <c r="E308" s="59">
        <v>5.0E7</v>
      </c>
      <c r="F308" s="59">
        <v>8.0E7</v>
      </c>
      <c r="G308" s="59">
        <v>8.0E7</v>
      </c>
      <c r="H308" s="59">
        <v>1.1E8</v>
      </c>
    </row>
    <row r="309" ht="19.5" customHeight="1">
      <c r="A309" s="75" t="s">
        <v>2007</v>
      </c>
      <c r="B309" s="127" t="s">
        <v>10633</v>
      </c>
      <c r="C309" s="127"/>
      <c r="D309" s="59">
        <v>4007668.0</v>
      </c>
      <c r="E309" s="59">
        <v>7989812.0</v>
      </c>
      <c r="F309" s="59">
        <v>9996958.0</v>
      </c>
      <c r="G309" s="59">
        <v>5950000.0</v>
      </c>
      <c r="H309" s="59">
        <v>4000000.0</v>
      </c>
    </row>
    <row r="310" ht="19.5" customHeight="1">
      <c r="A310" s="75" t="s">
        <v>2767</v>
      </c>
      <c r="B310" s="127" t="s">
        <v>10636</v>
      </c>
      <c r="C310" s="127"/>
      <c r="D310" s="59">
        <v>5.77368E7</v>
      </c>
      <c r="E310" s="59">
        <v>6.4275885E7</v>
      </c>
      <c r="F310" s="59">
        <v>6.0084E7</v>
      </c>
      <c r="G310" s="59">
        <v>1.28269942E8</v>
      </c>
      <c r="H310" s="59">
        <v>2.08890987E8</v>
      </c>
    </row>
    <row r="311" ht="19.5" customHeight="1">
      <c r="A311" s="75"/>
      <c r="B311" s="127"/>
      <c r="C311" s="127"/>
      <c r="D311" s="59"/>
      <c r="E311" s="59"/>
      <c r="F311" s="59"/>
      <c r="G311" s="59"/>
      <c r="H311" s="59"/>
    </row>
    <row r="312" ht="19.5" customHeight="1">
      <c r="A312" s="75" t="s">
        <v>10642</v>
      </c>
      <c r="B312" s="127"/>
      <c r="C312" s="127"/>
      <c r="D312" s="59">
        <v>4.51552111E8</v>
      </c>
      <c r="E312" s="59">
        <v>6.16172492E8</v>
      </c>
      <c r="F312" s="59">
        <v>7.00645527E8</v>
      </c>
      <c r="G312" s="59">
        <v>8.80652842E8</v>
      </c>
      <c r="H312" s="59">
        <v>1.012229987E9</v>
      </c>
    </row>
    <row r="313" ht="19.5" customHeight="1">
      <c r="A313" s="75"/>
      <c r="B313" s="127"/>
      <c r="C313" s="127"/>
      <c r="D313" s="59"/>
      <c r="E313" s="59"/>
      <c r="F313" s="59"/>
      <c r="G313" s="59"/>
      <c r="H313" s="59"/>
    </row>
    <row r="314" ht="19.5" customHeight="1">
      <c r="A314" s="75" t="s">
        <v>2774</v>
      </c>
      <c r="B314" s="127" t="s">
        <v>11042</v>
      </c>
      <c r="C314" s="127"/>
      <c r="D314" s="59">
        <v>6.12858E8</v>
      </c>
      <c r="E314" s="59">
        <v>6.573E8</v>
      </c>
      <c r="F314" s="59">
        <v>6.45279579E8</v>
      </c>
      <c r="G314" s="59">
        <v>7.3764E8</v>
      </c>
      <c r="H314" s="59">
        <v>5.96702E8</v>
      </c>
    </row>
    <row r="315" ht="19.5" customHeight="1">
      <c r="A315" s="75"/>
      <c r="B315" s="127"/>
      <c r="C315" s="127"/>
      <c r="D315" s="59"/>
      <c r="E315" s="59"/>
      <c r="F315" s="59"/>
      <c r="G315" s="59"/>
      <c r="H315" s="59"/>
    </row>
    <row r="316" ht="19.5" customHeight="1">
      <c r="A316" s="75" t="s">
        <v>11054</v>
      </c>
      <c r="B316" s="127"/>
      <c r="C316" s="127"/>
      <c r="D316" s="59">
        <v>1.064410111E9</v>
      </c>
      <c r="E316" s="59">
        <v>1.273472492E9</v>
      </c>
      <c r="F316" s="59">
        <v>1.345925106E9</v>
      </c>
      <c r="G316" s="59">
        <v>1.618292842E9</v>
      </c>
      <c r="H316" s="59">
        <v>1.608931987E9</v>
      </c>
    </row>
    <row r="317" ht="19.5" customHeight="1">
      <c r="A317" s="75"/>
      <c r="B317" s="127"/>
      <c r="C317" s="127"/>
      <c r="D317" s="59"/>
      <c r="E317" s="59"/>
      <c r="F317" s="59"/>
      <c r="G317" s="59"/>
      <c r="H317" s="59"/>
    </row>
    <row r="318" ht="19.5" customHeight="1">
      <c r="A318" s="83"/>
      <c r="B318" s="127"/>
      <c r="C318" s="127"/>
      <c r="D318" s="59"/>
      <c r="E318" s="59"/>
      <c r="F318" s="59"/>
      <c r="G318" s="59"/>
      <c r="H318" s="59"/>
    </row>
    <row r="319" ht="19.5" customHeight="1">
      <c r="A319" s="75" t="s">
        <v>2926</v>
      </c>
      <c r="B319" s="127" t="s">
        <v>11340</v>
      </c>
      <c r="C319" s="127"/>
      <c r="D319" s="59">
        <v>7.84941383E8</v>
      </c>
      <c r="E319" s="59">
        <v>6.50736E8</v>
      </c>
      <c r="F319" s="59">
        <v>1.089119027E9</v>
      </c>
      <c r="G319" s="59">
        <v>2.7576E8</v>
      </c>
      <c r="H319" s="59">
        <v>2.27432E8</v>
      </c>
    </row>
    <row r="320" ht="19.5" customHeight="1">
      <c r="A320" s="75" t="s">
        <v>2960</v>
      </c>
      <c r="B320" s="127" t="s">
        <v>11343</v>
      </c>
      <c r="C320" s="127"/>
      <c r="D320" s="59">
        <v>4.715628E8</v>
      </c>
      <c r="E320" s="59">
        <v>5.1664E8</v>
      </c>
      <c r="F320" s="59">
        <v>6.82088755E8</v>
      </c>
      <c r="G320" s="59">
        <v>7.8344E8</v>
      </c>
      <c r="H320" s="59">
        <v>6.1396E8</v>
      </c>
    </row>
    <row r="321" ht="19.5" customHeight="1">
      <c r="A321" s="75"/>
      <c r="B321" s="127"/>
      <c r="C321" s="127"/>
      <c r="D321" s="59"/>
      <c r="E321" s="59"/>
      <c r="F321" s="59"/>
      <c r="G321" s="59"/>
      <c r="H321" s="59"/>
    </row>
    <row r="322" ht="19.5" customHeight="1">
      <c r="A322" s="75" t="s">
        <v>11352</v>
      </c>
      <c r="B322" s="127"/>
      <c r="C322" s="127"/>
      <c r="D322" s="59">
        <v>4.910587667E9</v>
      </c>
      <c r="E322" s="59">
        <v>5.886515294E9</v>
      </c>
      <c r="F322" s="59">
        <v>6.990250489E9</v>
      </c>
      <c r="G322" s="59">
        <v>6.964508198E9</v>
      </c>
      <c r="H322" s="59">
        <v>7.233529393E9</v>
      </c>
    </row>
    <row r="323" ht="19.5" customHeight="1">
      <c r="A323" s="75"/>
      <c r="B323" s="127"/>
      <c r="C323" s="127"/>
      <c r="D323" s="59"/>
      <c r="E323" s="59"/>
      <c r="F323" s="59"/>
      <c r="G323" s="59"/>
      <c r="H323" s="59"/>
    </row>
    <row r="324" ht="19.5" customHeight="1">
      <c r="A324" s="75" t="s">
        <v>11364</v>
      </c>
      <c r="B324" s="127"/>
      <c r="C324" s="127"/>
      <c r="D324" s="59">
        <v>1.574875965E9</v>
      </c>
      <c r="E324" s="59">
        <v>-3.414997E7</v>
      </c>
      <c r="F324" s="59">
        <v>-2.32943252E8</v>
      </c>
      <c r="G324" s="59"/>
      <c r="H324" s="59"/>
    </row>
    <row r="325" ht="19.5" customHeight="1">
      <c r="A325" s="75"/>
      <c r="B325" s="127"/>
      <c r="C325" s="127"/>
      <c r="D325" s="59"/>
      <c r="E325" s="59"/>
      <c r="F325" s="59"/>
      <c r="G325" s="59"/>
      <c r="H325" s="59"/>
    </row>
    <row r="326" ht="19.5" customHeight="1">
      <c r="A326" s="75" t="s">
        <v>11373</v>
      </c>
      <c r="B326" s="127"/>
      <c r="C326" s="127"/>
      <c r="D326" s="59">
        <v>100000.0</v>
      </c>
      <c r="E326" s="59">
        <v>100000.0</v>
      </c>
      <c r="F326" s="59">
        <v>100000.0</v>
      </c>
      <c r="G326" s="59">
        <v>100000.0</v>
      </c>
      <c r="H326" s="59">
        <v>100000.0</v>
      </c>
    </row>
    <row r="327" ht="19.5" customHeight="1">
      <c r="A327" s="75"/>
      <c r="B327" s="127"/>
      <c r="C327" s="127"/>
      <c r="D327" s="59"/>
      <c r="E327" s="59"/>
      <c r="F327" s="59"/>
      <c r="G327" s="59"/>
      <c r="H327" s="59"/>
    </row>
    <row r="328" ht="19.5" customHeight="1">
      <c r="A328" s="75" t="s">
        <v>11388</v>
      </c>
      <c r="B328" s="127" t="s">
        <v>1400</v>
      </c>
      <c r="C328" s="127"/>
      <c r="D328" s="59">
        <v>3.335811702E9</v>
      </c>
      <c r="E328" s="59">
        <v>5.920765264E9</v>
      </c>
      <c r="F328" s="59">
        <v>7.223293741E9</v>
      </c>
      <c r="G328" s="59">
        <v>6.964608198E9</v>
      </c>
      <c r="H328" s="59">
        <v>7.233629393E9</v>
      </c>
    </row>
    <row r="329" ht="19.5" customHeight="1">
      <c r="A329" s="75"/>
      <c r="B329" s="127"/>
      <c r="C329" s="127"/>
      <c r="D329" s="59"/>
      <c r="E329" s="59"/>
      <c r="F329" s="59"/>
      <c r="G329" s="59"/>
      <c r="H329" s="59"/>
    </row>
  </sheetData>
  <mergeCells count="4">
    <mergeCell ref="D2:F2"/>
    <mergeCell ref="G2:G3"/>
    <mergeCell ref="H2:H3"/>
    <mergeCell ref="A2:C3"/>
  </mergeCells>
  <hyperlinks>
    <hyperlink r:id="rId1" ref="H1"/>
  </hyperlinks>
  <drawing r:id="rId2"/>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3.0" topLeftCell="A4" activePane="bottomLeft" state="frozen"/>
      <selection activeCell="B5" sqref="B5" pane="bottomLeft"/>
    </sheetView>
  </sheetViews>
  <sheetFormatPr customHeight="1" defaultColWidth="17.29" defaultRowHeight="15.0"/>
  <cols>
    <col customWidth="1" min="1" max="1" width="57.43"/>
    <col customWidth="1" min="2" max="2" width="11.29"/>
    <col customWidth="1" min="3" max="3" width="12.43"/>
    <col customWidth="1" min="4" max="7" width="12.14"/>
    <col customWidth="1" min="8" max="8" width="18.29"/>
    <col customWidth="1" min="9" max="9" width="12.14"/>
    <col customWidth="1" min="10" max="10" width="15.43"/>
    <col customWidth="1" min="11" max="11" width="14.43"/>
    <col customWidth="1" min="12" max="12" width="16.57"/>
    <col customWidth="1" min="13" max="13" width="19.57"/>
    <col customWidth="1" min="14" max="14" width="18.71"/>
  </cols>
  <sheetData>
    <row r="1" ht="15.75" customHeight="1">
      <c r="A1" s="159" t="s">
        <v>892</v>
      </c>
      <c r="B1" s="171"/>
      <c r="D1" s="44"/>
      <c r="E1" s="44"/>
      <c r="F1" s="173" t="str">
        <f>HYPERLINK("https://drive.google.com/open?id=0B8sY5vZfk1W5S2F1N0M1ZVdIaUE&amp;authuser=0","see original PDF")</f>
        <v>see original PDF</v>
      </c>
      <c r="G1" s="44"/>
      <c r="H1" s="44"/>
      <c r="I1" s="44"/>
      <c r="J1" s="44"/>
      <c r="K1" s="44"/>
      <c r="L1" s="44"/>
      <c r="M1" s="44"/>
      <c r="N1" s="44"/>
    </row>
    <row r="2" ht="18.0" customHeight="1">
      <c r="A2" s="175" t="s">
        <v>1089</v>
      </c>
      <c r="B2" s="186"/>
      <c r="C2" s="162" t="s">
        <v>774</v>
      </c>
      <c r="D2" s="164"/>
      <c r="E2" s="164"/>
      <c r="F2" s="164"/>
      <c r="G2" s="168"/>
      <c r="H2" s="162" t="s">
        <v>1087</v>
      </c>
      <c r="I2" s="168"/>
      <c r="J2" s="162" t="s">
        <v>1085</v>
      </c>
      <c r="K2" s="164"/>
      <c r="L2" s="168"/>
      <c r="M2" s="217" t="s">
        <v>1086</v>
      </c>
      <c r="N2" s="168"/>
    </row>
    <row r="3" ht="24.75" customHeight="1">
      <c r="A3" s="213"/>
      <c r="B3" s="219"/>
      <c r="C3" s="182" t="s">
        <v>1115</v>
      </c>
      <c r="D3" s="182" t="s">
        <v>1116</v>
      </c>
      <c r="E3" s="182" t="s">
        <v>1117</v>
      </c>
      <c r="F3" s="221" t="s">
        <v>1118</v>
      </c>
      <c r="G3" s="223" t="s">
        <v>1119</v>
      </c>
      <c r="H3" s="184" t="s">
        <v>1185</v>
      </c>
      <c r="I3" s="184" t="s">
        <v>1128</v>
      </c>
      <c r="J3" s="184" t="s">
        <v>1122</v>
      </c>
      <c r="K3" s="184" t="s">
        <v>1123</v>
      </c>
      <c r="L3" s="184" t="s">
        <v>1124</v>
      </c>
      <c r="M3" s="191" t="s">
        <v>1125</v>
      </c>
      <c r="N3" s="191" t="s">
        <v>1126</v>
      </c>
    </row>
    <row r="4" ht="19.5" customHeight="1">
      <c r="A4" s="225" t="s">
        <v>1201</v>
      </c>
      <c r="B4" s="211"/>
      <c r="C4" s="211">
        <v>100000.0</v>
      </c>
      <c r="D4" s="211">
        <v>100000.0</v>
      </c>
      <c r="E4" s="211">
        <v>100000.0</v>
      </c>
      <c r="F4" s="248"/>
      <c r="G4" s="238"/>
      <c r="H4" s="211">
        <v>100000.0</v>
      </c>
      <c r="I4" s="211">
        <v>100000.0</v>
      </c>
      <c r="J4" s="211">
        <v>100000.0</v>
      </c>
      <c r="K4" s="211">
        <v>100000.0</v>
      </c>
      <c r="L4" s="211"/>
      <c r="M4" s="249"/>
      <c r="N4" s="249"/>
    </row>
    <row r="5" ht="19.5" customHeight="1">
      <c r="A5" s="208"/>
      <c r="B5" s="127"/>
      <c r="C5" s="59"/>
      <c r="D5" s="59"/>
      <c r="E5" s="59"/>
      <c r="F5" s="284"/>
      <c r="G5" s="285"/>
      <c r="H5" s="59"/>
      <c r="I5" s="59"/>
      <c r="J5" s="59"/>
      <c r="K5" s="59"/>
      <c r="L5" s="59"/>
      <c r="M5" s="59"/>
      <c r="N5" s="59"/>
    </row>
    <row r="6" ht="19.5" customHeight="1">
      <c r="A6" s="208" t="s">
        <v>646</v>
      </c>
      <c r="B6" s="127"/>
      <c r="C6" s="59"/>
      <c r="D6" s="59"/>
      <c r="E6" s="59"/>
      <c r="F6" s="284"/>
      <c r="G6" s="285"/>
      <c r="H6" s="59"/>
      <c r="I6" s="59"/>
      <c r="J6" s="59"/>
      <c r="K6" s="59"/>
      <c r="L6" s="59"/>
      <c r="M6" s="59"/>
      <c r="N6" s="59"/>
    </row>
    <row r="7" ht="19.5" customHeight="1">
      <c r="A7" s="208" t="s">
        <v>2263</v>
      </c>
      <c r="B7" s="127"/>
      <c r="C7" s="59"/>
      <c r="D7" s="59"/>
      <c r="E7" s="59"/>
      <c r="F7" s="284"/>
      <c r="G7" s="285"/>
      <c r="H7" s="59"/>
      <c r="I7" s="59"/>
      <c r="J7" s="59"/>
      <c r="K7" s="59"/>
      <c r="L7" s="59"/>
      <c r="M7" s="59"/>
      <c r="N7" s="59"/>
    </row>
    <row r="8" ht="19.5" customHeight="1">
      <c r="A8" s="208" t="s">
        <v>2265</v>
      </c>
      <c r="B8" s="127" t="s">
        <v>2267</v>
      </c>
      <c r="C8" s="59">
        <v>1.792747948E9</v>
      </c>
      <c r="D8" s="59">
        <v>2.087844636E9</v>
      </c>
      <c r="E8" s="59">
        <v>2.360443372E9</v>
      </c>
      <c r="F8" s="284">
        <v>5.82383339E8</v>
      </c>
      <c r="G8" s="285">
        <v>1.645287038E9</v>
      </c>
      <c r="H8" s="59">
        <v>4.2E9</v>
      </c>
      <c r="I8" s="59">
        <v>4.2E9</v>
      </c>
      <c r="J8" s="59">
        <v>3.5239E9</v>
      </c>
      <c r="K8" s="59">
        <v>4.0239E9</v>
      </c>
      <c r="L8" s="59"/>
      <c r="M8" s="59"/>
      <c r="N8" s="59">
        <v>1.761E8</v>
      </c>
    </row>
    <row r="9" ht="19.5" customHeight="1">
      <c r="A9" s="208" t="s">
        <v>2273</v>
      </c>
      <c r="B9" s="127" t="s">
        <v>2274</v>
      </c>
      <c r="C9" s="59">
        <v>7434105.0</v>
      </c>
      <c r="D9" s="59">
        <v>2.0349693E7</v>
      </c>
      <c r="E9" s="59">
        <v>4.1256357E7</v>
      </c>
      <c r="F9" s="284">
        <v>2.1779052E7</v>
      </c>
      <c r="G9" s="285">
        <v>2.416727E7</v>
      </c>
      <c r="H9" s="59">
        <v>4.0E7</v>
      </c>
      <c r="I9" s="59">
        <v>4.0E7</v>
      </c>
      <c r="J9" s="59">
        <v>4.0E7</v>
      </c>
      <c r="K9" s="59">
        <v>4.0E7</v>
      </c>
      <c r="L9" s="59"/>
      <c r="M9" s="59"/>
      <c r="N9" s="59"/>
    </row>
    <row r="10" ht="19.5" customHeight="1">
      <c r="A10" s="208" t="s">
        <v>2277</v>
      </c>
      <c r="B10" s="127" t="s">
        <v>2279</v>
      </c>
      <c r="C10" s="59">
        <v>3151681.0</v>
      </c>
      <c r="D10" s="59">
        <v>1.7004572E7</v>
      </c>
      <c r="E10" s="59">
        <v>3.6225809E7</v>
      </c>
      <c r="F10" s="284">
        <v>1.3877812E7</v>
      </c>
      <c r="G10" s="285">
        <v>2.6132005E7</v>
      </c>
      <c r="H10" s="59">
        <v>4.0E7</v>
      </c>
      <c r="I10" s="59">
        <v>4.0E7</v>
      </c>
      <c r="J10" s="59">
        <v>4.0E7</v>
      </c>
      <c r="K10" s="59">
        <v>4.0E7</v>
      </c>
      <c r="L10" s="59"/>
      <c r="M10" s="59"/>
      <c r="N10" s="59"/>
    </row>
    <row r="11" ht="19.5" customHeight="1">
      <c r="A11" s="208" t="s">
        <v>2282</v>
      </c>
      <c r="B11" s="127" t="s">
        <v>2284</v>
      </c>
      <c r="C11" s="59">
        <v>1389093.0</v>
      </c>
      <c r="D11" s="59">
        <v>3117563.0</v>
      </c>
      <c r="E11" s="59">
        <v>5931633.0</v>
      </c>
      <c r="F11" s="284">
        <v>5931633.0</v>
      </c>
      <c r="G11" s="285">
        <v>7327279.0</v>
      </c>
      <c r="H11" s="59">
        <v>1.0E7</v>
      </c>
      <c r="I11" s="59">
        <v>1.0E7</v>
      </c>
      <c r="J11" s="59">
        <v>1.0E7</v>
      </c>
      <c r="K11" s="59">
        <v>1.0E7</v>
      </c>
      <c r="L11" s="59"/>
      <c r="M11" s="59"/>
      <c r="N11" s="59"/>
    </row>
    <row r="12" ht="19.5" customHeight="1">
      <c r="A12" s="208"/>
      <c r="B12" s="127"/>
      <c r="C12" s="59"/>
      <c r="D12" s="59"/>
      <c r="E12" s="59"/>
      <c r="F12" s="284"/>
      <c r="G12" s="285"/>
      <c r="H12" s="59"/>
      <c r="I12" s="59"/>
      <c r="J12" s="59"/>
      <c r="K12" s="59"/>
      <c r="L12" s="59"/>
      <c r="M12" s="59"/>
      <c r="N12" s="59"/>
    </row>
    <row r="13" ht="19.5" customHeight="1">
      <c r="A13" s="208" t="s">
        <v>2293</v>
      </c>
      <c r="B13" s="127"/>
      <c r="C13" s="59">
        <v>1.804722827E9</v>
      </c>
      <c r="D13" s="59">
        <v>2.128316464E9</v>
      </c>
      <c r="E13" s="59">
        <v>2.443857171E9</v>
      </c>
      <c r="F13" s="284">
        <v>6.23971836E8</v>
      </c>
      <c r="G13" s="285">
        <v>1.702913592E9</v>
      </c>
      <c r="H13" s="59">
        <v>4.29E9</v>
      </c>
      <c r="I13" s="59">
        <v>4.29E9</v>
      </c>
      <c r="J13" s="59">
        <v>3.6139E9</v>
      </c>
      <c r="K13" s="59">
        <v>4.1139E9</v>
      </c>
      <c r="L13" s="59"/>
      <c r="M13" s="59"/>
      <c r="N13" s="59">
        <v>1.761E8</v>
      </c>
    </row>
    <row r="14" ht="19.5" customHeight="1">
      <c r="A14" s="208"/>
      <c r="B14" s="127"/>
      <c r="C14" s="59"/>
      <c r="D14" s="59"/>
      <c r="E14" s="59"/>
      <c r="F14" s="284"/>
      <c r="G14" s="285"/>
      <c r="H14" s="59"/>
      <c r="I14" s="59"/>
      <c r="J14" s="59"/>
      <c r="K14" s="59"/>
      <c r="L14" s="59"/>
      <c r="M14" s="59"/>
      <c r="N14" s="59"/>
    </row>
    <row r="15" ht="19.5" customHeight="1">
      <c r="A15" s="208" t="s">
        <v>786</v>
      </c>
      <c r="B15" s="127"/>
      <c r="C15" s="59"/>
      <c r="D15" s="59"/>
      <c r="E15" s="59"/>
      <c r="F15" s="284"/>
      <c r="G15" s="285"/>
      <c r="H15" s="59"/>
      <c r="I15" s="59"/>
      <c r="J15" s="59"/>
      <c r="K15" s="59"/>
      <c r="L15" s="59"/>
      <c r="M15" s="59"/>
      <c r="N15" s="59"/>
    </row>
    <row r="16" ht="19.5" customHeight="1">
      <c r="A16" s="208" t="s">
        <v>2300</v>
      </c>
      <c r="B16" s="127" t="s">
        <v>2301</v>
      </c>
      <c r="C16" s="59">
        <v>1.1539915022E10</v>
      </c>
      <c r="D16" s="59">
        <v>1.23746761E10</v>
      </c>
      <c r="E16" s="59">
        <v>1.5387791E8</v>
      </c>
      <c r="F16" s="284">
        <v>1.11016161E8</v>
      </c>
      <c r="G16" s="285">
        <v>-1.323453E7</v>
      </c>
      <c r="H16" s="59"/>
      <c r="I16" s="59"/>
      <c r="J16" s="59"/>
      <c r="K16" s="59"/>
      <c r="L16" s="59"/>
      <c r="M16" s="59"/>
      <c r="N16" s="59"/>
    </row>
    <row r="17" ht="19.5" customHeight="1">
      <c r="A17" s="208" t="s">
        <v>2304</v>
      </c>
      <c r="B17" s="127" t="s">
        <v>2305</v>
      </c>
      <c r="C17" s="59">
        <v>6.8470784E7</v>
      </c>
      <c r="D17" s="59">
        <v>9.773749E7</v>
      </c>
      <c r="E17" s="59">
        <v>5.8164061E7</v>
      </c>
      <c r="F17" s="284">
        <v>1.9347382E7</v>
      </c>
      <c r="G17" s="285"/>
      <c r="H17" s="59"/>
      <c r="I17" s="59"/>
      <c r="J17" s="59"/>
      <c r="K17" s="59"/>
      <c r="L17" s="59"/>
      <c r="M17" s="59"/>
      <c r="N17" s="59"/>
    </row>
    <row r="18" ht="19.5" customHeight="1">
      <c r="A18" s="208" t="s">
        <v>2308</v>
      </c>
      <c r="B18" s="127" t="s">
        <v>2309</v>
      </c>
      <c r="C18" s="59">
        <v>47451.0</v>
      </c>
      <c r="D18" s="59">
        <v>48481.0</v>
      </c>
      <c r="E18" s="59">
        <v>80.0</v>
      </c>
      <c r="F18" s="284">
        <v>5.0</v>
      </c>
      <c r="G18" s="285"/>
      <c r="H18" s="59"/>
      <c r="I18" s="59"/>
      <c r="J18" s="59"/>
      <c r="K18" s="59"/>
      <c r="L18" s="59"/>
      <c r="M18" s="59"/>
      <c r="N18" s="59"/>
    </row>
    <row r="19" ht="19.5" customHeight="1">
      <c r="A19" s="208" t="s">
        <v>2311</v>
      </c>
      <c r="B19" s="127"/>
      <c r="C19" s="59">
        <v>1.1608433257E10</v>
      </c>
      <c r="D19" s="59">
        <v>1.2472462071E10</v>
      </c>
      <c r="E19" s="59">
        <v>2.12042051E8</v>
      </c>
      <c r="F19" s="284">
        <v>1.30363548E8</v>
      </c>
      <c r="G19" s="285">
        <v>-1.323453E7</v>
      </c>
      <c r="H19" s="59"/>
      <c r="I19" s="59"/>
      <c r="J19" s="59"/>
      <c r="K19" s="59"/>
      <c r="L19" s="59"/>
      <c r="M19" s="59"/>
      <c r="N19" s="59"/>
    </row>
    <row r="20" ht="19.5" customHeight="1">
      <c r="A20" s="208"/>
      <c r="B20" s="127"/>
      <c r="C20" s="59"/>
      <c r="D20" s="59"/>
      <c r="E20" s="59"/>
      <c r="F20" s="284"/>
      <c r="G20" s="285"/>
      <c r="H20" s="59"/>
      <c r="I20" s="59"/>
      <c r="J20" s="59"/>
      <c r="K20" s="59"/>
      <c r="L20" s="59"/>
      <c r="M20" s="59"/>
      <c r="N20" s="59"/>
    </row>
    <row r="21" ht="19.5" customHeight="1">
      <c r="A21" s="208" t="s">
        <v>2315</v>
      </c>
      <c r="B21" s="127" t="s">
        <v>2316</v>
      </c>
      <c r="C21" s="59">
        <v>7.18100493E8</v>
      </c>
      <c r="D21" s="59">
        <v>9.95507283E8</v>
      </c>
      <c r="E21" s="59">
        <v>5.76144247E8</v>
      </c>
      <c r="F21" s="284">
        <v>1.96759494E8</v>
      </c>
      <c r="G21" s="285"/>
      <c r="H21" s="59"/>
      <c r="I21" s="59"/>
      <c r="J21" s="59"/>
      <c r="K21" s="59"/>
      <c r="L21" s="59"/>
      <c r="M21" s="59"/>
      <c r="N21" s="59"/>
    </row>
    <row r="22" ht="19.5" customHeight="1">
      <c r="A22" s="208"/>
      <c r="B22" s="127"/>
      <c r="C22" s="59"/>
      <c r="D22" s="59"/>
      <c r="E22" s="59"/>
      <c r="F22" s="284"/>
      <c r="G22" s="285"/>
      <c r="H22" s="59"/>
      <c r="I22" s="59"/>
      <c r="J22" s="59"/>
      <c r="K22" s="59"/>
      <c r="L22" s="59"/>
      <c r="M22" s="59"/>
      <c r="N22" s="59"/>
    </row>
    <row r="23" ht="19.5" customHeight="1">
      <c r="A23" s="208" t="s">
        <v>2311</v>
      </c>
      <c r="B23" s="127"/>
      <c r="C23" s="59">
        <v>7.18100493E8</v>
      </c>
      <c r="D23" s="59">
        <v>9.95507283E8</v>
      </c>
      <c r="E23" s="59">
        <v>5.76144247E8</v>
      </c>
      <c r="F23" s="284">
        <v>1.96759494E8</v>
      </c>
      <c r="G23" s="285"/>
      <c r="H23" s="59"/>
      <c r="I23" s="59"/>
      <c r="J23" s="59"/>
      <c r="K23" s="59"/>
      <c r="L23" s="59"/>
      <c r="M23" s="59"/>
      <c r="N23" s="59"/>
    </row>
    <row r="24" ht="19.5" customHeight="1">
      <c r="A24" s="208"/>
      <c r="B24" s="127"/>
      <c r="C24" s="59"/>
      <c r="D24" s="59"/>
      <c r="E24" s="59"/>
      <c r="F24" s="284"/>
      <c r="G24" s="285"/>
      <c r="H24" s="59"/>
      <c r="I24" s="59"/>
      <c r="J24" s="59"/>
      <c r="K24" s="59"/>
      <c r="L24" s="59"/>
      <c r="M24" s="59"/>
      <c r="N24" s="59"/>
    </row>
    <row r="25" ht="19.5" customHeight="1">
      <c r="A25" s="208" t="s">
        <v>2322</v>
      </c>
      <c r="B25" s="127"/>
      <c r="C25" s="59">
        <v>1.0890332764E10</v>
      </c>
      <c r="D25" s="59">
        <v>1.1476954788E10</v>
      </c>
      <c r="E25" s="59">
        <v>-3.64102196E8</v>
      </c>
      <c r="F25" s="284">
        <v>-6.6395946E7</v>
      </c>
      <c r="G25" s="285">
        <v>-1.323453E7</v>
      </c>
      <c r="H25" s="59"/>
      <c r="I25" s="59"/>
      <c r="J25" s="59"/>
      <c r="K25" s="59"/>
      <c r="L25" s="59"/>
      <c r="M25" s="59"/>
      <c r="N25" s="59"/>
    </row>
    <row r="26" ht="19.5" customHeight="1">
      <c r="A26" s="208"/>
      <c r="B26" s="127"/>
      <c r="C26" s="59"/>
      <c r="D26" s="59"/>
      <c r="E26" s="59"/>
      <c r="F26" s="284"/>
      <c r="G26" s="285"/>
      <c r="H26" s="59"/>
      <c r="I26" s="59"/>
      <c r="J26" s="59"/>
      <c r="K26" s="59"/>
      <c r="L26" s="59"/>
      <c r="M26" s="59"/>
      <c r="N26" s="59"/>
    </row>
    <row r="27" ht="19.5" customHeight="1">
      <c r="A27" s="208" t="s">
        <v>2327</v>
      </c>
      <c r="B27" s="127" t="s">
        <v>2329</v>
      </c>
      <c r="C27" s="59">
        <v>5.35380226E8</v>
      </c>
      <c r="D27" s="59">
        <v>5.28053185E8</v>
      </c>
      <c r="E27" s="59">
        <v>3.93634637E8</v>
      </c>
      <c r="F27" s="284">
        <v>1.973053E8</v>
      </c>
      <c r="G27" s="285">
        <v>1.36555E8</v>
      </c>
      <c r="H27" s="59">
        <v>4.5E8</v>
      </c>
      <c r="I27" s="59">
        <v>4.5E8</v>
      </c>
      <c r="J27" s="59"/>
      <c r="K27" s="59"/>
      <c r="L27" s="59"/>
      <c r="M27" s="59"/>
      <c r="N27" s="59">
        <v>4.5E8</v>
      </c>
    </row>
    <row r="28" ht="19.5" customHeight="1">
      <c r="A28" s="208"/>
      <c r="B28" s="127"/>
      <c r="C28" s="59"/>
      <c r="D28" s="59"/>
      <c r="E28" s="59"/>
      <c r="F28" s="284"/>
      <c r="G28" s="285"/>
      <c r="H28" s="59"/>
      <c r="I28" s="59"/>
      <c r="J28" s="59"/>
      <c r="K28" s="59"/>
      <c r="L28" s="59"/>
      <c r="M28" s="59"/>
      <c r="N28" s="59"/>
    </row>
    <row r="29" ht="19.5" customHeight="1">
      <c r="A29" s="208" t="s">
        <v>2311</v>
      </c>
      <c r="B29" s="127"/>
      <c r="C29" s="59">
        <v>1.142571299E10</v>
      </c>
      <c r="D29" s="59">
        <v>1.2005007973E10</v>
      </c>
      <c r="E29" s="59">
        <v>2.9532441E7</v>
      </c>
      <c r="F29" s="284">
        <v>1.30909354E8</v>
      </c>
      <c r="G29" s="285">
        <v>1.2332047E8</v>
      </c>
      <c r="H29" s="59">
        <v>4.5E8</v>
      </c>
      <c r="I29" s="59">
        <v>4.5E8</v>
      </c>
      <c r="J29" s="59"/>
      <c r="K29" s="59"/>
      <c r="L29" s="59"/>
      <c r="M29" s="59"/>
      <c r="N29" s="59">
        <v>4.5E8</v>
      </c>
    </row>
    <row r="30" ht="19.5" customHeight="1">
      <c r="A30" s="208"/>
      <c r="B30" s="127"/>
      <c r="C30" s="59"/>
      <c r="D30" s="59"/>
      <c r="E30" s="59"/>
      <c r="F30" s="284"/>
      <c r="G30" s="285"/>
      <c r="H30" s="59"/>
      <c r="I30" s="59"/>
      <c r="J30" s="59"/>
      <c r="K30" s="59"/>
      <c r="L30" s="59"/>
      <c r="M30" s="59"/>
      <c r="N30" s="59"/>
    </row>
    <row r="31" ht="19.5" customHeight="1">
      <c r="A31" s="208" t="s">
        <v>2339</v>
      </c>
      <c r="B31" s="127" t="s">
        <v>2340</v>
      </c>
      <c r="C31" s="59">
        <v>2.37221844E8</v>
      </c>
      <c r="D31" s="59">
        <v>2.48974314E8</v>
      </c>
      <c r="E31" s="59"/>
      <c r="F31" s="284"/>
      <c r="G31" s="285"/>
      <c r="H31" s="59"/>
      <c r="I31" s="59"/>
      <c r="J31" s="59"/>
      <c r="K31" s="59"/>
      <c r="L31" s="59"/>
      <c r="M31" s="59"/>
      <c r="N31" s="59"/>
    </row>
    <row r="32" ht="19.5" customHeight="1">
      <c r="A32" s="208" t="s">
        <v>2342</v>
      </c>
      <c r="B32" s="127" t="s">
        <v>2343</v>
      </c>
      <c r="C32" s="59">
        <v>2.55871059E8</v>
      </c>
      <c r="D32" s="59">
        <v>2.6854745E8</v>
      </c>
      <c r="E32" s="59"/>
      <c r="F32" s="284"/>
      <c r="G32" s="285"/>
      <c r="H32" s="59"/>
      <c r="I32" s="59"/>
      <c r="J32" s="59"/>
      <c r="K32" s="59"/>
      <c r="L32" s="59"/>
      <c r="M32" s="59"/>
      <c r="N32" s="59"/>
    </row>
    <row r="33" ht="19.5" customHeight="1">
      <c r="A33" s="208"/>
      <c r="B33" s="127"/>
      <c r="C33" s="59"/>
      <c r="D33" s="59"/>
      <c r="E33" s="59"/>
      <c r="F33" s="284"/>
      <c r="G33" s="285"/>
      <c r="H33" s="59"/>
      <c r="I33" s="59"/>
      <c r="J33" s="59"/>
      <c r="K33" s="59"/>
      <c r="L33" s="59"/>
      <c r="M33" s="59"/>
      <c r="N33" s="59"/>
    </row>
    <row r="34" ht="19.5" customHeight="1">
      <c r="A34" s="208" t="s">
        <v>2311</v>
      </c>
      <c r="B34" s="127"/>
      <c r="C34" s="59">
        <v>4.93092903E8</v>
      </c>
      <c r="D34" s="59">
        <v>5.17521764E8</v>
      </c>
      <c r="E34" s="59"/>
      <c r="F34" s="284"/>
      <c r="G34" s="285"/>
      <c r="H34" s="59"/>
      <c r="I34" s="59"/>
      <c r="J34" s="59"/>
      <c r="K34" s="59"/>
      <c r="L34" s="59"/>
      <c r="M34" s="59"/>
      <c r="N34" s="59"/>
    </row>
    <row r="35" ht="19.5" customHeight="1">
      <c r="A35" s="208"/>
      <c r="B35" s="127"/>
      <c r="C35" s="59"/>
      <c r="D35" s="59"/>
      <c r="E35" s="59"/>
      <c r="F35" s="284"/>
      <c r="G35" s="285"/>
      <c r="H35" s="59"/>
      <c r="I35" s="59"/>
      <c r="J35" s="59"/>
      <c r="K35" s="59"/>
      <c r="L35" s="59"/>
      <c r="M35" s="59"/>
      <c r="N35" s="59"/>
    </row>
    <row r="36" ht="19.5" customHeight="1">
      <c r="A36" s="208" t="s">
        <v>2355</v>
      </c>
      <c r="B36" s="127"/>
      <c r="C36" s="59">
        <v>1.0932620087E10</v>
      </c>
      <c r="D36" s="59">
        <v>1.1487486209E10</v>
      </c>
      <c r="E36" s="59">
        <v>2.9532441E7</v>
      </c>
      <c r="F36" s="284">
        <v>1.30909354E8</v>
      </c>
      <c r="G36" s="285">
        <v>1.2332047E8</v>
      </c>
      <c r="H36" s="59">
        <v>4.5E8</v>
      </c>
      <c r="I36" s="59">
        <v>4.5E8</v>
      </c>
      <c r="J36" s="59"/>
      <c r="K36" s="59"/>
      <c r="L36" s="59"/>
      <c r="M36" s="59"/>
      <c r="N36" s="59">
        <v>4.5E8</v>
      </c>
    </row>
    <row r="37" ht="19.5" customHeight="1">
      <c r="A37" s="208"/>
      <c r="B37" s="127"/>
      <c r="C37" s="59"/>
      <c r="D37" s="59"/>
      <c r="E37" s="59"/>
      <c r="F37" s="284"/>
      <c r="G37" s="285"/>
      <c r="H37" s="59"/>
      <c r="I37" s="59"/>
      <c r="J37" s="59"/>
      <c r="K37" s="59"/>
      <c r="L37" s="59"/>
      <c r="M37" s="59"/>
      <c r="N37" s="59"/>
    </row>
    <row r="38" ht="19.5" customHeight="1">
      <c r="A38" s="208" t="s">
        <v>792</v>
      </c>
      <c r="B38" s="127"/>
      <c r="C38" s="59"/>
      <c r="D38" s="59"/>
      <c r="E38" s="59"/>
      <c r="F38" s="284"/>
      <c r="G38" s="285"/>
      <c r="H38" s="59"/>
      <c r="I38" s="59"/>
      <c r="J38" s="59"/>
      <c r="K38" s="59"/>
      <c r="L38" s="59"/>
      <c r="M38" s="59"/>
      <c r="N38" s="59"/>
    </row>
    <row r="39" ht="19.5" customHeight="1">
      <c r="A39" s="208" t="s">
        <v>2361</v>
      </c>
      <c r="B39" s="127" t="s">
        <v>2362</v>
      </c>
      <c r="C39" s="59"/>
      <c r="D39" s="59">
        <v>59902.0</v>
      </c>
      <c r="E39" s="59">
        <v>1640462.0</v>
      </c>
      <c r="F39" s="284">
        <v>403125.0</v>
      </c>
      <c r="G39" s="285">
        <v>154525.0</v>
      </c>
      <c r="H39" s="59">
        <v>1000000.0</v>
      </c>
      <c r="I39" s="59">
        <v>1000000.0</v>
      </c>
      <c r="J39" s="59">
        <v>1000000.0</v>
      </c>
      <c r="K39" s="59">
        <v>1000000.0</v>
      </c>
      <c r="L39" s="59"/>
      <c r="M39" s="59"/>
      <c r="N39" s="59"/>
    </row>
    <row r="40" ht="19.5" customHeight="1">
      <c r="A40" s="208" t="s">
        <v>2365</v>
      </c>
      <c r="B40" s="127" t="s">
        <v>2368</v>
      </c>
      <c r="C40" s="59"/>
      <c r="D40" s="59"/>
      <c r="E40" s="59">
        <v>8.816353567E9</v>
      </c>
      <c r="F40" s="284">
        <v>5.087177923E9</v>
      </c>
      <c r="G40" s="285">
        <v>4.940441092E9</v>
      </c>
      <c r="H40" s="59">
        <v>1.14E10</v>
      </c>
      <c r="I40" s="59">
        <v>1.14E10</v>
      </c>
      <c r="J40" s="59">
        <v>1.14E10</v>
      </c>
      <c r="K40" s="59">
        <v>1.24E10</v>
      </c>
      <c r="L40" s="59"/>
      <c r="M40" s="59">
        <v>1.0E9</v>
      </c>
      <c r="N40" s="59"/>
    </row>
    <row r="41" ht="19.5" customHeight="1">
      <c r="A41" s="208" t="s">
        <v>2377</v>
      </c>
      <c r="B41" s="127" t="s">
        <v>2378</v>
      </c>
      <c r="C41" s="59"/>
      <c r="D41" s="59"/>
      <c r="E41" s="59">
        <v>4977696.0</v>
      </c>
      <c r="F41" s="284">
        <v>15800.0</v>
      </c>
      <c r="G41" s="285"/>
      <c r="H41" s="59">
        <v>100000.0</v>
      </c>
      <c r="I41" s="59">
        <v>100000.0</v>
      </c>
      <c r="J41" s="59">
        <v>100000.0</v>
      </c>
      <c r="K41" s="59">
        <v>100000.0</v>
      </c>
      <c r="L41" s="59"/>
      <c r="M41" s="59"/>
      <c r="N41" s="59"/>
    </row>
    <row r="42" ht="19.5" customHeight="1">
      <c r="A42" s="208" t="s">
        <v>2381</v>
      </c>
      <c r="B42" s="127" t="s">
        <v>2382</v>
      </c>
      <c r="C42" s="59"/>
      <c r="D42" s="59"/>
      <c r="E42" s="59">
        <v>3.38676268E8</v>
      </c>
      <c r="F42" s="284">
        <v>2.19770774E8</v>
      </c>
      <c r="G42" s="285">
        <v>1.15346598E8</v>
      </c>
      <c r="H42" s="59">
        <v>2.7E8</v>
      </c>
      <c r="I42" s="59">
        <v>2.7E8</v>
      </c>
      <c r="J42" s="59">
        <v>2.7E8</v>
      </c>
      <c r="K42" s="59">
        <v>2.7E8</v>
      </c>
      <c r="L42" s="59"/>
      <c r="M42" s="59"/>
      <c r="N42" s="59"/>
    </row>
    <row r="43" ht="19.5" customHeight="1">
      <c r="A43" s="208" t="s">
        <v>2386</v>
      </c>
      <c r="B43" s="127" t="s">
        <v>2388</v>
      </c>
      <c r="C43" s="59"/>
      <c r="D43" s="59"/>
      <c r="E43" s="59">
        <v>247788.0</v>
      </c>
      <c r="F43" s="284">
        <v>4993.0</v>
      </c>
      <c r="G43" s="285"/>
      <c r="H43" s="59">
        <v>7500000.0</v>
      </c>
      <c r="I43" s="59">
        <v>7500000.0</v>
      </c>
      <c r="J43" s="59">
        <v>7500000.0</v>
      </c>
      <c r="K43" s="59">
        <v>7500000.0</v>
      </c>
      <c r="L43" s="59"/>
      <c r="M43" s="59"/>
      <c r="N43" s="59"/>
    </row>
    <row r="44" ht="19.5" customHeight="1">
      <c r="A44" s="208" t="s">
        <v>2392</v>
      </c>
      <c r="B44" s="127" t="s">
        <v>2393</v>
      </c>
      <c r="C44" s="59"/>
      <c r="D44" s="59"/>
      <c r="E44" s="59">
        <v>9483859.0</v>
      </c>
      <c r="F44" s="284">
        <v>6092263.0</v>
      </c>
      <c r="G44" s="285">
        <v>7497195.0</v>
      </c>
      <c r="H44" s="59">
        <v>4000000.0</v>
      </c>
      <c r="I44" s="59">
        <v>4000000.0</v>
      </c>
      <c r="J44" s="59">
        <v>4000000.0</v>
      </c>
      <c r="K44" s="59">
        <v>4000000.0</v>
      </c>
      <c r="L44" s="59"/>
      <c r="M44" s="59"/>
      <c r="N44" s="59"/>
    </row>
    <row r="45" ht="19.5" customHeight="1">
      <c r="A45" s="208" t="s">
        <v>2396</v>
      </c>
      <c r="B45" s="127" t="s">
        <v>2397</v>
      </c>
      <c r="C45" s="59"/>
      <c r="D45" s="59"/>
      <c r="E45" s="59">
        <v>1552586.0</v>
      </c>
      <c r="F45" s="284"/>
      <c r="G45" s="285"/>
      <c r="H45" s="59">
        <v>100000.0</v>
      </c>
      <c r="I45" s="59">
        <v>100000.0</v>
      </c>
      <c r="J45" s="59">
        <v>100000.0</v>
      </c>
      <c r="K45" s="59">
        <v>100000.0</v>
      </c>
      <c r="L45" s="59"/>
      <c r="M45" s="59"/>
      <c r="N45" s="59"/>
    </row>
    <row r="46" ht="19.5" customHeight="1">
      <c r="A46" s="208" t="s">
        <v>2400</v>
      </c>
      <c r="B46" s="127" t="s">
        <v>2401</v>
      </c>
      <c r="C46" s="59"/>
      <c r="D46" s="59"/>
      <c r="E46" s="59">
        <v>3.8865525E7</v>
      </c>
      <c r="F46" s="284">
        <v>2.955162E7</v>
      </c>
      <c r="G46" s="285">
        <v>3.9428027E7</v>
      </c>
      <c r="H46" s="59">
        <v>1.5E7</v>
      </c>
      <c r="I46" s="59">
        <v>1.5E7</v>
      </c>
      <c r="J46" s="59">
        <v>1.5E7</v>
      </c>
      <c r="K46" s="59">
        <v>1.5E7</v>
      </c>
      <c r="L46" s="59"/>
      <c r="M46" s="59"/>
      <c r="N46" s="59"/>
    </row>
    <row r="47" ht="19.5" customHeight="1">
      <c r="A47" s="208" t="s">
        <v>2404</v>
      </c>
      <c r="B47" s="127" t="s">
        <v>2405</v>
      </c>
      <c r="C47" s="59"/>
      <c r="D47" s="59"/>
      <c r="E47" s="59">
        <v>4.7994116E7</v>
      </c>
      <c r="F47" s="284">
        <v>4.7979781E7</v>
      </c>
      <c r="G47" s="285">
        <v>5307486.0</v>
      </c>
      <c r="H47" s="59">
        <v>100000.0</v>
      </c>
      <c r="I47" s="59">
        <v>100000.0</v>
      </c>
      <c r="J47" s="59">
        <v>100000.0</v>
      </c>
      <c r="K47" s="59">
        <v>100000.0</v>
      </c>
      <c r="L47" s="59"/>
      <c r="M47" s="59"/>
      <c r="N47" s="59"/>
    </row>
    <row r="48" ht="19.5" customHeight="1">
      <c r="A48" s="208" t="s">
        <v>2408</v>
      </c>
      <c r="B48" s="127" t="s">
        <v>2409</v>
      </c>
      <c r="C48" s="59"/>
      <c r="D48" s="59"/>
      <c r="E48" s="59">
        <v>1408.0</v>
      </c>
      <c r="F48" s="284">
        <v>1408.0</v>
      </c>
      <c r="G48" s="285"/>
      <c r="H48" s="59"/>
      <c r="I48" s="59"/>
      <c r="J48" s="59"/>
      <c r="K48" s="59"/>
      <c r="L48" s="59"/>
      <c r="M48" s="59"/>
      <c r="N48" s="59"/>
    </row>
    <row r="49" ht="19.5" customHeight="1">
      <c r="A49" s="208" t="s">
        <v>2411</v>
      </c>
      <c r="B49" s="127" t="s">
        <v>2413</v>
      </c>
      <c r="C49" s="59"/>
      <c r="D49" s="59"/>
      <c r="E49" s="59">
        <v>1.016564671E9</v>
      </c>
      <c r="F49" s="284">
        <v>1.016564671E9</v>
      </c>
      <c r="G49" s="285">
        <v>1335.0</v>
      </c>
      <c r="H49" s="59">
        <v>2.35E9</v>
      </c>
      <c r="I49" s="59">
        <v>2.35E9</v>
      </c>
      <c r="J49" s="59">
        <v>2.35E9</v>
      </c>
      <c r="K49" s="59">
        <v>2.35E9</v>
      </c>
      <c r="L49" s="59"/>
      <c r="M49" s="59"/>
      <c r="N49" s="59"/>
    </row>
    <row r="50" ht="19.5" customHeight="1">
      <c r="A50" s="208" t="s">
        <v>2417</v>
      </c>
      <c r="B50" s="127" t="s">
        <v>2418</v>
      </c>
      <c r="C50" s="59"/>
      <c r="D50" s="59"/>
      <c r="E50" s="59">
        <v>3.1849174E7</v>
      </c>
      <c r="F50" s="284">
        <v>2.7177949E7</v>
      </c>
      <c r="G50" s="285">
        <v>5781103.0</v>
      </c>
      <c r="H50" s="59"/>
      <c r="I50" s="59"/>
      <c r="J50" s="59">
        <v>8000000.0</v>
      </c>
      <c r="K50" s="59">
        <v>8000000.0</v>
      </c>
      <c r="L50" s="59"/>
      <c r="M50" s="59">
        <v>8000000.0</v>
      </c>
      <c r="N50" s="59"/>
    </row>
    <row r="51" ht="19.5" customHeight="1">
      <c r="A51" s="208"/>
      <c r="B51" s="127"/>
      <c r="C51" s="59"/>
      <c r="D51" s="59"/>
      <c r="E51" s="59"/>
      <c r="F51" s="284"/>
      <c r="G51" s="285"/>
      <c r="H51" s="59"/>
      <c r="I51" s="59"/>
      <c r="J51" s="59"/>
      <c r="K51" s="59"/>
      <c r="L51" s="59"/>
      <c r="M51" s="59"/>
      <c r="N51" s="59"/>
    </row>
    <row r="52" ht="19.5" customHeight="1">
      <c r="A52" s="208" t="s">
        <v>2424</v>
      </c>
      <c r="B52" s="127"/>
      <c r="C52" s="59"/>
      <c r="D52" s="59">
        <v>59902.0</v>
      </c>
      <c r="E52" s="59">
        <v>1.030820712E10</v>
      </c>
      <c r="F52" s="284">
        <v>6.434740307E9</v>
      </c>
      <c r="G52" s="285">
        <v>5.113957361E9</v>
      </c>
      <c r="H52" s="59">
        <v>1.40478E10</v>
      </c>
      <c r="I52" s="59">
        <v>1.40478E10</v>
      </c>
      <c r="J52" s="59">
        <v>1.40558E10</v>
      </c>
      <c r="K52" s="59">
        <v>1.50558E10</v>
      </c>
      <c r="L52" s="59"/>
      <c r="M52" s="59">
        <v>1.008E9</v>
      </c>
      <c r="N52" s="59"/>
    </row>
    <row r="53" ht="19.5" customHeight="1">
      <c r="A53" s="208"/>
      <c r="B53" s="127"/>
      <c r="C53" s="59"/>
      <c r="D53" s="59"/>
      <c r="E53" s="59"/>
      <c r="F53" s="284"/>
      <c r="G53" s="285"/>
      <c r="H53" s="59"/>
      <c r="I53" s="59"/>
      <c r="J53" s="59"/>
      <c r="K53" s="59"/>
      <c r="L53" s="59"/>
      <c r="M53" s="59"/>
      <c r="N53" s="59"/>
    </row>
    <row r="54" ht="19.5" customHeight="1">
      <c r="A54" s="208" t="s">
        <v>2431</v>
      </c>
      <c r="B54" s="127" t="s">
        <v>2433</v>
      </c>
      <c r="C54" s="59"/>
      <c r="D54" s="59"/>
      <c r="E54" s="59"/>
      <c r="F54" s="284"/>
      <c r="G54" s="285"/>
      <c r="H54" s="59">
        <v>1.0E8</v>
      </c>
      <c r="I54" s="59">
        <v>1.0E8</v>
      </c>
      <c r="J54" s="59">
        <v>1.0E8</v>
      </c>
      <c r="K54" s="59">
        <v>1.0E8</v>
      </c>
      <c r="L54" s="59"/>
      <c r="M54" s="59"/>
      <c r="N54" s="59"/>
    </row>
    <row r="55" ht="19.5" customHeight="1">
      <c r="A55" s="208"/>
      <c r="B55" s="127"/>
      <c r="C55" s="59"/>
      <c r="D55" s="59"/>
      <c r="E55" s="59"/>
      <c r="F55" s="284"/>
      <c r="G55" s="285"/>
      <c r="H55" s="59"/>
      <c r="I55" s="59"/>
      <c r="J55" s="59"/>
      <c r="K55" s="59"/>
      <c r="L55" s="59"/>
      <c r="M55" s="59"/>
      <c r="N55" s="59"/>
    </row>
    <row r="56" ht="19.5" customHeight="1">
      <c r="A56" s="294" t="s">
        <v>2437</v>
      </c>
      <c r="B56" s="250"/>
      <c r="C56" s="237"/>
      <c r="D56" s="237">
        <v>59902.0</v>
      </c>
      <c r="E56" s="237">
        <v>1.030820712E10</v>
      </c>
      <c r="F56" s="323">
        <v>6.434740307E9</v>
      </c>
      <c r="G56" s="329">
        <v>5.113957361E9</v>
      </c>
      <c r="H56" s="237">
        <v>1.39478E10</v>
      </c>
      <c r="I56" s="237">
        <v>1.39478E10</v>
      </c>
      <c r="J56" s="237">
        <v>1.39558E10</v>
      </c>
      <c r="K56" s="237">
        <v>1.49558E10</v>
      </c>
      <c r="L56" s="237"/>
      <c r="M56" s="237">
        <v>1.008E9</v>
      </c>
      <c r="N56" s="237"/>
    </row>
    <row r="57" ht="19.5" customHeight="1">
      <c r="A57" s="225" t="s">
        <v>795</v>
      </c>
      <c r="B57" s="254"/>
      <c r="C57" s="330"/>
      <c r="D57" s="330"/>
      <c r="E57" s="330"/>
      <c r="F57" s="331"/>
      <c r="G57" s="333"/>
      <c r="H57" s="330"/>
      <c r="I57" s="330"/>
      <c r="J57" s="330"/>
      <c r="K57" s="330"/>
      <c r="L57" s="330"/>
      <c r="M57" s="330"/>
      <c r="N57" s="330"/>
    </row>
    <row r="58" ht="19.5" customHeight="1">
      <c r="A58" s="208" t="s">
        <v>3231</v>
      </c>
      <c r="B58" s="127" t="s">
        <v>3233</v>
      </c>
      <c r="C58" s="59">
        <v>7888180.0</v>
      </c>
      <c r="D58" s="59">
        <v>1.075947E7</v>
      </c>
      <c r="E58" s="59">
        <v>1.16141E7</v>
      </c>
      <c r="F58" s="284">
        <v>6630090.0</v>
      </c>
      <c r="G58" s="285">
        <v>7256240.0</v>
      </c>
      <c r="H58" s="59">
        <v>1.5E7</v>
      </c>
      <c r="I58" s="59">
        <v>1.5E7</v>
      </c>
      <c r="J58" s="59">
        <v>1.5E7</v>
      </c>
      <c r="K58" s="59">
        <v>1.5E7</v>
      </c>
      <c r="L58" s="59"/>
      <c r="M58" s="59"/>
      <c r="N58" s="59"/>
    </row>
    <row r="59" ht="19.5" customHeight="1">
      <c r="A59" s="208" t="s">
        <v>3239</v>
      </c>
      <c r="B59" s="127" t="s">
        <v>3240</v>
      </c>
      <c r="C59" s="59">
        <v>2269952.0</v>
      </c>
      <c r="D59" s="59">
        <v>2269952.0</v>
      </c>
      <c r="E59" s="59">
        <v>2269952.0</v>
      </c>
      <c r="F59" s="284"/>
      <c r="G59" s="285"/>
      <c r="H59" s="59">
        <v>2300000.0</v>
      </c>
      <c r="I59" s="59">
        <v>2300000.0</v>
      </c>
      <c r="J59" s="59">
        <v>2300000.0</v>
      </c>
      <c r="K59" s="59">
        <v>2300000.0</v>
      </c>
      <c r="L59" s="59"/>
      <c r="M59" s="59"/>
      <c r="N59" s="59"/>
    </row>
    <row r="60" ht="19.5" customHeight="1">
      <c r="A60" s="208" t="s">
        <v>3247</v>
      </c>
      <c r="B60" s="127" t="s">
        <v>3248</v>
      </c>
      <c r="C60" s="59">
        <v>1.5523E7</v>
      </c>
      <c r="D60" s="59">
        <v>8792000.0</v>
      </c>
      <c r="E60" s="59"/>
      <c r="F60" s="284"/>
      <c r="G60" s="285"/>
      <c r="H60" s="59">
        <v>1.0E7</v>
      </c>
      <c r="I60" s="59">
        <v>1.0E7</v>
      </c>
      <c r="J60" s="59">
        <v>1.0E7</v>
      </c>
      <c r="K60" s="59">
        <v>1.0E7</v>
      </c>
      <c r="L60" s="59"/>
      <c r="M60" s="59"/>
      <c r="N60" s="59"/>
    </row>
    <row r="61" ht="19.5" customHeight="1">
      <c r="A61" s="208"/>
      <c r="B61" s="127"/>
      <c r="C61" s="59"/>
      <c r="D61" s="59"/>
      <c r="E61" s="59"/>
      <c r="F61" s="284"/>
      <c r="G61" s="285"/>
      <c r="H61" s="59"/>
      <c r="I61" s="59"/>
      <c r="J61" s="59"/>
      <c r="K61" s="59"/>
      <c r="L61" s="59"/>
      <c r="M61" s="59"/>
      <c r="N61" s="59"/>
    </row>
    <row r="62" ht="19.5" customHeight="1">
      <c r="A62" s="208" t="s">
        <v>3253</v>
      </c>
      <c r="B62" s="127"/>
      <c r="C62" s="59">
        <v>2.5681132E7</v>
      </c>
      <c r="D62" s="59">
        <v>2.1821422E7</v>
      </c>
      <c r="E62" s="59">
        <v>1.3884052E7</v>
      </c>
      <c r="F62" s="284">
        <v>6630090.0</v>
      </c>
      <c r="G62" s="285">
        <v>7256240.0</v>
      </c>
      <c r="H62" s="59">
        <v>2.73E7</v>
      </c>
      <c r="I62" s="59">
        <v>2.73E7</v>
      </c>
      <c r="J62" s="59">
        <v>2.73E7</v>
      </c>
      <c r="K62" s="59">
        <v>2.73E7</v>
      </c>
      <c r="L62" s="59"/>
      <c r="M62" s="59"/>
      <c r="N62" s="59"/>
    </row>
    <row r="63" ht="19.5" customHeight="1">
      <c r="A63" s="208"/>
      <c r="B63" s="127"/>
      <c r="C63" s="59"/>
      <c r="D63" s="59"/>
      <c r="E63" s="59"/>
      <c r="F63" s="284"/>
      <c r="G63" s="285"/>
      <c r="H63" s="59"/>
      <c r="I63" s="59"/>
      <c r="J63" s="59"/>
      <c r="K63" s="59"/>
      <c r="L63" s="59"/>
      <c r="M63" s="59"/>
      <c r="N63" s="59"/>
    </row>
    <row r="64" ht="19.5" customHeight="1">
      <c r="A64" s="208" t="s">
        <v>798</v>
      </c>
      <c r="B64" s="127" t="s">
        <v>3262</v>
      </c>
      <c r="C64" s="59">
        <v>2205072.0</v>
      </c>
      <c r="D64" s="59">
        <v>3302609.0</v>
      </c>
      <c r="E64" s="59"/>
      <c r="F64" s="284"/>
      <c r="G64" s="285"/>
      <c r="H64" s="59">
        <v>3500000.0</v>
      </c>
      <c r="I64" s="59">
        <v>3500000.0</v>
      </c>
      <c r="J64" s="59"/>
      <c r="K64" s="59"/>
      <c r="L64" s="59"/>
      <c r="M64" s="59"/>
      <c r="N64" s="59">
        <v>3500000.0</v>
      </c>
    </row>
    <row r="65" ht="19.5" customHeight="1">
      <c r="A65" s="208"/>
      <c r="B65" s="127"/>
      <c r="C65" s="59"/>
      <c r="D65" s="59"/>
      <c r="E65" s="59"/>
      <c r="F65" s="284"/>
      <c r="G65" s="285"/>
      <c r="H65" s="59"/>
      <c r="I65" s="59"/>
      <c r="J65" s="59"/>
      <c r="K65" s="59"/>
      <c r="L65" s="59"/>
      <c r="M65" s="59"/>
      <c r="N65" s="59"/>
    </row>
    <row r="66" ht="19.5" customHeight="1">
      <c r="A66" s="208" t="s">
        <v>801</v>
      </c>
      <c r="B66" s="127" t="s">
        <v>3271</v>
      </c>
      <c r="C66" s="59">
        <v>4.26667314E8</v>
      </c>
      <c r="D66" s="59">
        <v>1.131998287E9</v>
      </c>
      <c r="E66" s="59">
        <v>1.343155309E9</v>
      </c>
      <c r="F66" s="284">
        <v>4.96520677E8</v>
      </c>
      <c r="G66" s="285">
        <v>6.9915636E7</v>
      </c>
      <c r="H66" s="59">
        <v>1.0E9</v>
      </c>
      <c r="I66" s="59">
        <v>1.0E9</v>
      </c>
      <c r="J66" s="59">
        <v>7.5E8</v>
      </c>
      <c r="K66" s="59">
        <v>7.5E8</v>
      </c>
      <c r="L66" s="59"/>
      <c r="M66" s="59"/>
      <c r="N66" s="59">
        <v>2.5E8</v>
      </c>
    </row>
    <row r="67" ht="19.5" customHeight="1">
      <c r="A67" s="208" t="s">
        <v>3281</v>
      </c>
      <c r="B67" s="127" t="s">
        <v>3284</v>
      </c>
      <c r="C67" s="59">
        <v>557087.0</v>
      </c>
      <c r="D67" s="59">
        <v>653700.0</v>
      </c>
      <c r="E67" s="59">
        <v>1.5493564E7</v>
      </c>
      <c r="F67" s="284">
        <v>1.5366759E7</v>
      </c>
      <c r="G67" s="285">
        <v>453233.0</v>
      </c>
      <c r="H67" s="59"/>
      <c r="I67" s="59"/>
      <c r="J67" s="59">
        <v>1.0E7</v>
      </c>
      <c r="K67" s="59">
        <v>1.0E7</v>
      </c>
      <c r="L67" s="59"/>
      <c r="M67" s="59">
        <v>1.0E7</v>
      </c>
      <c r="N67" s="59"/>
    </row>
    <row r="68" ht="19.5" customHeight="1">
      <c r="A68" s="208" t="s">
        <v>3291</v>
      </c>
      <c r="B68" s="127" t="s">
        <v>3294</v>
      </c>
      <c r="C68" s="59">
        <v>168996.0</v>
      </c>
      <c r="D68" s="59"/>
      <c r="E68" s="59"/>
      <c r="F68" s="284"/>
      <c r="G68" s="285"/>
      <c r="H68" s="59"/>
      <c r="I68" s="59"/>
      <c r="J68" s="59"/>
      <c r="K68" s="59"/>
      <c r="L68" s="59"/>
      <c r="M68" s="59"/>
      <c r="N68" s="59"/>
    </row>
    <row r="69" ht="19.5" customHeight="1">
      <c r="A69" s="208" t="s">
        <v>3299</v>
      </c>
      <c r="B69" s="127" t="s">
        <v>3301</v>
      </c>
      <c r="C69" s="59">
        <v>700000.0</v>
      </c>
      <c r="D69" s="59">
        <v>5000.0</v>
      </c>
      <c r="E69" s="59">
        <v>600000.0</v>
      </c>
      <c r="F69" s="284"/>
      <c r="G69" s="285"/>
      <c r="H69" s="59"/>
      <c r="I69" s="59"/>
      <c r="J69" s="59">
        <v>1000000.0</v>
      </c>
      <c r="K69" s="59">
        <v>1000000.0</v>
      </c>
      <c r="L69" s="59"/>
      <c r="M69" s="59">
        <v>1000000.0</v>
      </c>
      <c r="N69" s="59"/>
    </row>
    <row r="70" ht="19.5" customHeight="1">
      <c r="A70" s="208"/>
      <c r="B70" s="127"/>
      <c r="C70" s="59"/>
      <c r="D70" s="59"/>
      <c r="E70" s="59"/>
      <c r="F70" s="284"/>
      <c r="G70" s="285"/>
      <c r="H70" s="59"/>
      <c r="I70" s="59"/>
      <c r="J70" s="59"/>
      <c r="K70" s="59"/>
      <c r="L70" s="59"/>
      <c r="M70" s="59"/>
      <c r="N70" s="59"/>
    </row>
    <row r="71" ht="19.5" customHeight="1">
      <c r="A71" s="208" t="s">
        <v>804</v>
      </c>
      <c r="B71" s="127"/>
      <c r="C71" s="59"/>
      <c r="D71" s="59"/>
      <c r="E71" s="59"/>
      <c r="F71" s="284"/>
      <c r="G71" s="285"/>
      <c r="H71" s="59"/>
      <c r="I71" s="59"/>
      <c r="J71" s="59"/>
      <c r="K71" s="59"/>
      <c r="L71" s="59"/>
      <c r="M71" s="59"/>
      <c r="N71" s="59"/>
    </row>
    <row r="72" ht="19.5" customHeight="1">
      <c r="A72" s="208" t="s">
        <v>3315</v>
      </c>
      <c r="B72" s="127" t="s">
        <v>3317</v>
      </c>
      <c r="C72" s="59">
        <v>397634.0</v>
      </c>
      <c r="D72" s="59">
        <v>452037.0</v>
      </c>
      <c r="E72" s="59">
        <v>410396.0</v>
      </c>
      <c r="F72" s="284">
        <v>224619.0</v>
      </c>
      <c r="G72" s="285">
        <v>210659.0</v>
      </c>
      <c r="H72" s="59">
        <v>200000.0</v>
      </c>
      <c r="I72" s="59">
        <v>200000.0</v>
      </c>
      <c r="J72" s="59"/>
      <c r="K72" s="59"/>
      <c r="L72" s="59"/>
      <c r="M72" s="59"/>
      <c r="N72" s="59">
        <v>200000.0</v>
      </c>
    </row>
    <row r="73" ht="19.5" customHeight="1">
      <c r="A73" s="208" t="s">
        <v>3325</v>
      </c>
      <c r="B73" s="127" t="s">
        <v>3327</v>
      </c>
      <c r="C73" s="59">
        <v>3655912.0</v>
      </c>
      <c r="D73" s="59">
        <v>3869718.0</v>
      </c>
      <c r="E73" s="59">
        <v>4232401.0</v>
      </c>
      <c r="F73" s="284">
        <v>2626222.0</v>
      </c>
      <c r="G73" s="285">
        <v>1858138.0</v>
      </c>
      <c r="H73" s="59">
        <v>5500000.0</v>
      </c>
      <c r="I73" s="59">
        <v>5500000.0</v>
      </c>
      <c r="J73" s="59">
        <v>7500000.0</v>
      </c>
      <c r="K73" s="59">
        <v>7500000.0</v>
      </c>
      <c r="L73" s="59"/>
      <c r="M73" s="59">
        <v>2000000.0</v>
      </c>
      <c r="N73" s="59"/>
    </row>
    <row r="74" ht="19.5" customHeight="1">
      <c r="A74" s="208" t="s">
        <v>3335</v>
      </c>
      <c r="B74" s="127" t="s">
        <v>3337</v>
      </c>
      <c r="C74" s="59">
        <v>700.0</v>
      </c>
      <c r="D74" s="59"/>
      <c r="E74" s="59">
        <v>10000.0</v>
      </c>
      <c r="F74" s="284">
        <v>10000.0</v>
      </c>
      <c r="G74" s="285">
        <v>2585571.0</v>
      </c>
      <c r="H74" s="59">
        <v>10000.0</v>
      </c>
      <c r="I74" s="59">
        <v>10000.0</v>
      </c>
      <c r="J74" s="59"/>
      <c r="K74" s="59"/>
      <c r="L74" s="59"/>
      <c r="M74" s="59"/>
      <c r="N74" s="59">
        <v>10000.0</v>
      </c>
    </row>
    <row r="75" ht="19.5" customHeight="1">
      <c r="A75" s="208" t="s">
        <v>3342</v>
      </c>
      <c r="B75" s="127" t="s">
        <v>3344</v>
      </c>
      <c r="C75" s="59">
        <v>272877.0</v>
      </c>
      <c r="D75" s="59">
        <v>275747.0</v>
      </c>
      <c r="E75" s="59">
        <v>298664.0</v>
      </c>
      <c r="F75" s="284">
        <v>110963.0</v>
      </c>
      <c r="G75" s="285">
        <v>90047.0</v>
      </c>
      <c r="H75" s="59">
        <v>300000.0</v>
      </c>
      <c r="I75" s="59">
        <v>300000.0</v>
      </c>
      <c r="J75" s="59">
        <v>300000.0</v>
      </c>
      <c r="K75" s="59">
        <v>300000.0</v>
      </c>
      <c r="L75" s="59"/>
      <c r="M75" s="59"/>
      <c r="N75" s="59"/>
    </row>
    <row r="76" ht="19.5" customHeight="1">
      <c r="A76" s="208" t="s">
        <v>3348</v>
      </c>
      <c r="B76" s="127" t="s">
        <v>3349</v>
      </c>
      <c r="C76" s="59">
        <v>9633240.0</v>
      </c>
      <c r="D76" s="59">
        <v>6.106015E7</v>
      </c>
      <c r="E76" s="59">
        <v>1.5311716E7</v>
      </c>
      <c r="F76" s="284">
        <v>7329031.0</v>
      </c>
      <c r="G76" s="285">
        <v>6771008.0</v>
      </c>
      <c r="H76" s="59">
        <v>2.0E7</v>
      </c>
      <c r="I76" s="59">
        <v>2.0E7</v>
      </c>
      <c r="J76" s="59">
        <v>2.0E7</v>
      </c>
      <c r="K76" s="59">
        <v>2.0E7</v>
      </c>
      <c r="L76" s="59"/>
      <c r="M76" s="59"/>
      <c r="N76" s="59"/>
    </row>
    <row r="77" ht="19.5" customHeight="1">
      <c r="A77" s="208" t="s">
        <v>3352</v>
      </c>
      <c r="B77" s="127" t="s">
        <v>3353</v>
      </c>
      <c r="C77" s="59">
        <v>2.2945355E7</v>
      </c>
      <c r="D77" s="59">
        <v>2.6531243E7</v>
      </c>
      <c r="E77" s="59">
        <v>9490191.0</v>
      </c>
      <c r="F77" s="284">
        <v>-5867495.0</v>
      </c>
      <c r="G77" s="285">
        <v>3007993.0</v>
      </c>
      <c r="H77" s="59"/>
      <c r="I77" s="59"/>
      <c r="J77" s="59"/>
      <c r="K77" s="59"/>
      <c r="L77" s="59"/>
      <c r="M77" s="59"/>
      <c r="N77" s="59"/>
    </row>
    <row r="78" ht="19.5" customHeight="1">
      <c r="A78" s="208" t="s">
        <v>3358</v>
      </c>
      <c r="B78" s="127" t="s">
        <v>3359</v>
      </c>
      <c r="C78" s="59">
        <v>2.6824199E7</v>
      </c>
      <c r="D78" s="59">
        <v>3.1029468E7</v>
      </c>
      <c r="E78" s="59">
        <v>2.9847385E7</v>
      </c>
      <c r="F78" s="284">
        <v>1.4142995E7</v>
      </c>
      <c r="G78" s="285">
        <v>1.5862305E7</v>
      </c>
      <c r="H78" s="59">
        <v>5.0E7</v>
      </c>
      <c r="I78" s="59">
        <v>5.0E7</v>
      </c>
      <c r="J78" s="59">
        <v>3.0E7</v>
      </c>
      <c r="K78" s="59">
        <v>3.0E7</v>
      </c>
      <c r="L78" s="59"/>
      <c r="M78" s="59"/>
      <c r="N78" s="59">
        <v>2.0E7</v>
      </c>
    </row>
    <row r="79" ht="19.5" customHeight="1">
      <c r="A79" s="208" t="s">
        <v>3365</v>
      </c>
      <c r="B79" s="127" t="s">
        <v>3366</v>
      </c>
      <c r="C79" s="59">
        <v>1.53001438E8</v>
      </c>
      <c r="D79" s="59">
        <v>2.44512723E8</v>
      </c>
      <c r="E79" s="59">
        <v>4.72723044E8</v>
      </c>
      <c r="F79" s="284">
        <v>2.03871762E8</v>
      </c>
      <c r="G79" s="285">
        <v>1.91294712E8</v>
      </c>
      <c r="H79" s="59">
        <v>4.9E8</v>
      </c>
      <c r="I79" s="59">
        <v>4.9E8</v>
      </c>
      <c r="J79" s="59">
        <v>5.0E8</v>
      </c>
      <c r="K79" s="59">
        <v>5.0E8</v>
      </c>
      <c r="L79" s="59"/>
      <c r="M79" s="59">
        <v>1.0E7</v>
      </c>
      <c r="N79" s="59"/>
    </row>
    <row r="80" ht="19.5" customHeight="1">
      <c r="A80" s="208"/>
      <c r="B80" s="127"/>
      <c r="C80" s="59"/>
      <c r="D80" s="59"/>
      <c r="E80" s="59"/>
      <c r="F80" s="284"/>
      <c r="G80" s="285"/>
      <c r="H80" s="59"/>
      <c r="I80" s="59"/>
      <c r="J80" s="59"/>
      <c r="K80" s="59"/>
      <c r="L80" s="59"/>
      <c r="M80" s="59"/>
      <c r="N80" s="59"/>
    </row>
    <row r="81" ht="19.5" customHeight="1">
      <c r="A81" s="208" t="s">
        <v>3374</v>
      </c>
      <c r="B81" s="127"/>
      <c r="C81" s="59">
        <v>2.16333721E8</v>
      </c>
      <c r="D81" s="59">
        <v>3.67279049E8</v>
      </c>
      <c r="E81" s="59">
        <v>5.31913401E8</v>
      </c>
      <c r="F81" s="284">
        <v>2.22223478E8</v>
      </c>
      <c r="G81" s="285">
        <v>2.21469774E8</v>
      </c>
      <c r="H81" s="59">
        <v>5.6581E8</v>
      </c>
      <c r="I81" s="59">
        <v>5.6581E8</v>
      </c>
      <c r="J81" s="59">
        <v>5.578E8</v>
      </c>
      <c r="K81" s="59">
        <v>5.578E8</v>
      </c>
      <c r="L81" s="59"/>
      <c r="M81" s="59"/>
      <c r="N81" s="59">
        <v>8010000.0</v>
      </c>
    </row>
    <row r="82" ht="19.5" customHeight="1">
      <c r="A82" s="208"/>
      <c r="B82" s="127"/>
      <c r="C82" s="59"/>
      <c r="D82" s="59"/>
      <c r="E82" s="59"/>
      <c r="F82" s="284"/>
      <c r="G82" s="285"/>
      <c r="H82" s="59"/>
      <c r="I82" s="59"/>
      <c r="J82" s="59"/>
      <c r="K82" s="59"/>
      <c r="L82" s="59"/>
      <c r="M82" s="59"/>
      <c r="N82" s="59"/>
    </row>
    <row r="83" ht="19.5" customHeight="1">
      <c r="A83" s="208" t="s">
        <v>3378</v>
      </c>
      <c r="B83" s="127"/>
      <c r="C83" s="59"/>
      <c r="D83" s="59"/>
      <c r="E83" s="59"/>
      <c r="F83" s="284"/>
      <c r="G83" s="285"/>
      <c r="H83" s="59"/>
      <c r="I83" s="59"/>
      <c r="J83" s="59"/>
      <c r="K83" s="59"/>
      <c r="L83" s="59"/>
      <c r="M83" s="59"/>
      <c r="N83" s="59"/>
    </row>
    <row r="84" ht="19.5" customHeight="1">
      <c r="A84" s="208" t="s">
        <v>3381</v>
      </c>
      <c r="B84" s="127" t="s">
        <v>3383</v>
      </c>
      <c r="C84" s="59">
        <v>3825532.0</v>
      </c>
      <c r="D84" s="59">
        <v>1657999.0</v>
      </c>
      <c r="E84" s="59">
        <v>7737165.0</v>
      </c>
      <c r="F84" s="284">
        <v>7641039.0</v>
      </c>
      <c r="G84" s="285">
        <v>5007999.0</v>
      </c>
      <c r="H84" s="59">
        <v>3000000.0</v>
      </c>
      <c r="I84" s="59">
        <v>3000000.0</v>
      </c>
      <c r="J84" s="59">
        <v>3000000.0</v>
      </c>
      <c r="K84" s="59">
        <v>3000000.0</v>
      </c>
      <c r="L84" s="59"/>
      <c r="M84" s="59"/>
      <c r="N84" s="59"/>
    </row>
    <row r="85" ht="19.5" customHeight="1">
      <c r="A85" s="208" t="s">
        <v>3387</v>
      </c>
      <c r="B85" s="127" t="s">
        <v>3389</v>
      </c>
      <c r="C85" s="59"/>
      <c r="D85" s="59">
        <v>100.0</v>
      </c>
      <c r="E85" s="59">
        <v>38349.0</v>
      </c>
      <c r="F85" s="284">
        <v>18802.0</v>
      </c>
      <c r="G85" s="285">
        <v>120.0</v>
      </c>
      <c r="H85" s="59"/>
      <c r="I85" s="59"/>
      <c r="J85" s="59"/>
      <c r="K85" s="59"/>
      <c r="L85" s="59"/>
      <c r="M85" s="59"/>
      <c r="N85" s="59"/>
    </row>
    <row r="86">
      <c r="A86" s="274" t="s">
        <v>3393</v>
      </c>
      <c r="B86" s="141" t="s">
        <v>3395</v>
      </c>
      <c r="C86" s="44">
        <v>2769415.0</v>
      </c>
      <c r="D86" s="44">
        <v>33681.0</v>
      </c>
      <c r="E86" s="44">
        <v>21133.0</v>
      </c>
      <c r="F86" s="344">
        <v>1440.0</v>
      </c>
      <c r="G86" s="44">
        <v>11004.0</v>
      </c>
      <c r="H86" s="44">
        <v>15000.0</v>
      </c>
      <c r="I86" s="44">
        <v>15000.0</v>
      </c>
      <c r="J86" s="44">
        <v>15000.0</v>
      </c>
      <c r="K86" s="44">
        <v>15000.0</v>
      </c>
      <c r="L86" s="44"/>
      <c r="M86" s="44"/>
      <c r="N86" s="44"/>
    </row>
    <row r="87">
      <c r="A87" s="274" t="s">
        <v>3427</v>
      </c>
      <c r="B87" s="141" t="s">
        <v>3428</v>
      </c>
      <c r="C87" s="44">
        <v>724611.0</v>
      </c>
      <c r="D87" s="44">
        <v>9362.0</v>
      </c>
      <c r="E87" s="44">
        <v>15981.0</v>
      </c>
      <c r="F87" s="344">
        <v>-6552.0</v>
      </c>
      <c r="G87" s="44">
        <v>8066.0</v>
      </c>
      <c r="H87" s="44">
        <v>5000.0</v>
      </c>
      <c r="I87" s="44">
        <v>5000.0</v>
      </c>
      <c r="J87" s="44">
        <v>5000.0</v>
      </c>
      <c r="K87" s="44">
        <v>5000.0</v>
      </c>
      <c r="L87" s="44"/>
      <c r="M87" s="44"/>
      <c r="N87" s="44"/>
    </row>
    <row r="88">
      <c r="A88" s="274" t="s">
        <v>3436</v>
      </c>
      <c r="B88" s="141" t="s">
        <v>3439</v>
      </c>
      <c r="C88" s="44">
        <v>445527.0</v>
      </c>
      <c r="D88" s="44">
        <v>710036.0</v>
      </c>
      <c r="E88" s="44">
        <v>740023.0</v>
      </c>
      <c r="F88" s="344">
        <v>690413.0</v>
      </c>
      <c r="G88" s="44">
        <v>91319.0</v>
      </c>
      <c r="H88" s="44">
        <v>75000.0</v>
      </c>
      <c r="I88" s="44">
        <v>75000.0</v>
      </c>
      <c r="J88" s="44">
        <v>75000.0</v>
      </c>
      <c r="K88" s="44">
        <v>75000.0</v>
      </c>
      <c r="L88" s="44"/>
      <c r="M88" s="44"/>
      <c r="N88" s="44"/>
    </row>
    <row r="89">
      <c r="A89" s="274" t="s">
        <v>3446</v>
      </c>
      <c r="B89" s="141" t="s">
        <v>3449</v>
      </c>
      <c r="C89" s="44">
        <v>2129487.0</v>
      </c>
      <c r="D89" s="44"/>
      <c r="E89" s="44"/>
      <c r="F89" s="344"/>
      <c r="G89" s="44"/>
      <c r="H89" s="44">
        <v>2.0E7</v>
      </c>
      <c r="I89" s="44">
        <v>2.0E7</v>
      </c>
      <c r="J89" s="44">
        <v>1.21E7</v>
      </c>
      <c r="K89" s="44">
        <v>1.21E7</v>
      </c>
      <c r="L89" s="44"/>
      <c r="M89" s="44"/>
      <c r="N89" s="44">
        <v>7900000.0</v>
      </c>
    </row>
    <row r="90">
      <c r="A90" s="274" t="s">
        <v>3454</v>
      </c>
      <c r="B90" s="141" t="s">
        <v>3456</v>
      </c>
      <c r="C90" s="44">
        <v>283.0</v>
      </c>
      <c r="D90" s="44">
        <v>407.0</v>
      </c>
      <c r="E90" s="44"/>
      <c r="F90" s="344"/>
      <c r="G90" s="44"/>
      <c r="H90" s="44"/>
      <c r="I90" s="44"/>
      <c r="J90" s="44"/>
      <c r="K90" s="44"/>
      <c r="L90" s="44"/>
      <c r="M90" s="44"/>
      <c r="N90" s="44"/>
    </row>
    <row r="91">
      <c r="A91" s="274" t="s">
        <v>3464</v>
      </c>
      <c r="B91" s="141" t="s">
        <v>3466</v>
      </c>
      <c r="C91" s="44">
        <v>7637800.0</v>
      </c>
      <c r="D91" s="44">
        <v>6967022.0</v>
      </c>
      <c r="E91" s="44">
        <v>1260.0</v>
      </c>
      <c r="F91" s="344">
        <v>1260.0</v>
      </c>
      <c r="G91" s="44">
        <v>400.0</v>
      </c>
      <c r="H91" s="44"/>
      <c r="I91" s="44"/>
      <c r="J91" s="44"/>
      <c r="K91" s="44"/>
      <c r="L91" s="44"/>
      <c r="M91" s="44"/>
      <c r="N91" s="44"/>
    </row>
    <row r="92">
      <c r="A92" s="274" t="s">
        <v>3470</v>
      </c>
      <c r="B92" s="141" t="s">
        <v>3471</v>
      </c>
      <c r="C92" s="44"/>
      <c r="D92" s="44">
        <v>220.0</v>
      </c>
      <c r="E92" s="44">
        <v>310.0</v>
      </c>
      <c r="F92" s="344">
        <v>310.0</v>
      </c>
      <c r="G92" s="44"/>
      <c r="H92" s="44">
        <v>3000.0</v>
      </c>
      <c r="I92" s="44">
        <v>3000.0</v>
      </c>
      <c r="J92" s="44">
        <v>3000.0</v>
      </c>
      <c r="K92" s="44">
        <v>3000.0</v>
      </c>
      <c r="L92" s="44"/>
      <c r="M92" s="44"/>
      <c r="N92" s="44"/>
    </row>
    <row r="93">
      <c r="A93" s="274" t="s">
        <v>3474</v>
      </c>
      <c r="B93" s="141" t="s">
        <v>3477</v>
      </c>
      <c r="C93" s="44"/>
      <c r="D93" s="44"/>
      <c r="E93" s="44">
        <v>10200.0</v>
      </c>
      <c r="F93" s="344">
        <v>2900.0</v>
      </c>
      <c r="G93" s="44">
        <v>1300.0</v>
      </c>
      <c r="H93" s="44">
        <v>1000.0</v>
      </c>
      <c r="I93" s="44">
        <v>1000.0</v>
      </c>
      <c r="J93" s="44">
        <v>1000.0</v>
      </c>
      <c r="K93" s="44">
        <v>1000.0</v>
      </c>
      <c r="L93" s="44"/>
      <c r="M93" s="44"/>
      <c r="N93" s="44"/>
    </row>
    <row r="94">
      <c r="A94" s="274" t="s">
        <v>3483</v>
      </c>
      <c r="B94" s="141" t="s">
        <v>3484</v>
      </c>
      <c r="C94" s="44"/>
      <c r="D94" s="44"/>
      <c r="E94" s="44">
        <v>91000.0</v>
      </c>
      <c r="F94" s="344">
        <v>91000.0</v>
      </c>
      <c r="G94" s="44"/>
      <c r="H94" s="44">
        <v>3.882725E7</v>
      </c>
      <c r="I94" s="44">
        <v>3.882725E7</v>
      </c>
      <c r="J94" s="44"/>
      <c r="K94" s="44">
        <v>2.7896257E7</v>
      </c>
      <c r="L94" s="44"/>
      <c r="M94" s="44"/>
      <c r="N94" s="44">
        <v>1.0930993E7</v>
      </c>
    </row>
    <row r="95">
      <c r="A95" s="274" t="s">
        <v>3491</v>
      </c>
      <c r="B95" s="141" t="s">
        <v>3492</v>
      </c>
      <c r="C95" s="44">
        <v>200.0</v>
      </c>
      <c r="D95" s="44">
        <v>57705.0</v>
      </c>
      <c r="E95" s="44"/>
      <c r="F95" s="344">
        <v>-1080.0</v>
      </c>
      <c r="G95" s="44">
        <v>4941.0</v>
      </c>
      <c r="H95" s="44"/>
      <c r="I95" s="44"/>
      <c r="J95" s="44"/>
      <c r="K95" s="44"/>
      <c r="L95" s="44"/>
      <c r="M95" s="44"/>
      <c r="N95" s="44"/>
    </row>
    <row r="96">
      <c r="A96" s="274" t="s">
        <v>3498</v>
      </c>
      <c r="B96" s="141" t="s">
        <v>3499</v>
      </c>
      <c r="C96" s="44"/>
      <c r="D96" s="44">
        <v>13246.0</v>
      </c>
      <c r="E96" s="44">
        <v>296532.0</v>
      </c>
      <c r="F96" s="344">
        <v>-106458.0</v>
      </c>
      <c r="G96" s="44">
        <v>26606.0</v>
      </c>
      <c r="H96" s="44"/>
      <c r="I96" s="44"/>
      <c r="J96" s="44"/>
      <c r="K96" s="44"/>
      <c r="L96" s="44"/>
      <c r="M96" s="44"/>
      <c r="N96" s="44"/>
    </row>
    <row r="97">
      <c r="A97" s="274" t="s">
        <v>3502</v>
      </c>
      <c r="B97" s="141" t="s">
        <v>3504</v>
      </c>
      <c r="C97" s="44">
        <v>2.9379708E7</v>
      </c>
      <c r="D97" s="44">
        <v>2.903958E7</v>
      </c>
      <c r="E97" s="44">
        <v>9836400.0</v>
      </c>
      <c r="F97" s="344">
        <v>5362060.0</v>
      </c>
      <c r="G97" s="44">
        <v>3424140.0</v>
      </c>
      <c r="H97" s="44"/>
      <c r="I97" s="44"/>
      <c r="J97" s="44"/>
      <c r="K97" s="44"/>
      <c r="L97" s="44"/>
      <c r="M97" s="44"/>
      <c r="N97" s="44"/>
    </row>
    <row r="98">
      <c r="A98" s="274" t="s">
        <v>3508</v>
      </c>
      <c r="B98" s="141" t="s">
        <v>3509</v>
      </c>
      <c r="C98" s="44">
        <v>476377.0</v>
      </c>
      <c r="D98" s="44">
        <v>2584565.0</v>
      </c>
      <c r="E98" s="44">
        <v>725265.0</v>
      </c>
      <c r="F98" s="344">
        <v>234090.0</v>
      </c>
      <c r="G98" s="44">
        <v>197211.0</v>
      </c>
      <c r="H98" s="44">
        <v>363000.0</v>
      </c>
      <c r="I98" s="44">
        <v>363000.0</v>
      </c>
      <c r="J98" s="44">
        <v>600000.0</v>
      </c>
      <c r="K98" s="44">
        <v>600000.0</v>
      </c>
      <c r="L98" s="44"/>
      <c r="M98" s="44">
        <v>237000.0</v>
      </c>
      <c r="N98" s="44"/>
    </row>
    <row r="99">
      <c r="A99" s="274" t="s">
        <v>3514</v>
      </c>
      <c r="B99" s="141" t="s">
        <v>3517</v>
      </c>
      <c r="C99" s="44">
        <v>1018975.0</v>
      </c>
      <c r="D99" s="44">
        <v>1140560.0</v>
      </c>
      <c r="E99" s="44">
        <v>1010569.0</v>
      </c>
      <c r="F99" s="344">
        <v>464125.0</v>
      </c>
      <c r="G99" s="44">
        <v>511101.0</v>
      </c>
      <c r="H99" s="44"/>
      <c r="I99" s="44"/>
      <c r="J99" s="44"/>
      <c r="K99" s="44"/>
      <c r="L99" s="44"/>
      <c r="M99" s="44"/>
      <c r="N99" s="44"/>
    </row>
    <row r="100">
      <c r="A100" s="274" t="s">
        <v>3521</v>
      </c>
      <c r="B100" s="141" t="s">
        <v>3522</v>
      </c>
      <c r="C100" s="44">
        <v>317.0</v>
      </c>
      <c r="D100" s="44">
        <v>3584.0</v>
      </c>
      <c r="E100" s="44">
        <v>1374.0</v>
      </c>
      <c r="F100" s="344"/>
      <c r="G100" s="44"/>
      <c r="H100" s="44"/>
      <c r="I100" s="44"/>
      <c r="J100" s="44"/>
      <c r="K100" s="44"/>
      <c r="L100" s="44"/>
      <c r="M100" s="44"/>
      <c r="N100" s="44"/>
    </row>
    <row r="101">
      <c r="A101" s="274" t="s">
        <v>3531</v>
      </c>
      <c r="B101" s="141" t="s">
        <v>3533</v>
      </c>
      <c r="C101" s="44"/>
      <c r="D101" s="44">
        <v>356453.0</v>
      </c>
      <c r="E101" s="44">
        <v>313441.0</v>
      </c>
      <c r="F101" s="344">
        <v>64918.0</v>
      </c>
      <c r="G101" s="44">
        <v>365491.0</v>
      </c>
      <c r="H101" s="44"/>
      <c r="I101" s="44"/>
      <c r="J101" s="44"/>
      <c r="K101" s="44"/>
      <c r="L101" s="44"/>
      <c r="M101" s="44"/>
      <c r="N101" s="44"/>
    </row>
    <row r="102">
      <c r="A102" s="274"/>
      <c r="B102" s="141"/>
      <c r="C102" s="44"/>
      <c r="D102" s="44"/>
      <c r="E102" s="44"/>
      <c r="F102" s="344"/>
      <c r="G102" s="44"/>
      <c r="H102" s="44"/>
      <c r="I102" s="44"/>
      <c r="J102" s="44"/>
      <c r="K102" s="44"/>
      <c r="L102" s="44"/>
      <c r="M102" s="44"/>
      <c r="N102" s="44"/>
    </row>
    <row r="103">
      <c r="A103" s="274" t="s">
        <v>3541</v>
      </c>
      <c r="B103" s="141"/>
      <c r="C103" s="44">
        <v>4.8408232E7</v>
      </c>
      <c r="D103" s="44">
        <v>4.257452E7</v>
      </c>
      <c r="E103" s="44">
        <v>2.0839002E7</v>
      </c>
      <c r="F103" s="344">
        <v>1.4458267E7</v>
      </c>
      <c r="G103" s="44">
        <v>9649698.0</v>
      </c>
      <c r="H103" s="44">
        <v>6.228925E7</v>
      </c>
      <c r="I103" s="44">
        <v>6.228925E7</v>
      </c>
      <c r="J103" s="44">
        <v>1.5799E7</v>
      </c>
      <c r="K103" s="44">
        <v>4.3695257E7</v>
      </c>
      <c r="L103" s="44"/>
      <c r="M103" s="44"/>
      <c r="N103" s="44">
        <v>1.8593993E7</v>
      </c>
    </row>
    <row r="104">
      <c r="A104" s="274"/>
      <c r="B104" s="141"/>
      <c r="C104" s="44"/>
      <c r="D104" s="44"/>
      <c r="E104" s="44"/>
      <c r="F104" s="344"/>
      <c r="G104" s="44"/>
      <c r="H104" s="44"/>
      <c r="I104" s="44"/>
      <c r="J104" s="44"/>
      <c r="K104" s="44"/>
      <c r="L104" s="44"/>
      <c r="M104" s="44"/>
      <c r="N104" s="44"/>
    </row>
    <row r="105">
      <c r="A105" s="274" t="s">
        <v>3549</v>
      </c>
      <c r="B105" s="141"/>
      <c r="C105" s="44">
        <v>2.65139587E8</v>
      </c>
      <c r="D105" s="44">
        <v>4.10305606E8</v>
      </c>
      <c r="E105" s="44">
        <v>5.53162799E8</v>
      </c>
      <c r="F105" s="344">
        <v>2.36906364E8</v>
      </c>
      <c r="G105" s="44">
        <v>2.3133013E8</v>
      </c>
      <c r="H105" s="44">
        <v>6.2829925E8</v>
      </c>
      <c r="I105" s="44">
        <v>6.2829925E8</v>
      </c>
      <c r="J105" s="44">
        <v>5.73599E8</v>
      </c>
      <c r="K105" s="44">
        <v>6.01495257E8</v>
      </c>
      <c r="L105" s="44"/>
      <c r="M105" s="44"/>
      <c r="N105" s="44">
        <v>2.6803993E7</v>
      </c>
    </row>
    <row r="106">
      <c r="A106" s="274"/>
      <c r="B106" s="141"/>
      <c r="C106" s="44"/>
      <c r="D106" s="44"/>
      <c r="E106" s="44"/>
      <c r="F106" s="344"/>
      <c r="G106" s="44"/>
      <c r="H106" s="44"/>
      <c r="I106" s="44"/>
      <c r="J106" s="44"/>
      <c r="K106" s="44"/>
      <c r="L106" s="44"/>
      <c r="M106" s="44"/>
      <c r="N106" s="44"/>
    </row>
    <row r="107" ht="15.75" customHeight="1">
      <c r="A107" s="348" t="s">
        <v>3559</v>
      </c>
      <c r="B107" s="155"/>
      <c r="C107" s="242">
        <v>1.3458462102E10</v>
      </c>
      <c r="D107" s="242">
        <v>1.5183949199E10</v>
      </c>
      <c r="E107" s="242">
        <v>1.4707892456E10</v>
      </c>
      <c r="F107" s="349">
        <v>7.945045387E9</v>
      </c>
      <c r="G107" s="242">
        <v>7.249146662E9</v>
      </c>
      <c r="H107" s="242">
        <v>2.034689925E10</v>
      </c>
      <c r="I107" s="242">
        <v>2.034689925E10</v>
      </c>
      <c r="J107" s="242">
        <v>1.8931599E10</v>
      </c>
      <c r="K107" s="242">
        <v>2.0459495257E10</v>
      </c>
      <c r="L107" s="242"/>
      <c r="M107" s="242">
        <v>1.12596007E8</v>
      </c>
      <c r="N107" s="242"/>
    </row>
    <row r="108" ht="15.75" customHeight="1">
      <c r="A108" s="274" t="s">
        <v>331</v>
      </c>
      <c r="B108" s="141"/>
      <c r="C108" s="44"/>
      <c r="D108" s="44"/>
      <c r="E108" s="44"/>
      <c r="F108" s="344"/>
      <c r="G108" s="44"/>
      <c r="H108" s="44"/>
      <c r="I108" s="44"/>
      <c r="J108" s="44"/>
      <c r="K108" s="44"/>
      <c r="L108" s="44"/>
      <c r="M108" s="44"/>
      <c r="N108" s="44"/>
    </row>
    <row r="109">
      <c r="A109" s="274" t="s">
        <v>3597</v>
      </c>
      <c r="B109" s="141" t="s">
        <v>3599</v>
      </c>
      <c r="C109" s="44">
        <v>6.17405E8</v>
      </c>
      <c r="D109" s="44">
        <v>6.1301E8</v>
      </c>
      <c r="E109" s="44">
        <v>7.03818E8</v>
      </c>
      <c r="F109" s="344">
        <v>7.03818E8</v>
      </c>
      <c r="G109" s="44"/>
      <c r="H109" s="44">
        <v>7.0E8</v>
      </c>
      <c r="I109" s="44">
        <v>7.0E8</v>
      </c>
      <c r="J109" s="44">
        <v>7.2E8</v>
      </c>
      <c r="K109" s="44">
        <v>7.2E8</v>
      </c>
      <c r="L109" s="44"/>
      <c r="M109" s="44">
        <v>2.0E7</v>
      </c>
      <c r="N109" s="44"/>
    </row>
    <row r="110">
      <c r="A110" s="274" t="s">
        <v>3603</v>
      </c>
      <c r="B110" s="141" t="s">
        <v>3604</v>
      </c>
      <c r="C110" s="44"/>
      <c r="D110" s="44"/>
      <c r="E110" s="44"/>
      <c r="F110" s="344"/>
      <c r="G110" s="44"/>
      <c r="H110" s="44"/>
      <c r="I110" s="44"/>
      <c r="J110" s="44">
        <v>350000.0</v>
      </c>
      <c r="K110" s="44">
        <v>350000.0</v>
      </c>
      <c r="L110" s="44"/>
      <c r="M110" s="44">
        <v>350000.0</v>
      </c>
      <c r="N110" s="44"/>
    </row>
    <row r="111">
      <c r="A111" s="274" t="s">
        <v>3606</v>
      </c>
      <c r="B111" s="141" t="s">
        <v>3607</v>
      </c>
      <c r="C111" s="44"/>
      <c r="D111" s="44"/>
      <c r="E111" s="44"/>
      <c r="F111" s="344"/>
      <c r="G111" s="44"/>
      <c r="H111" s="44"/>
      <c r="I111" s="44"/>
      <c r="J111" s="44">
        <v>50000.0</v>
      </c>
      <c r="K111" s="44">
        <v>50000.0</v>
      </c>
      <c r="L111" s="44"/>
      <c r="M111" s="44">
        <v>50000.0</v>
      </c>
      <c r="N111" s="44"/>
    </row>
    <row r="112">
      <c r="A112" s="274" t="s">
        <v>3612</v>
      </c>
      <c r="B112" s="141" t="s">
        <v>3614</v>
      </c>
      <c r="C112" s="44"/>
      <c r="D112" s="44"/>
      <c r="E112" s="44"/>
      <c r="F112" s="344"/>
      <c r="G112" s="44"/>
      <c r="H112" s="44"/>
      <c r="I112" s="44"/>
      <c r="J112" s="44">
        <v>35000.0</v>
      </c>
      <c r="K112" s="44">
        <v>35000.0</v>
      </c>
      <c r="L112" s="44"/>
      <c r="M112" s="44">
        <v>35000.0</v>
      </c>
      <c r="N112" s="44"/>
    </row>
    <row r="113">
      <c r="A113" s="274" t="s">
        <v>3618</v>
      </c>
      <c r="B113" s="141" t="s">
        <v>3620</v>
      </c>
      <c r="C113" s="44"/>
      <c r="D113" s="44"/>
      <c r="E113" s="44"/>
      <c r="F113" s="344"/>
      <c r="G113" s="44"/>
      <c r="H113" s="44"/>
      <c r="I113" s="44"/>
      <c r="J113" s="44">
        <v>450000.0</v>
      </c>
      <c r="K113" s="44">
        <v>450000.0</v>
      </c>
      <c r="L113" s="44"/>
      <c r="M113" s="44">
        <v>450000.0</v>
      </c>
      <c r="N113" s="44"/>
    </row>
    <row r="114">
      <c r="A114" s="274" t="s">
        <v>3624</v>
      </c>
      <c r="B114" s="141" t="s">
        <v>3626</v>
      </c>
      <c r="C114" s="44"/>
      <c r="D114" s="44"/>
      <c r="E114" s="44"/>
      <c r="F114" s="344"/>
      <c r="G114" s="44"/>
      <c r="H114" s="44"/>
      <c r="I114" s="44"/>
      <c r="J114" s="44">
        <v>50000.0</v>
      </c>
      <c r="K114" s="44">
        <v>50000.0</v>
      </c>
      <c r="L114" s="44"/>
      <c r="M114" s="44">
        <v>50000.0</v>
      </c>
      <c r="N114" s="44"/>
    </row>
    <row r="115">
      <c r="A115" s="274"/>
      <c r="B115" s="141"/>
      <c r="C115" s="44"/>
      <c r="D115" s="44"/>
      <c r="E115" s="44"/>
      <c r="F115" s="344"/>
      <c r="G115" s="44"/>
      <c r="H115" s="44"/>
      <c r="I115" s="44"/>
      <c r="J115" s="44"/>
      <c r="K115" s="44"/>
      <c r="L115" s="44"/>
      <c r="M115" s="44"/>
      <c r="N115" s="44"/>
    </row>
    <row r="116">
      <c r="A116" s="274" t="s">
        <v>3634</v>
      </c>
      <c r="B116" s="141"/>
      <c r="C116" s="44">
        <v>6.17405E8</v>
      </c>
      <c r="D116" s="44">
        <v>6.1301E8</v>
      </c>
      <c r="E116" s="44">
        <v>7.03818E8</v>
      </c>
      <c r="F116" s="344">
        <v>7.03818E8</v>
      </c>
      <c r="G116" s="44"/>
      <c r="H116" s="44">
        <v>7.0E8</v>
      </c>
      <c r="I116" s="44">
        <v>7.0E8</v>
      </c>
      <c r="J116" s="44">
        <v>7.20935E8</v>
      </c>
      <c r="K116" s="44">
        <v>7.20935E8</v>
      </c>
      <c r="L116" s="44"/>
      <c r="M116" s="44">
        <v>2.0935E7</v>
      </c>
      <c r="N116" s="44"/>
    </row>
    <row r="117">
      <c r="A117" s="274"/>
      <c r="B117" s="141"/>
      <c r="C117" s="44"/>
      <c r="D117" s="44"/>
      <c r="E117" s="44"/>
      <c r="F117" s="344"/>
      <c r="G117" s="44"/>
      <c r="H117" s="44"/>
      <c r="I117" s="44"/>
      <c r="J117" s="44"/>
      <c r="K117" s="44"/>
      <c r="L117" s="44"/>
      <c r="M117" s="44"/>
      <c r="N117" s="44"/>
    </row>
    <row r="118">
      <c r="A118" s="274" t="s">
        <v>336</v>
      </c>
      <c r="B118" s="141"/>
      <c r="C118" s="44"/>
      <c r="D118" s="44"/>
      <c r="E118" s="44"/>
      <c r="F118" s="344"/>
      <c r="G118" s="44"/>
      <c r="H118" s="44"/>
      <c r="I118" s="44"/>
      <c r="J118" s="44"/>
      <c r="K118" s="44"/>
      <c r="L118" s="44"/>
      <c r="M118" s="44"/>
      <c r="N118" s="44"/>
    </row>
    <row r="119">
      <c r="A119" s="274" t="s">
        <v>3648</v>
      </c>
      <c r="B119" s="141" t="s">
        <v>3649</v>
      </c>
      <c r="C119" s="44">
        <v>193456.0</v>
      </c>
      <c r="D119" s="44">
        <v>198793.0</v>
      </c>
      <c r="E119" s="44">
        <v>189091.0</v>
      </c>
      <c r="F119" s="344">
        <v>73715.0</v>
      </c>
      <c r="G119" s="44">
        <v>160557.0</v>
      </c>
      <c r="H119" s="44">
        <v>130000.0</v>
      </c>
      <c r="I119" s="44">
        <v>130000.0</v>
      </c>
      <c r="J119" s="44">
        <v>125000.0</v>
      </c>
      <c r="K119" s="44">
        <v>128743.0</v>
      </c>
      <c r="L119" s="44"/>
      <c r="M119" s="44"/>
      <c r="N119" s="44">
        <v>1257.0</v>
      </c>
    </row>
    <row r="120">
      <c r="A120" s="274" t="s">
        <v>3654</v>
      </c>
      <c r="B120" s="141" t="s">
        <v>3656</v>
      </c>
      <c r="C120" s="44"/>
      <c r="D120" s="44"/>
      <c r="E120" s="44"/>
      <c r="F120" s="344">
        <v>-300.0</v>
      </c>
      <c r="G120" s="44"/>
      <c r="H120" s="44">
        <v>10000.0</v>
      </c>
      <c r="I120" s="44">
        <v>10000.0</v>
      </c>
      <c r="J120" s="44">
        <v>20000.0</v>
      </c>
      <c r="K120" s="44">
        <v>20000.0</v>
      </c>
      <c r="L120" s="44"/>
      <c r="M120" s="44">
        <v>10000.0</v>
      </c>
      <c r="N120" s="44"/>
    </row>
    <row r="121">
      <c r="A121" s="274" t="s">
        <v>3662</v>
      </c>
      <c r="B121" s="141" t="s">
        <v>3664</v>
      </c>
      <c r="C121" s="44">
        <v>6415.0</v>
      </c>
      <c r="D121" s="44">
        <v>6046.0</v>
      </c>
      <c r="E121" s="44">
        <v>6074.0</v>
      </c>
      <c r="F121" s="344">
        <v>2325.0</v>
      </c>
      <c r="G121" s="44">
        <v>57783.0</v>
      </c>
      <c r="H121" s="44">
        <v>6000.0</v>
      </c>
      <c r="I121" s="44">
        <v>6000.0</v>
      </c>
      <c r="J121" s="44">
        <v>15000.0</v>
      </c>
      <c r="K121" s="44">
        <v>15000.0</v>
      </c>
      <c r="L121" s="44"/>
      <c r="M121" s="44">
        <v>9000.0</v>
      </c>
      <c r="N121" s="44"/>
    </row>
    <row r="122">
      <c r="A122" s="274" t="s">
        <v>3669</v>
      </c>
      <c r="B122" s="141" t="s">
        <v>3671</v>
      </c>
      <c r="C122" s="44">
        <v>73411.0</v>
      </c>
      <c r="D122" s="44">
        <v>44654.0</v>
      </c>
      <c r="E122" s="44">
        <v>81519.0</v>
      </c>
      <c r="F122" s="344">
        <v>42304.0</v>
      </c>
      <c r="G122" s="44">
        <v>117466.0</v>
      </c>
      <c r="H122" s="44">
        <v>40000.0</v>
      </c>
      <c r="I122" s="44">
        <v>40000.0</v>
      </c>
      <c r="J122" s="44">
        <v>30000.0</v>
      </c>
      <c r="K122" s="44">
        <v>30000.0</v>
      </c>
      <c r="L122" s="44"/>
      <c r="M122" s="44"/>
      <c r="N122" s="44">
        <v>10000.0</v>
      </c>
    </row>
    <row r="123">
      <c r="A123" s="274" t="s">
        <v>3680</v>
      </c>
      <c r="B123" s="141" t="s">
        <v>3681</v>
      </c>
      <c r="C123" s="44">
        <v>1.26247798E8</v>
      </c>
      <c r="D123" s="44">
        <v>2.18346333E8</v>
      </c>
      <c r="E123" s="44">
        <v>1.57648785E8</v>
      </c>
      <c r="F123" s="344">
        <v>1.44596903E8</v>
      </c>
      <c r="G123" s="44">
        <v>1089746.0</v>
      </c>
      <c r="H123" s="44">
        <v>2.5E8</v>
      </c>
      <c r="I123" s="44">
        <v>2.5E8</v>
      </c>
      <c r="J123" s="44">
        <v>2.5E8</v>
      </c>
      <c r="K123" s="44">
        <v>2.5E8</v>
      </c>
      <c r="L123" s="44"/>
      <c r="M123" s="44"/>
      <c r="N123" s="44"/>
    </row>
    <row r="124">
      <c r="A124" s="274"/>
      <c r="B124" s="141"/>
      <c r="C124" s="44"/>
      <c r="D124" s="44"/>
      <c r="E124" s="44"/>
      <c r="F124" s="344"/>
      <c r="G124" s="44"/>
      <c r="H124" s="44"/>
      <c r="I124" s="44"/>
      <c r="J124" s="44"/>
      <c r="K124" s="44"/>
      <c r="L124" s="44"/>
      <c r="M124" s="44"/>
      <c r="N124" s="44"/>
    </row>
    <row r="125">
      <c r="A125" s="274" t="s">
        <v>3689</v>
      </c>
      <c r="B125" s="141"/>
      <c r="C125" s="44">
        <v>1.2652108E8</v>
      </c>
      <c r="D125" s="44">
        <v>2.18595826E8</v>
      </c>
      <c r="E125" s="44">
        <v>1.57925469E8</v>
      </c>
      <c r="F125" s="344">
        <v>1.44714947E8</v>
      </c>
      <c r="G125" s="44">
        <v>1425552.0</v>
      </c>
      <c r="H125" s="44">
        <v>2.50186E8</v>
      </c>
      <c r="I125" s="44">
        <v>2.50186E8</v>
      </c>
      <c r="J125" s="44">
        <v>2.5019E8</v>
      </c>
      <c r="K125" s="44">
        <v>2.50193743E8</v>
      </c>
      <c r="L125" s="44"/>
      <c r="M125" s="44">
        <v>7743.0</v>
      </c>
      <c r="N125" s="44"/>
    </row>
    <row r="126">
      <c r="A126" s="274"/>
      <c r="B126" s="141"/>
      <c r="C126" s="44"/>
      <c r="D126" s="44"/>
      <c r="E126" s="44"/>
      <c r="F126" s="344"/>
      <c r="G126" s="44"/>
      <c r="H126" s="44"/>
      <c r="I126" s="44"/>
      <c r="J126" s="44"/>
      <c r="K126" s="44"/>
      <c r="L126" s="44"/>
      <c r="M126" s="44"/>
      <c r="N126" s="44"/>
    </row>
    <row r="127">
      <c r="A127" s="274" t="s">
        <v>339</v>
      </c>
      <c r="B127" s="141"/>
      <c r="C127" s="44"/>
      <c r="D127" s="44"/>
      <c r="E127" s="44"/>
      <c r="F127" s="344"/>
      <c r="G127" s="44"/>
      <c r="H127" s="44"/>
      <c r="I127" s="44"/>
      <c r="J127" s="44"/>
      <c r="K127" s="44"/>
      <c r="L127" s="44"/>
      <c r="M127" s="44"/>
      <c r="N127" s="44"/>
    </row>
    <row r="128">
      <c r="A128" s="274" t="s">
        <v>3704</v>
      </c>
      <c r="B128" s="141" t="s">
        <v>3706</v>
      </c>
      <c r="C128" s="44">
        <v>32896.0</v>
      </c>
      <c r="D128" s="44">
        <v>122165.0</v>
      </c>
      <c r="E128" s="44">
        <v>55786.0</v>
      </c>
      <c r="F128" s="344">
        <v>-15246.0</v>
      </c>
      <c r="G128" s="44">
        <v>137499.0</v>
      </c>
      <c r="H128" s="44">
        <v>25000.0</v>
      </c>
      <c r="I128" s="44">
        <v>25000.0</v>
      </c>
      <c r="J128" s="44">
        <v>25000.0</v>
      </c>
      <c r="K128" s="44">
        <v>25000.0</v>
      </c>
      <c r="L128" s="44"/>
      <c r="M128" s="44"/>
      <c r="N128" s="44"/>
    </row>
    <row r="129">
      <c r="A129" s="274" t="s">
        <v>3714</v>
      </c>
      <c r="B129" s="141" t="s">
        <v>3716</v>
      </c>
      <c r="C129" s="44">
        <v>1000.0</v>
      </c>
      <c r="D129" s="44">
        <v>10000.0</v>
      </c>
      <c r="E129" s="44"/>
      <c r="F129" s="344">
        <v>-1000.0</v>
      </c>
      <c r="G129" s="44">
        <v>4383.0</v>
      </c>
      <c r="H129" s="44">
        <v>25000.0</v>
      </c>
      <c r="I129" s="44">
        <v>25000.0</v>
      </c>
      <c r="J129" s="44">
        <v>25000.0</v>
      </c>
      <c r="K129" s="44">
        <v>25000.0</v>
      </c>
      <c r="L129" s="44"/>
      <c r="M129" s="44"/>
      <c r="N129" s="44"/>
    </row>
    <row r="130">
      <c r="A130" s="274" t="s">
        <v>3719</v>
      </c>
      <c r="B130" s="141" t="s">
        <v>3721</v>
      </c>
      <c r="C130" s="44">
        <v>2.1153997E7</v>
      </c>
      <c r="D130" s="44">
        <v>1.9786194E7</v>
      </c>
      <c r="E130" s="44">
        <v>2.1638766E7</v>
      </c>
      <c r="F130" s="344">
        <v>1.1911671E7</v>
      </c>
      <c r="G130" s="44">
        <v>1.0145288E7</v>
      </c>
      <c r="H130" s="44">
        <v>2.5E7</v>
      </c>
      <c r="I130" s="44">
        <v>2.5E7</v>
      </c>
      <c r="J130" s="44">
        <v>2.5E7</v>
      </c>
      <c r="K130" s="44">
        <v>1.45E8</v>
      </c>
      <c r="L130" s="44"/>
      <c r="M130" s="44">
        <v>1.2E8</v>
      </c>
      <c r="N130" s="44"/>
    </row>
    <row r="131">
      <c r="A131" s="274" t="s">
        <v>3724</v>
      </c>
      <c r="B131" s="141" t="s">
        <v>3726</v>
      </c>
      <c r="C131" s="44">
        <v>88067.0</v>
      </c>
      <c r="D131" s="44">
        <v>284351.0</v>
      </c>
      <c r="E131" s="44">
        <v>199218.0</v>
      </c>
      <c r="F131" s="344">
        <v>85178.0</v>
      </c>
      <c r="G131" s="44">
        <v>117723.0</v>
      </c>
      <c r="H131" s="44">
        <v>1000000.0</v>
      </c>
      <c r="I131" s="44">
        <v>1000000.0</v>
      </c>
      <c r="J131" s="44">
        <v>500000.0</v>
      </c>
      <c r="K131" s="44">
        <v>500000.0</v>
      </c>
      <c r="L131" s="44"/>
      <c r="M131" s="44"/>
      <c r="N131" s="44">
        <v>500000.0</v>
      </c>
    </row>
    <row r="132">
      <c r="A132" s="274" t="s">
        <v>3731</v>
      </c>
      <c r="B132" s="141" t="s">
        <v>3732</v>
      </c>
      <c r="C132" s="44"/>
      <c r="D132" s="44"/>
      <c r="E132" s="44"/>
      <c r="F132" s="344"/>
      <c r="G132" s="44"/>
      <c r="H132" s="44">
        <v>100000.0</v>
      </c>
      <c r="I132" s="44">
        <v>100000.0</v>
      </c>
      <c r="J132" s="44"/>
      <c r="K132" s="44"/>
      <c r="L132" s="44"/>
      <c r="M132" s="44"/>
      <c r="N132" s="44">
        <v>100000.0</v>
      </c>
    </row>
    <row r="133">
      <c r="A133" s="274" t="s">
        <v>3735</v>
      </c>
      <c r="B133" s="141" t="s">
        <v>3737</v>
      </c>
      <c r="C133" s="44">
        <v>2.0E7</v>
      </c>
      <c r="D133" s="44">
        <v>8500000.0</v>
      </c>
      <c r="E133" s="44">
        <v>4.5775E7</v>
      </c>
      <c r="F133" s="344">
        <v>4.54E7</v>
      </c>
      <c r="G133" s="44"/>
      <c r="H133" s="44">
        <v>1.0E7</v>
      </c>
      <c r="I133" s="44">
        <v>1.0E7</v>
      </c>
      <c r="J133" s="44"/>
      <c r="K133" s="44">
        <v>4.1E7</v>
      </c>
      <c r="L133" s="44"/>
      <c r="M133" s="44">
        <v>3.1E7</v>
      </c>
      <c r="N133" s="44"/>
    </row>
    <row r="134">
      <c r="A134" s="274" t="s">
        <v>3741</v>
      </c>
      <c r="B134" s="141" t="s">
        <v>3743</v>
      </c>
      <c r="C134" s="44">
        <v>951419.0</v>
      </c>
      <c r="D134" s="44">
        <v>352288.0</v>
      </c>
      <c r="E134" s="44">
        <v>396188.0</v>
      </c>
      <c r="F134" s="344">
        <v>247881.0</v>
      </c>
      <c r="G134" s="44">
        <v>226904.0</v>
      </c>
      <c r="H134" s="44">
        <v>100000.0</v>
      </c>
      <c r="I134" s="44">
        <v>100000.0</v>
      </c>
      <c r="J134" s="44"/>
      <c r="K134" s="44"/>
      <c r="L134" s="44"/>
      <c r="M134" s="44"/>
      <c r="N134" s="44">
        <v>100000.0</v>
      </c>
    </row>
    <row r="135">
      <c r="A135" s="274" t="s">
        <v>3747</v>
      </c>
      <c r="B135" s="141" t="s">
        <v>3748</v>
      </c>
      <c r="C135" s="44">
        <v>1982175.0</v>
      </c>
      <c r="D135" s="44">
        <v>886720.0</v>
      </c>
      <c r="E135" s="44">
        <v>1363852.0</v>
      </c>
      <c r="F135" s="344">
        <v>823016.0</v>
      </c>
      <c r="G135" s="44">
        <v>473944.0</v>
      </c>
      <c r="H135" s="44">
        <v>100000.0</v>
      </c>
      <c r="I135" s="44">
        <v>100000.0</v>
      </c>
      <c r="J135" s="44"/>
      <c r="K135" s="44"/>
      <c r="L135" s="44"/>
      <c r="M135" s="44"/>
      <c r="N135" s="44">
        <v>100000.0</v>
      </c>
    </row>
    <row r="136">
      <c r="A136" s="274" t="s">
        <v>3752</v>
      </c>
      <c r="B136" s="141" t="s">
        <v>3753</v>
      </c>
      <c r="C136" s="44">
        <v>39500.0</v>
      </c>
      <c r="D136" s="44">
        <v>34400.0</v>
      </c>
      <c r="E136" s="44">
        <v>68840.0</v>
      </c>
      <c r="F136" s="344">
        <v>52040.0</v>
      </c>
      <c r="G136" s="44">
        <v>25720.0</v>
      </c>
      <c r="H136" s="44">
        <v>100000.0</v>
      </c>
      <c r="I136" s="44">
        <v>100000.0</v>
      </c>
      <c r="J136" s="44">
        <v>100000.0</v>
      </c>
      <c r="K136" s="44">
        <v>100000.0</v>
      </c>
      <c r="L136" s="44"/>
      <c r="M136" s="44"/>
      <c r="N136" s="44"/>
    </row>
    <row r="137">
      <c r="A137" s="274" t="s">
        <v>3757</v>
      </c>
      <c r="B137" s="141" t="s">
        <v>3758</v>
      </c>
      <c r="C137" s="44">
        <v>211800.0</v>
      </c>
      <c r="D137" s="44"/>
      <c r="E137" s="44"/>
      <c r="F137" s="344"/>
      <c r="G137" s="44"/>
      <c r="H137" s="44"/>
      <c r="I137" s="44"/>
      <c r="J137" s="44"/>
      <c r="K137" s="44"/>
      <c r="L137" s="44"/>
      <c r="M137" s="44"/>
      <c r="N137" s="44"/>
    </row>
    <row r="138">
      <c r="A138" s="274" t="s">
        <v>3761</v>
      </c>
      <c r="B138" s="141" t="s">
        <v>3762</v>
      </c>
      <c r="C138" s="44">
        <v>9.4795E7</v>
      </c>
      <c r="D138" s="44"/>
      <c r="E138" s="44">
        <v>-1.667E8</v>
      </c>
      <c r="F138" s="344">
        <v>-1.667E8</v>
      </c>
      <c r="G138" s="44"/>
      <c r="H138" s="44"/>
      <c r="I138" s="44"/>
      <c r="J138" s="44"/>
      <c r="K138" s="44"/>
      <c r="L138" s="44"/>
      <c r="M138" s="44"/>
      <c r="N138" s="44"/>
    </row>
    <row r="139">
      <c r="A139" s="274"/>
      <c r="B139" s="141"/>
      <c r="C139" s="44"/>
      <c r="D139" s="44"/>
      <c r="E139" s="44"/>
      <c r="F139" s="344"/>
      <c r="G139" s="44"/>
      <c r="H139" s="44"/>
      <c r="I139" s="44"/>
      <c r="J139" s="44"/>
      <c r="K139" s="44"/>
      <c r="L139" s="44"/>
      <c r="M139" s="44"/>
      <c r="N139" s="44"/>
    </row>
    <row r="140">
      <c r="A140" s="274" t="s">
        <v>3767</v>
      </c>
      <c r="B140" s="141"/>
      <c r="C140" s="44">
        <v>1.39255854E8</v>
      </c>
      <c r="D140" s="44">
        <v>2.9976118E7</v>
      </c>
      <c r="E140" s="44">
        <v>-9.720235E7</v>
      </c>
      <c r="F140" s="344">
        <v>-1.0819646E8</v>
      </c>
      <c r="G140" s="44">
        <v>1.1131461E7</v>
      </c>
      <c r="H140" s="44">
        <v>3.645E7</v>
      </c>
      <c r="I140" s="44">
        <v>3.645E7</v>
      </c>
      <c r="J140" s="44">
        <v>2.565E7</v>
      </c>
      <c r="K140" s="44">
        <v>1.8665E8</v>
      </c>
      <c r="L140" s="44"/>
      <c r="M140" s="44">
        <v>1.502E8</v>
      </c>
      <c r="N140" s="44"/>
    </row>
    <row r="141">
      <c r="A141" s="274"/>
      <c r="B141" s="141"/>
      <c r="C141" s="44"/>
      <c r="D141" s="44"/>
      <c r="E141" s="44"/>
      <c r="F141" s="344"/>
      <c r="G141" s="44"/>
      <c r="H141" s="44"/>
      <c r="I141" s="44"/>
      <c r="J141" s="44"/>
      <c r="K141" s="44"/>
      <c r="L141" s="44"/>
      <c r="M141" s="44"/>
      <c r="N141" s="44"/>
    </row>
    <row r="142">
      <c r="A142" s="274" t="s">
        <v>362</v>
      </c>
      <c r="B142" s="141"/>
      <c r="C142" s="44"/>
      <c r="D142" s="44"/>
      <c r="E142" s="44"/>
      <c r="F142" s="344"/>
      <c r="G142" s="44"/>
      <c r="H142" s="44"/>
      <c r="I142" s="44"/>
      <c r="J142" s="44"/>
      <c r="K142" s="44"/>
      <c r="L142" s="44"/>
      <c r="M142" s="44"/>
      <c r="N142" s="44"/>
    </row>
    <row r="143">
      <c r="A143" s="274" t="s">
        <v>3778</v>
      </c>
      <c r="B143" s="141" t="s">
        <v>3780</v>
      </c>
      <c r="C143" s="44">
        <v>1713027.0</v>
      </c>
      <c r="D143" s="44"/>
      <c r="E143" s="44"/>
      <c r="F143" s="344"/>
      <c r="G143" s="44"/>
      <c r="H143" s="44">
        <v>1000000.0</v>
      </c>
      <c r="I143" s="44">
        <v>1000000.0</v>
      </c>
      <c r="J143" s="44">
        <v>1000000.0</v>
      </c>
      <c r="K143" s="44">
        <v>1000000.0</v>
      </c>
      <c r="L143" s="44"/>
      <c r="M143" s="44"/>
      <c r="N143" s="44"/>
    </row>
    <row r="144">
      <c r="A144" s="274" t="s">
        <v>3784</v>
      </c>
      <c r="B144" s="141" t="s">
        <v>3786</v>
      </c>
      <c r="C144" s="44">
        <v>388673.0</v>
      </c>
      <c r="D144" s="44">
        <v>100800.0</v>
      </c>
      <c r="E144" s="44">
        <v>800.0</v>
      </c>
      <c r="F144" s="344">
        <v>200.0</v>
      </c>
      <c r="G144" s="44">
        <v>400.0</v>
      </c>
      <c r="H144" s="44"/>
      <c r="I144" s="44"/>
      <c r="J144" s="44"/>
      <c r="K144" s="44"/>
      <c r="L144" s="44"/>
      <c r="M144" s="44"/>
      <c r="N144" s="44"/>
    </row>
    <row r="145">
      <c r="A145" s="274" t="s">
        <v>3792</v>
      </c>
      <c r="B145" s="141" t="s">
        <v>3794</v>
      </c>
      <c r="C145" s="44">
        <v>1330804.0</v>
      </c>
      <c r="D145" s="44">
        <v>67845.0</v>
      </c>
      <c r="E145" s="44">
        <v>8107.0</v>
      </c>
      <c r="F145" s="344">
        <v>7355.0</v>
      </c>
      <c r="G145" s="44">
        <v>210.0</v>
      </c>
      <c r="H145" s="44"/>
      <c r="I145" s="44"/>
      <c r="J145" s="44"/>
      <c r="K145" s="44"/>
      <c r="L145" s="44"/>
      <c r="M145" s="44"/>
      <c r="N145" s="44"/>
    </row>
    <row r="146">
      <c r="A146" s="274" t="s">
        <v>3799</v>
      </c>
      <c r="B146" s="141" t="s">
        <v>3801</v>
      </c>
      <c r="C146" s="44">
        <v>8334772.0</v>
      </c>
      <c r="D146" s="44">
        <v>1.3726141E7</v>
      </c>
      <c r="E146" s="44">
        <v>8763810.0</v>
      </c>
      <c r="F146" s="344">
        <v>4711511.0</v>
      </c>
      <c r="G146" s="44">
        <v>5938084.0</v>
      </c>
      <c r="H146" s="44">
        <v>600000.0</v>
      </c>
      <c r="I146" s="44">
        <v>600000.0</v>
      </c>
      <c r="J146" s="44">
        <v>600000.0</v>
      </c>
      <c r="K146" s="44">
        <v>600000.0</v>
      </c>
      <c r="L146" s="44"/>
      <c r="M146" s="44"/>
      <c r="N146" s="44"/>
    </row>
    <row r="147">
      <c r="A147" s="274" t="s">
        <v>3807</v>
      </c>
      <c r="B147" s="141" t="s">
        <v>3809</v>
      </c>
      <c r="C147" s="44">
        <v>267980.0</v>
      </c>
      <c r="D147" s="44">
        <v>428415.0</v>
      </c>
      <c r="E147" s="44">
        <v>265273.0</v>
      </c>
      <c r="F147" s="344">
        <v>103380.0</v>
      </c>
      <c r="G147" s="44">
        <v>64010.0</v>
      </c>
      <c r="H147" s="44">
        <v>400000.0</v>
      </c>
      <c r="I147" s="44">
        <v>400000.0</v>
      </c>
      <c r="J147" s="44">
        <v>400000.0</v>
      </c>
      <c r="K147" s="44">
        <v>400000.0</v>
      </c>
      <c r="L147" s="44"/>
      <c r="M147" s="44"/>
      <c r="N147" s="44"/>
    </row>
    <row r="148">
      <c r="A148" s="274" t="s">
        <v>3813</v>
      </c>
      <c r="B148" s="141" t="s">
        <v>3814</v>
      </c>
      <c r="C148" s="44">
        <v>756126.0</v>
      </c>
      <c r="D148" s="44"/>
      <c r="E148" s="44"/>
      <c r="F148" s="344"/>
      <c r="G148" s="44"/>
      <c r="H148" s="44">
        <v>7500000.0</v>
      </c>
      <c r="I148" s="44">
        <v>7500000.0</v>
      </c>
      <c r="J148" s="44">
        <v>7500000.0</v>
      </c>
      <c r="K148" s="44">
        <v>7500000.0</v>
      </c>
      <c r="L148" s="44"/>
      <c r="M148" s="44"/>
      <c r="N148" s="44"/>
    </row>
    <row r="149">
      <c r="A149" s="274" t="s">
        <v>3818</v>
      </c>
      <c r="B149" s="141" t="s">
        <v>3819</v>
      </c>
      <c r="C149" s="44"/>
      <c r="D149" s="44"/>
      <c r="E149" s="44"/>
      <c r="F149" s="344"/>
      <c r="G149" s="44"/>
      <c r="H149" s="44">
        <v>150000.0</v>
      </c>
      <c r="I149" s="44">
        <v>150000.0</v>
      </c>
      <c r="J149" s="44">
        <v>150000.0</v>
      </c>
      <c r="K149" s="44">
        <v>150000.0</v>
      </c>
      <c r="L149" s="44"/>
      <c r="M149" s="44"/>
      <c r="N149" s="44"/>
    </row>
    <row r="150">
      <c r="A150" s="274" t="s">
        <v>3825</v>
      </c>
      <c r="B150" s="141" t="s">
        <v>3826</v>
      </c>
      <c r="C150" s="44">
        <v>18433.0</v>
      </c>
      <c r="D150" s="44">
        <v>31161.0</v>
      </c>
      <c r="E150" s="44">
        <v>555798.0</v>
      </c>
      <c r="F150" s="344">
        <v>540224.0</v>
      </c>
      <c r="G150" s="44">
        <v>24122.0</v>
      </c>
      <c r="H150" s="44">
        <v>50000.0</v>
      </c>
      <c r="I150" s="44">
        <v>50000.0</v>
      </c>
      <c r="J150" s="44">
        <v>50000.0</v>
      </c>
      <c r="K150" s="44">
        <v>50000.0</v>
      </c>
      <c r="L150" s="44"/>
      <c r="M150" s="44"/>
      <c r="N150" s="44"/>
    </row>
    <row r="151">
      <c r="A151" s="274" t="s">
        <v>3833</v>
      </c>
      <c r="B151" s="141" t="s">
        <v>3835</v>
      </c>
      <c r="C151" s="44">
        <v>3204104.0</v>
      </c>
      <c r="D151" s="44">
        <v>3663315.0</v>
      </c>
      <c r="E151" s="44">
        <v>3707838.0</v>
      </c>
      <c r="F151" s="344">
        <v>1780872.0</v>
      </c>
      <c r="G151" s="44">
        <v>1484348.0</v>
      </c>
      <c r="H151" s="44">
        <v>9000000.0</v>
      </c>
      <c r="I151" s="44">
        <v>9000000.0</v>
      </c>
      <c r="J151" s="44">
        <v>9000000.0</v>
      </c>
      <c r="K151" s="44">
        <v>9000000.0</v>
      </c>
      <c r="L151" s="44"/>
      <c r="M151" s="44"/>
      <c r="N151" s="44"/>
    </row>
    <row r="152">
      <c r="A152" s="274" t="s">
        <v>3846</v>
      </c>
      <c r="B152" s="141" t="s">
        <v>3848</v>
      </c>
      <c r="C152" s="44">
        <v>78634.0</v>
      </c>
      <c r="D152" s="44">
        <v>77882.0</v>
      </c>
      <c r="E152" s="44">
        <v>144768.0</v>
      </c>
      <c r="F152" s="344">
        <v>87613.0</v>
      </c>
      <c r="G152" s="44">
        <v>55749.0</v>
      </c>
      <c r="H152" s="44"/>
      <c r="I152" s="44"/>
      <c r="J152" s="44">
        <v>200000.0</v>
      </c>
      <c r="K152" s="44">
        <v>200000.0</v>
      </c>
      <c r="L152" s="44"/>
      <c r="M152" s="44">
        <v>200000.0</v>
      </c>
      <c r="N152" s="44"/>
    </row>
    <row r="153">
      <c r="A153" s="274" t="s">
        <v>3854</v>
      </c>
      <c r="B153" s="141" t="s">
        <v>3856</v>
      </c>
      <c r="C153" s="44">
        <v>1727034.0</v>
      </c>
      <c r="D153" s="44">
        <v>1758602.0</v>
      </c>
      <c r="E153" s="44">
        <v>1534168.0</v>
      </c>
      <c r="F153" s="344">
        <v>750820.0</v>
      </c>
      <c r="G153" s="44">
        <v>757754.0</v>
      </c>
      <c r="H153" s="44">
        <v>1500000.0</v>
      </c>
      <c r="I153" s="44">
        <v>1500000.0</v>
      </c>
      <c r="J153" s="44">
        <v>1500000.0</v>
      </c>
      <c r="K153" s="44">
        <v>1500000.0</v>
      </c>
      <c r="L153" s="44"/>
      <c r="M153" s="44"/>
      <c r="N153" s="44"/>
    </row>
    <row r="154">
      <c r="A154" s="274" t="s">
        <v>366</v>
      </c>
      <c r="B154" s="141" t="s">
        <v>364</v>
      </c>
      <c r="C154" s="44"/>
      <c r="D154" s="44">
        <v>11850.0</v>
      </c>
      <c r="E154" s="44"/>
      <c r="F154" s="344"/>
      <c r="G154" s="44"/>
      <c r="H154" s="44">
        <v>8500000.0</v>
      </c>
      <c r="I154" s="44">
        <v>8500000.0</v>
      </c>
      <c r="J154" s="44">
        <v>8500000.0</v>
      </c>
      <c r="K154" s="44">
        <v>8500000.0</v>
      </c>
      <c r="L154" s="44"/>
      <c r="M154" s="44"/>
      <c r="N154" s="44"/>
    </row>
    <row r="155">
      <c r="A155" s="274" t="s">
        <v>3869</v>
      </c>
      <c r="B155" s="141" t="s">
        <v>3870</v>
      </c>
      <c r="C155" s="44"/>
      <c r="D155" s="44"/>
      <c r="E155" s="44"/>
      <c r="F155" s="344"/>
      <c r="G155" s="44"/>
      <c r="H155" s="44">
        <v>500000.0</v>
      </c>
      <c r="I155" s="44">
        <v>500000.0</v>
      </c>
      <c r="J155" s="44">
        <v>500000.0</v>
      </c>
      <c r="K155" s="44">
        <v>500000.0</v>
      </c>
      <c r="L155" s="44"/>
      <c r="M155" s="44"/>
      <c r="N155" s="44"/>
    </row>
    <row r="156">
      <c r="A156" s="274"/>
      <c r="B156" s="141"/>
      <c r="C156" s="44"/>
      <c r="D156" s="44"/>
      <c r="E156" s="44"/>
      <c r="F156" s="344"/>
      <c r="G156" s="44"/>
      <c r="H156" s="44"/>
      <c r="I156" s="44"/>
      <c r="J156" s="44"/>
      <c r="K156" s="44"/>
      <c r="L156" s="44"/>
      <c r="M156" s="44"/>
      <c r="N156" s="44"/>
    </row>
    <row r="157">
      <c r="A157" s="274" t="s">
        <v>3876</v>
      </c>
      <c r="B157" s="141"/>
      <c r="C157" s="44">
        <v>1.7819587E7</v>
      </c>
      <c r="D157" s="44">
        <v>1.9866011E7</v>
      </c>
      <c r="E157" s="44">
        <v>1.4980562E7</v>
      </c>
      <c r="F157" s="344">
        <v>7981975.0</v>
      </c>
      <c r="G157" s="44">
        <v>8324677.0</v>
      </c>
      <c r="H157" s="44">
        <v>2.92E7</v>
      </c>
      <c r="I157" s="44">
        <v>2.92E7</v>
      </c>
      <c r="J157" s="44">
        <v>2.94E7</v>
      </c>
      <c r="K157" s="44">
        <v>2.94E7</v>
      </c>
      <c r="L157" s="44"/>
      <c r="M157" s="44">
        <v>200000.0</v>
      </c>
      <c r="N157" s="44"/>
    </row>
    <row r="158" ht="15.75" customHeight="1">
      <c r="A158" s="348"/>
      <c r="B158" s="155"/>
      <c r="C158" s="242"/>
      <c r="D158" s="242"/>
      <c r="E158" s="242"/>
      <c r="F158" s="349"/>
      <c r="G158" s="242"/>
      <c r="H158" s="242"/>
      <c r="I158" s="242"/>
      <c r="J158" s="242"/>
      <c r="K158" s="242"/>
      <c r="L158" s="242"/>
      <c r="M158" s="242"/>
      <c r="N158" s="242"/>
    </row>
    <row r="159" ht="15.75" customHeight="1">
      <c r="A159" s="274" t="s">
        <v>822</v>
      </c>
      <c r="B159" s="141"/>
      <c r="C159" s="44"/>
      <c r="D159" s="44"/>
      <c r="E159" s="44"/>
      <c r="F159" s="344"/>
      <c r="G159" s="44"/>
      <c r="H159" s="44"/>
      <c r="I159" s="44"/>
      <c r="J159" s="44"/>
      <c r="K159" s="44"/>
      <c r="L159" s="44"/>
      <c r="M159" s="44"/>
      <c r="N159" s="44"/>
    </row>
    <row r="160">
      <c r="A160" s="274" t="s">
        <v>4467</v>
      </c>
      <c r="B160" s="141" t="s">
        <v>4470</v>
      </c>
      <c r="C160" s="44"/>
      <c r="D160" s="44">
        <v>6000.0</v>
      </c>
      <c r="E160" s="44">
        <v>16500.0</v>
      </c>
      <c r="F160" s="344">
        <v>16500.0</v>
      </c>
      <c r="G160" s="44"/>
      <c r="H160" s="44">
        <v>10000.0</v>
      </c>
      <c r="I160" s="44">
        <v>10000.0</v>
      </c>
      <c r="J160" s="44">
        <v>10000.0</v>
      </c>
      <c r="K160" s="44">
        <v>10000.0</v>
      </c>
      <c r="L160" s="44"/>
      <c r="M160" s="44"/>
      <c r="N160" s="44"/>
    </row>
    <row r="161">
      <c r="A161" s="274" t="s">
        <v>4476</v>
      </c>
      <c r="B161" s="141" t="s">
        <v>4479</v>
      </c>
      <c r="C161" s="44">
        <v>8380083.0</v>
      </c>
      <c r="D161" s="44">
        <v>9748338.0</v>
      </c>
      <c r="E161" s="44">
        <v>1.0473065E7</v>
      </c>
      <c r="F161" s="344">
        <v>5050812.0</v>
      </c>
      <c r="G161" s="44">
        <v>5770158.0</v>
      </c>
      <c r="H161" s="44">
        <v>1.3E7</v>
      </c>
      <c r="I161" s="44">
        <v>1.3E7</v>
      </c>
      <c r="J161" s="44">
        <v>1.3E7</v>
      </c>
      <c r="K161" s="44">
        <v>1.3E7</v>
      </c>
      <c r="L161" s="44"/>
      <c r="M161" s="44"/>
      <c r="N161" s="44"/>
    </row>
    <row r="162">
      <c r="A162" s="274" t="s">
        <v>4483</v>
      </c>
      <c r="B162" s="141" t="s">
        <v>4485</v>
      </c>
      <c r="C162" s="44">
        <v>4758217.0</v>
      </c>
      <c r="D162" s="44">
        <v>5292548.0</v>
      </c>
      <c r="E162" s="44">
        <v>2778999.0</v>
      </c>
      <c r="F162" s="344">
        <v>1093777.0</v>
      </c>
      <c r="G162" s="44">
        <v>963300.0</v>
      </c>
      <c r="H162" s="44">
        <v>5000000.0</v>
      </c>
      <c r="I162" s="44">
        <v>5000000.0</v>
      </c>
      <c r="J162" s="44">
        <v>5000000.0</v>
      </c>
      <c r="K162" s="44">
        <v>5000000.0</v>
      </c>
      <c r="L162" s="44"/>
      <c r="M162" s="44"/>
      <c r="N162" s="44"/>
    </row>
    <row r="163">
      <c r="A163" s="274" t="s">
        <v>4487</v>
      </c>
      <c r="B163" s="141" t="s">
        <v>4489</v>
      </c>
      <c r="C163" s="44">
        <v>5511774.0</v>
      </c>
      <c r="D163" s="44">
        <v>6227306.0</v>
      </c>
      <c r="E163" s="44">
        <v>7163093.0</v>
      </c>
      <c r="F163" s="344">
        <v>2281680.0</v>
      </c>
      <c r="G163" s="44">
        <v>5339769.0</v>
      </c>
      <c r="H163" s="44">
        <v>900000.0</v>
      </c>
      <c r="I163" s="44">
        <v>900000.0</v>
      </c>
      <c r="J163" s="44">
        <v>1000000.0</v>
      </c>
      <c r="K163" s="44">
        <v>1000000.0</v>
      </c>
      <c r="L163" s="44"/>
      <c r="M163" s="44">
        <v>100000.0</v>
      </c>
      <c r="N163" s="44"/>
    </row>
    <row r="164">
      <c r="A164" s="274" t="s">
        <v>4495</v>
      </c>
      <c r="B164" s="141" t="s">
        <v>4496</v>
      </c>
      <c r="C164" s="44">
        <v>82660.0</v>
      </c>
      <c r="D164" s="44">
        <v>74795.0</v>
      </c>
      <c r="E164" s="44">
        <v>23559.0</v>
      </c>
      <c r="F164" s="344">
        <v>17879.0</v>
      </c>
      <c r="G164" s="44"/>
      <c r="H164" s="44">
        <v>500000.0</v>
      </c>
      <c r="I164" s="44">
        <v>500000.0</v>
      </c>
      <c r="J164" s="44">
        <v>500000.0</v>
      </c>
      <c r="K164" s="44">
        <v>500000.0</v>
      </c>
      <c r="L164" s="44"/>
      <c r="M164" s="44"/>
      <c r="N164" s="44"/>
    </row>
    <row r="165">
      <c r="A165" s="274" t="s">
        <v>4497</v>
      </c>
      <c r="B165" s="141" t="s">
        <v>4498</v>
      </c>
      <c r="C165" s="44">
        <v>1101208.0</v>
      </c>
      <c r="D165" s="44">
        <v>1210586.0</v>
      </c>
      <c r="E165" s="44">
        <v>1329212.0</v>
      </c>
      <c r="F165" s="344">
        <v>652327.0</v>
      </c>
      <c r="G165" s="44">
        <v>584611.0</v>
      </c>
      <c r="H165" s="44">
        <v>1100000.0</v>
      </c>
      <c r="I165" s="44">
        <v>1100000.0</v>
      </c>
      <c r="J165" s="44">
        <v>1200000.0</v>
      </c>
      <c r="K165" s="44">
        <v>1200000.0</v>
      </c>
      <c r="L165" s="44"/>
      <c r="M165" s="44">
        <v>100000.0</v>
      </c>
      <c r="N165" s="44"/>
    </row>
    <row r="166">
      <c r="A166" s="274"/>
      <c r="B166" s="141"/>
      <c r="C166" s="44"/>
      <c r="D166" s="44"/>
      <c r="E166" s="44"/>
      <c r="F166" s="344"/>
      <c r="G166" s="44"/>
      <c r="H166" s="44"/>
      <c r="I166" s="44"/>
      <c r="J166" s="44"/>
      <c r="K166" s="44"/>
      <c r="L166" s="44"/>
      <c r="M166" s="44"/>
      <c r="N166" s="44"/>
    </row>
    <row r="167">
      <c r="A167" s="274" t="s">
        <v>4501</v>
      </c>
      <c r="B167" s="141"/>
      <c r="C167" s="44">
        <v>1.9833942E7</v>
      </c>
      <c r="D167" s="44">
        <v>2.2559573E7</v>
      </c>
      <c r="E167" s="44">
        <v>2.1784428E7</v>
      </c>
      <c r="F167" s="344">
        <v>9112975.0</v>
      </c>
      <c r="G167" s="44">
        <v>1.2657838E7</v>
      </c>
      <c r="H167" s="44">
        <v>2.051E7</v>
      </c>
      <c r="I167" s="44">
        <v>2.051E7</v>
      </c>
      <c r="J167" s="44">
        <v>2.071E7</v>
      </c>
      <c r="K167" s="44">
        <v>2.071E7</v>
      </c>
      <c r="L167" s="44"/>
      <c r="M167" s="44">
        <v>200000.0</v>
      </c>
      <c r="N167" s="44"/>
    </row>
    <row r="168">
      <c r="A168" s="274"/>
      <c r="B168" s="141"/>
      <c r="C168" s="44"/>
      <c r="D168" s="44"/>
      <c r="E168" s="44"/>
      <c r="F168" s="344"/>
      <c r="G168" s="44"/>
      <c r="H168" s="44"/>
      <c r="I168" s="44"/>
      <c r="J168" s="44"/>
      <c r="K168" s="44"/>
      <c r="L168" s="44"/>
      <c r="M168" s="44"/>
      <c r="N168" s="44"/>
    </row>
    <row r="169">
      <c r="A169" s="274" t="s">
        <v>827</v>
      </c>
      <c r="B169" s="141"/>
      <c r="C169" s="44"/>
      <c r="D169" s="44"/>
      <c r="E169" s="44"/>
      <c r="F169" s="344"/>
      <c r="G169" s="44"/>
      <c r="H169" s="44"/>
      <c r="I169" s="44"/>
      <c r="J169" s="44"/>
      <c r="K169" s="44"/>
      <c r="L169" s="44"/>
      <c r="M169" s="44"/>
      <c r="N169" s="44"/>
    </row>
    <row r="170">
      <c r="A170" s="274" t="s">
        <v>4678</v>
      </c>
      <c r="B170" s="141" t="s">
        <v>4679</v>
      </c>
      <c r="C170" s="44">
        <v>3.5712065E7</v>
      </c>
      <c r="D170" s="44">
        <v>4.1230062E7</v>
      </c>
      <c r="E170" s="44">
        <v>4.7522823E7</v>
      </c>
      <c r="F170" s="344">
        <v>2.4840046E7</v>
      </c>
      <c r="G170" s="44">
        <v>2.6178372E7</v>
      </c>
      <c r="H170" s="44">
        <v>4.0E7</v>
      </c>
      <c r="I170" s="44">
        <v>4.0E7</v>
      </c>
      <c r="J170" s="44">
        <v>5.0E7</v>
      </c>
      <c r="K170" s="44">
        <v>5.0E7</v>
      </c>
      <c r="L170" s="44"/>
      <c r="M170" s="44">
        <v>1.0E7</v>
      </c>
      <c r="N170" s="44"/>
    </row>
    <row r="171">
      <c r="A171" s="274" t="s">
        <v>4882</v>
      </c>
      <c r="B171" s="141" t="s">
        <v>4885</v>
      </c>
      <c r="C171" s="44"/>
      <c r="D171" s="44"/>
      <c r="E171" s="44"/>
      <c r="F171" s="344"/>
      <c r="G171" s="44"/>
      <c r="H171" s="44">
        <v>1.0E7</v>
      </c>
      <c r="I171" s="44">
        <v>1.0E7</v>
      </c>
      <c r="J171" s="44">
        <v>1.0E7</v>
      </c>
      <c r="K171" s="44">
        <v>1.0E7</v>
      </c>
      <c r="L171" s="44"/>
      <c r="M171" s="44"/>
      <c r="N171" s="44"/>
    </row>
    <row r="172">
      <c r="A172" s="274" t="s">
        <v>4893</v>
      </c>
      <c r="B172" s="141" t="s">
        <v>4894</v>
      </c>
      <c r="C172" s="44"/>
      <c r="D172" s="44"/>
      <c r="E172" s="44"/>
      <c r="F172" s="344"/>
      <c r="G172" s="44"/>
      <c r="H172" s="44">
        <v>2000000.0</v>
      </c>
      <c r="I172" s="44">
        <v>2000000.0</v>
      </c>
      <c r="J172" s="44">
        <v>1.0E7</v>
      </c>
      <c r="K172" s="44">
        <v>1.0E7</v>
      </c>
      <c r="L172" s="44"/>
      <c r="M172" s="44">
        <v>8000000.0</v>
      </c>
      <c r="N172" s="44"/>
    </row>
    <row r="173">
      <c r="A173" s="274"/>
      <c r="B173" s="141"/>
      <c r="C173" s="44"/>
      <c r="D173" s="44"/>
      <c r="E173" s="44"/>
      <c r="F173" s="344"/>
      <c r="G173" s="44"/>
      <c r="H173" s="44"/>
      <c r="I173" s="44"/>
      <c r="J173" s="44"/>
      <c r="K173" s="44"/>
      <c r="L173" s="44"/>
      <c r="M173" s="44"/>
      <c r="N173" s="44"/>
    </row>
    <row r="174">
      <c r="A174" s="274" t="s">
        <v>4904</v>
      </c>
      <c r="B174" s="141"/>
      <c r="C174" s="44">
        <v>3.5712065E7</v>
      </c>
      <c r="D174" s="44">
        <v>4.1230062E7</v>
      </c>
      <c r="E174" s="44">
        <v>4.7522823E7</v>
      </c>
      <c r="F174" s="344">
        <v>2.4840046E7</v>
      </c>
      <c r="G174" s="44">
        <v>2.6178372E7</v>
      </c>
      <c r="H174" s="44">
        <v>5.2E7</v>
      </c>
      <c r="I174" s="44">
        <v>5.2E7</v>
      </c>
      <c r="J174" s="44">
        <v>7.0E7</v>
      </c>
      <c r="K174" s="44">
        <v>7.0E7</v>
      </c>
      <c r="L174" s="44"/>
      <c r="M174" s="44">
        <v>1.8E7</v>
      </c>
      <c r="N174" s="44"/>
    </row>
    <row r="175">
      <c r="A175" s="274"/>
      <c r="B175" s="141"/>
      <c r="C175" s="44"/>
      <c r="D175" s="44"/>
      <c r="E175" s="44"/>
      <c r="F175" s="344"/>
      <c r="G175" s="44"/>
      <c r="H175" s="44"/>
      <c r="I175" s="44"/>
      <c r="J175" s="44"/>
      <c r="K175" s="44"/>
      <c r="L175" s="44"/>
      <c r="M175" s="44"/>
      <c r="N175" s="44"/>
    </row>
    <row r="176">
      <c r="A176" s="274" t="s">
        <v>372</v>
      </c>
      <c r="B176" s="141"/>
      <c r="C176" s="44"/>
      <c r="D176" s="44"/>
      <c r="E176" s="44"/>
      <c r="F176" s="344"/>
      <c r="G176" s="44"/>
      <c r="H176" s="44"/>
      <c r="I176" s="44"/>
      <c r="J176" s="44"/>
      <c r="K176" s="44"/>
      <c r="L176" s="44"/>
      <c r="M176" s="44"/>
      <c r="N176" s="44"/>
    </row>
    <row r="177">
      <c r="A177" s="274" t="s">
        <v>839</v>
      </c>
      <c r="B177" s="141"/>
      <c r="C177" s="44"/>
      <c r="D177" s="44"/>
      <c r="E177" s="44"/>
      <c r="F177" s="344"/>
      <c r="G177" s="44"/>
      <c r="H177" s="44"/>
      <c r="I177" s="44"/>
      <c r="J177" s="44"/>
      <c r="K177" s="44"/>
      <c r="L177" s="44"/>
      <c r="M177" s="44"/>
      <c r="N177" s="44"/>
    </row>
    <row r="178">
      <c r="A178" s="274" t="s">
        <v>2265</v>
      </c>
      <c r="B178" s="141" t="s">
        <v>4921</v>
      </c>
      <c r="C178" s="44">
        <v>1.26021896E8</v>
      </c>
      <c r="D178" s="44">
        <v>1.19075717E8</v>
      </c>
      <c r="E178" s="44">
        <v>8704477.0</v>
      </c>
      <c r="F178" s="344">
        <v>7927134.0</v>
      </c>
      <c r="G178" s="44">
        <v>3999545.0</v>
      </c>
      <c r="H178" s="44">
        <v>1.5E8</v>
      </c>
      <c r="I178" s="44">
        <v>1.5E8</v>
      </c>
      <c r="J178" s="44">
        <v>2.188E8</v>
      </c>
      <c r="K178" s="44">
        <v>2.188E8</v>
      </c>
      <c r="L178" s="44"/>
      <c r="M178" s="44">
        <v>6.88E7</v>
      </c>
      <c r="N178" s="44"/>
    </row>
    <row r="179">
      <c r="A179" s="274" t="s">
        <v>4929</v>
      </c>
      <c r="B179" s="141" t="s">
        <v>4931</v>
      </c>
      <c r="C179" s="44">
        <v>4038682.0</v>
      </c>
      <c r="D179" s="44">
        <v>9343583.0</v>
      </c>
      <c r="E179" s="44">
        <v>5235363.0</v>
      </c>
      <c r="F179" s="344">
        <v>5143614.0</v>
      </c>
      <c r="G179" s="44">
        <v>2631117.0</v>
      </c>
      <c r="H179" s="44">
        <v>1.5E7</v>
      </c>
      <c r="I179" s="44">
        <v>1.5E7</v>
      </c>
      <c r="J179" s="44">
        <v>1.5E7</v>
      </c>
      <c r="K179" s="44">
        <v>1.5E7</v>
      </c>
      <c r="L179" s="44"/>
      <c r="M179" s="44"/>
      <c r="N179" s="44"/>
    </row>
    <row r="180">
      <c r="A180" s="274" t="s">
        <v>376</v>
      </c>
      <c r="B180" s="141" t="s">
        <v>374</v>
      </c>
      <c r="C180" s="44">
        <v>493107.0</v>
      </c>
      <c r="D180" s="44">
        <v>432446.0</v>
      </c>
      <c r="E180" s="44">
        <v>1696283.0</v>
      </c>
      <c r="F180" s="344">
        <v>1696283.0</v>
      </c>
      <c r="G180" s="44"/>
      <c r="H180" s="44">
        <v>5000000.0</v>
      </c>
      <c r="I180" s="44">
        <v>5000000.0</v>
      </c>
      <c r="J180" s="44">
        <v>5000000.0</v>
      </c>
      <c r="K180" s="44">
        <v>5000000.0</v>
      </c>
      <c r="L180" s="44"/>
      <c r="M180" s="44"/>
      <c r="N180" s="44"/>
    </row>
    <row r="181">
      <c r="A181" s="274" t="s">
        <v>4943</v>
      </c>
      <c r="B181" s="141" t="s">
        <v>4944</v>
      </c>
      <c r="C181" s="44">
        <v>3.6885232E7</v>
      </c>
      <c r="D181" s="44">
        <v>4.0320936E7</v>
      </c>
      <c r="E181" s="44">
        <v>4.260991E7</v>
      </c>
      <c r="F181" s="344">
        <v>1.4245315E7</v>
      </c>
      <c r="G181" s="44">
        <v>9662397.0</v>
      </c>
      <c r="H181" s="44">
        <v>4.0E7</v>
      </c>
      <c r="I181" s="44">
        <v>4.0E7</v>
      </c>
      <c r="J181" s="44">
        <v>4.0E7</v>
      </c>
      <c r="K181" s="44">
        <v>4.0E7</v>
      </c>
      <c r="L181" s="44"/>
      <c r="M181" s="44"/>
      <c r="N181" s="44"/>
    </row>
    <row r="182">
      <c r="A182" s="274" t="s">
        <v>4946</v>
      </c>
      <c r="B182" s="141" t="s">
        <v>4947</v>
      </c>
      <c r="C182" s="44"/>
      <c r="D182" s="44"/>
      <c r="E182" s="44">
        <v>1.166E7</v>
      </c>
      <c r="F182" s="344">
        <v>1.166E7</v>
      </c>
      <c r="G182" s="44">
        <v>342511.0</v>
      </c>
      <c r="H182" s="44"/>
      <c r="I182" s="44"/>
      <c r="J182" s="44"/>
      <c r="K182" s="44"/>
      <c r="L182" s="44"/>
      <c r="M182" s="44"/>
      <c r="N182" s="44"/>
    </row>
    <row r="183">
      <c r="A183" s="274" t="s">
        <v>4950</v>
      </c>
      <c r="B183" s="141"/>
      <c r="C183" s="44">
        <v>1.67438917E8</v>
      </c>
      <c r="D183" s="44">
        <v>1.69172682E8</v>
      </c>
      <c r="E183" s="44">
        <v>6.9906033E7</v>
      </c>
      <c r="F183" s="344">
        <v>4.0672346E7</v>
      </c>
      <c r="G183" s="44">
        <v>1.663557E7</v>
      </c>
      <c r="H183" s="44">
        <v>2.1E8</v>
      </c>
      <c r="I183" s="44">
        <v>2.1E8</v>
      </c>
      <c r="J183" s="44">
        <v>2.788E8</v>
      </c>
      <c r="K183" s="44">
        <v>2.788E8</v>
      </c>
      <c r="L183" s="44"/>
      <c r="M183" s="44">
        <v>6.88E7</v>
      </c>
      <c r="N183" s="44"/>
    </row>
    <row r="184">
      <c r="A184" s="274"/>
      <c r="B184" s="141"/>
      <c r="C184" s="44"/>
      <c r="D184" s="44"/>
      <c r="E184" s="44"/>
      <c r="F184" s="344"/>
      <c r="G184" s="44"/>
      <c r="H184" s="44"/>
      <c r="I184" s="44"/>
      <c r="J184" s="44"/>
      <c r="K184" s="44"/>
      <c r="L184" s="44"/>
      <c r="M184" s="44"/>
      <c r="N184" s="44"/>
    </row>
    <row r="185">
      <c r="A185" s="274" t="s">
        <v>844</v>
      </c>
      <c r="B185" s="141"/>
      <c r="C185" s="44"/>
      <c r="D185" s="44"/>
      <c r="E185" s="44"/>
      <c r="F185" s="344"/>
      <c r="G185" s="44"/>
      <c r="H185" s="44"/>
      <c r="I185" s="44"/>
      <c r="J185" s="44"/>
      <c r="K185" s="44"/>
      <c r="L185" s="44"/>
      <c r="M185" s="44"/>
      <c r="N185" s="44"/>
    </row>
    <row r="186">
      <c r="A186" s="274" t="s">
        <v>4961</v>
      </c>
      <c r="B186" s="141" t="s">
        <v>4963</v>
      </c>
      <c r="C186" s="44">
        <v>300.0</v>
      </c>
      <c r="D186" s="44"/>
      <c r="E186" s="44"/>
      <c r="F186" s="344"/>
      <c r="G186" s="44"/>
      <c r="H186" s="44"/>
      <c r="I186" s="44"/>
      <c r="J186" s="44"/>
      <c r="K186" s="44"/>
      <c r="L186" s="44"/>
      <c r="M186" s="44"/>
      <c r="N186" s="44"/>
    </row>
    <row r="187">
      <c r="A187" s="274" t="s">
        <v>4967</v>
      </c>
      <c r="B187" s="141" t="s">
        <v>4968</v>
      </c>
      <c r="C187" s="44">
        <v>32500.0</v>
      </c>
      <c r="D187" s="44">
        <v>44230.0</v>
      </c>
      <c r="E187" s="44">
        <v>66906.0</v>
      </c>
      <c r="F187" s="344">
        <v>37440.0</v>
      </c>
      <c r="G187" s="44">
        <v>38170.0</v>
      </c>
      <c r="H187" s="44">
        <v>100000.0</v>
      </c>
      <c r="I187" s="44">
        <v>100000.0</v>
      </c>
      <c r="J187" s="44">
        <v>100000.0</v>
      </c>
      <c r="K187" s="44">
        <v>100000.0</v>
      </c>
      <c r="L187" s="44"/>
      <c r="M187" s="44"/>
      <c r="N187" s="44"/>
    </row>
    <row r="188">
      <c r="A188" s="274" t="s">
        <v>5000</v>
      </c>
      <c r="B188" s="141" t="s">
        <v>5002</v>
      </c>
      <c r="C188" s="44">
        <v>275950.0</v>
      </c>
      <c r="D188" s="44">
        <v>301667.0</v>
      </c>
      <c r="E188" s="44">
        <v>258426.0</v>
      </c>
      <c r="F188" s="344">
        <v>135901.0</v>
      </c>
      <c r="G188" s="44">
        <v>185201.0</v>
      </c>
      <c r="H188" s="44">
        <v>300000.0</v>
      </c>
      <c r="I188" s="44">
        <v>300000.0</v>
      </c>
      <c r="J188" s="44">
        <v>300000.0</v>
      </c>
      <c r="K188" s="44">
        <v>300000.0</v>
      </c>
      <c r="L188" s="44"/>
      <c r="M188" s="44"/>
      <c r="N188" s="44"/>
    </row>
    <row r="189">
      <c r="A189" s="274" t="s">
        <v>5006</v>
      </c>
      <c r="B189" s="141"/>
      <c r="C189" s="44">
        <v>308750.0</v>
      </c>
      <c r="D189" s="44">
        <v>345897.0</v>
      </c>
      <c r="E189" s="44">
        <v>325332.0</v>
      </c>
      <c r="F189" s="344">
        <v>173341.0</v>
      </c>
      <c r="G189" s="44">
        <v>223371.0</v>
      </c>
      <c r="H189" s="44">
        <v>400000.0</v>
      </c>
      <c r="I189" s="44">
        <v>400000.0</v>
      </c>
      <c r="J189" s="44">
        <v>400000.0</v>
      </c>
      <c r="K189" s="44">
        <v>400000.0</v>
      </c>
      <c r="L189" s="44"/>
      <c r="M189" s="44"/>
      <c r="N189" s="44"/>
    </row>
    <row r="190">
      <c r="A190" s="274"/>
      <c r="B190" s="141"/>
      <c r="C190" s="44"/>
      <c r="D190" s="44"/>
      <c r="E190" s="44"/>
      <c r="F190" s="344"/>
      <c r="G190" s="44"/>
      <c r="H190" s="44"/>
      <c r="I190" s="44"/>
      <c r="J190" s="44"/>
      <c r="K190" s="44"/>
      <c r="L190" s="44"/>
      <c r="M190" s="44"/>
      <c r="N190" s="44"/>
    </row>
    <row r="191">
      <c r="A191" s="274" t="s">
        <v>5015</v>
      </c>
      <c r="B191" s="141"/>
      <c r="C191" s="44">
        <v>1.67747667E8</v>
      </c>
      <c r="D191" s="44">
        <v>1.69518579E8</v>
      </c>
      <c r="E191" s="44">
        <v>7.0231365E7</v>
      </c>
      <c r="F191" s="344">
        <v>4.0845687E7</v>
      </c>
      <c r="G191" s="44">
        <v>1.6858941E7</v>
      </c>
      <c r="H191" s="44">
        <v>2.104E8</v>
      </c>
      <c r="I191" s="44">
        <v>2.104E8</v>
      </c>
      <c r="J191" s="44">
        <v>2.792E8</v>
      </c>
      <c r="K191" s="44">
        <v>2.792E8</v>
      </c>
      <c r="L191" s="44"/>
      <c r="M191" s="44">
        <v>6.88E7</v>
      </c>
      <c r="N191" s="44"/>
    </row>
    <row r="192">
      <c r="A192" s="274"/>
      <c r="B192" s="141"/>
      <c r="C192" s="44"/>
      <c r="D192" s="44"/>
      <c r="E192" s="44"/>
      <c r="F192" s="344"/>
      <c r="G192" s="44"/>
      <c r="H192" s="44"/>
      <c r="I192" s="44"/>
      <c r="J192" s="44"/>
      <c r="K192" s="44"/>
      <c r="L192" s="44"/>
      <c r="M192" s="44"/>
      <c r="N192" s="44"/>
    </row>
    <row r="193">
      <c r="A193" s="274" t="s">
        <v>377</v>
      </c>
      <c r="B193" s="141"/>
      <c r="C193" s="44"/>
      <c r="D193" s="44"/>
      <c r="E193" s="44"/>
      <c r="F193" s="344"/>
      <c r="G193" s="44"/>
      <c r="H193" s="44"/>
      <c r="I193" s="44"/>
      <c r="J193" s="44"/>
      <c r="K193" s="44"/>
      <c r="L193" s="44"/>
      <c r="M193" s="44"/>
      <c r="N193" s="44"/>
    </row>
    <row r="194">
      <c r="A194" s="274" t="s">
        <v>5028</v>
      </c>
      <c r="B194" s="141"/>
      <c r="C194" s="44"/>
      <c r="D194" s="44"/>
      <c r="E194" s="44"/>
      <c r="F194" s="344"/>
      <c r="G194" s="44"/>
      <c r="H194" s="44"/>
      <c r="I194" s="44"/>
      <c r="J194" s="44"/>
      <c r="K194" s="44"/>
      <c r="L194" s="44"/>
      <c r="M194" s="44"/>
      <c r="N194" s="44"/>
    </row>
    <row r="195">
      <c r="A195" s="274" t="s">
        <v>380</v>
      </c>
      <c r="B195" s="141" t="s">
        <v>378</v>
      </c>
      <c r="C195" s="44">
        <v>4.59493801E8</v>
      </c>
      <c r="D195" s="44">
        <v>5.51405671E8</v>
      </c>
      <c r="E195" s="44">
        <v>5.97607717E8</v>
      </c>
      <c r="F195" s="344">
        <v>1.30545066E8</v>
      </c>
      <c r="G195" s="44">
        <v>4.24492648E8</v>
      </c>
      <c r="H195" s="44">
        <v>6.5E8</v>
      </c>
      <c r="I195" s="44">
        <v>6.5E8</v>
      </c>
      <c r="J195" s="44">
        <v>9.361E8</v>
      </c>
      <c r="K195" s="44">
        <v>9.361E8</v>
      </c>
      <c r="L195" s="44"/>
      <c r="M195" s="44">
        <v>2.861E8</v>
      </c>
      <c r="N195" s="44"/>
    </row>
    <row r="196">
      <c r="A196" s="274" t="s">
        <v>384</v>
      </c>
      <c r="B196" s="141" t="s">
        <v>382</v>
      </c>
      <c r="C196" s="44"/>
      <c r="D196" s="44"/>
      <c r="E196" s="44">
        <v>6.4513556E7</v>
      </c>
      <c r="F196" s="344">
        <v>6.4513556E7</v>
      </c>
      <c r="G196" s="44"/>
      <c r="H196" s="44">
        <v>1.0E8</v>
      </c>
      <c r="I196" s="44">
        <v>1.0E8</v>
      </c>
      <c r="J196" s="44">
        <v>8.0E7</v>
      </c>
      <c r="K196" s="44">
        <v>8.0E7</v>
      </c>
      <c r="L196" s="44"/>
      <c r="M196" s="44"/>
      <c r="N196" s="44">
        <v>2.0E7</v>
      </c>
    </row>
    <row r="197">
      <c r="A197" s="274" t="s">
        <v>5045</v>
      </c>
      <c r="B197" s="141" t="s">
        <v>5047</v>
      </c>
      <c r="C197" s="44">
        <v>3.32482959E8</v>
      </c>
      <c r="D197" s="44">
        <v>3.62770722E8</v>
      </c>
      <c r="E197" s="44">
        <v>2.85356698E8</v>
      </c>
      <c r="F197" s="344">
        <v>1.57912267E8</v>
      </c>
      <c r="G197" s="44">
        <v>1.14383646E8</v>
      </c>
      <c r="H197" s="44">
        <v>3.5E8</v>
      </c>
      <c r="I197" s="44">
        <v>3.5E8</v>
      </c>
      <c r="J197" s="44">
        <v>3.1E8</v>
      </c>
      <c r="K197" s="44">
        <v>3.1E8</v>
      </c>
      <c r="L197" s="44"/>
      <c r="M197" s="44"/>
      <c r="N197" s="44">
        <v>4.0E7</v>
      </c>
    </row>
    <row r="198">
      <c r="A198" s="274" t="s">
        <v>5378</v>
      </c>
      <c r="B198" s="141" t="s">
        <v>5380</v>
      </c>
      <c r="C198" s="44">
        <v>16857.0</v>
      </c>
      <c r="D198" s="44">
        <v>21070.0</v>
      </c>
      <c r="E198" s="44">
        <v>2350.0</v>
      </c>
      <c r="F198" s="344">
        <v>550.0</v>
      </c>
      <c r="G198" s="44">
        <v>15401.0</v>
      </c>
      <c r="H198" s="44">
        <v>60000.0</v>
      </c>
      <c r="I198" s="44">
        <v>60000.0</v>
      </c>
      <c r="J198" s="44">
        <v>200000.0</v>
      </c>
      <c r="K198" s="44">
        <v>200000.0</v>
      </c>
      <c r="L198" s="44"/>
      <c r="M198" s="44">
        <v>140000.0</v>
      </c>
      <c r="N198" s="44"/>
    </row>
    <row r="199">
      <c r="A199" s="274" t="s">
        <v>388</v>
      </c>
      <c r="B199" s="141" t="s">
        <v>386</v>
      </c>
      <c r="C199" s="44">
        <v>1.81496027E8</v>
      </c>
      <c r="D199" s="44">
        <v>2.31282584E8</v>
      </c>
      <c r="E199" s="44">
        <v>1.80203306E8</v>
      </c>
      <c r="F199" s="344">
        <v>1.26283775E8</v>
      </c>
      <c r="G199" s="44">
        <v>3345142.0</v>
      </c>
      <c r="H199" s="44">
        <v>2.5E8</v>
      </c>
      <c r="I199" s="44">
        <v>2.5E8</v>
      </c>
      <c r="J199" s="44">
        <v>2.5E8</v>
      </c>
      <c r="K199" s="44">
        <v>7.83E8</v>
      </c>
      <c r="L199" s="44"/>
      <c r="M199" s="44">
        <v>5.33E8</v>
      </c>
      <c r="N199" s="44"/>
    </row>
    <row r="200">
      <c r="A200" s="274" t="s">
        <v>5386</v>
      </c>
      <c r="B200" s="141" t="s">
        <v>5387</v>
      </c>
      <c r="C200" s="44"/>
      <c r="D200" s="44">
        <v>2.535595E7</v>
      </c>
      <c r="E200" s="44">
        <v>1.980312E7</v>
      </c>
      <c r="F200" s="344">
        <v>1.976262E7</v>
      </c>
      <c r="G200" s="44">
        <v>1.506107E9</v>
      </c>
      <c r="H200" s="44"/>
      <c r="I200" s="44"/>
      <c r="J200" s="44"/>
      <c r="K200" s="44"/>
      <c r="L200" s="44"/>
      <c r="M200" s="44"/>
      <c r="N200" s="44"/>
    </row>
    <row r="201">
      <c r="A201" s="274" t="s">
        <v>5413</v>
      </c>
      <c r="B201" s="141" t="s">
        <v>5414</v>
      </c>
      <c r="C201" s="44"/>
      <c r="D201" s="44">
        <v>475327.0</v>
      </c>
      <c r="E201" s="44">
        <v>7702702.0</v>
      </c>
      <c r="F201" s="344">
        <v>1621754.0</v>
      </c>
      <c r="G201" s="44"/>
      <c r="H201" s="44">
        <v>2.0E7</v>
      </c>
      <c r="I201" s="44">
        <v>2.0E7</v>
      </c>
      <c r="J201" s="44"/>
      <c r="K201" s="44"/>
      <c r="L201" s="44"/>
      <c r="M201" s="44"/>
      <c r="N201" s="44">
        <v>2.0E7</v>
      </c>
    </row>
    <row r="202">
      <c r="A202" s="274" t="s">
        <v>5419</v>
      </c>
      <c r="B202" s="141" t="s">
        <v>5629</v>
      </c>
      <c r="C202" s="44">
        <v>1.62191764E8</v>
      </c>
      <c r="D202" s="44">
        <v>6.4627933E7</v>
      </c>
      <c r="E202" s="44">
        <v>6.6959553E7</v>
      </c>
      <c r="F202" s="344">
        <v>2445997.0</v>
      </c>
      <c r="G202" s="44"/>
      <c r="H202" s="44">
        <v>7.0E7</v>
      </c>
      <c r="I202" s="44">
        <v>7.0E7</v>
      </c>
      <c r="J202" s="44"/>
      <c r="K202" s="44"/>
      <c r="L202" s="44"/>
      <c r="M202" s="44"/>
      <c r="N202" s="44">
        <v>7.0E7</v>
      </c>
    </row>
    <row r="203">
      <c r="A203" s="274" t="s">
        <v>5634</v>
      </c>
      <c r="B203" s="141" t="s">
        <v>5635</v>
      </c>
      <c r="C203" s="44">
        <v>8.15505E7</v>
      </c>
      <c r="D203" s="44">
        <v>8.3412688E7</v>
      </c>
      <c r="E203" s="44">
        <v>9.798875E7</v>
      </c>
      <c r="F203" s="344">
        <v>7.599725E7</v>
      </c>
      <c r="G203" s="44">
        <v>2064250.0</v>
      </c>
      <c r="H203" s="44">
        <v>2.0E7</v>
      </c>
      <c r="I203" s="44">
        <v>2.0E7</v>
      </c>
      <c r="J203" s="44"/>
      <c r="K203" s="44"/>
      <c r="L203" s="44"/>
      <c r="M203" s="44"/>
      <c r="N203" s="44">
        <v>2.0E7</v>
      </c>
    </row>
    <row r="204">
      <c r="A204" s="274" t="s">
        <v>5640</v>
      </c>
      <c r="B204" s="141" t="s">
        <v>5641</v>
      </c>
      <c r="C204" s="44">
        <v>42950.0</v>
      </c>
      <c r="D204" s="44">
        <v>4500.0</v>
      </c>
      <c r="E204" s="44">
        <v>22001.0</v>
      </c>
      <c r="F204" s="344">
        <v>7000.0</v>
      </c>
      <c r="G204" s="44"/>
      <c r="H204" s="44"/>
      <c r="I204" s="44"/>
      <c r="J204" s="44"/>
      <c r="K204" s="44"/>
      <c r="L204" s="44"/>
      <c r="M204" s="44"/>
      <c r="N204" s="44"/>
    </row>
    <row r="205">
      <c r="A205" s="274" t="s">
        <v>392</v>
      </c>
      <c r="B205" s="141" t="s">
        <v>391</v>
      </c>
      <c r="C205" s="44">
        <v>1.2400271E7</v>
      </c>
      <c r="D205" s="44">
        <v>7505574.0</v>
      </c>
      <c r="E205" s="44">
        <v>541366.0</v>
      </c>
      <c r="F205" s="344">
        <v>-40162.0</v>
      </c>
      <c r="G205" s="44">
        <v>281982.0</v>
      </c>
      <c r="H205" s="44">
        <v>2500000.0</v>
      </c>
      <c r="I205" s="44">
        <v>2500000.0</v>
      </c>
      <c r="J205" s="44">
        <v>500000.0</v>
      </c>
      <c r="K205" s="44">
        <v>500000.0</v>
      </c>
      <c r="L205" s="44"/>
      <c r="M205" s="44"/>
      <c r="N205" s="44">
        <v>2000000.0</v>
      </c>
    </row>
    <row r="206">
      <c r="A206" s="274"/>
      <c r="B206" s="141"/>
      <c r="C206" s="44"/>
      <c r="D206" s="44"/>
      <c r="E206" s="44"/>
      <c r="F206" s="344"/>
      <c r="G206" s="44"/>
      <c r="H206" s="44"/>
      <c r="I206" s="44"/>
      <c r="J206" s="44"/>
      <c r="K206" s="44"/>
      <c r="L206" s="44"/>
      <c r="M206" s="44"/>
      <c r="N206" s="44"/>
    </row>
    <row r="207">
      <c r="A207" s="274" t="s">
        <v>5664</v>
      </c>
      <c r="B207" s="141"/>
      <c r="C207" s="44">
        <v>1.229675129E9</v>
      </c>
      <c r="D207" s="44">
        <v>1.326862019E9</v>
      </c>
      <c r="E207" s="44">
        <v>1.320701119E9</v>
      </c>
      <c r="F207" s="344">
        <v>5.79049673E8</v>
      </c>
      <c r="G207" s="44">
        <v>2.050690069E9</v>
      </c>
      <c r="H207" s="44">
        <v>1.46256E9</v>
      </c>
      <c r="I207" s="44">
        <v>1.46256E9</v>
      </c>
      <c r="J207" s="44">
        <v>1.5768E9</v>
      </c>
      <c r="K207" s="44">
        <v>2.1098E9</v>
      </c>
      <c r="L207" s="44"/>
      <c r="M207" s="44">
        <v>6.4724E8</v>
      </c>
      <c r="N207" s="44"/>
    </row>
    <row r="208" ht="15.75" customHeight="1">
      <c r="A208" s="348"/>
      <c r="B208" s="155"/>
      <c r="C208" s="242"/>
      <c r="D208" s="242"/>
      <c r="E208" s="242"/>
      <c r="F208" s="349"/>
      <c r="G208" s="242"/>
      <c r="H208" s="242"/>
      <c r="I208" s="242"/>
      <c r="J208" s="242"/>
      <c r="K208" s="242"/>
      <c r="L208" s="242"/>
      <c r="M208" s="242"/>
      <c r="N208" s="242"/>
    </row>
    <row r="209" ht="15.75" customHeight="1">
      <c r="A209" s="274" t="s">
        <v>856</v>
      </c>
      <c r="B209" s="141"/>
      <c r="C209" s="44"/>
      <c r="D209" s="44"/>
      <c r="E209" s="44"/>
      <c r="F209" s="344"/>
      <c r="G209" s="44"/>
      <c r="H209" s="44"/>
      <c r="I209" s="44"/>
      <c r="J209" s="44"/>
      <c r="K209" s="44"/>
      <c r="L209" s="44"/>
      <c r="M209" s="44"/>
      <c r="N209" s="44"/>
    </row>
    <row r="210">
      <c r="A210" s="274" t="s">
        <v>5668</v>
      </c>
      <c r="B210" s="141" t="s">
        <v>5669</v>
      </c>
      <c r="C210" s="44">
        <v>283921.0</v>
      </c>
      <c r="D210" s="44">
        <v>126244.0</v>
      </c>
      <c r="E210" s="44">
        <v>7772.0</v>
      </c>
      <c r="F210" s="344">
        <v>7190.0</v>
      </c>
      <c r="G210" s="44">
        <v>172824.0</v>
      </c>
      <c r="H210" s="44">
        <v>200000.0</v>
      </c>
      <c r="I210" s="44">
        <v>200000.0</v>
      </c>
      <c r="J210" s="44">
        <v>10000.0</v>
      </c>
      <c r="K210" s="44">
        <v>10000.0</v>
      </c>
      <c r="L210" s="44"/>
      <c r="M210" s="44"/>
      <c r="N210" s="44">
        <v>190000.0</v>
      </c>
    </row>
    <row r="211">
      <c r="A211" s="274" t="s">
        <v>5905</v>
      </c>
      <c r="B211" s="141" t="s">
        <v>5906</v>
      </c>
      <c r="C211" s="44">
        <v>38120.0</v>
      </c>
      <c r="D211" s="44"/>
      <c r="E211" s="44"/>
      <c r="F211" s="344"/>
      <c r="G211" s="44"/>
      <c r="H211" s="44"/>
      <c r="I211" s="44"/>
      <c r="J211" s="44"/>
      <c r="K211" s="44"/>
      <c r="L211" s="44"/>
      <c r="M211" s="44"/>
      <c r="N211" s="44"/>
    </row>
    <row r="212">
      <c r="A212" s="274"/>
      <c r="B212" s="141"/>
      <c r="C212" s="44"/>
      <c r="D212" s="44"/>
      <c r="E212" s="44"/>
      <c r="F212" s="344"/>
      <c r="G212" s="44"/>
      <c r="H212" s="44"/>
      <c r="I212" s="44"/>
      <c r="J212" s="44"/>
      <c r="K212" s="44"/>
      <c r="L212" s="44"/>
      <c r="M212" s="44"/>
      <c r="N212" s="44"/>
    </row>
    <row r="213">
      <c r="A213" s="274" t="s">
        <v>5917</v>
      </c>
      <c r="B213" s="141"/>
      <c r="C213" s="44">
        <v>322041.0</v>
      </c>
      <c r="D213" s="44">
        <v>126244.0</v>
      </c>
      <c r="E213" s="44">
        <v>7772.0</v>
      </c>
      <c r="F213" s="344">
        <v>7190.0</v>
      </c>
      <c r="G213" s="44">
        <v>172824.0</v>
      </c>
      <c r="H213" s="44">
        <v>200000.0</v>
      </c>
      <c r="I213" s="44">
        <v>200000.0</v>
      </c>
      <c r="J213" s="44">
        <v>10000.0</v>
      </c>
      <c r="K213" s="44">
        <v>10000.0</v>
      </c>
      <c r="L213" s="44"/>
      <c r="M213" s="44"/>
      <c r="N213" s="44">
        <v>190000.0</v>
      </c>
    </row>
    <row r="214">
      <c r="A214" s="274"/>
      <c r="B214" s="141"/>
      <c r="C214" s="44"/>
      <c r="D214" s="44"/>
      <c r="E214" s="44"/>
      <c r="F214" s="344"/>
      <c r="G214" s="44"/>
      <c r="H214" s="44"/>
      <c r="I214" s="44"/>
      <c r="J214" s="44"/>
      <c r="K214" s="44"/>
      <c r="L214" s="44"/>
      <c r="M214" s="44"/>
      <c r="N214" s="44"/>
    </row>
    <row r="215">
      <c r="A215" s="274" t="s">
        <v>458</v>
      </c>
      <c r="B215" s="141"/>
      <c r="C215" s="44"/>
      <c r="D215" s="44"/>
      <c r="E215" s="44"/>
      <c r="F215" s="344"/>
      <c r="G215" s="44"/>
      <c r="H215" s="44"/>
      <c r="I215" s="44"/>
      <c r="J215" s="44"/>
      <c r="K215" s="44"/>
      <c r="L215" s="44"/>
      <c r="M215" s="44"/>
      <c r="N215" s="44"/>
    </row>
    <row r="216">
      <c r="A216" s="274" t="s">
        <v>870</v>
      </c>
      <c r="B216" s="141"/>
      <c r="C216" s="44"/>
      <c r="D216" s="44"/>
      <c r="E216" s="44"/>
      <c r="F216" s="344"/>
      <c r="G216" s="44"/>
      <c r="H216" s="44"/>
      <c r="I216" s="44"/>
      <c r="J216" s="44"/>
      <c r="K216" s="44"/>
      <c r="L216" s="44"/>
      <c r="M216" s="44"/>
      <c r="N216" s="44"/>
    </row>
    <row r="217">
      <c r="A217" s="274" t="s">
        <v>5942</v>
      </c>
      <c r="B217" s="141" t="s">
        <v>5945</v>
      </c>
      <c r="C217" s="44">
        <v>1.2730023E7</v>
      </c>
      <c r="D217" s="44">
        <v>9997218.0</v>
      </c>
      <c r="E217" s="44">
        <v>8.2007927E7</v>
      </c>
      <c r="F217" s="344">
        <v>1.038355E7</v>
      </c>
      <c r="G217" s="44">
        <v>1.0568779E7</v>
      </c>
      <c r="H217" s="44">
        <v>8.0E7</v>
      </c>
      <c r="I217" s="44">
        <v>8.0E7</v>
      </c>
      <c r="J217" s="44">
        <v>9.0E7</v>
      </c>
      <c r="K217" s="44">
        <v>9.0E7</v>
      </c>
      <c r="L217" s="44"/>
      <c r="M217" s="44">
        <v>1.0E7</v>
      </c>
      <c r="N217" s="44"/>
    </row>
    <row r="218">
      <c r="A218" s="274" t="s">
        <v>5957</v>
      </c>
      <c r="B218" s="141" t="s">
        <v>5960</v>
      </c>
      <c r="C218" s="44">
        <v>3324805.0</v>
      </c>
      <c r="D218" s="44">
        <v>3643288.0</v>
      </c>
      <c r="E218" s="44">
        <v>1984511.0</v>
      </c>
      <c r="F218" s="344">
        <v>1661049.0</v>
      </c>
      <c r="G218" s="44">
        <v>352423.0</v>
      </c>
      <c r="H218" s="44">
        <v>400000.0</v>
      </c>
      <c r="I218" s="44">
        <v>400000.0</v>
      </c>
      <c r="J218" s="44">
        <v>400000.0</v>
      </c>
      <c r="K218" s="44">
        <v>400000.0</v>
      </c>
      <c r="L218" s="44"/>
      <c r="M218" s="44"/>
      <c r="N218" s="44"/>
    </row>
    <row r="219">
      <c r="A219" s="274" t="s">
        <v>5970</v>
      </c>
      <c r="B219" s="141" t="s">
        <v>6251</v>
      </c>
      <c r="C219" s="44">
        <v>6.3814189E7</v>
      </c>
      <c r="D219" s="44">
        <v>7.3482226E7</v>
      </c>
      <c r="E219" s="44">
        <v>8.5063457E7</v>
      </c>
      <c r="F219" s="344">
        <v>2.9307413E7</v>
      </c>
      <c r="G219" s="44">
        <v>5.8761234E7</v>
      </c>
      <c r="H219" s="44">
        <v>6.9581E7</v>
      </c>
      <c r="I219" s="44">
        <v>6.9581E7</v>
      </c>
      <c r="J219" s="44">
        <v>1.095886E8</v>
      </c>
      <c r="K219" s="44">
        <v>1.095886E8</v>
      </c>
      <c r="L219" s="44"/>
      <c r="M219" s="44">
        <v>4.00076E7</v>
      </c>
      <c r="N219" s="44"/>
    </row>
    <row r="220">
      <c r="A220" s="274" t="s">
        <v>6265</v>
      </c>
      <c r="B220" s="141" t="s">
        <v>6270</v>
      </c>
      <c r="C220" s="44">
        <v>3565026.0</v>
      </c>
      <c r="D220" s="44">
        <v>1722200.0</v>
      </c>
      <c r="E220" s="44">
        <v>831750.0</v>
      </c>
      <c r="F220" s="344">
        <v>740581.0</v>
      </c>
      <c r="G220" s="44">
        <v>395978.0</v>
      </c>
      <c r="H220" s="44">
        <v>8000.0</v>
      </c>
      <c r="I220" s="44">
        <v>8000.0</v>
      </c>
      <c r="J220" s="44">
        <v>8000.0</v>
      </c>
      <c r="K220" s="44">
        <v>8000.0</v>
      </c>
      <c r="L220" s="44"/>
      <c r="M220" s="44"/>
      <c r="N220" s="44"/>
    </row>
    <row r="221">
      <c r="A221" s="274" t="s">
        <v>6284</v>
      </c>
      <c r="B221" s="141" t="s">
        <v>6288</v>
      </c>
      <c r="C221" s="44">
        <v>262835.0</v>
      </c>
      <c r="D221" s="44">
        <v>32672.0</v>
      </c>
      <c r="E221" s="44">
        <v>18600.0</v>
      </c>
      <c r="F221" s="344">
        <v>7824.0</v>
      </c>
      <c r="G221" s="44">
        <v>7826.0</v>
      </c>
      <c r="H221" s="44">
        <v>11000.0</v>
      </c>
      <c r="I221" s="44">
        <v>11000.0</v>
      </c>
      <c r="J221" s="44">
        <v>11000.0</v>
      </c>
      <c r="K221" s="44">
        <v>11000.0</v>
      </c>
      <c r="L221" s="44"/>
      <c r="M221" s="44"/>
      <c r="N221" s="44"/>
    </row>
    <row r="222">
      <c r="A222" s="274"/>
      <c r="B222" s="141"/>
      <c r="C222" s="44"/>
      <c r="D222" s="44"/>
      <c r="E222" s="44"/>
      <c r="F222" s="344"/>
      <c r="G222" s="44"/>
      <c r="H222" s="44"/>
      <c r="I222" s="44"/>
      <c r="J222" s="44"/>
      <c r="K222" s="44"/>
      <c r="L222" s="44"/>
      <c r="M222" s="44"/>
      <c r="N222" s="44"/>
    </row>
    <row r="223">
      <c r="A223" s="274" t="s">
        <v>4950</v>
      </c>
      <c r="B223" s="141"/>
      <c r="C223" s="44">
        <v>8.3696878E7</v>
      </c>
      <c r="D223" s="44">
        <v>8.8877604E7</v>
      </c>
      <c r="E223" s="44">
        <v>1.69906245E8</v>
      </c>
      <c r="F223" s="344">
        <v>4.2100417E7</v>
      </c>
      <c r="G223" s="44">
        <v>7.008624E7</v>
      </c>
      <c r="H223" s="44">
        <v>1.5E8</v>
      </c>
      <c r="I223" s="44">
        <v>1.5E8</v>
      </c>
      <c r="J223" s="44">
        <v>2.000076E8</v>
      </c>
      <c r="K223" s="44">
        <v>2.000076E8</v>
      </c>
      <c r="L223" s="44"/>
      <c r="M223" s="44">
        <v>5.00076E7</v>
      </c>
      <c r="N223" s="44"/>
    </row>
    <row r="224">
      <c r="A224" s="274"/>
      <c r="B224" s="141"/>
      <c r="C224" s="44"/>
      <c r="D224" s="44"/>
      <c r="E224" s="44"/>
      <c r="F224" s="344"/>
      <c r="G224" s="44"/>
      <c r="H224" s="44"/>
      <c r="I224" s="44"/>
      <c r="J224" s="44"/>
      <c r="K224" s="44"/>
      <c r="L224" s="44"/>
      <c r="M224" s="44"/>
      <c r="N224" s="44"/>
    </row>
    <row r="225">
      <c r="A225" s="274" t="s">
        <v>876</v>
      </c>
      <c r="B225" s="141"/>
      <c r="C225" s="44"/>
      <c r="D225" s="44"/>
      <c r="E225" s="44"/>
      <c r="F225" s="344"/>
      <c r="G225" s="44"/>
      <c r="H225" s="44"/>
      <c r="I225" s="44"/>
      <c r="J225" s="44"/>
      <c r="K225" s="44"/>
      <c r="L225" s="44"/>
      <c r="M225" s="44"/>
      <c r="N225" s="44"/>
    </row>
    <row r="226">
      <c r="A226" s="274" t="s">
        <v>6350</v>
      </c>
      <c r="B226" s="141" t="s">
        <v>7001</v>
      </c>
      <c r="C226" s="44">
        <v>1.79269E7</v>
      </c>
      <c r="D226" s="44">
        <v>2.0874091E7</v>
      </c>
      <c r="E226" s="44">
        <v>3.0840424E7</v>
      </c>
      <c r="F226" s="344">
        <v>1.5352843E7</v>
      </c>
      <c r="G226" s="44">
        <v>1.6524866E7</v>
      </c>
      <c r="H226" s="44">
        <v>2.5E7</v>
      </c>
      <c r="I226" s="44">
        <v>2.5E7</v>
      </c>
      <c r="J226" s="44">
        <v>2.5E7</v>
      </c>
      <c r="K226" s="44">
        <v>2.5E7</v>
      </c>
      <c r="L226" s="44"/>
      <c r="M226" s="44"/>
      <c r="N226" s="44"/>
    </row>
    <row r="227">
      <c r="A227" s="274" t="s">
        <v>7005</v>
      </c>
      <c r="B227" s="141" t="s">
        <v>7006</v>
      </c>
      <c r="C227" s="44"/>
      <c r="D227" s="44"/>
      <c r="E227" s="44">
        <v>4604.0</v>
      </c>
      <c r="F227" s="344"/>
      <c r="G227" s="44"/>
      <c r="H227" s="44">
        <v>650000.0</v>
      </c>
      <c r="I227" s="44">
        <v>650000.0</v>
      </c>
      <c r="J227" s="44">
        <v>650000.0</v>
      </c>
      <c r="K227" s="44">
        <v>650000.0</v>
      </c>
      <c r="L227" s="44"/>
      <c r="M227" s="44"/>
      <c r="N227" s="44"/>
    </row>
    <row r="228">
      <c r="A228" s="274"/>
      <c r="B228" s="141"/>
      <c r="C228" s="44"/>
      <c r="D228" s="44"/>
      <c r="E228" s="44"/>
      <c r="F228" s="344"/>
      <c r="G228" s="44"/>
      <c r="H228" s="44"/>
      <c r="I228" s="44"/>
      <c r="J228" s="44"/>
      <c r="K228" s="44"/>
      <c r="L228" s="44"/>
      <c r="M228" s="44"/>
      <c r="N228" s="44"/>
    </row>
    <row r="229">
      <c r="A229" s="274" t="s">
        <v>5006</v>
      </c>
      <c r="B229" s="141"/>
      <c r="C229" s="44">
        <v>1.79269E7</v>
      </c>
      <c r="D229" s="44">
        <v>2.0874091E7</v>
      </c>
      <c r="E229" s="44">
        <v>3.0845028E7</v>
      </c>
      <c r="F229" s="344">
        <v>1.5352843E7</v>
      </c>
      <c r="G229" s="44">
        <v>1.6524866E7</v>
      </c>
      <c r="H229" s="44">
        <v>2.565E7</v>
      </c>
      <c r="I229" s="44">
        <v>2.565E7</v>
      </c>
      <c r="J229" s="44">
        <v>2.565E7</v>
      </c>
      <c r="K229" s="44">
        <v>2.565E7</v>
      </c>
      <c r="L229" s="44"/>
      <c r="M229" s="44"/>
      <c r="N229" s="44"/>
    </row>
    <row r="230">
      <c r="A230" s="274"/>
      <c r="B230" s="141"/>
      <c r="C230" s="44"/>
      <c r="D230" s="44"/>
      <c r="E230" s="44"/>
      <c r="F230" s="344"/>
      <c r="G230" s="44"/>
      <c r="H230" s="44"/>
      <c r="I230" s="44"/>
      <c r="J230" s="44"/>
      <c r="K230" s="44"/>
      <c r="L230" s="44"/>
      <c r="M230" s="44"/>
      <c r="N230" s="44"/>
    </row>
    <row r="231">
      <c r="A231" s="274" t="s">
        <v>7020</v>
      </c>
      <c r="B231" s="141" t="s">
        <v>7021</v>
      </c>
      <c r="C231" s="44">
        <v>93182.0</v>
      </c>
      <c r="D231" s="44">
        <v>116478.0</v>
      </c>
      <c r="E231" s="44">
        <v>152444.0</v>
      </c>
      <c r="F231" s="344">
        <v>60200.0</v>
      </c>
      <c r="G231" s="44">
        <v>173215.0</v>
      </c>
      <c r="H231" s="44">
        <v>200000.0</v>
      </c>
      <c r="I231" s="44">
        <v>200000.0</v>
      </c>
      <c r="J231" s="44">
        <v>200000.0</v>
      </c>
      <c r="K231" s="44">
        <v>200000.0</v>
      </c>
      <c r="L231" s="44"/>
      <c r="M231" s="44"/>
      <c r="N231" s="44"/>
    </row>
    <row r="232">
      <c r="A232" s="274" t="s">
        <v>890</v>
      </c>
      <c r="B232" s="141" t="s">
        <v>7024</v>
      </c>
      <c r="C232" s="44">
        <v>197375.0</v>
      </c>
      <c r="D232" s="44">
        <v>85426.0</v>
      </c>
      <c r="E232" s="44">
        <v>133550.0</v>
      </c>
      <c r="F232" s="344">
        <v>77928.0</v>
      </c>
      <c r="G232" s="44">
        <v>143650.0</v>
      </c>
      <c r="H232" s="44">
        <v>120000.0</v>
      </c>
      <c r="I232" s="44">
        <v>120000.0</v>
      </c>
      <c r="J232" s="44">
        <v>400000.0</v>
      </c>
      <c r="K232" s="44">
        <v>400000.0</v>
      </c>
      <c r="L232" s="44"/>
      <c r="M232" s="44">
        <v>280000.0</v>
      </c>
      <c r="N232" s="44"/>
    </row>
    <row r="233">
      <c r="A233" s="274"/>
      <c r="B233" s="141"/>
      <c r="C233" s="44"/>
      <c r="D233" s="44"/>
      <c r="E233" s="44"/>
      <c r="F233" s="344"/>
      <c r="G233" s="44"/>
      <c r="H233" s="44"/>
      <c r="I233" s="44"/>
      <c r="J233" s="44"/>
      <c r="K233" s="44"/>
      <c r="L233" s="44"/>
      <c r="M233" s="44"/>
      <c r="N233" s="44"/>
    </row>
    <row r="234">
      <c r="A234" s="274" t="s">
        <v>7026</v>
      </c>
      <c r="B234" s="141"/>
      <c r="C234" s="44">
        <v>1.01914335E8</v>
      </c>
      <c r="D234" s="44">
        <v>1.09953599E8</v>
      </c>
      <c r="E234" s="44">
        <v>2.01037267E8</v>
      </c>
      <c r="F234" s="344">
        <v>5.7591388E7</v>
      </c>
      <c r="G234" s="44">
        <v>8.6927972E7</v>
      </c>
      <c r="H234" s="44">
        <v>1.7597E8</v>
      </c>
      <c r="I234" s="44">
        <v>1.7597E8</v>
      </c>
      <c r="J234" s="44">
        <v>2.262576E8</v>
      </c>
      <c r="K234" s="44">
        <v>2.262576E8</v>
      </c>
      <c r="L234" s="44"/>
      <c r="M234" s="44">
        <v>5.02876E7</v>
      </c>
      <c r="N234" s="44"/>
    </row>
    <row r="235">
      <c r="A235" s="274"/>
      <c r="B235" s="141"/>
      <c r="C235" s="44"/>
      <c r="D235" s="44"/>
      <c r="E235" s="44"/>
      <c r="F235" s="344"/>
      <c r="G235" s="44"/>
      <c r="H235" s="44"/>
      <c r="I235" s="44"/>
      <c r="J235" s="44"/>
      <c r="K235" s="44"/>
      <c r="L235" s="44"/>
      <c r="M235" s="44"/>
      <c r="N235" s="44"/>
    </row>
    <row r="236">
      <c r="A236" s="274" t="s">
        <v>472</v>
      </c>
      <c r="B236" s="141"/>
      <c r="C236" s="44"/>
      <c r="D236" s="44"/>
      <c r="E236" s="44"/>
      <c r="F236" s="344"/>
      <c r="G236" s="44"/>
      <c r="H236" s="44"/>
      <c r="I236" s="44"/>
      <c r="J236" s="44"/>
      <c r="K236" s="44"/>
      <c r="L236" s="44"/>
      <c r="M236" s="44"/>
      <c r="N236" s="44"/>
    </row>
    <row r="237">
      <c r="A237" s="274" t="s">
        <v>7041</v>
      </c>
      <c r="B237" s="141"/>
      <c r="C237" s="44"/>
      <c r="D237" s="44"/>
      <c r="E237" s="44"/>
      <c r="F237" s="344"/>
      <c r="G237" s="44"/>
      <c r="H237" s="44"/>
      <c r="I237" s="44"/>
      <c r="J237" s="44"/>
      <c r="K237" s="44"/>
      <c r="L237" s="44"/>
      <c r="M237" s="44"/>
      <c r="N237" s="44"/>
    </row>
    <row r="238">
      <c r="A238" s="274" t="s">
        <v>7047</v>
      </c>
      <c r="B238" s="141" t="s">
        <v>7048</v>
      </c>
      <c r="C238" s="44">
        <v>5.298410407E9</v>
      </c>
      <c r="D238" s="44">
        <v>5.23051527E9</v>
      </c>
      <c r="E238" s="44">
        <v>5.172932466E9</v>
      </c>
      <c r="F238" s="344">
        <v>2.723921764E9</v>
      </c>
      <c r="G238" s="44">
        <v>1.689585555E9</v>
      </c>
      <c r="H238" s="44">
        <v>7.713E9</v>
      </c>
      <c r="I238" s="44">
        <v>7.713E9</v>
      </c>
      <c r="J238" s="44">
        <v>4.85E9</v>
      </c>
      <c r="K238" s="44">
        <v>6.45E9</v>
      </c>
      <c r="L238" s="44"/>
      <c r="M238" s="44"/>
      <c r="N238" s="44">
        <v>1.263E9</v>
      </c>
    </row>
    <row r="239">
      <c r="A239" s="274" t="s">
        <v>7051</v>
      </c>
      <c r="B239" s="141" t="s">
        <v>7052</v>
      </c>
      <c r="C239" s="44">
        <v>3.4759685E7</v>
      </c>
      <c r="D239" s="44">
        <v>5.6448473E7</v>
      </c>
      <c r="E239" s="44">
        <v>4.5024789E7</v>
      </c>
      <c r="F239" s="344">
        <v>1.2506529E7</v>
      </c>
      <c r="G239" s="44">
        <v>1.2533648E7</v>
      </c>
      <c r="H239" s="44">
        <v>5.324E7</v>
      </c>
      <c r="I239" s="44">
        <v>5.324E7</v>
      </c>
      <c r="J239" s="44">
        <v>5.0E7</v>
      </c>
      <c r="K239" s="44">
        <v>5.0E7</v>
      </c>
      <c r="L239" s="44"/>
      <c r="M239" s="44"/>
      <c r="N239" s="44">
        <v>3240000.0</v>
      </c>
    </row>
    <row r="240">
      <c r="A240" s="274" t="s">
        <v>7059</v>
      </c>
      <c r="B240" s="141" t="s">
        <v>7060</v>
      </c>
      <c r="C240" s="44">
        <v>556385.0</v>
      </c>
      <c r="D240" s="44">
        <v>181009.0</v>
      </c>
      <c r="E240" s="44">
        <v>141750.0</v>
      </c>
      <c r="F240" s="344">
        <v>83192.0</v>
      </c>
      <c r="G240" s="44">
        <v>23750.0</v>
      </c>
      <c r="H240" s="44">
        <v>1452000.0</v>
      </c>
      <c r="I240" s="44">
        <v>1452000.0</v>
      </c>
      <c r="J240" s="44">
        <v>100000.0</v>
      </c>
      <c r="K240" s="44">
        <v>100000.0</v>
      </c>
      <c r="L240" s="44"/>
      <c r="M240" s="44"/>
      <c r="N240" s="44">
        <v>1352000.0</v>
      </c>
    </row>
    <row r="241">
      <c r="A241" s="274" t="s">
        <v>7067</v>
      </c>
      <c r="B241" s="141" t="s">
        <v>7070</v>
      </c>
      <c r="C241" s="44">
        <v>790582.0</v>
      </c>
      <c r="D241" s="44">
        <v>442715.0</v>
      </c>
      <c r="E241" s="44">
        <v>487800.0</v>
      </c>
      <c r="F241" s="344">
        <v>397238.0</v>
      </c>
      <c r="G241" s="44">
        <v>396241.0</v>
      </c>
      <c r="H241" s="44">
        <v>532400.0</v>
      </c>
      <c r="I241" s="44">
        <v>532400.0</v>
      </c>
      <c r="J241" s="44">
        <v>500000.0</v>
      </c>
      <c r="K241" s="44">
        <v>500000.0</v>
      </c>
      <c r="L241" s="44"/>
      <c r="M241" s="44"/>
      <c r="N241" s="44">
        <v>32400.0</v>
      </c>
    </row>
    <row r="242">
      <c r="A242" s="274" t="s">
        <v>7074</v>
      </c>
      <c r="B242" s="141" t="s">
        <v>7075</v>
      </c>
      <c r="C242" s="44">
        <v>8.6427113E7</v>
      </c>
      <c r="D242" s="44">
        <v>6.8282826E7</v>
      </c>
      <c r="E242" s="44">
        <v>8.1733483E7</v>
      </c>
      <c r="F242" s="344">
        <v>4.4112505E7</v>
      </c>
      <c r="G242" s="44">
        <v>3.4470372E7</v>
      </c>
      <c r="H242" s="44">
        <v>1.9965E8</v>
      </c>
      <c r="I242" s="44">
        <v>1.9965E8</v>
      </c>
      <c r="J242" s="44">
        <v>9000000.0</v>
      </c>
      <c r="K242" s="44">
        <v>9000000.0</v>
      </c>
      <c r="L242" s="44"/>
      <c r="M242" s="44"/>
      <c r="N242" s="44">
        <v>1.9065E8</v>
      </c>
    </row>
    <row r="243">
      <c r="A243" s="274" t="s">
        <v>7079</v>
      </c>
      <c r="B243" s="141" t="s">
        <v>7080</v>
      </c>
      <c r="C243" s="44">
        <v>1269903.0</v>
      </c>
      <c r="D243" s="44">
        <v>1443912.0</v>
      </c>
      <c r="E243" s="44">
        <v>1680074.0</v>
      </c>
      <c r="F243" s="344">
        <v>749928.0</v>
      </c>
      <c r="G243" s="44">
        <v>773406.0</v>
      </c>
      <c r="H243" s="44">
        <v>2000000.0</v>
      </c>
      <c r="I243" s="44">
        <v>2000000.0</v>
      </c>
      <c r="J243" s="44">
        <v>2000000.0</v>
      </c>
      <c r="K243" s="44">
        <v>2000000.0</v>
      </c>
      <c r="L243" s="44"/>
      <c r="M243" s="44"/>
      <c r="N243" s="44"/>
    </row>
    <row r="244">
      <c r="A244" s="274" t="s">
        <v>7087</v>
      </c>
      <c r="B244" s="141" t="s">
        <v>7089</v>
      </c>
      <c r="C244" s="44">
        <v>89100.0</v>
      </c>
      <c r="D244" s="44"/>
      <c r="E244" s="44"/>
      <c r="F244" s="344"/>
      <c r="G244" s="44"/>
      <c r="H244" s="44"/>
      <c r="I244" s="44"/>
      <c r="J244" s="44"/>
      <c r="K244" s="44"/>
      <c r="L244" s="44"/>
      <c r="M244" s="44"/>
      <c r="N244" s="44"/>
    </row>
    <row r="245">
      <c r="A245" s="274" t="s">
        <v>7092</v>
      </c>
      <c r="B245" s="141" t="s">
        <v>7093</v>
      </c>
      <c r="C245" s="44">
        <v>3.0269944E7</v>
      </c>
      <c r="D245" s="44">
        <v>434820.0</v>
      </c>
      <c r="E245" s="44">
        <v>2.3372083E7</v>
      </c>
      <c r="F245" s="344">
        <v>3499527.0</v>
      </c>
      <c r="G245" s="44">
        <v>121217.0</v>
      </c>
      <c r="H245" s="44"/>
      <c r="I245" s="44"/>
      <c r="J245" s="44">
        <v>2.25E7</v>
      </c>
      <c r="K245" s="44">
        <v>2.25E7</v>
      </c>
      <c r="L245" s="44"/>
      <c r="M245" s="44">
        <v>2.25E7</v>
      </c>
      <c r="N245" s="44"/>
    </row>
    <row r="246">
      <c r="A246" s="274"/>
      <c r="B246" s="141" t="s">
        <v>7096</v>
      </c>
      <c r="C246" s="44"/>
      <c r="D246" s="44"/>
      <c r="E246" s="44">
        <v>660000.0</v>
      </c>
      <c r="F246" s="344">
        <v>660000.0</v>
      </c>
      <c r="G246" s="44">
        <v>900000.0</v>
      </c>
      <c r="H246" s="44"/>
      <c r="I246" s="44"/>
      <c r="J246" s="44"/>
      <c r="K246" s="44"/>
      <c r="L246" s="44"/>
      <c r="M246" s="44"/>
      <c r="N246" s="44"/>
    </row>
    <row r="247">
      <c r="A247" s="274" t="s">
        <v>4950</v>
      </c>
      <c r="B247" s="141"/>
      <c r="C247" s="44"/>
      <c r="D247" s="44"/>
      <c r="E247" s="44"/>
      <c r="F247" s="344"/>
      <c r="G247" s="44"/>
      <c r="H247" s="44"/>
      <c r="I247" s="44"/>
      <c r="J247" s="44"/>
      <c r="K247" s="44"/>
      <c r="L247" s="44"/>
      <c r="M247" s="44"/>
      <c r="N247" s="44"/>
    </row>
    <row r="248">
      <c r="A248" s="274"/>
      <c r="B248" s="141"/>
      <c r="C248" s="44">
        <v>5.452573119E9</v>
      </c>
      <c r="D248" s="44">
        <v>5.357749025E9</v>
      </c>
      <c r="E248" s="44">
        <v>5.326032445E9</v>
      </c>
      <c r="F248" s="344">
        <v>2.785930683E9</v>
      </c>
      <c r="G248" s="44">
        <v>1.738804189E9</v>
      </c>
      <c r="H248" s="44">
        <v>7.9698744E9</v>
      </c>
      <c r="I248" s="44">
        <v>7.9698744E9</v>
      </c>
      <c r="J248" s="44">
        <v>4.9341E9</v>
      </c>
      <c r="K248" s="44">
        <v>6.5341E9</v>
      </c>
      <c r="L248" s="44"/>
      <c r="M248" s="44"/>
      <c r="N248" s="44">
        <v>1.4357744E9</v>
      </c>
    </row>
    <row r="249">
      <c r="A249" s="274" t="s">
        <v>7113</v>
      </c>
      <c r="B249" s="141"/>
      <c r="C249" s="44"/>
      <c r="D249" s="44"/>
      <c r="E249" s="44"/>
      <c r="F249" s="344"/>
      <c r="G249" s="44"/>
      <c r="H249" s="44"/>
      <c r="I249" s="44"/>
      <c r="J249" s="44"/>
      <c r="K249" s="44"/>
      <c r="L249" s="44"/>
      <c r="M249" s="44"/>
      <c r="N249" s="44"/>
    </row>
    <row r="250">
      <c r="A250" s="274"/>
      <c r="B250" s="141" t="s">
        <v>7121</v>
      </c>
      <c r="C250" s="44">
        <v>263539.0</v>
      </c>
      <c r="D250" s="44">
        <v>403819.0</v>
      </c>
      <c r="E250" s="44">
        <v>272503.0</v>
      </c>
      <c r="F250" s="344">
        <v>152816.0</v>
      </c>
      <c r="G250" s="44">
        <v>1147156.0</v>
      </c>
      <c r="H250" s="44">
        <v>133100.0</v>
      </c>
      <c r="I250" s="44">
        <v>133100.0</v>
      </c>
      <c r="J250" s="44"/>
      <c r="K250" s="44"/>
      <c r="L250" s="44"/>
      <c r="M250" s="44"/>
      <c r="N250" s="44">
        <v>133100.0</v>
      </c>
    </row>
    <row r="251">
      <c r="A251" s="274" t="s">
        <v>7126</v>
      </c>
      <c r="B251" s="141"/>
      <c r="C251" s="44"/>
      <c r="D251" s="44"/>
      <c r="E251" s="44"/>
      <c r="F251" s="344"/>
      <c r="G251" s="44"/>
      <c r="H251" s="44"/>
      <c r="I251" s="44"/>
      <c r="J251" s="44"/>
      <c r="K251" s="44"/>
      <c r="L251" s="44"/>
      <c r="M251" s="44"/>
      <c r="N251" s="44"/>
    </row>
    <row r="252">
      <c r="A252" s="274"/>
      <c r="B252" s="141"/>
      <c r="C252" s="44">
        <v>5.452836658E9</v>
      </c>
      <c r="D252" s="44">
        <v>5.358152844E9</v>
      </c>
      <c r="E252" s="44">
        <v>5.326304948E9</v>
      </c>
      <c r="F252" s="344">
        <v>2.786083499E9</v>
      </c>
      <c r="G252" s="44">
        <v>1.739951345E9</v>
      </c>
      <c r="H252" s="44">
        <v>7.9700075E9</v>
      </c>
      <c r="I252" s="44">
        <v>7.9700075E9</v>
      </c>
      <c r="J252" s="44">
        <v>4.9341E9</v>
      </c>
      <c r="K252" s="44">
        <v>6.5341E9</v>
      </c>
      <c r="L252" s="44"/>
      <c r="M252" s="44"/>
      <c r="N252" s="44">
        <v>1.4359075E9</v>
      </c>
    </row>
    <row r="253" ht="15.75" customHeight="1">
      <c r="A253" s="348"/>
      <c r="B253" s="155"/>
      <c r="C253" s="242"/>
      <c r="D253" s="242"/>
      <c r="E253" s="242"/>
      <c r="F253" s="349"/>
      <c r="G253" s="242"/>
      <c r="H253" s="242"/>
      <c r="I253" s="242"/>
      <c r="J253" s="242"/>
      <c r="K253" s="242"/>
      <c r="L253" s="242"/>
      <c r="M253" s="242"/>
      <c r="N253" s="242"/>
    </row>
    <row r="254" ht="15.75" customHeight="1">
      <c r="A254" s="274" t="s">
        <v>504</v>
      </c>
      <c r="B254" s="141"/>
      <c r="C254" s="44"/>
      <c r="D254" s="44"/>
      <c r="E254" s="44"/>
      <c r="F254" s="344"/>
      <c r="G254" s="44"/>
      <c r="H254" s="44"/>
      <c r="I254" s="44"/>
      <c r="J254" s="44"/>
      <c r="K254" s="44"/>
      <c r="L254" s="44"/>
      <c r="M254" s="44"/>
      <c r="N254" s="44"/>
    </row>
    <row r="255">
      <c r="A255" s="274" t="s">
        <v>7137</v>
      </c>
      <c r="B255" s="141" t="s">
        <v>7139</v>
      </c>
      <c r="C255" s="44">
        <v>67347.0</v>
      </c>
      <c r="D255" s="44">
        <v>113608.0</v>
      </c>
      <c r="E255" s="44">
        <v>140316.0</v>
      </c>
      <c r="F255" s="344">
        <v>93271.0</v>
      </c>
      <c r="G255" s="44">
        <v>54135.0</v>
      </c>
      <c r="H255" s="44">
        <v>100000.0</v>
      </c>
      <c r="I255" s="44">
        <v>100000.0</v>
      </c>
      <c r="J255" s="44">
        <v>100000.0</v>
      </c>
      <c r="K255" s="44">
        <v>100000.0</v>
      </c>
      <c r="L255" s="44"/>
      <c r="M255" s="44"/>
      <c r="N255" s="44"/>
    </row>
    <row r="256">
      <c r="A256" s="274" t="s">
        <v>7143</v>
      </c>
      <c r="B256" s="141" t="s">
        <v>7145</v>
      </c>
      <c r="C256" s="44">
        <v>1.98767263E8</v>
      </c>
      <c r="D256" s="44">
        <v>1.68853206E8</v>
      </c>
      <c r="E256" s="44">
        <v>1.43290796E8</v>
      </c>
      <c r="F256" s="344">
        <v>6.117111E7</v>
      </c>
      <c r="G256" s="44">
        <v>8.3150901E7</v>
      </c>
      <c r="H256" s="44">
        <v>1.5E8</v>
      </c>
      <c r="I256" s="44">
        <v>1.5E8</v>
      </c>
      <c r="J256" s="44">
        <v>2.5E8</v>
      </c>
      <c r="K256" s="44">
        <v>2.5E8</v>
      </c>
      <c r="L256" s="44"/>
      <c r="M256" s="44">
        <v>1.0E8</v>
      </c>
      <c r="N256" s="44"/>
    </row>
    <row r="257">
      <c r="A257" s="274" t="s">
        <v>7150</v>
      </c>
      <c r="B257" s="141" t="s">
        <v>7151</v>
      </c>
      <c r="C257" s="44">
        <v>1.31932206E8</v>
      </c>
      <c r="D257" s="44">
        <v>1.96111068E8</v>
      </c>
      <c r="E257" s="44">
        <v>1.44485321E8</v>
      </c>
      <c r="F257" s="344">
        <v>6.616265E7</v>
      </c>
      <c r="G257" s="44">
        <v>3.8136202E8</v>
      </c>
      <c r="H257" s="44">
        <v>1.5E8</v>
      </c>
      <c r="I257" s="44">
        <v>1.5E8</v>
      </c>
      <c r="J257" s="44">
        <v>2.5E8</v>
      </c>
      <c r="K257" s="44">
        <v>2.5E8</v>
      </c>
      <c r="L257" s="44"/>
      <c r="M257" s="44">
        <v>1.0E8</v>
      </c>
      <c r="N257" s="44"/>
    </row>
    <row r="258">
      <c r="A258" s="274" t="s">
        <v>7155</v>
      </c>
      <c r="B258" s="141" t="s">
        <v>7157</v>
      </c>
      <c r="C258" s="44">
        <v>6.6837602E7</v>
      </c>
      <c r="D258" s="44">
        <v>8.5943222E7</v>
      </c>
      <c r="E258" s="44">
        <v>1.04683042E8</v>
      </c>
      <c r="F258" s="344">
        <v>2.242228E7</v>
      </c>
      <c r="G258" s="44">
        <v>8.566447E7</v>
      </c>
      <c r="H258" s="44">
        <v>1.5E8</v>
      </c>
      <c r="I258" s="44">
        <v>1.5E8</v>
      </c>
      <c r="J258" s="44">
        <v>1.813E8</v>
      </c>
      <c r="K258" s="44">
        <v>1.813E8</v>
      </c>
      <c r="L258" s="44"/>
      <c r="M258" s="44">
        <v>3.13E7</v>
      </c>
      <c r="N258" s="44"/>
    </row>
    <row r="259">
      <c r="A259" s="274" t="s">
        <v>7161</v>
      </c>
      <c r="B259" s="141" t="s">
        <v>7162</v>
      </c>
      <c r="C259" s="44">
        <v>205600.0</v>
      </c>
      <c r="D259" s="44"/>
      <c r="E259" s="44"/>
      <c r="F259" s="344"/>
      <c r="G259" s="44"/>
      <c r="H259" s="44"/>
      <c r="I259" s="44"/>
      <c r="J259" s="44"/>
      <c r="K259" s="44"/>
      <c r="L259" s="44"/>
      <c r="M259" s="44"/>
      <c r="N259" s="44"/>
    </row>
    <row r="260">
      <c r="A260" s="274" t="s">
        <v>7166</v>
      </c>
      <c r="B260" s="141" t="s">
        <v>7167</v>
      </c>
      <c r="C260" s="44">
        <v>2.0514252E8</v>
      </c>
      <c r="D260" s="44">
        <v>3.0190261E8</v>
      </c>
      <c r="E260" s="44">
        <v>1.29858755E8</v>
      </c>
      <c r="F260" s="344">
        <v>5.7843385E7</v>
      </c>
      <c r="G260" s="44">
        <v>9.167794E7</v>
      </c>
      <c r="H260" s="44">
        <v>1.1E8</v>
      </c>
      <c r="I260" s="44">
        <v>1.1E8</v>
      </c>
      <c r="J260" s="44">
        <v>9.0E7</v>
      </c>
      <c r="K260" s="44">
        <v>9.0E7</v>
      </c>
      <c r="L260" s="44"/>
      <c r="M260" s="44"/>
      <c r="N260" s="44">
        <v>2.0E7</v>
      </c>
    </row>
    <row r="261">
      <c r="A261" s="274" t="s">
        <v>7171</v>
      </c>
      <c r="B261" s="141" t="s">
        <v>7173</v>
      </c>
      <c r="C261" s="44"/>
      <c r="D261" s="44"/>
      <c r="E261" s="44">
        <v>904000.0</v>
      </c>
      <c r="F261" s="344">
        <v>904000.0</v>
      </c>
      <c r="G261" s="44">
        <v>1.12153E7</v>
      </c>
      <c r="H261" s="44"/>
      <c r="I261" s="44"/>
      <c r="J261" s="44">
        <v>5000000.0</v>
      </c>
      <c r="K261" s="44">
        <v>5000000.0</v>
      </c>
      <c r="L261" s="44"/>
      <c r="M261" s="44">
        <v>5000000.0</v>
      </c>
      <c r="N261" s="44"/>
    </row>
    <row r="262">
      <c r="A262" s="274" t="s">
        <v>7178</v>
      </c>
      <c r="B262" s="141" t="s">
        <v>7179</v>
      </c>
      <c r="C262" s="44">
        <v>6.8771781E7</v>
      </c>
      <c r="D262" s="44">
        <v>5.3007083E7</v>
      </c>
      <c r="E262" s="44">
        <v>4.5581716E7</v>
      </c>
      <c r="F262" s="344">
        <v>2.0880204E7</v>
      </c>
      <c r="G262" s="44">
        <v>1.983503E7</v>
      </c>
      <c r="H262" s="44">
        <v>4.0E7</v>
      </c>
      <c r="I262" s="44">
        <v>4.0E7</v>
      </c>
      <c r="J262" s="44">
        <v>4.0E7</v>
      </c>
      <c r="K262" s="44">
        <v>4.0E7</v>
      </c>
      <c r="L262" s="44"/>
      <c r="M262" s="44"/>
      <c r="N262" s="44"/>
    </row>
    <row r="263">
      <c r="A263" s="274" t="s">
        <v>7194</v>
      </c>
      <c r="B263" s="141" t="s">
        <v>7195</v>
      </c>
      <c r="C263" s="44">
        <v>5.465166E7</v>
      </c>
      <c r="D263" s="44">
        <v>8.4201628E7</v>
      </c>
      <c r="E263" s="44">
        <v>7.4325499E7</v>
      </c>
      <c r="F263" s="344">
        <v>3.1428637E7</v>
      </c>
      <c r="G263" s="44">
        <v>1.79524674E8</v>
      </c>
      <c r="H263" s="44">
        <v>6.0E7</v>
      </c>
      <c r="I263" s="44">
        <v>6.0E7</v>
      </c>
      <c r="J263" s="44">
        <v>4.0E7</v>
      </c>
      <c r="K263" s="44">
        <v>4.0E7</v>
      </c>
      <c r="L263" s="44"/>
      <c r="M263" s="44"/>
      <c r="N263" s="44">
        <v>2.0E7</v>
      </c>
    </row>
    <row r="264">
      <c r="A264" s="274"/>
      <c r="B264" s="141"/>
      <c r="C264" s="44"/>
      <c r="D264" s="44"/>
      <c r="E264" s="44"/>
      <c r="F264" s="344"/>
      <c r="G264" s="44"/>
      <c r="H264" s="44"/>
      <c r="I264" s="44"/>
      <c r="J264" s="44"/>
      <c r="K264" s="44"/>
      <c r="L264" s="44"/>
      <c r="M264" s="44"/>
      <c r="N264" s="44"/>
    </row>
    <row r="265">
      <c r="A265" s="274" t="s">
        <v>7204</v>
      </c>
      <c r="B265" s="141"/>
      <c r="C265" s="44">
        <v>7.26375979E8</v>
      </c>
      <c r="D265" s="44">
        <v>8.90132425E8</v>
      </c>
      <c r="E265" s="44">
        <v>6.43269445E8</v>
      </c>
      <c r="F265" s="344">
        <v>2.60905537E8</v>
      </c>
      <c r="G265" s="44">
        <v>8.5248447E8</v>
      </c>
      <c r="H265" s="44">
        <v>6.601E8</v>
      </c>
      <c r="I265" s="44">
        <v>6.601E8</v>
      </c>
      <c r="J265" s="44">
        <v>8.564E8</v>
      </c>
      <c r="K265" s="44">
        <v>8.564E8</v>
      </c>
      <c r="L265" s="44"/>
      <c r="M265" s="44">
        <v>1.963E8</v>
      </c>
      <c r="N265" s="44"/>
    </row>
    <row r="266">
      <c r="A266" s="274"/>
      <c r="B266" s="141"/>
      <c r="C266" s="44"/>
      <c r="D266" s="44"/>
      <c r="E266" s="44"/>
      <c r="F266" s="344"/>
      <c r="G266" s="44"/>
      <c r="H266" s="44"/>
      <c r="I266" s="44"/>
      <c r="J266" s="44"/>
      <c r="K266" s="44"/>
      <c r="L266" s="44"/>
      <c r="M266" s="44"/>
      <c r="N266" s="44"/>
    </row>
    <row r="267">
      <c r="A267" s="274" t="s">
        <v>396</v>
      </c>
      <c r="B267" s="141"/>
      <c r="C267" s="44"/>
      <c r="D267" s="44"/>
      <c r="E267" s="44"/>
      <c r="F267" s="344"/>
      <c r="G267" s="44"/>
      <c r="H267" s="44"/>
      <c r="I267" s="44"/>
      <c r="J267" s="44"/>
      <c r="K267" s="44"/>
      <c r="L267" s="44"/>
      <c r="M267" s="44"/>
      <c r="N267" s="44"/>
    </row>
    <row r="268">
      <c r="A268" s="274" t="s">
        <v>7216</v>
      </c>
      <c r="B268" s="141"/>
      <c r="C268" s="44"/>
      <c r="D268" s="44"/>
      <c r="E268" s="44"/>
      <c r="F268" s="344"/>
      <c r="G268" s="44"/>
      <c r="H268" s="44"/>
      <c r="I268" s="44"/>
      <c r="J268" s="44"/>
      <c r="K268" s="44"/>
      <c r="L268" s="44"/>
      <c r="M268" s="44"/>
      <c r="N268" s="44"/>
    </row>
    <row r="269">
      <c r="A269" s="274" t="s">
        <v>400</v>
      </c>
      <c r="B269" s="141" t="s">
        <v>398</v>
      </c>
      <c r="C269" s="44">
        <v>5344581.0</v>
      </c>
      <c r="D269" s="44">
        <v>7430133.0</v>
      </c>
      <c r="E269" s="44">
        <v>9187322.0</v>
      </c>
      <c r="F269" s="344">
        <v>5823931.0</v>
      </c>
      <c r="G269" s="44">
        <v>8964547.0</v>
      </c>
      <c r="H269" s="44">
        <v>6000000.0</v>
      </c>
      <c r="I269" s="44">
        <v>6000000.0</v>
      </c>
      <c r="J269" s="44">
        <v>1.2E8</v>
      </c>
      <c r="K269" s="44">
        <v>1.2E8</v>
      </c>
      <c r="L269" s="44"/>
      <c r="M269" s="44">
        <v>1.14E8</v>
      </c>
      <c r="N269" s="44"/>
    </row>
    <row r="270">
      <c r="A270" s="274" t="s">
        <v>405</v>
      </c>
      <c r="B270" s="141" t="s">
        <v>402</v>
      </c>
      <c r="C270" s="44">
        <v>8327337.0</v>
      </c>
      <c r="D270" s="44">
        <v>2.1984574E7</v>
      </c>
      <c r="E270" s="44">
        <v>3.77432536E8</v>
      </c>
      <c r="F270" s="344">
        <v>1.62294516E8</v>
      </c>
      <c r="G270" s="44">
        <v>1.38075388E8</v>
      </c>
      <c r="H270" s="44">
        <v>7.15E8</v>
      </c>
      <c r="I270" s="44">
        <v>7.15E8</v>
      </c>
      <c r="J270" s="44">
        <v>6.0E8</v>
      </c>
      <c r="K270" s="44">
        <v>6.0E8</v>
      </c>
      <c r="L270" s="44"/>
      <c r="M270" s="44"/>
      <c r="N270" s="44">
        <v>1.15E8</v>
      </c>
    </row>
    <row r="271">
      <c r="A271" s="274" t="s">
        <v>410</v>
      </c>
      <c r="B271" s="141" t="s">
        <v>407</v>
      </c>
      <c r="C271" s="44">
        <v>7079980.0</v>
      </c>
      <c r="D271" s="44">
        <v>6596873.0</v>
      </c>
      <c r="E271" s="44">
        <v>6535540.0</v>
      </c>
      <c r="F271" s="344">
        <v>3924597.0</v>
      </c>
      <c r="G271" s="44">
        <v>1164153.0</v>
      </c>
      <c r="H271" s="44">
        <v>5000000.0</v>
      </c>
      <c r="I271" s="44">
        <v>5000000.0</v>
      </c>
      <c r="J271" s="44">
        <v>6000000.0</v>
      </c>
      <c r="K271" s="44">
        <v>6000000.0</v>
      </c>
      <c r="L271" s="44"/>
      <c r="M271" s="44">
        <v>1000000.0</v>
      </c>
      <c r="N271" s="44"/>
    </row>
    <row r="272">
      <c r="A272" s="274" t="s">
        <v>414</v>
      </c>
      <c r="B272" s="141" t="s">
        <v>412</v>
      </c>
      <c r="C272" s="44">
        <v>88193.0</v>
      </c>
      <c r="D272" s="44">
        <v>93480.0</v>
      </c>
      <c r="E272" s="44">
        <v>13391.0</v>
      </c>
      <c r="F272" s="344">
        <v>13391.0</v>
      </c>
      <c r="G272" s="44">
        <v>67864.0</v>
      </c>
      <c r="H272" s="44">
        <v>240000.0</v>
      </c>
      <c r="I272" s="44">
        <v>240000.0</v>
      </c>
      <c r="J272" s="44">
        <v>300000.0</v>
      </c>
      <c r="K272" s="44">
        <v>300000.0</v>
      </c>
      <c r="L272" s="44"/>
      <c r="M272" s="44">
        <v>60000.0</v>
      </c>
      <c r="N272" s="44"/>
    </row>
    <row r="273">
      <c r="A273" s="274" t="s">
        <v>7238</v>
      </c>
      <c r="B273" s="141" t="s">
        <v>7239</v>
      </c>
      <c r="C273" s="44">
        <v>338000.0</v>
      </c>
      <c r="D273" s="44">
        <v>298775.0</v>
      </c>
      <c r="E273" s="44">
        <v>368620.0</v>
      </c>
      <c r="F273" s="344">
        <v>177750.0</v>
      </c>
      <c r="G273" s="44">
        <v>135965.0</v>
      </c>
      <c r="H273" s="44">
        <v>500000.0</v>
      </c>
      <c r="I273" s="44">
        <v>500000.0</v>
      </c>
      <c r="J273" s="44">
        <v>500000.0</v>
      </c>
      <c r="K273" s="44">
        <v>500000.0</v>
      </c>
      <c r="L273" s="44"/>
      <c r="M273" s="44"/>
      <c r="N273" s="44"/>
    </row>
    <row r="274">
      <c r="A274" s="274" t="s">
        <v>7244</v>
      </c>
      <c r="B274" s="141" t="s">
        <v>7246</v>
      </c>
      <c r="C274" s="44">
        <v>53740.0</v>
      </c>
      <c r="D274" s="44">
        <v>66495.0</v>
      </c>
      <c r="E274" s="44">
        <v>47755.0</v>
      </c>
      <c r="F274" s="344">
        <v>27132.0</v>
      </c>
      <c r="G274" s="44">
        <v>21725.0</v>
      </c>
      <c r="H274" s="44">
        <v>60000.0</v>
      </c>
      <c r="I274" s="44">
        <v>60000.0</v>
      </c>
      <c r="J274" s="44">
        <v>500000.0</v>
      </c>
      <c r="K274" s="44">
        <v>500000.0</v>
      </c>
      <c r="L274" s="44"/>
      <c r="M274" s="44">
        <v>440000.0</v>
      </c>
      <c r="N274" s="44"/>
    </row>
    <row r="275">
      <c r="A275" s="274" t="s">
        <v>7256</v>
      </c>
      <c r="B275" s="141" t="s">
        <v>7259</v>
      </c>
      <c r="C275" s="44"/>
      <c r="D275" s="44"/>
      <c r="E275" s="44">
        <v>608300.0</v>
      </c>
      <c r="F275" s="344">
        <v>608300.0</v>
      </c>
      <c r="G275" s="44">
        <v>3094629.0</v>
      </c>
      <c r="H275" s="44">
        <v>1.2E8</v>
      </c>
      <c r="I275" s="44">
        <v>1.2E8</v>
      </c>
      <c r="J275" s="44">
        <v>400000.0</v>
      </c>
      <c r="K275" s="44">
        <v>2.704E8</v>
      </c>
      <c r="L275" s="44"/>
      <c r="M275" s="44">
        <v>1.504E8</v>
      </c>
      <c r="N275" s="44"/>
    </row>
    <row r="276">
      <c r="A276" s="274" t="s">
        <v>7269</v>
      </c>
      <c r="B276" s="141" t="s">
        <v>7272</v>
      </c>
      <c r="C276" s="44"/>
      <c r="D276" s="44"/>
      <c r="E276" s="44"/>
      <c r="F276" s="344"/>
      <c r="G276" s="44"/>
      <c r="H276" s="44"/>
      <c r="I276" s="44"/>
      <c r="J276" s="44"/>
      <c r="K276" s="44"/>
      <c r="L276" s="44"/>
      <c r="M276" s="44"/>
      <c r="N276" s="44"/>
    </row>
    <row r="277">
      <c r="A277" s="274" t="s">
        <v>7280</v>
      </c>
      <c r="B277" s="141" t="s">
        <v>7283</v>
      </c>
      <c r="C277" s="44"/>
      <c r="D277" s="44"/>
      <c r="E277" s="44">
        <v>744400.0</v>
      </c>
      <c r="F277" s="344">
        <v>744400.0</v>
      </c>
      <c r="G277" s="44">
        <v>1890800.0</v>
      </c>
      <c r="H277" s="44"/>
      <c r="I277" s="44"/>
      <c r="J277" s="44"/>
      <c r="K277" s="44"/>
      <c r="L277" s="44"/>
      <c r="M277" s="44"/>
      <c r="N277" s="44"/>
    </row>
    <row r="278">
      <c r="A278" s="274" t="s">
        <v>4950</v>
      </c>
      <c r="B278" s="141"/>
      <c r="C278" s="44">
        <v>2.1231831E7</v>
      </c>
      <c r="D278" s="44">
        <v>3.647033E7</v>
      </c>
      <c r="E278" s="44">
        <v>3.94937864E8</v>
      </c>
      <c r="F278" s="344">
        <v>1.73614017E8</v>
      </c>
      <c r="G278" s="44">
        <v>1.53415071E8</v>
      </c>
      <c r="H278" s="44">
        <v>8.468E8</v>
      </c>
      <c r="I278" s="44">
        <v>8.468E8</v>
      </c>
      <c r="J278" s="44">
        <v>7.277E8</v>
      </c>
      <c r="K278" s="44">
        <v>9.977E8</v>
      </c>
      <c r="L278" s="44"/>
      <c r="M278" s="44">
        <v>1.509E8</v>
      </c>
      <c r="N278" s="44"/>
    </row>
    <row r="279">
      <c r="A279" s="274"/>
      <c r="B279" s="141"/>
      <c r="C279" s="44"/>
      <c r="D279" s="44"/>
      <c r="E279" s="44"/>
      <c r="F279" s="344"/>
      <c r="G279" s="44"/>
      <c r="H279" s="44"/>
      <c r="I279" s="44"/>
      <c r="J279" s="44"/>
      <c r="K279" s="44"/>
      <c r="L279" s="44"/>
      <c r="M279" s="44"/>
      <c r="N279" s="44"/>
    </row>
    <row r="280">
      <c r="A280" s="274" t="s">
        <v>419</v>
      </c>
      <c r="B280" s="141" t="s">
        <v>417</v>
      </c>
      <c r="C280" s="44">
        <v>2659928.0</v>
      </c>
      <c r="D280" s="44">
        <v>5068000.0</v>
      </c>
      <c r="E280" s="44">
        <v>1390972.0</v>
      </c>
      <c r="F280" s="344">
        <v>208406.0</v>
      </c>
      <c r="G280" s="44">
        <v>28000.0</v>
      </c>
      <c r="H280" s="44">
        <v>6000000.0</v>
      </c>
      <c r="I280" s="44">
        <v>6000000.0</v>
      </c>
      <c r="J280" s="44">
        <v>6000000.0</v>
      </c>
      <c r="K280" s="44">
        <v>6000000.0</v>
      </c>
      <c r="L280" s="44"/>
      <c r="M280" s="44"/>
      <c r="N280" s="44"/>
    </row>
    <row r="281">
      <c r="A281" s="274"/>
      <c r="B281" s="141"/>
      <c r="C281" s="44"/>
      <c r="D281" s="44"/>
      <c r="E281" s="44"/>
      <c r="F281" s="344"/>
      <c r="G281" s="44"/>
      <c r="H281" s="44"/>
      <c r="I281" s="44"/>
      <c r="J281" s="44"/>
      <c r="K281" s="44"/>
      <c r="L281" s="44"/>
      <c r="M281" s="44"/>
      <c r="N281" s="44"/>
    </row>
    <row r="282">
      <c r="A282" s="274" t="s">
        <v>7331</v>
      </c>
      <c r="B282" s="141"/>
      <c r="C282" s="44">
        <v>2.3891759E7</v>
      </c>
      <c r="D282" s="44">
        <v>4.153833E7</v>
      </c>
      <c r="E282" s="44">
        <v>3.96328836E8</v>
      </c>
      <c r="F282" s="344">
        <v>1.73822423E8</v>
      </c>
      <c r="G282" s="44">
        <v>1.53443071E8</v>
      </c>
      <c r="H282" s="44">
        <v>8.528E8</v>
      </c>
      <c r="I282" s="44">
        <v>8.528E8</v>
      </c>
      <c r="J282" s="44">
        <v>7.337E8</v>
      </c>
      <c r="K282" s="44">
        <v>1.0037E9</v>
      </c>
      <c r="L282" s="44"/>
      <c r="M282" s="44">
        <v>1.509E8</v>
      </c>
      <c r="N282" s="44"/>
    </row>
    <row r="283">
      <c r="A283" s="274"/>
      <c r="B283" s="141"/>
      <c r="C283" s="44"/>
      <c r="D283" s="44"/>
      <c r="E283" s="44"/>
      <c r="F283" s="344"/>
      <c r="G283" s="44"/>
      <c r="H283" s="44"/>
      <c r="I283" s="44"/>
      <c r="J283" s="44"/>
      <c r="K283" s="44"/>
      <c r="L283" s="44"/>
      <c r="M283" s="44"/>
      <c r="N283" s="44"/>
    </row>
    <row r="284">
      <c r="A284" s="274" t="s">
        <v>909</v>
      </c>
      <c r="B284" s="141"/>
      <c r="C284" s="44"/>
      <c r="D284" s="44"/>
      <c r="E284" s="44"/>
      <c r="F284" s="344"/>
      <c r="G284" s="44"/>
      <c r="H284" s="44"/>
      <c r="I284" s="44"/>
      <c r="J284" s="44"/>
      <c r="K284" s="44"/>
      <c r="L284" s="44"/>
      <c r="M284" s="44"/>
      <c r="N284" s="44"/>
    </row>
    <row r="285">
      <c r="A285" s="274" t="s">
        <v>7363</v>
      </c>
      <c r="B285" s="141"/>
      <c r="C285" s="44"/>
      <c r="D285" s="44"/>
      <c r="E285" s="44"/>
      <c r="F285" s="344"/>
      <c r="G285" s="44"/>
      <c r="H285" s="44"/>
      <c r="I285" s="44"/>
      <c r="J285" s="44"/>
      <c r="K285" s="44"/>
      <c r="L285" s="44"/>
      <c r="M285" s="44"/>
      <c r="N285" s="44"/>
    </row>
    <row r="286">
      <c r="A286" s="274" t="s">
        <v>7366</v>
      </c>
      <c r="B286" s="141" t="s">
        <v>7367</v>
      </c>
      <c r="C286" s="44">
        <v>180249.0</v>
      </c>
      <c r="D286" s="44">
        <v>288539.0</v>
      </c>
      <c r="E286" s="44">
        <v>192799.0</v>
      </c>
      <c r="F286" s="344">
        <v>107321.0</v>
      </c>
      <c r="G286" s="44">
        <v>71272.0</v>
      </c>
      <c r="H286" s="44">
        <v>100000.0</v>
      </c>
      <c r="I286" s="44">
        <v>100000.0</v>
      </c>
      <c r="J286" s="44">
        <v>120000.0</v>
      </c>
      <c r="K286" s="44">
        <v>120000.0</v>
      </c>
      <c r="L286" s="44"/>
      <c r="M286" s="44">
        <v>20000.0</v>
      </c>
      <c r="N286" s="44"/>
    </row>
    <row r="287">
      <c r="A287" s="274" t="s">
        <v>7383</v>
      </c>
      <c r="B287" s="141" t="s">
        <v>7385</v>
      </c>
      <c r="C287" s="44">
        <v>282562.0</v>
      </c>
      <c r="D287" s="44">
        <v>37468.0</v>
      </c>
      <c r="E287" s="44">
        <v>129118.0</v>
      </c>
      <c r="F287" s="344">
        <v>117088.0</v>
      </c>
      <c r="G287" s="44">
        <v>46175.0</v>
      </c>
      <c r="H287" s="44">
        <v>1500000.0</v>
      </c>
      <c r="I287" s="44">
        <v>1500000.0</v>
      </c>
      <c r="J287" s="44">
        <v>220000.0</v>
      </c>
      <c r="K287" s="44">
        <v>220000.0</v>
      </c>
      <c r="L287" s="44"/>
      <c r="M287" s="44"/>
      <c r="N287" s="44">
        <v>1280000.0</v>
      </c>
    </row>
    <row r="288">
      <c r="A288" s="274" t="s">
        <v>7399</v>
      </c>
      <c r="B288" s="141" t="s">
        <v>7400</v>
      </c>
      <c r="C288" s="44">
        <v>228450.0</v>
      </c>
      <c r="D288" s="44"/>
      <c r="E288" s="44"/>
      <c r="F288" s="344"/>
      <c r="G288" s="44"/>
      <c r="H288" s="44"/>
      <c r="I288" s="44"/>
      <c r="J288" s="44"/>
      <c r="K288" s="44"/>
      <c r="L288" s="44"/>
      <c r="M288" s="44"/>
      <c r="N288" s="44"/>
    </row>
    <row r="289">
      <c r="A289" s="274" t="s">
        <v>7407</v>
      </c>
      <c r="B289" s="141" t="s">
        <v>7408</v>
      </c>
      <c r="C289" s="44">
        <v>2976707.0</v>
      </c>
      <c r="D289" s="44">
        <v>8763529.0</v>
      </c>
      <c r="E289" s="44">
        <v>9816830.0</v>
      </c>
      <c r="F289" s="344">
        <v>4724868.0</v>
      </c>
      <c r="G289" s="44">
        <v>5177908.0</v>
      </c>
      <c r="H289" s="44">
        <v>1.2E7</v>
      </c>
      <c r="I289" s="44">
        <v>1.2E7</v>
      </c>
      <c r="J289" s="44">
        <v>2.0E7</v>
      </c>
      <c r="K289" s="44">
        <v>2.0E7</v>
      </c>
      <c r="L289" s="44"/>
      <c r="M289" s="44">
        <v>8000000.0</v>
      </c>
      <c r="N289" s="44"/>
    </row>
    <row r="290">
      <c r="A290" s="274"/>
      <c r="B290" s="141"/>
      <c r="C290" s="44"/>
      <c r="D290" s="44"/>
      <c r="E290" s="44"/>
      <c r="F290" s="344"/>
      <c r="G290" s="44"/>
      <c r="H290" s="44"/>
      <c r="I290" s="44"/>
      <c r="J290" s="44"/>
      <c r="K290" s="44"/>
      <c r="L290" s="44"/>
      <c r="M290" s="44"/>
      <c r="N290" s="44"/>
    </row>
    <row r="291">
      <c r="A291" s="274" t="s">
        <v>4950</v>
      </c>
      <c r="B291" s="141"/>
      <c r="C291" s="44">
        <v>3667968.0</v>
      </c>
      <c r="D291" s="44">
        <v>9089536.0</v>
      </c>
      <c r="E291" s="44">
        <v>1.0138747E7</v>
      </c>
      <c r="F291" s="344">
        <v>4949277.0</v>
      </c>
      <c r="G291" s="44">
        <v>5295355.0</v>
      </c>
      <c r="H291" s="44">
        <v>1.36E7</v>
      </c>
      <c r="I291" s="44">
        <v>1.36E7</v>
      </c>
      <c r="J291" s="44">
        <v>2.034E7</v>
      </c>
      <c r="K291" s="44">
        <v>2.034E7</v>
      </c>
      <c r="L291" s="44"/>
      <c r="M291" s="44">
        <v>6740000.0</v>
      </c>
      <c r="N291" s="44"/>
    </row>
    <row r="292">
      <c r="A292" s="274"/>
      <c r="B292" s="141"/>
      <c r="C292" s="44"/>
      <c r="D292" s="44"/>
      <c r="E292" s="44"/>
      <c r="F292" s="344"/>
      <c r="G292" s="44"/>
      <c r="H292" s="44"/>
      <c r="I292" s="44"/>
      <c r="J292" s="44"/>
      <c r="K292" s="44"/>
      <c r="L292" s="44"/>
      <c r="M292" s="44"/>
      <c r="N292" s="44"/>
    </row>
    <row r="293">
      <c r="A293" s="274" t="s">
        <v>7446</v>
      </c>
      <c r="B293" s="141"/>
      <c r="C293" s="44"/>
      <c r="D293" s="44"/>
      <c r="E293" s="44"/>
      <c r="F293" s="344"/>
      <c r="G293" s="44"/>
      <c r="H293" s="44"/>
      <c r="I293" s="44"/>
      <c r="J293" s="44"/>
      <c r="K293" s="44"/>
      <c r="L293" s="44"/>
      <c r="M293" s="44"/>
      <c r="N293" s="44"/>
    </row>
    <row r="294">
      <c r="A294" s="274" t="s">
        <v>7451</v>
      </c>
      <c r="B294" s="141" t="s">
        <v>7453</v>
      </c>
      <c r="C294" s="44">
        <v>1.7022067E7</v>
      </c>
      <c r="D294" s="44">
        <v>1.8511223E7</v>
      </c>
      <c r="E294" s="44">
        <v>537010.0</v>
      </c>
      <c r="F294" s="344">
        <v>246949.0</v>
      </c>
      <c r="G294" s="44">
        <v>376960.0</v>
      </c>
      <c r="H294" s="44">
        <v>1000000.0</v>
      </c>
      <c r="I294" s="44">
        <v>1000000.0</v>
      </c>
      <c r="J294" s="44">
        <v>1180000.0</v>
      </c>
      <c r="K294" s="44">
        <v>1180000.0</v>
      </c>
      <c r="L294" s="44"/>
      <c r="M294" s="44">
        <v>180000.0</v>
      </c>
      <c r="N294" s="44"/>
    </row>
    <row r="295">
      <c r="A295" s="274" t="s">
        <v>7466</v>
      </c>
      <c r="B295" s="141" t="s">
        <v>7469</v>
      </c>
      <c r="C295" s="44">
        <v>794508.0</v>
      </c>
      <c r="D295" s="44">
        <v>780163.0</v>
      </c>
      <c r="E295" s="44">
        <v>804527.0</v>
      </c>
      <c r="F295" s="344">
        <v>512459.0</v>
      </c>
      <c r="G295" s="44">
        <v>126301.0</v>
      </c>
      <c r="H295" s="44">
        <v>1000000.0</v>
      </c>
      <c r="I295" s="44">
        <v>1000000.0</v>
      </c>
      <c r="J295" s="44">
        <v>1000000.0</v>
      </c>
      <c r="K295" s="44">
        <v>1000000.0</v>
      </c>
      <c r="L295" s="44"/>
      <c r="M295" s="44"/>
      <c r="N295" s="44"/>
    </row>
    <row r="296">
      <c r="A296" s="274" t="s">
        <v>7481</v>
      </c>
      <c r="B296" s="141" t="s">
        <v>7483</v>
      </c>
      <c r="C296" s="44"/>
      <c r="D296" s="44">
        <v>10360.0</v>
      </c>
      <c r="E296" s="44"/>
      <c r="F296" s="344"/>
      <c r="G296" s="44"/>
      <c r="H296" s="44">
        <v>5000.0</v>
      </c>
      <c r="I296" s="44">
        <v>5000.0</v>
      </c>
      <c r="J296" s="44">
        <v>5000.0</v>
      </c>
      <c r="K296" s="44">
        <v>5000.0</v>
      </c>
      <c r="L296" s="44"/>
      <c r="M296" s="44"/>
      <c r="N296" s="44"/>
    </row>
    <row r="297">
      <c r="A297" s="274" t="s">
        <v>7490</v>
      </c>
      <c r="B297" s="141" t="s">
        <v>7493</v>
      </c>
      <c r="C297" s="44">
        <v>285.0</v>
      </c>
      <c r="D297" s="44"/>
      <c r="E297" s="44">
        <v>18655.0</v>
      </c>
      <c r="F297" s="344">
        <v>10955.0</v>
      </c>
      <c r="G297" s="44"/>
      <c r="H297" s="44">
        <v>5000.0</v>
      </c>
      <c r="I297" s="44">
        <v>5000.0</v>
      </c>
      <c r="J297" s="44">
        <v>5000.0</v>
      </c>
      <c r="K297" s="44">
        <v>5000.0</v>
      </c>
      <c r="L297" s="44"/>
      <c r="M297" s="44"/>
      <c r="N297" s="44"/>
    </row>
    <row r="298">
      <c r="A298" s="274" t="s">
        <v>7498</v>
      </c>
      <c r="B298" s="141" t="s">
        <v>7499</v>
      </c>
      <c r="C298" s="44">
        <v>7072.0</v>
      </c>
      <c r="D298" s="44">
        <v>148850.0</v>
      </c>
      <c r="E298" s="44"/>
      <c r="F298" s="344"/>
      <c r="G298" s="44"/>
      <c r="H298" s="44"/>
      <c r="I298" s="44"/>
      <c r="J298" s="44"/>
      <c r="K298" s="44"/>
      <c r="L298" s="44"/>
      <c r="M298" s="44"/>
      <c r="N298" s="44"/>
    </row>
    <row r="299">
      <c r="A299" s="274"/>
      <c r="B299" s="141"/>
      <c r="C299" s="44"/>
      <c r="D299" s="44"/>
      <c r="E299" s="44"/>
      <c r="F299" s="344"/>
      <c r="G299" s="44"/>
      <c r="H299" s="44"/>
      <c r="I299" s="44"/>
      <c r="J299" s="44"/>
      <c r="K299" s="44"/>
      <c r="L299" s="44"/>
      <c r="M299" s="44"/>
      <c r="N299" s="44"/>
    </row>
    <row r="300" ht="15.75" customHeight="1">
      <c r="A300" s="348" t="s">
        <v>5006</v>
      </c>
      <c r="B300" s="155"/>
      <c r="C300" s="242">
        <v>1.7823932E7</v>
      </c>
      <c r="D300" s="242">
        <v>1.9450596E7</v>
      </c>
      <c r="E300" s="242">
        <v>1360192.0</v>
      </c>
      <c r="F300" s="349">
        <v>770363.0</v>
      </c>
      <c r="G300" s="242">
        <v>503261.0</v>
      </c>
      <c r="H300" s="242">
        <v>2010000.0</v>
      </c>
      <c r="I300" s="242">
        <v>2010000.0</v>
      </c>
      <c r="J300" s="242">
        <v>2190000.0</v>
      </c>
      <c r="K300" s="242">
        <v>2190000.0</v>
      </c>
      <c r="L300" s="242"/>
      <c r="M300" s="242">
        <v>180000.0</v>
      </c>
      <c r="N300" s="242"/>
    </row>
    <row r="301" ht="15.75" customHeight="1">
      <c r="A301" s="274" t="s">
        <v>7533</v>
      </c>
      <c r="B301" s="141"/>
      <c r="C301" s="44"/>
      <c r="D301" s="44"/>
      <c r="E301" s="44"/>
      <c r="F301" s="344"/>
      <c r="G301" s="44"/>
      <c r="H301" s="44"/>
      <c r="I301" s="44"/>
      <c r="J301" s="44"/>
      <c r="K301" s="44"/>
      <c r="L301" s="44"/>
      <c r="M301" s="44"/>
      <c r="N301" s="44"/>
    </row>
    <row r="302">
      <c r="A302" s="274" t="s">
        <v>7537</v>
      </c>
      <c r="B302" s="141" t="s">
        <v>7538</v>
      </c>
      <c r="C302" s="44">
        <v>139901.0</v>
      </c>
      <c r="D302" s="44">
        <v>132332.0</v>
      </c>
      <c r="E302" s="44">
        <v>104224.0</v>
      </c>
      <c r="F302" s="344">
        <v>54870.0</v>
      </c>
      <c r="G302" s="44">
        <v>50481.0</v>
      </c>
      <c r="H302" s="44">
        <v>150000.0</v>
      </c>
      <c r="I302" s="44">
        <v>150000.0</v>
      </c>
      <c r="J302" s="44">
        <v>650000.0</v>
      </c>
      <c r="K302" s="44">
        <v>650000.0</v>
      </c>
      <c r="L302" s="44"/>
      <c r="M302" s="44">
        <v>500000.0</v>
      </c>
      <c r="N302" s="44"/>
    </row>
    <row r="303">
      <c r="A303" s="274" t="s">
        <v>3253</v>
      </c>
      <c r="B303" s="141"/>
      <c r="C303" s="44">
        <v>139901.0</v>
      </c>
      <c r="D303" s="44">
        <v>132332.0</v>
      </c>
      <c r="E303" s="44">
        <v>104224.0</v>
      </c>
      <c r="F303" s="344">
        <v>54870.0</v>
      </c>
      <c r="G303" s="44">
        <v>50481.0</v>
      </c>
      <c r="H303" s="44">
        <v>150000.0</v>
      </c>
      <c r="I303" s="44">
        <v>150000.0</v>
      </c>
      <c r="J303" s="44">
        <v>650000.0</v>
      </c>
      <c r="K303" s="44">
        <v>650000.0</v>
      </c>
      <c r="L303" s="44"/>
      <c r="M303" s="44">
        <v>500000.0</v>
      </c>
      <c r="N303" s="44"/>
    </row>
    <row r="304">
      <c r="A304" s="274"/>
      <c r="B304" s="141"/>
      <c r="C304" s="44"/>
      <c r="D304" s="44"/>
      <c r="E304" s="44"/>
      <c r="F304" s="344"/>
      <c r="G304" s="44"/>
      <c r="H304" s="44"/>
      <c r="I304" s="44"/>
      <c r="J304" s="44"/>
      <c r="K304" s="44"/>
      <c r="L304" s="44"/>
      <c r="M304" s="44"/>
      <c r="N304" s="44"/>
    </row>
    <row r="305">
      <c r="A305" s="274" t="s">
        <v>7560</v>
      </c>
      <c r="B305" s="141"/>
      <c r="C305" s="44"/>
      <c r="D305" s="44"/>
      <c r="E305" s="44"/>
      <c r="F305" s="344"/>
      <c r="G305" s="44"/>
      <c r="H305" s="44"/>
      <c r="I305" s="44"/>
      <c r="J305" s="44"/>
      <c r="K305" s="44"/>
      <c r="L305" s="44"/>
      <c r="M305" s="44"/>
      <c r="N305" s="44"/>
    </row>
    <row r="306">
      <c r="A306" s="274" t="s">
        <v>7572</v>
      </c>
      <c r="B306" s="141" t="s">
        <v>7575</v>
      </c>
      <c r="C306" s="44">
        <v>14525.0</v>
      </c>
      <c r="D306" s="44"/>
      <c r="E306" s="44">
        <v>2.0211105E7</v>
      </c>
      <c r="F306" s="344">
        <v>1.1662475E7</v>
      </c>
      <c r="G306" s="44">
        <v>1.2572315E7</v>
      </c>
      <c r="H306" s="44">
        <v>2.0E7</v>
      </c>
      <c r="I306" s="44">
        <v>2.0E7</v>
      </c>
      <c r="J306" s="44">
        <v>3.35E7</v>
      </c>
      <c r="K306" s="44">
        <v>3.35E7</v>
      </c>
      <c r="L306" s="44"/>
      <c r="M306" s="44">
        <v>1.35E7</v>
      </c>
      <c r="N306" s="44"/>
    </row>
    <row r="307">
      <c r="A307" s="274" t="s">
        <v>7579</v>
      </c>
      <c r="B307" s="141" t="s">
        <v>7581</v>
      </c>
      <c r="C307" s="44"/>
      <c r="D307" s="44"/>
      <c r="E307" s="44"/>
      <c r="F307" s="344"/>
      <c r="G307" s="44"/>
      <c r="H307" s="44">
        <v>1500000.0</v>
      </c>
      <c r="I307" s="44">
        <v>1500000.0</v>
      </c>
      <c r="J307" s="44">
        <v>1260000.0</v>
      </c>
      <c r="K307" s="44">
        <v>1260000.0</v>
      </c>
      <c r="L307" s="44"/>
      <c r="M307" s="44"/>
      <c r="N307" s="44">
        <v>240000.0</v>
      </c>
    </row>
    <row r="308">
      <c r="A308" s="274" t="s">
        <v>7586</v>
      </c>
      <c r="B308" s="141" t="s">
        <v>7587</v>
      </c>
      <c r="C308" s="44"/>
      <c r="D308" s="44"/>
      <c r="E308" s="44"/>
      <c r="F308" s="344"/>
      <c r="G308" s="44"/>
      <c r="H308" s="44">
        <v>2500000.0</v>
      </c>
      <c r="I308" s="44">
        <v>2500000.0</v>
      </c>
      <c r="J308" s="44">
        <v>3200000.0</v>
      </c>
      <c r="K308" s="44">
        <v>3200000.0</v>
      </c>
      <c r="L308" s="44"/>
      <c r="M308" s="44">
        <v>700000.0</v>
      </c>
      <c r="N308" s="44"/>
    </row>
    <row r="309">
      <c r="A309" s="274" t="s">
        <v>7592</v>
      </c>
      <c r="B309" s="141"/>
      <c r="C309" s="44">
        <v>14525.0</v>
      </c>
      <c r="D309" s="44"/>
      <c r="E309" s="44">
        <v>2.0211105E7</v>
      </c>
      <c r="F309" s="344">
        <v>1.1662475E7</v>
      </c>
      <c r="G309" s="44">
        <v>1.2572315E7</v>
      </c>
      <c r="H309" s="44">
        <v>2.4E7</v>
      </c>
      <c r="I309" s="44">
        <v>2.4E7</v>
      </c>
      <c r="J309" s="44">
        <v>3.796E7</v>
      </c>
      <c r="K309" s="44">
        <v>3.796E7</v>
      </c>
      <c r="L309" s="44"/>
      <c r="M309" s="44">
        <v>1.396E7</v>
      </c>
      <c r="N309" s="44"/>
    </row>
    <row r="310">
      <c r="A310" s="274"/>
      <c r="B310" s="141"/>
      <c r="C310" s="44"/>
      <c r="D310" s="44"/>
      <c r="E310" s="44"/>
      <c r="F310" s="344"/>
      <c r="G310" s="44"/>
      <c r="H310" s="44"/>
      <c r="I310" s="44"/>
      <c r="J310" s="44"/>
      <c r="K310" s="44"/>
      <c r="L310" s="44"/>
      <c r="M310" s="44"/>
      <c r="N310" s="44"/>
    </row>
    <row r="311">
      <c r="A311" s="274" t="s">
        <v>7619</v>
      </c>
      <c r="B311" s="141"/>
      <c r="C311" s="44">
        <v>2.1646326E7</v>
      </c>
      <c r="D311" s="44">
        <v>2.8672464E7</v>
      </c>
      <c r="E311" s="44">
        <v>3.1814268E7</v>
      </c>
      <c r="F311" s="344">
        <v>1.7436985E7</v>
      </c>
      <c r="G311" s="44">
        <v>1.8421412E7</v>
      </c>
      <c r="H311" s="44">
        <v>3.976E7</v>
      </c>
      <c r="I311" s="44">
        <v>3.976E7</v>
      </c>
      <c r="J311" s="44">
        <v>6.114E7</v>
      </c>
      <c r="K311" s="44">
        <v>6.114E7</v>
      </c>
      <c r="L311" s="44"/>
      <c r="M311" s="44">
        <v>2.138E7</v>
      </c>
      <c r="N311" s="44"/>
    </row>
    <row r="312">
      <c r="A312" s="274"/>
      <c r="B312" s="141"/>
      <c r="C312" s="44"/>
      <c r="D312" s="44"/>
      <c r="E312" s="44"/>
      <c r="F312" s="344"/>
      <c r="G312" s="44"/>
      <c r="H312" s="44"/>
      <c r="I312" s="44"/>
      <c r="J312" s="44"/>
      <c r="K312" s="44"/>
      <c r="L312" s="44"/>
      <c r="M312" s="44"/>
      <c r="N312" s="44"/>
    </row>
    <row r="313">
      <c r="A313" s="274" t="s">
        <v>536</v>
      </c>
      <c r="B313" s="141"/>
      <c r="C313" s="44"/>
      <c r="D313" s="44"/>
      <c r="E313" s="44"/>
      <c r="F313" s="344"/>
      <c r="G313" s="44"/>
      <c r="H313" s="44"/>
      <c r="I313" s="44"/>
      <c r="J313" s="44"/>
      <c r="K313" s="44"/>
      <c r="L313" s="44"/>
      <c r="M313" s="44"/>
      <c r="N313" s="44"/>
    </row>
    <row r="314">
      <c r="A314" s="274" t="s">
        <v>7641</v>
      </c>
      <c r="B314" s="141"/>
      <c r="C314" s="44"/>
      <c r="D314" s="44"/>
      <c r="E314" s="44"/>
      <c r="F314" s="344"/>
      <c r="G314" s="44"/>
      <c r="H314" s="44"/>
      <c r="I314" s="44"/>
      <c r="J314" s="44"/>
      <c r="K314" s="44"/>
      <c r="L314" s="44"/>
      <c r="M314" s="44"/>
      <c r="N314" s="44"/>
    </row>
    <row r="315">
      <c r="A315" s="274" t="s">
        <v>7654</v>
      </c>
      <c r="B315" s="141" t="s">
        <v>7656</v>
      </c>
      <c r="C315" s="44">
        <v>996730.0</v>
      </c>
      <c r="D315" s="44">
        <v>1150825.0</v>
      </c>
      <c r="E315" s="44">
        <v>2195310.0</v>
      </c>
      <c r="F315" s="344">
        <v>1201400.0</v>
      </c>
      <c r="G315" s="44">
        <v>1530854.0</v>
      </c>
      <c r="H315" s="44">
        <v>3100000.0</v>
      </c>
      <c r="I315" s="44">
        <v>3100000.0</v>
      </c>
      <c r="J315" s="44">
        <v>3000000.0</v>
      </c>
      <c r="K315" s="44">
        <v>3000000.0</v>
      </c>
      <c r="L315" s="44"/>
      <c r="M315" s="44"/>
      <c r="N315" s="44">
        <v>100000.0</v>
      </c>
    </row>
    <row r="316">
      <c r="A316" s="274" t="s">
        <v>7466</v>
      </c>
      <c r="B316" s="141" t="s">
        <v>7667</v>
      </c>
      <c r="C316" s="44">
        <v>69285.0</v>
      </c>
      <c r="D316" s="44">
        <v>53860.0</v>
      </c>
      <c r="E316" s="44">
        <v>31376.0</v>
      </c>
      <c r="F316" s="344">
        <v>8576.0</v>
      </c>
      <c r="G316" s="44">
        <v>20800.0</v>
      </c>
      <c r="H316" s="44">
        <v>40000.0</v>
      </c>
      <c r="I316" s="44">
        <v>40000.0</v>
      </c>
      <c r="J316" s="44">
        <v>40000.0</v>
      </c>
      <c r="K316" s="44">
        <v>40000.0</v>
      </c>
      <c r="L316" s="44"/>
      <c r="M316" s="44"/>
      <c r="N316" s="44"/>
    </row>
    <row r="317">
      <c r="A317" s="274" t="s">
        <v>7676</v>
      </c>
      <c r="B317" s="141" t="s">
        <v>7679</v>
      </c>
      <c r="C317" s="44">
        <v>60400.0</v>
      </c>
      <c r="D317" s="44">
        <v>86530.0</v>
      </c>
      <c r="E317" s="44">
        <v>86140.0</v>
      </c>
      <c r="F317" s="344">
        <v>62060.0</v>
      </c>
      <c r="G317" s="44">
        <v>179200.0</v>
      </c>
      <c r="H317" s="44">
        <v>60000.0</v>
      </c>
      <c r="I317" s="44">
        <v>60000.0</v>
      </c>
      <c r="J317" s="44">
        <v>397200.0</v>
      </c>
      <c r="K317" s="44">
        <v>397200.0</v>
      </c>
      <c r="L317" s="44"/>
      <c r="M317" s="44">
        <v>337200.0</v>
      </c>
      <c r="N317" s="44"/>
    </row>
    <row r="318">
      <c r="A318" s="274" t="s">
        <v>7698</v>
      </c>
      <c r="B318" s="141" t="s">
        <v>7700</v>
      </c>
      <c r="C318" s="44">
        <v>7000.0</v>
      </c>
      <c r="D318" s="44">
        <v>5800.0</v>
      </c>
      <c r="E318" s="44">
        <v>1500.0</v>
      </c>
      <c r="F318" s="344">
        <v>1500.0</v>
      </c>
      <c r="G318" s="44">
        <v>2000.0</v>
      </c>
      <c r="H318" s="44">
        <v>2000.0</v>
      </c>
      <c r="I318" s="44">
        <v>2000.0</v>
      </c>
      <c r="J318" s="44">
        <v>20000.0</v>
      </c>
      <c r="K318" s="44">
        <v>20000.0</v>
      </c>
      <c r="L318" s="44"/>
      <c r="M318" s="44">
        <v>18000.0</v>
      </c>
      <c r="N318" s="44"/>
    </row>
    <row r="319">
      <c r="A319" s="274" t="s">
        <v>7709</v>
      </c>
      <c r="B319" s="141" t="s">
        <v>7711</v>
      </c>
      <c r="C319" s="44">
        <v>236028.0</v>
      </c>
      <c r="D319" s="44">
        <v>49328.0</v>
      </c>
      <c r="E319" s="44">
        <v>233338.0</v>
      </c>
      <c r="F319" s="344">
        <v>233338.0</v>
      </c>
      <c r="G319" s="44"/>
      <c r="H319" s="44"/>
      <c r="I319" s="44"/>
      <c r="J319" s="44"/>
      <c r="K319" s="44"/>
      <c r="L319" s="44"/>
      <c r="M319" s="44"/>
      <c r="N319" s="44"/>
    </row>
    <row r="320">
      <c r="A320" s="274" t="s">
        <v>7723</v>
      </c>
      <c r="B320" s="141" t="s">
        <v>7725</v>
      </c>
      <c r="C320" s="44">
        <v>602285.0</v>
      </c>
      <c r="D320" s="44">
        <v>504450.0</v>
      </c>
      <c r="E320" s="44">
        <v>269580.0</v>
      </c>
      <c r="F320" s="344">
        <v>181500.0</v>
      </c>
      <c r="G320" s="44">
        <v>210600.0</v>
      </c>
      <c r="H320" s="44">
        <v>362000.0</v>
      </c>
      <c r="I320" s="44">
        <v>362000.0</v>
      </c>
      <c r="J320" s="44">
        <v>421200.0</v>
      </c>
      <c r="K320" s="44">
        <v>421200.0</v>
      </c>
      <c r="L320" s="44"/>
      <c r="M320" s="44">
        <v>59200.0</v>
      </c>
      <c r="N320" s="44"/>
    </row>
    <row r="321">
      <c r="A321" s="274" t="s">
        <v>7743</v>
      </c>
      <c r="B321" s="141" t="s">
        <v>7746</v>
      </c>
      <c r="C321" s="44"/>
      <c r="D321" s="44"/>
      <c r="E321" s="44"/>
      <c r="F321" s="344"/>
      <c r="G321" s="44"/>
      <c r="H321" s="44"/>
      <c r="I321" s="44"/>
      <c r="J321" s="44">
        <v>2000000.0</v>
      </c>
      <c r="K321" s="44">
        <v>2000000.0</v>
      </c>
      <c r="L321" s="44"/>
      <c r="M321" s="44">
        <v>2000000.0</v>
      </c>
      <c r="N321" s="44"/>
    </row>
    <row r="322">
      <c r="A322" s="274" t="s">
        <v>7754</v>
      </c>
      <c r="B322" s="141" t="s">
        <v>7756</v>
      </c>
      <c r="C322" s="44"/>
      <c r="D322" s="44"/>
      <c r="E322" s="44"/>
      <c r="F322" s="344"/>
      <c r="G322" s="44"/>
      <c r="H322" s="44"/>
      <c r="I322" s="44"/>
      <c r="J322" s="44">
        <v>1000000.0</v>
      </c>
      <c r="K322" s="44">
        <v>1000000.0</v>
      </c>
      <c r="L322" s="44"/>
      <c r="M322" s="44">
        <v>1000000.0</v>
      </c>
      <c r="N322" s="44"/>
    </row>
    <row r="323">
      <c r="A323" s="274" t="s">
        <v>7767</v>
      </c>
      <c r="B323" s="141" t="s">
        <v>7772</v>
      </c>
      <c r="C323" s="44"/>
      <c r="D323" s="44"/>
      <c r="E323" s="44"/>
      <c r="F323" s="344"/>
      <c r="G323" s="44"/>
      <c r="H323" s="44"/>
      <c r="I323" s="44"/>
      <c r="J323" s="44">
        <v>200000.0</v>
      </c>
      <c r="K323" s="44">
        <v>200000.0</v>
      </c>
      <c r="L323" s="44"/>
      <c r="M323" s="44">
        <v>200000.0</v>
      </c>
      <c r="N323" s="44"/>
    </row>
    <row r="324">
      <c r="A324" s="274" t="s">
        <v>7785</v>
      </c>
      <c r="B324" s="141" t="s">
        <v>7787</v>
      </c>
      <c r="C324" s="44"/>
      <c r="D324" s="44"/>
      <c r="E324" s="44"/>
      <c r="F324" s="344"/>
      <c r="G324" s="44"/>
      <c r="H324" s="44"/>
      <c r="I324" s="44"/>
      <c r="J324" s="44">
        <v>10000.0</v>
      </c>
      <c r="K324" s="44">
        <v>10000.0</v>
      </c>
      <c r="L324" s="44"/>
      <c r="M324" s="44">
        <v>10000.0</v>
      </c>
      <c r="N324" s="44"/>
    </row>
    <row r="325">
      <c r="A325" s="274" t="s">
        <v>7789</v>
      </c>
      <c r="B325" s="141" t="s">
        <v>7790</v>
      </c>
      <c r="C325" s="44"/>
      <c r="D325" s="44"/>
      <c r="E325" s="44"/>
      <c r="F325" s="344"/>
      <c r="G325" s="44"/>
      <c r="H325" s="44"/>
      <c r="I325" s="44"/>
      <c r="J325" s="44">
        <v>10000.0</v>
      </c>
      <c r="K325" s="44">
        <v>10000.0</v>
      </c>
      <c r="L325" s="44"/>
      <c r="M325" s="44">
        <v>10000.0</v>
      </c>
      <c r="N325" s="44"/>
    </row>
    <row r="326">
      <c r="A326" s="274"/>
      <c r="B326" s="141"/>
      <c r="C326" s="44"/>
      <c r="D326" s="44"/>
      <c r="E326" s="44"/>
      <c r="F326" s="344"/>
      <c r="G326" s="44"/>
      <c r="H326" s="44"/>
      <c r="I326" s="44"/>
      <c r="J326" s="44"/>
      <c r="K326" s="44"/>
      <c r="L326" s="44"/>
      <c r="M326" s="44"/>
      <c r="N326" s="44"/>
    </row>
    <row r="327">
      <c r="A327" s="274" t="s">
        <v>7811</v>
      </c>
      <c r="B327" s="141"/>
      <c r="C327" s="44">
        <v>1971728.0</v>
      </c>
      <c r="D327" s="44">
        <v>1850793.0</v>
      </c>
      <c r="E327" s="44">
        <v>2817244.0</v>
      </c>
      <c r="F327" s="344">
        <v>1688374.0</v>
      </c>
      <c r="G327" s="44">
        <v>1943454.0</v>
      </c>
      <c r="H327" s="44">
        <v>3564000.0</v>
      </c>
      <c r="I327" s="44">
        <v>3564000.0</v>
      </c>
      <c r="J327" s="44">
        <v>7098400.0</v>
      </c>
      <c r="K327" s="44">
        <v>7098400.0</v>
      </c>
      <c r="L327" s="44"/>
      <c r="M327" s="44">
        <v>3534400.0</v>
      </c>
      <c r="N327" s="44"/>
    </row>
    <row r="328">
      <c r="A328" s="274"/>
      <c r="B328" s="141"/>
      <c r="C328" s="44"/>
      <c r="D328" s="44"/>
      <c r="E328" s="44"/>
      <c r="F328" s="344"/>
      <c r="G328" s="44"/>
      <c r="H328" s="44"/>
      <c r="I328" s="44"/>
      <c r="J328" s="44"/>
      <c r="K328" s="44"/>
      <c r="L328" s="44"/>
      <c r="M328" s="44"/>
      <c r="N328" s="44"/>
    </row>
    <row r="329">
      <c r="A329" s="274" t="s">
        <v>539</v>
      </c>
      <c r="B329" s="141"/>
      <c r="C329" s="44"/>
      <c r="D329" s="44"/>
      <c r="E329" s="44"/>
      <c r="F329" s="344"/>
      <c r="G329" s="44"/>
      <c r="H329" s="44"/>
      <c r="I329" s="44"/>
      <c r="J329" s="44"/>
      <c r="K329" s="44"/>
      <c r="L329" s="44"/>
      <c r="M329" s="44"/>
      <c r="N329" s="44"/>
    </row>
    <row r="330">
      <c r="A330" s="274" t="s">
        <v>7843</v>
      </c>
      <c r="B330" s="141"/>
      <c r="C330" s="44"/>
      <c r="D330" s="44"/>
      <c r="E330" s="44"/>
      <c r="F330" s="344"/>
      <c r="G330" s="44"/>
      <c r="H330" s="44"/>
      <c r="I330" s="44"/>
      <c r="J330" s="44"/>
      <c r="K330" s="44"/>
      <c r="L330" s="44"/>
      <c r="M330" s="44"/>
      <c r="N330" s="44"/>
    </row>
    <row r="331">
      <c r="A331" s="274" t="s">
        <v>7854</v>
      </c>
      <c r="B331" s="141" t="s">
        <v>7858</v>
      </c>
      <c r="C331" s="44">
        <v>4907713.0</v>
      </c>
      <c r="D331" s="44">
        <v>4731597.0</v>
      </c>
      <c r="E331" s="44">
        <v>5406162.0</v>
      </c>
      <c r="F331" s="344">
        <v>2495056.0</v>
      </c>
      <c r="G331" s="44">
        <v>2884108.0</v>
      </c>
      <c r="H331" s="44">
        <v>5500000.0</v>
      </c>
      <c r="I331" s="44">
        <v>5500000.0</v>
      </c>
      <c r="J331" s="44">
        <v>8280000.0</v>
      </c>
      <c r="K331" s="44">
        <v>8280000.0</v>
      </c>
      <c r="L331" s="44"/>
      <c r="M331" s="44">
        <v>2780000.0</v>
      </c>
      <c r="N331" s="44"/>
    </row>
    <row r="332">
      <c r="A332" s="274" t="s">
        <v>7869</v>
      </c>
      <c r="B332" s="141" t="s">
        <v>7871</v>
      </c>
      <c r="C332" s="44">
        <v>217876.0</v>
      </c>
      <c r="D332" s="44">
        <v>138785.0</v>
      </c>
      <c r="E332" s="44">
        <v>296556.0</v>
      </c>
      <c r="F332" s="344">
        <v>144366.0</v>
      </c>
      <c r="G332" s="44">
        <v>190769.0</v>
      </c>
      <c r="H332" s="44">
        <v>300000.0</v>
      </c>
      <c r="I332" s="44">
        <v>300000.0</v>
      </c>
      <c r="J332" s="44">
        <v>300000.0</v>
      </c>
      <c r="K332" s="44">
        <v>300000.0</v>
      </c>
      <c r="L332" s="44"/>
      <c r="M332" s="44"/>
      <c r="N332" s="44"/>
    </row>
    <row r="333">
      <c r="A333" s="274" t="s">
        <v>7888</v>
      </c>
      <c r="B333" s="141" t="s">
        <v>7890</v>
      </c>
      <c r="C333" s="44">
        <v>399100.0</v>
      </c>
      <c r="D333" s="44">
        <v>320981.0</v>
      </c>
      <c r="E333" s="44">
        <v>561055.0</v>
      </c>
      <c r="F333" s="344">
        <v>320380.0</v>
      </c>
      <c r="G333" s="44">
        <v>279725.0</v>
      </c>
      <c r="H333" s="44">
        <v>550000.0</v>
      </c>
      <c r="I333" s="44">
        <v>550000.0</v>
      </c>
      <c r="J333" s="44">
        <v>600000.0</v>
      </c>
      <c r="K333" s="44">
        <v>600000.0</v>
      </c>
      <c r="L333" s="44"/>
      <c r="M333" s="44">
        <v>50000.0</v>
      </c>
      <c r="N333" s="44"/>
    </row>
    <row r="334">
      <c r="A334" s="274" t="s">
        <v>7908</v>
      </c>
      <c r="B334" s="141" t="s">
        <v>7909</v>
      </c>
      <c r="C334" s="44">
        <v>707880.0</v>
      </c>
      <c r="D334" s="44">
        <v>716144.0</v>
      </c>
      <c r="E334" s="44">
        <v>2449929.0</v>
      </c>
      <c r="F334" s="344">
        <v>1651941.0</v>
      </c>
      <c r="G334" s="44">
        <v>941808.0</v>
      </c>
      <c r="H334" s="44">
        <v>1754052.0</v>
      </c>
      <c r="I334" s="44">
        <v>1754052.0</v>
      </c>
      <c r="J334" s="44">
        <v>2000000.0</v>
      </c>
      <c r="K334" s="44">
        <v>2000000.0</v>
      </c>
      <c r="L334" s="44"/>
      <c r="M334" s="44">
        <v>245948.0</v>
      </c>
      <c r="N334" s="44"/>
    </row>
    <row r="335">
      <c r="A335" s="274" t="s">
        <v>7927</v>
      </c>
      <c r="B335" s="141" t="s">
        <v>7930</v>
      </c>
      <c r="C335" s="44">
        <v>149630.0</v>
      </c>
      <c r="D335" s="44">
        <v>244350.0</v>
      </c>
      <c r="E335" s="44">
        <v>22730.0</v>
      </c>
      <c r="F335" s="344">
        <v>22730.0</v>
      </c>
      <c r="G335" s="44">
        <v>24425.0</v>
      </c>
      <c r="H335" s="44">
        <v>300000.0</v>
      </c>
      <c r="I335" s="44">
        <v>300000.0</v>
      </c>
      <c r="J335" s="44">
        <v>20000.0</v>
      </c>
      <c r="K335" s="44">
        <v>20000.0</v>
      </c>
      <c r="L335" s="44"/>
      <c r="M335" s="44"/>
      <c r="N335" s="44">
        <v>280000.0</v>
      </c>
    </row>
    <row r="336">
      <c r="A336" s="274" t="s">
        <v>7949</v>
      </c>
      <c r="B336" s="141" t="s">
        <v>7952</v>
      </c>
      <c r="C336" s="44">
        <v>89240.0</v>
      </c>
      <c r="D336" s="44">
        <v>5080.0</v>
      </c>
      <c r="E336" s="44">
        <v>36301.0</v>
      </c>
      <c r="F336" s="344">
        <v>1321.0</v>
      </c>
      <c r="G336" s="44">
        <v>16983.0</v>
      </c>
      <c r="H336" s="44"/>
      <c r="I336" s="44"/>
      <c r="J336" s="44"/>
      <c r="K336" s="44"/>
      <c r="L336" s="44"/>
      <c r="M336" s="44"/>
      <c r="N336" s="44"/>
    </row>
    <row r="337">
      <c r="A337" s="274" t="s">
        <v>7963</v>
      </c>
      <c r="B337" s="141" t="s">
        <v>7967</v>
      </c>
      <c r="C337" s="44">
        <v>651690.0</v>
      </c>
      <c r="D337" s="44">
        <v>781053.0</v>
      </c>
      <c r="E337" s="44">
        <v>1008187.0</v>
      </c>
      <c r="F337" s="344">
        <v>435539.0</v>
      </c>
      <c r="G337" s="44">
        <v>480489.0</v>
      </c>
      <c r="H337" s="44">
        <v>800000.0</v>
      </c>
      <c r="I337" s="44">
        <v>800000.0</v>
      </c>
      <c r="J337" s="44">
        <v>800000.0</v>
      </c>
      <c r="K337" s="44">
        <v>800000.0</v>
      </c>
      <c r="L337" s="44"/>
      <c r="M337" s="44"/>
      <c r="N337" s="44"/>
    </row>
    <row r="338">
      <c r="A338" s="274" t="s">
        <v>7986</v>
      </c>
      <c r="B338" s="141" t="s">
        <v>7990</v>
      </c>
      <c r="C338" s="44">
        <v>8718.0</v>
      </c>
      <c r="D338" s="44">
        <v>21275.0</v>
      </c>
      <c r="E338" s="44"/>
      <c r="F338" s="344"/>
      <c r="G338" s="44">
        <v>3286.0</v>
      </c>
      <c r="H338" s="44">
        <v>500000.0</v>
      </c>
      <c r="I338" s="44">
        <v>500000.0</v>
      </c>
      <c r="J338" s="44"/>
      <c r="K338" s="44"/>
      <c r="L338" s="44"/>
      <c r="M338" s="44"/>
      <c r="N338" s="44">
        <v>500000.0</v>
      </c>
    </row>
    <row r="339">
      <c r="A339" s="274" t="s">
        <v>8000</v>
      </c>
      <c r="B339" s="141"/>
      <c r="C339" s="44">
        <v>7131847.0</v>
      </c>
      <c r="D339" s="44">
        <v>6959265.0</v>
      </c>
      <c r="E339" s="44">
        <v>9780920.0</v>
      </c>
      <c r="F339" s="344">
        <v>5071333.0</v>
      </c>
      <c r="G339" s="44">
        <v>4821593.0</v>
      </c>
      <c r="H339" s="44">
        <v>9704052.0</v>
      </c>
      <c r="I339" s="44">
        <v>9704052.0</v>
      </c>
      <c r="J339" s="44">
        <v>1.2E7</v>
      </c>
      <c r="K339" s="44">
        <v>1.2E7</v>
      </c>
      <c r="L339" s="44"/>
      <c r="M339" s="44">
        <v>2295948.0</v>
      </c>
      <c r="N339" s="44"/>
    </row>
    <row r="340">
      <c r="A340" s="274"/>
      <c r="B340" s="141"/>
      <c r="C340" s="44"/>
      <c r="D340" s="44"/>
      <c r="E340" s="44"/>
      <c r="F340" s="344"/>
      <c r="G340" s="44"/>
      <c r="H340" s="44"/>
      <c r="I340" s="44"/>
      <c r="J340" s="44"/>
      <c r="K340" s="44"/>
      <c r="L340" s="44"/>
      <c r="M340" s="44"/>
      <c r="N340" s="44"/>
    </row>
    <row r="341">
      <c r="A341" s="274" t="s">
        <v>8023</v>
      </c>
      <c r="B341" s="141"/>
      <c r="C341" s="44"/>
      <c r="D341" s="44"/>
      <c r="E341" s="44"/>
      <c r="F341" s="344"/>
      <c r="G341" s="44"/>
      <c r="H341" s="44"/>
      <c r="I341" s="44"/>
      <c r="J341" s="44"/>
      <c r="K341" s="44"/>
      <c r="L341" s="44"/>
      <c r="M341" s="44"/>
      <c r="N341" s="44"/>
    </row>
    <row r="342">
      <c r="A342" s="274" t="s">
        <v>8191</v>
      </c>
      <c r="B342" s="141" t="s">
        <v>8194</v>
      </c>
      <c r="C342" s="44">
        <v>3677504.0</v>
      </c>
      <c r="D342" s="44">
        <v>5242121.0</v>
      </c>
      <c r="E342" s="44">
        <v>4364000.0</v>
      </c>
      <c r="F342" s="344">
        <v>2327250.0</v>
      </c>
      <c r="G342" s="44">
        <v>2011000.0</v>
      </c>
      <c r="H342" s="44">
        <v>6500000.0</v>
      </c>
      <c r="I342" s="44">
        <v>6500000.0</v>
      </c>
      <c r="J342" s="44">
        <v>6500000.0</v>
      </c>
      <c r="K342" s="44">
        <v>6500000.0</v>
      </c>
      <c r="L342" s="44"/>
      <c r="M342" s="44"/>
      <c r="N342" s="44"/>
    </row>
    <row r="343">
      <c r="A343" s="274" t="s">
        <v>8216</v>
      </c>
      <c r="B343" s="141" t="s">
        <v>8219</v>
      </c>
      <c r="C343" s="44">
        <v>255000.0</v>
      </c>
      <c r="D343" s="44"/>
      <c r="E343" s="44">
        <v>1070000.0</v>
      </c>
      <c r="F343" s="344">
        <v>1070000.0</v>
      </c>
      <c r="G343" s="44">
        <v>25000.0</v>
      </c>
      <c r="H343" s="44">
        <v>2000000.0</v>
      </c>
      <c r="I343" s="44">
        <v>2000000.0</v>
      </c>
      <c r="J343" s="44">
        <v>3500000.0</v>
      </c>
      <c r="K343" s="44">
        <v>3500000.0</v>
      </c>
      <c r="L343" s="44"/>
      <c r="M343" s="44">
        <v>1500000.0</v>
      </c>
      <c r="N343" s="44"/>
    </row>
    <row r="344">
      <c r="A344" s="274" t="s">
        <v>8233</v>
      </c>
      <c r="B344" s="141" t="s">
        <v>8234</v>
      </c>
      <c r="C344" s="44"/>
      <c r="D344" s="44"/>
      <c r="E344" s="44"/>
      <c r="F344" s="344"/>
      <c r="G344" s="44"/>
      <c r="H344" s="44">
        <v>450000.0</v>
      </c>
      <c r="I344" s="44">
        <v>450000.0</v>
      </c>
      <c r="J344" s="44"/>
      <c r="K344" s="44"/>
      <c r="L344" s="44"/>
      <c r="M344" s="44"/>
      <c r="N344" s="44">
        <v>450000.0</v>
      </c>
    </row>
    <row r="345">
      <c r="A345" s="274" t="s">
        <v>8238</v>
      </c>
      <c r="B345" s="141" t="s">
        <v>8240</v>
      </c>
      <c r="C345" s="44">
        <v>1671181.0</v>
      </c>
      <c r="D345" s="44">
        <v>2043616.0</v>
      </c>
      <c r="E345" s="44">
        <v>1578079.0</v>
      </c>
      <c r="F345" s="344">
        <v>242629.0</v>
      </c>
      <c r="G345" s="44">
        <v>1172418.0</v>
      </c>
      <c r="H345" s="44">
        <v>2500000.0</v>
      </c>
      <c r="I345" s="44">
        <v>2500000.0</v>
      </c>
      <c r="J345" s="44"/>
      <c r="K345" s="44"/>
      <c r="L345" s="44"/>
      <c r="M345" s="44"/>
      <c r="N345" s="44">
        <v>2500000.0</v>
      </c>
    </row>
    <row r="346">
      <c r="A346" s="274" t="s">
        <v>8247</v>
      </c>
      <c r="B346" s="141" t="s">
        <v>8255</v>
      </c>
      <c r="C346" s="44">
        <v>901710.0</v>
      </c>
      <c r="D346" s="44">
        <v>2030660.0</v>
      </c>
      <c r="E346" s="44">
        <v>3611207.0</v>
      </c>
      <c r="F346" s="344">
        <v>1240448.0</v>
      </c>
      <c r="G346" s="44">
        <v>1763750.0</v>
      </c>
      <c r="H346" s="44">
        <v>3500000.0</v>
      </c>
      <c r="I346" s="44">
        <v>3500000.0</v>
      </c>
      <c r="J346" s="44">
        <v>2500000.0</v>
      </c>
      <c r="K346" s="44">
        <v>2500000.0</v>
      </c>
      <c r="L346" s="44"/>
      <c r="M346" s="44"/>
      <c r="N346" s="44">
        <v>1000000.0</v>
      </c>
    </row>
    <row r="347">
      <c r="A347" s="274"/>
      <c r="B347" s="141"/>
      <c r="C347" s="44"/>
      <c r="D347" s="44"/>
      <c r="E347" s="44"/>
      <c r="F347" s="344"/>
      <c r="G347" s="44"/>
      <c r="H347" s="44"/>
      <c r="I347" s="44"/>
      <c r="J347" s="44"/>
      <c r="K347" s="44"/>
      <c r="L347" s="44"/>
      <c r="M347" s="44"/>
      <c r="N347" s="44"/>
    </row>
    <row r="348">
      <c r="A348" s="274" t="s">
        <v>8274</v>
      </c>
      <c r="B348" s="141"/>
      <c r="C348" s="44">
        <v>6505395.0</v>
      </c>
      <c r="D348" s="44">
        <v>9316397.0</v>
      </c>
      <c r="E348" s="44">
        <v>1.0623286E7</v>
      </c>
      <c r="F348" s="344">
        <v>4880327.0</v>
      </c>
      <c r="G348" s="44">
        <v>4972168.0</v>
      </c>
      <c r="H348" s="44">
        <v>1.495E7</v>
      </c>
      <c r="I348" s="44">
        <v>1.495E7</v>
      </c>
      <c r="J348" s="44">
        <v>1.25E7</v>
      </c>
      <c r="K348" s="44">
        <v>1.25E7</v>
      </c>
      <c r="L348" s="44"/>
      <c r="M348" s="44"/>
      <c r="N348" s="44">
        <v>2450000.0</v>
      </c>
    </row>
    <row r="349" ht="15.75" customHeight="1">
      <c r="A349" s="348"/>
      <c r="B349" s="155"/>
      <c r="C349" s="242"/>
      <c r="D349" s="242"/>
      <c r="E349" s="242"/>
      <c r="F349" s="349"/>
      <c r="G349" s="242"/>
      <c r="H349" s="242"/>
      <c r="I349" s="242"/>
      <c r="J349" s="242"/>
      <c r="K349" s="242"/>
      <c r="L349" s="242"/>
      <c r="M349" s="242"/>
      <c r="N349" s="242"/>
    </row>
    <row r="350" ht="15.75" customHeight="1">
      <c r="A350" s="274" t="s">
        <v>8305</v>
      </c>
      <c r="B350" s="141"/>
      <c r="C350" s="44"/>
      <c r="D350" s="44"/>
      <c r="E350" s="44"/>
      <c r="F350" s="344"/>
      <c r="G350" s="44"/>
      <c r="H350" s="44"/>
      <c r="I350" s="44"/>
      <c r="J350" s="44"/>
      <c r="K350" s="44"/>
      <c r="L350" s="44"/>
      <c r="M350" s="44"/>
      <c r="N350" s="44"/>
    </row>
    <row r="351">
      <c r="A351" s="274" t="s">
        <v>8316</v>
      </c>
      <c r="B351" s="141" t="s">
        <v>9382</v>
      </c>
      <c r="C351" s="44">
        <v>4371692.0</v>
      </c>
      <c r="D351" s="44">
        <v>4380930.0</v>
      </c>
      <c r="E351" s="44">
        <v>3995348.0</v>
      </c>
      <c r="F351" s="344">
        <v>1835223.0</v>
      </c>
      <c r="G351" s="44">
        <v>2004194.0</v>
      </c>
      <c r="H351" s="44">
        <v>5000000.0</v>
      </c>
      <c r="I351" s="44">
        <v>5000000.0</v>
      </c>
      <c r="J351" s="44">
        <v>5000000.0</v>
      </c>
      <c r="K351" s="44">
        <v>5000000.0</v>
      </c>
      <c r="L351" s="44"/>
      <c r="M351" s="44"/>
      <c r="N351" s="44"/>
    </row>
    <row r="352">
      <c r="A352" s="274" t="s">
        <v>9395</v>
      </c>
      <c r="B352" s="141" t="s">
        <v>9396</v>
      </c>
      <c r="C352" s="44">
        <v>282978.0</v>
      </c>
      <c r="D352" s="44">
        <v>343273.0</v>
      </c>
      <c r="E352" s="44">
        <v>404721.0</v>
      </c>
      <c r="F352" s="344">
        <v>228389.0</v>
      </c>
      <c r="G352" s="44">
        <v>287227.0</v>
      </c>
      <c r="H352" s="44">
        <v>325000.0</v>
      </c>
      <c r="I352" s="44">
        <v>325000.0</v>
      </c>
      <c r="J352" s="44">
        <v>400000.0</v>
      </c>
      <c r="K352" s="44">
        <v>400000.0</v>
      </c>
      <c r="L352" s="44"/>
      <c r="M352" s="44">
        <v>75000.0</v>
      </c>
      <c r="N352" s="44"/>
    </row>
    <row r="353">
      <c r="A353" s="274" t="s">
        <v>7888</v>
      </c>
      <c r="B353" s="141" t="s">
        <v>9412</v>
      </c>
      <c r="C353" s="44">
        <v>148500.0</v>
      </c>
      <c r="D353" s="44">
        <v>140142.0</v>
      </c>
      <c r="E353" s="44">
        <v>84456.0</v>
      </c>
      <c r="F353" s="344">
        <v>49956.0</v>
      </c>
      <c r="G353" s="44">
        <v>4500.0</v>
      </c>
      <c r="H353" s="44">
        <v>150000.0</v>
      </c>
      <c r="I353" s="44">
        <v>150000.0</v>
      </c>
      <c r="J353" s="44">
        <v>670000.0</v>
      </c>
      <c r="K353" s="44">
        <v>670000.0</v>
      </c>
      <c r="L353" s="44"/>
      <c r="M353" s="44">
        <v>520000.0</v>
      </c>
      <c r="N353" s="44"/>
    </row>
    <row r="354">
      <c r="A354" s="274" t="s">
        <v>9418</v>
      </c>
      <c r="B354" s="141" t="s">
        <v>9421</v>
      </c>
      <c r="C354" s="44">
        <v>477560.0</v>
      </c>
      <c r="D354" s="44">
        <v>387909.0</v>
      </c>
      <c r="E354" s="44">
        <v>813248.0</v>
      </c>
      <c r="F354" s="344">
        <v>457227.0</v>
      </c>
      <c r="G354" s="44">
        <v>101606.0</v>
      </c>
      <c r="H354" s="44">
        <v>550000.0</v>
      </c>
      <c r="I354" s="44">
        <v>550000.0</v>
      </c>
      <c r="J354" s="44">
        <v>600000.0</v>
      </c>
      <c r="K354" s="44">
        <v>600000.0</v>
      </c>
      <c r="L354" s="44"/>
      <c r="M354" s="44">
        <v>50000.0</v>
      </c>
      <c r="N354" s="44"/>
    </row>
    <row r="355">
      <c r="A355" s="274" t="s">
        <v>7927</v>
      </c>
      <c r="B355" s="141" t="s">
        <v>9433</v>
      </c>
      <c r="C355" s="44">
        <v>40600.0</v>
      </c>
      <c r="D355" s="44">
        <v>27600.0</v>
      </c>
      <c r="E355" s="44">
        <v>37300.0</v>
      </c>
      <c r="F355" s="344">
        <v>20100.0</v>
      </c>
      <c r="G355" s="44">
        <v>14600.0</v>
      </c>
      <c r="H355" s="44">
        <v>50000.0</v>
      </c>
      <c r="I355" s="44">
        <v>50000.0</v>
      </c>
      <c r="J355" s="44">
        <v>30000.0</v>
      </c>
      <c r="K355" s="44">
        <v>30000.0</v>
      </c>
      <c r="L355" s="44"/>
      <c r="M355" s="44"/>
      <c r="N355" s="44">
        <v>20000.0</v>
      </c>
    </row>
    <row r="356">
      <c r="A356" s="274" t="s">
        <v>9446</v>
      </c>
      <c r="B356" s="141" t="s">
        <v>9449</v>
      </c>
      <c r="C356" s="44">
        <v>117030.0</v>
      </c>
      <c r="D356" s="44">
        <v>95150.0</v>
      </c>
      <c r="E356" s="44">
        <v>76405.0</v>
      </c>
      <c r="F356" s="344">
        <v>41330.0</v>
      </c>
      <c r="G356" s="44">
        <v>70465.0</v>
      </c>
      <c r="H356" s="44">
        <v>334000.0</v>
      </c>
      <c r="I356" s="44">
        <v>334000.0</v>
      </c>
      <c r="J356" s="44"/>
      <c r="K356" s="44"/>
      <c r="L356" s="44"/>
      <c r="M356" s="44"/>
      <c r="N356" s="44">
        <v>334000.0</v>
      </c>
    </row>
    <row r="357">
      <c r="A357" s="274" t="s">
        <v>7963</v>
      </c>
      <c r="B357" s="141" t="s">
        <v>9463</v>
      </c>
      <c r="C357" s="44">
        <v>474856.0</v>
      </c>
      <c r="D357" s="44">
        <v>425901.0</v>
      </c>
      <c r="E357" s="44">
        <v>464006.0</v>
      </c>
      <c r="F357" s="344">
        <v>275762.0</v>
      </c>
      <c r="G357" s="44">
        <v>304867.0</v>
      </c>
      <c r="H357" s="44">
        <v>600000.0</v>
      </c>
      <c r="I357" s="44">
        <v>600000.0</v>
      </c>
      <c r="J357" s="44">
        <v>800000.0</v>
      </c>
      <c r="K357" s="44">
        <v>800000.0</v>
      </c>
      <c r="L357" s="44"/>
      <c r="M357" s="44">
        <v>200000.0</v>
      </c>
      <c r="N357" s="44"/>
    </row>
    <row r="358">
      <c r="A358" s="274"/>
      <c r="B358" s="141"/>
      <c r="C358" s="44"/>
      <c r="D358" s="44"/>
      <c r="E358" s="44"/>
      <c r="F358" s="344"/>
      <c r="G358" s="44"/>
      <c r="H358" s="44"/>
      <c r="I358" s="44"/>
      <c r="J358" s="44"/>
      <c r="K358" s="44"/>
      <c r="L358" s="44"/>
      <c r="M358" s="44"/>
      <c r="N358" s="44"/>
    </row>
    <row r="359">
      <c r="A359" s="274" t="s">
        <v>9485</v>
      </c>
      <c r="B359" s="141"/>
      <c r="C359" s="44">
        <v>5913216.0</v>
      </c>
      <c r="D359" s="44">
        <v>5800905.0</v>
      </c>
      <c r="E359" s="44">
        <v>5875484.0</v>
      </c>
      <c r="F359" s="344">
        <v>2907987.0</v>
      </c>
      <c r="G359" s="44">
        <v>2787459.0</v>
      </c>
      <c r="H359" s="44">
        <v>7009000.0</v>
      </c>
      <c r="I359" s="44">
        <v>7009000.0</v>
      </c>
      <c r="J359" s="44">
        <v>7500000.0</v>
      </c>
      <c r="K359" s="44">
        <v>7500000.0</v>
      </c>
      <c r="L359" s="44"/>
      <c r="M359" s="44">
        <v>491000.0</v>
      </c>
      <c r="N359" s="44"/>
    </row>
    <row r="360">
      <c r="A360" s="274"/>
      <c r="B360" s="141"/>
      <c r="C360" s="44"/>
      <c r="D360" s="44"/>
      <c r="E360" s="44"/>
      <c r="F360" s="344"/>
      <c r="G360" s="44"/>
      <c r="H360" s="44"/>
      <c r="I360" s="44"/>
      <c r="J360" s="44"/>
      <c r="K360" s="44"/>
      <c r="L360" s="44"/>
      <c r="M360" s="44"/>
      <c r="N360" s="44"/>
    </row>
    <row r="361">
      <c r="A361" s="274" t="s">
        <v>9510</v>
      </c>
      <c r="B361" s="141"/>
      <c r="C361" s="44"/>
      <c r="D361" s="44"/>
      <c r="E361" s="44"/>
      <c r="F361" s="344"/>
      <c r="G361" s="44"/>
      <c r="H361" s="44"/>
      <c r="I361" s="44"/>
      <c r="J361" s="44"/>
      <c r="K361" s="44"/>
      <c r="L361" s="44"/>
      <c r="M361" s="44"/>
      <c r="N361" s="44"/>
    </row>
    <row r="362">
      <c r="A362" s="274" t="s">
        <v>9522</v>
      </c>
      <c r="B362" s="141" t="s">
        <v>9524</v>
      </c>
      <c r="C362" s="44">
        <v>1220707.0</v>
      </c>
      <c r="D362" s="44">
        <v>1231888.0</v>
      </c>
      <c r="E362" s="44">
        <v>1230419.0</v>
      </c>
      <c r="F362" s="344">
        <v>666231.0</v>
      </c>
      <c r="G362" s="44">
        <v>588133.0</v>
      </c>
      <c r="H362" s="44">
        <v>1450000.0</v>
      </c>
      <c r="I362" s="44">
        <v>1450000.0</v>
      </c>
      <c r="J362" s="44">
        <v>1350000.0</v>
      </c>
      <c r="K362" s="44">
        <v>1350000.0</v>
      </c>
      <c r="L362" s="44"/>
      <c r="M362" s="44"/>
      <c r="N362" s="44">
        <v>100000.0</v>
      </c>
    </row>
    <row r="363">
      <c r="A363" s="274" t="s">
        <v>9538</v>
      </c>
      <c r="B363" s="141" t="s">
        <v>9541</v>
      </c>
      <c r="C363" s="44">
        <v>185467.0</v>
      </c>
      <c r="D363" s="44">
        <v>215462.0</v>
      </c>
      <c r="E363" s="44">
        <v>212173.0</v>
      </c>
      <c r="F363" s="344">
        <v>101319.0</v>
      </c>
      <c r="G363" s="44">
        <v>127103.0</v>
      </c>
      <c r="H363" s="44">
        <v>250000.0</v>
      </c>
      <c r="I363" s="44">
        <v>250000.0</v>
      </c>
      <c r="J363" s="44">
        <v>350000.0</v>
      </c>
      <c r="K363" s="44">
        <v>350000.0</v>
      </c>
      <c r="L363" s="44"/>
      <c r="M363" s="44">
        <v>100000.0</v>
      </c>
      <c r="N363" s="44"/>
    </row>
    <row r="364">
      <c r="A364" s="274" t="s">
        <v>9550</v>
      </c>
      <c r="B364" s="141" t="s">
        <v>9552</v>
      </c>
      <c r="C364" s="44">
        <v>983.0</v>
      </c>
      <c r="D364" s="44"/>
      <c r="E364" s="44"/>
      <c r="F364" s="344"/>
      <c r="G364" s="44"/>
      <c r="H364" s="44"/>
      <c r="I364" s="44"/>
      <c r="J364" s="44"/>
      <c r="K364" s="44"/>
      <c r="L364" s="44"/>
      <c r="M364" s="44"/>
      <c r="N364" s="44"/>
    </row>
    <row r="365">
      <c r="A365" s="274" t="s">
        <v>9418</v>
      </c>
      <c r="B365" s="141" t="s">
        <v>9560</v>
      </c>
      <c r="C365" s="44">
        <v>37002.0</v>
      </c>
      <c r="D365" s="44"/>
      <c r="E365" s="44"/>
      <c r="F365" s="344"/>
      <c r="G365" s="44"/>
      <c r="H365" s="44">
        <v>50000.0</v>
      </c>
      <c r="I365" s="44">
        <v>50000.0</v>
      </c>
      <c r="J365" s="44"/>
      <c r="K365" s="44"/>
      <c r="L365" s="44"/>
      <c r="M365" s="44"/>
      <c r="N365" s="44">
        <v>50000.0</v>
      </c>
    </row>
    <row r="366">
      <c r="A366" s="274" t="s">
        <v>9570</v>
      </c>
      <c r="B366" s="141" t="s">
        <v>9572</v>
      </c>
      <c r="C366" s="44">
        <v>37950.0</v>
      </c>
      <c r="D366" s="44"/>
      <c r="E366" s="44"/>
      <c r="F366" s="344"/>
      <c r="G366" s="44"/>
      <c r="H366" s="44">
        <v>50000.0</v>
      </c>
      <c r="I366" s="44">
        <v>50000.0</v>
      </c>
      <c r="J366" s="44"/>
      <c r="K366" s="44"/>
      <c r="L366" s="44"/>
      <c r="M366" s="44"/>
      <c r="N366" s="44">
        <v>50000.0</v>
      </c>
    </row>
    <row r="367">
      <c r="A367" s="274" t="s">
        <v>9580</v>
      </c>
      <c r="B367" s="141" t="s">
        <v>9583</v>
      </c>
      <c r="C367" s="44">
        <v>67395.0</v>
      </c>
      <c r="D367" s="44">
        <v>114126.0</v>
      </c>
      <c r="E367" s="44">
        <v>126397.0</v>
      </c>
      <c r="F367" s="344">
        <v>73639.0</v>
      </c>
      <c r="G367" s="44">
        <v>72999.0</v>
      </c>
      <c r="H367" s="44">
        <v>100000.0</v>
      </c>
      <c r="I367" s="44">
        <v>100000.0</v>
      </c>
      <c r="J367" s="44">
        <v>300000.0</v>
      </c>
      <c r="K367" s="44">
        <v>300000.0</v>
      </c>
      <c r="L367" s="44"/>
      <c r="M367" s="44">
        <v>200000.0</v>
      </c>
      <c r="N367" s="44"/>
    </row>
    <row r="368">
      <c r="A368" s="274" t="s">
        <v>9592</v>
      </c>
      <c r="B368" s="141" t="s">
        <v>9594</v>
      </c>
      <c r="C368" s="44">
        <v>37002.0</v>
      </c>
      <c r="D368" s="44">
        <v>79404.0</v>
      </c>
      <c r="E368" s="44">
        <v>171935.0</v>
      </c>
      <c r="F368" s="344">
        <v>129507.0</v>
      </c>
      <c r="G368" s="44">
        <v>74004.0</v>
      </c>
      <c r="H368" s="44">
        <v>100000.0</v>
      </c>
      <c r="I368" s="44">
        <v>100000.0</v>
      </c>
      <c r="J368" s="44">
        <v>100000.0</v>
      </c>
      <c r="K368" s="44">
        <v>100000.0</v>
      </c>
      <c r="L368" s="44"/>
      <c r="M368" s="44"/>
      <c r="N368" s="44"/>
    </row>
    <row r="369">
      <c r="A369" s="274"/>
      <c r="B369" s="141"/>
      <c r="C369" s="44"/>
      <c r="D369" s="44"/>
      <c r="E369" s="44"/>
      <c r="F369" s="344"/>
      <c r="G369" s="44"/>
      <c r="H369" s="44"/>
      <c r="I369" s="44"/>
      <c r="J369" s="44"/>
      <c r="K369" s="44"/>
      <c r="L369" s="44"/>
      <c r="M369" s="44"/>
      <c r="N369" s="44"/>
    </row>
    <row r="370">
      <c r="A370" s="274" t="s">
        <v>9620</v>
      </c>
      <c r="B370" s="141"/>
      <c r="C370" s="44">
        <v>1586506.0</v>
      </c>
      <c r="D370" s="44">
        <v>1640880.0</v>
      </c>
      <c r="E370" s="44">
        <v>1740924.0</v>
      </c>
      <c r="F370" s="344">
        <v>970696.0</v>
      </c>
      <c r="G370" s="44">
        <v>862239.0</v>
      </c>
      <c r="H370" s="44">
        <v>2000000.0</v>
      </c>
      <c r="I370" s="44">
        <v>2000000.0</v>
      </c>
      <c r="J370" s="44">
        <v>2100000.0</v>
      </c>
      <c r="K370" s="44">
        <v>2100000.0</v>
      </c>
      <c r="L370" s="44"/>
      <c r="M370" s="44">
        <v>100000.0</v>
      </c>
      <c r="N370" s="44"/>
    </row>
    <row r="371">
      <c r="A371" s="274"/>
      <c r="B371" s="141"/>
      <c r="C371" s="44"/>
      <c r="D371" s="44"/>
      <c r="E371" s="44"/>
      <c r="F371" s="344"/>
      <c r="G371" s="44"/>
      <c r="H371" s="44"/>
      <c r="I371" s="44"/>
      <c r="J371" s="44"/>
      <c r="K371" s="44"/>
      <c r="L371" s="44"/>
      <c r="M371" s="44"/>
      <c r="N371" s="44"/>
    </row>
    <row r="372">
      <c r="A372" s="274" t="s">
        <v>9650</v>
      </c>
      <c r="B372" s="141"/>
      <c r="C372" s="44"/>
      <c r="D372" s="44"/>
      <c r="E372" s="44"/>
      <c r="F372" s="344"/>
      <c r="G372" s="44"/>
      <c r="H372" s="44"/>
      <c r="I372" s="44"/>
      <c r="J372" s="44"/>
      <c r="K372" s="44"/>
      <c r="L372" s="44"/>
      <c r="M372" s="44"/>
      <c r="N372" s="44"/>
    </row>
    <row r="373">
      <c r="A373" s="274" t="s">
        <v>9657</v>
      </c>
      <c r="B373" s="141" t="s">
        <v>9659</v>
      </c>
      <c r="C373" s="44">
        <v>82000.0</v>
      </c>
      <c r="D373" s="44">
        <v>15610.0</v>
      </c>
      <c r="E373" s="44">
        <v>101124.0</v>
      </c>
      <c r="F373" s="344">
        <v>53140.0</v>
      </c>
      <c r="G373" s="44">
        <v>72058.0</v>
      </c>
      <c r="H373" s="44">
        <v>150000.0</v>
      </c>
      <c r="I373" s="44">
        <v>150000.0</v>
      </c>
      <c r="J373" s="44">
        <v>351000.0</v>
      </c>
      <c r="K373" s="44">
        <v>351000.0</v>
      </c>
      <c r="L373" s="44"/>
      <c r="M373" s="44">
        <v>201000.0</v>
      </c>
      <c r="N373" s="44"/>
    </row>
    <row r="374">
      <c r="A374" s="274" t="s">
        <v>9538</v>
      </c>
      <c r="B374" s="141" t="s">
        <v>9667</v>
      </c>
      <c r="C374" s="44">
        <v>124000.0</v>
      </c>
      <c r="D374" s="44">
        <v>42518.0</v>
      </c>
      <c r="E374" s="44">
        <v>178350.0</v>
      </c>
      <c r="F374" s="344">
        <v>80350.0</v>
      </c>
      <c r="G374" s="44">
        <v>130000.0</v>
      </c>
      <c r="H374" s="44">
        <v>300000.0</v>
      </c>
      <c r="I374" s="44">
        <v>300000.0</v>
      </c>
      <c r="J374" s="44">
        <v>115000.0</v>
      </c>
      <c r="K374" s="44">
        <v>115000.0</v>
      </c>
      <c r="L374" s="44"/>
      <c r="M374" s="44"/>
      <c r="N374" s="44">
        <v>185000.0</v>
      </c>
    </row>
    <row r="375">
      <c r="A375" s="274" t="s">
        <v>9679</v>
      </c>
      <c r="B375" s="141" t="s">
        <v>9681</v>
      </c>
      <c r="C375" s="44">
        <v>40019.0</v>
      </c>
      <c r="D375" s="44">
        <v>19016.0</v>
      </c>
      <c r="E375" s="44">
        <v>39265.0</v>
      </c>
      <c r="F375" s="344">
        <v>19664.0</v>
      </c>
      <c r="G375" s="44">
        <v>15481.0</v>
      </c>
      <c r="H375" s="44">
        <v>80000.0</v>
      </c>
      <c r="I375" s="44">
        <v>80000.0</v>
      </c>
      <c r="J375" s="44">
        <v>34000.0</v>
      </c>
      <c r="K375" s="44">
        <v>34000.0</v>
      </c>
      <c r="L375" s="44"/>
      <c r="M375" s="44"/>
      <c r="N375" s="44">
        <v>46000.0</v>
      </c>
    </row>
    <row r="376">
      <c r="A376" s="274"/>
      <c r="B376" s="141"/>
      <c r="C376" s="44"/>
      <c r="D376" s="44"/>
      <c r="E376" s="44"/>
      <c r="F376" s="344"/>
      <c r="G376" s="44"/>
      <c r="H376" s="44"/>
      <c r="I376" s="44"/>
      <c r="J376" s="44"/>
      <c r="K376" s="44"/>
      <c r="L376" s="44"/>
      <c r="M376" s="44"/>
      <c r="N376" s="44"/>
    </row>
    <row r="377">
      <c r="A377" s="274" t="s">
        <v>9707</v>
      </c>
      <c r="B377" s="141"/>
      <c r="C377" s="44">
        <v>246019.0</v>
      </c>
      <c r="D377" s="44">
        <v>77144.0</v>
      </c>
      <c r="E377" s="44">
        <v>318739.0</v>
      </c>
      <c r="F377" s="344">
        <v>153154.0</v>
      </c>
      <c r="G377" s="44">
        <v>217539.0</v>
      </c>
      <c r="H377" s="44">
        <v>530000.0</v>
      </c>
      <c r="I377" s="44">
        <v>530000.0</v>
      </c>
      <c r="J377" s="44">
        <v>500000.0</v>
      </c>
      <c r="K377" s="44">
        <v>500000.0</v>
      </c>
      <c r="L377" s="44"/>
      <c r="M377" s="44"/>
      <c r="N377" s="44">
        <v>30000.0</v>
      </c>
    </row>
    <row r="378">
      <c r="A378" s="274"/>
      <c r="B378" s="141"/>
      <c r="C378" s="44"/>
      <c r="D378" s="44"/>
      <c r="E378" s="44"/>
      <c r="F378" s="344"/>
      <c r="G378" s="44"/>
      <c r="H378" s="44"/>
      <c r="I378" s="44"/>
      <c r="J378" s="44"/>
      <c r="K378" s="44"/>
      <c r="L378" s="44"/>
      <c r="M378" s="44"/>
      <c r="N378" s="44"/>
    </row>
    <row r="379">
      <c r="A379" s="274" t="s">
        <v>9736</v>
      </c>
      <c r="B379" s="141"/>
      <c r="C379" s="44"/>
      <c r="D379" s="44"/>
      <c r="E379" s="44"/>
      <c r="F379" s="344"/>
      <c r="G379" s="44"/>
      <c r="H379" s="44"/>
      <c r="I379" s="44"/>
      <c r="J379" s="44"/>
      <c r="K379" s="44"/>
      <c r="L379" s="44"/>
      <c r="M379" s="44"/>
      <c r="N379" s="44"/>
    </row>
    <row r="380">
      <c r="A380" s="274" t="s">
        <v>8191</v>
      </c>
      <c r="B380" s="141" t="s">
        <v>9747</v>
      </c>
      <c r="C380" s="44"/>
      <c r="D380" s="44"/>
      <c r="E380" s="44">
        <v>10000.0</v>
      </c>
      <c r="F380" s="344">
        <v>10000.0</v>
      </c>
      <c r="G380" s="44">
        <v>21824.0</v>
      </c>
      <c r="H380" s="44"/>
      <c r="I380" s="44"/>
      <c r="J380" s="44">
        <v>800000.0</v>
      </c>
      <c r="K380" s="44">
        <v>800000.0</v>
      </c>
      <c r="L380" s="44"/>
      <c r="M380" s="44">
        <v>800000.0</v>
      </c>
      <c r="N380" s="44"/>
    </row>
    <row r="381">
      <c r="A381" s="274" t="s">
        <v>9395</v>
      </c>
      <c r="B381" s="141" t="s">
        <v>9760</v>
      </c>
      <c r="C381" s="44"/>
      <c r="D381" s="44"/>
      <c r="E381" s="44">
        <v>855.0</v>
      </c>
      <c r="F381" s="344">
        <v>855.0</v>
      </c>
      <c r="G381" s="44">
        <v>1425.0</v>
      </c>
      <c r="H381" s="44"/>
      <c r="I381" s="44"/>
      <c r="J381" s="44">
        <v>300000.0</v>
      </c>
      <c r="K381" s="44">
        <v>300000.0</v>
      </c>
      <c r="L381" s="44"/>
      <c r="M381" s="44">
        <v>300000.0</v>
      </c>
      <c r="N381" s="44"/>
    </row>
    <row r="382">
      <c r="A382" s="274" t="s">
        <v>9550</v>
      </c>
      <c r="B382" s="141" t="s">
        <v>9777</v>
      </c>
      <c r="C382" s="44"/>
      <c r="D382" s="44"/>
      <c r="E382" s="44">
        <v>9000.0</v>
      </c>
      <c r="F382" s="344">
        <v>9000.0</v>
      </c>
      <c r="G382" s="44">
        <v>4500.0</v>
      </c>
      <c r="H382" s="44"/>
      <c r="I382" s="44"/>
      <c r="J382" s="44">
        <v>500000.0</v>
      </c>
      <c r="K382" s="44">
        <v>500000.0</v>
      </c>
      <c r="L382" s="44"/>
      <c r="M382" s="44">
        <v>500000.0</v>
      </c>
      <c r="N382" s="44"/>
    </row>
    <row r="383">
      <c r="A383" s="274" t="s">
        <v>8238</v>
      </c>
      <c r="B383" s="141" t="s">
        <v>9790</v>
      </c>
      <c r="C383" s="44"/>
      <c r="D383" s="44"/>
      <c r="E383" s="44"/>
      <c r="F383" s="344"/>
      <c r="G383" s="44"/>
      <c r="H383" s="44"/>
      <c r="I383" s="44"/>
      <c r="J383" s="44"/>
      <c r="K383" s="44"/>
      <c r="L383" s="44"/>
      <c r="M383" s="44"/>
      <c r="N383" s="44"/>
    </row>
    <row r="384">
      <c r="A384" s="274" t="s">
        <v>8247</v>
      </c>
      <c r="B384" s="141" t="s">
        <v>9798</v>
      </c>
      <c r="C384" s="44"/>
      <c r="D384" s="44"/>
      <c r="E384" s="44">
        <v>420.0</v>
      </c>
      <c r="F384" s="344">
        <v>420.0</v>
      </c>
      <c r="G384" s="44"/>
      <c r="H384" s="44"/>
      <c r="I384" s="44"/>
      <c r="J384" s="44">
        <v>400000.0</v>
      </c>
      <c r="K384" s="44">
        <v>400000.0</v>
      </c>
      <c r="L384" s="44"/>
      <c r="M384" s="44">
        <v>400000.0</v>
      </c>
      <c r="N384" s="44"/>
    </row>
    <row r="385">
      <c r="A385" s="274" t="s">
        <v>9804</v>
      </c>
      <c r="B385" s="141" t="s">
        <v>9805</v>
      </c>
      <c r="C385" s="44"/>
      <c r="D385" s="44"/>
      <c r="E385" s="44"/>
      <c r="F385" s="344"/>
      <c r="G385" s="44"/>
      <c r="H385" s="44"/>
      <c r="I385" s="44"/>
      <c r="J385" s="44">
        <v>500000.0</v>
      </c>
      <c r="K385" s="44">
        <v>500000.0</v>
      </c>
      <c r="L385" s="44"/>
      <c r="M385" s="44">
        <v>500000.0</v>
      </c>
      <c r="N385" s="44"/>
    </row>
    <row r="386">
      <c r="A386" s="274"/>
      <c r="B386" s="141"/>
      <c r="C386" s="44"/>
      <c r="D386" s="44"/>
      <c r="E386" s="44"/>
      <c r="F386" s="344"/>
      <c r="G386" s="44"/>
      <c r="H386" s="44"/>
      <c r="I386" s="44"/>
      <c r="J386" s="44"/>
      <c r="K386" s="44"/>
      <c r="L386" s="44"/>
      <c r="M386" s="44"/>
      <c r="N386" s="44"/>
    </row>
    <row r="387">
      <c r="A387" s="274" t="s">
        <v>9808</v>
      </c>
      <c r="B387" s="141"/>
      <c r="C387" s="44"/>
      <c r="D387" s="44"/>
      <c r="E387" s="44">
        <v>20275.0</v>
      </c>
      <c r="F387" s="344">
        <v>20275.0</v>
      </c>
      <c r="G387" s="44">
        <v>27749.0</v>
      </c>
      <c r="H387" s="44"/>
      <c r="I387" s="44"/>
      <c r="J387" s="44">
        <v>2500000.0</v>
      </c>
      <c r="K387" s="44">
        <v>2500000.0</v>
      </c>
      <c r="L387" s="44"/>
      <c r="M387" s="44">
        <v>2500000.0</v>
      </c>
      <c r="N387" s="44"/>
    </row>
    <row r="388">
      <c r="A388" s="274"/>
      <c r="B388" s="141"/>
      <c r="C388" s="44"/>
      <c r="D388" s="44"/>
      <c r="E388" s="44"/>
      <c r="F388" s="344"/>
      <c r="G388" s="44"/>
      <c r="H388" s="44"/>
      <c r="I388" s="44"/>
      <c r="J388" s="44"/>
      <c r="K388" s="44"/>
      <c r="L388" s="44"/>
      <c r="M388" s="44"/>
      <c r="N388" s="44"/>
    </row>
    <row r="389">
      <c r="A389" s="274" t="s">
        <v>9822</v>
      </c>
      <c r="B389" s="141"/>
      <c r="C389" s="44"/>
      <c r="D389" s="44"/>
      <c r="E389" s="44"/>
      <c r="F389" s="344"/>
      <c r="G389" s="44"/>
      <c r="H389" s="44"/>
      <c r="I389" s="44"/>
      <c r="J389" s="44"/>
      <c r="K389" s="44"/>
      <c r="L389" s="44"/>
      <c r="M389" s="44"/>
      <c r="N389" s="44"/>
    </row>
    <row r="390">
      <c r="A390" s="274" t="s">
        <v>8191</v>
      </c>
      <c r="B390" s="141" t="s">
        <v>9833</v>
      </c>
      <c r="C390" s="44"/>
      <c r="D390" s="44"/>
      <c r="E390" s="44"/>
      <c r="F390" s="344"/>
      <c r="G390" s="44">
        <v>69284.0</v>
      </c>
      <c r="H390" s="44"/>
      <c r="I390" s="44"/>
      <c r="J390" s="44">
        <v>400000.0</v>
      </c>
      <c r="K390" s="44">
        <v>400000.0</v>
      </c>
      <c r="L390" s="44"/>
      <c r="M390" s="44">
        <v>400000.0</v>
      </c>
      <c r="N390" s="44"/>
    </row>
    <row r="391">
      <c r="A391" s="274" t="s">
        <v>9846</v>
      </c>
      <c r="B391" s="141" t="s">
        <v>9849</v>
      </c>
      <c r="C391" s="44"/>
      <c r="D391" s="44"/>
      <c r="E391" s="44"/>
      <c r="F391" s="344"/>
      <c r="G391" s="44"/>
      <c r="H391" s="44"/>
      <c r="I391" s="44"/>
      <c r="J391" s="44">
        <v>300000.0</v>
      </c>
      <c r="K391" s="44">
        <v>300000.0</v>
      </c>
      <c r="L391" s="44"/>
      <c r="M391" s="44">
        <v>300000.0</v>
      </c>
      <c r="N391" s="44"/>
    </row>
    <row r="392">
      <c r="A392" s="274" t="s">
        <v>9857</v>
      </c>
      <c r="B392" s="141" t="s">
        <v>9861</v>
      </c>
      <c r="C392" s="44"/>
      <c r="D392" s="44"/>
      <c r="E392" s="44"/>
      <c r="F392" s="344"/>
      <c r="G392" s="44">
        <v>1500.0</v>
      </c>
      <c r="H392" s="44"/>
      <c r="I392" s="44"/>
      <c r="J392" s="44">
        <v>200000.0</v>
      </c>
      <c r="K392" s="44">
        <v>200000.0</v>
      </c>
      <c r="L392" s="44"/>
      <c r="M392" s="44">
        <v>200000.0</v>
      </c>
      <c r="N392" s="44"/>
    </row>
    <row r="393">
      <c r="A393" s="274" t="s">
        <v>9871</v>
      </c>
      <c r="B393" s="141" t="s">
        <v>9874</v>
      </c>
      <c r="C393" s="44"/>
      <c r="D393" s="44"/>
      <c r="E393" s="44"/>
      <c r="F393" s="344"/>
      <c r="G393" s="44"/>
      <c r="H393" s="44"/>
      <c r="I393" s="44"/>
      <c r="J393" s="44">
        <v>300000.0</v>
      </c>
      <c r="K393" s="44">
        <v>300000.0</v>
      </c>
      <c r="L393" s="44"/>
      <c r="M393" s="44">
        <v>300000.0</v>
      </c>
      <c r="N393" s="44"/>
    </row>
    <row r="394">
      <c r="A394" s="274" t="s">
        <v>9570</v>
      </c>
      <c r="B394" s="141" t="s">
        <v>9889</v>
      </c>
      <c r="C394" s="44"/>
      <c r="D394" s="44"/>
      <c r="E394" s="44"/>
      <c r="F394" s="344"/>
      <c r="G394" s="44"/>
      <c r="H394" s="44"/>
      <c r="I394" s="44"/>
      <c r="J394" s="44"/>
      <c r="K394" s="44"/>
      <c r="L394" s="44"/>
      <c r="M394" s="44"/>
      <c r="N394" s="44"/>
    </row>
    <row r="395">
      <c r="A395" s="274" t="s">
        <v>9580</v>
      </c>
      <c r="B395" s="141" t="s">
        <v>9900</v>
      </c>
      <c r="C395" s="44"/>
      <c r="D395" s="44"/>
      <c r="E395" s="44"/>
      <c r="F395" s="344"/>
      <c r="G395" s="44">
        <v>1920.0</v>
      </c>
      <c r="H395" s="44"/>
      <c r="I395" s="44"/>
      <c r="J395" s="44">
        <v>300000.0</v>
      </c>
      <c r="K395" s="44">
        <v>300000.0</v>
      </c>
      <c r="L395" s="44"/>
      <c r="M395" s="44">
        <v>300000.0</v>
      </c>
      <c r="N395" s="44"/>
    </row>
    <row r="396">
      <c r="A396" s="274"/>
      <c r="B396" s="141"/>
      <c r="C396" s="44"/>
      <c r="D396" s="44"/>
      <c r="E396" s="44"/>
      <c r="F396" s="344"/>
      <c r="G396" s="44"/>
      <c r="H396" s="44"/>
      <c r="I396" s="44"/>
      <c r="J396" s="44"/>
      <c r="K396" s="44"/>
      <c r="L396" s="44"/>
      <c r="M396" s="44"/>
      <c r="N396" s="44"/>
    </row>
    <row r="397">
      <c r="A397" s="274" t="s">
        <v>9917</v>
      </c>
      <c r="B397" s="141"/>
      <c r="C397" s="44"/>
      <c r="D397" s="44"/>
      <c r="E397" s="44"/>
      <c r="F397" s="344"/>
      <c r="G397" s="44">
        <v>72704.0</v>
      </c>
      <c r="H397" s="44"/>
      <c r="I397" s="44"/>
      <c r="J397" s="44">
        <v>1500000.0</v>
      </c>
      <c r="K397" s="44">
        <v>1500000.0</v>
      </c>
      <c r="L397" s="44"/>
      <c r="M397" s="44">
        <v>1500000.0</v>
      </c>
      <c r="N397" s="44"/>
    </row>
    <row r="398" ht="15.75" customHeight="1">
      <c r="A398" s="348"/>
      <c r="B398" s="155"/>
      <c r="C398" s="242"/>
      <c r="D398" s="242"/>
      <c r="E398" s="242"/>
      <c r="F398" s="349"/>
      <c r="G398" s="242"/>
      <c r="H398" s="242"/>
      <c r="I398" s="242"/>
      <c r="J398" s="242"/>
      <c r="K398" s="242"/>
      <c r="L398" s="242"/>
      <c r="M398" s="242"/>
      <c r="N398" s="242"/>
    </row>
    <row r="399" ht="15.75" customHeight="1">
      <c r="A399" s="274" t="s">
        <v>9933</v>
      </c>
      <c r="B399" s="141"/>
      <c r="C399" s="44"/>
      <c r="D399" s="44"/>
      <c r="E399" s="44"/>
      <c r="F399" s="344"/>
      <c r="G399" s="44"/>
      <c r="H399" s="44"/>
      <c r="I399" s="44"/>
      <c r="J399" s="44"/>
      <c r="K399" s="44"/>
      <c r="L399" s="44"/>
      <c r="M399" s="44"/>
      <c r="N399" s="44"/>
    </row>
    <row r="400">
      <c r="A400" s="274" t="s">
        <v>8191</v>
      </c>
      <c r="B400" s="141" t="s">
        <v>9953</v>
      </c>
      <c r="C400" s="44"/>
      <c r="D400" s="44"/>
      <c r="E400" s="44">
        <v>1398444.0</v>
      </c>
      <c r="F400" s="344">
        <v>1398444.0</v>
      </c>
      <c r="G400" s="44">
        <v>464148.0</v>
      </c>
      <c r="H400" s="44"/>
      <c r="I400" s="44"/>
      <c r="J400" s="44">
        <v>1400000.0</v>
      </c>
      <c r="K400" s="44">
        <v>1400000.0</v>
      </c>
      <c r="L400" s="44"/>
      <c r="M400" s="44">
        <v>1400000.0</v>
      </c>
      <c r="N400" s="44"/>
    </row>
    <row r="401">
      <c r="A401" s="274" t="s">
        <v>9395</v>
      </c>
      <c r="B401" s="141" t="s">
        <v>9962</v>
      </c>
      <c r="C401" s="44"/>
      <c r="D401" s="44"/>
      <c r="E401" s="44"/>
      <c r="F401" s="344"/>
      <c r="G401" s="44">
        <v>1500.0</v>
      </c>
      <c r="H401" s="44"/>
      <c r="I401" s="44"/>
      <c r="J401" s="44">
        <v>50000.0</v>
      </c>
      <c r="K401" s="44">
        <v>50000.0</v>
      </c>
      <c r="L401" s="44"/>
      <c r="M401" s="44">
        <v>50000.0</v>
      </c>
      <c r="N401" s="44"/>
    </row>
    <row r="402">
      <c r="A402" s="274" t="s">
        <v>9971</v>
      </c>
      <c r="B402" s="141" t="s">
        <v>9973</v>
      </c>
      <c r="C402" s="44"/>
      <c r="D402" s="44"/>
      <c r="E402" s="44">
        <v>24000.0</v>
      </c>
      <c r="F402" s="344">
        <v>24000.0</v>
      </c>
      <c r="G402" s="44">
        <v>24000.0</v>
      </c>
      <c r="H402" s="44"/>
      <c r="I402" s="44"/>
      <c r="J402" s="44">
        <v>150000.0</v>
      </c>
      <c r="K402" s="44">
        <v>150000.0</v>
      </c>
      <c r="L402" s="44"/>
      <c r="M402" s="44">
        <v>150000.0</v>
      </c>
      <c r="N402" s="44"/>
    </row>
    <row r="403">
      <c r="A403" s="274" t="s">
        <v>9418</v>
      </c>
      <c r="B403" s="141" t="s">
        <v>9983</v>
      </c>
      <c r="C403" s="44"/>
      <c r="D403" s="44"/>
      <c r="E403" s="44"/>
      <c r="F403" s="344"/>
      <c r="G403" s="44"/>
      <c r="H403" s="44"/>
      <c r="I403" s="44"/>
      <c r="J403" s="44">
        <v>300000.0</v>
      </c>
      <c r="K403" s="44">
        <v>300000.0</v>
      </c>
      <c r="L403" s="44"/>
      <c r="M403" s="44">
        <v>300000.0</v>
      </c>
      <c r="N403" s="44"/>
    </row>
    <row r="404">
      <c r="A404" s="274" t="s">
        <v>9570</v>
      </c>
      <c r="B404" s="141" t="s">
        <v>9995</v>
      </c>
      <c r="C404" s="44"/>
      <c r="D404" s="44"/>
      <c r="E404" s="44"/>
      <c r="F404" s="344"/>
      <c r="G404" s="44"/>
      <c r="H404" s="44"/>
      <c r="I404" s="44"/>
      <c r="J404" s="44"/>
      <c r="K404" s="44"/>
      <c r="L404" s="44"/>
      <c r="M404" s="44"/>
      <c r="N404" s="44"/>
    </row>
    <row r="405">
      <c r="A405" s="274" t="s">
        <v>9580</v>
      </c>
      <c r="B405" s="141" t="s">
        <v>10004</v>
      </c>
      <c r="C405" s="44"/>
      <c r="D405" s="44"/>
      <c r="E405" s="44">
        <v>83698.0</v>
      </c>
      <c r="F405" s="344">
        <v>83698.0</v>
      </c>
      <c r="G405" s="44">
        <v>27665.0</v>
      </c>
      <c r="H405" s="44"/>
      <c r="I405" s="44"/>
      <c r="J405" s="44">
        <v>100000.0</v>
      </c>
      <c r="K405" s="44">
        <v>100000.0</v>
      </c>
      <c r="L405" s="44"/>
      <c r="M405" s="44">
        <v>100000.0</v>
      </c>
      <c r="N405" s="44"/>
    </row>
    <row r="406">
      <c r="A406" s="274"/>
      <c r="B406" s="141"/>
      <c r="C406" s="44"/>
      <c r="D406" s="44"/>
      <c r="E406" s="44"/>
      <c r="F406" s="344"/>
      <c r="G406" s="44"/>
      <c r="H406" s="44"/>
      <c r="I406" s="44"/>
      <c r="J406" s="44"/>
      <c r="K406" s="44"/>
      <c r="L406" s="44"/>
      <c r="M406" s="44"/>
      <c r="N406" s="44"/>
    </row>
    <row r="407">
      <c r="A407" s="274" t="s">
        <v>10020</v>
      </c>
      <c r="B407" s="141"/>
      <c r="C407" s="44"/>
      <c r="D407" s="44"/>
      <c r="E407" s="44">
        <v>1506142.0</v>
      </c>
      <c r="F407" s="344">
        <v>1506142.0</v>
      </c>
      <c r="G407" s="44">
        <v>517313.0</v>
      </c>
      <c r="H407" s="44"/>
      <c r="I407" s="44"/>
      <c r="J407" s="44">
        <v>2000000.0</v>
      </c>
      <c r="K407" s="44">
        <v>2000000.0</v>
      </c>
      <c r="L407" s="44"/>
      <c r="M407" s="44">
        <v>2000000.0</v>
      </c>
      <c r="N407" s="44"/>
    </row>
    <row r="408">
      <c r="A408" s="274"/>
      <c r="B408" s="141"/>
      <c r="C408" s="44"/>
      <c r="D408" s="44"/>
      <c r="E408" s="44"/>
      <c r="F408" s="344"/>
      <c r="G408" s="44"/>
      <c r="H408" s="44"/>
      <c r="I408" s="44"/>
      <c r="J408" s="44"/>
      <c r="K408" s="44"/>
      <c r="L408" s="44"/>
      <c r="M408" s="44"/>
      <c r="N408" s="44"/>
    </row>
    <row r="409">
      <c r="A409" s="274" t="s">
        <v>10039</v>
      </c>
      <c r="B409" s="141"/>
      <c r="C409" s="44"/>
      <c r="D409" s="44"/>
      <c r="E409" s="44"/>
      <c r="F409" s="344"/>
      <c r="G409" s="44"/>
      <c r="H409" s="44"/>
      <c r="I409" s="44"/>
      <c r="J409" s="44"/>
      <c r="K409" s="44"/>
      <c r="L409" s="44"/>
      <c r="M409" s="44"/>
      <c r="N409" s="44"/>
    </row>
    <row r="410">
      <c r="A410" s="274" t="s">
        <v>8191</v>
      </c>
      <c r="B410" s="141" t="s">
        <v>10051</v>
      </c>
      <c r="C410" s="44"/>
      <c r="D410" s="44"/>
      <c r="E410" s="44"/>
      <c r="F410" s="344"/>
      <c r="G410" s="44">
        <v>803420.0</v>
      </c>
      <c r="H410" s="44"/>
      <c r="I410" s="44"/>
      <c r="J410" s="44">
        <v>2500000.0</v>
      </c>
      <c r="K410" s="44">
        <v>2500000.0</v>
      </c>
      <c r="L410" s="44"/>
      <c r="M410" s="44">
        <v>2500000.0</v>
      </c>
      <c r="N410" s="44"/>
    </row>
    <row r="411">
      <c r="A411" s="274" t="s">
        <v>10061</v>
      </c>
      <c r="B411" s="141" t="s">
        <v>10065</v>
      </c>
      <c r="C411" s="44"/>
      <c r="D411" s="44"/>
      <c r="E411" s="44"/>
      <c r="F411" s="344"/>
      <c r="G411" s="44">
        <v>17000.0</v>
      </c>
      <c r="H411" s="44"/>
      <c r="I411" s="44"/>
      <c r="J411" s="44">
        <v>200000.0</v>
      </c>
      <c r="K411" s="44">
        <v>200000.0</v>
      </c>
      <c r="L411" s="44"/>
      <c r="M411" s="44">
        <v>200000.0</v>
      </c>
      <c r="N411" s="44"/>
    </row>
    <row r="412">
      <c r="A412" s="274" t="s">
        <v>10077</v>
      </c>
      <c r="B412" s="141" t="s">
        <v>10080</v>
      </c>
      <c r="C412" s="44"/>
      <c r="D412" s="44"/>
      <c r="E412" s="44"/>
      <c r="F412" s="344"/>
      <c r="G412" s="44"/>
      <c r="H412" s="44"/>
      <c r="I412" s="44"/>
      <c r="J412" s="44">
        <v>300000.0</v>
      </c>
      <c r="K412" s="44">
        <v>300000.0</v>
      </c>
      <c r="L412" s="44"/>
      <c r="M412" s="44">
        <v>300000.0</v>
      </c>
      <c r="N412" s="44"/>
    </row>
    <row r="413">
      <c r="A413" s="274" t="s">
        <v>10096</v>
      </c>
      <c r="B413" s="141" t="s">
        <v>10098</v>
      </c>
      <c r="C413" s="44"/>
      <c r="D413" s="44"/>
      <c r="E413" s="44"/>
      <c r="F413" s="344"/>
      <c r="G413" s="44"/>
      <c r="H413" s="44"/>
      <c r="I413" s="44"/>
      <c r="J413" s="44">
        <v>200000.0</v>
      </c>
      <c r="K413" s="44">
        <v>200000.0</v>
      </c>
      <c r="L413" s="44"/>
      <c r="M413" s="44">
        <v>200000.0</v>
      </c>
      <c r="N413" s="44"/>
    </row>
    <row r="414">
      <c r="A414" s="274" t="s">
        <v>10111</v>
      </c>
      <c r="B414" s="141" t="s">
        <v>10113</v>
      </c>
      <c r="C414" s="44"/>
      <c r="D414" s="44"/>
      <c r="E414" s="44"/>
      <c r="F414" s="344"/>
      <c r="G414" s="44"/>
      <c r="H414" s="44"/>
      <c r="I414" s="44"/>
      <c r="J414" s="44">
        <v>500000.0</v>
      </c>
      <c r="K414" s="44">
        <v>500000.0</v>
      </c>
      <c r="L414" s="44"/>
      <c r="M414" s="44">
        <v>500000.0</v>
      </c>
      <c r="N414" s="44"/>
    </row>
    <row r="415">
      <c r="A415" s="274" t="s">
        <v>9446</v>
      </c>
      <c r="B415" s="141" t="s">
        <v>10127</v>
      </c>
      <c r="C415" s="44"/>
      <c r="D415" s="44"/>
      <c r="E415" s="44"/>
      <c r="F415" s="344"/>
      <c r="G415" s="44"/>
      <c r="H415" s="44"/>
      <c r="I415" s="44"/>
      <c r="J415" s="44"/>
      <c r="K415" s="44"/>
      <c r="L415" s="44"/>
      <c r="M415" s="44"/>
      <c r="N415" s="44"/>
    </row>
    <row r="416">
      <c r="A416" s="274" t="s">
        <v>7963</v>
      </c>
      <c r="B416" s="141" t="s">
        <v>10142</v>
      </c>
      <c r="C416" s="44"/>
      <c r="D416" s="44"/>
      <c r="E416" s="44"/>
      <c r="F416" s="344"/>
      <c r="G416" s="44">
        <v>118727.0</v>
      </c>
      <c r="H416" s="44"/>
      <c r="I416" s="44"/>
      <c r="J416" s="44">
        <v>300000.0</v>
      </c>
      <c r="K416" s="44">
        <v>300000.0</v>
      </c>
      <c r="L416" s="44"/>
      <c r="M416" s="44">
        <v>300000.0</v>
      </c>
      <c r="N416" s="44"/>
    </row>
    <row r="417">
      <c r="A417" s="274"/>
      <c r="B417" s="141"/>
      <c r="C417" s="44"/>
      <c r="D417" s="44"/>
      <c r="E417" s="44"/>
      <c r="F417" s="344"/>
      <c r="G417" s="44"/>
      <c r="H417" s="44"/>
      <c r="I417" s="44"/>
      <c r="J417" s="44"/>
      <c r="K417" s="44"/>
      <c r="L417" s="44"/>
      <c r="M417" s="44"/>
      <c r="N417" s="44"/>
    </row>
    <row r="418">
      <c r="A418" s="274" t="s">
        <v>10158</v>
      </c>
      <c r="B418" s="141"/>
      <c r="C418" s="44"/>
      <c r="D418" s="44"/>
      <c r="E418" s="44"/>
      <c r="F418" s="344"/>
      <c r="G418" s="44">
        <v>939147.0</v>
      </c>
      <c r="H418" s="44"/>
      <c r="I418" s="44"/>
      <c r="J418" s="44">
        <v>4000000.0</v>
      </c>
      <c r="K418" s="44">
        <v>4000000.0</v>
      </c>
      <c r="L418" s="44"/>
      <c r="M418" s="44">
        <v>4000000.0</v>
      </c>
      <c r="N418" s="44"/>
    </row>
    <row r="419">
      <c r="A419" s="274"/>
      <c r="B419" s="141"/>
      <c r="C419" s="44"/>
      <c r="D419" s="44"/>
      <c r="E419" s="44"/>
      <c r="F419" s="344"/>
      <c r="G419" s="44"/>
      <c r="H419" s="44"/>
      <c r="I419" s="44"/>
      <c r="J419" s="44"/>
      <c r="K419" s="44"/>
      <c r="L419" s="44"/>
      <c r="M419" s="44"/>
      <c r="N419" s="44"/>
    </row>
    <row r="420">
      <c r="A420" s="274" t="s">
        <v>10176</v>
      </c>
      <c r="B420" s="141"/>
      <c r="C420" s="44"/>
      <c r="D420" s="44"/>
      <c r="E420" s="44"/>
      <c r="F420" s="344"/>
      <c r="G420" s="44"/>
      <c r="H420" s="44"/>
      <c r="I420" s="44"/>
      <c r="J420" s="44"/>
      <c r="K420" s="44"/>
      <c r="L420" s="44"/>
      <c r="M420" s="44"/>
      <c r="N420" s="44"/>
    </row>
    <row r="421">
      <c r="A421" s="274" t="s">
        <v>8191</v>
      </c>
      <c r="B421" s="141" t="s">
        <v>10188</v>
      </c>
      <c r="C421" s="44"/>
      <c r="D421" s="44"/>
      <c r="E421" s="44"/>
      <c r="F421" s="344"/>
      <c r="G421" s="44">
        <v>18952.0</v>
      </c>
      <c r="H421" s="44"/>
      <c r="I421" s="44"/>
      <c r="J421" s="44">
        <v>300000.0</v>
      </c>
      <c r="K421" s="44">
        <v>300000.0</v>
      </c>
      <c r="L421" s="44"/>
      <c r="M421" s="44">
        <v>300000.0</v>
      </c>
      <c r="N421" s="44"/>
    </row>
    <row r="422">
      <c r="A422" s="274" t="s">
        <v>10200</v>
      </c>
      <c r="B422" s="141" t="s">
        <v>10201</v>
      </c>
      <c r="C422" s="44"/>
      <c r="D422" s="44"/>
      <c r="E422" s="44"/>
      <c r="F422" s="344"/>
      <c r="G422" s="44"/>
      <c r="H422" s="44"/>
      <c r="I422" s="44"/>
      <c r="J422" s="44"/>
      <c r="K422" s="44"/>
      <c r="L422" s="44"/>
      <c r="M422" s="44"/>
      <c r="N422" s="44"/>
    </row>
    <row r="423">
      <c r="A423" s="274" t="s">
        <v>8233</v>
      </c>
      <c r="B423" s="141" t="s">
        <v>10211</v>
      </c>
      <c r="C423" s="44"/>
      <c r="D423" s="44"/>
      <c r="E423" s="44"/>
      <c r="F423" s="344"/>
      <c r="G423" s="44"/>
      <c r="H423" s="44"/>
      <c r="I423" s="44"/>
      <c r="J423" s="44">
        <v>150000.0</v>
      </c>
      <c r="K423" s="44">
        <v>150000.0</v>
      </c>
      <c r="L423" s="44"/>
      <c r="M423" s="44">
        <v>150000.0</v>
      </c>
      <c r="N423" s="44"/>
    </row>
    <row r="424">
      <c r="A424" s="274" t="s">
        <v>8238</v>
      </c>
      <c r="B424" s="141" t="s">
        <v>10223</v>
      </c>
      <c r="C424" s="44"/>
      <c r="D424" s="44"/>
      <c r="E424" s="44"/>
      <c r="F424" s="344"/>
      <c r="G424" s="44"/>
      <c r="H424" s="44"/>
      <c r="I424" s="44"/>
      <c r="J424" s="44"/>
      <c r="K424" s="44"/>
      <c r="L424" s="44"/>
      <c r="M424" s="44"/>
      <c r="N424" s="44"/>
    </row>
    <row r="425">
      <c r="A425" s="274" t="s">
        <v>8247</v>
      </c>
      <c r="B425" s="141" t="s">
        <v>10232</v>
      </c>
      <c r="C425" s="44"/>
      <c r="D425" s="44"/>
      <c r="E425" s="44"/>
      <c r="F425" s="344"/>
      <c r="G425" s="44"/>
      <c r="H425" s="44"/>
      <c r="I425" s="44"/>
      <c r="J425" s="44">
        <v>150000.0</v>
      </c>
      <c r="K425" s="44">
        <v>150000.0</v>
      </c>
      <c r="L425" s="44"/>
      <c r="M425" s="44">
        <v>150000.0</v>
      </c>
      <c r="N425" s="44"/>
    </row>
    <row r="426">
      <c r="A426" s="274"/>
      <c r="B426" s="141"/>
      <c r="C426" s="44"/>
      <c r="D426" s="44"/>
      <c r="E426" s="44"/>
      <c r="F426" s="344"/>
      <c r="G426" s="44"/>
      <c r="H426" s="44"/>
      <c r="I426" s="44"/>
      <c r="J426" s="44"/>
      <c r="K426" s="44"/>
      <c r="L426" s="44"/>
      <c r="M426" s="44"/>
      <c r="N426" s="44"/>
    </row>
    <row r="427">
      <c r="A427" s="274" t="s">
        <v>10249</v>
      </c>
      <c r="B427" s="141"/>
      <c r="C427" s="44"/>
      <c r="D427" s="44"/>
      <c r="E427" s="44"/>
      <c r="F427" s="344"/>
      <c r="G427" s="44">
        <v>18952.0</v>
      </c>
      <c r="H427" s="44"/>
      <c r="I427" s="44"/>
      <c r="J427" s="44">
        <v>600000.0</v>
      </c>
      <c r="K427" s="44">
        <v>600000.0</v>
      </c>
      <c r="L427" s="44"/>
      <c r="M427" s="44">
        <v>600000.0</v>
      </c>
      <c r="N427" s="44"/>
    </row>
    <row r="428">
      <c r="A428" s="274"/>
      <c r="B428" s="141"/>
      <c r="C428" s="44"/>
      <c r="D428" s="44"/>
      <c r="E428" s="44"/>
      <c r="F428" s="344"/>
      <c r="G428" s="44"/>
      <c r="H428" s="44"/>
      <c r="I428" s="44"/>
      <c r="J428" s="44"/>
      <c r="K428" s="44"/>
      <c r="L428" s="44"/>
      <c r="M428" s="44"/>
      <c r="N428" s="44"/>
    </row>
    <row r="429">
      <c r="A429" s="274" t="s">
        <v>10270</v>
      </c>
      <c r="B429" s="141"/>
      <c r="C429" s="44"/>
      <c r="D429" s="44"/>
      <c r="E429" s="44"/>
      <c r="F429" s="344"/>
      <c r="G429" s="44"/>
      <c r="H429" s="44"/>
      <c r="I429" s="44"/>
      <c r="J429" s="44"/>
      <c r="K429" s="44"/>
      <c r="L429" s="44"/>
      <c r="M429" s="44"/>
      <c r="N429" s="44"/>
    </row>
    <row r="430">
      <c r="A430" s="274" t="s">
        <v>8191</v>
      </c>
      <c r="B430" s="141" t="s">
        <v>10281</v>
      </c>
      <c r="C430" s="44"/>
      <c r="D430" s="44"/>
      <c r="E430" s="44"/>
      <c r="F430" s="344"/>
      <c r="G430" s="44"/>
      <c r="H430" s="44"/>
      <c r="I430" s="44"/>
      <c r="J430" s="44">
        <v>1150000.0</v>
      </c>
      <c r="K430" s="44">
        <v>1150000.0</v>
      </c>
      <c r="L430" s="44"/>
      <c r="M430" s="44">
        <v>1150000.0</v>
      </c>
      <c r="N430" s="44"/>
    </row>
    <row r="431">
      <c r="A431" s="274" t="s">
        <v>10200</v>
      </c>
      <c r="B431" s="141" t="s">
        <v>10291</v>
      </c>
      <c r="C431" s="44"/>
      <c r="D431" s="44"/>
      <c r="E431" s="44"/>
      <c r="F431" s="344"/>
      <c r="G431" s="44"/>
      <c r="H431" s="44"/>
      <c r="I431" s="44"/>
      <c r="J431" s="44">
        <v>150000.0</v>
      </c>
      <c r="K431" s="44">
        <v>150000.0</v>
      </c>
      <c r="L431" s="44"/>
      <c r="M431" s="44">
        <v>150000.0</v>
      </c>
      <c r="N431" s="44"/>
    </row>
    <row r="432">
      <c r="A432" s="274" t="s">
        <v>7888</v>
      </c>
      <c r="B432" s="141" t="s">
        <v>10300</v>
      </c>
      <c r="C432" s="44"/>
      <c r="D432" s="44"/>
      <c r="E432" s="44"/>
      <c r="F432" s="344"/>
      <c r="G432" s="44"/>
      <c r="H432" s="44"/>
      <c r="I432" s="44"/>
      <c r="J432" s="44">
        <v>750000.0</v>
      </c>
      <c r="K432" s="44">
        <v>750000.0</v>
      </c>
      <c r="L432" s="44"/>
      <c r="M432" s="44">
        <v>750000.0</v>
      </c>
      <c r="N432" s="44"/>
    </row>
    <row r="433">
      <c r="A433" s="274" t="s">
        <v>9418</v>
      </c>
      <c r="B433" s="141" t="s">
        <v>10310</v>
      </c>
      <c r="C433" s="44"/>
      <c r="D433" s="44"/>
      <c r="E433" s="44"/>
      <c r="F433" s="344"/>
      <c r="G433" s="44"/>
      <c r="H433" s="44"/>
      <c r="I433" s="44"/>
      <c r="J433" s="44">
        <v>200000.0</v>
      </c>
      <c r="K433" s="44">
        <v>200000.0</v>
      </c>
      <c r="L433" s="44"/>
      <c r="M433" s="44">
        <v>200000.0</v>
      </c>
      <c r="N433" s="44"/>
    </row>
    <row r="434">
      <c r="A434" s="274" t="s">
        <v>9570</v>
      </c>
      <c r="B434" s="141" t="s">
        <v>10321</v>
      </c>
      <c r="C434" s="44"/>
      <c r="D434" s="44"/>
      <c r="E434" s="44"/>
      <c r="F434" s="344"/>
      <c r="G434" s="44"/>
      <c r="H434" s="44"/>
      <c r="I434" s="44"/>
      <c r="J434" s="44">
        <v>50000.0</v>
      </c>
      <c r="K434" s="44">
        <v>50000.0</v>
      </c>
      <c r="L434" s="44"/>
      <c r="M434" s="44">
        <v>50000.0</v>
      </c>
      <c r="N434" s="44"/>
    </row>
    <row r="435">
      <c r="A435" s="274" t="s">
        <v>10329</v>
      </c>
      <c r="B435" s="141" t="s">
        <v>10331</v>
      </c>
      <c r="C435" s="44"/>
      <c r="D435" s="44"/>
      <c r="E435" s="44"/>
      <c r="F435" s="344"/>
      <c r="G435" s="44"/>
      <c r="H435" s="44"/>
      <c r="I435" s="44"/>
      <c r="J435" s="44"/>
      <c r="K435" s="44"/>
      <c r="L435" s="44"/>
      <c r="M435" s="44"/>
      <c r="N435" s="44"/>
    </row>
    <row r="436">
      <c r="A436" s="274" t="s">
        <v>7963</v>
      </c>
      <c r="B436" s="141" t="s">
        <v>10340</v>
      </c>
      <c r="C436" s="44"/>
      <c r="D436" s="44"/>
      <c r="E436" s="44"/>
      <c r="F436" s="344"/>
      <c r="G436" s="44"/>
      <c r="H436" s="44"/>
      <c r="I436" s="44"/>
      <c r="J436" s="44">
        <v>100000.0</v>
      </c>
      <c r="K436" s="44">
        <v>100000.0</v>
      </c>
      <c r="L436" s="44"/>
      <c r="M436" s="44">
        <v>100000.0</v>
      </c>
      <c r="N436" s="44"/>
    </row>
    <row r="437">
      <c r="A437" s="274"/>
      <c r="B437" s="141"/>
      <c r="C437" s="44"/>
      <c r="D437" s="44"/>
      <c r="E437" s="44"/>
      <c r="F437" s="344"/>
      <c r="G437" s="44"/>
      <c r="H437" s="44"/>
      <c r="I437" s="44"/>
      <c r="J437" s="44"/>
      <c r="K437" s="44"/>
      <c r="L437" s="44"/>
      <c r="M437" s="44"/>
      <c r="N437" s="44"/>
    </row>
    <row r="438">
      <c r="A438" s="274" t="s">
        <v>10634</v>
      </c>
      <c r="B438" s="141"/>
      <c r="C438" s="44"/>
      <c r="D438" s="44"/>
      <c r="E438" s="44"/>
      <c r="F438" s="344"/>
      <c r="G438" s="44"/>
      <c r="H438" s="44"/>
      <c r="I438" s="44"/>
      <c r="J438" s="44">
        <v>2400000.0</v>
      </c>
      <c r="K438" s="44">
        <v>2400000.0</v>
      </c>
      <c r="L438" s="44"/>
      <c r="M438" s="44">
        <v>2400000.0</v>
      </c>
      <c r="N438" s="44"/>
    </row>
    <row r="439">
      <c r="A439" s="274"/>
      <c r="B439" s="141"/>
      <c r="C439" s="44"/>
      <c r="D439" s="44"/>
      <c r="E439" s="44"/>
      <c r="F439" s="344"/>
      <c r="G439" s="44"/>
      <c r="H439" s="44"/>
      <c r="I439" s="44"/>
      <c r="J439" s="44"/>
      <c r="K439" s="44"/>
      <c r="L439" s="44"/>
      <c r="M439" s="44"/>
      <c r="N439" s="44"/>
    </row>
    <row r="440">
      <c r="A440" s="274" t="s">
        <v>10643</v>
      </c>
      <c r="B440" s="141"/>
      <c r="C440" s="44"/>
      <c r="D440" s="44"/>
      <c r="E440" s="44"/>
      <c r="F440" s="344"/>
      <c r="G440" s="44"/>
      <c r="H440" s="44"/>
      <c r="I440" s="44"/>
      <c r="J440" s="44"/>
      <c r="K440" s="44"/>
      <c r="L440" s="44"/>
      <c r="M440" s="44"/>
      <c r="N440" s="44"/>
    </row>
    <row r="441">
      <c r="A441" s="274" t="s">
        <v>8191</v>
      </c>
      <c r="B441" s="141" t="s">
        <v>10652</v>
      </c>
      <c r="C441" s="44"/>
      <c r="D441" s="44"/>
      <c r="E441" s="44"/>
      <c r="F441" s="344"/>
      <c r="G441" s="44">
        <v>403500.0</v>
      </c>
      <c r="H441" s="44"/>
      <c r="I441" s="44"/>
      <c r="J441" s="44">
        <v>1600000.0</v>
      </c>
      <c r="K441" s="44">
        <v>1600000.0</v>
      </c>
      <c r="L441" s="44"/>
      <c r="M441" s="44">
        <v>1600000.0</v>
      </c>
      <c r="N441" s="44"/>
    </row>
    <row r="442">
      <c r="A442" s="274" t="s">
        <v>10200</v>
      </c>
      <c r="B442" s="141" t="s">
        <v>10660</v>
      </c>
      <c r="C442" s="44"/>
      <c r="D442" s="44"/>
      <c r="E442" s="44"/>
      <c r="F442" s="344"/>
      <c r="G442" s="44"/>
      <c r="H442" s="44"/>
      <c r="I442" s="44"/>
      <c r="J442" s="44">
        <v>200000.0</v>
      </c>
      <c r="K442" s="44">
        <v>200000.0</v>
      </c>
      <c r="L442" s="44"/>
      <c r="M442" s="44">
        <v>200000.0</v>
      </c>
      <c r="N442" s="44"/>
    </row>
    <row r="443">
      <c r="A443" s="274" t="s">
        <v>7888</v>
      </c>
      <c r="B443" s="141" t="s">
        <v>10663</v>
      </c>
      <c r="C443" s="44"/>
      <c r="D443" s="44"/>
      <c r="E443" s="44"/>
      <c r="F443" s="344"/>
      <c r="G443" s="44"/>
      <c r="H443" s="44"/>
      <c r="I443" s="44"/>
      <c r="J443" s="44">
        <v>500000.0</v>
      </c>
      <c r="K443" s="44">
        <v>500000.0</v>
      </c>
      <c r="L443" s="44"/>
      <c r="M443" s="44">
        <v>500000.0</v>
      </c>
      <c r="N443" s="44"/>
    </row>
    <row r="444">
      <c r="A444" s="274" t="s">
        <v>3669</v>
      </c>
      <c r="B444" s="141" t="s">
        <v>10670</v>
      </c>
      <c r="C444" s="44"/>
      <c r="D444" s="44"/>
      <c r="E444" s="44"/>
      <c r="F444" s="344"/>
      <c r="G444" s="44">
        <v>9890.0</v>
      </c>
      <c r="H444" s="44"/>
      <c r="I444" s="44"/>
      <c r="J444" s="44">
        <v>200000.0</v>
      </c>
      <c r="K444" s="44">
        <v>200000.0</v>
      </c>
      <c r="L444" s="44"/>
      <c r="M444" s="44">
        <v>200000.0</v>
      </c>
      <c r="N444" s="44"/>
    </row>
    <row r="445">
      <c r="A445" s="274"/>
      <c r="B445" s="141"/>
      <c r="C445" s="44"/>
      <c r="D445" s="44"/>
      <c r="E445" s="44"/>
      <c r="F445" s="344"/>
      <c r="G445" s="44"/>
      <c r="H445" s="44"/>
      <c r="I445" s="44"/>
      <c r="J445" s="44"/>
      <c r="K445" s="44"/>
      <c r="L445" s="44"/>
      <c r="M445" s="44"/>
      <c r="N445" s="44"/>
    </row>
    <row r="446">
      <c r="A446" s="274" t="s">
        <v>10679</v>
      </c>
      <c r="B446" s="141"/>
      <c r="C446" s="44"/>
      <c r="D446" s="44"/>
      <c r="E446" s="44"/>
      <c r="F446" s="344"/>
      <c r="G446" s="44">
        <v>413390.0</v>
      </c>
      <c r="H446" s="44"/>
      <c r="I446" s="44"/>
      <c r="J446" s="44">
        <v>2500000.0</v>
      </c>
      <c r="K446" s="44">
        <v>2500000.0</v>
      </c>
      <c r="L446" s="44"/>
      <c r="M446" s="44">
        <v>2500000.0</v>
      </c>
      <c r="N446" s="44"/>
    </row>
    <row r="447">
      <c r="A447" s="274"/>
      <c r="B447" s="141"/>
      <c r="C447" s="44"/>
      <c r="D447" s="44"/>
      <c r="E447" s="44"/>
      <c r="F447" s="344"/>
      <c r="G447" s="44"/>
      <c r="H447" s="44"/>
      <c r="I447" s="44"/>
      <c r="J447" s="44"/>
      <c r="K447" s="44"/>
      <c r="L447" s="44"/>
      <c r="M447" s="44"/>
      <c r="N447" s="44"/>
    </row>
    <row r="448">
      <c r="A448" s="274" t="s">
        <v>10687</v>
      </c>
      <c r="B448" s="141"/>
      <c r="C448" s="44">
        <v>2.1382983E7</v>
      </c>
      <c r="D448" s="44">
        <v>2.3794591E7</v>
      </c>
      <c r="E448" s="44">
        <v>2.986577E7</v>
      </c>
      <c r="F448" s="344">
        <v>1.5509914E7</v>
      </c>
      <c r="G448" s="44">
        <v>1.5650253E7</v>
      </c>
      <c r="H448" s="44">
        <v>3.4193052E7</v>
      </c>
      <c r="I448" s="44">
        <v>3.4193052E7</v>
      </c>
      <c r="J448" s="44">
        <v>5.01E7</v>
      </c>
      <c r="K448" s="44">
        <v>5.01E7</v>
      </c>
      <c r="L448" s="44"/>
      <c r="M448" s="44">
        <v>1.5906948E7</v>
      </c>
      <c r="N448" s="44"/>
    </row>
    <row r="449" ht="15.75" customHeight="1">
      <c r="A449" s="348"/>
      <c r="B449" s="155"/>
      <c r="C449" s="242"/>
      <c r="D449" s="242"/>
      <c r="E449" s="242"/>
      <c r="F449" s="349"/>
      <c r="G449" s="242"/>
      <c r="H449" s="242"/>
      <c r="I449" s="242"/>
      <c r="J449" s="242"/>
      <c r="K449" s="242"/>
      <c r="L449" s="242"/>
      <c r="M449" s="242"/>
      <c r="N449" s="242"/>
    </row>
    <row r="450" ht="15.75" customHeight="1">
      <c r="A450" s="274" t="s">
        <v>542</v>
      </c>
      <c r="B450" s="141"/>
      <c r="C450" s="44"/>
      <c r="D450" s="44"/>
      <c r="E450" s="44"/>
      <c r="F450" s="344"/>
      <c r="G450" s="44"/>
      <c r="H450" s="44"/>
      <c r="I450" s="44"/>
      <c r="J450" s="44"/>
      <c r="K450" s="44"/>
      <c r="L450" s="44"/>
      <c r="M450" s="44"/>
      <c r="N450" s="44"/>
    </row>
    <row r="451">
      <c r="A451" s="274" t="s">
        <v>11294</v>
      </c>
      <c r="B451" s="141" t="s">
        <v>11296</v>
      </c>
      <c r="C451" s="44">
        <v>1.0084789E7</v>
      </c>
      <c r="D451" s="44">
        <v>1.127573E7</v>
      </c>
      <c r="E451" s="44">
        <v>1.3059382E7</v>
      </c>
      <c r="F451" s="344">
        <v>7706350.0</v>
      </c>
      <c r="G451" s="44">
        <v>4349453.0</v>
      </c>
      <c r="H451" s="44">
        <v>9600000.0</v>
      </c>
      <c r="I451" s="44">
        <v>9600000.0</v>
      </c>
      <c r="J451" s="44">
        <v>1.5E7</v>
      </c>
      <c r="K451" s="44">
        <v>1.5E7</v>
      </c>
      <c r="L451" s="44"/>
      <c r="M451" s="44">
        <v>5400000.0</v>
      </c>
      <c r="N451" s="44"/>
    </row>
    <row r="452">
      <c r="A452" s="274" t="s">
        <v>11304</v>
      </c>
      <c r="B452" s="141" t="s">
        <v>11307</v>
      </c>
      <c r="C452" s="44">
        <v>18270.0</v>
      </c>
      <c r="D452" s="44">
        <v>51270.0</v>
      </c>
      <c r="E452" s="44">
        <v>20230.0</v>
      </c>
      <c r="F452" s="344">
        <v>862.0</v>
      </c>
      <c r="G452" s="44"/>
      <c r="H452" s="44">
        <v>120000.0</v>
      </c>
      <c r="I452" s="44">
        <v>120000.0</v>
      </c>
      <c r="J452" s="44">
        <v>300000.0</v>
      </c>
      <c r="K452" s="44">
        <v>300000.0</v>
      </c>
      <c r="L452" s="44"/>
      <c r="M452" s="44">
        <v>180000.0</v>
      </c>
      <c r="N452" s="44"/>
    </row>
    <row r="453">
      <c r="A453" s="274"/>
      <c r="B453" s="141"/>
      <c r="C453" s="44"/>
      <c r="D453" s="44"/>
      <c r="E453" s="44"/>
      <c r="F453" s="344"/>
      <c r="G453" s="44"/>
      <c r="H453" s="44"/>
      <c r="I453" s="44"/>
      <c r="J453" s="44"/>
      <c r="K453" s="44"/>
      <c r="L453" s="44"/>
      <c r="M453" s="44"/>
      <c r="N453" s="44"/>
    </row>
    <row r="454">
      <c r="A454" s="274" t="s">
        <v>11325</v>
      </c>
      <c r="B454" s="141"/>
      <c r="C454" s="44">
        <v>1.0103059E7</v>
      </c>
      <c r="D454" s="44">
        <v>1.1327E7</v>
      </c>
      <c r="E454" s="44">
        <v>1.3079612E7</v>
      </c>
      <c r="F454" s="344">
        <v>7707212.0</v>
      </c>
      <c r="G454" s="44">
        <v>4349453.0</v>
      </c>
      <c r="H454" s="44">
        <v>9720000.0</v>
      </c>
      <c r="I454" s="44">
        <v>9720000.0</v>
      </c>
      <c r="J454" s="44">
        <v>1.53E7</v>
      </c>
      <c r="K454" s="44">
        <v>1.53E7</v>
      </c>
      <c r="L454" s="44"/>
      <c r="M454" s="44">
        <v>5580000.0</v>
      </c>
      <c r="N454" s="44"/>
    </row>
    <row r="455">
      <c r="A455" s="274"/>
      <c r="B455" s="141"/>
      <c r="C455" s="44"/>
      <c r="D455" s="44"/>
      <c r="E455" s="44"/>
      <c r="F455" s="344"/>
      <c r="G455" s="44"/>
      <c r="H455" s="44"/>
      <c r="I455" s="44"/>
      <c r="J455" s="44"/>
      <c r="K455" s="44"/>
      <c r="L455" s="44"/>
      <c r="M455" s="44"/>
      <c r="N455" s="44"/>
    </row>
    <row r="456">
      <c r="A456" s="274" t="s">
        <v>933</v>
      </c>
      <c r="B456" s="141"/>
      <c r="C456" s="44"/>
      <c r="D456" s="44"/>
      <c r="E456" s="44"/>
      <c r="F456" s="344"/>
      <c r="G456" s="44"/>
      <c r="H456" s="44"/>
      <c r="I456" s="44"/>
      <c r="J456" s="44"/>
      <c r="K456" s="44"/>
      <c r="L456" s="44"/>
      <c r="M456" s="44"/>
      <c r="N456" s="44"/>
    </row>
    <row r="457">
      <c r="A457" s="274" t="s">
        <v>11339</v>
      </c>
      <c r="B457" s="141" t="s">
        <v>11341</v>
      </c>
      <c r="C457" s="44">
        <v>725595.0</v>
      </c>
      <c r="D457" s="44">
        <v>742110.0</v>
      </c>
      <c r="E457" s="44">
        <v>1113600.0</v>
      </c>
      <c r="F457" s="344">
        <v>604315.0</v>
      </c>
      <c r="G457" s="44">
        <v>354582.0</v>
      </c>
      <c r="H457" s="44">
        <v>800000.0</v>
      </c>
      <c r="I457" s="44">
        <v>800000.0</v>
      </c>
      <c r="J457" s="44">
        <v>800000.0</v>
      </c>
      <c r="K457" s="44">
        <v>800000.0</v>
      </c>
      <c r="L457" s="44"/>
      <c r="M457" s="44"/>
      <c r="N457" s="44"/>
    </row>
    <row r="458">
      <c r="A458" s="274" t="s">
        <v>11348</v>
      </c>
      <c r="B458" s="141" t="s">
        <v>11349</v>
      </c>
      <c r="C458" s="44">
        <v>1665150.0</v>
      </c>
      <c r="D458" s="44">
        <v>2166060.0</v>
      </c>
      <c r="E458" s="44">
        <v>3048730.0</v>
      </c>
      <c r="F458" s="344">
        <v>1486100.0</v>
      </c>
      <c r="G458" s="44">
        <v>1246120.0</v>
      </c>
      <c r="H458" s="44">
        <v>1500000.0</v>
      </c>
      <c r="I458" s="44">
        <v>1500000.0</v>
      </c>
      <c r="J458" s="44">
        <v>1500000.0</v>
      </c>
      <c r="K458" s="44">
        <v>1500000.0</v>
      </c>
      <c r="L458" s="44"/>
      <c r="M458" s="44"/>
      <c r="N458" s="44"/>
    </row>
    <row r="459">
      <c r="A459" s="274" t="s">
        <v>11355</v>
      </c>
      <c r="B459" s="141" t="s">
        <v>11359</v>
      </c>
      <c r="C459" s="44">
        <v>656140.0</v>
      </c>
      <c r="D459" s="44">
        <v>485010.0</v>
      </c>
      <c r="E459" s="44">
        <v>1073590.0</v>
      </c>
      <c r="F459" s="344">
        <v>726340.0</v>
      </c>
      <c r="G459" s="44">
        <v>247505.0</v>
      </c>
      <c r="H459" s="44">
        <v>800000.0</v>
      </c>
      <c r="I459" s="44">
        <v>800000.0</v>
      </c>
      <c r="J459" s="44">
        <v>800000.0</v>
      </c>
      <c r="K459" s="44">
        <v>800000.0</v>
      </c>
      <c r="L459" s="44"/>
      <c r="M459" s="44"/>
      <c r="N459" s="44"/>
    </row>
    <row r="460">
      <c r="A460" s="274" t="s">
        <v>11372</v>
      </c>
      <c r="B460" s="141" t="s">
        <v>11375</v>
      </c>
      <c r="C460" s="44">
        <v>131300.0</v>
      </c>
      <c r="D460" s="44">
        <v>185875.0</v>
      </c>
      <c r="E460" s="44">
        <v>239725.0</v>
      </c>
      <c r="F460" s="344">
        <v>98750.0</v>
      </c>
      <c r="G460" s="44">
        <v>99200.0</v>
      </c>
      <c r="H460" s="44">
        <v>250000.0</v>
      </c>
      <c r="I460" s="44">
        <v>250000.0</v>
      </c>
      <c r="J460" s="44">
        <v>250000.0</v>
      </c>
      <c r="K460" s="44">
        <v>250000.0</v>
      </c>
      <c r="L460" s="44"/>
      <c r="M460" s="44"/>
      <c r="N460" s="44"/>
    </row>
    <row r="461">
      <c r="A461" s="274" t="s">
        <v>11387</v>
      </c>
      <c r="B461" s="141" t="s">
        <v>11389</v>
      </c>
      <c r="C461" s="44">
        <v>37135.0</v>
      </c>
      <c r="D461" s="44">
        <v>24522.0</v>
      </c>
      <c r="E461" s="44">
        <v>93725.0</v>
      </c>
      <c r="F461" s="344">
        <v>57317.0</v>
      </c>
      <c r="G461" s="44">
        <v>18550.0</v>
      </c>
      <c r="H461" s="44">
        <v>60000.0</v>
      </c>
      <c r="I461" s="44">
        <v>60000.0</v>
      </c>
      <c r="J461" s="44">
        <v>60000.0</v>
      </c>
      <c r="K461" s="44">
        <v>60000.0</v>
      </c>
      <c r="L461" s="44"/>
      <c r="M461" s="44"/>
      <c r="N461" s="44"/>
    </row>
    <row r="462">
      <c r="A462" s="274" t="s">
        <v>11398</v>
      </c>
      <c r="B462" s="141" t="s">
        <v>11399</v>
      </c>
      <c r="C462" s="44"/>
      <c r="D462" s="44"/>
      <c r="E462" s="44">
        <v>154510.0</v>
      </c>
      <c r="F462" s="344">
        <v>154510.0</v>
      </c>
      <c r="G462" s="44">
        <v>460756.0</v>
      </c>
      <c r="H462" s="44">
        <v>1000000.0</v>
      </c>
      <c r="I462" s="44">
        <v>1000000.0</v>
      </c>
      <c r="J462" s="44">
        <v>1000000.0</v>
      </c>
      <c r="K462" s="44">
        <v>1000000.0</v>
      </c>
      <c r="L462" s="44"/>
      <c r="M462" s="44"/>
      <c r="N462" s="44"/>
    </row>
    <row r="463">
      <c r="A463" s="274"/>
      <c r="B463" s="141"/>
      <c r="C463" s="44"/>
      <c r="D463" s="44"/>
      <c r="E463" s="44"/>
      <c r="F463" s="344"/>
      <c r="G463" s="44"/>
      <c r="H463" s="44"/>
      <c r="I463" s="44"/>
      <c r="J463" s="44"/>
      <c r="K463" s="44"/>
      <c r="L463" s="44"/>
      <c r="M463" s="44"/>
      <c r="N463" s="44"/>
    </row>
    <row r="464">
      <c r="A464" s="274" t="s">
        <v>11416</v>
      </c>
      <c r="B464" s="141"/>
      <c r="C464" s="44">
        <v>3215320.0</v>
      </c>
      <c r="D464" s="44">
        <v>3603577.0</v>
      </c>
      <c r="E464" s="44">
        <v>5723880.0</v>
      </c>
      <c r="F464" s="344">
        <v>3127332.0</v>
      </c>
      <c r="G464" s="44">
        <v>2426713.0</v>
      </c>
      <c r="H464" s="44">
        <v>4410000.0</v>
      </c>
      <c r="I464" s="44">
        <v>4410000.0</v>
      </c>
      <c r="J464" s="44">
        <v>4410000.0</v>
      </c>
      <c r="K464" s="44">
        <v>4410000.0</v>
      </c>
      <c r="L464" s="44"/>
      <c r="M464" s="44"/>
      <c r="N464" s="44"/>
    </row>
    <row r="465">
      <c r="A465" s="274"/>
      <c r="B465" s="141"/>
      <c r="C465" s="44"/>
      <c r="D465" s="44"/>
      <c r="E465" s="44"/>
      <c r="F465" s="344"/>
      <c r="G465" s="44"/>
      <c r="H465" s="44"/>
      <c r="I465" s="44"/>
      <c r="J465" s="44"/>
      <c r="K465" s="44"/>
      <c r="L465" s="44"/>
      <c r="M465" s="44"/>
      <c r="N465" s="44"/>
    </row>
    <row r="466">
      <c r="A466" s="274" t="s">
        <v>937</v>
      </c>
      <c r="B466" s="141" t="s">
        <v>11434</v>
      </c>
      <c r="C466" s="44">
        <v>6664304.0</v>
      </c>
      <c r="D466" s="44">
        <v>4996445.0</v>
      </c>
      <c r="E466" s="44"/>
      <c r="F466" s="344"/>
      <c r="G466" s="44"/>
      <c r="H466" s="44">
        <v>1.25E7</v>
      </c>
      <c r="I466" s="44">
        <v>1.25E7</v>
      </c>
      <c r="J466" s="44">
        <v>1.25E7</v>
      </c>
      <c r="K466" s="44">
        <v>1.25E7</v>
      </c>
      <c r="L466" s="44"/>
      <c r="M466" s="44"/>
      <c r="N466" s="44"/>
    </row>
    <row r="467">
      <c r="A467" s="274" t="s">
        <v>942</v>
      </c>
      <c r="B467" s="141" t="s">
        <v>11446</v>
      </c>
      <c r="C467" s="44">
        <v>820436.0</v>
      </c>
      <c r="D467" s="44">
        <v>325269.0</v>
      </c>
      <c r="E467" s="44"/>
      <c r="F467" s="344"/>
      <c r="G467" s="44">
        <v>1893689.0</v>
      </c>
      <c r="H467" s="44">
        <v>3000000.0</v>
      </c>
      <c r="I467" s="44">
        <v>3000000.0</v>
      </c>
      <c r="J467" s="44">
        <v>3000000.0</v>
      </c>
      <c r="K467" s="44">
        <v>3000000.0</v>
      </c>
      <c r="L467" s="44"/>
      <c r="M467" s="44"/>
      <c r="N467" s="44"/>
    </row>
    <row r="468">
      <c r="A468" s="274" t="s">
        <v>947</v>
      </c>
      <c r="B468" s="141" t="s">
        <v>11457</v>
      </c>
      <c r="C468" s="44">
        <v>902951.0</v>
      </c>
      <c r="D468" s="44"/>
      <c r="E468" s="44"/>
      <c r="F468" s="344"/>
      <c r="G468" s="44"/>
      <c r="H468" s="44">
        <v>2000000.0</v>
      </c>
      <c r="I468" s="44">
        <v>2000000.0</v>
      </c>
      <c r="J468" s="44">
        <v>2000000.0</v>
      </c>
      <c r="K468" s="44">
        <v>2000000.0</v>
      </c>
      <c r="L468" s="44"/>
      <c r="M468" s="44"/>
      <c r="N468" s="44"/>
    </row>
    <row r="469">
      <c r="A469" s="274" t="s">
        <v>951</v>
      </c>
      <c r="B469" s="141" t="s">
        <v>11466</v>
      </c>
      <c r="C469" s="44">
        <v>3.51831605E8</v>
      </c>
      <c r="D469" s="44">
        <v>4.53843171E8</v>
      </c>
      <c r="E469" s="44">
        <v>4.24062176E8</v>
      </c>
      <c r="F469" s="344">
        <v>1.8771891E7</v>
      </c>
      <c r="G469" s="44">
        <v>3.61291024E8</v>
      </c>
      <c r="H469" s="44">
        <v>5.41475E8</v>
      </c>
      <c r="I469" s="44">
        <v>5.41475E8</v>
      </c>
      <c r="J469" s="44">
        <v>4.9E8</v>
      </c>
      <c r="K469" s="44">
        <v>4.9E8</v>
      </c>
      <c r="L469" s="44"/>
      <c r="M469" s="44"/>
      <c r="N469" s="44">
        <v>5.1475E7</v>
      </c>
    </row>
    <row r="470">
      <c r="A470" s="274" t="s">
        <v>428</v>
      </c>
      <c r="B470" s="141" t="s">
        <v>423</v>
      </c>
      <c r="C470" s="44"/>
      <c r="D470" s="44"/>
      <c r="E470" s="44"/>
      <c r="F470" s="344"/>
      <c r="G470" s="44"/>
      <c r="H470" s="44">
        <v>1.0E7</v>
      </c>
      <c r="I470" s="44">
        <v>1.0E7</v>
      </c>
      <c r="J470" s="44">
        <v>1.0E7</v>
      </c>
      <c r="K470" s="44">
        <v>1.0E7</v>
      </c>
      <c r="L470" s="44"/>
      <c r="M470" s="44"/>
      <c r="N470" s="44"/>
    </row>
    <row r="471">
      <c r="A471" s="274" t="s">
        <v>11486</v>
      </c>
      <c r="B471" s="141" t="s">
        <v>11487</v>
      </c>
      <c r="C471" s="44">
        <v>1.5E7</v>
      </c>
      <c r="D471" s="44">
        <v>9000000.0</v>
      </c>
      <c r="E471" s="44"/>
      <c r="F471" s="344"/>
      <c r="G471" s="44"/>
      <c r="H471" s="44"/>
      <c r="I471" s="44"/>
      <c r="J471" s="44"/>
      <c r="K471" s="44"/>
      <c r="L471" s="44"/>
      <c r="M471" s="44"/>
      <c r="N471" s="44"/>
    </row>
    <row r="472">
      <c r="A472" s="274" t="s">
        <v>959</v>
      </c>
      <c r="B472" s="141" t="s">
        <v>11497</v>
      </c>
      <c r="C472" s="44">
        <v>6.0272E7</v>
      </c>
      <c r="D472" s="44">
        <v>8.9802993E7</v>
      </c>
      <c r="E472" s="44">
        <v>5.3761855E7</v>
      </c>
      <c r="F472" s="344">
        <v>2.7008532E7</v>
      </c>
      <c r="G472" s="44">
        <v>-2791000.0</v>
      </c>
      <c r="H472" s="44">
        <v>7.0E7</v>
      </c>
      <c r="I472" s="44">
        <v>7.0E7</v>
      </c>
      <c r="J472" s="44">
        <v>7.0E7</v>
      </c>
      <c r="K472" s="44">
        <v>5.6E7</v>
      </c>
      <c r="L472" s="44"/>
      <c r="M472" s="44"/>
      <c r="N472" s="44">
        <v>1.4E7</v>
      </c>
    </row>
    <row r="473">
      <c r="A473" s="274" t="s">
        <v>11508</v>
      </c>
      <c r="B473" s="141" t="s">
        <v>11509</v>
      </c>
      <c r="C473" s="44"/>
      <c r="D473" s="44"/>
      <c r="E473" s="44">
        <v>2027170.0</v>
      </c>
      <c r="F473" s="344">
        <v>2027170.0</v>
      </c>
      <c r="G473" s="44"/>
      <c r="H473" s="44"/>
      <c r="I473" s="44"/>
      <c r="J473" s="44"/>
      <c r="K473" s="44"/>
      <c r="L473" s="44"/>
      <c r="M473" s="44"/>
      <c r="N473" s="44"/>
    </row>
    <row r="474">
      <c r="A474" s="274" t="s">
        <v>964</v>
      </c>
      <c r="B474" s="141" t="s">
        <v>11522</v>
      </c>
      <c r="C474" s="44"/>
      <c r="D474" s="44"/>
      <c r="E474" s="44"/>
      <c r="F474" s="344"/>
      <c r="G474" s="44"/>
      <c r="H474" s="44">
        <v>1.0E9</v>
      </c>
      <c r="I474" s="44">
        <v>1.0E9</v>
      </c>
      <c r="J474" s="44">
        <v>1.0E9</v>
      </c>
      <c r="K474" s="44">
        <v>2.0E9</v>
      </c>
      <c r="L474" s="44"/>
      <c r="M474" s="44">
        <v>1.0E9</v>
      </c>
      <c r="N474" s="44"/>
    </row>
    <row r="475">
      <c r="A475" s="274" t="s">
        <v>11529</v>
      </c>
      <c r="B475" s="141" t="s">
        <v>432</v>
      </c>
      <c r="C475" s="44">
        <v>2.161177E9</v>
      </c>
      <c r="D475" s="44">
        <v>1.350753133E9</v>
      </c>
      <c r="E475" s="44">
        <v>1.666929632E9</v>
      </c>
      <c r="F475" s="344">
        <v>1.666929632E9</v>
      </c>
      <c r="G475" s="44"/>
      <c r="H475" s="44">
        <v>2.246393E9</v>
      </c>
      <c r="I475" s="44">
        <v>2.246393E9</v>
      </c>
      <c r="J475" s="44">
        <v>2.2645E9</v>
      </c>
      <c r="K475" s="44">
        <v>1.8116E9</v>
      </c>
      <c r="L475" s="44"/>
      <c r="M475" s="44"/>
      <c r="N475" s="44">
        <v>4.34793E8</v>
      </c>
    </row>
    <row r="476">
      <c r="A476" s="274" t="s">
        <v>11540</v>
      </c>
      <c r="B476" s="141" t="s">
        <v>11541</v>
      </c>
      <c r="C476" s="44">
        <v>4.8990184E7</v>
      </c>
      <c r="D476" s="44">
        <v>5.1627367E7</v>
      </c>
      <c r="E476" s="44">
        <v>1.05793584E8</v>
      </c>
      <c r="F476" s="344">
        <v>2.1711725E7</v>
      </c>
      <c r="G476" s="44">
        <v>9.5360278E7</v>
      </c>
      <c r="H476" s="44">
        <v>1.5E8</v>
      </c>
      <c r="I476" s="44">
        <v>1.5E8</v>
      </c>
      <c r="J476" s="44">
        <v>3.333E8</v>
      </c>
      <c r="K476" s="44">
        <v>3.333E8</v>
      </c>
      <c r="L476" s="44"/>
      <c r="M476" s="44">
        <v>1.833E8</v>
      </c>
      <c r="N476" s="44"/>
    </row>
    <row r="477">
      <c r="A477" s="274" t="s">
        <v>993</v>
      </c>
      <c r="B477" s="141" t="s">
        <v>11550</v>
      </c>
      <c r="C477" s="44">
        <v>1.432E7</v>
      </c>
      <c r="D477" s="44"/>
      <c r="E477" s="44"/>
      <c r="F477" s="344"/>
      <c r="G477" s="44"/>
      <c r="H477" s="44"/>
      <c r="I477" s="44"/>
      <c r="J477" s="44"/>
      <c r="K477" s="44"/>
      <c r="L477" s="44"/>
      <c r="M477" s="44"/>
      <c r="N477" s="44"/>
    </row>
    <row r="478">
      <c r="A478" s="274" t="s">
        <v>999</v>
      </c>
      <c r="B478" s="141" t="s">
        <v>11557</v>
      </c>
      <c r="C478" s="44">
        <v>1.933122E7</v>
      </c>
      <c r="D478" s="44">
        <v>3872650.0</v>
      </c>
      <c r="E478" s="44">
        <v>4.5164719E7</v>
      </c>
      <c r="F478" s="344">
        <v>4.5164719E7</v>
      </c>
      <c r="G478" s="44"/>
      <c r="H478" s="44"/>
      <c r="I478" s="44"/>
      <c r="J478" s="44"/>
      <c r="K478" s="44"/>
      <c r="L478" s="44"/>
      <c r="M478" s="44"/>
      <c r="N478" s="44"/>
    </row>
    <row r="479">
      <c r="A479" s="274" t="s">
        <v>1006</v>
      </c>
      <c r="B479" s="141" t="s">
        <v>11567</v>
      </c>
      <c r="C479" s="44">
        <v>1500000.0</v>
      </c>
      <c r="D479" s="44"/>
      <c r="E479" s="44">
        <v>3500000.0</v>
      </c>
      <c r="F479" s="344"/>
      <c r="G479" s="44"/>
      <c r="H479" s="44"/>
      <c r="I479" s="44"/>
      <c r="J479" s="44"/>
      <c r="K479" s="44"/>
      <c r="L479" s="44"/>
      <c r="M479" s="44"/>
      <c r="N479" s="44"/>
    </row>
    <row r="480">
      <c r="A480" s="274" t="s">
        <v>1014</v>
      </c>
      <c r="B480" s="141" t="s">
        <v>11575</v>
      </c>
      <c r="C480" s="44">
        <v>7393696.0</v>
      </c>
      <c r="D480" s="44">
        <v>1091840.0</v>
      </c>
      <c r="E480" s="44"/>
      <c r="F480" s="344"/>
      <c r="G480" s="44">
        <v>8937593.0</v>
      </c>
      <c r="H480" s="44"/>
      <c r="I480" s="44"/>
      <c r="J480" s="44"/>
      <c r="K480" s="44"/>
      <c r="L480" s="44"/>
      <c r="M480" s="44"/>
      <c r="N480" s="44"/>
    </row>
    <row r="481">
      <c r="A481" s="274" t="s">
        <v>1022</v>
      </c>
      <c r="B481" s="141" t="s">
        <v>11584</v>
      </c>
      <c r="C481" s="44"/>
      <c r="D481" s="44">
        <v>800000.0</v>
      </c>
      <c r="E481" s="44"/>
      <c r="F481" s="344"/>
      <c r="G481" s="44">
        <v>260000.0</v>
      </c>
      <c r="H481" s="44"/>
      <c r="I481" s="44"/>
      <c r="J481" s="44"/>
      <c r="K481" s="44"/>
      <c r="L481" s="44"/>
      <c r="M481" s="44"/>
      <c r="N481" s="44"/>
    </row>
    <row r="482">
      <c r="A482" s="274" t="s">
        <v>1036</v>
      </c>
      <c r="B482" s="141" t="s">
        <v>11596</v>
      </c>
      <c r="C482" s="44"/>
      <c r="D482" s="44">
        <v>1500000.0</v>
      </c>
      <c r="E482" s="44"/>
      <c r="F482" s="344"/>
      <c r="G482" s="44"/>
      <c r="H482" s="44"/>
      <c r="I482" s="44"/>
      <c r="J482" s="44"/>
      <c r="K482" s="44"/>
      <c r="L482" s="44"/>
      <c r="M482" s="44"/>
      <c r="N482" s="44"/>
    </row>
    <row r="483">
      <c r="A483" s="274" t="s">
        <v>1044</v>
      </c>
      <c r="B483" s="141" t="s">
        <v>11610</v>
      </c>
      <c r="C483" s="44"/>
      <c r="D483" s="44">
        <v>2250000.0</v>
      </c>
      <c r="E483" s="44"/>
      <c r="F483" s="344"/>
      <c r="G483" s="44">
        <v>1000000.0</v>
      </c>
      <c r="H483" s="44"/>
      <c r="I483" s="44"/>
      <c r="J483" s="44"/>
      <c r="K483" s="44"/>
      <c r="L483" s="44"/>
      <c r="M483" s="44"/>
      <c r="N483" s="44"/>
    </row>
    <row r="484">
      <c r="A484" s="274" t="s">
        <v>1051</v>
      </c>
      <c r="B484" s="141" t="s">
        <v>11664</v>
      </c>
      <c r="C484" s="44"/>
      <c r="D484" s="44"/>
      <c r="E484" s="44">
        <v>5000000.0</v>
      </c>
      <c r="F484" s="344">
        <v>5000000.0</v>
      </c>
      <c r="G484" s="44"/>
      <c r="H484" s="44"/>
      <c r="I484" s="44"/>
      <c r="J484" s="44"/>
      <c r="K484" s="44"/>
      <c r="L484" s="44"/>
      <c r="M484" s="44"/>
      <c r="N484" s="44"/>
    </row>
    <row r="485">
      <c r="A485" s="274" t="s">
        <v>11669</v>
      </c>
      <c r="B485" s="141"/>
      <c r="C485" s="44"/>
      <c r="D485" s="44"/>
      <c r="E485" s="44"/>
      <c r="F485" s="344"/>
      <c r="G485" s="44"/>
      <c r="H485" s="44"/>
      <c r="I485" s="44"/>
      <c r="J485" s="44"/>
      <c r="K485" s="44"/>
      <c r="L485" s="44"/>
      <c r="M485" s="44"/>
      <c r="N485" s="44"/>
    </row>
    <row r="486">
      <c r="A486" s="274"/>
      <c r="B486" s="141"/>
      <c r="C486" s="44">
        <v>2.486439601E10</v>
      </c>
      <c r="D486" s="44">
        <v>2.6064682122E10</v>
      </c>
      <c r="E486" s="44">
        <v>2.590424205E10</v>
      </c>
      <c r="F486" s="344">
        <v>1.4457805753E10</v>
      </c>
      <c r="G486" s="44">
        <v>1.2718136121E10</v>
      </c>
      <c r="H486" s="44">
        <v>3.6894397802E10</v>
      </c>
      <c r="I486" s="44">
        <v>3.6894397802E10</v>
      </c>
      <c r="J486" s="44">
        <v>3.29784E10</v>
      </c>
      <c r="K486" s="44">
        <v>3.76034E10</v>
      </c>
      <c r="L486" s="44"/>
      <c r="M486" s="44"/>
      <c r="N486" s="44"/>
    </row>
    <row r="487">
      <c r="A487" s="274" t="s">
        <v>11687</v>
      </c>
      <c r="B487" s="141"/>
      <c r="C487" s="44"/>
      <c r="D487" s="44"/>
      <c r="E487" s="44"/>
      <c r="F487" s="344"/>
      <c r="G487" s="44"/>
      <c r="H487" s="44"/>
      <c r="I487" s="44"/>
      <c r="J487" s="44"/>
      <c r="K487" s="44"/>
      <c r="L487" s="44"/>
      <c r="M487" s="44"/>
      <c r="N487" s="44"/>
    </row>
    <row r="488">
      <c r="A488" s="274"/>
      <c r="B488" s="141"/>
      <c r="C488" s="44">
        <v>3.335811702E9</v>
      </c>
      <c r="D488" s="44">
        <v>5.920765264E9</v>
      </c>
      <c r="E488" s="44">
        <v>7.223293741E9</v>
      </c>
      <c r="F488" s="344">
        <v>4.694893439E9</v>
      </c>
      <c r="G488" s="44">
        <v>2.780556471E9</v>
      </c>
      <c r="H488" s="44">
        <v>6.964608198E9</v>
      </c>
      <c r="I488" s="44">
        <v>6.964608198E9</v>
      </c>
      <c r="J488" s="44">
        <v>7.17045253E9</v>
      </c>
      <c r="K488" s="44">
        <v>7.233629393E9</v>
      </c>
      <c r="L488" s="44"/>
      <c r="M488" s="44"/>
      <c r="N488" s="44"/>
    </row>
    <row r="489">
      <c r="A489" s="274" t="s">
        <v>11700</v>
      </c>
      <c r="B489" s="141"/>
      <c r="C489" s="44"/>
      <c r="D489" s="44"/>
      <c r="E489" s="44"/>
      <c r="F489" s="344"/>
      <c r="G489" s="44"/>
      <c r="H489" s="44"/>
      <c r="I489" s="44"/>
      <c r="J489" s="44"/>
      <c r="K489" s="44"/>
      <c r="L489" s="44"/>
      <c r="M489" s="44"/>
      <c r="N489" s="44"/>
    </row>
    <row r="490">
      <c r="A490" s="274"/>
      <c r="B490" s="141"/>
      <c r="C490" s="44">
        <v>2.8200207712E10</v>
      </c>
      <c r="D490" s="44">
        <v>3.1985447386E10</v>
      </c>
      <c r="E490" s="44">
        <v>3.3127535791E10</v>
      </c>
      <c r="F490" s="344">
        <v>1.9152699192E10</v>
      </c>
      <c r="G490" s="44">
        <v>1.5498692593E10</v>
      </c>
      <c r="H490" s="44">
        <v>4.3859006E10</v>
      </c>
      <c r="I490" s="44">
        <v>4.3859006E10</v>
      </c>
      <c r="J490" s="44">
        <v>4.014885253E10</v>
      </c>
      <c r="K490" s="44">
        <v>4.4837029393E10</v>
      </c>
      <c r="L490" s="44"/>
      <c r="M490" s="44"/>
      <c r="N490" s="44"/>
    </row>
    <row r="491">
      <c r="A491" s="274" t="s">
        <v>11723</v>
      </c>
      <c r="B491" s="141"/>
      <c r="C491" s="44"/>
      <c r="D491" s="44"/>
      <c r="E491" s="44"/>
      <c r="F491" s="344"/>
      <c r="G491" s="44"/>
      <c r="H491" s="44"/>
      <c r="I491" s="44"/>
      <c r="J491" s="44"/>
      <c r="K491" s="44"/>
      <c r="L491" s="44"/>
      <c r="M491" s="44"/>
      <c r="N491" s="44"/>
    </row>
    <row r="492">
      <c r="A492" s="274"/>
      <c r="B492" s="141"/>
      <c r="C492" s="44">
        <v>4.34630603E8</v>
      </c>
      <c r="D492" s="44">
        <v>2.364078117E9</v>
      </c>
      <c r="E492" s="44">
        <v>3.305964246E9</v>
      </c>
      <c r="F492" s="344"/>
      <c r="G492" s="44"/>
      <c r="H492" s="44">
        <v>2.358833198E9</v>
      </c>
      <c r="I492" s="44">
        <v>2.358833198E9</v>
      </c>
      <c r="J492" s="44">
        <v>1.7885253E8</v>
      </c>
      <c r="K492" s="44">
        <v>4.2029393E7</v>
      </c>
      <c r="L492" s="44"/>
      <c r="M492" s="44"/>
      <c r="N492" s="44"/>
    </row>
    <row r="493">
      <c r="A493" s="274" t="s">
        <v>11743</v>
      </c>
      <c r="B493" s="141"/>
      <c r="C493" s="44"/>
      <c r="D493" s="44"/>
      <c r="E493" s="44"/>
      <c r="F493" s="344"/>
      <c r="G493" s="44"/>
      <c r="H493" s="44"/>
      <c r="I493" s="44"/>
      <c r="J493" s="44"/>
      <c r="K493" s="44"/>
      <c r="L493" s="44"/>
      <c r="M493" s="44"/>
      <c r="N493" s="44"/>
    </row>
    <row r="494">
      <c r="A494" s="274"/>
      <c r="B494" s="141"/>
      <c r="C494" s="44">
        <v>2.7765577109E10</v>
      </c>
      <c r="D494" s="44">
        <v>2.9621369269E10</v>
      </c>
      <c r="E494" s="44">
        <v>2.9821571545E10</v>
      </c>
      <c r="F494" s="344"/>
      <c r="G494" s="44"/>
      <c r="H494" s="44">
        <v>4.1500172802E10</v>
      </c>
      <c r="I494" s="44">
        <v>4.1500172802E10</v>
      </c>
      <c r="J494" s="44">
        <v>3.997E10</v>
      </c>
      <c r="K494" s="44">
        <v>4.4795E10</v>
      </c>
      <c r="L494" s="44"/>
      <c r="M494" s="44"/>
      <c r="N494" s="44"/>
    </row>
    <row r="495" ht="15.75" customHeight="1">
      <c r="A495" s="348" t="s">
        <v>11723</v>
      </c>
      <c r="B495" s="155"/>
      <c r="C495" s="242"/>
      <c r="D495" s="242"/>
      <c r="E495" s="242"/>
      <c r="F495" s="349"/>
      <c r="G495" s="242"/>
      <c r="H495" s="242"/>
      <c r="I495" s="242"/>
      <c r="J495" s="242"/>
      <c r="K495" s="242"/>
      <c r="L495" s="242"/>
      <c r="M495" s="242"/>
      <c r="N495" s="242"/>
    </row>
    <row r="496" ht="15.75" customHeight="1">
      <c r="A496" s="274"/>
      <c r="B496" s="141"/>
      <c r="C496" s="44"/>
      <c r="D496" s="44"/>
      <c r="E496" s="44"/>
      <c r="F496" s="344"/>
      <c r="G496" s="44"/>
      <c r="H496" s="44"/>
      <c r="I496" s="44"/>
      <c r="J496" s="44"/>
      <c r="K496" s="44"/>
      <c r="L496" s="44"/>
      <c r="M496" s="44"/>
      <c r="N496" s="44"/>
    </row>
  </sheetData>
  <mergeCells count="5">
    <mergeCell ref="M2:N2"/>
    <mergeCell ref="J2:L2"/>
    <mergeCell ref="H2:I2"/>
    <mergeCell ref="C2:G2"/>
    <mergeCell ref="A2:B3"/>
  </mergeCells>
  <hyperlinks>
    <hyperlink r:id="rId1" ref="F1"/>
  </hyperlinks>
  <drawing r:id="rId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7.29" defaultRowHeight="15.0"/>
  <cols>
    <col customWidth="1" min="1" max="1" width="17.43"/>
    <col customWidth="1" min="2" max="2" width="6.29"/>
    <col customWidth="1" min="3" max="3" width="7.0"/>
    <col customWidth="1" min="4" max="4" width="47.57"/>
    <col customWidth="1" min="5" max="11" width="11.57"/>
    <col customWidth="1" min="12" max="12" width="35.29"/>
  </cols>
  <sheetData>
    <row r="1" ht="30.0" customHeight="1">
      <c r="A1" s="69" t="s">
        <v>2702</v>
      </c>
      <c r="B1" s="69" t="s">
        <v>2705</v>
      </c>
      <c r="C1" s="69" t="s">
        <v>2706</v>
      </c>
      <c r="D1" s="372" t="s">
        <v>4165</v>
      </c>
      <c r="E1" s="69" t="s">
        <v>123</v>
      </c>
      <c r="F1" s="69" t="s">
        <v>1177</v>
      </c>
      <c r="G1" s="69" t="s">
        <v>2577</v>
      </c>
      <c r="H1" s="69" t="s">
        <v>2578</v>
      </c>
      <c r="I1" s="69" t="s">
        <v>2580</v>
      </c>
      <c r="J1" s="69" t="s">
        <v>2581</v>
      </c>
      <c r="K1" s="69" t="s">
        <v>55</v>
      </c>
      <c r="L1" s="210" t="s">
        <v>4755</v>
      </c>
    </row>
    <row r="2">
      <c r="A2" s="83"/>
      <c r="B2" s="83"/>
      <c r="C2" s="83"/>
      <c r="D2" s="335" t="s">
        <v>3873</v>
      </c>
      <c r="E2" s="336"/>
      <c r="F2" s="336"/>
      <c r="G2" s="336"/>
      <c r="H2" s="336"/>
      <c r="I2" s="336"/>
      <c r="J2" s="336"/>
      <c r="K2" s="320"/>
      <c r="L2" s="274" t="str">
        <v>Kothrud regional office</v>
      </c>
    </row>
    <row r="3">
      <c r="A3" s="83"/>
      <c r="B3" s="83"/>
      <c r="C3" s="83"/>
      <c r="D3" s="335"/>
      <c r="E3" s="336"/>
      <c r="F3" s="336"/>
      <c r="G3" s="336"/>
      <c r="H3" s="336"/>
      <c r="I3" s="336"/>
      <c r="J3" s="336"/>
      <c r="K3" s="320"/>
      <c r="L3" s="274" t="str">
        <v/>
      </c>
    </row>
    <row r="4" ht="30.0" customHeight="1">
      <c r="A4" s="83" t="s">
        <v>4827</v>
      </c>
      <c r="B4" s="83">
        <v>26.0</v>
      </c>
      <c r="C4" s="83"/>
      <c r="D4" s="335" t="s">
        <v>4832</v>
      </c>
      <c r="E4" s="363">
        <v>2.4</v>
      </c>
      <c r="F4" s="363"/>
      <c r="G4" s="363"/>
      <c r="H4" s="363"/>
      <c r="I4" s="363"/>
      <c r="J4" s="363"/>
      <c r="K4" s="386">
        <v>2.4</v>
      </c>
      <c r="L4" s="274" t="str">
        <v>Ward no. Measures to reduce the speed limit to 26 on the same road freight</v>
      </c>
    </row>
    <row r="5" ht="30.0" customHeight="1">
      <c r="A5" s="83" t="s">
        <v>4854</v>
      </c>
      <c r="B5" s="83">
        <v>26.0</v>
      </c>
      <c r="C5" s="83"/>
      <c r="D5" s="335" t="s">
        <v>5260</v>
      </c>
      <c r="E5" s="363">
        <v>1.6</v>
      </c>
      <c r="F5" s="363"/>
      <c r="G5" s="363"/>
      <c r="H5" s="363"/>
      <c r="I5" s="363"/>
      <c r="J5" s="363"/>
      <c r="K5" s="386">
        <v>1.6</v>
      </c>
      <c r="L5" s="274" t="str">
        <v>Ward No. 26 sana .44 hanumananagara kelevadi rautavadi bhimanagara way to lay the viewer panel</v>
      </c>
    </row>
    <row r="6" ht="25.5" customHeight="1">
      <c r="A6" s="83" t="s">
        <v>5267</v>
      </c>
      <c r="B6" s="83" t="s">
        <v>5269</v>
      </c>
      <c r="C6" s="83" t="s">
        <v>4382</v>
      </c>
      <c r="D6" s="389" t="s">
        <v>5272</v>
      </c>
      <c r="E6" s="363"/>
      <c r="F6" s="363"/>
      <c r="G6" s="363"/>
      <c r="H6" s="363">
        <v>4.0</v>
      </c>
      <c r="I6" s="363"/>
      <c r="J6" s="363"/>
      <c r="K6" s="386">
        <v>4.0</v>
      </c>
      <c r="L6" s="274" t="str">
        <v>Ward no. 26 sanam .44, eradanvane, kelevadi, hanumananagara, rautavadi, vasantanagara, bhimanagara, accessible toilets, water tanks to fit</v>
      </c>
    </row>
    <row r="7" ht="30.0" customHeight="1">
      <c r="A7" s="83" t="s">
        <v>5296</v>
      </c>
      <c r="B7" s="83">
        <v>26.0</v>
      </c>
      <c r="C7" s="83"/>
      <c r="D7" s="335" t="s">
        <v>5299</v>
      </c>
      <c r="E7" s="363">
        <v>4.0</v>
      </c>
      <c r="F7" s="363"/>
      <c r="G7" s="363"/>
      <c r="H7" s="363"/>
      <c r="I7" s="363"/>
      <c r="J7" s="363"/>
      <c r="K7" s="386">
        <v>4.0</v>
      </c>
      <c r="L7" s="274" t="str">
        <v>Ward no. 26 draft development of roads, to develop all of the streams</v>
      </c>
    </row>
    <row r="8" ht="30.0" customHeight="1">
      <c r="A8" s="83" t="s">
        <v>5309</v>
      </c>
      <c r="B8" s="83">
        <v>26.0</v>
      </c>
      <c r="C8" s="83"/>
      <c r="D8" s="335" t="s">
        <v>5311</v>
      </c>
      <c r="E8" s="363"/>
      <c r="F8" s="363">
        <v>4.0</v>
      </c>
      <c r="G8" s="363"/>
      <c r="H8" s="363"/>
      <c r="I8" s="363"/>
      <c r="J8" s="363"/>
      <c r="K8" s="386">
        <v>4.0</v>
      </c>
      <c r="L8" s="274" t="str">
        <v>Ward No. 26 sanam .125 Raj Society of street lighting to settle in the colony.</v>
      </c>
    </row>
    <row r="9" ht="30.0" customHeight="1">
      <c r="A9" s="83" t="s">
        <v>5313</v>
      </c>
      <c r="B9" s="83">
        <v>26.0</v>
      </c>
      <c r="C9" s="212"/>
      <c r="D9" s="335" t="s">
        <v>5544</v>
      </c>
      <c r="E9" s="363"/>
      <c r="F9" s="363">
        <v>4.0</v>
      </c>
      <c r="G9" s="363"/>
      <c r="H9" s="363"/>
      <c r="I9" s="363"/>
      <c r="J9" s="363"/>
      <c r="K9" s="386">
        <v>4.0</v>
      </c>
      <c r="L9" s="274" t="str">
        <v>Ward No. 26 More vidayalaya Chowk to subways in lighting.</v>
      </c>
    </row>
    <row r="10">
      <c r="A10" s="83"/>
      <c r="B10" s="83">
        <v>26.0</v>
      </c>
      <c r="C10" s="83"/>
      <c r="D10" s="335"/>
      <c r="E10" s="363"/>
      <c r="F10" s="363"/>
      <c r="G10" s="363"/>
      <c r="H10" s="363"/>
      <c r="I10" s="363"/>
      <c r="J10" s="363"/>
      <c r="K10" s="386"/>
      <c r="L10" s="274" t="str">
        <v/>
      </c>
    </row>
    <row r="11">
      <c r="A11" s="83"/>
      <c r="B11" s="83">
        <v>26.0</v>
      </c>
      <c r="C11" s="83"/>
      <c r="D11" s="335" t="s">
        <v>3590</v>
      </c>
      <c r="E11" s="363">
        <v>8.0</v>
      </c>
      <c r="F11" s="363">
        <v>8.0</v>
      </c>
      <c r="G11" s="363"/>
      <c r="H11" s="363">
        <v>4.0</v>
      </c>
      <c r="I11" s="363"/>
      <c r="J11" s="363"/>
      <c r="K11" s="386">
        <v>20.0</v>
      </c>
      <c r="L11" s="274" t="str">
        <v>Total sum</v>
      </c>
    </row>
    <row r="12">
      <c r="A12" s="83"/>
      <c r="B12" s="83"/>
      <c r="C12" s="83"/>
      <c r="D12" s="335"/>
      <c r="E12" s="363"/>
      <c r="F12" s="363"/>
      <c r="G12" s="363"/>
      <c r="H12" s="363"/>
      <c r="I12" s="363"/>
      <c r="J12" s="363"/>
      <c r="K12" s="386"/>
      <c r="L12" s="274" t="str">
        <v/>
      </c>
    </row>
    <row r="13" ht="30.0" customHeight="1">
      <c r="A13" s="83" t="s">
        <v>5782</v>
      </c>
      <c r="B13" s="83">
        <v>27.0</v>
      </c>
      <c r="C13" s="83"/>
      <c r="D13" s="335" t="s">
        <v>5785</v>
      </c>
      <c r="E13" s="363"/>
      <c r="F13" s="363"/>
      <c r="G13" s="363"/>
      <c r="H13" s="363">
        <v>4.0</v>
      </c>
      <c r="I13" s="363"/>
      <c r="J13" s="363"/>
      <c r="K13" s="386">
        <v>4.0</v>
      </c>
      <c r="L13" s="274" t="str">
        <v>Ward asked to kokratikarana gallibola at No. p.27 sana .120 kiskidannagara khadoba</v>
      </c>
    </row>
    <row r="14" ht="30.0" customHeight="1">
      <c r="A14" s="83" t="s">
        <v>5804</v>
      </c>
      <c r="B14" s="83">
        <v>27.0</v>
      </c>
      <c r="C14" s="83"/>
      <c r="D14" s="335" t="s">
        <v>5812</v>
      </c>
      <c r="E14" s="363">
        <v>4.0</v>
      </c>
      <c r="F14" s="363"/>
      <c r="G14" s="363"/>
      <c r="H14" s="363"/>
      <c r="I14" s="363"/>
      <c r="J14" s="363"/>
      <c r="K14" s="386">
        <v>4.0</v>
      </c>
      <c r="L14" s="274" t="str">
        <v>Division No. p.27 sana .120 way to kokritikarana simeta at No. 28 panduranganagara</v>
      </c>
    </row>
    <row r="15" ht="30.0" customHeight="1">
      <c r="A15" s="83" t="s">
        <v>5829</v>
      </c>
      <c r="B15" s="83">
        <v>27.0</v>
      </c>
      <c r="C15" s="83"/>
      <c r="D15" s="335" t="s">
        <v>5835</v>
      </c>
      <c r="E15" s="363"/>
      <c r="F15" s="363"/>
      <c r="G15" s="363"/>
      <c r="H15" s="363">
        <v>4.0</v>
      </c>
      <c r="I15" s="363"/>
      <c r="J15" s="363"/>
      <c r="K15" s="386">
        <v>4.0</v>
      </c>
      <c r="L15" s="274" t="str">
        <v>Ward No. p.27 sana 111 sivakalyana Nagar slum to kokritikarana</v>
      </c>
    </row>
    <row r="16">
      <c r="A16" s="83" t="s">
        <v>5845</v>
      </c>
      <c r="B16" s="83">
        <v>27.0</v>
      </c>
      <c r="C16" s="83"/>
      <c r="D16" s="335" t="s">
        <v>5848</v>
      </c>
      <c r="E16" s="363">
        <v>4.0</v>
      </c>
      <c r="F16" s="363"/>
      <c r="G16" s="363"/>
      <c r="H16" s="363"/>
      <c r="I16" s="363"/>
      <c r="J16" s="363"/>
      <c r="K16" s="386">
        <v>4.0</v>
      </c>
      <c r="L16" s="274" t="str">
        <v>Ward No. 5, p.27 sana .120 jayabhavani town B to kokritikarana</v>
      </c>
    </row>
    <row r="17" ht="30.0" customHeight="1">
      <c r="A17" s="83" t="s">
        <v>5864</v>
      </c>
      <c r="B17" s="83">
        <v>27.0</v>
      </c>
      <c r="C17" s="83"/>
      <c r="D17" s="335" t="s">
        <v>5872</v>
      </c>
      <c r="E17" s="363"/>
      <c r="F17" s="363">
        <v>4.0</v>
      </c>
      <c r="G17" s="363"/>
      <c r="H17" s="363"/>
      <c r="I17" s="363"/>
      <c r="J17" s="363"/>
      <c r="K17" s="386">
        <v>4.0</v>
      </c>
      <c r="L17" s="274" t="str">
        <v>Ward No. p.27 kiskindhanagara parisaratila to gallibolata lighting</v>
      </c>
    </row>
    <row r="18" ht="30.0" customHeight="1">
      <c r="A18" s="83" t="s">
        <v>6151</v>
      </c>
      <c r="B18" s="83">
        <v>27.0</v>
      </c>
      <c r="C18" s="83"/>
      <c r="D18" s="335" t="s">
        <v>6155</v>
      </c>
      <c r="E18" s="363"/>
      <c r="F18" s="363">
        <v>4.0</v>
      </c>
      <c r="G18" s="363"/>
      <c r="H18" s="363"/>
      <c r="I18" s="363"/>
      <c r="J18" s="363"/>
      <c r="K18" s="386">
        <v>4.0</v>
      </c>
      <c r="L18" s="274" t="str">
        <v>Ward No. p.27 sana .120 jayabhavaninagara manage light gallibolata this place</v>
      </c>
    </row>
    <row r="19">
      <c r="A19" s="83"/>
      <c r="B19" s="83">
        <v>27.0</v>
      </c>
      <c r="C19" s="83"/>
      <c r="D19" s="335"/>
      <c r="E19" s="363"/>
      <c r="F19" s="363"/>
      <c r="G19" s="363"/>
      <c r="H19" s="363"/>
      <c r="I19" s="363"/>
      <c r="J19" s="363"/>
      <c r="K19" s="386"/>
      <c r="L19" s="274" t="str">
        <v/>
      </c>
    </row>
    <row r="20">
      <c r="A20" s="83"/>
      <c r="B20" s="83">
        <v>27.0</v>
      </c>
      <c r="C20" s="83"/>
      <c r="D20" s="335" t="s">
        <v>3590</v>
      </c>
      <c r="E20" s="363">
        <v>8.0</v>
      </c>
      <c r="F20" s="363">
        <v>8.0</v>
      </c>
      <c r="G20" s="363"/>
      <c r="H20" s="363">
        <v>8.0</v>
      </c>
      <c r="I20" s="363"/>
      <c r="J20" s="363"/>
      <c r="K20" s="386">
        <v>24.0</v>
      </c>
      <c r="L20" s="274" t="str">
        <v>Total sum</v>
      </c>
    </row>
    <row r="21">
      <c r="A21" s="83"/>
      <c r="B21" s="83"/>
      <c r="C21" s="83"/>
      <c r="D21" s="335"/>
      <c r="E21" s="363"/>
      <c r="F21" s="363"/>
      <c r="G21" s="363"/>
      <c r="H21" s="363"/>
      <c r="I21" s="363"/>
      <c r="J21" s="363"/>
      <c r="K21" s="386"/>
      <c r="L21" s="274" t="str">
        <v/>
      </c>
    </row>
    <row r="22">
      <c r="A22" s="83" t="s">
        <v>6176</v>
      </c>
      <c r="B22" s="83">
        <v>28.0</v>
      </c>
      <c r="C22" s="83"/>
      <c r="D22" s="335" t="s">
        <v>6178</v>
      </c>
      <c r="E22" s="363">
        <v>4.0</v>
      </c>
      <c r="F22" s="363"/>
      <c r="G22" s="363"/>
      <c r="H22" s="363"/>
      <c r="I22" s="363"/>
      <c r="J22" s="363"/>
      <c r="K22" s="386">
        <v>4.0</v>
      </c>
      <c r="L22" s="274" t="str">
        <v>Division No. 28 in the road to really</v>
      </c>
    </row>
    <row r="23">
      <c r="A23" s="83" t="s">
        <v>6189</v>
      </c>
      <c r="B23" s="83">
        <v>28.0</v>
      </c>
      <c r="C23" s="83"/>
      <c r="D23" s="335" t="s">
        <v>6193</v>
      </c>
      <c r="E23" s="363">
        <v>4.0</v>
      </c>
      <c r="F23" s="363"/>
      <c r="G23" s="363"/>
      <c r="H23" s="363"/>
      <c r="I23" s="363"/>
      <c r="J23" s="363"/>
      <c r="K23" s="386">
        <v>4.0</v>
      </c>
      <c r="L23" s="274" t="str">
        <v>Division No. 28 paramanhasa town way not to kokritikarana 11</v>
      </c>
    </row>
    <row r="24" ht="30.0" customHeight="1">
      <c r="A24" s="83" t="s">
        <v>6202</v>
      </c>
      <c r="B24" s="83">
        <v>28.0</v>
      </c>
      <c r="C24" s="83"/>
      <c r="D24" s="335" t="s">
        <v>6207</v>
      </c>
      <c r="E24" s="363">
        <v>4.0</v>
      </c>
      <c r="F24" s="363"/>
      <c r="G24" s="363"/>
      <c r="H24" s="363"/>
      <c r="I24" s="363"/>
      <c r="J24" s="363"/>
      <c r="K24" s="386">
        <v>4.0</v>
      </c>
      <c r="L24" s="274" t="str">
        <v>Division No. 28 in the side of the road to be really part of 4-5 ft</v>
      </c>
    </row>
    <row r="25" ht="30.0" customHeight="1">
      <c r="A25" s="83" t="s">
        <v>6215</v>
      </c>
      <c r="B25" s="83">
        <v>28.0</v>
      </c>
      <c r="C25" s="83"/>
      <c r="D25" s="335" t="s">
        <v>6220</v>
      </c>
      <c r="E25" s="363"/>
      <c r="F25" s="363"/>
      <c r="G25" s="363"/>
      <c r="H25" s="363">
        <v>4.0</v>
      </c>
      <c r="I25" s="363"/>
      <c r="J25" s="363"/>
      <c r="K25" s="386">
        <v>4.0</v>
      </c>
      <c r="L25" s="274" t="str">
        <v>Prakra 28 B, Postman Colony, Saibaba temple, the Maratha Confederacy at the drainage line removal and concrete.</v>
      </c>
    </row>
    <row r="26" ht="30.0" customHeight="1">
      <c r="A26" s="83" t="s">
        <v>6226</v>
      </c>
      <c r="B26" s="83">
        <v>28.0</v>
      </c>
      <c r="C26" s="83"/>
      <c r="D26" s="335" t="s">
        <v>6231</v>
      </c>
      <c r="E26" s="363"/>
      <c r="F26" s="363"/>
      <c r="G26" s="363"/>
      <c r="H26" s="363"/>
      <c r="I26" s="363"/>
      <c r="J26" s="363">
        <v>4.0</v>
      </c>
      <c r="K26" s="386">
        <v>4.0</v>
      </c>
      <c r="L26" s="274" t="str">
        <v>Prakra 28 B postman throw line drainage at the Maratha Confederacy colony Saibaba Temple</v>
      </c>
    </row>
    <row r="27" ht="30.0" customHeight="1">
      <c r="A27" s="83" t="s">
        <v>6242</v>
      </c>
      <c r="B27" s="83">
        <v>28.0</v>
      </c>
      <c r="C27" s="83"/>
      <c r="D27" s="335" t="s">
        <v>6246</v>
      </c>
      <c r="E27" s="363"/>
      <c r="F27" s="363"/>
      <c r="G27" s="363"/>
      <c r="H27" s="363"/>
      <c r="I27" s="363"/>
      <c r="J27" s="363">
        <v>4.0</v>
      </c>
      <c r="K27" s="386">
        <v>4.0</v>
      </c>
      <c r="L27" s="274" t="str">
        <v>Prakra 28 B, the rest of the tenement Shinde, throw them at the tenement drainage line</v>
      </c>
    </row>
    <row r="28" ht="30.0" customHeight="1">
      <c r="A28" s="83" t="s">
        <v>6254</v>
      </c>
      <c r="B28" s="83">
        <v>28.0</v>
      </c>
      <c r="C28" s="83"/>
      <c r="D28" s="335" t="s">
        <v>6259</v>
      </c>
      <c r="E28" s="363"/>
      <c r="F28" s="363"/>
      <c r="G28" s="363"/>
      <c r="H28" s="363"/>
      <c r="I28" s="363"/>
      <c r="J28" s="363">
        <v>4.0</v>
      </c>
      <c r="K28" s="386">
        <v>4.0</v>
      </c>
      <c r="L28" s="274" t="str">
        <v>Prakra 28 B, Sea Colony, Shriram Colony, removing drainage line at Dnyaneshwar colony.</v>
      </c>
    </row>
    <row r="29">
      <c r="A29" s="83"/>
      <c r="B29" s="83">
        <v>28.0</v>
      </c>
      <c r="C29" s="83"/>
      <c r="D29" s="335"/>
      <c r="E29" s="363"/>
      <c r="F29" s="363"/>
      <c r="G29" s="363"/>
      <c r="H29" s="363"/>
      <c r="I29" s="363"/>
      <c r="J29" s="363"/>
      <c r="K29" s="386"/>
      <c r="L29" s="274" t="str">
        <v/>
      </c>
    </row>
    <row r="30" ht="15.75" customHeight="1">
      <c r="A30" s="154"/>
      <c r="B30" s="154">
        <v>28.0</v>
      </c>
      <c r="C30" s="154"/>
      <c r="D30" s="397" t="s">
        <v>3590</v>
      </c>
      <c r="E30" s="371">
        <v>12.0</v>
      </c>
      <c r="F30" s="371"/>
      <c r="G30" s="371"/>
      <c r="H30" s="371">
        <v>4.0</v>
      </c>
      <c r="I30" s="371"/>
      <c r="J30" s="371">
        <v>12.0</v>
      </c>
      <c r="K30" s="398">
        <v>28.0</v>
      </c>
      <c r="L30" s="274" t="str">
        <v>Total sum</v>
      </c>
    </row>
    <row r="31" ht="15.75" customHeight="1">
      <c r="A31" s="83"/>
      <c r="B31" s="83"/>
      <c r="C31" s="83"/>
      <c r="D31" s="335"/>
      <c r="E31" s="363"/>
      <c r="F31" s="363"/>
      <c r="G31" s="363"/>
      <c r="H31" s="363"/>
      <c r="I31" s="363"/>
      <c r="J31" s="363"/>
      <c r="K31" s="386"/>
      <c r="L31" s="274" t="str">
        <v/>
      </c>
    </row>
    <row r="32" ht="30.0" customHeight="1">
      <c r="A32" s="83" t="s">
        <v>6347</v>
      </c>
      <c r="B32" s="83">
        <v>29.0</v>
      </c>
      <c r="C32" s="83"/>
      <c r="D32" s="335" t="s">
        <v>6352</v>
      </c>
      <c r="E32" s="363"/>
      <c r="F32" s="363"/>
      <c r="G32" s="363">
        <v>4.0</v>
      </c>
      <c r="H32" s="363"/>
      <c r="I32" s="363"/>
      <c r="J32" s="363"/>
      <c r="K32" s="386">
        <v>4.0</v>
      </c>
      <c r="L32" s="274" t="str">
        <v>Ward No. 29, Chandni Chowk to sit the bench grenaitace in Ramnagar.</v>
      </c>
    </row>
    <row r="33" ht="30.0" customHeight="1">
      <c r="A33" s="83" t="s">
        <v>6359</v>
      </c>
      <c r="B33" s="83">
        <v>29.0</v>
      </c>
      <c r="C33" s="83"/>
      <c r="D33" s="335" t="s">
        <v>6360</v>
      </c>
      <c r="E33" s="363">
        <v>4.0</v>
      </c>
      <c r="F33" s="363"/>
      <c r="G33" s="363"/>
      <c r="H33" s="363"/>
      <c r="I33" s="363"/>
      <c r="J33" s="363"/>
      <c r="K33" s="386">
        <v>4.0</v>
      </c>
      <c r="L33" s="274" t="str">
        <v>Ward No. 29 kumbare Township arches from the sidewalk to re Vitthal bamkeparyanta</v>
      </c>
    </row>
    <row r="34" ht="30.0" customHeight="1">
      <c r="A34" s="83" t="s">
        <v>6366</v>
      </c>
      <c r="B34" s="83">
        <v>29.0</v>
      </c>
      <c r="C34" s="83"/>
      <c r="D34" s="335" t="s">
        <v>6369</v>
      </c>
      <c r="E34" s="363"/>
      <c r="F34" s="363"/>
      <c r="G34" s="363"/>
      <c r="H34" s="363"/>
      <c r="I34" s="363"/>
      <c r="J34" s="363">
        <v>4.0</v>
      </c>
      <c r="K34" s="386">
        <v>4.0</v>
      </c>
      <c r="L34" s="274" t="str">
        <v>Ward No. 29 enadiepasana rodavaruna pakharabaga and tapovanakade to the streets to cast drainage line.</v>
      </c>
    </row>
    <row r="35" ht="30.0" customHeight="1">
      <c r="A35" s="83" t="s">
        <v>6377</v>
      </c>
      <c r="B35" s="83">
        <v>29.0</v>
      </c>
      <c r="C35" s="83"/>
      <c r="D35" s="335" t="s">
        <v>6378</v>
      </c>
      <c r="E35" s="363"/>
      <c r="F35" s="363">
        <v>4.0</v>
      </c>
      <c r="G35" s="363"/>
      <c r="H35" s="363"/>
      <c r="I35" s="363"/>
      <c r="J35" s="363"/>
      <c r="K35" s="386">
        <v>4.0</v>
      </c>
      <c r="L35" s="274" t="str">
        <v>Division No. 29 in Vrindavan Society elaidi changing tayubalaita old Lights to fit</v>
      </c>
    </row>
    <row r="36">
      <c r="A36" s="83" t="s">
        <v>6384</v>
      </c>
      <c r="B36" s="83">
        <v>29.0</v>
      </c>
      <c r="C36" s="83"/>
      <c r="D36" s="335" t="s">
        <v>6385</v>
      </c>
      <c r="E36" s="363"/>
      <c r="F36" s="363">
        <v>4.0</v>
      </c>
      <c r="G36" s="363"/>
      <c r="H36" s="363"/>
      <c r="I36" s="363"/>
      <c r="J36" s="363"/>
      <c r="K36" s="386">
        <v>4.0</v>
      </c>
      <c r="L36" s="274" t="str">
        <v>Ward No. 29 rohitanagara properties elaidi To set up the lights.</v>
      </c>
    </row>
    <row r="37">
      <c r="A37" s="83"/>
      <c r="B37" s="83">
        <v>29.0</v>
      </c>
      <c r="C37" s="83"/>
      <c r="D37" s="335"/>
      <c r="E37" s="363"/>
      <c r="F37" s="363"/>
      <c r="G37" s="363"/>
      <c r="H37" s="363"/>
      <c r="I37" s="363"/>
      <c r="J37" s="363"/>
      <c r="K37" s="386"/>
      <c r="L37" s="274" t="str">
        <v/>
      </c>
    </row>
    <row r="38">
      <c r="A38" s="83"/>
      <c r="B38" s="83">
        <v>29.0</v>
      </c>
      <c r="C38" s="83"/>
      <c r="D38" s="335" t="s">
        <v>3590</v>
      </c>
      <c r="E38" s="363">
        <v>4.0</v>
      </c>
      <c r="F38" s="363">
        <v>8.0</v>
      </c>
      <c r="G38" s="363">
        <v>4.0</v>
      </c>
      <c r="H38" s="363"/>
      <c r="I38" s="363"/>
      <c r="J38" s="363">
        <v>4.0</v>
      </c>
      <c r="K38" s="386">
        <v>20.0</v>
      </c>
      <c r="L38" s="274" t="str">
        <v>Total sum</v>
      </c>
    </row>
    <row r="39">
      <c r="A39" s="83"/>
      <c r="B39" s="83"/>
      <c r="C39" s="83"/>
      <c r="D39" s="335"/>
      <c r="E39" s="363"/>
      <c r="F39" s="363"/>
      <c r="G39" s="363"/>
      <c r="H39" s="363"/>
      <c r="I39" s="363"/>
      <c r="J39" s="363"/>
      <c r="K39" s="386"/>
      <c r="L39" s="274" t="str">
        <v/>
      </c>
    </row>
    <row r="40">
      <c r="A40" s="83" t="s">
        <v>6406</v>
      </c>
      <c r="B40" s="83">
        <v>34.0</v>
      </c>
      <c r="C40" s="83"/>
      <c r="D40" s="335" t="s">
        <v>6407</v>
      </c>
      <c r="E40" s="363">
        <v>4.0</v>
      </c>
      <c r="F40" s="363"/>
      <c r="G40" s="363"/>
      <c r="H40" s="363"/>
      <c r="I40" s="363"/>
      <c r="J40" s="363"/>
      <c r="K40" s="386">
        <v>4.0</v>
      </c>
      <c r="L40" s="274" t="str">
        <v>Ward no. To Concrete gallibolam in 34</v>
      </c>
    </row>
    <row r="41" ht="30.0" customHeight="1">
      <c r="A41" s="83" t="s">
        <v>6411</v>
      </c>
      <c r="B41" s="83">
        <v>34.0</v>
      </c>
      <c r="C41" s="83"/>
      <c r="D41" s="335" t="s">
        <v>6413</v>
      </c>
      <c r="E41" s="363">
        <v>4.0</v>
      </c>
      <c r="F41" s="363"/>
      <c r="G41" s="363"/>
      <c r="H41" s="363"/>
      <c r="I41" s="363"/>
      <c r="J41" s="363"/>
      <c r="K41" s="386">
        <v>4.0</v>
      </c>
      <c r="L41" s="274" t="str">
        <v>Prakra to decorations in Ireland 34 (relinga / Painting vakamanici Amendment)</v>
      </c>
    </row>
    <row r="42">
      <c r="A42" s="83" t="s">
        <v>6419</v>
      </c>
      <c r="B42" s="83">
        <v>34.0</v>
      </c>
      <c r="C42" s="83"/>
      <c r="D42" s="335" t="s">
        <v>6422</v>
      </c>
      <c r="E42" s="363"/>
      <c r="F42" s="363"/>
      <c r="G42" s="363">
        <v>4.0</v>
      </c>
      <c r="H42" s="363"/>
      <c r="I42" s="363"/>
      <c r="J42" s="363"/>
      <c r="K42" s="386">
        <v>4.0</v>
      </c>
      <c r="L42" s="274" t="str">
        <v>Ward no. 34 in Build basathambe</v>
      </c>
    </row>
    <row r="43" ht="30.0" customHeight="1">
      <c r="A43" s="83" t="s">
        <v>6425</v>
      </c>
      <c r="B43" s="83">
        <v>34.0</v>
      </c>
      <c r="C43" s="83"/>
      <c r="D43" s="335" t="s">
        <v>6982</v>
      </c>
      <c r="E43" s="363"/>
      <c r="F43" s="363"/>
      <c r="G43" s="363">
        <v>4.0</v>
      </c>
      <c r="H43" s="363"/>
      <c r="I43" s="363"/>
      <c r="J43" s="363"/>
      <c r="K43" s="386">
        <v>4.0</v>
      </c>
      <c r="L43" s="274" t="str">
        <v>Prakra 34 at the Municipal-owned / held milakatinna to be protected by the compound</v>
      </c>
    </row>
    <row r="44" ht="30.0" customHeight="1">
      <c r="A44" s="83" t="s">
        <v>6991</v>
      </c>
      <c r="B44" s="83">
        <v>34.0</v>
      </c>
      <c r="C44" s="83"/>
      <c r="D44" s="335" t="s">
        <v>6993</v>
      </c>
      <c r="E44" s="363"/>
      <c r="F44" s="363"/>
      <c r="G44" s="363">
        <v>4.0</v>
      </c>
      <c r="H44" s="363"/>
      <c r="I44" s="363"/>
      <c r="J44" s="363"/>
      <c r="K44" s="386">
        <v>4.0</v>
      </c>
      <c r="L44" s="274" t="str">
        <v>Prakra 34 in the old dangerous kamanici repair and decorate a new form of karena</v>
      </c>
    </row>
    <row r="45" ht="30.0" customHeight="1">
      <c r="A45" s="83" t="s">
        <v>7002</v>
      </c>
      <c r="B45" s="83">
        <v>34.0</v>
      </c>
      <c r="C45" s="83"/>
      <c r="D45" s="335" t="s">
        <v>7003</v>
      </c>
      <c r="E45" s="363">
        <v>4.0</v>
      </c>
      <c r="F45" s="363"/>
      <c r="G45" s="363"/>
      <c r="H45" s="363"/>
      <c r="I45" s="363"/>
      <c r="J45" s="363"/>
      <c r="K45" s="386">
        <v>4.0</v>
      </c>
      <c r="L45" s="274" t="str">
        <v>Ward no. 34 households in the dense concrete blocks and lay</v>
      </c>
    </row>
    <row r="46">
      <c r="A46" s="83" t="s">
        <v>7008</v>
      </c>
      <c r="B46" s="83">
        <v>34.0</v>
      </c>
      <c r="C46" s="83"/>
      <c r="D46" s="335" t="s">
        <v>7011</v>
      </c>
      <c r="E46" s="363"/>
      <c r="F46" s="363"/>
      <c r="G46" s="363"/>
      <c r="H46" s="363">
        <v>4.0</v>
      </c>
      <c r="I46" s="363"/>
      <c r="J46" s="363"/>
      <c r="K46" s="386">
        <v>4.0</v>
      </c>
      <c r="L46" s="274" t="str">
        <v>Prakra make toilet in the 34</v>
      </c>
    </row>
    <row r="47">
      <c r="A47" s="83"/>
      <c r="B47" s="83">
        <v>34.0</v>
      </c>
      <c r="C47" s="83"/>
      <c r="D47" s="335"/>
      <c r="E47" s="363"/>
      <c r="F47" s="363"/>
      <c r="G47" s="363"/>
      <c r="H47" s="363"/>
      <c r="I47" s="363"/>
      <c r="J47" s="363"/>
      <c r="K47" s="386"/>
      <c r="L47" s="274" t="str">
        <v/>
      </c>
    </row>
    <row r="48">
      <c r="A48" s="83"/>
      <c r="B48" s="83">
        <v>34.0</v>
      </c>
      <c r="C48" s="83"/>
      <c r="D48" s="335" t="s">
        <v>3590</v>
      </c>
      <c r="E48" s="363">
        <v>12.0</v>
      </c>
      <c r="F48" s="363"/>
      <c r="G48" s="363">
        <v>12.0</v>
      </c>
      <c r="H48" s="363">
        <v>4.0</v>
      </c>
      <c r="I48" s="363"/>
      <c r="J48" s="363"/>
      <c r="K48" s="386">
        <v>28.0</v>
      </c>
      <c r="L48" s="274" t="str">
        <v>Total sum</v>
      </c>
    </row>
    <row r="49">
      <c r="A49" s="83"/>
      <c r="B49" s="83"/>
      <c r="C49" s="83"/>
      <c r="D49" s="335"/>
      <c r="E49" s="363"/>
      <c r="F49" s="363"/>
      <c r="G49" s="363"/>
      <c r="H49" s="363"/>
      <c r="I49" s="363"/>
      <c r="J49" s="363"/>
      <c r="K49" s="386"/>
      <c r="L49" s="274" t="str">
        <v/>
      </c>
    </row>
    <row r="50">
      <c r="A50" s="83"/>
      <c r="B50" s="83"/>
      <c r="C50" s="83"/>
      <c r="D50" s="335" t="s">
        <v>4047</v>
      </c>
      <c r="E50" s="363">
        <v>44.0</v>
      </c>
      <c r="F50" s="363">
        <v>24.0</v>
      </c>
      <c r="G50" s="363">
        <v>16.0</v>
      </c>
      <c r="H50" s="363">
        <v>20.0</v>
      </c>
      <c r="I50" s="363"/>
      <c r="J50" s="363">
        <v>16.0</v>
      </c>
      <c r="K50" s="386">
        <v>120.0</v>
      </c>
      <c r="L50" s="274" t="str">
        <v>Regional Office coming addition Kothrud</v>
      </c>
    </row>
    <row r="51" ht="15.75" customHeight="1">
      <c r="A51" s="154"/>
      <c r="B51" s="154"/>
      <c r="C51" s="154"/>
      <c r="D51" s="370"/>
      <c r="E51" s="371"/>
      <c r="F51" s="371"/>
      <c r="G51" s="371"/>
      <c r="H51" s="371"/>
      <c r="I51" s="371"/>
      <c r="J51" s="371"/>
      <c r="K51" s="398"/>
      <c r="L51" s="274" t="str">
        <v/>
      </c>
    </row>
    <row r="52" ht="15.75" customHeight="1">
      <c r="A52" s="83"/>
      <c r="B52" s="83"/>
      <c r="C52" s="83"/>
      <c r="D52" s="335" t="s">
        <v>4059</v>
      </c>
      <c r="E52" s="363"/>
      <c r="F52" s="363"/>
      <c r="G52" s="363"/>
      <c r="H52" s="363"/>
      <c r="I52" s="363"/>
      <c r="J52" s="363"/>
      <c r="K52" s="386"/>
      <c r="L52" s="274" t="str">
        <v>Lalita karvenagara regional office</v>
      </c>
    </row>
    <row r="53">
      <c r="A53" s="83"/>
      <c r="B53" s="83"/>
      <c r="C53" s="83"/>
      <c r="D53" s="335"/>
      <c r="E53" s="363"/>
      <c r="F53" s="363"/>
      <c r="G53" s="363"/>
      <c r="H53" s="363"/>
      <c r="I53" s="363"/>
      <c r="J53" s="363"/>
      <c r="K53" s="386"/>
      <c r="L53" s="274" t="str">
        <v/>
      </c>
    </row>
    <row r="54">
      <c r="A54" s="83" t="s">
        <v>7064</v>
      </c>
      <c r="B54" s="83">
        <v>30.0</v>
      </c>
      <c r="C54" s="83"/>
      <c r="D54" s="335" t="s">
        <v>7068</v>
      </c>
      <c r="E54" s="363">
        <v>4.0</v>
      </c>
      <c r="F54" s="363"/>
      <c r="G54" s="363"/>
      <c r="H54" s="363"/>
      <c r="I54" s="363"/>
      <c r="J54" s="363"/>
      <c r="K54" s="386">
        <v>4.0</v>
      </c>
      <c r="L54" s="274" t="str">
        <v>Home Colony deploy each block to fit Hingna</v>
      </c>
    </row>
    <row r="55" ht="30.0" customHeight="1">
      <c r="A55" s="83" t="s">
        <v>7073</v>
      </c>
      <c r="B55" s="83">
        <v>30.0</v>
      </c>
      <c r="C55" s="83"/>
      <c r="D55" s="335" t="s">
        <v>7076</v>
      </c>
      <c r="E55" s="363"/>
      <c r="F55" s="363">
        <v>2.4</v>
      </c>
      <c r="G55" s="363"/>
      <c r="H55" s="363"/>
      <c r="I55" s="363"/>
      <c r="J55" s="363"/>
      <c r="K55" s="386">
        <v>2.4</v>
      </c>
      <c r="L55" s="274" t="str">
        <v>Home Colony Colony Marathwada College Hingna labor reform in the light of the main road</v>
      </c>
    </row>
    <row r="56" ht="60.0" customHeight="1">
      <c r="A56" s="83" t="s">
        <v>7081</v>
      </c>
      <c r="B56" s="83" t="s">
        <v>7083</v>
      </c>
      <c r="C56" s="83"/>
      <c r="D56" s="389" t="s">
        <v>7086</v>
      </c>
      <c r="E56" s="363"/>
      <c r="F56" s="363">
        <v>0.8</v>
      </c>
      <c r="G56" s="363"/>
      <c r="H56" s="363"/>
      <c r="I56" s="363"/>
      <c r="J56" s="363"/>
      <c r="K56" s="386">
        <v>0.8</v>
      </c>
      <c r="L56" s="274" t="str">
        <v>Vinayak Hospital to raghavadasa
School streetlight lay</v>
      </c>
    </row>
    <row r="57">
      <c r="A57" s="83"/>
      <c r="B57" s="83">
        <v>30.0</v>
      </c>
      <c r="C57" s="83"/>
      <c r="D57" s="335"/>
      <c r="E57" s="363"/>
      <c r="F57" s="363"/>
      <c r="G57" s="363"/>
      <c r="H57" s="363"/>
      <c r="I57" s="363"/>
      <c r="J57" s="363"/>
      <c r="K57" s="386"/>
      <c r="L57" s="274" t="str">
        <v/>
      </c>
    </row>
    <row r="58">
      <c r="A58" s="83"/>
      <c r="B58" s="83">
        <v>30.0</v>
      </c>
      <c r="C58" s="83"/>
      <c r="D58" s="335" t="s">
        <v>3590</v>
      </c>
      <c r="E58" s="363">
        <v>4.0</v>
      </c>
      <c r="F58" s="363">
        <v>3.2</v>
      </c>
      <c r="G58" s="363"/>
      <c r="H58" s="363"/>
      <c r="I58" s="363"/>
      <c r="J58" s="363"/>
      <c r="K58" s="386">
        <v>7.2</v>
      </c>
      <c r="L58" s="274" t="str">
        <v>Total sum</v>
      </c>
    </row>
    <row r="59">
      <c r="A59" s="83"/>
      <c r="B59" s="83"/>
      <c r="C59" s="83"/>
      <c r="D59" s="335"/>
      <c r="E59" s="363"/>
      <c r="F59" s="363"/>
      <c r="G59" s="363"/>
      <c r="H59" s="363"/>
      <c r="I59" s="363"/>
      <c r="J59" s="363"/>
      <c r="K59" s="386"/>
      <c r="L59" s="274" t="str">
        <v/>
      </c>
    </row>
    <row r="60" ht="30.0" customHeight="1">
      <c r="A60" s="83" t="s">
        <v>7107</v>
      </c>
      <c r="B60" s="83">
        <v>31.0</v>
      </c>
      <c r="C60" s="83"/>
      <c r="D60" s="335" t="s">
        <v>7110</v>
      </c>
      <c r="E60" s="363"/>
      <c r="F60" s="363"/>
      <c r="G60" s="363">
        <v>4.0</v>
      </c>
      <c r="H60" s="363"/>
      <c r="I60" s="363"/>
      <c r="J60" s="363"/>
      <c r="K60" s="386">
        <v>4.0</v>
      </c>
      <c r="L60" s="274" t="str">
        <v>Vanabai Barate School No. p.116 and 196 school children drinking at Ramnagar cement concrete tank construction</v>
      </c>
    </row>
    <row r="61" ht="30.0" customHeight="1">
      <c r="A61" s="83" t="s">
        <v>7116</v>
      </c>
      <c r="B61" s="83">
        <v>31.0</v>
      </c>
      <c r="C61" s="83"/>
      <c r="D61" s="335" t="s">
        <v>7119</v>
      </c>
      <c r="E61" s="363"/>
      <c r="F61" s="363"/>
      <c r="G61" s="363">
        <v>4.0</v>
      </c>
      <c r="H61" s="363"/>
      <c r="I61" s="363"/>
      <c r="J61" s="363"/>
      <c r="K61" s="386">
        <v>4.0</v>
      </c>
      <c r="L61" s="274" t="str">
        <v>Vanabai Barate School No. p.116 and 196 Ramnagar mulim at school for boys and arrange for independent children</v>
      </c>
    </row>
    <row r="62">
      <c r="A62" s="83"/>
      <c r="B62" s="83">
        <v>31.0</v>
      </c>
      <c r="C62" s="83"/>
      <c r="D62" s="335"/>
      <c r="E62" s="363"/>
      <c r="F62" s="363"/>
      <c r="G62" s="363"/>
      <c r="H62" s="363"/>
      <c r="I62" s="363"/>
      <c r="J62" s="363"/>
      <c r="K62" s="386"/>
      <c r="L62" s="274" t="str">
        <v/>
      </c>
    </row>
    <row r="63">
      <c r="A63" s="83"/>
      <c r="B63" s="83">
        <v>31.0</v>
      </c>
      <c r="C63" s="83"/>
      <c r="D63" s="335" t="s">
        <v>3590</v>
      </c>
      <c r="E63" s="363"/>
      <c r="F63" s="363"/>
      <c r="G63" s="363">
        <v>8.0</v>
      </c>
      <c r="H63" s="363"/>
      <c r="I63" s="363"/>
      <c r="J63" s="363"/>
      <c r="K63" s="386">
        <v>8.0</v>
      </c>
      <c r="L63" s="274" t="str">
        <v>Total sum</v>
      </c>
    </row>
    <row r="64">
      <c r="A64" s="83"/>
      <c r="B64" s="83"/>
      <c r="C64" s="83"/>
      <c r="D64" s="335"/>
      <c r="E64" s="363"/>
      <c r="F64" s="363"/>
      <c r="G64" s="363"/>
      <c r="H64" s="363"/>
      <c r="I64" s="363"/>
      <c r="J64" s="363"/>
      <c r="K64" s="386"/>
      <c r="L64" s="274" t="str">
        <v/>
      </c>
    </row>
    <row r="65">
      <c r="A65" s="83" t="s">
        <v>7135</v>
      </c>
      <c r="B65" s="83">
        <v>32.0</v>
      </c>
      <c r="C65" s="83"/>
      <c r="D65" s="335" t="s">
        <v>7136</v>
      </c>
      <c r="E65" s="363">
        <v>4.0</v>
      </c>
      <c r="F65" s="363"/>
      <c r="G65" s="363"/>
      <c r="H65" s="363"/>
      <c r="I65" s="363"/>
      <c r="J65" s="363"/>
      <c r="K65" s="386">
        <v>4.0</v>
      </c>
      <c r="L65" s="274" t="str">
        <v>Prakra 32 different places and to lay concrete block pevhinga</v>
      </c>
    </row>
    <row r="66">
      <c r="A66" s="83" t="s">
        <v>7141</v>
      </c>
      <c r="B66" s="83">
        <v>32.0</v>
      </c>
      <c r="C66" s="83" t="s">
        <v>1714</v>
      </c>
      <c r="D66" s="335" t="s">
        <v>7146</v>
      </c>
      <c r="E66" s="363"/>
      <c r="F66" s="363"/>
      <c r="G66" s="363"/>
      <c r="H66" s="363">
        <v>4.0</v>
      </c>
      <c r="I66" s="363"/>
      <c r="J66" s="363"/>
      <c r="K66" s="386">
        <v>4.0</v>
      </c>
      <c r="L66" s="274" t="str">
        <v>To lay down lane, and other campus in lekara pevhinga block</v>
      </c>
    </row>
    <row r="67">
      <c r="A67" s="83" t="s">
        <v>7149</v>
      </c>
      <c r="B67" s="83">
        <v>32.0</v>
      </c>
      <c r="C67" s="83"/>
      <c r="D67" s="335" t="s">
        <v>7152</v>
      </c>
      <c r="E67" s="363"/>
      <c r="F67" s="363">
        <v>4.0</v>
      </c>
      <c r="G67" s="363"/>
      <c r="H67" s="363"/>
      <c r="I67" s="363"/>
      <c r="J67" s="363"/>
      <c r="K67" s="386">
        <v>4.0</v>
      </c>
      <c r="L67" s="274" t="str">
        <v>Energy saving Fitting to fit in 32 prakra</v>
      </c>
    </row>
    <row r="68" ht="75.0" customHeight="1">
      <c r="A68" s="83" t="s">
        <v>7154</v>
      </c>
      <c r="B68" s="83" t="s">
        <v>7156</v>
      </c>
      <c r="C68" s="83"/>
      <c r="D68" s="389" t="s">
        <v>7159</v>
      </c>
      <c r="E68" s="363"/>
      <c r="F68" s="363">
        <v>4.0</v>
      </c>
      <c r="G68" s="363"/>
      <c r="H68" s="363"/>
      <c r="I68" s="363"/>
      <c r="J68" s="363"/>
      <c r="K68" s="386">
        <v>4.0</v>
      </c>
      <c r="L68" s="274" t="str">
        <v>Karvenagara kenolakhalila 1 to 10 Streets and Manmohan Powered society, Chintamani Society mall lighting improvements
To</v>
      </c>
    </row>
    <row r="69">
      <c r="A69" s="83"/>
      <c r="B69" s="83">
        <v>32.0</v>
      </c>
      <c r="C69" s="83"/>
      <c r="D69" s="335"/>
      <c r="E69" s="363"/>
      <c r="F69" s="363"/>
      <c r="G69" s="363"/>
      <c r="H69" s="363"/>
      <c r="I69" s="363"/>
      <c r="J69" s="363"/>
      <c r="K69" s="386"/>
      <c r="L69" s="274" t="str">
        <v/>
      </c>
    </row>
    <row r="70">
      <c r="A70" s="83"/>
      <c r="B70" s="83">
        <v>32.0</v>
      </c>
      <c r="C70" s="83"/>
      <c r="D70" s="335" t="s">
        <v>3590</v>
      </c>
      <c r="E70" s="363">
        <v>4.0</v>
      </c>
      <c r="F70" s="363">
        <v>8.0</v>
      </c>
      <c r="G70" s="363"/>
      <c r="H70" s="363">
        <v>4.0</v>
      </c>
      <c r="I70" s="363"/>
      <c r="J70" s="363"/>
      <c r="K70" s="386">
        <v>16.0</v>
      </c>
      <c r="L70" s="274" t="str">
        <v>Total sum</v>
      </c>
    </row>
    <row r="71">
      <c r="A71" s="83"/>
      <c r="B71" s="83"/>
      <c r="C71" s="83"/>
      <c r="D71" s="335"/>
      <c r="E71" s="363"/>
      <c r="F71" s="363"/>
      <c r="G71" s="363"/>
      <c r="H71" s="363"/>
      <c r="I71" s="363"/>
      <c r="J71" s="363"/>
      <c r="K71" s="386"/>
      <c r="L71" s="274" t="str">
        <v/>
      </c>
    </row>
    <row r="72" ht="30.0" customHeight="1">
      <c r="A72" s="83" t="s">
        <v>7180</v>
      </c>
      <c r="B72" s="83">
        <v>33.0</v>
      </c>
      <c r="C72" s="83"/>
      <c r="D72" s="335" t="s">
        <v>7183</v>
      </c>
      <c r="E72" s="363">
        <v>4.0</v>
      </c>
      <c r="F72" s="363"/>
      <c r="G72" s="363"/>
      <c r="H72" s="363"/>
      <c r="I72" s="363"/>
      <c r="J72" s="363"/>
      <c r="K72" s="386">
        <v>4.0</v>
      </c>
      <c r="L72" s="274" t="str">
        <v>Dahanukara colony (a) tejasanagara and Konkan Express Chowk area of ​​navigable panel thereof</v>
      </c>
    </row>
    <row r="73">
      <c r="A73" s="83" t="s">
        <v>7188</v>
      </c>
      <c r="B73" s="83">
        <v>33.0</v>
      </c>
      <c r="C73" s="83"/>
      <c r="D73" s="335" t="s">
        <v>7191</v>
      </c>
      <c r="E73" s="363">
        <v>4.0</v>
      </c>
      <c r="F73" s="363"/>
      <c r="G73" s="363"/>
      <c r="H73" s="363"/>
      <c r="I73" s="363"/>
      <c r="J73" s="363"/>
      <c r="K73" s="386">
        <v>4.0</v>
      </c>
      <c r="L73" s="274" t="str">
        <v>Concrete block pevhinga and to society at santibana</v>
      </c>
    </row>
    <row r="74" ht="30.0" customHeight="1">
      <c r="A74" s="83" t="s">
        <v>7196</v>
      </c>
      <c r="B74" s="83">
        <v>33.0</v>
      </c>
      <c r="C74" s="83"/>
      <c r="D74" s="335" t="s">
        <v>7199</v>
      </c>
      <c r="E74" s="363"/>
      <c r="F74" s="363"/>
      <c r="G74" s="363">
        <v>4.0</v>
      </c>
      <c r="H74" s="363"/>
      <c r="I74" s="363"/>
      <c r="J74" s="363"/>
      <c r="K74" s="386">
        <v>4.0</v>
      </c>
      <c r="L74" s="274" t="str">
        <v>Prakra 33 B dahanukara Colony presence mansion toilet and bathroom make</v>
      </c>
    </row>
    <row r="75">
      <c r="A75" s="83" t="s">
        <v>7202</v>
      </c>
      <c r="B75" s="83">
        <v>33.0</v>
      </c>
      <c r="C75" s="83"/>
      <c r="D75" s="335" t="s">
        <v>7191</v>
      </c>
      <c r="E75" s="363"/>
      <c r="F75" s="363"/>
      <c r="G75" s="363"/>
      <c r="H75" s="363">
        <v>4.0</v>
      </c>
      <c r="I75" s="363"/>
      <c r="J75" s="363"/>
      <c r="K75" s="386">
        <v>4.0</v>
      </c>
      <c r="L75" s="274" t="str">
        <v>Concrete block pevhinga and to society at santibana</v>
      </c>
    </row>
    <row r="76" ht="30.0" customHeight="1">
      <c r="A76" s="83" t="s">
        <v>7207</v>
      </c>
      <c r="B76" s="83">
        <v>33.0</v>
      </c>
      <c r="C76" s="83"/>
      <c r="D76" s="335" t="s">
        <v>7209</v>
      </c>
      <c r="E76" s="363"/>
      <c r="F76" s="363">
        <v>4.0</v>
      </c>
      <c r="G76" s="363"/>
      <c r="H76" s="363"/>
      <c r="I76" s="363"/>
      <c r="J76" s="363"/>
      <c r="K76" s="386">
        <v>4.0</v>
      </c>
      <c r="L76" s="274" t="str">
        <v>Reform dahanukara colony and L ú minagara area lighting</v>
      </c>
    </row>
    <row r="77">
      <c r="A77" s="83"/>
      <c r="B77" s="83">
        <v>33.0</v>
      </c>
      <c r="C77" s="83"/>
      <c r="D77" s="335"/>
      <c r="E77" s="363"/>
      <c r="F77" s="363"/>
      <c r="G77" s="363"/>
      <c r="H77" s="363"/>
      <c r="I77" s="363"/>
      <c r="J77" s="363"/>
      <c r="K77" s="386"/>
      <c r="L77" s="274" t="str">
        <v/>
      </c>
    </row>
    <row r="78">
      <c r="A78" s="83"/>
      <c r="B78" s="83">
        <v>33.0</v>
      </c>
      <c r="C78" s="83"/>
      <c r="D78" s="335" t="s">
        <v>3590</v>
      </c>
      <c r="E78" s="363">
        <v>8.0</v>
      </c>
      <c r="F78" s="363">
        <v>4.0</v>
      </c>
      <c r="G78" s="363">
        <v>4.0</v>
      </c>
      <c r="H78" s="363">
        <v>4.0</v>
      </c>
      <c r="I78" s="363"/>
      <c r="J78" s="363"/>
      <c r="K78" s="386">
        <v>20.0</v>
      </c>
      <c r="L78" s="274" t="str">
        <v>Total sum</v>
      </c>
    </row>
    <row r="79">
      <c r="A79" s="83"/>
      <c r="B79" s="83"/>
      <c r="C79" s="83"/>
      <c r="D79" s="335"/>
      <c r="E79" s="363"/>
      <c r="F79" s="363"/>
      <c r="G79" s="363"/>
      <c r="H79" s="363"/>
      <c r="I79" s="363"/>
      <c r="J79" s="363"/>
      <c r="K79" s="386"/>
      <c r="L79" s="274" t="str">
        <v/>
      </c>
    </row>
    <row r="80">
      <c r="A80" s="83"/>
      <c r="B80" s="83"/>
      <c r="C80" s="83"/>
      <c r="D80" s="335" t="s">
        <v>4915</v>
      </c>
      <c r="E80" s="363">
        <v>16.0</v>
      </c>
      <c r="F80" s="363">
        <v>15.2</v>
      </c>
      <c r="G80" s="363">
        <v>12.0</v>
      </c>
      <c r="H80" s="363">
        <v>8.0</v>
      </c>
      <c r="I80" s="363"/>
      <c r="J80" s="363"/>
      <c r="K80" s="386">
        <v>51.2</v>
      </c>
      <c r="L80" s="274" t="str">
        <v>Lalita karvenagara regional office coming sum</v>
      </c>
    </row>
    <row r="81" ht="15.75" customHeight="1">
      <c r="A81" s="154"/>
      <c r="B81" s="154"/>
      <c r="C81" s="154"/>
      <c r="D81" s="370"/>
      <c r="E81" s="371"/>
      <c r="F81" s="371"/>
      <c r="G81" s="371"/>
      <c r="H81" s="371"/>
      <c r="I81" s="371"/>
      <c r="J81" s="371"/>
      <c r="K81" s="398"/>
      <c r="L81" s="274" t="str">
        <v/>
      </c>
    </row>
    <row r="82" ht="15.75" customHeight="1">
      <c r="A82" s="83"/>
      <c r="B82" s="83"/>
      <c r="C82" s="83"/>
      <c r="D82" s="335" t="s">
        <v>6024</v>
      </c>
      <c r="E82" s="363"/>
      <c r="F82" s="363"/>
      <c r="G82" s="363"/>
      <c r="H82" s="363"/>
      <c r="I82" s="363"/>
      <c r="J82" s="363"/>
      <c r="K82" s="386"/>
      <c r="L82" s="274" t="str">
        <v>Bhavani Peth regional office</v>
      </c>
    </row>
    <row r="83">
      <c r="A83" s="83"/>
      <c r="B83" s="83"/>
      <c r="C83" s="83"/>
      <c r="D83" s="335"/>
      <c r="E83" s="363"/>
      <c r="F83" s="363"/>
      <c r="G83" s="363"/>
      <c r="H83" s="363"/>
      <c r="I83" s="363"/>
      <c r="J83" s="363"/>
      <c r="K83" s="386"/>
      <c r="L83" s="274" t="str">
        <v/>
      </c>
    </row>
    <row r="84" ht="30.0" customHeight="1">
      <c r="A84" s="83" t="s">
        <v>7247</v>
      </c>
      <c r="B84" s="83">
        <v>39.0</v>
      </c>
      <c r="C84" s="83"/>
      <c r="D84" s="335" t="s">
        <v>7250</v>
      </c>
      <c r="E84" s="363"/>
      <c r="F84" s="363"/>
      <c r="G84" s="363">
        <v>4.0</v>
      </c>
      <c r="H84" s="363"/>
      <c r="I84" s="363"/>
      <c r="J84" s="363"/>
      <c r="K84" s="386">
        <v>4.0</v>
      </c>
      <c r="L84" s="274" t="str">
        <v>Ward No. .39 for wet waste jiravanyace machine to lay waste management</v>
      </c>
    </row>
    <row r="85" ht="30.0" customHeight="1">
      <c r="A85" s="83" t="s">
        <v>7258</v>
      </c>
      <c r="B85" s="83">
        <v>39.0</v>
      </c>
      <c r="C85" s="83"/>
      <c r="D85" s="335" t="s">
        <v>7261</v>
      </c>
      <c r="E85" s="363"/>
      <c r="F85" s="363"/>
      <c r="G85" s="363">
        <v>4.0</v>
      </c>
      <c r="H85" s="363"/>
      <c r="I85" s="363"/>
      <c r="J85" s="363"/>
      <c r="K85" s="386">
        <v>4.0</v>
      </c>
      <c r="L85" s="274" t="str">
        <v>Prakra .39, Health mansion for dhakala car (waste vahatukikarita) is essential</v>
      </c>
    </row>
    <row r="86" ht="30.0" customHeight="1">
      <c r="A86" s="83" t="s">
        <v>7271</v>
      </c>
      <c r="B86" s="83">
        <v>39.0</v>
      </c>
      <c r="C86" s="83"/>
      <c r="D86" s="335" t="s">
        <v>7274</v>
      </c>
      <c r="E86" s="363"/>
      <c r="F86" s="363"/>
      <c r="G86" s="363"/>
      <c r="H86" s="363"/>
      <c r="I86" s="363">
        <v>4.0</v>
      </c>
      <c r="J86" s="363"/>
      <c r="K86" s="386">
        <v>4.0</v>
      </c>
      <c r="L86" s="274" t="str">
        <v>Prakra .39 Monday Peth gharanka 130 to 150 on Monday at 6-inch water line to cast Peth</v>
      </c>
    </row>
    <row r="87">
      <c r="A87" s="83"/>
      <c r="B87" s="83">
        <v>39.0</v>
      </c>
      <c r="C87" s="83"/>
      <c r="D87" s="335"/>
      <c r="E87" s="363"/>
      <c r="F87" s="363"/>
      <c r="G87" s="363"/>
      <c r="H87" s="363"/>
      <c r="I87" s="363"/>
      <c r="J87" s="363"/>
      <c r="K87" s="386"/>
      <c r="L87" s="274" t="str">
        <v/>
      </c>
    </row>
    <row r="88">
      <c r="A88" s="83"/>
      <c r="B88" s="83">
        <v>39.0</v>
      </c>
      <c r="C88" s="83"/>
      <c r="D88" s="335" t="s">
        <v>3590</v>
      </c>
      <c r="E88" s="363"/>
      <c r="F88" s="363"/>
      <c r="G88" s="363">
        <v>8.0</v>
      </c>
      <c r="H88" s="363"/>
      <c r="I88" s="363">
        <v>4.0</v>
      </c>
      <c r="J88" s="363"/>
      <c r="K88" s="386">
        <v>12.0</v>
      </c>
      <c r="L88" s="274" t="str">
        <v>Total sum</v>
      </c>
    </row>
    <row r="89">
      <c r="A89" s="83"/>
      <c r="B89" s="83"/>
      <c r="C89" s="83"/>
      <c r="D89" s="335"/>
      <c r="E89" s="363"/>
      <c r="F89" s="363"/>
      <c r="G89" s="363"/>
      <c r="H89" s="363"/>
      <c r="I89" s="363"/>
      <c r="J89" s="363"/>
      <c r="K89" s="386"/>
      <c r="L89" s="274" t="str">
        <v/>
      </c>
    </row>
    <row r="90" ht="30.0" customHeight="1">
      <c r="A90" s="83" t="s">
        <v>7320</v>
      </c>
      <c r="B90" s="83">
        <v>47.0</v>
      </c>
      <c r="C90" s="83"/>
      <c r="D90" s="335" t="s">
        <v>7324</v>
      </c>
      <c r="E90" s="363"/>
      <c r="F90" s="363"/>
      <c r="G90" s="363">
        <v>4.0</v>
      </c>
      <c r="H90" s="363"/>
      <c r="I90" s="363"/>
      <c r="J90" s="363"/>
      <c r="K90" s="386">
        <v>4.0</v>
      </c>
      <c r="L90" s="274" t="str">
        <v>Ward No. .47 for wet waste jiravanyace machine to lay waste management</v>
      </c>
    </row>
    <row r="91">
      <c r="A91" s="83"/>
      <c r="B91" s="83">
        <v>47.0</v>
      </c>
      <c r="C91" s="83"/>
      <c r="D91" s="335"/>
      <c r="E91" s="363"/>
      <c r="F91" s="363"/>
      <c r="G91" s="363"/>
      <c r="H91" s="363"/>
      <c r="I91" s="363"/>
      <c r="J91" s="363"/>
      <c r="K91" s="386"/>
      <c r="L91" s="274" t="str">
        <v/>
      </c>
    </row>
    <row r="92">
      <c r="A92" s="83"/>
      <c r="B92" s="83">
        <v>47.0</v>
      </c>
      <c r="C92" s="83"/>
      <c r="D92" s="335" t="s">
        <v>3590</v>
      </c>
      <c r="E92" s="363"/>
      <c r="F92" s="363"/>
      <c r="G92" s="363">
        <v>4.0</v>
      </c>
      <c r="H92" s="363"/>
      <c r="I92" s="363"/>
      <c r="J92" s="363"/>
      <c r="K92" s="386">
        <v>4.0</v>
      </c>
      <c r="L92" s="274" t="str">
        <v>Total sum</v>
      </c>
    </row>
    <row r="93">
      <c r="A93" s="83"/>
      <c r="B93" s="83"/>
      <c r="C93" s="83"/>
      <c r="D93" s="335"/>
      <c r="E93" s="363"/>
      <c r="F93" s="363"/>
      <c r="G93" s="363"/>
      <c r="H93" s="363"/>
      <c r="I93" s="363"/>
      <c r="J93" s="363"/>
      <c r="K93" s="386"/>
      <c r="L93" s="274" t="str">
        <v/>
      </c>
    </row>
    <row r="94" ht="30.0" customHeight="1">
      <c r="A94" s="83" t="s">
        <v>7371</v>
      </c>
      <c r="B94" s="83">
        <v>48.0</v>
      </c>
      <c r="C94" s="83"/>
      <c r="D94" s="335" t="s">
        <v>7377</v>
      </c>
      <c r="E94" s="363"/>
      <c r="F94" s="363"/>
      <c r="G94" s="363">
        <v>4.0</v>
      </c>
      <c r="H94" s="363"/>
      <c r="I94" s="363"/>
      <c r="J94" s="363"/>
      <c r="K94" s="386">
        <v>4.0</v>
      </c>
      <c r="L94" s="274" t="str">
        <v>Ward No. .48 for wet waste jiravanyace machine to lay waste management</v>
      </c>
    </row>
    <row r="95">
      <c r="A95" s="83"/>
      <c r="B95" s="83">
        <v>48.0</v>
      </c>
      <c r="C95" s="83"/>
      <c r="D95" s="335"/>
      <c r="E95" s="363"/>
      <c r="F95" s="363"/>
      <c r="G95" s="363"/>
      <c r="H95" s="363"/>
      <c r="I95" s="363"/>
      <c r="J95" s="363"/>
      <c r="K95" s="386"/>
      <c r="L95" s="274" t="str">
        <v/>
      </c>
    </row>
    <row r="96">
      <c r="A96" s="83"/>
      <c r="B96" s="83">
        <v>48.0</v>
      </c>
      <c r="C96" s="83"/>
      <c r="D96" s="335" t="s">
        <v>3590</v>
      </c>
      <c r="E96" s="363"/>
      <c r="F96" s="363"/>
      <c r="G96" s="363">
        <v>4.0</v>
      </c>
      <c r="H96" s="363"/>
      <c r="I96" s="363"/>
      <c r="J96" s="363"/>
      <c r="K96" s="386">
        <v>4.0</v>
      </c>
      <c r="L96" s="274" t="str">
        <v>Total sum</v>
      </c>
    </row>
    <row r="97">
      <c r="A97" s="83"/>
      <c r="B97" s="83"/>
      <c r="C97" s="83"/>
      <c r="D97" s="335"/>
      <c r="E97" s="363"/>
      <c r="F97" s="363"/>
      <c r="G97" s="363"/>
      <c r="H97" s="363"/>
      <c r="I97" s="363"/>
      <c r="J97" s="363"/>
      <c r="K97" s="386"/>
      <c r="L97" s="274" t="str">
        <v/>
      </c>
    </row>
    <row r="98" ht="30.0" customHeight="1">
      <c r="A98" s="83" t="s">
        <v>7416</v>
      </c>
      <c r="B98" s="83">
        <v>59.0</v>
      </c>
      <c r="C98" s="83"/>
      <c r="D98" s="335" t="s">
        <v>7422</v>
      </c>
      <c r="E98" s="363"/>
      <c r="F98" s="363"/>
      <c r="G98" s="363">
        <v>4.0</v>
      </c>
      <c r="H98" s="363"/>
      <c r="I98" s="363"/>
      <c r="J98" s="363"/>
      <c r="K98" s="386">
        <v>4.0</v>
      </c>
      <c r="L98" s="274" t="str">
        <v>Ward No. 59 Timber Market Here to health in the furniture factory</v>
      </c>
    </row>
    <row r="99" ht="30.0" customHeight="1">
      <c r="A99" s="83" t="s">
        <v>7432</v>
      </c>
      <c r="B99" s="83">
        <v>59.0</v>
      </c>
      <c r="C99" s="83"/>
      <c r="D99" s="335" t="s">
        <v>7440</v>
      </c>
      <c r="E99" s="363"/>
      <c r="F99" s="363"/>
      <c r="G99" s="363">
        <v>4.0</v>
      </c>
      <c r="H99" s="363"/>
      <c r="I99" s="363"/>
      <c r="J99" s="363"/>
      <c r="K99" s="386">
        <v>4.0</v>
      </c>
      <c r="L99" s="274" t="str">
        <v>Ward No. 59 machine to lay waste management for wet waste jiravanyace</v>
      </c>
    </row>
    <row r="100">
      <c r="A100" s="83"/>
      <c r="B100" s="83">
        <v>59.0</v>
      </c>
      <c r="C100" s="83"/>
      <c r="D100" s="335"/>
      <c r="E100" s="363"/>
      <c r="F100" s="363"/>
      <c r="G100" s="363"/>
      <c r="H100" s="363"/>
      <c r="I100" s="363"/>
      <c r="J100" s="363"/>
      <c r="K100" s="386"/>
      <c r="L100" s="274" t="str">
        <v/>
      </c>
    </row>
    <row r="101">
      <c r="A101" s="83"/>
      <c r="B101" s="83">
        <v>59.0</v>
      </c>
      <c r="C101" s="83"/>
      <c r="D101" s="335" t="s">
        <v>3590</v>
      </c>
      <c r="E101" s="363"/>
      <c r="F101" s="363"/>
      <c r="G101" s="363">
        <v>8.0</v>
      </c>
      <c r="H101" s="363"/>
      <c r="I101" s="363"/>
      <c r="J101" s="363"/>
      <c r="K101" s="386">
        <v>8.0</v>
      </c>
      <c r="L101" s="274" t="str">
        <v>Total sum</v>
      </c>
    </row>
    <row r="102">
      <c r="A102" s="83"/>
      <c r="B102" s="83"/>
      <c r="C102" s="83"/>
      <c r="D102" s="335"/>
      <c r="E102" s="363"/>
      <c r="F102" s="363"/>
      <c r="G102" s="363"/>
      <c r="H102" s="363"/>
      <c r="I102" s="363"/>
      <c r="J102" s="363"/>
      <c r="K102" s="386"/>
      <c r="L102" s="274" t="str">
        <v/>
      </c>
    </row>
    <row r="103" ht="30.0" customHeight="1">
      <c r="A103" s="83" t="s">
        <v>7482</v>
      </c>
      <c r="B103" s="83">
        <v>60.0</v>
      </c>
      <c r="C103" s="83"/>
      <c r="D103" s="335" t="s">
        <v>7486</v>
      </c>
      <c r="E103" s="363"/>
      <c r="F103" s="363"/>
      <c r="G103" s="363">
        <v>4.0</v>
      </c>
      <c r="H103" s="363"/>
      <c r="I103" s="363"/>
      <c r="J103" s="363"/>
      <c r="K103" s="386">
        <v>4.0</v>
      </c>
      <c r="L103" s="274" t="str">
        <v>Ward No. 60 machine to lay waste management for wet waste jiravanyace</v>
      </c>
    </row>
    <row r="104">
      <c r="A104" s="83"/>
      <c r="B104" s="83">
        <v>60.0</v>
      </c>
      <c r="C104" s="83"/>
      <c r="D104" s="335"/>
      <c r="E104" s="363"/>
      <c r="F104" s="363"/>
      <c r="G104" s="363"/>
      <c r="H104" s="363"/>
      <c r="I104" s="363"/>
      <c r="J104" s="363"/>
      <c r="K104" s="386"/>
      <c r="L104" s="274" t="str">
        <v/>
      </c>
    </row>
    <row r="105">
      <c r="A105" s="83"/>
      <c r="B105" s="83">
        <v>60.0</v>
      </c>
      <c r="C105" s="83"/>
      <c r="D105" s="335" t="s">
        <v>3590</v>
      </c>
      <c r="E105" s="363"/>
      <c r="F105" s="363"/>
      <c r="G105" s="363">
        <v>4.0</v>
      </c>
      <c r="H105" s="363"/>
      <c r="I105" s="363"/>
      <c r="J105" s="363"/>
      <c r="K105" s="386">
        <v>4.0</v>
      </c>
      <c r="L105" s="274" t="str">
        <v>Total sum</v>
      </c>
    </row>
    <row r="106">
      <c r="A106" s="83"/>
      <c r="B106" s="83"/>
      <c r="C106" s="83"/>
      <c r="D106" s="335"/>
      <c r="E106" s="363"/>
      <c r="F106" s="363"/>
      <c r="G106" s="363"/>
      <c r="H106" s="363"/>
      <c r="I106" s="363"/>
      <c r="J106" s="363"/>
      <c r="K106" s="386"/>
      <c r="L106" s="274" t="str">
        <v/>
      </c>
    </row>
    <row r="107" ht="30.0" customHeight="1">
      <c r="A107" s="83" t="s">
        <v>7531</v>
      </c>
      <c r="B107" s="83">
        <v>65.0</v>
      </c>
      <c r="C107" s="83"/>
      <c r="D107" s="335" t="s">
        <v>7532</v>
      </c>
      <c r="E107" s="363">
        <v>4.0</v>
      </c>
      <c r="F107" s="363"/>
      <c r="G107" s="363"/>
      <c r="H107" s="363"/>
      <c r="I107" s="363"/>
      <c r="J107" s="363"/>
      <c r="K107" s="386">
        <v>4.0</v>
      </c>
      <c r="L107" s="274" t="str">
        <v>Two bus stops in front of the neighbors and make prakra 65 Sonawane Hospital</v>
      </c>
    </row>
    <row r="108" ht="30.0" customHeight="1">
      <c r="A108" s="83" t="s">
        <v>7536</v>
      </c>
      <c r="B108" s="83">
        <v>65.0</v>
      </c>
      <c r="C108" s="83"/>
      <c r="D108" s="335" t="s">
        <v>7539</v>
      </c>
      <c r="E108" s="363"/>
      <c r="F108" s="363"/>
      <c r="G108" s="363">
        <v>4.0</v>
      </c>
      <c r="H108" s="363"/>
      <c r="I108" s="363"/>
      <c r="J108" s="363"/>
      <c r="K108" s="386">
        <v>4.0</v>
      </c>
      <c r="L108" s="274" t="str">
        <v>Ward No. 65 machine to lay waste management for wet waste jiravanyace</v>
      </c>
    </row>
    <row r="109">
      <c r="A109" s="83"/>
      <c r="B109" s="83">
        <v>65.0</v>
      </c>
      <c r="C109" s="83"/>
      <c r="D109" s="335"/>
      <c r="E109" s="363"/>
      <c r="F109" s="363"/>
      <c r="G109" s="363"/>
      <c r="H109" s="363"/>
      <c r="I109" s="363"/>
      <c r="J109" s="363"/>
      <c r="K109" s="386"/>
      <c r="L109" s="274" t="str">
        <v/>
      </c>
    </row>
    <row r="110">
      <c r="A110" s="83"/>
      <c r="B110" s="83">
        <v>65.0</v>
      </c>
      <c r="C110" s="83"/>
      <c r="D110" s="335" t="s">
        <v>3590</v>
      </c>
      <c r="E110" s="363">
        <v>4.0</v>
      </c>
      <c r="F110" s="363"/>
      <c r="G110" s="363">
        <v>4.0</v>
      </c>
      <c r="H110" s="363"/>
      <c r="I110" s="363"/>
      <c r="J110" s="363"/>
      <c r="K110" s="386">
        <v>8.0</v>
      </c>
      <c r="L110" s="274" t="str">
        <v>Total sum</v>
      </c>
    </row>
    <row r="111">
      <c r="A111" s="83"/>
      <c r="B111" s="83"/>
      <c r="C111" s="83"/>
      <c r="D111" s="335"/>
      <c r="E111" s="363"/>
      <c r="F111" s="363"/>
      <c r="G111" s="363"/>
      <c r="H111" s="363"/>
      <c r="I111" s="363"/>
      <c r="J111" s="363"/>
      <c r="K111" s="386"/>
      <c r="L111" s="274" t="str">
        <v/>
      </c>
    </row>
    <row r="112">
      <c r="A112" s="83"/>
      <c r="B112" s="83"/>
      <c r="C112" s="83"/>
      <c r="D112" s="335" t="s">
        <v>7401</v>
      </c>
      <c r="E112" s="363">
        <v>4.0</v>
      </c>
      <c r="F112" s="363"/>
      <c r="G112" s="363">
        <v>32.0</v>
      </c>
      <c r="H112" s="363"/>
      <c r="I112" s="363">
        <v>4.0</v>
      </c>
      <c r="J112" s="363"/>
      <c r="K112" s="386">
        <v>40.0</v>
      </c>
      <c r="L112" s="274" t="str">
        <v>Bhavani Peth regional office coming sum</v>
      </c>
    </row>
    <row r="113" ht="15.75" customHeight="1">
      <c r="A113" s="154"/>
      <c r="B113" s="154"/>
      <c r="C113" s="154"/>
      <c r="D113" s="370"/>
      <c r="E113" s="371"/>
      <c r="F113" s="371"/>
      <c r="G113" s="371"/>
      <c r="H113" s="371"/>
      <c r="I113" s="371"/>
      <c r="J113" s="371"/>
      <c r="K113" s="398"/>
      <c r="L113" s="274" t="str">
        <v/>
      </c>
    </row>
    <row r="114" ht="15.75" customHeight="1">
      <c r="A114" s="83"/>
      <c r="B114" s="83"/>
      <c r="C114" s="83"/>
      <c r="D114" s="335" t="s">
        <v>7418</v>
      </c>
      <c r="E114" s="363"/>
      <c r="F114" s="363"/>
      <c r="G114" s="363"/>
      <c r="H114" s="363"/>
      <c r="I114" s="363"/>
      <c r="J114" s="363"/>
      <c r="K114" s="386"/>
      <c r="L114" s="274" t="str">
        <v>Tilak Road Regional Office</v>
      </c>
    </row>
    <row r="115">
      <c r="A115" s="83"/>
      <c r="B115" s="83"/>
      <c r="C115" s="83"/>
      <c r="D115" s="335"/>
      <c r="E115" s="363"/>
      <c r="F115" s="363"/>
      <c r="G115" s="363"/>
      <c r="H115" s="363"/>
      <c r="I115" s="363"/>
      <c r="J115" s="363"/>
      <c r="K115" s="386"/>
      <c r="L115" s="274" t="str">
        <v/>
      </c>
    </row>
    <row r="116" ht="30.0" customHeight="1">
      <c r="A116" s="83" t="s">
        <v>7617</v>
      </c>
      <c r="B116" s="83">
        <v>52.0</v>
      </c>
      <c r="C116" s="83"/>
      <c r="D116" s="335" t="s">
        <v>7622</v>
      </c>
      <c r="E116" s="363">
        <v>4.0</v>
      </c>
      <c r="F116" s="363"/>
      <c r="G116" s="363"/>
      <c r="H116" s="363"/>
      <c r="I116" s="363"/>
      <c r="J116" s="363"/>
      <c r="K116" s="386">
        <v>4.0</v>
      </c>
      <c r="L116" s="274" t="str">
        <v>Entry to the pool floor to really ward No. 52 dandekarapula</v>
      </c>
    </row>
    <row r="117">
      <c r="A117" s="83" t="s">
        <v>7628</v>
      </c>
      <c r="B117" s="83">
        <v>52.0</v>
      </c>
      <c r="C117" s="83"/>
      <c r="D117" s="335" t="s">
        <v>7629</v>
      </c>
      <c r="E117" s="363">
        <v>4.0</v>
      </c>
      <c r="F117" s="363"/>
      <c r="G117" s="363"/>
      <c r="H117" s="363"/>
      <c r="I117" s="363"/>
      <c r="J117" s="363"/>
      <c r="K117" s="386">
        <v>4.0</v>
      </c>
      <c r="L117" s="274" t="str">
        <v>The road in front of No. 52 Division to really pune Hospital</v>
      </c>
    </row>
    <row r="118" ht="30.0" customHeight="1">
      <c r="A118" s="83" t="s">
        <v>7636</v>
      </c>
      <c r="B118" s="83">
        <v>52.0</v>
      </c>
      <c r="C118" s="83"/>
      <c r="D118" s="335" t="s">
        <v>7639</v>
      </c>
      <c r="E118" s="363"/>
      <c r="F118" s="363">
        <v>4.0</v>
      </c>
      <c r="G118" s="363"/>
      <c r="H118" s="363"/>
      <c r="I118" s="363"/>
      <c r="J118" s="363"/>
      <c r="K118" s="386">
        <v>4.0</v>
      </c>
      <c r="L118" s="274" t="str">
        <v>Ward No. 52, Mr. Vivek apartment to lay piemasi colony pathadive</v>
      </c>
    </row>
    <row r="119">
      <c r="A119" s="83" t="s">
        <v>7651</v>
      </c>
      <c r="B119" s="83">
        <v>52.0</v>
      </c>
      <c r="C119" s="83"/>
      <c r="D119" s="335" t="s">
        <v>7658</v>
      </c>
      <c r="E119" s="363"/>
      <c r="F119" s="363">
        <v>4.0</v>
      </c>
      <c r="G119" s="363"/>
      <c r="H119" s="363"/>
      <c r="I119" s="363"/>
      <c r="J119" s="363"/>
      <c r="K119" s="386">
        <v>4.0</v>
      </c>
      <c r="L119" s="274" t="str">
        <v>Division No. 52 dattavadi lay pathadipa area.</v>
      </c>
    </row>
    <row r="120">
      <c r="A120" s="83"/>
      <c r="B120" s="83">
        <v>52.0</v>
      </c>
      <c r="C120" s="83"/>
      <c r="D120" s="335"/>
      <c r="E120" s="363"/>
      <c r="F120" s="363"/>
      <c r="G120" s="363"/>
      <c r="H120" s="363"/>
      <c r="I120" s="363"/>
      <c r="J120" s="363"/>
      <c r="K120" s="386"/>
      <c r="L120" s="274" t="str">
        <v/>
      </c>
    </row>
    <row r="121">
      <c r="A121" s="83"/>
      <c r="B121" s="83">
        <v>52.0</v>
      </c>
      <c r="C121" s="83"/>
      <c r="D121" s="335" t="s">
        <v>3590</v>
      </c>
      <c r="E121" s="363">
        <v>8.0</v>
      </c>
      <c r="F121" s="363">
        <v>8.0</v>
      </c>
      <c r="G121" s="363"/>
      <c r="H121" s="363"/>
      <c r="I121" s="363"/>
      <c r="J121" s="363"/>
      <c r="K121" s="386">
        <v>16.0</v>
      </c>
      <c r="L121" s="274" t="str">
        <v>Total sum</v>
      </c>
    </row>
    <row r="122">
      <c r="A122" s="83"/>
      <c r="B122" s="83"/>
      <c r="C122" s="83"/>
      <c r="D122" s="335"/>
      <c r="E122" s="363"/>
      <c r="F122" s="363"/>
      <c r="G122" s="363"/>
      <c r="H122" s="363"/>
      <c r="I122" s="363"/>
      <c r="J122" s="363"/>
      <c r="K122" s="386"/>
      <c r="L122" s="274" t="str">
        <v/>
      </c>
    </row>
    <row r="123" ht="30.0" customHeight="1">
      <c r="A123" s="83" t="s">
        <v>7712</v>
      </c>
      <c r="B123" s="83">
        <v>53.0</v>
      </c>
      <c r="C123" s="83"/>
      <c r="D123" s="335" t="s">
        <v>7715</v>
      </c>
      <c r="E123" s="363"/>
      <c r="F123" s="363"/>
      <c r="G123" s="363">
        <v>4.0</v>
      </c>
      <c r="H123" s="363"/>
      <c r="I123" s="363"/>
      <c r="J123" s="363"/>
      <c r="K123" s="386">
        <v>4.0</v>
      </c>
      <c r="L123" s="274" t="str">
        <v>Division of tasks that need to be different for the No. 53 Ganesh immersion.</v>
      </c>
    </row>
    <row r="124" ht="30.0" customHeight="1">
      <c r="A124" s="83" t="s">
        <v>7731</v>
      </c>
      <c r="B124" s="83">
        <v>53.0</v>
      </c>
      <c r="C124" s="83"/>
      <c r="D124" s="335" t="s">
        <v>7737</v>
      </c>
      <c r="E124" s="363"/>
      <c r="F124" s="363">
        <v>4.0</v>
      </c>
      <c r="G124" s="363"/>
      <c r="H124" s="363"/>
      <c r="I124" s="363"/>
      <c r="J124" s="363"/>
      <c r="K124" s="386">
        <v>4.0</v>
      </c>
      <c r="L124" s="274" t="str">
        <v>A Division No. 53 Hall Lane Hingna Khurd at Nityananda and change pathadipa area.</v>
      </c>
    </row>
    <row r="125" ht="30.0" customHeight="1">
      <c r="A125" s="83" t="s">
        <v>7748</v>
      </c>
      <c r="B125" s="83">
        <v>53.0</v>
      </c>
      <c r="C125" s="83"/>
      <c r="D125" s="335" t="s">
        <v>7752</v>
      </c>
      <c r="E125" s="363"/>
      <c r="F125" s="363">
        <v>4.0</v>
      </c>
      <c r="G125" s="363"/>
      <c r="H125" s="363"/>
      <c r="I125" s="363"/>
      <c r="J125" s="363"/>
      <c r="K125" s="386">
        <v>4.0</v>
      </c>
      <c r="L125" s="274" t="str">
        <v>Ward No. 53 in A Hingna Khurd sanam lay pathadipa area khorada 6.</v>
      </c>
    </row>
    <row r="126" ht="30.0" customHeight="1">
      <c r="A126" s="83" t="s">
        <v>7763</v>
      </c>
      <c r="B126" s="83">
        <v>53.0</v>
      </c>
      <c r="C126" s="83"/>
      <c r="D126" s="335" t="s">
        <v>7770</v>
      </c>
      <c r="E126" s="363"/>
      <c r="F126" s="363">
        <v>1.6</v>
      </c>
      <c r="G126" s="363"/>
      <c r="H126" s="363"/>
      <c r="I126" s="363"/>
      <c r="J126" s="363"/>
      <c r="K126" s="386">
        <v>1.6</v>
      </c>
      <c r="L126" s="274" t="str">
        <v>Ward No. 53 A sanam .120 / 40, sahunagara, lay at ganesamala lights LE.</v>
      </c>
    </row>
    <row r="127">
      <c r="A127" s="83"/>
      <c r="B127" s="83">
        <v>53.0</v>
      </c>
      <c r="C127" s="83"/>
      <c r="D127" s="335"/>
      <c r="E127" s="363"/>
      <c r="F127" s="363"/>
      <c r="G127" s="363"/>
      <c r="H127" s="363"/>
      <c r="I127" s="363"/>
      <c r="J127" s="363"/>
      <c r="K127" s="386"/>
      <c r="L127" s="274" t="str">
        <v/>
      </c>
    </row>
    <row r="128">
      <c r="A128" s="83"/>
      <c r="B128" s="83">
        <v>53.0</v>
      </c>
      <c r="C128" s="83"/>
      <c r="D128" s="335" t="s">
        <v>3590</v>
      </c>
      <c r="E128" s="363"/>
      <c r="F128" s="363">
        <v>9.6</v>
      </c>
      <c r="G128" s="363">
        <v>4.0</v>
      </c>
      <c r="H128" s="363"/>
      <c r="I128" s="363"/>
      <c r="J128" s="363"/>
      <c r="K128" s="386">
        <v>13.6</v>
      </c>
      <c r="L128" s="274" t="str">
        <v>Total sum</v>
      </c>
    </row>
    <row r="129">
      <c r="A129" s="83"/>
      <c r="B129" s="83"/>
      <c r="C129" s="83"/>
      <c r="D129" s="335"/>
      <c r="E129" s="363"/>
      <c r="F129" s="363"/>
      <c r="G129" s="363"/>
      <c r="H129" s="363"/>
      <c r="I129" s="363"/>
      <c r="J129" s="363"/>
      <c r="K129" s="386"/>
      <c r="L129" s="274" t="str">
        <v/>
      </c>
    </row>
    <row r="130" ht="30.0" customHeight="1">
      <c r="A130" s="83" t="s">
        <v>7831</v>
      </c>
      <c r="B130" s="83">
        <v>54.0</v>
      </c>
      <c r="C130" s="83"/>
      <c r="D130" s="335" t="s">
        <v>7836</v>
      </c>
      <c r="E130" s="363"/>
      <c r="F130" s="363">
        <v>4.0</v>
      </c>
      <c r="G130" s="363"/>
      <c r="H130" s="363"/>
      <c r="I130" s="363"/>
      <c r="J130" s="363"/>
      <c r="K130" s="386">
        <v>4.0</v>
      </c>
      <c r="L130" s="274" t="str">
        <v>Ward No. .54 hayaklisa Society to shift the company to lay light pole</v>
      </c>
    </row>
    <row r="131" ht="30.0" customHeight="1">
      <c r="A131" s="83" t="s">
        <v>7851</v>
      </c>
      <c r="B131" s="83">
        <v>54.0</v>
      </c>
      <c r="C131" s="83"/>
      <c r="D131" s="335" t="s">
        <v>7853</v>
      </c>
      <c r="E131" s="363"/>
      <c r="F131" s="363">
        <v>4.0</v>
      </c>
      <c r="G131" s="363"/>
      <c r="H131" s="363"/>
      <c r="I131" s="363"/>
      <c r="J131" s="363"/>
      <c r="K131" s="386">
        <v>4.0</v>
      </c>
      <c r="L131" s="274" t="str">
        <v>Ward No. .54 sinhagadaroda lagada vineyard and Dutt krsnai court hayamasta lay.</v>
      </c>
    </row>
    <row r="132">
      <c r="A132" s="83"/>
      <c r="B132" s="83">
        <v>54.0</v>
      </c>
      <c r="C132" s="83"/>
      <c r="D132" s="335"/>
      <c r="E132" s="363"/>
      <c r="F132" s="363"/>
      <c r="G132" s="363"/>
      <c r="H132" s="363"/>
      <c r="I132" s="363"/>
      <c r="J132" s="363"/>
      <c r="K132" s="386"/>
      <c r="L132" s="274" t="str">
        <v/>
      </c>
    </row>
    <row r="133">
      <c r="A133" s="83"/>
      <c r="B133" s="83">
        <v>54.0</v>
      </c>
      <c r="C133" s="83"/>
      <c r="D133" s="335" t="s">
        <v>3590</v>
      </c>
      <c r="E133" s="363"/>
      <c r="F133" s="363">
        <v>8.0</v>
      </c>
      <c r="G133" s="363"/>
      <c r="H133" s="363"/>
      <c r="I133" s="363"/>
      <c r="J133" s="363"/>
      <c r="K133" s="386">
        <v>8.0</v>
      </c>
      <c r="L133" s="274" t="str">
        <v>Total sum</v>
      </c>
    </row>
    <row r="134" ht="15.75" customHeight="1">
      <c r="A134" s="154"/>
      <c r="B134" s="154"/>
      <c r="C134" s="154"/>
      <c r="D134" s="370"/>
      <c r="E134" s="371"/>
      <c r="F134" s="371"/>
      <c r="G134" s="371"/>
      <c r="H134" s="371"/>
      <c r="I134" s="371"/>
      <c r="J134" s="371"/>
      <c r="K134" s="398"/>
      <c r="L134" s="274" t="str">
        <v/>
      </c>
    </row>
    <row r="135" ht="30.75" customHeight="1">
      <c r="A135" s="83" t="s">
        <v>7907</v>
      </c>
      <c r="B135" s="83">
        <v>55.0</v>
      </c>
      <c r="C135" s="83"/>
      <c r="D135" s="335" t="s">
        <v>7912</v>
      </c>
      <c r="E135" s="363">
        <v>4.0</v>
      </c>
      <c r="F135" s="363"/>
      <c r="G135" s="363"/>
      <c r="H135" s="363"/>
      <c r="I135" s="363"/>
      <c r="J135" s="363"/>
      <c r="K135" s="386">
        <v>4.0</v>
      </c>
      <c r="L135" s="274" t="str">
        <v>Gaurav Patil Nagar Ward No .55 Dangat to pevhara hole apartment.</v>
      </c>
    </row>
    <row r="136" ht="30.0" customHeight="1">
      <c r="A136" s="83" t="s">
        <v>7933</v>
      </c>
      <c r="B136" s="83">
        <v>55.0</v>
      </c>
      <c r="C136" s="83"/>
      <c r="D136" s="335" t="s">
        <v>7939</v>
      </c>
      <c r="E136" s="363">
        <v>4.0</v>
      </c>
      <c r="F136" s="363"/>
      <c r="G136" s="363"/>
      <c r="H136" s="363"/>
      <c r="I136" s="363"/>
      <c r="J136" s="363"/>
      <c r="K136" s="386">
        <v>4.0</v>
      </c>
      <c r="L136" s="274" t="str">
        <v>Division No. .55 enough to really Vihar road near jadhavanagara</v>
      </c>
    </row>
    <row r="137" ht="30.0" customHeight="1">
      <c r="A137" s="83" t="s">
        <v>7950</v>
      </c>
      <c r="B137" s="83">
        <v>55.0</v>
      </c>
      <c r="C137" s="83"/>
      <c r="D137" s="335" t="s">
        <v>7957</v>
      </c>
      <c r="E137" s="363"/>
      <c r="F137" s="363">
        <v>4.0</v>
      </c>
      <c r="G137" s="363"/>
      <c r="H137" s="363"/>
      <c r="I137" s="363"/>
      <c r="J137" s="363"/>
      <c r="K137" s="386">
        <v>4.0</v>
      </c>
      <c r="L137" s="274" t="str">
        <v>Ward No. .54 Raja Yoga Society and lay on the road elaididive pole.</v>
      </c>
    </row>
    <row r="138">
      <c r="A138" s="83" t="s">
        <v>7965</v>
      </c>
      <c r="B138" s="83">
        <v>55.0</v>
      </c>
      <c r="C138" s="83"/>
      <c r="D138" s="335" t="s">
        <v>7972</v>
      </c>
      <c r="E138" s="363"/>
      <c r="F138" s="363">
        <v>4.0</v>
      </c>
      <c r="G138" s="363"/>
      <c r="H138" s="363"/>
      <c r="I138" s="363"/>
      <c r="J138" s="363"/>
      <c r="K138" s="386">
        <v>4.0</v>
      </c>
      <c r="L138" s="274" t="str">
        <v>Ward No. .55 vadaganva Budruk area elaidi To set up the lights.</v>
      </c>
    </row>
    <row r="139">
      <c r="A139" s="83"/>
      <c r="B139" s="83">
        <v>55.0</v>
      </c>
      <c r="C139" s="83"/>
      <c r="D139" s="335"/>
      <c r="E139" s="363"/>
      <c r="F139" s="363"/>
      <c r="G139" s="363"/>
      <c r="H139" s="363"/>
      <c r="I139" s="363"/>
      <c r="J139" s="363"/>
      <c r="K139" s="386"/>
      <c r="L139" s="274" t="str">
        <v/>
      </c>
    </row>
    <row r="140">
      <c r="A140" s="83"/>
      <c r="B140" s="83">
        <v>55.0</v>
      </c>
      <c r="C140" s="83"/>
      <c r="D140" s="335" t="s">
        <v>3590</v>
      </c>
      <c r="E140" s="363">
        <v>8.0</v>
      </c>
      <c r="F140" s="363">
        <v>8.0</v>
      </c>
      <c r="G140" s="363"/>
      <c r="H140" s="363"/>
      <c r="I140" s="363"/>
      <c r="J140" s="363"/>
      <c r="K140" s="386">
        <v>16.0</v>
      </c>
      <c r="L140" s="274" t="str">
        <v>Total sum</v>
      </c>
    </row>
    <row r="141">
      <c r="A141" s="83"/>
      <c r="B141" s="83"/>
      <c r="C141" s="83"/>
      <c r="D141" s="335"/>
      <c r="E141" s="363"/>
      <c r="F141" s="363"/>
      <c r="G141" s="363"/>
      <c r="H141" s="363"/>
      <c r="I141" s="363"/>
      <c r="J141" s="363"/>
      <c r="K141" s="386"/>
      <c r="L141" s="274" t="str">
        <v/>
      </c>
    </row>
    <row r="142">
      <c r="A142" s="83" t="s">
        <v>8025</v>
      </c>
      <c r="B142" s="83">
        <v>56.0</v>
      </c>
      <c r="C142" s="83"/>
      <c r="D142" s="335" t="s">
        <v>8027</v>
      </c>
      <c r="E142" s="363"/>
      <c r="F142" s="363">
        <v>2.4</v>
      </c>
      <c r="G142" s="363"/>
      <c r="H142" s="363"/>
      <c r="I142" s="363"/>
      <c r="J142" s="363"/>
      <c r="K142" s="386">
        <v>2.4</v>
      </c>
      <c r="L142" s="274" t="str">
        <v>Division No. .56 panamala lay streetlight at settlement.</v>
      </c>
    </row>
    <row r="143">
      <c r="A143" s="83"/>
      <c r="B143" s="83">
        <v>56.0</v>
      </c>
      <c r="C143" s="83"/>
      <c r="D143" s="335"/>
      <c r="E143" s="363"/>
      <c r="F143" s="363"/>
      <c r="G143" s="363"/>
      <c r="H143" s="363"/>
      <c r="I143" s="363"/>
      <c r="J143" s="363"/>
      <c r="K143" s="386"/>
      <c r="L143" s="274" t="str">
        <v/>
      </c>
    </row>
    <row r="144">
      <c r="A144" s="83"/>
      <c r="B144" s="83">
        <v>56.0</v>
      </c>
      <c r="C144" s="83"/>
      <c r="D144" s="335" t="s">
        <v>3590</v>
      </c>
      <c r="E144" s="363"/>
      <c r="F144" s="363">
        <v>2.4</v>
      </c>
      <c r="G144" s="363"/>
      <c r="H144" s="363"/>
      <c r="I144" s="363"/>
      <c r="J144" s="363"/>
      <c r="K144" s="386">
        <v>2.4</v>
      </c>
      <c r="L144" s="274" t="str">
        <v>Total sum</v>
      </c>
    </row>
    <row r="145">
      <c r="A145" s="83"/>
      <c r="B145" s="83"/>
      <c r="C145" s="83"/>
      <c r="D145" s="335"/>
      <c r="E145" s="363"/>
      <c r="F145" s="363"/>
      <c r="G145" s="363"/>
      <c r="H145" s="363"/>
      <c r="I145" s="363"/>
      <c r="J145" s="363"/>
      <c r="K145" s="386"/>
      <c r="L145" s="274" t="str">
        <v/>
      </c>
    </row>
    <row r="146">
      <c r="A146" s="83"/>
      <c r="B146" s="83"/>
      <c r="C146" s="83"/>
      <c r="D146" s="335" t="s">
        <v>7820</v>
      </c>
      <c r="E146" s="363">
        <v>16.0</v>
      </c>
      <c r="F146" s="363">
        <v>36.0</v>
      </c>
      <c r="G146" s="363">
        <v>4.0</v>
      </c>
      <c r="H146" s="363"/>
      <c r="I146" s="363"/>
      <c r="J146" s="363"/>
      <c r="K146" s="386">
        <v>56.0</v>
      </c>
      <c r="L146" s="274" t="str">
        <v>Tilak Road Regional Office coming sum</v>
      </c>
    </row>
    <row r="147" ht="15.75" customHeight="1">
      <c r="A147" s="154"/>
      <c r="B147" s="154"/>
      <c r="C147" s="154"/>
      <c r="D147" s="370"/>
      <c r="E147" s="371"/>
      <c r="F147" s="371"/>
      <c r="G147" s="371"/>
      <c r="H147" s="371"/>
      <c r="I147" s="371"/>
      <c r="J147" s="371"/>
      <c r="K147" s="398"/>
      <c r="L147" s="274" t="str">
        <v/>
      </c>
    </row>
    <row r="148" ht="15.75" customHeight="1">
      <c r="A148" s="83"/>
      <c r="B148" s="83"/>
      <c r="C148" s="83"/>
      <c r="D148" s="335" t="s">
        <v>7839</v>
      </c>
      <c r="E148" s="363"/>
      <c r="F148" s="363"/>
      <c r="G148" s="363"/>
      <c r="H148" s="363"/>
      <c r="I148" s="363"/>
      <c r="J148" s="363"/>
      <c r="K148" s="386"/>
      <c r="L148" s="274" t="str">
        <v>Inspector regional office</v>
      </c>
    </row>
    <row r="149">
      <c r="A149" s="83"/>
      <c r="B149" s="83"/>
      <c r="C149" s="83"/>
      <c r="D149" s="335"/>
      <c r="E149" s="363"/>
      <c r="F149" s="363"/>
      <c r="G149" s="363"/>
      <c r="H149" s="363"/>
      <c r="I149" s="363"/>
      <c r="J149" s="363"/>
      <c r="K149" s="386"/>
      <c r="L149" s="274" t="str">
        <v/>
      </c>
    </row>
    <row r="150" ht="30.0" customHeight="1">
      <c r="A150" s="83" t="s">
        <v>8087</v>
      </c>
      <c r="B150" s="83">
        <v>42.0</v>
      </c>
      <c r="C150" s="83"/>
      <c r="D150" s="335" t="s">
        <v>8089</v>
      </c>
      <c r="E150" s="363"/>
      <c r="F150" s="363">
        <v>4.0</v>
      </c>
      <c r="G150" s="363"/>
      <c r="H150" s="363"/>
      <c r="I150" s="363"/>
      <c r="J150" s="363"/>
      <c r="K150" s="386">
        <v>4.0</v>
      </c>
      <c r="L150" s="274" t="str">
        <v>Ward No. 4 and No. 42 drives a sasanenagara way bhumigata power cable to snap at 5.</v>
      </c>
    </row>
    <row r="151">
      <c r="A151" s="83" t="s">
        <v>8094</v>
      </c>
      <c r="B151" s="83">
        <v>42.0</v>
      </c>
      <c r="C151" s="83"/>
      <c r="D151" s="335" t="s">
        <v>8099</v>
      </c>
      <c r="E151" s="363">
        <v>4.0</v>
      </c>
      <c r="F151" s="363"/>
      <c r="G151" s="363"/>
      <c r="H151" s="363"/>
      <c r="I151" s="363"/>
      <c r="J151" s="363"/>
      <c r="K151" s="386">
        <v>4.0</v>
      </c>
      <c r="L151" s="274" t="str">
        <v>Ward No. 42a way NO.5 gallibola CC, to concrete.</v>
      </c>
    </row>
    <row r="152" ht="30.0" customHeight="1">
      <c r="A152" s="83" t="s">
        <v>8102</v>
      </c>
      <c r="B152" s="83">
        <v>42.0</v>
      </c>
      <c r="C152" s="83"/>
      <c r="D152" s="335" t="s">
        <v>8104</v>
      </c>
      <c r="E152" s="363"/>
      <c r="F152" s="363"/>
      <c r="G152" s="363">
        <v>4.0</v>
      </c>
      <c r="H152" s="363"/>
      <c r="I152" s="363"/>
      <c r="J152" s="363"/>
      <c r="K152" s="386">
        <v>4.0</v>
      </c>
      <c r="L152" s="274" t="str">
        <v>A Garden in the park as the toys lay Division No. p.42.</v>
      </c>
    </row>
    <row r="153" ht="30.0" customHeight="1">
      <c r="A153" s="83" t="s">
        <v>8109</v>
      </c>
      <c r="B153" s="83">
        <v>42.0</v>
      </c>
      <c r="C153" s="83"/>
      <c r="D153" s="335" t="s">
        <v>8112</v>
      </c>
      <c r="E153" s="363">
        <v>4.0</v>
      </c>
      <c r="F153" s="363"/>
      <c r="G153" s="363"/>
      <c r="H153" s="363"/>
      <c r="I153" s="363"/>
      <c r="J153" s="363"/>
      <c r="K153" s="386">
        <v>4.0</v>
      </c>
      <c r="L153" s="274" t="str">
        <v>Inspector Ward No. 42 drives a village to kill stripes keasinga jheraba and lay stopper at sasanenagara.</v>
      </c>
    </row>
    <row r="154">
      <c r="A154" s="83" t="s">
        <v>8118</v>
      </c>
      <c r="B154" s="83">
        <v>42.0</v>
      </c>
      <c r="C154" s="83"/>
      <c r="D154" s="335" t="s">
        <v>8120</v>
      </c>
      <c r="E154" s="363"/>
      <c r="F154" s="363"/>
      <c r="G154" s="363"/>
      <c r="H154" s="363"/>
      <c r="I154" s="363"/>
      <c r="J154" s="363">
        <v>4.0</v>
      </c>
      <c r="K154" s="386">
        <v>4.0</v>
      </c>
      <c r="L154" s="274" t="str">
        <v>Division B sankaramatha cast drenejalaina at No. p.42.</v>
      </c>
    </row>
    <row r="155">
      <c r="A155" s="83" t="s">
        <v>8155</v>
      </c>
      <c r="B155" s="83">
        <v>42.0</v>
      </c>
      <c r="C155" s="83"/>
      <c r="D155" s="335" t="s">
        <v>8160</v>
      </c>
      <c r="E155" s="363"/>
      <c r="F155" s="363"/>
      <c r="G155" s="363">
        <v>4.0</v>
      </c>
      <c r="H155" s="363"/>
      <c r="I155" s="363"/>
      <c r="J155" s="363"/>
      <c r="K155" s="386">
        <v>4.0</v>
      </c>
      <c r="L155" s="274" t="str">
        <v>Ward No. p.42 B Baby kenolala mesh seat at sankaramatha.</v>
      </c>
    </row>
    <row r="156" ht="30.0" customHeight="1">
      <c r="A156" s="83" t="s">
        <v>8170</v>
      </c>
      <c r="B156" s="83">
        <v>42.0</v>
      </c>
      <c r="C156" s="83"/>
      <c r="D156" s="335" t="s">
        <v>9393</v>
      </c>
      <c r="E156" s="363"/>
      <c r="F156" s="363"/>
      <c r="G156" s="363"/>
      <c r="H156" s="363">
        <v>4.0</v>
      </c>
      <c r="I156" s="363"/>
      <c r="J156" s="363"/>
      <c r="K156" s="386">
        <v>4.0</v>
      </c>
      <c r="L156" s="274" t="str">
        <v>Ward way to kokrita court settlement maphule B at No. p.42.</v>
      </c>
    </row>
    <row r="157" ht="30.0" customHeight="1">
      <c r="A157" s="83" t="s">
        <v>9407</v>
      </c>
      <c r="B157" s="83">
        <v>42.0</v>
      </c>
      <c r="C157" s="83"/>
      <c r="D157" s="335" t="s">
        <v>9415</v>
      </c>
      <c r="E157" s="363"/>
      <c r="F157" s="363"/>
      <c r="G157" s="363"/>
      <c r="H157" s="363"/>
      <c r="I157" s="363">
        <v>4.0</v>
      </c>
      <c r="J157" s="363"/>
      <c r="K157" s="386">
        <v>4.0</v>
      </c>
      <c r="L157" s="274" t="str">
        <v>Division of Water at Colony No. p.42 throw line B gosavi habitation maphule.</v>
      </c>
    </row>
    <row r="158">
      <c r="A158" s="83"/>
      <c r="B158" s="83">
        <v>42.0</v>
      </c>
      <c r="C158" s="83"/>
      <c r="D158" s="335"/>
      <c r="E158" s="363"/>
      <c r="F158" s="363"/>
      <c r="G158" s="363"/>
      <c r="H158" s="363"/>
      <c r="I158" s="363"/>
      <c r="J158" s="363"/>
      <c r="K158" s="386"/>
      <c r="L158" s="274" t="str">
        <v/>
      </c>
    </row>
    <row r="159">
      <c r="A159" s="83"/>
      <c r="B159" s="83">
        <v>42.0</v>
      </c>
      <c r="C159" s="83"/>
      <c r="D159" s="335" t="s">
        <v>3590</v>
      </c>
      <c r="E159" s="363">
        <v>8.0</v>
      </c>
      <c r="F159" s="363">
        <v>4.0</v>
      </c>
      <c r="G159" s="363">
        <v>8.0</v>
      </c>
      <c r="H159" s="363">
        <v>4.0</v>
      </c>
      <c r="I159" s="363">
        <v>4.0</v>
      </c>
      <c r="J159" s="363">
        <v>4.0</v>
      </c>
      <c r="K159" s="386">
        <v>32.0</v>
      </c>
      <c r="L159" s="274" t="str">
        <v>Total sum</v>
      </c>
    </row>
    <row r="160">
      <c r="A160" s="83"/>
      <c r="B160" s="83"/>
      <c r="C160" s="83"/>
      <c r="D160" s="335"/>
      <c r="E160" s="363"/>
      <c r="F160" s="363"/>
      <c r="G160" s="363"/>
      <c r="H160" s="363"/>
      <c r="I160" s="363"/>
      <c r="J160" s="363"/>
      <c r="K160" s="386"/>
      <c r="L160" s="274" t="str">
        <v/>
      </c>
    </row>
    <row r="161" ht="30.0" customHeight="1">
      <c r="A161" s="83" t="s">
        <v>9479</v>
      </c>
      <c r="B161" s="83">
        <v>43.0</v>
      </c>
      <c r="C161" s="83"/>
      <c r="D161" s="335" t="s">
        <v>9484</v>
      </c>
      <c r="E161" s="363"/>
      <c r="F161" s="363"/>
      <c r="G161" s="363"/>
      <c r="H161" s="363"/>
      <c r="I161" s="363"/>
      <c r="J161" s="363">
        <v>4.0</v>
      </c>
      <c r="K161" s="386">
        <v>4.0</v>
      </c>
      <c r="L161" s="274" t="str">
        <v>Ward No. p.43 A dear face apatamenta to Mona Park dart deraneja line.</v>
      </c>
    </row>
    <row r="162">
      <c r="A162" s="83" t="s">
        <v>9495</v>
      </c>
      <c r="B162" s="83">
        <v>43.0</v>
      </c>
      <c r="C162" s="83"/>
      <c r="D162" s="335" t="s">
        <v>9500</v>
      </c>
      <c r="E162" s="363">
        <v>4.0</v>
      </c>
      <c r="F162" s="363"/>
      <c r="G162" s="363"/>
      <c r="H162" s="363"/>
      <c r="I162" s="363"/>
      <c r="J162" s="363"/>
      <c r="K162" s="386">
        <v>4.0</v>
      </c>
      <c r="L162" s="274" t="str">
        <v>Division No. p.43 lay the blocks at a sana .266 oriyanta wheel.</v>
      </c>
    </row>
    <row r="163" ht="30.0" customHeight="1">
      <c r="A163" s="83" t="s">
        <v>9511</v>
      </c>
      <c r="B163" s="83">
        <v>43.0</v>
      </c>
      <c r="C163" s="83"/>
      <c r="D163" s="335" t="s">
        <v>9513</v>
      </c>
      <c r="E163" s="363"/>
      <c r="F163" s="363"/>
      <c r="G163" s="363"/>
      <c r="H163" s="363"/>
      <c r="I163" s="363"/>
      <c r="J163" s="363">
        <v>4.0</v>
      </c>
      <c r="K163" s="386">
        <v>4.0</v>
      </c>
      <c r="L163" s="274" t="str">
        <v>Ward no. 43 B to fencing and Jijamata cenalinga at settlement.</v>
      </c>
    </row>
    <row r="164" ht="30.0" customHeight="1">
      <c r="A164" s="83" t="s">
        <v>9521</v>
      </c>
      <c r="B164" s="83">
        <v>43.0</v>
      </c>
      <c r="C164" s="83"/>
      <c r="D164" s="335" t="s">
        <v>9526</v>
      </c>
      <c r="E164" s="363">
        <v>4.0</v>
      </c>
      <c r="F164" s="363"/>
      <c r="G164" s="363"/>
      <c r="H164" s="363"/>
      <c r="I164" s="363"/>
      <c r="J164" s="363"/>
      <c r="K164" s="386">
        <v>4.0</v>
      </c>
      <c r="L164" s="274" t="str">
        <v>Ward No. p.43 B radio immortal friends to kokrita area Godown board and lay the block.</v>
      </c>
    </row>
    <row r="165" ht="30.0" customHeight="1">
      <c r="A165" s="83" t="s">
        <v>9533</v>
      </c>
      <c r="B165" s="83">
        <v>43.0</v>
      </c>
      <c r="C165" s="83"/>
      <c r="D165" s="335" t="s">
        <v>9537</v>
      </c>
      <c r="E165" s="363"/>
      <c r="F165" s="363">
        <v>4.0</v>
      </c>
      <c r="G165" s="363"/>
      <c r="H165" s="363"/>
      <c r="I165" s="363"/>
      <c r="J165" s="363"/>
      <c r="K165" s="386">
        <v>4.0</v>
      </c>
      <c r="L165" s="274" t="str">
        <v>No p.43 B Serum area lighting division to the company.</v>
      </c>
    </row>
    <row r="166">
      <c r="A166" s="83"/>
      <c r="B166" s="83">
        <v>43.0</v>
      </c>
      <c r="C166" s="83"/>
      <c r="D166" s="335"/>
      <c r="E166" s="363"/>
      <c r="F166" s="363"/>
      <c r="G166" s="363"/>
      <c r="H166" s="363"/>
      <c r="I166" s="363"/>
      <c r="J166" s="363"/>
      <c r="K166" s="386"/>
      <c r="L166" s="274" t="str">
        <v/>
      </c>
    </row>
    <row r="167">
      <c r="A167" s="83"/>
      <c r="B167" s="83">
        <v>43.0</v>
      </c>
      <c r="C167" s="83"/>
      <c r="D167" s="335" t="s">
        <v>3590</v>
      </c>
      <c r="E167" s="363">
        <v>8.0</v>
      </c>
      <c r="F167" s="363">
        <v>4.0</v>
      </c>
      <c r="G167" s="363"/>
      <c r="H167" s="363"/>
      <c r="I167" s="363"/>
      <c r="J167" s="363">
        <v>8.0</v>
      </c>
      <c r="K167" s="386">
        <v>20.0</v>
      </c>
      <c r="L167" s="274" t="str">
        <v>Total sum</v>
      </c>
    </row>
    <row r="168">
      <c r="A168" s="83"/>
      <c r="B168" s="83"/>
      <c r="C168" s="83"/>
      <c r="D168" s="335"/>
      <c r="E168" s="363"/>
      <c r="F168" s="363"/>
      <c r="G168" s="363"/>
      <c r="H168" s="363"/>
      <c r="I168" s="363"/>
      <c r="J168" s="363"/>
      <c r="K168" s="386"/>
      <c r="L168" s="274" t="str">
        <v/>
      </c>
    </row>
    <row r="169">
      <c r="A169" s="83" t="s">
        <v>9567</v>
      </c>
      <c r="B169" s="83">
        <v>44.0</v>
      </c>
      <c r="C169" s="83"/>
      <c r="D169" s="335" t="s">
        <v>9573</v>
      </c>
      <c r="E169" s="363">
        <v>4.0</v>
      </c>
      <c r="F169" s="363"/>
      <c r="G169" s="363"/>
      <c r="H169" s="363"/>
      <c r="I169" s="363"/>
      <c r="J169" s="363"/>
      <c r="K169" s="386">
        <v>4.0</v>
      </c>
      <c r="L169" s="274" t="str">
        <v>Ward lay block at No. .44 A satavavadi gondhalenagara.</v>
      </c>
    </row>
    <row r="170">
      <c r="A170" s="83" t="s">
        <v>9576</v>
      </c>
      <c r="B170" s="83">
        <v>44.0</v>
      </c>
      <c r="C170" s="83"/>
      <c r="D170" s="335" t="s">
        <v>9579</v>
      </c>
      <c r="E170" s="363"/>
      <c r="F170" s="363"/>
      <c r="G170" s="363"/>
      <c r="H170" s="363"/>
      <c r="I170" s="363"/>
      <c r="J170" s="363">
        <v>4.0</v>
      </c>
      <c r="K170" s="386">
        <v>4.0</v>
      </c>
      <c r="L170" s="274" t="str">
        <v>Ward No. .44 A satavavadi drenejalaina removal.</v>
      </c>
    </row>
    <row r="171" ht="30.0" customHeight="1">
      <c r="A171" s="83" t="s">
        <v>9585</v>
      </c>
      <c r="B171" s="83">
        <v>44.0</v>
      </c>
      <c r="C171" s="83"/>
      <c r="D171" s="335" t="s">
        <v>9588</v>
      </c>
      <c r="E171" s="363"/>
      <c r="F171" s="363"/>
      <c r="G171" s="363">
        <v>4.0</v>
      </c>
      <c r="H171" s="363"/>
      <c r="I171" s="363"/>
      <c r="J171" s="363"/>
      <c r="K171" s="386">
        <v>4.0</v>
      </c>
      <c r="L171" s="274" t="str">
        <v>A Karkare Park at Ward No. .44 to various development works.</v>
      </c>
    </row>
    <row r="172" ht="30.0" customHeight="1">
      <c r="A172" s="83" t="s">
        <v>9597</v>
      </c>
      <c r="B172" s="83">
        <v>44.0</v>
      </c>
      <c r="C172" s="83"/>
      <c r="D172" s="335" t="s">
        <v>9602</v>
      </c>
      <c r="E172" s="363">
        <v>4.0</v>
      </c>
      <c r="F172" s="363"/>
      <c r="G172" s="363"/>
      <c r="H172" s="363"/>
      <c r="I172" s="363"/>
      <c r="J172" s="363"/>
      <c r="K172" s="386">
        <v>4.0</v>
      </c>
      <c r="L172" s="274" t="str">
        <v>Division to kokrita trimiksa at No. .44 A satavavadi gondhaleganara</v>
      </c>
    </row>
    <row r="173" ht="30.0" customHeight="1">
      <c r="A173" s="83" t="s">
        <v>9610</v>
      </c>
      <c r="B173" s="83">
        <v>44.0</v>
      </c>
      <c r="C173" s="83"/>
      <c r="D173" s="335" t="s">
        <v>9614</v>
      </c>
      <c r="E173" s="363"/>
      <c r="F173" s="363"/>
      <c r="G173" s="363"/>
      <c r="H173" s="363"/>
      <c r="I173" s="363"/>
      <c r="J173" s="363">
        <v>4.0</v>
      </c>
      <c r="K173" s="386">
        <v>4.0</v>
      </c>
      <c r="L173" s="274" t="str">
        <v>Ward No. .44 B vetalababa settlement Tulja Bhavani settlement related to drainage works at the settlement maphule</v>
      </c>
    </row>
    <row r="174">
      <c r="A174" s="83" t="s">
        <v>9622</v>
      </c>
      <c r="B174" s="83">
        <v>44.0</v>
      </c>
      <c r="C174" s="83"/>
      <c r="D174" s="335" t="s">
        <v>9626</v>
      </c>
      <c r="E174" s="363">
        <v>4.0</v>
      </c>
      <c r="F174" s="363"/>
      <c r="G174" s="363"/>
      <c r="H174" s="363"/>
      <c r="I174" s="363"/>
      <c r="J174" s="363"/>
      <c r="K174" s="386">
        <v>4.0</v>
      </c>
      <c r="L174" s="274" t="str">
        <v>Division B samna lay block at No. .44 .213 kalepadala.</v>
      </c>
    </row>
    <row r="175">
      <c r="A175" s="83" t="s">
        <v>9632</v>
      </c>
      <c r="B175" s="83">
        <v>44.0</v>
      </c>
      <c r="C175" s="83"/>
      <c r="D175" s="335" t="s">
        <v>9636</v>
      </c>
      <c r="E175" s="363">
        <v>4.0</v>
      </c>
      <c r="F175" s="363"/>
      <c r="G175" s="363"/>
      <c r="H175" s="363"/>
      <c r="I175" s="363"/>
      <c r="J175" s="363"/>
      <c r="K175" s="386">
        <v>4.0</v>
      </c>
      <c r="L175" s="274" t="str">
        <v>Division B samna .3,4,5 to kokrita at No. .44.</v>
      </c>
    </row>
    <row r="176" ht="30.0" customHeight="1">
      <c r="A176" s="83" t="s">
        <v>9641</v>
      </c>
      <c r="B176" s="83">
        <v>44.0</v>
      </c>
      <c r="C176" s="83"/>
      <c r="D176" s="335" t="s">
        <v>9644</v>
      </c>
      <c r="E176" s="363"/>
      <c r="F176" s="363">
        <v>4.0</v>
      </c>
      <c r="G176" s="363"/>
      <c r="H176" s="363"/>
      <c r="I176" s="363"/>
      <c r="J176" s="363"/>
      <c r="K176" s="386">
        <v>4.0</v>
      </c>
      <c r="L176" s="274" t="str">
        <v>Division raise the pole hayamasta at Colony No. .44 B vetalababa.</v>
      </c>
    </row>
    <row r="177">
      <c r="A177" s="83"/>
      <c r="B177" s="83">
        <v>44.0</v>
      </c>
      <c r="C177" s="83"/>
      <c r="D177" s="335"/>
      <c r="E177" s="363"/>
      <c r="F177" s="363"/>
      <c r="G177" s="363"/>
      <c r="H177" s="363"/>
      <c r="I177" s="363"/>
      <c r="J177" s="363"/>
      <c r="K177" s="386"/>
      <c r="L177" s="274" t="str">
        <v/>
      </c>
    </row>
    <row r="178">
      <c r="A178" s="83"/>
      <c r="B178" s="83">
        <v>44.0</v>
      </c>
      <c r="C178" s="83"/>
      <c r="D178" s="335" t="s">
        <v>3590</v>
      </c>
      <c r="E178" s="363">
        <v>16.0</v>
      </c>
      <c r="F178" s="363">
        <v>4.0</v>
      </c>
      <c r="G178" s="363">
        <v>4.0</v>
      </c>
      <c r="H178" s="363"/>
      <c r="I178" s="363"/>
      <c r="J178" s="363">
        <v>8.0</v>
      </c>
      <c r="K178" s="386">
        <v>32.0</v>
      </c>
      <c r="L178" s="274" t="str">
        <v>Total sum</v>
      </c>
    </row>
    <row r="179" ht="15.75" customHeight="1">
      <c r="A179" s="154"/>
      <c r="B179" s="154"/>
      <c r="C179" s="154"/>
      <c r="D179" s="370"/>
      <c r="E179" s="371"/>
      <c r="F179" s="371"/>
      <c r="G179" s="371"/>
      <c r="H179" s="371"/>
      <c r="I179" s="371"/>
      <c r="J179" s="371"/>
      <c r="K179" s="398"/>
      <c r="L179" s="274" t="str">
        <v/>
      </c>
    </row>
    <row r="180" ht="30.75" customHeight="1">
      <c r="A180" s="83" t="s">
        <v>9670</v>
      </c>
      <c r="B180" s="83">
        <v>45.0</v>
      </c>
      <c r="C180" s="83"/>
      <c r="D180" s="335" t="s">
        <v>9672</v>
      </c>
      <c r="E180" s="363">
        <v>3.2</v>
      </c>
      <c r="F180" s="363"/>
      <c r="G180" s="363"/>
      <c r="H180" s="363"/>
      <c r="I180" s="363"/>
      <c r="J180" s="363"/>
      <c r="K180" s="386">
        <v>3.2</v>
      </c>
      <c r="L180" s="274" t="str">
        <v>Division of Concrete trimiksa lived at No. .45 A mahamandavadi taravade and blameka lay.</v>
      </c>
    </row>
    <row r="181">
      <c r="A181" s="83" t="s">
        <v>9684</v>
      </c>
      <c r="B181" s="83">
        <v>45.0</v>
      </c>
      <c r="C181" s="83"/>
      <c r="D181" s="335" t="s">
        <v>9689</v>
      </c>
      <c r="E181" s="363">
        <v>3.2</v>
      </c>
      <c r="F181" s="363"/>
      <c r="G181" s="363"/>
      <c r="H181" s="363"/>
      <c r="I181" s="363"/>
      <c r="J181" s="363"/>
      <c r="K181" s="386">
        <v>3.2</v>
      </c>
      <c r="L181" s="274" t="str">
        <v>Division No. .45 A mahamandavadi lay block area.</v>
      </c>
    </row>
    <row r="182" ht="30.0" customHeight="1">
      <c r="A182" s="83" t="s">
        <v>9697</v>
      </c>
      <c r="B182" s="83">
        <v>45.0</v>
      </c>
      <c r="C182" s="83"/>
      <c r="D182" s="335" t="s">
        <v>9700</v>
      </c>
      <c r="E182" s="363"/>
      <c r="F182" s="363"/>
      <c r="G182" s="363"/>
      <c r="H182" s="363"/>
      <c r="I182" s="363"/>
      <c r="J182" s="363">
        <v>3.2</v>
      </c>
      <c r="K182" s="386">
        <v>3.2</v>
      </c>
      <c r="L182" s="274" t="str">
        <v>Ward lived at No. .45 drainage line to snap a mahamandavadi taravade.</v>
      </c>
    </row>
    <row r="183" ht="30.0" customHeight="1">
      <c r="A183" s="83" t="s">
        <v>9710</v>
      </c>
      <c r="B183" s="83">
        <v>45.0</v>
      </c>
      <c r="C183" s="83"/>
      <c r="D183" s="335" t="s">
        <v>9713</v>
      </c>
      <c r="E183" s="363">
        <v>3.2</v>
      </c>
      <c r="F183" s="363"/>
      <c r="G183" s="363"/>
      <c r="H183" s="363"/>
      <c r="I183" s="363"/>
      <c r="J183" s="363"/>
      <c r="K183" s="386">
        <v>3.2</v>
      </c>
      <c r="L183" s="274" t="str">
        <v>Ward No. .45 A mahamandavadi israta lay block area in the garden.</v>
      </c>
    </row>
    <row r="184" ht="30.0" customHeight="1">
      <c r="A184" s="83" t="s">
        <v>9720</v>
      </c>
      <c r="B184" s="83">
        <v>45.0</v>
      </c>
      <c r="C184" s="83"/>
      <c r="D184" s="335" t="s">
        <v>9724</v>
      </c>
      <c r="E184" s="363">
        <v>3.2</v>
      </c>
      <c r="F184" s="363"/>
      <c r="G184" s="363"/>
      <c r="H184" s="363"/>
      <c r="I184" s="363"/>
      <c r="J184" s="363"/>
      <c r="K184" s="386">
        <v>3.2</v>
      </c>
      <c r="L184" s="274" t="str">
        <v>Division No. .45 A mahamandavadi black padala to kokrita trimiksa area.</v>
      </c>
    </row>
    <row r="185" ht="30.0" customHeight="1">
      <c r="A185" s="83" t="s">
        <v>9731</v>
      </c>
      <c r="B185" s="83">
        <v>45.0</v>
      </c>
      <c r="C185" s="83"/>
      <c r="D185" s="335" t="s">
        <v>9735</v>
      </c>
      <c r="E185" s="363">
        <v>4.0</v>
      </c>
      <c r="F185" s="363"/>
      <c r="G185" s="363"/>
      <c r="H185" s="363"/>
      <c r="I185" s="363"/>
      <c r="J185" s="363"/>
      <c r="K185" s="386">
        <v>4.0</v>
      </c>
      <c r="L185" s="274" t="str">
        <v>Ward No. .45 B tukai Mata temple to really kalepadala roads.</v>
      </c>
    </row>
    <row r="186" ht="30.0" customHeight="1">
      <c r="A186" s="83" t="s">
        <v>9742</v>
      </c>
      <c r="B186" s="83">
        <v>45.0</v>
      </c>
      <c r="C186" s="83"/>
      <c r="D186" s="335" t="s">
        <v>9745</v>
      </c>
      <c r="E186" s="363"/>
      <c r="F186" s="363"/>
      <c r="G186" s="363"/>
      <c r="H186" s="363"/>
      <c r="I186" s="363">
        <v>4.0</v>
      </c>
      <c r="J186" s="363"/>
      <c r="K186" s="386">
        <v>4.0</v>
      </c>
      <c r="L186" s="274" t="str">
        <v>Division No. drinking water to .45 B tukai Mata Temple.</v>
      </c>
    </row>
    <row r="187" ht="30.0" customHeight="1">
      <c r="A187" s="83" t="s">
        <v>9754</v>
      </c>
      <c r="B187" s="83">
        <v>45.0</v>
      </c>
      <c r="C187" s="83"/>
      <c r="D187" s="335" t="s">
        <v>9756</v>
      </c>
      <c r="E187" s="363">
        <v>4.0</v>
      </c>
      <c r="F187" s="363"/>
      <c r="G187" s="363"/>
      <c r="H187" s="363"/>
      <c r="I187" s="363"/>
      <c r="J187" s="363"/>
      <c r="K187" s="386">
        <v>4.0</v>
      </c>
      <c r="L187" s="274" t="str">
        <v>Ward No. 45 Block B mahamandavadi Road area of ​​the city that lay Jadhav.</v>
      </c>
    </row>
    <row r="188" ht="30.0" customHeight="1">
      <c r="A188" s="83" t="s">
        <v>9765</v>
      </c>
      <c r="B188" s="83">
        <v>45.0</v>
      </c>
      <c r="C188" s="83"/>
      <c r="D188" s="335" t="s">
        <v>9769</v>
      </c>
      <c r="E188" s="363"/>
      <c r="F188" s="363">
        <v>4.0</v>
      </c>
      <c r="G188" s="363"/>
      <c r="H188" s="363"/>
      <c r="I188" s="363"/>
      <c r="J188" s="363"/>
      <c r="K188" s="386">
        <v>4.0</v>
      </c>
      <c r="L188" s="274" t="str">
        <v>Ward No. .45 B handevadi manage light Chintamani Road area of ​​the city.</v>
      </c>
    </row>
    <row r="189">
      <c r="A189" s="83"/>
      <c r="B189" s="83">
        <v>45.0</v>
      </c>
      <c r="C189" s="83"/>
      <c r="D189" s="335"/>
      <c r="E189" s="363"/>
      <c r="F189" s="363"/>
      <c r="G189" s="363"/>
      <c r="H189" s="363"/>
      <c r="I189" s="363"/>
      <c r="J189" s="363"/>
      <c r="K189" s="386"/>
      <c r="L189" s="274" t="str">
        <v/>
      </c>
    </row>
    <row r="190">
      <c r="A190" s="83"/>
      <c r="B190" s="83">
        <v>45.0</v>
      </c>
      <c r="C190" s="83"/>
      <c r="D190" s="335" t="s">
        <v>3590</v>
      </c>
      <c r="E190" s="363">
        <v>20.8</v>
      </c>
      <c r="F190" s="363">
        <v>4.0</v>
      </c>
      <c r="G190" s="363"/>
      <c r="H190" s="363"/>
      <c r="I190" s="363">
        <v>4.0</v>
      </c>
      <c r="J190" s="363">
        <v>3.2</v>
      </c>
      <c r="K190" s="386">
        <v>32.0</v>
      </c>
      <c r="L190" s="274" t="str">
        <v>Total sum</v>
      </c>
    </row>
    <row r="191">
      <c r="A191" s="83"/>
      <c r="B191" s="83"/>
      <c r="C191" s="83"/>
      <c r="D191" s="335"/>
      <c r="E191" s="363"/>
      <c r="F191" s="363"/>
      <c r="G191" s="363"/>
      <c r="H191" s="363"/>
      <c r="I191" s="363"/>
      <c r="J191" s="363"/>
      <c r="K191" s="386"/>
      <c r="L191" s="274" t="str">
        <v/>
      </c>
    </row>
    <row r="192">
      <c r="A192" s="83"/>
      <c r="B192" s="83"/>
      <c r="C192" s="83"/>
      <c r="D192" s="335" t="s">
        <v>9806</v>
      </c>
      <c r="E192" s="363">
        <v>52.8</v>
      </c>
      <c r="F192" s="363">
        <v>16.0</v>
      </c>
      <c r="G192" s="363">
        <v>12.0</v>
      </c>
      <c r="H192" s="363">
        <v>4.0</v>
      </c>
      <c r="I192" s="363">
        <v>8.0</v>
      </c>
      <c r="J192" s="363">
        <v>23.2</v>
      </c>
      <c r="K192" s="386">
        <v>116.0</v>
      </c>
      <c r="L192" s="274" t="str">
        <v>Inspector regional office coming sum</v>
      </c>
    </row>
    <row r="193" ht="15.75" customHeight="1">
      <c r="A193" s="154"/>
      <c r="B193" s="154"/>
      <c r="C193" s="154"/>
      <c r="D193" s="370"/>
      <c r="E193" s="371"/>
      <c r="F193" s="371"/>
      <c r="G193" s="371"/>
      <c r="H193" s="371"/>
      <c r="I193" s="371"/>
      <c r="J193" s="371"/>
      <c r="K193" s="398"/>
      <c r="L193" s="274" t="str">
        <v/>
      </c>
    </row>
    <row r="194" ht="15.75" customHeight="1">
      <c r="A194" s="83"/>
      <c r="B194" s="83"/>
      <c r="C194" s="83"/>
      <c r="D194" s="335" t="s">
        <v>9809</v>
      </c>
      <c r="E194" s="363"/>
      <c r="F194" s="363"/>
      <c r="G194" s="363"/>
      <c r="H194" s="363"/>
      <c r="I194" s="363"/>
      <c r="J194" s="363"/>
      <c r="K194" s="386"/>
      <c r="L194" s="274" t="str">
        <v>Bibwewadi regional office</v>
      </c>
    </row>
    <row r="195">
      <c r="A195" s="83"/>
      <c r="B195" s="83"/>
      <c r="C195" s="83"/>
      <c r="D195" s="335"/>
      <c r="E195" s="363"/>
      <c r="F195" s="363"/>
      <c r="G195" s="363"/>
      <c r="H195" s="363"/>
      <c r="I195" s="363"/>
      <c r="J195" s="363"/>
      <c r="K195" s="386"/>
      <c r="L195" s="274" t="str">
        <v/>
      </c>
    </row>
    <row r="196">
      <c r="A196" s="83" t="s">
        <v>9818</v>
      </c>
      <c r="B196" s="83">
        <v>64.0</v>
      </c>
      <c r="C196" s="83"/>
      <c r="D196" s="335" t="s">
        <v>9821</v>
      </c>
      <c r="E196" s="363"/>
      <c r="F196" s="363"/>
      <c r="G196" s="363"/>
      <c r="H196" s="363"/>
      <c r="I196" s="363"/>
      <c r="J196" s="363">
        <v>4.0</v>
      </c>
      <c r="K196" s="386">
        <v>4.0</v>
      </c>
      <c r="L196" s="274" t="str">
        <v>Corrections Chambers drainage gallitila in dayasaplota.</v>
      </c>
    </row>
    <row r="197">
      <c r="A197" s="83" t="s">
        <v>9830</v>
      </c>
      <c r="B197" s="83">
        <v>64.0</v>
      </c>
      <c r="C197" s="83"/>
      <c r="D197" s="335" t="s">
        <v>9834</v>
      </c>
      <c r="E197" s="363"/>
      <c r="F197" s="363"/>
      <c r="G197" s="363">
        <v>4.0</v>
      </c>
      <c r="H197" s="363"/>
      <c r="I197" s="363"/>
      <c r="J197" s="363"/>
      <c r="K197" s="386">
        <v>4.0</v>
      </c>
      <c r="L197" s="274" t="str">
        <v>Works to develop udyanavisayaka at Park bhimale.</v>
      </c>
    </row>
    <row r="198">
      <c r="A198" s="83" t="s">
        <v>9840</v>
      </c>
      <c r="B198" s="83">
        <v>64.0</v>
      </c>
      <c r="C198" s="83"/>
      <c r="D198" s="335" t="s">
        <v>9842</v>
      </c>
      <c r="E198" s="363"/>
      <c r="F198" s="363"/>
      <c r="G198" s="363">
        <v>4.0</v>
      </c>
      <c r="H198" s="363"/>
      <c r="I198" s="363"/>
      <c r="J198" s="363"/>
      <c r="K198" s="386">
        <v>4.0</v>
      </c>
      <c r="L198" s="274" t="str">
        <v>Works in progress to study at sandesanagara.</v>
      </c>
    </row>
    <row r="199">
      <c r="A199" s="83"/>
      <c r="B199" s="83">
        <v>64.0</v>
      </c>
      <c r="C199" s="83"/>
      <c r="D199" s="335"/>
      <c r="E199" s="363"/>
      <c r="F199" s="363"/>
      <c r="G199" s="363"/>
      <c r="H199" s="363"/>
      <c r="I199" s="363"/>
      <c r="J199" s="363"/>
      <c r="K199" s="386"/>
      <c r="L199" s="274" t="str">
        <v/>
      </c>
    </row>
    <row r="200">
      <c r="A200" s="83"/>
      <c r="B200" s="83">
        <v>64.0</v>
      </c>
      <c r="C200" s="83"/>
      <c r="D200" s="335" t="s">
        <v>3590</v>
      </c>
      <c r="E200" s="363"/>
      <c r="F200" s="363"/>
      <c r="G200" s="363">
        <v>8.0</v>
      </c>
      <c r="H200" s="363"/>
      <c r="I200" s="363"/>
      <c r="J200" s="363">
        <v>4.0</v>
      </c>
      <c r="K200" s="386">
        <v>12.0</v>
      </c>
      <c r="L200" s="274" t="str">
        <v>Total sum</v>
      </c>
    </row>
    <row r="201">
      <c r="A201" s="83"/>
      <c r="B201" s="83"/>
      <c r="C201" s="83"/>
      <c r="D201" s="335"/>
      <c r="E201" s="363"/>
      <c r="F201" s="363"/>
      <c r="G201" s="363"/>
      <c r="H201" s="363"/>
      <c r="I201" s="363"/>
      <c r="J201" s="363"/>
      <c r="K201" s="386"/>
      <c r="L201" s="274" t="str">
        <v/>
      </c>
    </row>
    <row r="202" ht="30.0" customHeight="1">
      <c r="A202" s="83" t="s">
        <v>9926</v>
      </c>
      <c r="B202" s="83">
        <v>70.0</v>
      </c>
      <c r="C202" s="83"/>
      <c r="D202" s="335" t="s">
        <v>9965</v>
      </c>
      <c r="E202" s="363">
        <v>4.0</v>
      </c>
      <c r="F202" s="363"/>
      <c r="G202" s="363"/>
      <c r="H202" s="363"/>
      <c r="I202" s="363"/>
      <c r="J202" s="363"/>
      <c r="K202" s="386">
        <v>4.0</v>
      </c>
      <c r="L202" s="274" t="str">
        <v>Under the main road and the road to lay in Bibwewadi stopper and painting.</v>
      </c>
    </row>
    <row r="203" ht="30.0" customHeight="1">
      <c r="A203" s="83" t="s">
        <v>9975</v>
      </c>
      <c r="B203" s="83">
        <v>70.0</v>
      </c>
      <c r="C203" s="83"/>
      <c r="D203" s="335" t="s">
        <v>9979</v>
      </c>
      <c r="E203" s="363">
        <v>4.0</v>
      </c>
      <c r="F203" s="363"/>
      <c r="G203" s="363"/>
      <c r="H203" s="363"/>
      <c r="I203" s="363"/>
      <c r="J203" s="363"/>
      <c r="K203" s="386">
        <v>4.0</v>
      </c>
      <c r="L203" s="274" t="str">
        <v>Matters concerning the development of water lainajavalila School salejavalila road pavements.</v>
      </c>
    </row>
    <row r="204">
      <c r="A204" s="83"/>
      <c r="B204" s="83">
        <v>70.0</v>
      </c>
      <c r="C204" s="83"/>
      <c r="D204" s="335"/>
      <c r="E204" s="363"/>
      <c r="F204" s="363"/>
      <c r="G204" s="363"/>
      <c r="H204" s="363"/>
      <c r="I204" s="363"/>
      <c r="J204" s="363"/>
      <c r="K204" s="386"/>
      <c r="L204" s="274" t="str">
        <v/>
      </c>
    </row>
    <row r="205">
      <c r="A205" s="83"/>
      <c r="B205" s="83">
        <v>70.0</v>
      </c>
      <c r="C205" s="83"/>
      <c r="D205" s="335" t="s">
        <v>3590</v>
      </c>
      <c r="E205" s="363">
        <v>8.0</v>
      </c>
      <c r="F205" s="363"/>
      <c r="G205" s="363"/>
      <c r="H205" s="363"/>
      <c r="I205" s="363"/>
      <c r="J205" s="363"/>
      <c r="K205" s="386">
        <v>8.0</v>
      </c>
      <c r="L205" s="274" t="str">
        <v>Total sum</v>
      </c>
    </row>
    <row r="206">
      <c r="A206" s="83"/>
      <c r="B206" s="83"/>
      <c r="C206" s="83"/>
      <c r="D206" s="335"/>
      <c r="E206" s="363"/>
      <c r="F206" s="363"/>
      <c r="G206" s="363"/>
      <c r="H206" s="363"/>
      <c r="I206" s="363"/>
      <c r="J206" s="363"/>
      <c r="K206" s="386"/>
      <c r="L206" s="274" t="str">
        <v/>
      </c>
    </row>
    <row r="207">
      <c r="A207" s="83" t="s">
        <v>10008</v>
      </c>
      <c r="B207" s="83">
        <v>71.0</v>
      </c>
      <c r="C207" s="83"/>
      <c r="D207" s="335" t="s">
        <v>10010</v>
      </c>
      <c r="E207" s="363"/>
      <c r="F207" s="363"/>
      <c r="G207" s="363"/>
      <c r="H207" s="363"/>
      <c r="I207" s="363"/>
      <c r="J207" s="363">
        <v>4.0</v>
      </c>
      <c r="K207" s="386">
        <v>4.0</v>
      </c>
      <c r="L207" s="274" t="str">
        <v>Suryamukhi drainage chamber to cast Ganesh temple area line.</v>
      </c>
    </row>
    <row r="208" ht="30.0" customHeight="1">
      <c r="A208" s="83" t="s">
        <v>10014</v>
      </c>
      <c r="B208" s="83">
        <v>71.0</v>
      </c>
      <c r="C208" s="83"/>
      <c r="D208" s="335" t="s">
        <v>10017</v>
      </c>
      <c r="E208" s="363"/>
      <c r="F208" s="363"/>
      <c r="G208" s="363">
        <v>4.0</v>
      </c>
      <c r="H208" s="363"/>
      <c r="I208" s="363"/>
      <c r="J208" s="363"/>
      <c r="K208" s="386">
        <v>4.0</v>
      </c>
      <c r="L208" s="274" t="str">
        <v>Activities related to the development of public open space in Bibwewadi terrace library.</v>
      </c>
    </row>
    <row r="209">
      <c r="A209" s="83"/>
      <c r="B209" s="83">
        <v>71.0</v>
      </c>
      <c r="C209" s="83"/>
      <c r="D209" s="335"/>
      <c r="E209" s="363"/>
      <c r="F209" s="363"/>
      <c r="G209" s="363"/>
      <c r="H209" s="363"/>
      <c r="I209" s="363"/>
      <c r="J209" s="363"/>
      <c r="K209" s="386"/>
      <c r="L209" s="274" t="str">
        <v/>
      </c>
    </row>
    <row r="210">
      <c r="A210" s="83"/>
      <c r="B210" s="83">
        <v>71.0</v>
      </c>
      <c r="C210" s="83"/>
      <c r="D210" s="335" t="s">
        <v>3590</v>
      </c>
      <c r="E210" s="363"/>
      <c r="F210" s="363"/>
      <c r="G210" s="363">
        <v>4.0</v>
      </c>
      <c r="H210" s="363"/>
      <c r="I210" s="363"/>
      <c r="J210" s="363">
        <v>4.0</v>
      </c>
      <c r="K210" s="386">
        <v>8.0</v>
      </c>
      <c r="L210" s="274" t="str">
        <v>Total sum</v>
      </c>
    </row>
    <row r="211">
      <c r="A211" s="83"/>
      <c r="B211" s="83"/>
      <c r="C211" s="83"/>
      <c r="D211" s="335"/>
      <c r="E211" s="363"/>
      <c r="F211" s="363"/>
      <c r="G211" s="363"/>
      <c r="H211" s="363"/>
      <c r="I211" s="363"/>
      <c r="J211" s="363"/>
      <c r="K211" s="386"/>
      <c r="L211" s="274" t="str">
        <v/>
      </c>
    </row>
    <row r="212" ht="30.0" customHeight="1">
      <c r="A212" s="83" t="s">
        <v>10042</v>
      </c>
      <c r="B212" s="83">
        <v>72.0</v>
      </c>
      <c r="C212" s="83"/>
      <c r="D212" s="335" t="s">
        <v>10045</v>
      </c>
      <c r="E212" s="363"/>
      <c r="F212" s="363"/>
      <c r="G212" s="363">
        <v>4.0</v>
      </c>
      <c r="H212" s="363"/>
      <c r="I212" s="363"/>
      <c r="J212" s="363"/>
      <c r="K212" s="386">
        <v>4.0</v>
      </c>
      <c r="L212" s="274" t="str">
        <v>Works to the pedestrian route from Nice to market Pasalkar and works the wall.</v>
      </c>
    </row>
    <row r="213">
      <c r="A213" s="83"/>
      <c r="B213" s="83">
        <v>72.0</v>
      </c>
      <c r="C213" s="83"/>
      <c r="D213" s="335"/>
      <c r="E213" s="363"/>
      <c r="F213" s="363"/>
      <c r="G213" s="363"/>
      <c r="H213" s="363"/>
      <c r="I213" s="363"/>
      <c r="J213" s="363"/>
      <c r="K213" s="386"/>
      <c r="L213" s="274" t="str">
        <v/>
      </c>
    </row>
    <row r="214">
      <c r="A214" s="83"/>
      <c r="B214" s="83">
        <v>72.0</v>
      </c>
      <c r="C214" s="83"/>
      <c r="D214" s="335" t="s">
        <v>3590</v>
      </c>
      <c r="E214" s="363"/>
      <c r="F214" s="363"/>
      <c r="G214" s="363">
        <v>4.0</v>
      </c>
      <c r="H214" s="363"/>
      <c r="I214" s="363"/>
      <c r="J214" s="363"/>
      <c r="K214" s="386">
        <v>4.0</v>
      </c>
      <c r="L214" s="274" t="str">
        <v>Total sum</v>
      </c>
    </row>
    <row r="215">
      <c r="A215" s="83"/>
      <c r="B215" s="83"/>
      <c r="C215" s="83"/>
      <c r="D215" s="335"/>
      <c r="E215" s="363"/>
      <c r="F215" s="363"/>
      <c r="G215" s="363"/>
      <c r="H215" s="363"/>
      <c r="I215" s="363"/>
      <c r="J215" s="363"/>
      <c r="K215" s="386"/>
      <c r="L215" s="274" t="str">
        <v/>
      </c>
    </row>
    <row r="216">
      <c r="A216" s="83"/>
      <c r="B216" s="83"/>
      <c r="C216" s="83"/>
      <c r="D216" s="335" t="s">
        <v>10666</v>
      </c>
      <c r="E216" s="363">
        <v>8.0</v>
      </c>
      <c r="F216" s="363"/>
      <c r="G216" s="363">
        <v>16.0</v>
      </c>
      <c r="H216" s="363"/>
      <c r="I216" s="363"/>
      <c r="J216" s="363">
        <v>8.0</v>
      </c>
      <c r="K216" s="386">
        <v>32.0</v>
      </c>
      <c r="L216" s="274" t="str">
        <v>Bibwewadi regional office coming sum</v>
      </c>
    </row>
    <row r="217" ht="15.75" customHeight="1">
      <c r="A217" s="154"/>
      <c r="B217" s="154"/>
      <c r="C217" s="154"/>
      <c r="D217" s="370"/>
      <c r="E217" s="371"/>
      <c r="F217" s="371"/>
      <c r="G217" s="371"/>
      <c r="H217" s="371"/>
      <c r="I217" s="371"/>
      <c r="J217" s="371"/>
      <c r="K217" s="398"/>
      <c r="L217" s="274" t="str">
        <v/>
      </c>
    </row>
    <row r="218" ht="15.75" customHeight="1">
      <c r="A218" s="83"/>
      <c r="B218" s="83"/>
      <c r="C218" s="83"/>
      <c r="D218" s="335" t="s">
        <v>10684</v>
      </c>
      <c r="E218" s="363"/>
      <c r="F218" s="363"/>
      <c r="G218" s="363"/>
      <c r="H218" s="363"/>
      <c r="I218" s="363"/>
      <c r="J218" s="363"/>
      <c r="K218" s="386"/>
      <c r="L218" s="274" t="str">
        <v>Dhankavadi regional office</v>
      </c>
    </row>
    <row r="219">
      <c r="A219" s="83"/>
      <c r="B219" s="83"/>
      <c r="C219" s="83"/>
      <c r="D219" s="335"/>
      <c r="E219" s="363"/>
      <c r="F219" s="363"/>
      <c r="G219" s="363"/>
      <c r="H219" s="363"/>
      <c r="I219" s="363"/>
      <c r="J219" s="363"/>
      <c r="K219" s="386"/>
      <c r="L219" s="274" t="str">
        <v/>
      </c>
    </row>
    <row r="220" ht="30.0" customHeight="1">
      <c r="A220" s="83" t="s">
        <v>10697</v>
      </c>
      <c r="B220" s="83">
        <v>69.0</v>
      </c>
      <c r="C220" s="83"/>
      <c r="D220" s="335" t="s">
        <v>10700</v>
      </c>
      <c r="E220" s="363">
        <v>4.0</v>
      </c>
      <c r="F220" s="363"/>
      <c r="G220" s="363"/>
      <c r="H220" s="363"/>
      <c r="I220" s="363"/>
      <c r="J220" s="363"/>
      <c r="K220" s="386">
        <v>4.0</v>
      </c>
      <c r="L220" s="274" t="str">
        <v>Build roads parisaramadhila Society Division No. 69 in suvarnagaruda</v>
      </c>
    </row>
    <row r="221" ht="30.0" customHeight="1">
      <c r="A221" s="83" t="s">
        <v>10712</v>
      </c>
      <c r="B221" s="83">
        <v>69.0</v>
      </c>
      <c r="C221" s="83"/>
      <c r="D221" s="335" t="s">
        <v>10723</v>
      </c>
      <c r="E221" s="363">
        <v>4.0</v>
      </c>
      <c r="F221" s="363"/>
      <c r="G221" s="363"/>
      <c r="H221" s="363"/>
      <c r="I221" s="363"/>
      <c r="J221" s="363"/>
      <c r="K221" s="386">
        <v>4.0</v>
      </c>
      <c r="L221" s="274" t="str">
        <v>Division 35 sanam from No. 69 to krokrita way parisaramadhila utkarsanagara</v>
      </c>
    </row>
    <row r="222" ht="30.0" customHeight="1">
      <c r="A222" s="83" t="s">
        <v>10733</v>
      </c>
      <c r="B222" s="83">
        <v>69.0</v>
      </c>
      <c r="C222" s="83"/>
      <c r="D222" s="335" t="s">
        <v>10739</v>
      </c>
      <c r="E222" s="363">
        <v>4.0</v>
      </c>
      <c r="F222" s="363"/>
      <c r="G222" s="363"/>
      <c r="H222" s="363"/>
      <c r="I222" s="363"/>
      <c r="J222" s="363"/>
      <c r="K222" s="386">
        <v>4.0</v>
      </c>
      <c r="L222" s="274" t="str">
        <v>Ward No. 69 to krokrita roads in the area of ​​building caudharinagara</v>
      </c>
    </row>
    <row r="223">
      <c r="A223" s="83" t="s">
        <v>10748</v>
      </c>
      <c r="B223" s="83">
        <v>69.0</v>
      </c>
      <c r="C223" s="83"/>
      <c r="D223" s="335" t="s">
        <v>10755</v>
      </c>
      <c r="E223" s="363">
        <v>4.0</v>
      </c>
      <c r="F223" s="363"/>
      <c r="G223" s="363"/>
      <c r="H223" s="363"/>
      <c r="I223" s="363"/>
      <c r="J223" s="363"/>
      <c r="K223" s="386">
        <v>4.0</v>
      </c>
      <c r="L223" s="274" t="str">
        <v>Ward No. 69 to krokrita roads in areas govidanagara</v>
      </c>
    </row>
    <row r="224" ht="30.0" customHeight="1">
      <c r="A224" s="83" t="s">
        <v>10766</v>
      </c>
      <c r="B224" s="83">
        <v>69.0</v>
      </c>
      <c r="C224" s="83"/>
      <c r="D224" s="335" t="s">
        <v>10775</v>
      </c>
      <c r="E224" s="363">
        <v>4.0</v>
      </c>
      <c r="F224" s="363"/>
      <c r="G224" s="363"/>
      <c r="H224" s="363"/>
      <c r="I224" s="363"/>
      <c r="J224" s="363"/>
      <c r="K224" s="386">
        <v>4.0</v>
      </c>
      <c r="L224" s="274" t="str">
        <v>Ward No. 69 to krokrita roads in areas sahayadrinagara</v>
      </c>
    </row>
    <row r="225" ht="30.0" customHeight="1">
      <c r="A225" s="83" t="s">
        <v>10783</v>
      </c>
      <c r="B225" s="83">
        <v>69.0</v>
      </c>
      <c r="C225" s="83"/>
      <c r="D225" s="335" t="s">
        <v>10787</v>
      </c>
      <c r="E225" s="363">
        <v>4.0</v>
      </c>
      <c r="F225" s="363"/>
      <c r="G225" s="363"/>
      <c r="H225" s="363"/>
      <c r="I225" s="363"/>
      <c r="J225" s="363"/>
      <c r="K225" s="386">
        <v>4.0</v>
      </c>
      <c r="L225" s="274" t="str">
        <v>Ward No. 69 in sanam No.7 in to krokritikarana way and vinegar in yutidablyuti</v>
      </c>
    </row>
    <row r="226">
      <c r="A226" s="83" t="s">
        <v>10803</v>
      </c>
      <c r="B226" s="83">
        <v>69.0</v>
      </c>
      <c r="C226" s="83"/>
      <c r="D226" s="335" t="s">
        <v>10808</v>
      </c>
      <c r="E226" s="363"/>
      <c r="F226" s="363">
        <v>4.0</v>
      </c>
      <c r="G226" s="363"/>
      <c r="H226" s="363"/>
      <c r="I226" s="363"/>
      <c r="J226" s="363"/>
      <c r="K226" s="386">
        <v>4.0</v>
      </c>
      <c r="L226" s="274" t="str">
        <v>Ward No. 69 in sanam .8 In andaragrauda cable removal</v>
      </c>
    </row>
    <row r="227" ht="30.0" customHeight="1">
      <c r="A227" s="83" t="s">
        <v>10818</v>
      </c>
      <c r="B227" s="83">
        <v>69.0</v>
      </c>
      <c r="C227" s="83"/>
      <c r="D227" s="335" t="s">
        <v>10823</v>
      </c>
      <c r="E227" s="363"/>
      <c r="F227" s="363"/>
      <c r="G227" s="363">
        <v>4.0</v>
      </c>
      <c r="H227" s="363"/>
      <c r="I227" s="363"/>
      <c r="J227" s="363"/>
      <c r="K227" s="386">
        <v>4.0</v>
      </c>
      <c r="L227" s="274" t="str">
        <v>Ward No. 69 in muktananda Society, the Society of relaxation center and make jhambare Heritage Library.</v>
      </c>
    </row>
    <row r="228" ht="30.0" customHeight="1">
      <c r="A228" s="83" t="s">
        <v>10832</v>
      </c>
      <c r="B228" s="83">
        <v>69.0</v>
      </c>
      <c r="C228" s="83"/>
      <c r="D228" s="335" t="s">
        <v>10835</v>
      </c>
      <c r="E228" s="363"/>
      <c r="F228" s="363"/>
      <c r="G228" s="363"/>
      <c r="H228" s="363"/>
      <c r="I228" s="363">
        <v>4.0</v>
      </c>
      <c r="J228" s="363"/>
      <c r="K228" s="386">
        <v>4.0</v>
      </c>
      <c r="L228" s="274" t="str">
        <v>Ward No. 69 in Sivananda, jhambare, removing the water line at muktananda Society</v>
      </c>
    </row>
    <row r="229">
      <c r="A229" s="83"/>
      <c r="B229" s="83">
        <v>69.0</v>
      </c>
      <c r="C229" s="83"/>
      <c r="D229" s="335"/>
      <c r="E229" s="363"/>
      <c r="F229" s="363"/>
      <c r="G229" s="363"/>
      <c r="H229" s="363"/>
      <c r="I229" s="363"/>
      <c r="J229" s="363"/>
      <c r="K229" s="386"/>
      <c r="L229" s="274" t="str">
        <v/>
      </c>
    </row>
    <row r="230">
      <c r="A230" s="83"/>
      <c r="B230" s="83">
        <v>69.0</v>
      </c>
      <c r="C230" s="83"/>
      <c r="D230" s="335" t="s">
        <v>3590</v>
      </c>
      <c r="E230" s="363">
        <v>24.0</v>
      </c>
      <c r="F230" s="363">
        <v>4.0</v>
      </c>
      <c r="G230" s="363">
        <v>4.0</v>
      </c>
      <c r="H230" s="363"/>
      <c r="I230" s="363">
        <v>4.0</v>
      </c>
      <c r="J230" s="363"/>
      <c r="K230" s="386">
        <v>36.0</v>
      </c>
      <c r="L230" s="274" t="str">
        <v>Total sum</v>
      </c>
    </row>
    <row r="231">
      <c r="A231" s="83"/>
      <c r="B231" s="83"/>
      <c r="C231" s="83"/>
      <c r="D231" s="335"/>
      <c r="E231" s="363"/>
      <c r="F231" s="363"/>
      <c r="G231" s="363"/>
      <c r="H231" s="363"/>
      <c r="I231" s="363"/>
      <c r="J231" s="363"/>
      <c r="K231" s="386"/>
      <c r="L231" s="274" t="str">
        <v/>
      </c>
    </row>
    <row r="232" ht="30.0" customHeight="1">
      <c r="A232" s="83" t="s">
        <v>10889</v>
      </c>
      <c r="B232" s="83">
        <v>73.0</v>
      </c>
      <c r="C232" s="83"/>
      <c r="D232" s="335" t="s">
        <v>10894</v>
      </c>
      <c r="E232" s="363">
        <v>4.0</v>
      </c>
      <c r="F232" s="363"/>
      <c r="G232" s="363"/>
      <c r="H232" s="363"/>
      <c r="I232" s="363"/>
      <c r="J232" s="363"/>
      <c r="K232" s="386">
        <v>4.0</v>
      </c>
      <c r="L232" s="274" t="str">
        <v>Ward No. 73 in Balajinagar krokritikarana way to sugar from the temple vadagavakara of gharaparyata</v>
      </c>
    </row>
    <row r="233" ht="75.0" customHeight="1">
      <c r="A233" s="83" t="s">
        <v>10908</v>
      </c>
      <c r="B233" s="83" t="s">
        <v>10911</v>
      </c>
      <c r="C233" s="83"/>
      <c r="D233" s="389" t="s">
        <v>10916</v>
      </c>
      <c r="E233" s="363">
        <v>4.0</v>
      </c>
      <c r="F233" s="363"/>
      <c r="G233" s="363"/>
      <c r="H233" s="363"/>
      <c r="I233" s="363"/>
      <c r="J233" s="363"/>
      <c r="K233" s="386">
        <v>4.0</v>
      </c>
      <c r="L233" s="274" t="str">
        <v>Paita Hill in Ward No. 73, from the house of Mr. trimbakarava Balajinagar named in Mr. Naik gharaparyata
The road to krokritikarana</v>
      </c>
    </row>
    <row r="234" ht="30.0" customHeight="1">
      <c r="A234" s="83" t="s">
        <v>10926</v>
      </c>
      <c r="B234" s="83">
        <v>73.0</v>
      </c>
      <c r="C234" s="83"/>
      <c r="D234" s="335" t="s">
        <v>10932</v>
      </c>
      <c r="E234" s="363">
        <v>4.0</v>
      </c>
      <c r="F234" s="363"/>
      <c r="G234" s="363"/>
      <c r="H234" s="363"/>
      <c r="I234" s="363"/>
      <c r="J234" s="363"/>
      <c r="K234" s="386">
        <v>4.0</v>
      </c>
      <c r="L234" s="274" t="str">
        <v>Lay the floor at the Society of Guru Dutt in Division No. 73 Balajinagar</v>
      </c>
    </row>
    <row r="235" ht="30.0" customHeight="1">
      <c r="A235" s="83" t="s">
        <v>10942</v>
      </c>
      <c r="B235" s="83">
        <v>73.0</v>
      </c>
      <c r="C235" s="83"/>
      <c r="D235" s="335" t="s">
        <v>10947</v>
      </c>
      <c r="E235" s="363">
        <v>4.0</v>
      </c>
      <c r="F235" s="363"/>
      <c r="G235" s="363"/>
      <c r="H235" s="363"/>
      <c r="I235" s="363"/>
      <c r="J235" s="363"/>
      <c r="K235" s="386">
        <v>4.0</v>
      </c>
      <c r="L235" s="274" t="str">
        <v>Ward No. 73 Balajinagar in tulajabhavani Mata Mandir Chowk Rajani corner lay the floor at the Jijamata</v>
      </c>
    </row>
    <row r="236" ht="30.0" customHeight="1">
      <c r="A236" s="83" t="s">
        <v>10957</v>
      </c>
      <c r="B236" s="83">
        <v>73.0</v>
      </c>
      <c r="C236" s="83"/>
      <c r="D236" s="335" t="s">
        <v>10962</v>
      </c>
      <c r="E236" s="363"/>
      <c r="F236" s="363"/>
      <c r="G236" s="363"/>
      <c r="H236" s="363"/>
      <c r="I236" s="363"/>
      <c r="J236" s="363">
        <v>4.0</v>
      </c>
      <c r="K236" s="386">
        <v>4.0</v>
      </c>
      <c r="L236" s="274" t="str">
        <v>Drainage Division at the Society of Guru Dutt throw line in the No. 73 Balajinagar</v>
      </c>
    </row>
    <row r="237">
      <c r="A237" s="83"/>
      <c r="B237" s="83">
        <v>73.0</v>
      </c>
      <c r="C237" s="83"/>
      <c r="D237" s="335"/>
      <c r="E237" s="363"/>
      <c r="F237" s="363"/>
      <c r="G237" s="363"/>
      <c r="H237" s="363"/>
      <c r="I237" s="363"/>
      <c r="J237" s="363"/>
      <c r="K237" s="386"/>
      <c r="L237" s="274" t="str">
        <v/>
      </c>
    </row>
    <row r="238">
      <c r="A238" s="83"/>
      <c r="B238" s="83">
        <v>73.0</v>
      </c>
      <c r="C238" s="83"/>
      <c r="D238" s="335" t="s">
        <v>3590</v>
      </c>
      <c r="E238" s="363">
        <v>16.0</v>
      </c>
      <c r="F238" s="363"/>
      <c r="G238" s="363"/>
      <c r="H238" s="363"/>
      <c r="I238" s="363"/>
      <c r="J238" s="363">
        <v>4.0</v>
      </c>
      <c r="K238" s="386">
        <v>20.0</v>
      </c>
      <c r="L238" s="274" t="str">
        <v>Total sum</v>
      </c>
    </row>
    <row r="239" ht="15.75" customHeight="1">
      <c r="A239" s="154"/>
      <c r="B239" s="154"/>
      <c r="C239" s="154"/>
      <c r="D239" s="370"/>
      <c r="E239" s="371"/>
      <c r="F239" s="371"/>
      <c r="G239" s="371"/>
      <c r="H239" s="371"/>
      <c r="I239" s="371"/>
      <c r="J239" s="371"/>
      <c r="K239" s="398"/>
      <c r="L239" s="274" t="str">
        <v/>
      </c>
    </row>
    <row r="240" ht="30.75" customHeight="1">
      <c r="A240" s="83" t="s">
        <v>11048</v>
      </c>
      <c r="B240" s="83">
        <v>74.0</v>
      </c>
      <c r="C240" s="83"/>
      <c r="D240" s="335" t="s">
        <v>11052</v>
      </c>
      <c r="E240" s="363">
        <v>4.0</v>
      </c>
      <c r="F240" s="363"/>
      <c r="G240" s="363"/>
      <c r="H240" s="363"/>
      <c r="I240" s="363"/>
      <c r="J240" s="363"/>
      <c r="K240" s="386">
        <v>4.0</v>
      </c>
      <c r="L240" s="274" t="str">
        <v>74, No. 34 in Division sanam, visvaraja Vihar Society krokritikarana way in neighboring way.</v>
      </c>
    </row>
    <row r="241" ht="30.0" customHeight="1">
      <c r="A241" s="83" t="s">
        <v>11131</v>
      </c>
      <c r="B241" s="83">
        <v>74.0</v>
      </c>
      <c r="C241" s="83"/>
      <c r="D241" s="335" t="s">
        <v>11137</v>
      </c>
      <c r="E241" s="363">
        <v>4.0</v>
      </c>
      <c r="F241" s="363"/>
      <c r="G241" s="363"/>
      <c r="H241" s="363"/>
      <c r="I241" s="363"/>
      <c r="J241" s="363"/>
      <c r="K241" s="386">
        <v>4.0</v>
      </c>
      <c r="L241" s="274" t="str">
        <v>Division to krokritikarana gallibola at No. 74 in the block to fit Dhankavadi 34 sanam adarshnagar</v>
      </c>
    </row>
    <row r="242" ht="30.0" customHeight="1">
      <c r="A242" s="83" t="s">
        <v>11142</v>
      </c>
      <c r="B242" s="83">
        <v>74.0</v>
      </c>
      <c r="C242" s="83"/>
      <c r="D242" s="335" t="s">
        <v>11144</v>
      </c>
      <c r="E242" s="363">
        <v>4.0</v>
      </c>
      <c r="F242" s="363"/>
      <c r="G242" s="363"/>
      <c r="H242" s="363"/>
      <c r="I242" s="363"/>
      <c r="J242" s="363"/>
      <c r="K242" s="386">
        <v>4.0</v>
      </c>
      <c r="L242" s="274" t="str">
        <v>Division krokritikarana by saidapatati wayside pikenagara and No. 74 in the block to fit pevhiga</v>
      </c>
    </row>
    <row r="243" ht="30.0" customHeight="1">
      <c r="A243" s="83" t="s">
        <v>11149</v>
      </c>
      <c r="B243" s="83">
        <v>74.0</v>
      </c>
      <c r="C243" s="83"/>
      <c r="D243" s="335" t="s">
        <v>11152</v>
      </c>
      <c r="E243" s="363">
        <v>4.0</v>
      </c>
      <c r="F243" s="363"/>
      <c r="G243" s="363"/>
      <c r="H243" s="363"/>
      <c r="I243" s="363"/>
      <c r="J243" s="363"/>
      <c r="K243" s="386">
        <v>4.0</v>
      </c>
      <c r="L243" s="274" t="str">
        <v>Ward No. 74 in yenapurenagara, Dhankavadi at gallibola and block lay in krokritikarana</v>
      </c>
    </row>
    <row r="244" ht="75.0" customHeight="1">
      <c r="A244" s="83" t="s">
        <v>11159</v>
      </c>
      <c r="B244" s="83" t="s">
        <v>11160</v>
      </c>
      <c r="C244" s="83"/>
      <c r="D244" s="389" t="s">
        <v>11165</v>
      </c>
      <c r="E244" s="363">
        <v>4.0</v>
      </c>
      <c r="F244" s="363"/>
      <c r="G244" s="363"/>
      <c r="H244" s="363"/>
      <c r="I244" s="363"/>
      <c r="J244" s="363"/>
      <c r="K244" s="386">
        <v>4.0</v>
      </c>
      <c r="L244" s="274" t="str">
        <v>No. 74 in Division sanam .28,29,31, 33,34,32, and a variety of places to krokritikarana approach roads yutidablyuti
Works tadnusagika</v>
      </c>
    </row>
    <row r="245" ht="75.0" customHeight="1">
      <c r="A245" s="83" t="s">
        <v>11172</v>
      </c>
      <c r="B245" s="83" t="s">
        <v>11160</v>
      </c>
      <c r="C245" s="83"/>
      <c r="D245" s="389" t="s">
        <v>11176</v>
      </c>
      <c r="E245" s="363"/>
      <c r="F245" s="363"/>
      <c r="G245" s="363">
        <v>4.0</v>
      </c>
      <c r="H245" s="363"/>
      <c r="I245" s="363"/>
      <c r="J245" s="363"/>
      <c r="K245" s="386">
        <v>4.0</v>
      </c>
      <c r="L245" s="274" t="str">
        <v>Ward No. 74 in sanam 31, 34,33,28,29 raghavanagara, girinagara, aksayanagara, rautabaga area lokhadi all those
To settle</v>
      </c>
    </row>
    <row r="246" ht="75.0" customHeight="1">
      <c r="A246" s="83" t="s">
        <v>11188</v>
      </c>
      <c r="B246" s="83" t="s">
        <v>11160</v>
      </c>
      <c r="C246" s="83"/>
      <c r="D246" s="389" t="s">
        <v>11194</v>
      </c>
      <c r="E246" s="363"/>
      <c r="F246" s="363"/>
      <c r="G246" s="363">
        <v>4.0</v>
      </c>
      <c r="H246" s="363"/>
      <c r="I246" s="363"/>
      <c r="J246" s="363"/>
      <c r="K246" s="386">
        <v>4.0</v>
      </c>
      <c r="L246" s="274" t="str">
        <v>Ward No. 74 in daulatanagara, aksayanagara, gulabanagara, signet, raghavanagara area, with trees simeta katatee
And works to make tadnusagika.</v>
      </c>
    </row>
    <row r="247" ht="30.0" customHeight="1">
      <c r="A247" s="83" t="s">
        <v>11207</v>
      </c>
      <c r="B247" s="83">
        <v>74.0</v>
      </c>
      <c r="C247" s="83"/>
      <c r="D247" s="335" t="s">
        <v>11213</v>
      </c>
      <c r="E247" s="363"/>
      <c r="F247" s="363"/>
      <c r="G247" s="363"/>
      <c r="H247" s="363"/>
      <c r="I247" s="363"/>
      <c r="J247" s="363">
        <v>4.0</v>
      </c>
      <c r="K247" s="386">
        <v>4.0</v>
      </c>
      <c r="L247" s="274" t="str">
        <v>Drainage Division No. 74 in adarshnagar sanam throw line in 34 Dhankavadi</v>
      </c>
    </row>
    <row r="248" ht="75.0" customHeight="1">
      <c r="A248" s="83" t="s">
        <v>11218</v>
      </c>
      <c r="B248" s="83" t="s">
        <v>11160</v>
      </c>
      <c r="C248" s="83"/>
      <c r="D248" s="389" t="s">
        <v>11221</v>
      </c>
      <c r="E248" s="363"/>
      <c r="F248" s="363"/>
      <c r="G248" s="363"/>
      <c r="H248" s="363"/>
      <c r="I248" s="363"/>
      <c r="J248" s="363">
        <v>4.0</v>
      </c>
      <c r="K248" s="386">
        <v>4.0</v>
      </c>
      <c r="L248" s="274" t="str">
        <v>Ward No. 74 in the signet, navrang, Srinagar, pacaratnes, the area in a variety of places to lay drainage line and tadnusagika
Matters</v>
      </c>
    </row>
    <row r="249">
      <c r="A249" s="83"/>
      <c r="B249" s="83">
        <v>74.0</v>
      </c>
      <c r="C249" s="83"/>
      <c r="D249" s="335"/>
      <c r="E249" s="363"/>
      <c r="F249" s="363"/>
      <c r="G249" s="363"/>
      <c r="H249" s="363"/>
      <c r="I249" s="363"/>
      <c r="J249" s="363"/>
      <c r="K249" s="386"/>
      <c r="L249" s="274" t="str">
        <v/>
      </c>
    </row>
    <row r="250">
      <c r="A250" s="83"/>
      <c r="B250" s="83">
        <v>74.0</v>
      </c>
      <c r="C250" s="83"/>
      <c r="D250" s="335" t="s">
        <v>3590</v>
      </c>
      <c r="E250" s="363">
        <v>20.0</v>
      </c>
      <c r="F250" s="363"/>
      <c r="G250" s="363">
        <v>8.0</v>
      </c>
      <c r="H250" s="363"/>
      <c r="I250" s="363"/>
      <c r="J250" s="363">
        <v>8.0</v>
      </c>
      <c r="K250" s="386">
        <v>36.0</v>
      </c>
      <c r="L250" s="274" t="str">
        <v>Total sum</v>
      </c>
    </row>
    <row r="251">
      <c r="A251" s="83"/>
      <c r="B251" s="83"/>
      <c r="C251" s="83"/>
      <c r="D251" s="335"/>
      <c r="E251" s="363"/>
      <c r="F251" s="363"/>
      <c r="G251" s="363"/>
      <c r="H251" s="363"/>
      <c r="I251" s="363"/>
      <c r="J251" s="363"/>
      <c r="K251" s="386"/>
      <c r="L251" s="274" t="str">
        <v/>
      </c>
    </row>
    <row r="252" ht="30.0" customHeight="1">
      <c r="A252" s="83" t="s">
        <v>11255</v>
      </c>
      <c r="B252" s="83">
        <v>75.0</v>
      </c>
      <c r="C252" s="83"/>
      <c r="D252" s="335" t="s">
        <v>11257</v>
      </c>
      <c r="E252" s="363">
        <v>4.0</v>
      </c>
      <c r="F252" s="363"/>
      <c r="G252" s="363"/>
      <c r="H252" s="363"/>
      <c r="I252" s="363"/>
      <c r="J252" s="363"/>
      <c r="K252" s="386">
        <v>4.0</v>
      </c>
      <c r="L252" s="274" t="str">
        <v>75 No. 33 in Division sanam, make Dabur dug hole at Ambegaon</v>
      </c>
    </row>
    <row r="253" ht="30.0" customHeight="1">
      <c r="A253" s="83" t="s">
        <v>11265</v>
      </c>
      <c r="B253" s="83">
        <v>75.0</v>
      </c>
      <c r="C253" s="83"/>
      <c r="D253" s="335" t="s">
        <v>11269</v>
      </c>
      <c r="E253" s="363">
        <v>4.0</v>
      </c>
      <c r="F253" s="363"/>
      <c r="G253" s="363"/>
      <c r="H253" s="363"/>
      <c r="I253" s="363"/>
      <c r="J253" s="363"/>
      <c r="K253" s="386">
        <v>4.0</v>
      </c>
      <c r="L253" s="274" t="str">
        <v>No. 75 in Division sanam .56, anjaninagara, beautified to krokrita simeta gallibola area</v>
      </c>
    </row>
    <row r="254" ht="30.0" customHeight="1">
      <c r="A254" s="83" t="s">
        <v>11276</v>
      </c>
      <c r="B254" s="83">
        <v>75.0</v>
      </c>
      <c r="C254" s="83"/>
      <c r="D254" s="335" t="s">
        <v>11283</v>
      </c>
      <c r="E254" s="363">
        <v>4.0</v>
      </c>
      <c r="F254" s="363"/>
      <c r="G254" s="363"/>
      <c r="H254" s="363"/>
      <c r="I254" s="363"/>
      <c r="J254" s="363"/>
      <c r="K254" s="386">
        <v>4.0</v>
      </c>
      <c r="L254" s="274" t="str">
        <v>Ward No. 75 in sanam 25, Ambegaon plateau to krokrita simeta gallibola area</v>
      </c>
    </row>
    <row r="255" ht="30.0" customHeight="1">
      <c r="A255" s="83" t="s">
        <v>11291</v>
      </c>
      <c r="B255" s="83">
        <v>75.0</v>
      </c>
      <c r="C255" s="83"/>
      <c r="D255" s="335" t="s">
        <v>11293</v>
      </c>
      <c r="E255" s="363">
        <v>4.0</v>
      </c>
      <c r="F255" s="363"/>
      <c r="G255" s="363"/>
      <c r="H255" s="363"/>
      <c r="I255" s="363"/>
      <c r="J255" s="363"/>
      <c r="K255" s="386">
        <v>4.0</v>
      </c>
      <c r="L255" s="274" t="str">
        <v>Ward No. 75 in 64/1, durgahila, anjaninagara to krokrita simeta mouth and way in this region</v>
      </c>
    </row>
    <row r="256" ht="30.0" customHeight="1">
      <c r="A256" s="83" t="s">
        <v>11306</v>
      </c>
      <c r="B256" s="83" t="s">
        <v>11308</v>
      </c>
      <c r="C256" s="83"/>
      <c r="D256" s="335" t="s">
        <v>11312</v>
      </c>
      <c r="E256" s="363">
        <v>3.2</v>
      </c>
      <c r="F256" s="363"/>
      <c r="G256" s="363"/>
      <c r="H256" s="363"/>
      <c r="I256" s="363"/>
      <c r="J256" s="363"/>
      <c r="K256" s="386">
        <v>3.2</v>
      </c>
      <c r="L256" s="274" t="str">
        <v>Ward No. 75 in sanam .67, at the house of Mr. pavase Mr. kanherakara of gharaparyata new steps to build.</v>
      </c>
    </row>
    <row r="257" ht="30.0" customHeight="1">
      <c r="A257" s="83" t="s">
        <v>11317</v>
      </c>
      <c r="B257" s="83">
        <v>75.0</v>
      </c>
      <c r="C257" s="83"/>
      <c r="D257" s="335" t="s">
        <v>11321</v>
      </c>
      <c r="E257" s="363">
        <v>3.2</v>
      </c>
      <c r="F257" s="363"/>
      <c r="G257" s="363"/>
      <c r="H257" s="363"/>
      <c r="I257" s="363"/>
      <c r="J257" s="363"/>
      <c r="K257" s="386">
        <v>3.2</v>
      </c>
      <c r="L257" s="274" t="str">
        <v>No. 75 in Division sanam .67, at the feet of the new Mr. and Mr. Subhash kanrade Sir potter's gharaparyata or / way to</v>
      </c>
    </row>
    <row r="258" ht="30.0" customHeight="1">
      <c r="A258" s="83" t="s">
        <v>11327</v>
      </c>
      <c r="B258" s="83">
        <v>75.0</v>
      </c>
      <c r="C258" s="83"/>
      <c r="D258" s="335" t="s">
        <v>11331</v>
      </c>
      <c r="E258" s="363">
        <v>3.2</v>
      </c>
      <c r="F258" s="363"/>
      <c r="G258" s="363"/>
      <c r="H258" s="363"/>
      <c r="I258" s="363"/>
      <c r="J258" s="363"/>
      <c r="K258" s="386">
        <v>3.2</v>
      </c>
      <c r="L258" s="274" t="str">
        <v>Ward No. 75 in sanam 37/10, jambhulavadi Road, Swaraj dairy milk to be way gharaparyata of mahamuni</v>
      </c>
    </row>
    <row r="259" ht="30.0" customHeight="1">
      <c r="A259" s="83" t="s">
        <v>11335</v>
      </c>
      <c r="B259" s="83">
        <v>75.0</v>
      </c>
      <c r="C259" s="83"/>
      <c r="D259" s="335" t="s">
        <v>11338</v>
      </c>
      <c r="E259" s="363"/>
      <c r="F259" s="363"/>
      <c r="G259" s="363">
        <v>3.2</v>
      </c>
      <c r="H259" s="363"/>
      <c r="I259" s="363"/>
      <c r="J259" s="363"/>
      <c r="K259" s="386">
        <v>3.2</v>
      </c>
      <c r="L259" s="274" t="str">
        <v>Ward No. 75 in santosanagara, Ambegaon plateau, anjalinagara or to lay all those different places lokhadi paraphoretada</v>
      </c>
    </row>
    <row r="260" ht="30.0" customHeight="1">
      <c r="A260" s="83" t="s">
        <v>11342</v>
      </c>
      <c r="B260" s="83">
        <v>75.0</v>
      </c>
      <c r="C260" s="83"/>
      <c r="D260" s="335" t="s">
        <v>11344</v>
      </c>
      <c r="E260" s="363"/>
      <c r="F260" s="363"/>
      <c r="G260" s="363"/>
      <c r="H260" s="363"/>
      <c r="I260" s="363"/>
      <c r="J260" s="363">
        <v>4.0</v>
      </c>
      <c r="K260" s="386">
        <v>4.0</v>
      </c>
      <c r="L260" s="274" t="str">
        <v>No. 75 in Division sanam .56, anjaninagara, beautified the area drainage line to cast</v>
      </c>
    </row>
    <row r="261">
      <c r="A261" s="83"/>
      <c r="B261" s="83">
        <v>75.0</v>
      </c>
      <c r="C261" s="83"/>
      <c r="D261" s="335"/>
      <c r="E261" s="363"/>
      <c r="F261" s="363"/>
      <c r="G261" s="363"/>
      <c r="H261" s="363"/>
      <c r="I261" s="363"/>
      <c r="J261" s="363"/>
      <c r="K261" s="386"/>
      <c r="L261" s="274" t="str">
        <v/>
      </c>
    </row>
    <row r="262">
      <c r="A262" s="83"/>
      <c r="B262" s="83">
        <v>75.0</v>
      </c>
      <c r="C262" s="83"/>
      <c r="D262" s="335" t="s">
        <v>3590</v>
      </c>
      <c r="E262" s="363">
        <v>25.6</v>
      </c>
      <c r="F262" s="363"/>
      <c r="G262" s="363">
        <v>3.2</v>
      </c>
      <c r="H262" s="363"/>
      <c r="I262" s="363"/>
      <c r="J262" s="363">
        <v>4.0</v>
      </c>
      <c r="K262" s="386">
        <v>32.8</v>
      </c>
      <c r="L262" s="274" t="str">
        <v>Total sum</v>
      </c>
    </row>
    <row r="263" ht="15.75" customHeight="1">
      <c r="A263" s="154"/>
      <c r="B263" s="154"/>
      <c r="C263" s="154"/>
      <c r="D263" s="370"/>
      <c r="E263" s="371"/>
      <c r="F263" s="371"/>
      <c r="G263" s="371"/>
      <c r="H263" s="371"/>
      <c r="I263" s="371"/>
      <c r="J263" s="371"/>
      <c r="K263" s="398"/>
      <c r="L263" s="274" t="str">
        <v/>
      </c>
    </row>
    <row r="264" ht="30.75" customHeight="1">
      <c r="A264" s="83" t="s">
        <v>11377</v>
      </c>
      <c r="B264" s="83">
        <v>76.0</v>
      </c>
      <c r="C264" s="83"/>
      <c r="D264" s="335" t="s">
        <v>11382</v>
      </c>
      <c r="E264" s="363">
        <v>3.2</v>
      </c>
      <c r="F264" s="363"/>
      <c r="G264" s="363"/>
      <c r="H264" s="363"/>
      <c r="I264" s="363"/>
      <c r="J264" s="363"/>
      <c r="K264" s="386">
        <v>3.2</v>
      </c>
      <c r="L264" s="274" t="str">
        <v>Division krokrita way to populate a new Gaonthan beautified the area dug roads in No. 76</v>
      </c>
    </row>
    <row r="265" ht="30.0" customHeight="1">
      <c r="A265" s="83" t="s">
        <v>11393</v>
      </c>
      <c r="B265" s="83">
        <v>76.0</v>
      </c>
      <c r="C265" s="83"/>
      <c r="D265" s="335" t="s">
        <v>11396</v>
      </c>
      <c r="E265" s="363">
        <v>4.0</v>
      </c>
      <c r="F265" s="363"/>
      <c r="G265" s="363"/>
      <c r="H265" s="363"/>
      <c r="I265" s="363"/>
      <c r="J265" s="363"/>
      <c r="K265" s="386">
        <v>4.0</v>
      </c>
      <c r="L265" s="274" t="str">
        <v>Sivasambhonagara in Ward No. 76, No. 1 way, do krokrita roads in the way of.</v>
      </c>
    </row>
    <row r="266" ht="30.0" customHeight="1">
      <c r="A266" s="83" t="s">
        <v>11402</v>
      </c>
      <c r="B266" s="83">
        <v>76.0</v>
      </c>
      <c r="C266" s="83"/>
      <c r="D266" s="335" t="s">
        <v>11405</v>
      </c>
      <c r="E266" s="363"/>
      <c r="F266" s="363"/>
      <c r="G266" s="363">
        <v>4.0</v>
      </c>
      <c r="H266" s="363"/>
      <c r="I266" s="363"/>
      <c r="J266" s="363"/>
      <c r="K266" s="386">
        <v>4.0</v>
      </c>
      <c r="L266" s="274" t="str">
        <v>Ward No. 76 in sukhasagaranagara, telephone aiksaceja, raise sukhanivasa sosayatijavala People</v>
      </c>
    </row>
    <row r="267" ht="30.0" customHeight="1">
      <c r="A267" s="83" t="s">
        <v>11413</v>
      </c>
      <c r="B267" s="83">
        <v>76.0</v>
      </c>
      <c r="C267" s="83"/>
      <c r="D267" s="335" t="s">
        <v>11418</v>
      </c>
      <c r="E267" s="363"/>
      <c r="F267" s="363"/>
      <c r="G267" s="363">
        <v>2.4</v>
      </c>
      <c r="H267" s="363"/>
      <c r="I267" s="363"/>
      <c r="J267" s="363"/>
      <c r="K267" s="386">
        <v>2.4</v>
      </c>
      <c r="L267" s="274" t="str">
        <v>People raise PMPML Division No. 76 in the area of ​​settlement in a new Gaonthan beautified</v>
      </c>
    </row>
    <row r="268" ht="30.0" customHeight="1">
      <c r="A268" s="83" t="s">
        <v>11424</v>
      </c>
      <c r="B268" s="83">
        <v>76.0</v>
      </c>
      <c r="C268" s="83"/>
      <c r="D268" s="335" t="s">
        <v>11427</v>
      </c>
      <c r="E268" s="363"/>
      <c r="F268" s="363"/>
      <c r="G268" s="363">
        <v>2.4</v>
      </c>
      <c r="H268" s="363"/>
      <c r="I268" s="363"/>
      <c r="J268" s="363"/>
      <c r="K268" s="386">
        <v>2.4</v>
      </c>
      <c r="L268" s="274" t="str">
        <v>Provide a plastic bucket vyavasthapanakarita Division No. 76 in the waste area Gaonthan beautified</v>
      </c>
    </row>
    <row r="269" ht="30.0" customHeight="1">
      <c r="A269" s="83" t="s">
        <v>11437</v>
      </c>
      <c r="B269" s="83">
        <v>76.0</v>
      </c>
      <c r="C269" s="83"/>
      <c r="D269" s="335" t="s">
        <v>11439</v>
      </c>
      <c r="E269" s="363"/>
      <c r="F269" s="363"/>
      <c r="G269" s="363"/>
      <c r="H269" s="363"/>
      <c r="I269" s="363"/>
      <c r="J269" s="363">
        <v>3.2</v>
      </c>
      <c r="K269" s="386">
        <v>3.2</v>
      </c>
      <c r="L269" s="274" t="str">
        <v>Proficient in sukhasagaranagara No. 76 in Division make simabhinta at the tenement</v>
      </c>
    </row>
    <row r="270">
      <c r="A270" s="83"/>
      <c r="B270" s="83">
        <v>76.0</v>
      </c>
      <c r="C270" s="83"/>
      <c r="D270" s="335"/>
      <c r="E270" s="363"/>
      <c r="F270" s="363"/>
      <c r="G270" s="363"/>
      <c r="H270" s="363"/>
      <c r="I270" s="363"/>
      <c r="J270" s="363"/>
      <c r="K270" s="386"/>
      <c r="L270" s="274" t="str">
        <v/>
      </c>
    </row>
    <row r="271">
      <c r="A271" s="83"/>
      <c r="B271" s="83">
        <v>76.0</v>
      </c>
      <c r="C271" s="83"/>
      <c r="D271" s="335" t="s">
        <v>3590</v>
      </c>
      <c r="E271" s="363">
        <v>7.2</v>
      </c>
      <c r="F271" s="363"/>
      <c r="G271" s="363">
        <v>8.8</v>
      </c>
      <c r="H271" s="363"/>
      <c r="I271" s="363"/>
      <c r="J271" s="363">
        <v>3.2</v>
      </c>
      <c r="K271" s="386">
        <v>19.2</v>
      </c>
      <c r="L271" s="274" t="str">
        <v>Total sum</v>
      </c>
    </row>
    <row r="272">
      <c r="A272" s="83"/>
      <c r="B272" s="83"/>
      <c r="C272" s="83"/>
      <c r="D272" s="335"/>
      <c r="E272" s="363"/>
      <c r="F272" s="363"/>
      <c r="G272" s="363"/>
      <c r="H272" s="363"/>
      <c r="I272" s="363"/>
      <c r="J272" s="363"/>
      <c r="K272" s="386"/>
      <c r="L272" s="274" t="str">
        <v/>
      </c>
    </row>
    <row r="273">
      <c r="A273" s="83"/>
      <c r="B273" s="83"/>
      <c r="C273" s="83"/>
      <c r="D273" s="335" t="s">
        <v>11480</v>
      </c>
      <c r="E273" s="363">
        <v>92.8</v>
      </c>
      <c r="F273" s="363">
        <v>4.0</v>
      </c>
      <c r="G273" s="363">
        <v>24.0</v>
      </c>
      <c r="H273" s="363"/>
      <c r="I273" s="363">
        <v>4.0</v>
      </c>
      <c r="J273" s="363">
        <v>19.2</v>
      </c>
      <c r="K273" s="386">
        <v>144.0</v>
      </c>
      <c r="L273" s="274" t="str">
        <v>Regional Office coming addition Dhankavadi</v>
      </c>
    </row>
    <row r="274" ht="15.75" customHeight="1">
      <c r="A274" s="154"/>
      <c r="B274" s="154"/>
      <c r="C274" s="154"/>
      <c r="D274" s="370"/>
      <c r="E274" s="371"/>
      <c r="F274" s="371"/>
      <c r="G274" s="371"/>
      <c r="H274" s="371"/>
      <c r="I274" s="371"/>
      <c r="J274" s="371"/>
      <c r="K274" s="398"/>
      <c r="L274" s="274" t="str">
        <v/>
      </c>
    </row>
    <row r="275" ht="15.75" customHeight="1">
      <c r="A275" s="83"/>
      <c r="B275" s="83"/>
      <c r="C275" s="83"/>
      <c r="D275" s="335" t="s">
        <v>11503</v>
      </c>
      <c r="E275" s="363"/>
      <c r="F275" s="363"/>
      <c r="G275" s="363"/>
      <c r="H275" s="363"/>
      <c r="I275" s="363"/>
      <c r="J275" s="363"/>
      <c r="K275" s="386"/>
      <c r="L275" s="274" t="str">
        <v>Kondhwa spiritually regional office</v>
      </c>
    </row>
    <row r="276">
      <c r="A276" s="83"/>
      <c r="B276" s="83"/>
      <c r="C276" s="83"/>
      <c r="D276" s="335"/>
      <c r="E276" s="363"/>
      <c r="F276" s="363"/>
      <c r="G276" s="363"/>
      <c r="H276" s="363"/>
      <c r="I276" s="363"/>
      <c r="J276" s="363"/>
      <c r="K276" s="386"/>
      <c r="L276" s="274" t="str">
        <v/>
      </c>
    </row>
    <row r="277">
      <c r="A277" s="83" t="s">
        <v>11521</v>
      </c>
      <c r="B277" s="83">
        <v>41.0</v>
      </c>
      <c r="C277" s="83"/>
      <c r="D277" s="335" t="s">
        <v>11524</v>
      </c>
      <c r="E277" s="363"/>
      <c r="F277" s="363"/>
      <c r="G277" s="363"/>
      <c r="H277" s="363"/>
      <c r="I277" s="363"/>
      <c r="J277" s="363">
        <v>4.0</v>
      </c>
      <c r="K277" s="386">
        <v>4.0</v>
      </c>
      <c r="L277" s="274" t="str">
        <v>Ward No. .41 A new drainage line nanai dart at the garden</v>
      </c>
    </row>
    <row r="278">
      <c r="A278" s="83" t="s">
        <v>11531</v>
      </c>
      <c r="B278" s="83">
        <v>41.0</v>
      </c>
      <c r="C278" s="83"/>
      <c r="D278" s="335" t="s">
        <v>11533</v>
      </c>
      <c r="E278" s="363">
        <v>4.0</v>
      </c>
      <c r="F278" s="363"/>
      <c r="G278" s="363"/>
      <c r="H278" s="363"/>
      <c r="I278" s="363"/>
      <c r="J278" s="363"/>
      <c r="K278" s="386">
        <v>4.0</v>
      </c>
      <c r="L278" s="274" t="str">
        <v>A sanam Ward No. .41 .50 nanai to kamkritikarana at the garden</v>
      </c>
    </row>
    <row r="279" ht="30.0" customHeight="1">
      <c r="A279" s="83" t="s">
        <v>11538</v>
      </c>
      <c r="B279" s="83">
        <v>41.0</v>
      </c>
      <c r="C279" s="83"/>
      <c r="D279" s="335" t="s">
        <v>11542</v>
      </c>
      <c r="E279" s="363"/>
      <c r="F279" s="363">
        <v>1.6</v>
      </c>
      <c r="G279" s="363"/>
      <c r="H279" s="363"/>
      <c r="I279" s="363"/>
      <c r="J279" s="363"/>
      <c r="K279" s="386">
        <v>1.6</v>
      </c>
      <c r="L279" s="274" t="str">
        <v>Division No. .41 A glass company to manage light bhima Square</v>
      </c>
    </row>
    <row r="280">
      <c r="A280" s="83" t="s">
        <v>11549</v>
      </c>
      <c r="B280" s="83">
        <v>41.0</v>
      </c>
      <c r="C280" s="83"/>
      <c r="D280" s="335" t="s">
        <v>11553</v>
      </c>
      <c r="E280" s="363"/>
      <c r="F280" s="363"/>
      <c r="G280" s="363">
        <v>4.0</v>
      </c>
      <c r="H280" s="363"/>
      <c r="I280" s="363"/>
      <c r="J280" s="363"/>
      <c r="K280" s="386">
        <v>4.0</v>
      </c>
      <c r="L280" s="274" t="str">
        <v>Ward No. .41 .50 B sanam part No.1 / 3-B at the gym to build</v>
      </c>
    </row>
    <row r="281">
      <c r="A281" s="83"/>
      <c r="B281" s="83">
        <v>41.0</v>
      </c>
      <c r="C281" s="83"/>
      <c r="D281" s="335"/>
      <c r="E281" s="363"/>
      <c r="F281" s="363"/>
      <c r="G281" s="363"/>
      <c r="H281" s="363"/>
      <c r="I281" s="363"/>
      <c r="J281" s="363"/>
      <c r="K281" s="386"/>
      <c r="L281" s="274" t="str">
        <v/>
      </c>
    </row>
    <row r="282">
      <c r="A282" s="83"/>
      <c r="B282" s="83">
        <v>41.0</v>
      </c>
      <c r="C282" s="83"/>
      <c r="D282" s="335" t="s">
        <v>3590</v>
      </c>
      <c r="E282" s="363">
        <v>4.0</v>
      </c>
      <c r="F282" s="363">
        <v>1.6</v>
      </c>
      <c r="G282" s="363">
        <v>4.0</v>
      </c>
      <c r="H282" s="363"/>
      <c r="I282" s="363"/>
      <c r="J282" s="363">
        <v>4.0</v>
      </c>
      <c r="K282" s="386">
        <v>13.6</v>
      </c>
      <c r="L282" s="274" t="str">
        <v>Total sum</v>
      </c>
    </row>
    <row r="283">
      <c r="A283" s="83"/>
      <c r="B283" s="83"/>
      <c r="C283" s="83"/>
      <c r="D283" s="335"/>
      <c r="E283" s="363"/>
      <c r="F283" s="363"/>
      <c r="G283" s="363"/>
      <c r="H283" s="363"/>
      <c r="I283" s="363"/>
      <c r="J283" s="363"/>
      <c r="K283" s="386"/>
      <c r="L283" s="274" t="str">
        <v/>
      </c>
    </row>
    <row r="284" ht="90.0" customHeight="1">
      <c r="A284" s="83" t="s">
        <v>11600</v>
      </c>
      <c r="B284" s="83" t="s">
        <v>5672</v>
      </c>
      <c r="C284" s="83"/>
      <c r="D284" s="389" t="s">
        <v>11605</v>
      </c>
      <c r="E284" s="363"/>
      <c r="F284" s="363"/>
      <c r="G284" s="363"/>
      <c r="H284" s="363">
        <v>4.0</v>
      </c>
      <c r="I284" s="363"/>
      <c r="J284" s="363"/>
      <c r="K284" s="386">
        <v>4.0</v>
      </c>
      <c r="L284" s="274" t="str">
        <v>Ward No. .46 A sanam .108 / 109 Anandnagar, Vinod photo studio, living under the blind from the walls of the school
Citizens for special make public toilets (women)</v>
      </c>
    </row>
    <row r="285">
      <c r="A285" s="83" t="s">
        <v>11609</v>
      </c>
      <c r="B285" s="83">
        <v>46.0</v>
      </c>
      <c r="C285" s="83"/>
      <c r="D285" s="335" t="s">
        <v>11612</v>
      </c>
      <c r="E285" s="363"/>
      <c r="F285" s="363"/>
      <c r="G285" s="363"/>
      <c r="H285" s="363"/>
      <c r="I285" s="363"/>
      <c r="J285" s="363">
        <v>4.0</v>
      </c>
      <c r="K285" s="386">
        <v>4.0</v>
      </c>
      <c r="L285" s="274" t="str">
        <v>Division No. 110 in .46 A sanam drainage line and Concrete</v>
      </c>
    </row>
    <row r="286" ht="30.0" customHeight="1">
      <c r="A286" s="83" t="s">
        <v>11618</v>
      </c>
      <c r="B286" s="83">
        <v>46.0</v>
      </c>
      <c r="C286" s="83"/>
      <c r="D286" s="335" t="s">
        <v>11621</v>
      </c>
      <c r="E286" s="363"/>
      <c r="F286" s="363"/>
      <c r="G286" s="363">
        <v>4.0</v>
      </c>
      <c r="H286" s="363"/>
      <c r="I286" s="363"/>
      <c r="J286" s="363"/>
      <c r="K286" s="386">
        <v>4.0</v>
      </c>
      <c r="L286" s="274" t="str">
        <v>Division B in the works for the development of Muslim daphanabhumi and dead there at No. .46</v>
      </c>
    </row>
    <row r="287">
      <c r="A287" s="83" t="s">
        <v>11627</v>
      </c>
      <c r="B287" s="83">
        <v>46.0</v>
      </c>
      <c r="C287" s="83"/>
      <c r="D287" s="335" t="s">
        <v>11631</v>
      </c>
      <c r="E287" s="363"/>
      <c r="F287" s="363"/>
      <c r="G287" s="363"/>
      <c r="H287" s="363"/>
      <c r="I287" s="363"/>
      <c r="J287" s="363">
        <v>4.0</v>
      </c>
      <c r="K287" s="386">
        <v>4.0</v>
      </c>
      <c r="L287" s="274" t="str">
        <v>Ward No. .46 B dart line drainage area spiritually</v>
      </c>
    </row>
    <row r="288">
      <c r="A288" s="83"/>
      <c r="B288" s="83">
        <v>46.0</v>
      </c>
      <c r="C288" s="83"/>
      <c r="D288" s="335"/>
      <c r="E288" s="363"/>
      <c r="F288" s="363"/>
      <c r="G288" s="363"/>
      <c r="H288" s="363"/>
      <c r="I288" s="363"/>
      <c r="J288" s="363"/>
      <c r="K288" s="386"/>
      <c r="L288" s="274" t="str">
        <v/>
      </c>
    </row>
    <row r="289">
      <c r="A289" s="83"/>
      <c r="B289" s="83">
        <v>46.0</v>
      </c>
      <c r="C289" s="83"/>
      <c r="D289" s="335" t="s">
        <v>3590</v>
      </c>
      <c r="E289" s="363"/>
      <c r="F289" s="363"/>
      <c r="G289" s="363">
        <v>4.0</v>
      </c>
      <c r="H289" s="363">
        <v>4.0</v>
      </c>
      <c r="I289" s="363"/>
      <c r="J289" s="363">
        <v>8.0</v>
      </c>
      <c r="K289" s="386">
        <v>16.0</v>
      </c>
      <c r="L289" s="274" t="str">
        <v>Total sum</v>
      </c>
    </row>
    <row r="290">
      <c r="A290" s="83"/>
      <c r="B290" s="83"/>
      <c r="C290" s="83"/>
      <c r="D290" s="335"/>
      <c r="E290" s="363"/>
      <c r="F290" s="363"/>
      <c r="G290" s="363"/>
      <c r="H290" s="363"/>
      <c r="I290" s="363"/>
      <c r="J290" s="363"/>
      <c r="K290" s="386"/>
      <c r="L290" s="274" t="str">
        <v/>
      </c>
    </row>
    <row r="291">
      <c r="A291" s="83" t="s">
        <v>11653</v>
      </c>
      <c r="B291" s="83">
        <v>61.0</v>
      </c>
      <c r="C291" s="83"/>
      <c r="D291" s="335" t="s">
        <v>11658</v>
      </c>
      <c r="E291" s="363">
        <v>4.0</v>
      </c>
      <c r="F291" s="363"/>
      <c r="G291" s="363"/>
      <c r="H291" s="363"/>
      <c r="I291" s="363"/>
      <c r="J291" s="363"/>
      <c r="K291" s="386">
        <v>4.0</v>
      </c>
      <c r="L291" s="274" t="str">
        <v>Ward No. 61 to the pavement from a Nanak Society Garden</v>
      </c>
    </row>
    <row r="292" ht="30.0" customHeight="1">
      <c r="A292" s="83" t="s">
        <v>11680</v>
      </c>
      <c r="B292" s="83">
        <v>61.0</v>
      </c>
      <c r="C292" s="83"/>
      <c r="D292" s="335" t="s">
        <v>12110</v>
      </c>
      <c r="E292" s="363">
        <v>4.0</v>
      </c>
      <c r="F292" s="363"/>
      <c r="G292" s="363"/>
      <c r="H292" s="363"/>
      <c r="I292" s="363"/>
      <c r="J292" s="363"/>
      <c r="K292" s="386">
        <v>4.0</v>
      </c>
      <c r="L292" s="274" t="str">
        <v>Division of Baker left the road to the sidewalk on the east side poirnta No. 61 A enaayabiema</v>
      </c>
    </row>
    <row r="293" ht="30.0" customHeight="1">
      <c r="A293" s="83" t="s">
        <v>12116</v>
      </c>
      <c r="B293" s="83">
        <v>61.0</v>
      </c>
      <c r="C293" s="83"/>
      <c r="D293" s="335" t="s">
        <v>12119</v>
      </c>
      <c r="E293" s="363">
        <v>4.0</v>
      </c>
      <c r="F293" s="363"/>
      <c r="G293" s="363"/>
      <c r="H293" s="363"/>
      <c r="I293" s="363"/>
      <c r="J293" s="363"/>
      <c r="K293" s="386">
        <v>4.0</v>
      </c>
      <c r="L293" s="274" t="str">
        <v>Ward No. 61 B spiritually sanam 53/54 to Concrete way in vikasanagara</v>
      </c>
    </row>
    <row r="294">
      <c r="A294" s="83" t="s">
        <v>12123</v>
      </c>
      <c r="B294" s="83">
        <v>61.0</v>
      </c>
      <c r="C294" s="83"/>
      <c r="D294" s="335" t="s">
        <v>12126</v>
      </c>
      <c r="E294" s="363">
        <v>1.6</v>
      </c>
      <c r="F294" s="363"/>
      <c r="G294" s="363"/>
      <c r="H294" s="363"/>
      <c r="I294" s="363"/>
      <c r="J294" s="363"/>
      <c r="K294" s="386">
        <v>1.6</v>
      </c>
      <c r="L294" s="274" t="str">
        <v>Ward lived at No. 61 to the pavement B Bera</v>
      </c>
    </row>
    <row r="295" ht="30.0" customHeight="1">
      <c r="A295" s="83" t="s">
        <v>12199</v>
      </c>
      <c r="B295" s="83">
        <v>61.0</v>
      </c>
      <c r="C295" s="83"/>
      <c r="D295" s="335" t="s">
        <v>12203</v>
      </c>
      <c r="E295" s="363"/>
      <c r="F295" s="363">
        <v>2.4</v>
      </c>
      <c r="G295" s="363"/>
      <c r="H295" s="363"/>
      <c r="I295" s="363"/>
      <c r="J295" s="363"/>
      <c r="K295" s="386">
        <v>2.4</v>
      </c>
      <c r="L295" s="274" t="str">
        <v>Ward No. 61 in B vikasanagara, etc. ajhadanagara. Manage light in different locations</v>
      </c>
    </row>
    <row r="296">
      <c r="A296" s="83"/>
      <c r="B296" s="83">
        <v>61.0</v>
      </c>
      <c r="C296" s="83"/>
      <c r="D296" s="335"/>
      <c r="E296" s="363"/>
      <c r="F296" s="363"/>
      <c r="G296" s="363"/>
      <c r="H296" s="363"/>
      <c r="I296" s="363"/>
      <c r="J296" s="363"/>
      <c r="K296" s="386"/>
      <c r="L296" s="274" t="str">
        <v/>
      </c>
    </row>
    <row r="297">
      <c r="A297" s="83"/>
      <c r="B297" s="83">
        <v>61.0</v>
      </c>
      <c r="C297" s="83"/>
      <c r="D297" s="335" t="s">
        <v>3590</v>
      </c>
      <c r="E297" s="363">
        <v>13.6</v>
      </c>
      <c r="F297" s="363">
        <v>2.4</v>
      </c>
      <c r="G297" s="363"/>
      <c r="H297" s="363"/>
      <c r="I297" s="363"/>
      <c r="J297" s="363"/>
      <c r="K297" s="386">
        <v>16.0</v>
      </c>
      <c r="L297" s="274" t="str">
        <v>Total sum</v>
      </c>
    </row>
    <row r="298" ht="15.75" customHeight="1">
      <c r="A298" s="154"/>
      <c r="B298" s="154"/>
      <c r="C298" s="154"/>
      <c r="D298" s="370"/>
      <c r="E298" s="371"/>
      <c r="F298" s="371"/>
      <c r="G298" s="371"/>
      <c r="H298" s="371"/>
      <c r="I298" s="371"/>
      <c r="J298" s="371"/>
      <c r="K298" s="398"/>
      <c r="L298" s="274" t="str">
        <v/>
      </c>
    </row>
    <row r="299" ht="15.75" customHeight="1">
      <c r="A299" s="83" t="s">
        <v>12252</v>
      </c>
      <c r="B299" s="83">
        <v>62.0</v>
      </c>
      <c r="C299" s="83"/>
      <c r="D299" s="335" t="s">
        <v>12255</v>
      </c>
      <c r="E299" s="363"/>
      <c r="F299" s="363">
        <v>2.4</v>
      </c>
      <c r="G299" s="363"/>
      <c r="H299" s="363"/>
      <c r="I299" s="363"/>
      <c r="J299" s="363"/>
      <c r="K299" s="386">
        <v>2.4</v>
      </c>
      <c r="L299" s="274" t="str">
        <v>Ward No. .62 A Kondhwa Bk. Lighting in the area</v>
      </c>
    </row>
    <row r="300" ht="30.0" customHeight="1">
      <c r="A300" s="83" t="s">
        <v>12264</v>
      </c>
      <c r="B300" s="83">
        <v>62.0</v>
      </c>
      <c r="C300" s="83"/>
      <c r="D300" s="335" t="s">
        <v>12267</v>
      </c>
      <c r="E300" s="363">
        <v>1.6</v>
      </c>
      <c r="F300" s="363"/>
      <c r="G300" s="363"/>
      <c r="H300" s="363"/>
      <c r="I300" s="363"/>
      <c r="J300" s="363"/>
      <c r="K300" s="386">
        <v>1.6</v>
      </c>
      <c r="L300" s="274" t="str">
        <v>Ward No. .62 A Kondhwa Bk. Lay in the following block pevhinga ú minagara</v>
      </c>
    </row>
    <row r="301" ht="30.0" customHeight="1">
      <c r="A301" s="83" t="s">
        <v>12276</v>
      </c>
      <c r="B301" s="83">
        <v>62.0</v>
      </c>
      <c r="C301" s="83"/>
      <c r="D301" s="335" t="s">
        <v>12285</v>
      </c>
      <c r="E301" s="363">
        <v>3.2</v>
      </c>
      <c r="F301" s="363"/>
      <c r="G301" s="363"/>
      <c r="H301" s="363"/>
      <c r="I301" s="363"/>
      <c r="J301" s="363"/>
      <c r="K301" s="386">
        <v>3.2</v>
      </c>
      <c r="L301" s="274" t="str">
        <v>Ward No. .62 A Kondhwa Bk. Concrete roads to kakadevasti sivasambhonagara</v>
      </c>
    </row>
    <row r="302">
      <c r="A302" s="83" t="s">
        <v>12303</v>
      </c>
      <c r="B302" s="83">
        <v>62.0</v>
      </c>
      <c r="C302" s="83"/>
      <c r="D302" s="335" t="s">
        <v>12307</v>
      </c>
      <c r="E302" s="363">
        <v>4.0</v>
      </c>
      <c r="F302" s="363"/>
      <c r="G302" s="363"/>
      <c r="H302" s="363"/>
      <c r="I302" s="363"/>
      <c r="J302" s="363"/>
      <c r="K302" s="386">
        <v>4.0</v>
      </c>
      <c r="L302" s="274" t="str">
        <v>Ward No. .62 A Kondhwa Bk. Concrete roads to sanam .5,6,42,43</v>
      </c>
    </row>
    <row r="303" ht="30.0" customHeight="1">
      <c r="A303" s="83" t="s">
        <v>12326</v>
      </c>
      <c r="B303" s="83">
        <v>62.0</v>
      </c>
      <c r="C303" s="83"/>
      <c r="D303" s="335" t="s">
        <v>12330</v>
      </c>
      <c r="E303" s="363">
        <v>2.4</v>
      </c>
      <c r="F303" s="363"/>
      <c r="G303" s="363"/>
      <c r="H303" s="363"/>
      <c r="I303" s="363"/>
      <c r="J303" s="363"/>
      <c r="K303" s="386">
        <v>2.4</v>
      </c>
      <c r="L303" s="274" t="str">
        <v>Ward No. .62 B Kondhwa Bk. Tilekara way from the city to the mill No.2 khune Concrete from Darekar plot.</v>
      </c>
    </row>
    <row r="304" ht="30.0" customHeight="1">
      <c r="A304" s="83" t="s">
        <v>12344</v>
      </c>
      <c r="B304" s="83">
        <v>62.0</v>
      </c>
      <c r="C304" s="83"/>
      <c r="D304" s="335" t="s">
        <v>12355</v>
      </c>
      <c r="E304" s="363">
        <v>2.4</v>
      </c>
      <c r="F304" s="363"/>
      <c r="G304" s="363"/>
      <c r="H304" s="363"/>
      <c r="I304" s="363"/>
      <c r="J304" s="363"/>
      <c r="K304" s="386">
        <v>2.4</v>
      </c>
      <c r="L304" s="274" t="str">
        <v>Ward No. .62 .63 n and B in sanam's gharasamorila considered to Concrete roads.</v>
      </c>
    </row>
    <row r="305" ht="30.0" customHeight="1">
      <c r="A305" s="83" t="s">
        <v>12364</v>
      </c>
      <c r="B305" s="83">
        <v>62.0</v>
      </c>
      <c r="C305" s="83"/>
      <c r="D305" s="335" t="s">
        <v>12369</v>
      </c>
      <c r="E305" s="363"/>
      <c r="F305" s="363"/>
      <c r="G305" s="363"/>
      <c r="H305" s="363"/>
      <c r="I305" s="363"/>
      <c r="J305" s="363">
        <v>2.4</v>
      </c>
      <c r="K305" s="386">
        <v>2.4</v>
      </c>
      <c r="L305" s="274" t="str">
        <v>Ward No. .62 B dart line drainage colony queen from sanam .48.</v>
      </c>
    </row>
    <row r="306" ht="30.0" customHeight="1">
      <c r="A306" s="83" t="s">
        <v>12383</v>
      </c>
      <c r="B306" s="83">
        <v>62.0</v>
      </c>
      <c r="C306" s="83"/>
      <c r="D306" s="335" t="s">
        <v>12388</v>
      </c>
      <c r="E306" s="363"/>
      <c r="F306" s="363">
        <v>1.6</v>
      </c>
      <c r="G306" s="363"/>
      <c r="H306" s="363"/>
      <c r="I306" s="363"/>
      <c r="J306" s="363"/>
      <c r="K306" s="386">
        <v>1.6</v>
      </c>
      <c r="L306" s="274" t="str">
        <v>B in Ward No. .62 .48 sanam temple campus community gardener in polasaha street lay.</v>
      </c>
    </row>
    <row r="307">
      <c r="A307" s="83" t="s">
        <v>12401</v>
      </c>
      <c r="B307" s="83">
        <v>62.0</v>
      </c>
      <c r="C307" s="83"/>
      <c r="D307" s="335" t="s">
        <v>12405</v>
      </c>
      <c r="E307" s="363"/>
      <c r="F307" s="363">
        <v>1.6</v>
      </c>
      <c r="G307" s="363"/>
      <c r="H307" s="363"/>
      <c r="I307" s="363"/>
      <c r="J307" s="363"/>
      <c r="K307" s="386">
        <v>1.6</v>
      </c>
      <c r="L307" s="274" t="str">
        <v>Lighting division to the city at No. .62 B tilekara</v>
      </c>
    </row>
    <row r="308">
      <c r="A308" s="83"/>
      <c r="B308" s="83">
        <v>62.0</v>
      </c>
      <c r="C308" s="83"/>
      <c r="D308" s="335"/>
      <c r="E308" s="363"/>
      <c r="F308" s="363"/>
      <c r="G308" s="363"/>
      <c r="H308" s="363"/>
      <c r="I308" s="363"/>
      <c r="J308" s="363"/>
      <c r="K308" s="386"/>
      <c r="L308" s="274" t="str">
        <v/>
      </c>
    </row>
    <row r="309">
      <c r="A309" s="83"/>
      <c r="B309" s="83">
        <v>62.0</v>
      </c>
      <c r="C309" s="83"/>
      <c r="D309" s="335" t="s">
        <v>3590</v>
      </c>
      <c r="E309" s="363">
        <v>13.6</v>
      </c>
      <c r="F309" s="363">
        <v>5.6</v>
      </c>
      <c r="G309" s="363"/>
      <c r="H309" s="363"/>
      <c r="I309" s="363"/>
      <c r="J309" s="363">
        <v>2.4</v>
      </c>
      <c r="K309" s="386">
        <v>21.6</v>
      </c>
      <c r="L309" s="274" t="str">
        <v>Total sum</v>
      </c>
    </row>
    <row r="310">
      <c r="A310" s="83"/>
      <c r="B310" s="83"/>
      <c r="C310" s="83"/>
      <c r="D310" s="335"/>
      <c r="E310" s="363"/>
      <c r="F310" s="363"/>
      <c r="G310" s="363"/>
      <c r="H310" s="363"/>
      <c r="I310" s="363"/>
      <c r="J310" s="363"/>
      <c r="K310" s="386"/>
      <c r="L310" s="274" t="str">
        <v/>
      </c>
    </row>
    <row r="311" ht="30.0" customHeight="1">
      <c r="A311" s="83" t="s">
        <v>12466</v>
      </c>
      <c r="B311" s="83">
        <v>63.0</v>
      </c>
      <c r="C311" s="83"/>
      <c r="D311" s="335" t="s">
        <v>12470</v>
      </c>
      <c r="E311" s="363"/>
      <c r="F311" s="363"/>
      <c r="G311" s="363"/>
      <c r="H311" s="363"/>
      <c r="I311" s="363"/>
      <c r="J311" s="363">
        <v>4.0</v>
      </c>
      <c r="K311" s="386">
        <v>4.0</v>
      </c>
      <c r="L311" s="274" t="str">
        <v>Ward No. 36 to No. .63 a way to snap the line at rainy aevhenyu Brahma</v>
      </c>
    </row>
    <row r="312">
      <c r="A312" s="83" t="s">
        <v>12482</v>
      </c>
      <c r="B312" s="83">
        <v>63.0</v>
      </c>
      <c r="C312" s="83"/>
      <c r="D312" s="335" t="s">
        <v>12485</v>
      </c>
      <c r="E312" s="363"/>
      <c r="F312" s="363">
        <v>4.0</v>
      </c>
      <c r="G312" s="363"/>
      <c r="H312" s="363"/>
      <c r="I312" s="363"/>
      <c r="J312" s="363"/>
      <c r="K312" s="386">
        <v>4.0</v>
      </c>
      <c r="L312" s="274" t="str">
        <v>Ward manage light at various places in the No. .63 A</v>
      </c>
    </row>
    <row r="313" ht="30.0" customHeight="1">
      <c r="A313" s="83" t="s">
        <v>12492</v>
      </c>
      <c r="B313" s="83">
        <v>63.0</v>
      </c>
      <c r="C313" s="83"/>
      <c r="D313" s="335" t="s">
        <v>12497</v>
      </c>
      <c r="E313" s="363"/>
      <c r="F313" s="363">
        <v>2.0</v>
      </c>
      <c r="G313" s="363"/>
      <c r="H313" s="363"/>
      <c r="I313" s="363"/>
      <c r="J313" s="363"/>
      <c r="K313" s="386">
        <v>2.0</v>
      </c>
      <c r="L313" s="274" t="str">
        <v>Ward lay poll at No. .63 hayamasta large B phakari Hill Square</v>
      </c>
    </row>
    <row r="314" ht="30.0" customHeight="1">
      <c r="A314" s="83" t="s">
        <v>12503</v>
      </c>
      <c r="B314" s="83">
        <v>63.0</v>
      </c>
      <c r="C314" s="83"/>
      <c r="D314" s="335" t="s">
        <v>12507</v>
      </c>
      <c r="E314" s="363">
        <v>4.0</v>
      </c>
      <c r="F314" s="363"/>
      <c r="G314" s="363"/>
      <c r="H314" s="363"/>
      <c r="I314" s="363"/>
      <c r="J314" s="363"/>
      <c r="K314" s="386">
        <v>4.0</v>
      </c>
      <c r="L314" s="274" t="str">
        <v>Saibaba Nagar Ward No .63 B Kondhwa Khurd and really be in the streets in khadikarana</v>
      </c>
    </row>
    <row r="315">
      <c r="A315" s="83"/>
      <c r="B315" s="83">
        <v>63.0</v>
      </c>
      <c r="C315" s="83"/>
      <c r="D315" s="335"/>
      <c r="E315" s="363"/>
      <c r="F315" s="363"/>
      <c r="G315" s="363"/>
      <c r="H315" s="363"/>
      <c r="I315" s="363"/>
      <c r="J315" s="363"/>
      <c r="K315" s="386"/>
      <c r="L315" s="274" t="str">
        <v/>
      </c>
    </row>
    <row r="316">
      <c r="A316" s="83"/>
      <c r="B316" s="83">
        <v>63.0</v>
      </c>
      <c r="C316" s="83"/>
      <c r="D316" s="335" t="s">
        <v>3590</v>
      </c>
      <c r="E316" s="363">
        <v>4.0</v>
      </c>
      <c r="F316" s="363">
        <v>6.0</v>
      </c>
      <c r="G316" s="363"/>
      <c r="H316" s="363"/>
      <c r="I316" s="363"/>
      <c r="J316" s="363">
        <v>4.0</v>
      </c>
      <c r="K316" s="386">
        <v>14.0</v>
      </c>
      <c r="L316" s="274" t="str">
        <v>Total sum</v>
      </c>
    </row>
    <row r="317">
      <c r="A317" s="83"/>
      <c r="B317" s="83"/>
      <c r="C317" s="83"/>
      <c r="D317" s="335"/>
      <c r="E317" s="363"/>
      <c r="F317" s="363"/>
      <c r="G317" s="363"/>
      <c r="H317" s="363"/>
      <c r="I317" s="363"/>
      <c r="J317" s="363"/>
      <c r="K317" s="386"/>
      <c r="L317" s="274" t="str">
        <v/>
      </c>
    </row>
    <row r="318">
      <c r="A318" s="83" t="s">
        <v>12549</v>
      </c>
      <c r="B318" s="83" t="s">
        <v>12552</v>
      </c>
      <c r="C318" s="83"/>
      <c r="D318" s="335" t="s">
        <v>12553</v>
      </c>
      <c r="E318" s="363"/>
      <c r="F318" s="363"/>
      <c r="G318" s="363"/>
      <c r="H318" s="363"/>
      <c r="I318" s="363">
        <v>3.2</v>
      </c>
      <c r="J318" s="363"/>
      <c r="K318" s="386">
        <v>3.2</v>
      </c>
      <c r="L318" s="274" t="str">
        <v>Supply of water in the area yevalevadi</v>
      </c>
    </row>
    <row r="319" ht="30.0" customHeight="1">
      <c r="A319" s="83" t="s">
        <v>12561</v>
      </c>
      <c r="B319" s="83" t="s">
        <v>12552</v>
      </c>
      <c r="C319" s="83"/>
      <c r="D319" s="335" t="s">
        <v>12564</v>
      </c>
      <c r="E319" s="363"/>
      <c r="F319" s="363">
        <v>1.6</v>
      </c>
      <c r="G319" s="363"/>
      <c r="H319" s="363"/>
      <c r="I319" s="363"/>
      <c r="J319" s="363"/>
      <c r="K319" s="386">
        <v>1.6</v>
      </c>
      <c r="L319" s="274" t="str">
        <v>Kedares No. 2 on the way from the house to settle in the area at street yevalevadi</v>
      </c>
    </row>
    <row r="320" ht="30.0" customHeight="1">
      <c r="A320" s="83" t="s">
        <v>12570</v>
      </c>
      <c r="B320" s="83" t="s">
        <v>12552</v>
      </c>
      <c r="C320" s="83"/>
      <c r="D320" s="335" t="s">
        <v>12571</v>
      </c>
      <c r="E320" s="363"/>
      <c r="F320" s="363">
        <v>2.4</v>
      </c>
      <c r="G320" s="363"/>
      <c r="H320" s="363"/>
      <c r="I320" s="363"/>
      <c r="J320" s="363"/>
      <c r="K320" s="386">
        <v>2.4</v>
      </c>
      <c r="L320" s="274" t="str">
        <v>Manage light area vidyasilpa village yevalevadi</v>
      </c>
    </row>
    <row r="321" ht="60.0" customHeight="1">
      <c r="A321" s="83" t="s">
        <v>12582</v>
      </c>
      <c r="B321" s="83" t="s">
        <v>12552</v>
      </c>
      <c r="C321" s="83"/>
      <c r="D321" s="389" t="s">
        <v>12586</v>
      </c>
      <c r="E321" s="363">
        <v>3.2</v>
      </c>
      <c r="F321" s="363"/>
      <c r="G321" s="363"/>
      <c r="H321" s="363"/>
      <c r="I321" s="363"/>
      <c r="J321" s="363"/>
      <c r="K321" s="386">
        <v>3.2</v>
      </c>
      <c r="L321" s="274" t="str">
        <v>Yevalevadi area Rocket Oil Company (now Lotus Society) at 100 m rakhadalela temple kedares on it. To 200
I. Way to really</v>
      </c>
    </row>
    <row r="322">
      <c r="A322" s="83"/>
      <c r="B322" s="83" t="s">
        <v>12552</v>
      </c>
      <c r="C322" s="83"/>
      <c r="D322" s="335"/>
      <c r="E322" s="363"/>
      <c r="F322" s="363"/>
      <c r="G322" s="363"/>
      <c r="H322" s="363"/>
      <c r="I322" s="363"/>
      <c r="J322" s="363"/>
      <c r="K322" s="386"/>
      <c r="L322" s="274" t="str">
        <v/>
      </c>
    </row>
    <row r="323">
      <c r="A323" s="83"/>
      <c r="B323" s="83" t="s">
        <v>12552</v>
      </c>
      <c r="C323" s="83"/>
      <c r="D323" s="335" t="s">
        <v>3590</v>
      </c>
      <c r="E323" s="363">
        <v>3.2</v>
      </c>
      <c r="F323" s="363">
        <v>4.0</v>
      </c>
      <c r="G323" s="363"/>
      <c r="H323" s="363"/>
      <c r="I323" s="363">
        <v>3.2</v>
      </c>
      <c r="J323" s="363"/>
      <c r="K323" s="386">
        <v>10.4</v>
      </c>
      <c r="L323" s="274" t="str">
        <v>Total sum</v>
      </c>
    </row>
    <row r="324">
      <c r="A324" s="83"/>
      <c r="B324" s="83"/>
      <c r="C324" s="83"/>
      <c r="D324" s="335"/>
      <c r="E324" s="363"/>
      <c r="F324" s="363"/>
      <c r="G324" s="363"/>
      <c r="H324" s="363"/>
      <c r="I324" s="363"/>
      <c r="J324" s="363"/>
      <c r="K324" s="386"/>
      <c r="L324" s="274" t="str">
        <v/>
      </c>
    </row>
    <row r="325">
      <c r="A325" s="83"/>
      <c r="B325" s="83"/>
      <c r="C325" s="83"/>
      <c r="D325" s="335" t="s">
        <v>12626</v>
      </c>
      <c r="E325" s="363">
        <v>38.4</v>
      </c>
      <c r="F325" s="363">
        <v>19.6</v>
      </c>
      <c r="G325" s="363">
        <v>8.0</v>
      </c>
      <c r="H325" s="363">
        <v>4.0</v>
      </c>
      <c r="I325" s="363">
        <v>3.2</v>
      </c>
      <c r="J325" s="363">
        <v>18.4</v>
      </c>
      <c r="K325" s="386">
        <v>91.6</v>
      </c>
      <c r="L325" s="274" t="str">
        <v>Kondhwa spiritually regional office coming sum</v>
      </c>
    </row>
    <row r="326" ht="15.75" customHeight="1">
      <c r="A326" s="154"/>
      <c r="B326" s="154"/>
      <c r="C326" s="154"/>
      <c r="D326" s="354"/>
      <c r="E326" s="419"/>
      <c r="F326" s="419"/>
      <c r="G326" s="419"/>
      <c r="H326" s="419"/>
      <c r="I326" s="419"/>
      <c r="J326" s="419"/>
      <c r="K326" s="420"/>
      <c r="L326" s="274" t="str">
        <v/>
      </c>
    </row>
    <row r="327" ht="15.75" customHeight="1">
      <c r="A327" s="83"/>
      <c r="B327" s="83"/>
      <c r="C327" s="83"/>
      <c r="D327" s="347"/>
      <c r="E327" s="336"/>
      <c r="F327" s="336"/>
      <c r="G327" s="336"/>
      <c r="H327" s="336"/>
      <c r="I327" s="336"/>
      <c r="J327" s="336"/>
      <c r="K327" s="320"/>
      <c r="L327" s="274" t="str">
        <v/>
      </c>
    </row>
  </sheetData>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7.29" defaultRowHeight="15.0"/>
  <cols>
    <col customWidth="1" min="1" max="1" width="17.43"/>
    <col customWidth="1" min="2" max="2" width="6.29"/>
    <col customWidth="1" min="3" max="3" width="7.0"/>
    <col customWidth="1" min="4" max="4" width="59.57"/>
    <col customWidth="1" min="5" max="11" width="11.57"/>
  </cols>
  <sheetData>
    <row r="1" ht="19.5" customHeight="1">
      <c r="A1" s="69" t="s">
        <v>2702</v>
      </c>
      <c r="B1" s="69" t="s">
        <v>2705</v>
      </c>
      <c r="C1" s="69" t="s">
        <v>2706</v>
      </c>
      <c r="D1" s="319" t="s">
        <v>3392</v>
      </c>
      <c r="E1" s="69" t="s">
        <v>123</v>
      </c>
      <c r="F1" s="69" t="s">
        <v>1177</v>
      </c>
      <c r="G1" s="69" t="s">
        <v>2577</v>
      </c>
      <c r="H1" s="69" t="s">
        <v>2578</v>
      </c>
      <c r="I1" s="69" t="s">
        <v>2580</v>
      </c>
      <c r="J1" s="69" t="s">
        <v>2581</v>
      </c>
      <c r="K1" s="69" t="s">
        <v>55</v>
      </c>
    </row>
    <row r="2" ht="19.5" customHeight="1">
      <c r="A2" s="83"/>
      <c r="B2" s="83"/>
      <c r="C2" s="83"/>
      <c r="D2" s="347" t="s">
        <v>2986</v>
      </c>
      <c r="E2" s="343"/>
      <c r="F2" s="343"/>
      <c r="G2" s="343"/>
      <c r="H2" s="343"/>
      <c r="I2" s="343"/>
      <c r="J2" s="343"/>
      <c r="K2" s="343"/>
    </row>
    <row r="3" ht="19.5" customHeight="1">
      <c r="A3" s="83"/>
      <c r="B3" s="83"/>
      <c r="C3" s="83"/>
      <c r="D3" s="347"/>
      <c r="E3" s="343"/>
      <c r="F3" s="343"/>
      <c r="G3" s="343"/>
      <c r="H3" s="343"/>
      <c r="I3" s="343"/>
      <c r="J3" s="343"/>
      <c r="K3" s="343"/>
    </row>
    <row r="4" ht="19.5" customHeight="1">
      <c r="A4" s="83" t="s">
        <v>3567</v>
      </c>
      <c r="B4" s="83">
        <v>6.0</v>
      </c>
      <c r="C4" s="83"/>
      <c r="D4" s="347" t="s">
        <v>3570</v>
      </c>
      <c r="E4" s="343"/>
      <c r="F4" s="343">
        <v>2.0</v>
      </c>
      <c r="G4" s="343"/>
      <c r="H4" s="343"/>
      <c r="I4" s="343"/>
      <c r="J4" s="343"/>
      <c r="K4" s="343">
        <v>2.0</v>
      </c>
    </row>
    <row r="5" ht="19.5" customHeight="1">
      <c r="A5" s="83" t="s">
        <v>3572</v>
      </c>
      <c r="B5" s="83">
        <v>6.0</v>
      </c>
      <c r="C5" s="83"/>
      <c r="D5" s="347" t="s">
        <v>3574</v>
      </c>
      <c r="E5" s="343"/>
      <c r="F5" s="343">
        <v>2.0</v>
      </c>
      <c r="G5" s="343"/>
      <c r="H5" s="343"/>
      <c r="I5" s="343"/>
      <c r="J5" s="343"/>
      <c r="K5" s="343">
        <v>2.0</v>
      </c>
    </row>
    <row r="6" ht="19.5" customHeight="1">
      <c r="A6" s="83" t="s">
        <v>3577</v>
      </c>
      <c r="B6" s="83">
        <v>6.0</v>
      </c>
      <c r="C6" s="83"/>
      <c r="D6" s="347" t="s">
        <v>3578</v>
      </c>
      <c r="E6" s="343"/>
      <c r="F6" s="343">
        <v>4.0</v>
      </c>
      <c r="G6" s="343"/>
      <c r="H6" s="343"/>
      <c r="I6" s="343"/>
      <c r="J6" s="343"/>
      <c r="K6" s="343">
        <v>4.0</v>
      </c>
    </row>
    <row r="7" ht="19.5" customHeight="1">
      <c r="A7" s="83" t="s">
        <v>3579</v>
      </c>
      <c r="B7" s="83">
        <v>6.0</v>
      </c>
      <c r="C7" s="83"/>
      <c r="D7" s="347" t="s">
        <v>3581</v>
      </c>
      <c r="E7" s="343"/>
      <c r="F7" s="343">
        <v>2.0</v>
      </c>
      <c r="G7" s="343"/>
      <c r="H7" s="343"/>
      <c r="I7" s="343"/>
      <c r="J7" s="343"/>
      <c r="K7" s="343">
        <v>2.0</v>
      </c>
    </row>
    <row r="8" ht="19.5" customHeight="1">
      <c r="A8" s="83" t="s">
        <v>3584</v>
      </c>
      <c r="B8" s="83">
        <v>6.0</v>
      </c>
      <c r="C8" s="83"/>
      <c r="D8" s="347" t="s">
        <v>3586</v>
      </c>
      <c r="E8" s="343"/>
      <c r="F8" s="343">
        <v>2.0</v>
      </c>
      <c r="G8" s="343"/>
      <c r="H8" s="343"/>
      <c r="I8" s="343"/>
      <c r="J8" s="343"/>
      <c r="K8" s="343">
        <v>2.0</v>
      </c>
    </row>
    <row r="9" ht="19.5" customHeight="1">
      <c r="A9" s="83"/>
      <c r="B9" s="83">
        <v>6.0</v>
      </c>
      <c r="C9" s="83"/>
      <c r="D9" s="347"/>
      <c r="E9" s="343"/>
      <c r="F9" s="343"/>
      <c r="G9" s="343"/>
      <c r="H9" s="343"/>
      <c r="I9" s="343"/>
      <c r="J9" s="343"/>
      <c r="K9" s="343"/>
    </row>
    <row r="10" ht="19.5" customHeight="1">
      <c r="A10" s="83"/>
      <c r="B10" s="83">
        <v>6.0</v>
      </c>
      <c r="C10" s="83"/>
      <c r="D10" s="350" t="s">
        <v>3590</v>
      </c>
      <c r="E10" s="343"/>
      <c r="F10" s="343">
        <v>12.0</v>
      </c>
      <c r="G10" s="343"/>
      <c r="H10" s="343"/>
      <c r="I10" s="343"/>
      <c r="J10" s="343"/>
      <c r="K10" s="343">
        <v>12.0</v>
      </c>
    </row>
    <row r="11" ht="19.5" customHeight="1">
      <c r="A11" s="83"/>
      <c r="B11" s="83"/>
      <c r="C11" s="83"/>
      <c r="D11" s="347"/>
      <c r="E11" s="343"/>
      <c r="F11" s="343"/>
      <c r="G11" s="343"/>
      <c r="H11" s="343"/>
      <c r="I11" s="343"/>
      <c r="J11" s="343"/>
      <c r="K11" s="343"/>
    </row>
    <row r="12" ht="19.5" customHeight="1">
      <c r="A12" s="83" t="s">
        <v>3609</v>
      </c>
      <c r="B12" s="83">
        <v>7.0</v>
      </c>
      <c r="C12" s="83"/>
      <c r="D12" s="347" t="s">
        <v>3611</v>
      </c>
      <c r="E12" s="343"/>
      <c r="F12" s="343">
        <v>2.0</v>
      </c>
      <c r="G12" s="343"/>
      <c r="H12" s="343"/>
      <c r="I12" s="343"/>
      <c r="J12" s="343"/>
      <c r="K12" s="343">
        <v>2.0</v>
      </c>
    </row>
    <row r="13" ht="19.5" customHeight="1">
      <c r="A13" s="83" t="s">
        <v>3615</v>
      </c>
      <c r="B13" s="83">
        <v>7.0</v>
      </c>
      <c r="C13" s="83"/>
      <c r="D13" s="347" t="s">
        <v>3619</v>
      </c>
      <c r="E13" s="343"/>
      <c r="F13" s="343">
        <v>2.0</v>
      </c>
      <c r="G13" s="343"/>
      <c r="H13" s="343"/>
      <c r="I13" s="343"/>
      <c r="J13" s="343"/>
      <c r="K13" s="343">
        <v>2.0</v>
      </c>
    </row>
    <row r="14" ht="19.5" customHeight="1">
      <c r="A14" s="83" t="s">
        <v>3622</v>
      </c>
      <c r="B14" s="83">
        <v>7.0</v>
      </c>
      <c r="C14" s="83"/>
      <c r="D14" s="347" t="s">
        <v>3627</v>
      </c>
      <c r="E14" s="343"/>
      <c r="F14" s="343">
        <v>2.0</v>
      </c>
      <c r="G14" s="343"/>
      <c r="H14" s="343"/>
      <c r="I14" s="343"/>
      <c r="J14" s="343"/>
      <c r="K14" s="343">
        <v>2.0</v>
      </c>
    </row>
    <row r="15" ht="19.5" customHeight="1">
      <c r="A15" s="83" t="s">
        <v>3630</v>
      </c>
      <c r="B15" s="83">
        <v>7.0</v>
      </c>
      <c r="C15" s="83"/>
      <c r="D15" s="347" t="s">
        <v>3633</v>
      </c>
      <c r="E15" s="343"/>
      <c r="F15" s="343">
        <v>2.0</v>
      </c>
      <c r="G15" s="343"/>
      <c r="H15" s="343"/>
      <c r="I15" s="343"/>
      <c r="J15" s="343"/>
      <c r="K15" s="343">
        <v>2.0</v>
      </c>
    </row>
    <row r="16" ht="19.5" customHeight="1">
      <c r="A16" s="83" t="s">
        <v>3636</v>
      </c>
      <c r="B16" s="83">
        <v>7.0</v>
      </c>
      <c r="C16" s="83"/>
      <c r="D16" s="347" t="s">
        <v>3638</v>
      </c>
      <c r="E16" s="343"/>
      <c r="F16" s="343">
        <v>2.8</v>
      </c>
      <c r="G16" s="343"/>
      <c r="H16" s="343"/>
      <c r="I16" s="343"/>
      <c r="J16" s="343"/>
      <c r="K16" s="343">
        <v>2.8</v>
      </c>
    </row>
    <row r="17" ht="19.5" customHeight="1">
      <c r="A17" s="83" t="s">
        <v>3642</v>
      </c>
      <c r="B17" s="83">
        <v>7.0</v>
      </c>
      <c r="C17" s="83"/>
      <c r="D17" s="347" t="s">
        <v>3645</v>
      </c>
      <c r="E17" s="343"/>
      <c r="F17" s="343">
        <v>1.2</v>
      </c>
      <c r="G17" s="343"/>
      <c r="H17" s="343"/>
      <c r="I17" s="343"/>
      <c r="J17" s="343"/>
      <c r="K17" s="343">
        <v>1.2</v>
      </c>
    </row>
    <row r="18" ht="19.5" customHeight="1">
      <c r="A18" s="83"/>
      <c r="B18" s="83">
        <v>7.0</v>
      </c>
      <c r="C18" s="83"/>
      <c r="D18" s="347"/>
      <c r="E18" s="343"/>
      <c r="F18" s="343"/>
      <c r="G18" s="343"/>
      <c r="H18" s="343"/>
      <c r="I18" s="343"/>
      <c r="J18" s="343"/>
      <c r="K18" s="343"/>
    </row>
    <row r="19" ht="19.5" customHeight="1">
      <c r="A19" s="83"/>
      <c r="B19" s="83">
        <v>7.0</v>
      </c>
      <c r="C19" s="83"/>
      <c r="D19" s="350" t="s">
        <v>3590</v>
      </c>
      <c r="E19" s="343"/>
      <c r="F19" s="343">
        <v>12.0</v>
      </c>
      <c r="G19" s="343"/>
      <c r="H19" s="343"/>
      <c r="I19" s="343"/>
      <c r="J19" s="343"/>
      <c r="K19" s="343">
        <v>12.0</v>
      </c>
    </row>
    <row r="20" ht="19.5" customHeight="1">
      <c r="A20" s="83"/>
      <c r="B20" s="83"/>
      <c r="C20" s="83"/>
      <c r="D20" s="347"/>
      <c r="E20" s="343"/>
      <c r="F20" s="343"/>
      <c r="G20" s="343"/>
      <c r="H20" s="343"/>
      <c r="I20" s="343"/>
      <c r="J20" s="343"/>
      <c r="K20" s="343"/>
    </row>
    <row r="21" ht="19.5" customHeight="1">
      <c r="A21" s="83" t="s">
        <v>3653</v>
      </c>
      <c r="B21" s="83" t="s">
        <v>1371</v>
      </c>
      <c r="C21" s="83"/>
      <c r="D21" s="347" t="s">
        <v>3657</v>
      </c>
      <c r="E21" s="343"/>
      <c r="F21" s="343">
        <v>2.4</v>
      </c>
      <c r="G21" s="343"/>
      <c r="H21" s="343"/>
      <c r="I21" s="343"/>
      <c r="J21" s="343"/>
      <c r="K21" s="343">
        <v>2.4</v>
      </c>
    </row>
    <row r="22" ht="19.5" customHeight="1">
      <c r="A22" s="83" t="s">
        <v>3666</v>
      </c>
      <c r="B22" s="83">
        <v>8.0</v>
      </c>
      <c r="C22" s="83"/>
      <c r="D22" s="347" t="s">
        <v>3668</v>
      </c>
      <c r="E22" s="343"/>
      <c r="F22" s="343">
        <v>1.6</v>
      </c>
      <c r="G22" s="343"/>
      <c r="H22" s="343"/>
      <c r="I22" s="343"/>
      <c r="J22" s="343"/>
      <c r="K22" s="343">
        <v>1.6</v>
      </c>
    </row>
    <row r="23" ht="19.5" customHeight="1">
      <c r="A23" s="83" t="s">
        <v>3674</v>
      </c>
      <c r="B23" s="83">
        <v>8.0</v>
      </c>
      <c r="C23" s="83"/>
      <c r="D23" s="347" t="s">
        <v>3676</v>
      </c>
      <c r="E23" s="343"/>
      <c r="F23" s="343">
        <v>1.0</v>
      </c>
      <c r="G23" s="343"/>
      <c r="H23" s="343"/>
      <c r="I23" s="343"/>
      <c r="J23" s="343"/>
      <c r="K23" s="343">
        <v>1.0</v>
      </c>
    </row>
    <row r="24" ht="19.5" customHeight="1">
      <c r="A24" s="83" t="s">
        <v>3679</v>
      </c>
      <c r="B24" s="83">
        <v>8.0</v>
      </c>
      <c r="C24" s="83"/>
      <c r="D24" s="347" t="s">
        <v>3683</v>
      </c>
      <c r="E24" s="343"/>
      <c r="F24" s="343">
        <v>1.0</v>
      </c>
      <c r="G24" s="343"/>
      <c r="H24" s="343"/>
      <c r="I24" s="343"/>
      <c r="J24" s="343"/>
      <c r="K24" s="343">
        <v>1.0</v>
      </c>
    </row>
    <row r="25" ht="19.5" customHeight="1">
      <c r="A25" s="83" t="s">
        <v>3685</v>
      </c>
      <c r="B25" s="83">
        <v>8.0</v>
      </c>
      <c r="C25" s="83"/>
      <c r="D25" s="347" t="s">
        <v>3687</v>
      </c>
      <c r="E25" s="343"/>
      <c r="F25" s="343">
        <v>2.4</v>
      </c>
      <c r="G25" s="343"/>
      <c r="H25" s="343"/>
      <c r="I25" s="343"/>
      <c r="J25" s="343"/>
      <c r="K25" s="343">
        <v>2.4</v>
      </c>
    </row>
    <row r="26" ht="19.5" customHeight="1">
      <c r="A26" s="83" t="s">
        <v>3691</v>
      </c>
      <c r="B26" s="83">
        <v>8.0</v>
      </c>
      <c r="C26" s="83"/>
      <c r="D26" s="347" t="s">
        <v>3693</v>
      </c>
      <c r="E26" s="343"/>
      <c r="F26" s="343">
        <v>2.0</v>
      </c>
      <c r="G26" s="343"/>
      <c r="H26" s="343"/>
      <c r="I26" s="343"/>
      <c r="J26" s="343"/>
      <c r="K26" s="343">
        <v>2.0</v>
      </c>
    </row>
    <row r="27" ht="19.5" customHeight="1">
      <c r="A27" s="83" t="s">
        <v>3695</v>
      </c>
      <c r="B27" s="83">
        <v>8.0</v>
      </c>
      <c r="C27" s="83"/>
      <c r="D27" s="347" t="s">
        <v>3698</v>
      </c>
      <c r="E27" s="343"/>
      <c r="F27" s="343">
        <v>1.6</v>
      </c>
      <c r="G27" s="343"/>
      <c r="H27" s="343"/>
      <c r="I27" s="343"/>
      <c r="J27" s="343"/>
      <c r="K27" s="343">
        <v>1.6</v>
      </c>
    </row>
    <row r="28" ht="19.5" customHeight="1">
      <c r="A28" s="83"/>
      <c r="B28" s="83">
        <v>8.0</v>
      </c>
      <c r="C28" s="83"/>
      <c r="D28" s="347"/>
      <c r="E28" s="343"/>
      <c r="F28" s="343"/>
      <c r="G28" s="343"/>
      <c r="H28" s="343"/>
      <c r="I28" s="343"/>
      <c r="J28" s="343"/>
      <c r="K28" s="343"/>
    </row>
    <row r="29" ht="19.5" customHeight="1">
      <c r="A29" s="83"/>
      <c r="B29" s="83">
        <v>8.0</v>
      </c>
      <c r="C29" s="83"/>
      <c r="D29" s="350" t="s">
        <v>3590</v>
      </c>
      <c r="E29" s="343"/>
      <c r="F29" s="343">
        <v>12.0</v>
      </c>
      <c r="G29" s="343"/>
      <c r="H29" s="343"/>
      <c r="I29" s="343"/>
      <c r="J29" s="343"/>
      <c r="K29" s="343">
        <v>12.0</v>
      </c>
    </row>
    <row r="30" ht="19.5" customHeight="1">
      <c r="A30" s="154"/>
      <c r="B30" s="154"/>
      <c r="C30" s="154"/>
      <c r="D30" s="354"/>
      <c r="E30" s="355"/>
      <c r="F30" s="355"/>
      <c r="G30" s="355"/>
      <c r="H30" s="355"/>
      <c r="I30" s="355"/>
      <c r="J30" s="355"/>
      <c r="K30" s="355"/>
    </row>
    <row r="31" ht="19.5" customHeight="1">
      <c r="A31" s="83"/>
      <c r="B31" s="83"/>
      <c r="C31" s="83"/>
      <c r="D31" s="347"/>
      <c r="E31" s="343"/>
      <c r="F31" s="343"/>
      <c r="G31" s="343"/>
      <c r="H31" s="343"/>
      <c r="I31" s="343"/>
      <c r="J31" s="343"/>
      <c r="K31" s="343"/>
    </row>
    <row r="32" ht="19.5" customHeight="1">
      <c r="A32" s="83" t="s">
        <v>3768</v>
      </c>
      <c r="B32" s="83">
        <v>9.0</v>
      </c>
      <c r="C32" s="83"/>
      <c r="D32" s="347" t="s">
        <v>3771</v>
      </c>
      <c r="E32" s="343"/>
      <c r="F32" s="343">
        <v>3.2</v>
      </c>
      <c r="G32" s="343"/>
      <c r="H32" s="343"/>
      <c r="I32" s="343"/>
      <c r="J32" s="343"/>
      <c r="K32" s="343">
        <v>3.2</v>
      </c>
    </row>
    <row r="33" ht="19.5" customHeight="1">
      <c r="A33" s="83" t="s">
        <v>3773</v>
      </c>
      <c r="B33" s="83">
        <v>9.0</v>
      </c>
      <c r="C33" s="83"/>
      <c r="D33" s="347" t="s">
        <v>3775</v>
      </c>
      <c r="E33" s="343"/>
      <c r="F33" s="343">
        <v>3.2</v>
      </c>
      <c r="G33" s="343"/>
      <c r="H33" s="343"/>
      <c r="I33" s="343"/>
      <c r="J33" s="343"/>
      <c r="K33" s="343">
        <v>3.2</v>
      </c>
    </row>
    <row r="34" ht="19.5" customHeight="1">
      <c r="A34" s="83" t="s">
        <v>3779</v>
      </c>
      <c r="B34" s="83">
        <v>9.0</v>
      </c>
      <c r="C34" s="83"/>
      <c r="D34" s="347" t="s">
        <v>3782</v>
      </c>
      <c r="E34" s="343"/>
      <c r="F34" s="343">
        <v>1.6</v>
      </c>
      <c r="G34" s="343"/>
      <c r="H34" s="343"/>
      <c r="I34" s="343"/>
      <c r="J34" s="343"/>
      <c r="K34" s="343">
        <v>1.6</v>
      </c>
    </row>
    <row r="35" ht="19.5" customHeight="1">
      <c r="A35" s="83" t="s">
        <v>3785</v>
      </c>
      <c r="B35" s="83">
        <v>9.0</v>
      </c>
      <c r="C35" s="83"/>
      <c r="D35" s="347" t="s">
        <v>3789</v>
      </c>
      <c r="E35" s="343"/>
      <c r="F35" s="343">
        <v>3.2</v>
      </c>
      <c r="G35" s="343"/>
      <c r="H35" s="343"/>
      <c r="I35" s="343"/>
      <c r="J35" s="343"/>
      <c r="K35" s="343">
        <v>3.2</v>
      </c>
    </row>
    <row r="36" ht="19.5" customHeight="1">
      <c r="A36" s="83" t="s">
        <v>3791</v>
      </c>
      <c r="B36" s="83">
        <v>9.0</v>
      </c>
      <c r="C36" s="83"/>
      <c r="D36" s="347" t="s">
        <v>3796</v>
      </c>
      <c r="E36" s="343"/>
      <c r="F36" s="343">
        <v>0.8</v>
      </c>
      <c r="G36" s="343"/>
      <c r="H36" s="343"/>
      <c r="I36" s="343"/>
      <c r="J36" s="343"/>
      <c r="K36" s="343">
        <v>0.8</v>
      </c>
    </row>
    <row r="37" ht="19.5" customHeight="1">
      <c r="A37" s="83"/>
      <c r="B37" s="83">
        <v>9.0</v>
      </c>
      <c r="C37" s="83"/>
      <c r="D37" s="347"/>
      <c r="E37" s="343"/>
      <c r="F37" s="343"/>
      <c r="G37" s="343"/>
      <c r="H37" s="343"/>
      <c r="I37" s="343"/>
      <c r="J37" s="343"/>
      <c r="K37" s="343"/>
    </row>
    <row r="38" ht="19.5" customHeight="1">
      <c r="A38" s="83"/>
      <c r="B38" s="83">
        <v>9.0</v>
      </c>
      <c r="C38" s="83"/>
      <c r="D38" s="350" t="s">
        <v>3590</v>
      </c>
      <c r="E38" s="343"/>
      <c r="F38" s="343">
        <v>12.0</v>
      </c>
      <c r="G38" s="343"/>
      <c r="H38" s="343"/>
      <c r="I38" s="343"/>
      <c r="J38" s="343"/>
      <c r="K38" s="343">
        <v>12.0</v>
      </c>
    </row>
    <row r="39" ht="19.5" customHeight="1">
      <c r="A39" s="83"/>
      <c r="B39" s="83"/>
      <c r="C39" s="83"/>
      <c r="D39" s="347"/>
      <c r="E39" s="343"/>
      <c r="F39" s="343"/>
      <c r="G39" s="343"/>
      <c r="H39" s="343"/>
      <c r="I39" s="343"/>
      <c r="J39" s="343"/>
      <c r="K39" s="343"/>
    </row>
    <row r="40" ht="19.5" customHeight="1">
      <c r="A40" s="83" t="s">
        <v>3805</v>
      </c>
      <c r="B40" s="83">
        <v>10.0</v>
      </c>
      <c r="C40" s="83"/>
      <c r="D40" s="347" t="s">
        <v>3822</v>
      </c>
      <c r="E40" s="343"/>
      <c r="F40" s="343">
        <v>2.0</v>
      </c>
      <c r="G40" s="343"/>
      <c r="H40" s="343"/>
      <c r="I40" s="343"/>
      <c r="J40" s="343"/>
      <c r="K40" s="343">
        <v>2.0</v>
      </c>
    </row>
    <row r="41" ht="19.5" customHeight="1">
      <c r="A41" s="83" t="s">
        <v>3828</v>
      </c>
      <c r="B41" s="83">
        <v>10.0</v>
      </c>
      <c r="C41" s="83"/>
      <c r="D41" s="347" t="s">
        <v>3832</v>
      </c>
      <c r="E41" s="343"/>
      <c r="F41" s="343">
        <v>2.0</v>
      </c>
      <c r="G41" s="343"/>
      <c r="H41" s="343"/>
      <c r="I41" s="343"/>
      <c r="J41" s="343"/>
      <c r="K41" s="343">
        <v>2.0</v>
      </c>
    </row>
    <row r="42" ht="19.5" customHeight="1">
      <c r="A42" s="83" t="s">
        <v>3836</v>
      </c>
      <c r="B42" s="83">
        <v>10.0</v>
      </c>
      <c r="C42" s="83"/>
      <c r="D42" s="347" t="s">
        <v>3839</v>
      </c>
      <c r="E42" s="343"/>
      <c r="F42" s="343">
        <v>2.0</v>
      </c>
      <c r="G42" s="343"/>
      <c r="H42" s="343"/>
      <c r="I42" s="343"/>
      <c r="J42" s="343"/>
      <c r="K42" s="343">
        <v>2.0</v>
      </c>
    </row>
    <row r="43" ht="19.5" customHeight="1">
      <c r="A43" s="83" t="s">
        <v>3843</v>
      </c>
      <c r="B43" s="83">
        <v>10.0</v>
      </c>
      <c r="C43" s="83"/>
      <c r="D43" s="347" t="s">
        <v>3847</v>
      </c>
      <c r="E43" s="343"/>
      <c r="F43" s="343">
        <v>3.2</v>
      </c>
      <c r="G43" s="343"/>
      <c r="H43" s="343"/>
      <c r="I43" s="343"/>
      <c r="J43" s="343"/>
      <c r="K43" s="343">
        <v>3.2</v>
      </c>
    </row>
    <row r="44" ht="19.5" customHeight="1">
      <c r="A44" s="83" t="s">
        <v>3851</v>
      </c>
      <c r="B44" s="83">
        <v>10.0</v>
      </c>
      <c r="C44" s="83"/>
      <c r="D44" s="347" t="s">
        <v>3852</v>
      </c>
      <c r="E44" s="343"/>
      <c r="F44" s="343">
        <v>2.8</v>
      </c>
      <c r="G44" s="343"/>
      <c r="H44" s="343"/>
      <c r="I44" s="343"/>
      <c r="J44" s="343"/>
      <c r="K44" s="343">
        <v>2.8</v>
      </c>
    </row>
    <row r="45" ht="19.5" customHeight="1">
      <c r="A45" s="83"/>
      <c r="B45" s="83">
        <v>10.0</v>
      </c>
      <c r="C45" s="83"/>
      <c r="D45" s="347"/>
      <c r="E45" s="343"/>
      <c r="F45" s="343"/>
      <c r="G45" s="343"/>
      <c r="H45" s="343"/>
      <c r="I45" s="343"/>
      <c r="J45" s="343"/>
      <c r="K45" s="343"/>
    </row>
    <row r="46" ht="19.5" customHeight="1">
      <c r="A46" s="83"/>
      <c r="B46" s="83">
        <v>10.0</v>
      </c>
      <c r="C46" s="83"/>
      <c r="D46" s="350" t="s">
        <v>3590</v>
      </c>
      <c r="E46" s="343"/>
      <c r="F46" s="343">
        <v>12.0</v>
      </c>
      <c r="G46" s="343"/>
      <c r="H46" s="343"/>
      <c r="I46" s="343"/>
      <c r="J46" s="343"/>
      <c r="K46" s="343">
        <v>12.0</v>
      </c>
    </row>
    <row r="47" ht="19.5" customHeight="1">
      <c r="A47" s="83"/>
      <c r="B47" s="83"/>
      <c r="C47" s="83"/>
      <c r="D47" s="347"/>
      <c r="E47" s="343"/>
      <c r="F47" s="343"/>
      <c r="G47" s="343"/>
      <c r="H47" s="343"/>
      <c r="I47" s="343"/>
      <c r="J47" s="343"/>
      <c r="K47" s="343"/>
    </row>
    <row r="48" ht="19.5" customHeight="1">
      <c r="A48" s="83"/>
      <c r="B48" s="83"/>
      <c r="C48" s="83"/>
      <c r="D48" s="350" t="s">
        <v>3865</v>
      </c>
      <c r="E48" s="343"/>
      <c r="F48" s="343">
        <v>60.0</v>
      </c>
      <c r="G48" s="343"/>
      <c r="H48" s="343"/>
      <c r="I48" s="343"/>
      <c r="J48" s="343"/>
      <c r="K48" s="343">
        <v>60.0</v>
      </c>
    </row>
    <row r="49" ht="19.5" customHeight="1">
      <c r="A49" s="83"/>
      <c r="B49" s="83"/>
      <c r="C49" s="83"/>
      <c r="D49" s="347"/>
      <c r="E49" s="343"/>
      <c r="F49" s="343"/>
      <c r="G49" s="343"/>
      <c r="H49" s="343"/>
      <c r="I49" s="343"/>
      <c r="J49" s="343"/>
      <c r="K49" s="343"/>
    </row>
    <row r="50" ht="19.5" customHeight="1">
      <c r="A50" s="83"/>
      <c r="B50" s="83"/>
      <c r="C50" s="83"/>
      <c r="D50" s="347"/>
      <c r="E50" s="343"/>
      <c r="F50" s="343"/>
      <c r="G50" s="343"/>
      <c r="H50" s="343"/>
      <c r="I50" s="343"/>
      <c r="J50" s="343"/>
      <c r="K50" s="343"/>
    </row>
    <row r="51" ht="19.5" customHeight="1">
      <c r="A51" s="83"/>
      <c r="B51" s="83"/>
      <c r="C51" s="83"/>
      <c r="D51" s="347" t="s">
        <v>3873</v>
      </c>
      <c r="E51" s="343"/>
      <c r="F51" s="343"/>
      <c r="G51" s="343"/>
      <c r="H51" s="343"/>
      <c r="I51" s="343"/>
      <c r="J51" s="343"/>
      <c r="K51" s="343"/>
    </row>
    <row r="52" ht="19.5" customHeight="1">
      <c r="A52" s="83"/>
      <c r="B52" s="83"/>
      <c r="C52" s="83"/>
      <c r="D52" s="347"/>
      <c r="E52" s="343"/>
      <c r="F52" s="343"/>
      <c r="G52" s="343"/>
      <c r="H52" s="343"/>
      <c r="I52" s="343"/>
      <c r="J52" s="343"/>
      <c r="K52" s="343"/>
    </row>
    <row r="53" ht="19.5" customHeight="1">
      <c r="A53" s="83" t="s">
        <v>3878</v>
      </c>
      <c r="B53" s="83">
        <v>26.0</v>
      </c>
      <c r="C53" s="83"/>
      <c r="D53" s="347" t="s">
        <v>3882</v>
      </c>
      <c r="E53" s="343">
        <v>4.0</v>
      </c>
      <c r="F53" s="343"/>
      <c r="G53" s="343"/>
      <c r="H53" s="343"/>
      <c r="I53" s="343"/>
      <c r="J53" s="343"/>
      <c r="K53" s="343">
        <v>4.0</v>
      </c>
    </row>
    <row r="54" ht="19.5" customHeight="1">
      <c r="A54" s="83" t="s">
        <v>3886</v>
      </c>
      <c r="B54" s="83">
        <v>26.0</v>
      </c>
      <c r="C54" s="83"/>
      <c r="D54" s="347" t="s">
        <v>3888</v>
      </c>
      <c r="E54" s="343">
        <v>4.0</v>
      </c>
      <c r="F54" s="343"/>
      <c r="G54" s="343"/>
      <c r="H54" s="343"/>
      <c r="I54" s="343"/>
      <c r="J54" s="343"/>
      <c r="K54" s="343">
        <v>4.0</v>
      </c>
    </row>
    <row r="55" ht="19.5" customHeight="1">
      <c r="A55" s="83" t="s">
        <v>3889</v>
      </c>
      <c r="B55" s="83">
        <v>26.0</v>
      </c>
      <c r="C55" s="83"/>
      <c r="D55" s="347" t="s">
        <v>3890</v>
      </c>
      <c r="E55" s="343">
        <v>4.0</v>
      </c>
      <c r="F55" s="343"/>
      <c r="G55" s="343"/>
      <c r="H55" s="343"/>
      <c r="I55" s="343"/>
      <c r="J55" s="343"/>
      <c r="K55" s="343">
        <v>4.0</v>
      </c>
    </row>
    <row r="56" ht="19.5" customHeight="1">
      <c r="A56" s="83" t="s">
        <v>3891</v>
      </c>
      <c r="B56" s="83">
        <v>26.0</v>
      </c>
      <c r="C56" s="83"/>
      <c r="D56" s="347" t="s">
        <v>3892</v>
      </c>
      <c r="E56" s="343"/>
      <c r="F56" s="343"/>
      <c r="G56" s="343"/>
      <c r="H56" s="343"/>
      <c r="I56" s="343"/>
      <c r="J56" s="343">
        <v>4.0</v>
      </c>
      <c r="K56" s="343">
        <v>4.0</v>
      </c>
    </row>
    <row r="57" ht="19.5" customHeight="1">
      <c r="A57" s="83" t="s">
        <v>3894</v>
      </c>
      <c r="B57" s="83">
        <v>26.0</v>
      </c>
      <c r="C57" s="83"/>
      <c r="D57" s="347" t="s">
        <v>3895</v>
      </c>
      <c r="E57" s="343"/>
      <c r="F57" s="343"/>
      <c r="G57" s="343"/>
      <c r="H57" s="343"/>
      <c r="I57" s="343"/>
      <c r="J57" s="343">
        <v>4.0</v>
      </c>
      <c r="K57" s="343">
        <v>4.0</v>
      </c>
    </row>
    <row r="58" ht="19.5" customHeight="1">
      <c r="A58" s="83" t="s">
        <v>3896</v>
      </c>
      <c r="B58" s="83">
        <v>26.0</v>
      </c>
      <c r="C58" s="83"/>
      <c r="D58" s="347" t="s">
        <v>3898</v>
      </c>
      <c r="E58" s="343"/>
      <c r="F58" s="343">
        <v>4.0</v>
      </c>
      <c r="G58" s="343"/>
      <c r="H58" s="343"/>
      <c r="I58" s="343"/>
      <c r="J58" s="343"/>
      <c r="K58" s="343">
        <v>4.0</v>
      </c>
    </row>
    <row r="59" ht="19.5" customHeight="1">
      <c r="A59" s="83" t="s">
        <v>3899</v>
      </c>
      <c r="B59" s="83">
        <v>26.0</v>
      </c>
      <c r="C59" s="83"/>
      <c r="D59" s="347" t="s">
        <v>3900</v>
      </c>
      <c r="E59" s="343"/>
      <c r="F59" s="343">
        <v>2.0</v>
      </c>
      <c r="G59" s="343"/>
      <c r="H59" s="343"/>
      <c r="I59" s="343"/>
      <c r="J59" s="343"/>
      <c r="K59" s="343">
        <v>2.0</v>
      </c>
    </row>
    <row r="60" ht="19.5" customHeight="1">
      <c r="A60" s="83" t="s">
        <v>3901</v>
      </c>
      <c r="B60" s="83">
        <v>26.0</v>
      </c>
      <c r="C60" s="83"/>
      <c r="D60" s="347" t="s">
        <v>3902</v>
      </c>
      <c r="E60" s="343"/>
      <c r="F60" s="343">
        <v>2.0</v>
      </c>
      <c r="G60" s="343"/>
      <c r="H60" s="343"/>
      <c r="I60" s="343"/>
      <c r="J60" s="343"/>
      <c r="K60" s="343">
        <v>2.0</v>
      </c>
    </row>
    <row r="61" ht="19.5" customHeight="1">
      <c r="A61" s="83" t="s">
        <v>3903</v>
      </c>
      <c r="B61" s="83">
        <v>26.0</v>
      </c>
      <c r="C61" s="83"/>
      <c r="D61" s="347" t="s">
        <v>3904</v>
      </c>
      <c r="E61" s="343"/>
      <c r="F61" s="343">
        <v>6.0</v>
      </c>
      <c r="G61" s="343"/>
      <c r="H61" s="343"/>
      <c r="I61" s="343"/>
      <c r="J61" s="343"/>
      <c r="K61" s="343">
        <v>6.0</v>
      </c>
    </row>
    <row r="62" ht="19.5" customHeight="1">
      <c r="A62" s="83"/>
      <c r="B62" s="83">
        <v>26.0</v>
      </c>
      <c r="C62" s="83"/>
      <c r="D62" s="347"/>
      <c r="E62" s="343"/>
      <c r="F62" s="343"/>
      <c r="G62" s="343"/>
      <c r="H62" s="343"/>
      <c r="I62" s="343"/>
      <c r="J62" s="343"/>
      <c r="K62" s="343"/>
    </row>
    <row r="63" ht="19.5" customHeight="1">
      <c r="A63" s="83"/>
      <c r="B63" s="83">
        <v>26.0</v>
      </c>
      <c r="C63" s="83"/>
      <c r="D63" s="350" t="s">
        <v>3590</v>
      </c>
      <c r="E63" s="343">
        <v>12.0</v>
      </c>
      <c r="F63" s="343">
        <v>14.0</v>
      </c>
      <c r="G63" s="343"/>
      <c r="H63" s="343"/>
      <c r="I63" s="343"/>
      <c r="J63" s="343">
        <v>8.0</v>
      </c>
      <c r="K63" s="343">
        <v>34.0</v>
      </c>
    </row>
    <row r="64" ht="19.5" customHeight="1">
      <c r="A64" s="154"/>
      <c r="B64" s="154"/>
      <c r="C64" s="154"/>
      <c r="D64" s="354"/>
      <c r="E64" s="355"/>
      <c r="F64" s="355"/>
      <c r="G64" s="355"/>
      <c r="H64" s="355"/>
      <c r="I64" s="355"/>
      <c r="J64" s="355"/>
      <c r="K64" s="355"/>
    </row>
    <row r="65" ht="19.5" customHeight="1">
      <c r="A65" s="83"/>
      <c r="B65" s="83"/>
      <c r="C65" s="83"/>
      <c r="D65" s="347"/>
      <c r="E65" s="343"/>
      <c r="F65" s="343"/>
      <c r="G65" s="343"/>
      <c r="H65" s="343"/>
      <c r="I65" s="343"/>
      <c r="J65" s="343"/>
      <c r="K65" s="343"/>
    </row>
    <row r="66" ht="19.5" customHeight="1">
      <c r="A66" s="83" t="s">
        <v>3908</v>
      </c>
      <c r="B66" s="83">
        <v>27.0</v>
      </c>
      <c r="C66" s="83"/>
      <c r="D66" s="347" t="s">
        <v>3912</v>
      </c>
      <c r="E66" s="343">
        <v>4.0</v>
      </c>
      <c r="F66" s="343"/>
      <c r="G66" s="343"/>
      <c r="H66" s="343"/>
      <c r="I66" s="343"/>
      <c r="J66" s="343"/>
      <c r="K66" s="343">
        <v>4.0</v>
      </c>
    </row>
    <row r="67" ht="19.5" customHeight="1">
      <c r="A67" s="83" t="s">
        <v>3913</v>
      </c>
      <c r="B67" s="83">
        <v>27.0</v>
      </c>
      <c r="C67" s="83"/>
      <c r="D67" s="347" t="s">
        <v>3914</v>
      </c>
      <c r="E67" s="343">
        <v>4.0</v>
      </c>
      <c r="F67" s="343"/>
      <c r="G67" s="343"/>
      <c r="H67" s="343"/>
      <c r="I67" s="343"/>
      <c r="J67" s="343"/>
      <c r="K67" s="343">
        <v>4.0</v>
      </c>
    </row>
    <row r="68" ht="19.5" customHeight="1">
      <c r="A68" s="83" t="s">
        <v>3915</v>
      </c>
      <c r="B68" s="83">
        <v>27.0</v>
      </c>
      <c r="C68" s="83"/>
      <c r="D68" s="347" t="s">
        <v>3917</v>
      </c>
      <c r="E68" s="343">
        <v>4.0</v>
      </c>
      <c r="F68" s="343"/>
      <c r="G68" s="343"/>
      <c r="H68" s="343"/>
      <c r="I68" s="343"/>
      <c r="J68" s="343"/>
      <c r="K68" s="343">
        <v>4.0</v>
      </c>
    </row>
    <row r="69" ht="19.5" customHeight="1">
      <c r="A69" s="83" t="s">
        <v>3918</v>
      </c>
      <c r="B69" s="83">
        <v>27.0</v>
      </c>
      <c r="C69" s="83"/>
      <c r="D69" s="347" t="s">
        <v>3919</v>
      </c>
      <c r="E69" s="343">
        <v>4.0</v>
      </c>
      <c r="F69" s="343"/>
      <c r="G69" s="343"/>
      <c r="H69" s="343"/>
      <c r="I69" s="343"/>
      <c r="J69" s="343"/>
      <c r="K69" s="343">
        <v>4.0</v>
      </c>
    </row>
    <row r="70" ht="19.5" customHeight="1">
      <c r="A70" s="83" t="s">
        <v>3921</v>
      </c>
      <c r="B70" s="83">
        <v>27.0</v>
      </c>
      <c r="C70" s="83"/>
      <c r="D70" s="347" t="s">
        <v>3923</v>
      </c>
      <c r="E70" s="343"/>
      <c r="F70" s="343"/>
      <c r="G70" s="343"/>
      <c r="H70" s="343"/>
      <c r="I70" s="343"/>
      <c r="J70" s="343">
        <v>4.0</v>
      </c>
      <c r="K70" s="343">
        <v>4.0</v>
      </c>
    </row>
    <row r="71" ht="19.5" customHeight="1">
      <c r="A71" s="83" t="s">
        <v>3924</v>
      </c>
      <c r="B71" s="83">
        <v>27.0</v>
      </c>
      <c r="C71" s="83"/>
      <c r="D71" s="347" t="s">
        <v>3926</v>
      </c>
      <c r="E71" s="343"/>
      <c r="F71" s="343"/>
      <c r="G71" s="343"/>
      <c r="H71" s="343"/>
      <c r="I71" s="343"/>
      <c r="J71" s="343">
        <v>2.0</v>
      </c>
      <c r="K71" s="343">
        <v>2.0</v>
      </c>
    </row>
    <row r="72" ht="19.5" customHeight="1">
      <c r="A72" s="83" t="s">
        <v>3928</v>
      </c>
      <c r="B72" s="83">
        <v>27.0</v>
      </c>
      <c r="C72" s="83"/>
      <c r="D72" s="347" t="s">
        <v>3930</v>
      </c>
      <c r="E72" s="343"/>
      <c r="F72" s="343">
        <v>4.0</v>
      </c>
      <c r="G72" s="343"/>
      <c r="H72" s="343"/>
      <c r="I72" s="343"/>
      <c r="J72" s="343"/>
      <c r="K72" s="343">
        <v>4.0</v>
      </c>
    </row>
    <row r="73" ht="19.5" customHeight="1">
      <c r="A73" s="83"/>
      <c r="B73" s="83">
        <v>27.0</v>
      </c>
      <c r="C73" s="83"/>
      <c r="D73" s="347"/>
      <c r="E73" s="343"/>
      <c r="F73" s="343"/>
      <c r="G73" s="343"/>
      <c r="H73" s="343"/>
      <c r="I73" s="343"/>
      <c r="J73" s="343"/>
      <c r="K73" s="343"/>
    </row>
    <row r="74" ht="19.5" customHeight="1">
      <c r="A74" s="83"/>
      <c r="B74" s="83">
        <v>27.0</v>
      </c>
      <c r="C74" s="83"/>
      <c r="D74" s="350" t="s">
        <v>3590</v>
      </c>
      <c r="E74" s="343">
        <v>16.0</v>
      </c>
      <c r="F74" s="343">
        <v>4.0</v>
      </c>
      <c r="G74" s="343"/>
      <c r="H74" s="343"/>
      <c r="I74" s="343"/>
      <c r="J74" s="343">
        <v>6.0</v>
      </c>
      <c r="K74" s="343">
        <v>26.0</v>
      </c>
    </row>
    <row r="75" ht="19.5" customHeight="1">
      <c r="A75" s="83"/>
      <c r="B75" s="83"/>
      <c r="C75" s="83"/>
      <c r="D75" s="347"/>
      <c r="E75" s="343"/>
      <c r="F75" s="343"/>
      <c r="G75" s="343"/>
      <c r="H75" s="343"/>
      <c r="I75" s="343"/>
      <c r="J75" s="343"/>
      <c r="K75" s="343"/>
    </row>
    <row r="76" ht="19.5" customHeight="1">
      <c r="A76" s="83" t="s">
        <v>3934</v>
      </c>
      <c r="B76" s="83">
        <v>28.0</v>
      </c>
      <c r="C76" s="83"/>
      <c r="D76" s="347" t="s">
        <v>3935</v>
      </c>
      <c r="E76" s="343">
        <v>8.0</v>
      </c>
      <c r="F76" s="343"/>
      <c r="G76" s="343"/>
      <c r="H76" s="343"/>
      <c r="I76" s="343"/>
      <c r="J76" s="343"/>
      <c r="K76" s="343">
        <v>8.0</v>
      </c>
    </row>
    <row r="77" ht="19.5" customHeight="1">
      <c r="A77" s="83" t="s">
        <v>3936</v>
      </c>
      <c r="B77" s="83">
        <v>28.0</v>
      </c>
      <c r="C77" s="83"/>
      <c r="D77" s="347" t="s">
        <v>3938</v>
      </c>
      <c r="E77" s="343">
        <v>4.0</v>
      </c>
      <c r="F77" s="343"/>
      <c r="G77" s="343"/>
      <c r="H77" s="343"/>
      <c r="I77" s="343"/>
      <c r="J77" s="343"/>
      <c r="K77" s="343">
        <v>4.0</v>
      </c>
    </row>
    <row r="78" ht="19.5" customHeight="1">
      <c r="A78" s="83" t="s">
        <v>3939</v>
      </c>
      <c r="B78" s="83">
        <v>28.0</v>
      </c>
      <c r="C78" s="83"/>
      <c r="D78" s="347" t="s">
        <v>3941</v>
      </c>
      <c r="E78" s="343">
        <v>4.0</v>
      </c>
      <c r="F78" s="343"/>
      <c r="G78" s="343"/>
      <c r="H78" s="343"/>
      <c r="I78" s="343"/>
      <c r="J78" s="343"/>
      <c r="K78" s="343">
        <v>4.0</v>
      </c>
    </row>
    <row r="79" ht="19.5" customHeight="1">
      <c r="A79" s="83" t="s">
        <v>3942</v>
      </c>
      <c r="B79" s="83">
        <v>28.0</v>
      </c>
      <c r="C79" s="83"/>
      <c r="D79" s="347" t="s">
        <v>3944</v>
      </c>
      <c r="E79" s="343"/>
      <c r="F79" s="343"/>
      <c r="G79" s="343"/>
      <c r="H79" s="343"/>
      <c r="I79" s="343"/>
      <c r="J79" s="343">
        <v>4.0</v>
      </c>
      <c r="K79" s="343">
        <v>4.0</v>
      </c>
    </row>
    <row r="80" ht="19.5" customHeight="1">
      <c r="A80" s="83" t="s">
        <v>3947</v>
      </c>
      <c r="B80" s="83">
        <v>28.0</v>
      </c>
      <c r="C80" s="83"/>
      <c r="D80" s="347" t="s">
        <v>3948</v>
      </c>
      <c r="E80" s="343"/>
      <c r="F80" s="343">
        <v>2.0</v>
      </c>
      <c r="G80" s="343"/>
      <c r="H80" s="343"/>
      <c r="I80" s="343"/>
      <c r="J80" s="343"/>
      <c r="K80" s="343">
        <v>2.0</v>
      </c>
    </row>
    <row r="81" ht="19.5" customHeight="1">
      <c r="A81" s="83"/>
      <c r="B81" s="83">
        <v>28.0</v>
      </c>
      <c r="C81" s="83"/>
      <c r="D81" s="347"/>
      <c r="E81" s="343"/>
      <c r="F81" s="343"/>
      <c r="G81" s="343"/>
      <c r="H81" s="343"/>
      <c r="I81" s="343"/>
      <c r="J81" s="343"/>
      <c r="K81" s="343"/>
    </row>
    <row r="82" ht="19.5" customHeight="1">
      <c r="A82" s="83"/>
      <c r="B82" s="83">
        <v>28.0</v>
      </c>
      <c r="C82" s="83"/>
      <c r="D82" s="350" t="s">
        <v>3590</v>
      </c>
      <c r="E82" s="343">
        <v>16.0</v>
      </c>
      <c r="F82" s="343">
        <v>2.0</v>
      </c>
      <c r="G82" s="343"/>
      <c r="H82" s="343"/>
      <c r="I82" s="343"/>
      <c r="J82" s="343">
        <v>4.0</v>
      </c>
      <c r="K82" s="343">
        <v>22.0</v>
      </c>
    </row>
    <row r="83" ht="19.5" customHeight="1">
      <c r="A83" s="83"/>
      <c r="B83" s="83"/>
      <c r="C83" s="83"/>
      <c r="D83" s="347"/>
      <c r="E83" s="343"/>
      <c r="F83" s="343"/>
      <c r="G83" s="343"/>
      <c r="H83" s="343"/>
      <c r="I83" s="343"/>
      <c r="J83" s="343"/>
      <c r="K83" s="343"/>
    </row>
    <row r="84" ht="19.5" customHeight="1">
      <c r="A84" s="83" t="s">
        <v>3952</v>
      </c>
      <c r="B84" s="83">
        <v>29.0</v>
      </c>
      <c r="C84" s="83"/>
      <c r="D84" s="347" t="s">
        <v>3953</v>
      </c>
      <c r="E84" s="343">
        <v>8.0</v>
      </c>
      <c r="F84" s="343"/>
      <c r="G84" s="343"/>
      <c r="H84" s="343"/>
      <c r="I84" s="343"/>
      <c r="J84" s="343"/>
      <c r="K84" s="343">
        <v>8.0</v>
      </c>
    </row>
    <row r="85" ht="19.5" customHeight="1">
      <c r="A85" s="83" t="s">
        <v>3955</v>
      </c>
      <c r="B85" s="83">
        <v>29.0</v>
      </c>
      <c r="C85" s="83"/>
      <c r="D85" s="347" t="s">
        <v>3956</v>
      </c>
      <c r="E85" s="343">
        <v>4.0</v>
      </c>
      <c r="F85" s="343"/>
      <c r="G85" s="343"/>
      <c r="H85" s="343"/>
      <c r="I85" s="343"/>
      <c r="J85" s="343"/>
      <c r="K85" s="343">
        <v>4.0</v>
      </c>
    </row>
    <row r="86" ht="19.5" customHeight="1">
      <c r="A86" s="83" t="s">
        <v>3959</v>
      </c>
      <c r="B86" s="83">
        <v>29.0</v>
      </c>
      <c r="C86" s="83"/>
      <c r="D86" s="347" t="s">
        <v>3961</v>
      </c>
      <c r="E86" s="343">
        <v>4.8</v>
      </c>
      <c r="F86" s="343"/>
      <c r="G86" s="343"/>
      <c r="H86" s="343"/>
      <c r="I86" s="343"/>
      <c r="J86" s="343"/>
      <c r="K86" s="343">
        <v>4.8</v>
      </c>
    </row>
    <row r="87" ht="19.5" customHeight="1">
      <c r="A87" s="83" t="s">
        <v>3963</v>
      </c>
      <c r="B87" s="83">
        <v>29.0</v>
      </c>
      <c r="C87" s="83"/>
      <c r="D87" s="347" t="s">
        <v>3964</v>
      </c>
      <c r="E87" s="343">
        <v>4.0</v>
      </c>
      <c r="F87" s="343"/>
      <c r="G87" s="343"/>
      <c r="H87" s="343"/>
      <c r="I87" s="343"/>
      <c r="J87" s="343"/>
      <c r="K87" s="343">
        <v>4.0</v>
      </c>
    </row>
    <row r="88" ht="19.5" customHeight="1">
      <c r="A88" s="83" t="s">
        <v>3966</v>
      </c>
      <c r="B88" s="83">
        <v>29.0</v>
      </c>
      <c r="C88" s="83"/>
      <c r="D88" s="347" t="s">
        <v>3968</v>
      </c>
      <c r="E88" s="343">
        <v>4.0</v>
      </c>
      <c r="F88" s="343"/>
      <c r="G88" s="343"/>
      <c r="H88" s="343"/>
      <c r="I88" s="343"/>
      <c r="J88" s="343"/>
      <c r="K88" s="343">
        <v>4.0</v>
      </c>
    </row>
    <row r="89" ht="19.5" customHeight="1">
      <c r="A89" s="83" t="s">
        <v>3970</v>
      </c>
      <c r="B89" s="83">
        <v>29.0</v>
      </c>
      <c r="C89" s="83"/>
      <c r="D89" s="347" t="s">
        <v>3972</v>
      </c>
      <c r="E89" s="343"/>
      <c r="F89" s="343"/>
      <c r="G89" s="343"/>
      <c r="H89" s="343"/>
      <c r="I89" s="343"/>
      <c r="J89" s="343">
        <v>4.0</v>
      </c>
      <c r="K89" s="343">
        <v>4.0</v>
      </c>
    </row>
    <row r="90" ht="19.5" customHeight="1">
      <c r="A90" s="83" t="s">
        <v>3973</v>
      </c>
      <c r="B90" s="83">
        <v>29.0</v>
      </c>
      <c r="C90" s="83"/>
      <c r="D90" s="347" t="s">
        <v>3975</v>
      </c>
      <c r="E90" s="343"/>
      <c r="F90" s="343"/>
      <c r="G90" s="343"/>
      <c r="H90" s="343"/>
      <c r="I90" s="343"/>
      <c r="J90" s="343">
        <v>4.0</v>
      </c>
      <c r="K90" s="343">
        <v>4.0</v>
      </c>
    </row>
    <row r="91" ht="19.5" customHeight="1">
      <c r="A91" s="83"/>
      <c r="B91" s="83">
        <v>29.0</v>
      </c>
      <c r="C91" s="83"/>
      <c r="D91" s="347"/>
      <c r="E91" s="343"/>
      <c r="F91" s="343"/>
      <c r="G91" s="343"/>
      <c r="H91" s="343"/>
      <c r="I91" s="343"/>
      <c r="J91" s="343"/>
      <c r="K91" s="343"/>
    </row>
    <row r="92" ht="19.5" customHeight="1">
      <c r="A92" s="83"/>
      <c r="B92" s="83">
        <v>29.0</v>
      </c>
      <c r="C92" s="83"/>
      <c r="D92" s="350" t="s">
        <v>3590</v>
      </c>
      <c r="E92" s="343">
        <v>24.8</v>
      </c>
      <c r="F92" s="343"/>
      <c r="G92" s="343"/>
      <c r="H92" s="343"/>
      <c r="I92" s="343"/>
      <c r="J92" s="343">
        <v>8.0</v>
      </c>
      <c r="K92" s="343">
        <v>32.8</v>
      </c>
    </row>
    <row r="93" ht="19.5" customHeight="1">
      <c r="A93" s="154"/>
      <c r="B93" s="154"/>
      <c r="C93" s="154"/>
      <c r="D93" s="354"/>
      <c r="E93" s="355"/>
      <c r="F93" s="355"/>
      <c r="G93" s="355"/>
      <c r="H93" s="355"/>
      <c r="I93" s="355"/>
      <c r="J93" s="355"/>
      <c r="K93" s="355"/>
    </row>
    <row r="94" ht="19.5" customHeight="1">
      <c r="A94" s="83"/>
      <c r="B94" s="83"/>
      <c r="C94" s="83"/>
      <c r="D94" s="347"/>
      <c r="E94" s="343"/>
      <c r="F94" s="343"/>
      <c r="G94" s="343"/>
      <c r="H94" s="343"/>
      <c r="I94" s="343"/>
      <c r="J94" s="343"/>
      <c r="K94" s="343"/>
    </row>
    <row r="95" ht="19.5" customHeight="1">
      <c r="A95" s="83" t="s">
        <v>3988</v>
      </c>
      <c r="B95" s="83">
        <v>34.0</v>
      </c>
      <c r="C95" s="83"/>
      <c r="D95" s="347" t="s">
        <v>3990</v>
      </c>
      <c r="E95" s="343">
        <v>4.0</v>
      </c>
      <c r="F95" s="343"/>
      <c r="G95" s="343"/>
      <c r="H95" s="343"/>
      <c r="I95" s="343"/>
      <c r="J95" s="343"/>
      <c r="K95" s="343">
        <v>4.0</v>
      </c>
    </row>
    <row r="96" ht="19.5" customHeight="1">
      <c r="A96" s="83" t="s">
        <v>3991</v>
      </c>
      <c r="B96" s="83">
        <v>34.0</v>
      </c>
      <c r="C96" s="83"/>
      <c r="D96" s="347" t="s">
        <v>3993</v>
      </c>
      <c r="E96" s="343">
        <v>4.0</v>
      </c>
      <c r="F96" s="343"/>
      <c r="G96" s="343"/>
      <c r="H96" s="343"/>
      <c r="I96" s="343"/>
      <c r="J96" s="343"/>
      <c r="K96" s="343">
        <v>4.0</v>
      </c>
    </row>
    <row r="97" ht="19.5" customHeight="1">
      <c r="A97" s="83" t="s">
        <v>4015</v>
      </c>
      <c r="B97" s="83">
        <v>34.0</v>
      </c>
      <c r="C97" s="83"/>
      <c r="D97" s="347" t="s">
        <v>4019</v>
      </c>
      <c r="E97" s="343">
        <v>4.0</v>
      </c>
      <c r="F97" s="343"/>
      <c r="G97" s="343"/>
      <c r="H97" s="343"/>
      <c r="I97" s="343"/>
      <c r="J97" s="343"/>
      <c r="K97" s="343">
        <v>4.0</v>
      </c>
    </row>
    <row r="98" ht="19.5" customHeight="1">
      <c r="A98" s="83" t="s">
        <v>4023</v>
      </c>
      <c r="B98" s="83">
        <v>34.0</v>
      </c>
      <c r="C98" s="83"/>
      <c r="D98" s="347" t="s">
        <v>4024</v>
      </c>
      <c r="E98" s="343">
        <v>4.0</v>
      </c>
      <c r="F98" s="343"/>
      <c r="G98" s="343"/>
      <c r="H98" s="343"/>
      <c r="I98" s="343"/>
      <c r="J98" s="343"/>
      <c r="K98" s="343">
        <v>4.0</v>
      </c>
    </row>
    <row r="99" ht="19.5" customHeight="1">
      <c r="A99" s="83"/>
      <c r="B99" s="83">
        <v>34.0</v>
      </c>
      <c r="C99" s="83"/>
      <c r="D99" s="347"/>
      <c r="E99" s="343"/>
      <c r="F99" s="343"/>
      <c r="G99" s="343"/>
      <c r="H99" s="343"/>
      <c r="I99" s="343"/>
      <c r="J99" s="343"/>
      <c r="K99" s="343"/>
    </row>
    <row r="100" ht="19.5" customHeight="1">
      <c r="A100" s="83"/>
      <c r="B100" s="83">
        <v>34.0</v>
      </c>
      <c r="C100" s="83"/>
      <c r="D100" s="350" t="s">
        <v>3590</v>
      </c>
      <c r="E100" s="343">
        <v>16.0</v>
      </c>
      <c r="F100" s="343"/>
      <c r="G100" s="343"/>
      <c r="H100" s="343"/>
      <c r="I100" s="343"/>
      <c r="J100" s="343"/>
      <c r="K100" s="343">
        <v>16.0</v>
      </c>
    </row>
    <row r="101" ht="19.5" customHeight="1">
      <c r="A101" s="83"/>
      <c r="B101" s="83"/>
      <c r="C101" s="83"/>
      <c r="D101" s="347"/>
      <c r="E101" s="343"/>
      <c r="F101" s="343"/>
      <c r="G101" s="343"/>
      <c r="H101" s="343"/>
      <c r="I101" s="343"/>
      <c r="J101" s="343"/>
      <c r="K101" s="343"/>
    </row>
    <row r="102" ht="19.5" customHeight="1">
      <c r="A102" s="83"/>
      <c r="B102" s="83"/>
      <c r="C102" s="83"/>
      <c r="D102" s="350" t="s">
        <v>4047</v>
      </c>
      <c r="E102" s="343">
        <v>84.8</v>
      </c>
      <c r="F102" s="343">
        <v>20.0</v>
      </c>
      <c r="G102" s="343"/>
      <c r="H102" s="343"/>
      <c r="I102" s="343"/>
      <c r="J102" s="343">
        <v>26.0</v>
      </c>
      <c r="K102" s="343">
        <v>130.8</v>
      </c>
    </row>
    <row r="103" ht="19.5" customHeight="1">
      <c r="A103" s="83"/>
      <c r="B103" s="83"/>
      <c r="C103" s="83"/>
      <c r="D103" s="347"/>
      <c r="E103" s="343"/>
      <c r="F103" s="343"/>
      <c r="G103" s="343"/>
      <c r="H103" s="343"/>
      <c r="I103" s="343"/>
      <c r="J103" s="343"/>
      <c r="K103" s="343"/>
    </row>
    <row r="104" ht="19.5" customHeight="1">
      <c r="A104" s="83"/>
      <c r="B104" s="83"/>
      <c r="C104" s="83"/>
      <c r="D104" s="347"/>
      <c r="E104" s="343"/>
      <c r="F104" s="343"/>
      <c r="G104" s="343"/>
      <c r="H104" s="343"/>
      <c r="I104" s="343"/>
      <c r="J104" s="343"/>
      <c r="K104" s="343"/>
    </row>
    <row r="105" ht="19.5" customHeight="1">
      <c r="A105" s="83"/>
      <c r="B105" s="83"/>
      <c r="C105" s="83"/>
      <c r="D105" s="347"/>
      <c r="E105" s="343"/>
      <c r="F105" s="343"/>
      <c r="G105" s="343"/>
      <c r="H105" s="343"/>
      <c r="I105" s="343"/>
      <c r="J105" s="343"/>
      <c r="K105" s="343"/>
    </row>
    <row r="106" ht="19.5" customHeight="1">
      <c r="A106" s="83"/>
      <c r="B106" s="83"/>
      <c r="C106" s="83"/>
      <c r="D106" s="347" t="s">
        <v>4059</v>
      </c>
      <c r="E106" s="343"/>
      <c r="F106" s="343"/>
      <c r="G106" s="343"/>
      <c r="H106" s="343"/>
      <c r="I106" s="343"/>
      <c r="J106" s="343"/>
      <c r="K106" s="343"/>
    </row>
    <row r="107" ht="19.5" customHeight="1">
      <c r="A107" s="83"/>
      <c r="B107" s="83"/>
      <c r="C107" s="83"/>
      <c r="D107" s="347"/>
      <c r="E107" s="343"/>
      <c r="F107" s="343"/>
      <c r="G107" s="343"/>
      <c r="H107" s="343"/>
      <c r="I107" s="343"/>
      <c r="J107" s="343"/>
      <c r="K107" s="343"/>
    </row>
    <row r="108" ht="19.5" customHeight="1">
      <c r="A108" s="83" t="s">
        <v>4061</v>
      </c>
      <c r="B108" s="83">
        <v>30.0</v>
      </c>
      <c r="C108" s="83"/>
      <c r="D108" s="347" t="s">
        <v>4062</v>
      </c>
      <c r="E108" s="343">
        <v>10.0</v>
      </c>
      <c r="F108" s="343"/>
      <c r="G108" s="343"/>
      <c r="H108" s="343"/>
      <c r="I108" s="343"/>
      <c r="J108" s="343"/>
      <c r="K108" s="343">
        <v>10.0</v>
      </c>
    </row>
    <row r="109" ht="19.5" customHeight="1">
      <c r="A109" s="83" t="s">
        <v>4064</v>
      </c>
      <c r="B109" s="83">
        <v>30.0</v>
      </c>
      <c r="C109" s="83"/>
      <c r="D109" s="347" t="s">
        <v>4067</v>
      </c>
      <c r="E109" s="343">
        <v>4.0</v>
      </c>
      <c r="F109" s="343"/>
      <c r="G109" s="343"/>
      <c r="H109" s="343"/>
      <c r="I109" s="343"/>
      <c r="J109" s="343"/>
      <c r="K109" s="343">
        <v>4.0</v>
      </c>
    </row>
    <row r="110" ht="19.5" customHeight="1">
      <c r="A110" s="83" t="s">
        <v>4070</v>
      </c>
      <c r="B110" s="83">
        <v>30.0</v>
      </c>
      <c r="C110" s="83"/>
      <c r="D110" s="347" t="s">
        <v>4072</v>
      </c>
      <c r="E110" s="343">
        <v>4.0</v>
      </c>
      <c r="F110" s="343"/>
      <c r="G110" s="343"/>
      <c r="H110" s="343"/>
      <c r="I110" s="343"/>
      <c r="J110" s="343"/>
      <c r="K110" s="343">
        <v>4.0</v>
      </c>
    </row>
    <row r="111" ht="19.5" customHeight="1">
      <c r="A111" s="83" t="s">
        <v>4074</v>
      </c>
      <c r="B111" s="83">
        <v>30.0</v>
      </c>
      <c r="C111" s="83"/>
      <c r="D111" s="347" t="s">
        <v>4076</v>
      </c>
      <c r="E111" s="343">
        <v>4.0</v>
      </c>
      <c r="F111" s="343"/>
      <c r="G111" s="343"/>
      <c r="H111" s="343"/>
      <c r="I111" s="343"/>
      <c r="J111" s="343"/>
      <c r="K111" s="343">
        <v>4.0</v>
      </c>
    </row>
    <row r="112" ht="19.5" customHeight="1">
      <c r="A112" s="83" t="s">
        <v>4080</v>
      </c>
      <c r="B112" s="83">
        <v>30.0</v>
      </c>
      <c r="C112" s="83" t="s">
        <v>1714</v>
      </c>
      <c r="D112" s="347" t="s">
        <v>4083</v>
      </c>
      <c r="E112" s="343"/>
      <c r="F112" s="343">
        <v>1.2</v>
      </c>
      <c r="G112" s="343"/>
      <c r="H112" s="343"/>
      <c r="I112" s="343"/>
      <c r="J112" s="343"/>
      <c r="K112" s="343">
        <v>1.2</v>
      </c>
    </row>
    <row r="113" ht="19.5" customHeight="1">
      <c r="A113" s="83" t="s">
        <v>4086</v>
      </c>
      <c r="B113" s="83">
        <v>30.0</v>
      </c>
      <c r="C113" s="83" t="s">
        <v>1714</v>
      </c>
      <c r="D113" s="347" t="s">
        <v>4088</v>
      </c>
      <c r="E113" s="343"/>
      <c r="F113" s="343">
        <v>1.6</v>
      </c>
      <c r="G113" s="343"/>
      <c r="H113" s="343"/>
      <c r="I113" s="343"/>
      <c r="J113" s="343"/>
      <c r="K113" s="343">
        <v>1.6</v>
      </c>
    </row>
    <row r="114" ht="19.5" customHeight="1">
      <c r="A114" s="83" t="s">
        <v>4091</v>
      </c>
      <c r="B114" s="83">
        <v>30.0</v>
      </c>
      <c r="C114" s="83" t="s">
        <v>1714</v>
      </c>
      <c r="D114" s="347" t="s">
        <v>4094</v>
      </c>
      <c r="E114" s="343"/>
      <c r="F114" s="343">
        <v>1.2</v>
      </c>
      <c r="G114" s="343"/>
      <c r="H114" s="343"/>
      <c r="I114" s="343"/>
      <c r="J114" s="343"/>
      <c r="K114" s="343">
        <v>1.2</v>
      </c>
    </row>
    <row r="115" ht="19.5" customHeight="1">
      <c r="A115" s="83" t="s">
        <v>4097</v>
      </c>
      <c r="B115" s="83">
        <v>30.0</v>
      </c>
      <c r="C115" s="83" t="s">
        <v>1714</v>
      </c>
      <c r="D115" s="347" t="s">
        <v>4100</v>
      </c>
      <c r="E115" s="343"/>
      <c r="F115" s="343">
        <v>1.6</v>
      </c>
      <c r="G115" s="343"/>
      <c r="H115" s="343"/>
      <c r="I115" s="343"/>
      <c r="J115" s="343"/>
      <c r="K115" s="343">
        <v>1.6</v>
      </c>
    </row>
    <row r="116" ht="19.5" customHeight="1">
      <c r="A116" s="83" t="s">
        <v>4102</v>
      </c>
      <c r="B116" s="83">
        <v>30.0</v>
      </c>
      <c r="C116" s="83" t="s">
        <v>1714</v>
      </c>
      <c r="D116" s="347" t="s">
        <v>4106</v>
      </c>
      <c r="E116" s="343"/>
      <c r="F116" s="343">
        <v>0.8</v>
      </c>
      <c r="G116" s="343"/>
      <c r="H116" s="343"/>
      <c r="I116" s="343"/>
      <c r="J116" s="343"/>
      <c r="K116" s="343">
        <v>0.8</v>
      </c>
    </row>
    <row r="117" ht="19.5" customHeight="1">
      <c r="A117" s="83" t="s">
        <v>4108</v>
      </c>
      <c r="B117" s="83">
        <v>30.0</v>
      </c>
      <c r="C117" s="83" t="s">
        <v>1714</v>
      </c>
      <c r="D117" s="347" t="s">
        <v>4118</v>
      </c>
      <c r="E117" s="343"/>
      <c r="F117" s="343">
        <v>1.2</v>
      </c>
      <c r="G117" s="343"/>
      <c r="H117" s="343"/>
      <c r="I117" s="343"/>
      <c r="J117" s="343"/>
      <c r="K117" s="343">
        <v>1.2</v>
      </c>
    </row>
    <row r="118" ht="19.5" customHeight="1">
      <c r="A118" s="83" t="s">
        <v>4122</v>
      </c>
      <c r="B118" s="83">
        <v>30.0</v>
      </c>
      <c r="C118" s="83" t="s">
        <v>1714</v>
      </c>
      <c r="D118" s="347" t="s">
        <v>4126</v>
      </c>
      <c r="E118" s="343"/>
      <c r="F118" s="343">
        <v>1.2</v>
      </c>
      <c r="G118" s="343"/>
      <c r="H118" s="343"/>
      <c r="I118" s="343"/>
      <c r="J118" s="343"/>
      <c r="K118" s="343">
        <v>1.2</v>
      </c>
    </row>
    <row r="119" ht="19.5" customHeight="1">
      <c r="A119" s="83"/>
      <c r="B119" s="83">
        <v>30.0</v>
      </c>
      <c r="C119" s="83"/>
      <c r="D119" s="347"/>
      <c r="E119" s="343"/>
      <c r="F119" s="343"/>
      <c r="G119" s="343"/>
      <c r="H119" s="343"/>
      <c r="I119" s="343"/>
      <c r="J119" s="343"/>
      <c r="K119" s="343"/>
    </row>
    <row r="120" ht="19.5" customHeight="1">
      <c r="A120" s="83"/>
      <c r="B120" s="83">
        <v>30.0</v>
      </c>
      <c r="C120" s="83"/>
      <c r="D120" s="350" t="s">
        <v>3590</v>
      </c>
      <c r="E120" s="343">
        <v>22.0</v>
      </c>
      <c r="F120" s="343">
        <v>8.8</v>
      </c>
      <c r="G120" s="343"/>
      <c r="H120" s="343"/>
      <c r="I120" s="343"/>
      <c r="J120" s="343"/>
      <c r="K120" s="343">
        <v>30.8</v>
      </c>
    </row>
    <row r="121" ht="19.5" customHeight="1">
      <c r="A121" s="154"/>
      <c r="B121" s="154"/>
      <c r="C121" s="154"/>
      <c r="D121" s="354"/>
      <c r="E121" s="355"/>
      <c r="F121" s="355"/>
      <c r="G121" s="355"/>
      <c r="H121" s="355"/>
      <c r="I121" s="355"/>
      <c r="J121" s="355"/>
      <c r="K121" s="355"/>
    </row>
    <row r="122" ht="19.5" customHeight="1">
      <c r="A122" s="83"/>
      <c r="B122" s="83"/>
      <c r="C122" s="83"/>
      <c r="D122" s="347"/>
      <c r="E122" s="343"/>
      <c r="F122" s="343"/>
      <c r="G122" s="343"/>
      <c r="H122" s="343"/>
      <c r="I122" s="343"/>
      <c r="J122" s="343"/>
      <c r="K122" s="343"/>
    </row>
    <row r="123" ht="19.5" customHeight="1">
      <c r="A123" s="83" t="s">
        <v>4139</v>
      </c>
      <c r="B123" s="83">
        <v>31.0</v>
      </c>
      <c r="C123" s="83"/>
      <c r="D123" s="347" t="s">
        <v>4140</v>
      </c>
      <c r="E123" s="343">
        <v>4.0</v>
      </c>
      <c r="F123" s="343"/>
      <c r="G123" s="343"/>
      <c r="H123" s="343"/>
      <c r="I123" s="343"/>
      <c r="J123" s="343"/>
      <c r="K123" s="343">
        <v>4.0</v>
      </c>
    </row>
    <row r="124" ht="19.5" customHeight="1">
      <c r="A124" s="83" t="s">
        <v>4144</v>
      </c>
      <c r="B124" s="83">
        <v>31.0</v>
      </c>
      <c r="C124" s="83"/>
      <c r="D124" s="347" t="s">
        <v>4147</v>
      </c>
      <c r="E124" s="343">
        <v>6.0</v>
      </c>
      <c r="F124" s="343"/>
      <c r="G124" s="343"/>
      <c r="H124" s="343"/>
      <c r="I124" s="343"/>
      <c r="J124" s="343"/>
      <c r="K124" s="343">
        <v>6.0</v>
      </c>
    </row>
    <row r="125" ht="19.5" customHeight="1">
      <c r="A125" s="83" t="s">
        <v>4150</v>
      </c>
      <c r="B125" s="83">
        <v>31.0</v>
      </c>
      <c r="C125" s="83"/>
      <c r="D125" s="347" t="s">
        <v>4154</v>
      </c>
      <c r="E125" s="343">
        <v>8.0</v>
      </c>
      <c r="F125" s="343"/>
      <c r="G125" s="343"/>
      <c r="H125" s="343"/>
      <c r="I125" s="343"/>
      <c r="J125" s="343"/>
      <c r="K125" s="343">
        <v>8.0</v>
      </c>
    </row>
    <row r="126" ht="19.5" customHeight="1">
      <c r="A126" s="83" t="s">
        <v>4156</v>
      </c>
      <c r="B126" s="83">
        <v>31.0</v>
      </c>
      <c r="C126" s="83"/>
      <c r="D126" s="347" t="s">
        <v>4158</v>
      </c>
      <c r="E126" s="343"/>
      <c r="F126" s="343"/>
      <c r="G126" s="343"/>
      <c r="H126" s="343">
        <v>6.0</v>
      </c>
      <c r="I126" s="343"/>
      <c r="J126" s="343"/>
      <c r="K126" s="343">
        <v>6.0</v>
      </c>
    </row>
    <row r="127" ht="19.5" customHeight="1">
      <c r="A127" s="83" t="s">
        <v>4162</v>
      </c>
      <c r="B127" s="83" t="s">
        <v>4164</v>
      </c>
      <c r="C127" s="83" t="s">
        <v>1714</v>
      </c>
      <c r="D127" s="335" t="s">
        <v>4169</v>
      </c>
      <c r="E127" s="343"/>
      <c r="F127" s="343">
        <v>2.0</v>
      </c>
      <c r="G127" s="343"/>
      <c r="H127" s="343"/>
      <c r="I127" s="343"/>
      <c r="J127" s="343"/>
      <c r="K127" s="343">
        <v>2.0</v>
      </c>
    </row>
    <row r="128" ht="19.5" customHeight="1">
      <c r="A128" s="83" t="s">
        <v>4174</v>
      </c>
      <c r="B128" s="83">
        <v>31.0</v>
      </c>
      <c r="C128" s="83" t="s">
        <v>1714</v>
      </c>
      <c r="D128" s="347" t="s">
        <v>4176</v>
      </c>
      <c r="E128" s="343"/>
      <c r="F128" s="343">
        <v>3.6</v>
      </c>
      <c r="G128" s="343"/>
      <c r="H128" s="343"/>
      <c r="I128" s="343"/>
      <c r="J128" s="343"/>
      <c r="K128" s="343">
        <v>3.6</v>
      </c>
    </row>
    <row r="129" ht="19.5" customHeight="1">
      <c r="A129" s="83" t="s">
        <v>4179</v>
      </c>
      <c r="B129" s="83">
        <v>31.0</v>
      </c>
      <c r="C129" s="83" t="s">
        <v>1714</v>
      </c>
      <c r="D129" s="347" t="s">
        <v>4184</v>
      </c>
      <c r="E129" s="343"/>
      <c r="F129" s="343">
        <v>2.0</v>
      </c>
      <c r="G129" s="343"/>
      <c r="H129" s="343"/>
      <c r="I129" s="343"/>
      <c r="J129" s="343"/>
      <c r="K129" s="343">
        <v>2.0</v>
      </c>
    </row>
    <row r="130" ht="19.5" customHeight="1">
      <c r="A130" s="83" t="s">
        <v>4188</v>
      </c>
      <c r="B130" s="83">
        <v>31.0</v>
      </c>
      <c r="C130" s="83" t="s">
        <v>1714</v>
      </c>
      <c r="D130" s="347" t="s">
        <v>4758</v>
      </c>
      <c r="E130" s="343"/>
      <c r="F130" s="343">
        <v>2.4</v>
      </c>
      <c r="G130" s="343"/>
      <c r="H130" s="343"/>
      <c r="I130" s="343"/>
      <c r="J130" s="343"/>
      <c r="K130" s="343">
        <v>2.4</v>
      </c>
    </row>
    <row r="131" ht="19.5" customHeight="1">
      <c r="A131" s="83"/>
      <c r="B131" s="83">
        <v>31.0</v>
      </c>
      <c r="C131" s="83"/>
      <c r="D131" s="347"/>
      <c r="E131" s="343"/>
      <c r="F131" s="343"/>
      <c r="G131" s="343"/>
      <c r="H131" s="343"/>
      <c r="I131" s="343"/>
      <c r="J131" s="343"/>
      <c r="K131" s="343"/>
    </row>
    <row r="132" ht="19.5" customHeight="1">
      <c r="A132" s="83"/>
      <c r="B132" s="83">
        <v>31.0</v>
      </c>
      <c r="C132" s="83"/>
      <c r="D132" s="350" t="s">
        <v>3590</v>
      </c>
      <c r="E132" s="343">
        <v>18.0</v>
      </c>
      <c r="F132" s="343">
        <v>10.0</v>
      </c>
      <c r="G132" s="343"/>
      <c r="H132" s="343">
        <v>6.0</v>
      </c>
      <c r="I132" s="343"/>
      <c r="J132" s="343"/>
      <c r="K132" s="343">
        <v>34.0</v>
      </c>
    </row>
    <row r="133" ht="19.5" customHeight="1">
      <c r="A133" s="83"/>
      <c r="B133" s="83"/>
      <c r="C133" s="83"/>
      <c r="D133" s="347"/>
      <c r="E133" s="343"/>
      <c r="F133" s="343"/>
      <c r="G133" s="343"/>
      <c r="H133" s="343"/>
      <c r="I133" s="343"/>
      <c r="J133" s="343"/>
      <c r="K133" s="343"/>
    </row>
    <row r="134" ht="19.5" customHeight="1">
      <c r="A134" s="83" t="s">
        <v>4764</v>
      </c>
      <c r="B134" s="83">
        <v>32.0</v>
      </c>
      <c r="C134" s="83"/>
      <c r="D134" s="347" t="s">
        <v>4766</v>
      </c>
      <c r="E134" s="343">
        <v>8.0</v>
      </c>
      <c r="F134" s="343"/>
      <c r="G134" s="343"/>
      <c r="H134" s="343"/>
      <c r="I134" s="343"/>
      <c r="J134" s="343"/>
      <c r="K134" s="343">
        <v>8.0</v>
      </c>
    </row>
    <row r="135" ht="19.5" customHeight="1">
      <c r="A135" s="83" t="s">
        <v>4768</v>
      </c>
      <c r="B135" s="83">
        <v>32.0</v>
      </c>
      <c r="C135" s="83"/>
      <c r="D135" s="347" t="s">
        <v>4770</v>
      </c>
      <c r="E135" s="343">
        <v>6.0</v>
      </c>
      <c r="F135" s="343"/>
      <c r="G135" s="343"/>
      <c r="H135" s="343"/>
      <c r="I135" s="343"/>
      <c r="J135" s="343"/>
      <c r="K135" s="343">
        <v>6.0</v>
      </c>
    </row>
    <row r="136" ht="19.5" customHeight="1">
      <c r="A136" s="83" t="s">
        <v>4772</v>
      </c>
      <c r="B136" s="83">
        <v>32.0</v>
      </c>
      <c r="C136" s="83"/>
      <c r="D136" s="347" t="s">
        <v>4774</v>
      </c>
      <c r="E136" s="343">
        <v>4.0</v>
      </c>
      <c r="F136" s="343"/>
      <c r="G136" s="343"/>
      <c r="H136" s="343"/>
      <c r="I136" s="343"/>
      <c r="J136" s="343"/>
      <c r="K136" s="343">
        <v>4.0</v>
      </c>
    </row>
    <row r="137" ht="19.5" customHeight="1">
      <c r="A137" s="83" t="s">
        <v>4776</v>
      </c>
      <c r="B137" s="83">
        <v>32.0</v>
      </c>
      <c r="C137" s="83"/>
      <c r="D137" s="347" t="s">
        <v>4778</v>
      </c>
      <c r="E137" s="343"/>
      <c r="F137" s="343"/>
      <c r="G137" s="343"/>
      <c r="H137" s="343">
        <v>4.0</v>
      </c>
      <c r="I137" s="343"/>
      <c r="J137" s="343"/>
      <c r="K137" s="343">
        <v>4.0</v>
      </c>
    </row>
    <row r="138" ht="19.5" customHeight="1">
      <c r="A138" s="83" t="s">
        <v>4780</v>
      </c>
      <c r="B138" s="83">
        <v>32.0</v>
      </c>
      <c r="C138" s="83" t="s">
        <v>1714</v>
      </c>
      <c r="D138" s="347" t="s">
        <v>4783</v>
      </c>
      <c r="E138" s="343"/>
      <c r="F138" s="343">
        <v>4.0</v>
      </c>
      <c r="G138" s="343"/>
      <c r="H138" s="343"/>
      <c r="I138" s="343"/>
      <c r="J138" s="343"/>
      <c r="K138" s="343">
        <v>4.0</v>
      </c>
    </row>
    <row r="139" ht="19.5" customHeight="1">
      <c r="A139" s="83" t="s">
        <v>4785</v>
      </c>
      <c r="B139" s="83">
        <v>32.0</v>
      </c>
      <c r="C139" s="83" t="s">
        <v>1714</v>
      </c>
      <c r="D139" s="347" t="s">
        <v>4787</v>
      </c>
      <c r="E139" s="343"/>
      <c r="F139" s="343">
        <v>4.0</v>
      </c>
      <c r="G139" s="343"/>
      <c r="H139" s="343"/>
      <c r="I139" s="343"/>
      <c r="J139" s="343"/>
      <c r="K139" s="343">
        <v>4.0</v>
      </c>
    </row>
    <row r="140" ht="19.5" customHeight="1">
      <c r="A140" s="83" t="s">
        <v>4789</v>
      </c>
      <c r="B140" s="83">
        <v>32.0</v>
      </c>
      <c r="C140" s="83" t="s">
        <v>1714</v>
      </c>
      <c r="D140" s="347" t="s">
        <v>4792</v>
      </c>
      <c r="E140" s="343"/>
      <c r="F140" s="343">
        <v>3.2</v>
      </c>
      <c r="G140" s="343"/>
      <c r="H140" s="343"/>
      <c r="I140" s="343"/>
      <c r="J140" s="343"/>
      <c r="K140" s="343">
        <v>3.2</v>
      </c>
    </row>
    <row r="141" ht="19.5" customHeight="1">
      <c r="A141" s="83"/>
      <c r="B141" s="83">
        <v>32.0</v>
      </c>
      <c r="C141" s="83"/>
      <c r="D141" s="347"/>
      <c r="E141" s="343"/>
      <c r="F141" s="343"/>
      <c r="G141" s="343"/>
      <c r="H141" s="343"/>
      <c r="I141" s="343"/>
      <c r="J141" s="343"/>
      <c r="K141" s="343"/>
    </row>
    <row r="142" ht="19.5" customHeight="1">
      <c r="A142" s="83"/>
      <c r="B142" s="83">
        <v>32.0</v>
      </c>
      <c r="C142" s="83"/>
      <c r="D142" s="350" t="s">
        <v>3590</v>
      </c>
      <c r="E142" s="343">
        <v>18.0</v>
      </c>
      <c r="F142" s="343">
        <v>11.2</v>
      </c>
      <c r="G142" s="343"/>
      <c r="H142" s="343">
        <v>4.0</v>
      </c>
      <c r="I142" s="343"/>
      <c r="J142" s="343"/>
      <c r="K142" s="343">
        <v>33.2</v>
      </c>
    </row>
    <row r="143" ht="19.5" customHeight="1">
      <c r="A143" s="83"/>
      <c r="B143" s="83"/>
      <c r="C143" s="83"/>
      <c r="D143" s="347"/>
      <c r="E143" s="343"/>
      <c r="F143" s="343"/>
      <c r="G143" s="343"/>
      <c r="H143" s="343"/>
      <c r="I143" s="343"/>
      <c r="J143" s="343"/>
      <c r="K143" s="343"/>
    </row>
    <row r="144" ht="19.5" customHeight="1">
      <c r="A144" s="83" t="s">
        <v>4801</v>
      </c>
      <c r="B144" s="83">
        <v>33.0</v>
      </c>
      <c r="C144" s="83"/>
      <c r="D144" s="347" t="s">
        <v>4803</v>
      </c>
      <c r="E144" s="343">
        <v>4.0</v>
      </c>
      <c r="F144" s="343"/>
      <c r="G144" s="343"/>
      <c r="H144" s="343"/>
      <c r="I144" s="343"/>
      <c r="J144" s="343"/>
      <c r="K144" s="343">
        <v>4.0</v>
      </c>
    </row>
    <row r="145" ht="19.5" customHeight="1">
      <c r="A145" s="83" t="s">
        <v>4805</v>
      </c>
      <c r="B145" s="83">
        <v>33.0</v>
      </c>
      <c r="C145" s="83"/>
      <c r="D145" s="347" t="s">
        <v>4807</v>
      </c>
      <c r="E145" s="343"/>
      <c r="F145" s="343"/>
      <c r="G145" s="343"/>
      <c r="H145" s="343">
        <v>8.0</v>
      </c>
      <c r="I145" s="343"/>
      <c r="J145" s="343"/>
      <c r="K145" s="343">
        <v>8.0</v>
      </c>
    </row>
    <row r="146" ht="19.5" customHeight="1">
      <c r="A146" s="83" t="s">
        <v>4811</v>
      </c>
      <c r="B146" s="83">
        <v>33.0</v>
      </c>
      <c r="C146" s="83"/>
      <c r="D146" s="347" t="s">
        <v>4816</v>
      </c>
      <c r="E146" s="343"/>
      <c r="F146" s="343"/>
      <c r="G146" s="343"/>
      <c r="H146" s="343">
        <v>8.0</v>
      </c>
      <c r="I146" s="343"/>
      <c r="J146" s="343"/>
      <c r="K146" s="343">
        <v>8.0</v>
      </c>
    </row>
    <row r="147" ht="19.5" customHeight="1">
      <c r="A147" s="83" t="s">
        <v>4820</v>
      </c>
      <c r="B147" s="83">
        <v>33.0</v>
      </c>
      <c r="C147" s="83" t="s">
        <v>1714</v>
      </c>
      <c r="D147" s="347" t="s">
        <v>4834</v>
      </c>
      <c r="E147" s="343"/>
      <c r="F147" s="343">
        <v>4.0</v>
      </c>
      <c r="G147" s="343"/>
      <c r="H147" s="343"/>
      <c r="I147" s="343"/>
      <c r="J147" s="343"/>
      <c r="K147" s="343">
        <v>4.0</v>
      </c>
    </row>
    <row r="148" ht="19.5" customHeight="1">
      <c r="A148" s="83" t="s">
        <v>4838</v>
      </c>
      <c r="B148" s="83">
        <v>33.0</v>
      </c>
      <c r="C148" s="83" t="s">
        <v>1714</v>
      </c>
      <c r="D148" s="347" t="s">
        <v>4842</v>
      </c>
      <c r="E148" s="343"/>
      <c r="F148" s="343">
        <v>4.0</v>
      </c>
      <c r="G148" s="343"/>
      <c r="H148" s="343"/>
      <c r="I148" s="343"/>
      <c r="J148" s="343"/>
      <c r="K148" s="343">
        <v>4.0</v>
      </c>
    </row>
    <row r="149" ht="19.5" customHeight="1">
      <c r="A149" s="83"/>
      <c r="B149" s="83">
        <v>33.0</v>
      </c>
      <c r="C149" s="83"/>
      <c r="D149" s="347"/>
      <c r="E149" s="343"/>
      <c r="F149" s="343"/>
      <c r="G149" s="343"/>
      <c r="H149" s="343"/>
      <c r="I149" s="343"/>
      <c r="J149" s="343"/>
      <c r="K149" s="343"/>
    </row>
    <row r="150" ht="19.5" customHeight="1">
      <c r="A150" s="83"/>
      <c r="B150" s="83">
        <v>33.0</v>
      </c>
      <c r="C150" s="83"/>
      <c r="D150" s="350" t="s">
        <v>3590</v>
      </c>
      <c r="E150" s="343">
        <v>4.0</v>
      </c>
      <c r="F150" s="343">
        <v>8.0</v>
      </c>
      <c r="G150" s="343"/>
      <c r="H150" s="343">
        <v>16.0</v>
      </c>
      <c r="I150" s="343"/>
      <c r="J150" s="343"/>
      <c r="K150" s="343">
        <v>28.0</v>
      </c>
    </row>
    <row r="151" ht="19.5" customHeight="1">
      <c r="A151" s="154"/>
      <c r="B151" s="154"/>
      <c r="C151" s="154"/>
      <c r="D151" s="354"/>
      <c r="E151" s="355"/>
      <c r="F151" s="355"/>
      <c r="G151" s="355"/>
      <c r="H151" s="355"/>
      <c r="I151" s="355"/>
      <c r="J151" s="355"/>
      <c r="K151" s="355"/>
    </row>
    <row r="152" ht="19.5" customHeight="1">
      <c r="A152" s="83"/>
      <c r="B152" s="83"/>
      <c r="C152" s="83"/>
      <c r="D152" s="347"/>
      <c r="E152" s="343"/>
      <c r="F152" s="343"/>
      <c r="G152" s="343"/>
      <c r="H152" s="343"/>
      <c r="I152" s="343"/>
      <c r="J152" s="343"/>
      <c r="K152" s="343"/>
    </row>
    <row r="153" ht="19.5" customHeight="1">
      <c r="A153" s="83" t="s">
        <v>4848</v>
      </c>
      <c r="B153" s="83">
        <v>35.0</v>
      </c>
      <c r="C153" s="83"/>
      <c r="D153" s="347" t="s">
        <v>4849</v>
      </c>
      <c r="E153" s="343">
        <v>4.0</v>
      </c>
      <c r="F153" s="343"/>
      <c r="G153" s="343"/>
      <c r="H153" s="343"/>
      <c r="I153" s="343"/>
      <c r="J153" s="343"/>
      <c r="K153" s="343">
        <v>4.0</v>
      </c>
    </row>
    <row r="154" ht="19.5" customHeight="1">
      <c r="A154" s="83" t="s">
        <v>4851</v>
      </c>
      <c r="B154" s="83">
        <v>35.0</v>
      </c>
      <c r="C154" s="83"/>
      <c r="D154" s="347" t="s">
        <v>4856</v>
      </c>
      <c r="E154" s="343">
        <v>8.0</v>
      </c>
      <c r="F154" s="343"/>
      <c r="G154" s="343"/>
      <c r="H154" s="343"/>
      <c r="I154" s="343"/>
      <c r="J154" s="343"/>
      <c r="K154" s="343">
        <v>8.0</v>
      </c>
    </row>
    <row r="155" ht="19.5" customHeight="1">
      <c r="A155" s="83" t="s">
        <v>4857</v>
      </c>
      <c r="B155" s="83">
        <v>35.0</v>
      </c>
      <c r="C155" s="83"/>
      <c r="D155" s="347" t="s">
        <v>4859</v>
      </c>
      <c r="E155" s="343">
        <v>4.0</v>
      </c>
      <c r="F155" s="343"/>
      <c r="G155" s="343"/>
      <c r="H155" s="343"/>
      <c r="I155" s="343"/>
      <c r="J155" s="343"/>
      <c r="K155" s="343">
        <v>4.0</v>
      </c>
    </row>
    <row r="156" ht="19.5" customHeight="1">
      <c r="A156" s="83" t="s">
        <v>4862</v>
      </c>
      <c r="B156" s="83">
        <v>35.0</v>
      </c>
      <c r="C156" s="83"/>
      <c r="D156" s="347" t="s">
        <v>4865</v>
      </c>
      <c r="E156" s="343"/>
      <c r="F156" s="343"/>
      <c r="G156" s="343"/>
      <c r="H156" s="343"/>
      <c r="I156" s="343"/>
      <c r="J156" s="343">
        <v>6.0</v>
      </c>
      <c r="K156" s="343">
        <v>6.0</v>
      </c>
    </row>
    <row r="157" ht="19.5" customHeight="1">
      <c r="A157" s="83" t="s">
        <v>4866</v>
      </c>
      <c r="B157" s="83">
        <v>35.0</v>
      </c>
      <c r="C157" s="83" t="s">
        <v>1714</v>
      </c>
      <c r="D157" s="347" t="s">
        <v>4867</v>
      </c>
      <c r="E157" s="343"/>
      <c r="F157" s="343">
        <v>1.6</v>
      </c>
      <c r="G157" s="343"/>
      <c r="H157" s="343"/>
      <c r="I157" s="343"/>
      <c r="J157" s="343"/>
      <c r="K157" s="343">
        <v>1.6</v>
      </c>
    </row>
    <row r="158" ht="19.5" customHeight="1">
      <c r="A158" s="83" t="s">
        <v>4868</v>
      </c>
      <c r="B158" s="83">
        <v>35.0</v>
      </c>
      <c r="C158" s="83" t="s">
        <v>1714</v>
      </c>
      <c r="D158" s="347" t="s">
        <v>4871</v>
      </c>
      <c r="E158" s="343"/>
      <c r="F158" s="343">
        <v>2.0</v>
      </c>
      <c r="G158" s="343"/>
      <c r="H158" s="343"/>
      <c r="I158" s="343"/>
      <c r="J158" s="343"/>
      <c r="K158" s="343">
        <v>2.0</v>
      </c>
    </row>
    <row r="159" ht="19.5" customHeight="1">
      <c r="A159" s="83" t="s">
        <v>4872</v>
      </c>
      <c r="B159" s="83">
        <v>35.0</v>
      </c>
      <c r="C159" s="83" t="s">
        <v>1714</v>
      </c>
      <c r="D159" s="347" t="s">
        <v>4874</v>
      </c>
      <c r="E159" s="343"/>
      <c r="F159" s="343">
        <v>1.2</v>
      </c>
      <c r="G159" s="343"/>
      <c r="H159" s="343"/>
      <c r="I159" s="343"/>
      <c r="J159" s="343"/>
      <c r="K159" s="343">
        <v>1.2</v>
      </c>
    </row>
    <row r="160" ht="19.5" customHeight="1">
      <c r="A160" s="83" t="s">
        <v>4876</v>
      </c>
      <c r="B160" s="83">
        <v>35.0</v>
      </c>
      <c r="C160" s="83" t="s">
        <v>1714</v>
      </c>
      <c r="D160" s="347" t="s">
        <v>4880</v>
      </c>
      <c r="E160" s="343"/>
      <c r="F160" s="343">
        <v>1.2</v>
      </c>
      <c r="G160" s="343"/>
      <c r="H160" s="343"/>
      <c r="I160" s="343"/>
      <c r="J160" s="343"/>
      <c r="K160" s="343">
        <v>1.2</v>
      </c>
    </row>
    <row r="161" ht="19.5" customHeight="1">
      <c r="A161" s="83" t="s">
        <v>4884</v>
      </c>
      <c r="B161" s="83">
        <v>35.0</v>
      </c>
      <c r="C161" s="83" t="s">
        <v>1714</v>
      </c>
      <c r="D161" s="347" t="s">
        <v>4889</v>
      </c>
      <c r="E161" s="343"/>
      <c r="F161" s="343">
        <v>2.0</v>
      </c>
      <c r="G161" s="343"/>
      <c r="H161" s="343"/>
      <c r="I161" s="343"/>
      <c r="J161" s="343"/>
      <c r="K161" s="343">
        <v>2.0</v>
      </c>
    </row>
    <row r="162" ht="19.5" customHeight="1">
      <c r="A162" s="83" t="s">
        <v>4892</v>
      </c>
      <c r="B162" s="83">
        <v>35.0</v>
      </c>
      <c r="C162" s="83" t="s">
        <v>1714</v>
      </c>
      <c r="D162" s="347" t="s">
        <v>4896</v>
      </c>
      <c r="E162" s="343"/>
      <c r="F162" s="343">
        <v>3.2</v>
      </c>
      <c r="G162" s="343"/>
      <c r="H162" s="343"/>
      <c r="I162" s="343"/>
      <c r="J162" s="343"/>
      <c r="K162" s="343">
        <v>3.2</v>
      </c>
    </row>
    <row r="163" ht="19.5" customHeight="1">
      <c r="A163" s="83" t="s">
        <v>4900</v>
      </c>
      <c r="B163" s="83">
        <v>35.0</v>
      </c>
      <c r="C163" s="83" t="s">
        <v>1714</v>
      </c>
      <c r="D163" s="347" t="s">
        <v>4903</v>
      </c>
      <c r="E163" s="343"/>
      <c r="F163" s="343">
        <v>1.6</v>
      </c>
      <c r="G163" s="343"/>
      <c r="H163" s="343"/>
      <c r="I163" s="343"/>
      <c r="J163" s="343"/>
      <c r="K163" s="343">
        <v>1.6</v>
      </c>
    </row>
    <row r="164" ht="19.5" customHeight="1">
      <c r="A164" s="83"/>
      <c r="B164" s="83">
        <v>35.0</v>
      </c>
      <c r="C164" s="83"/>
      <c r="D164" s="347"/>
      <c r="E164" s="343"/>
      <c r="F164" s="343"/>
      <c r="G164" s="343"/>
      <c r="H164" s="343"/>
      <c r="I164" s="343"/>
      <c r="J164" s="343"/>
      <c r="K164" s="343"/>
    </row>
    <row r="165" ht="19.5" customHeight="1">
      <c r="A165" s="83"/>
      <c r="B165" s="83">
        <v>35.0</v>
      </c>
      <c r="C165" s="83"/>
      <c r="D165" s="350" t="s">
        <v>3590</v>
      </c>
      <c r="E165" s="343">
        <v>16.0</v>
      </c>
      <c r="F165" s="343">
        <v>12.8</v>
      </c>
      <c r="G165" s="343"/>
      <c r="H165" s="343"/>
      <c r="I165" s="343"/>
      <c r="J165" s="343">
        <v>6.0</v>
      </c>
      <c r="K165" s="343">
        <v>34.8</v>
      </c>
    </row>
    <row r="166" ht="19.5" customHeight="1">
      <c r="A166" s="83"/>
      <c r="B166" s="83"/>
      <c r="C166" s="83"/>
      <c r="D166" s="347"/>
      <c r="E166" s="343"/>
      <c r="F166" s="343"/>
      <c r="G166" s="343"/>
      <c r="H166" s="343"/>
      <c r="I166" s="343"/>
      <c r="J166" s="343"/>
      <c r="K166" s="343"/>
    </row>
    <row r="167" ht="19.5" customHeight="1">
      <c r="A167" s="83"/>
      <c r="B167" s="83"/>
      <c r="C167" s="83"/>
      <c r="D167" s="350" t="s">
        <v>4915</v>
      </c>
      <c r="E167" s="343">
        <v>78.0</v>
      </c>
      <c r="F167" s="343">
        <v>50.8</v>
      </c>
      <c r="G167" s="343"/>
      <c r="H167" s="343">
        <v>26.0</v>
      </c>
      <c r="I167" s="343"/>
      <c r="J167" s="343">
        <v>6.0</v>
      </c>
      <c r="K167" s="343">
        <v>160.8</v>
      </c>
    </row>
    <row r="168" ht="19.5" customHeight="1">
      <c r="A168" s="83"/>
      <c r="B168" s="83"/>
      <c r="C168" s="83"/>
      <c r="D168" s="347"/>
      <c r="E168" s="343"/>
      <c r="F168" s="343"/>
      <c r="G168" s="343"/>
      <c r="H168" s="343"/>
      <c r="I168" s="343"/>
      <c r="J168" s="343"/>
      <c r="K168" s="343"/>
    </row>
    <row r="169" ht="19.5" customHeight="1">
      <c r="A169" s="83"/>
      <c r="B169" s="83"/>
      <c r="C169" s="83"/>
      <c r="D169" s="347"/>
      <c r="E169" s="343"/>
      <c r="F169" s="343"/>
      <c r="G169" s="343"/>
      <c r="H169" s="343"/>
      <c r="I169" s="343"/>
      <c r="J169" s="343"/>
      <c r="K169" s="343"/>
    </row>
    <row r="170" ht="19.5" customHeight="1">
      <c r="A170" s="83"/>
      <c r="B170" s="83"/>
      <c r="C170" s="83"/>
      <c r="D170" s="347" t="s">
        <v>4923</v>
      </c>
      <c r="E170" s="343"/>
      <c r="F170" s="343"/>
      <c r="G170" s="343"/>
      <c r="H170" s="343"/>
      <c r="I170" s="343"/>
      <c r="J170" s="343"/>
      <c r="K170" s="343"/>
    </row>
    <row r="171" ht="19.5" customHeight="1">
      <c r="A171" s="83"/>
      <c r="B171" s="83"/>
      <c r="C171" s="83"/>
      <c r="D171" s="347"/>
      <c r="E171" s="343"/>
      <c r="F171" s="343"/>
      <c r="G171" s="343"/>
      <c r="H171" s="343"/>
      <c r="I171" s="343"/>
      <c r="J171" s="343"/>
      <c r="K171" s="343"/>
    </row>
    <row r="172" ht="19.5" customHeight="1">
      <c r="A172" s="83" t="s">
        <v>4928</v>
      </c>
      <c r="B172" s="83">
        <v>1.0</v>
      </c>
      <c r="C172" s="83" t="s">
        <v>1714</v>
      </c>
      <c r="D172" s="347" t="s">
        <v>4934</v>
      </c>
      <c r="E172" s="343"/>
      <c r="F172" s="343">
        <v>2.4</v>
      </c>
      <c r="G172" s="343"/>
      <c r="H172" s="343"/>
      <c r="I172" s="343"/>
      <c r="J172" s="343"/>
      <c r="K172" s="343">
        <v>2.4</v>
      </c>
    </row>
    <row r="173" ht="19.5" customHeight="1">
      <c r="A173" s="83" t="s">
        <v>4937</v>
      </c>
      <c r="B173" s="83">
        <v>1.0</v>
      </c>
      <c r="C173" s="83" t="s">
        <v>1714</v>
      </c>
      <c r="D173" s="347" t="s">
        <v>4940</v>
      </c>
      <c r="E173" s="343"/>
      <c r="F173" s="343">
        <v>2.4</v>
      </c>
      <c r="G173" s="343"/>
      <c r="H173" s="343"/>
      <c r="I173" s="343"/>
      <c r="J173" s="343"/>
      <c r="K173" s="343">
        <v>2.4</v>
      </c>
    </row>
    <row r="174" ht="19.5" customHeight="1">
      <c r="A174" s="83" t="s">
        <v>5027</v>
      </c>
      <c r="B174" s="83">
        <v>1.0</v>
      </c>
      <c r="C174" s="83" t="s">
        <v>1714</v>
      </c>
      <c r="D174" s="347" t="s">
        <v>5032</v>
      </c>
      <c r="E174" s="343"/>
      <c r="F174" s="343">
        <v>1.6</v>
      </c>
      <c r="G174" s="343"/>
      <c r="H174" s="343"/>
      <c r="I174" s="343"/>
      <c r="J174" s="343"/>
      <c r="K174" s="343">
        <v>1.6</v>
      </c>
    </row>
    <row r="175" ht="19.5" customHeight="1">
      <c r="A175" s="83" t="s">
        <v>5034</v>
      </c>
      <c r="B175" s="83">
        <v>1.0</v>
      </c>
      <c r="C175" s="83" t="s">
        <v>1714</v>
      </c>
      <c r="D175" s="347" t="s">
        <v>5038</v>
      </c>
      <c r="E175" s="343"/>
      <c r="F175" s="343">
        <v>3.2</v>
      </c>
      <c r="G175" s="343"/>
      <c r="H175" s="343"/>
      <c r="I175" s="343"/>
      <c r="J175" s="343"/>
      <c r="K175" s="343">
        <v>3.2</v>
      </c>
    </row>
    <row r="176" ht="19.5" customHeight="1">
      <c r="A176" s="83"/>
      <c r="B176" s="83">
        <v>1.0</v>
      </c>
      <c r="C176" s="83"/>
      <c r="D176" s="347"/>
      <c r="E176" s="343"/>
      <c r="F176" s="343"/>
      <c r="G176" s="343"/>
      <c r="H176" s="343"/>
      <c r="I176" s="343"/>
      <c r="J176" s="343"/>
      <c r="K176" s="343"/>
    </row>
    <row r="177" ht="19.5" customHeight="1">
      <c r="A177" s="83"/>
      <c r="B177" s="83">
        <v>1.0</v>
      </c>
      <c r="C177" s="83"/>
      <c r="D177" s="350" t="s">
        <v>3590</v>
      </c>
      <c r="E177" s="343"/>
      <c r="F177" s="343">
        <v>9.6</v>
      </c>
      <c r="G177" s="343"/>
      <c r="H177" s="343"/>
      <c r="I177" s="343"/>
      <c r="J177" s="343"/>
      <c r="K177" s="343">
        <v>9.6</v>
      </c>
    </row>
    <row r="178" ht="19.5" customHeight="1">
      <c r="A178" s="83"/>
      <c r="B178" s="83"/>
      <c r="C178" s="83"/>
      <c r="D178" s="347"/>
      <c r="E178" s="343"/>
      <c r="F178" s="343"/>
      <c r="G178" s="343"/>
      <c r="H178" s="343"/>
      <c r="I178" s="343"/>
      <c r="J178" s="343"/>
      <c r="K178" s="343"/>
    </row>
    <row r="179" ht="19.5" customHeight="1">
      <c r="A179" s="83" t="s">
        <v>5051</v>
      </c>
      <c r="B179" s="83">
        <v>5.0</v>
      </c>
      <c r="C179" s="83" t="s">
        <v>1714</v>
      </c>
      <c r="D179" s="347" t="s">
        <v>5381</v>
      </c>
      <c r="E179" s="343"/>
      <c r="F179" s="343">
        <v>2.0</v>
      </c>
      <c r="G179" s="343"/>
      <c r="H179" s="343"/>
      <c r="I179" s="343"/>
      <c r="J179" s="343"/>
      <c r="K179" s="343">
        <v>2.0</v>
      </c>
    </row>
    <row r="180" ht="19.5" customHeight="1">
      <c r="A180" s="83" t="s">
        <v>5382</v>
      </c>
      <c r="B180" s="83">
        <v>5.0</v>
      </c>
      <c r="C180" s="83" t="s">
        <v>1714</v>
      </c>
      <c r="D180" s="347" t="s">
        <v>5416</v>
      </c>
      <c r="E180" s="343"/>
      <c r="F180" s="343">
        <v>4.8</v>
      </c>
      <c r="G180" s="343"/>
      <c r="H180" s="343"/>
      <c r="I180" s="343"/>
      <c r="J180" s="343"/>
      <c r="K180" s="343">
        <v>4.8</v>
      </c>
    </row>
    <row r="181" ht="19.5" customHeight="1">
      <c r="A181" s="83" t="s">
        <v>5420</v>
      </c>
      <c r="B181" s="83" t="s">
        <v>1573</v>
      </c>
      <c r="C181" s="83" t="s">
        <v>1714</v>
      </c>
      <c r="D181" s="335" t="s">
        <v>5626</v>
      </c>
      <c r="E181" s="343"/>
      <c r="F181" s="343">
        <v>2.8</v>
      </c>
      <c r="G181" s="343"/>
      <c r="H181" s="343"/>
      <c r="I181" s="343"/>
      <c r="J181" s="343"/>
      <c r="K181" s="343">
        <v>2.8</v>
      </c>
    </row>
    <row r="182" ht="19.5" customHeight="1">
      <c r="A182" s="83"/>
      <c r="B182" s="83">
        <v>5.0</v>
      </c>
      <c r="C182" s="83"/>
      <c r="D182" s="347"/>
      <c r="E182" s="343"/>
      <c r="F182" s="343"/>
      <c r="G182" s="343"/>
      <c r="H182" s="343"/>
      <c r="I182" s="343"/>
      <c r="J182" s="343"/>
      <c r="K182" s="343"/>
    </row>
    <row r="183" ht="19.5" customHeight="1">
      <c r="A183" s="83"/>
      <c r="B183" s="83">
        <v>5.0</v>
      </c>
      <c r="C183" s="83"/>
      <c r="D183" s="350" t="s">
        <v>3590</v>
      </c>
      <c r="E183" s="343"/>
      <c r="F183" s="343">
        <v>9.6</v>
      </c>
      <c r="G183" s="343"/>
      <c r="H183" s="343"/>
      <c r="I183" s="343"/>
      <c r="J183" s="343"/>
      <c r="K183" s="343">
        <v>9.6</v>
      </c>
    </row>
    <row r="184" ht="19.5" customHeight="1">
      <c r="A184" s="154"/>
      <c r="B184" s="154"/>
      <c r="C184" s="154"/>
      <c r="D184" s="354"/>
      <c r="E184" s="355"/>
      <c r="F184" s="355"/>
      <c r="G184" s="355"/>
      <c r="H184" s="355"/>
      <c r="I184" s="355"/>
      <c r="J184" s="355"/>
      <c r="K184" s="355"/>
    </row>
    <row r="185" ht="19.5" customHeight="1">
      <c r="A185" s="83"/>
      <c r="B185" s="83"/>
      <c r="C185" s="83"/>
      <c r="D185" s="347"/>
      <c r="E185" s="343"/>
      <c r="F185" s="343"/>
      <c r="G185" s="343"/>
      <c r="H185" s="343"/>
      <c r="I185" s="343"/>
      <c r="J185" s="343"/>
      <c r="K185" s="343"/>
    </row>
    <row r="186" ht="19.5" customHeight="1">
      <c r="A186" s="83"/>
      <c r="B186" s="83"/>
      <c r="C186" s="83"/>
      <c r="D186" s="347"/>
      <c r="E186" s="343"/>
      <c r="F186" s="343"/>
      <c r="G186" s="343"/>
      <c r="H186" s="343"/>
      <c r="I186" s="343"/>
      <c r="J186" s="343"/>
      <c r="K186" s="343"/>
    </row>
    <row r="187" ht="19.5" customHeight="1">
      <c r="A187" s="83" t="s">
        <v>5637</v>
      </c>
      <c r="B187" s="83" t="s">
        <v>5639</v>
      </c>
      <c r="C187" s="83" t="s">
        <v>1714</v>
      </c>
      <c r="D187" s="335" t="s">
        <v>5643</v>
      </c>
      <c r="E187" s="343"/>
      <c r="F187" s="343">
        <v>6.4</v>
      </c>
      <c r="G187" s="343"/>
      <c r="H187" s="343"/>
      <c r="I187" s="343"/>
      <c r="J187" s="343"/>
      <c r="K187" s="343">
        <v>6.4</v>
      </c>
    </row>
    <row r="188" ht="19.5" customHeight="1">
      <c r="A188" s="83" t="s">
        <v>5657</v>
      </c>
      <c r="B188" s="83">
        <v>14.0</v>
      </c>
      <c r="C188" s="83" t="s">
        <v>1714</v>
      </c>
      <c r="D188" s="347" t="s">
        <v>5660</v>
      </c>
      <c r="E188" s="343"/>
      <c r="F188" s="343">
        <v>2.0</v>
      </c>
      <c r="G188" s="343"/>
      <c r="H188" s="343"/>
      <c r="I188" s="343"/>
      <c r="J188" s="343"/>
      <c r="K188" s="343">
        <v>2.0</v>
      </c>
    </row>
    <row r="189" ht="19.5" customHeight="1">
      <c r="A189" s="83" t="s">
        <v>5661</v>
      </c>
      <c r="B189" s="83">
        <v>14.0</v>
      </c>
      <c r="C189" s="83" t="s">
        <v>1714</v>
      </c>
      <c r="D189" s="347" t="s">
        <v>5662</v>
      </c>
      <c r="E189" s="343"/>
      <c r="F189" s="343">
        <v>1.2</v>
      </c>
      <c r="G189" s="343"/>
      <c r="H189" s="343"/>
      <c r="I189" s="343"/>
      <c r="J189" s="343"/>
      <c r="K189" s="343">
        <v>1.2</v>
      </c>
    </row>
    <row r="190" ht="19.5" customHeight="1">
      <c r="A190" s="83"/>
      <c r="B190" s="83">
        <v>14.0</v>
      </c>
      <c r="C190" s="83"/>
      <c r="D190" s="347"/>
      <c r="E190" s="343"/>
      <c r="F190" s="343"/>
      <c r="G190" s="343"/>
      <c r="H190" s="343"/>
      <c r="I190" s="343"/>
      <c r="J190" s="343"/>
      <c r="K190" s="343"/>
    </row>
    <row r="191" ht="19.5" customHeight="1">
      <c r="A191" s="83"/>
      <c r="B191" s="83">
        <v>14.0</v>
      </c>
      <c r="C191" s="83"/>
      <c r="D191" s="350" t="s">
        <v>3590</v>
      </c>
      <c r="E191" s="343"/>
      <c r="F191" s="343">
        <v>9.6</v>
      </c>
      <c r="G191" s="343"/>
      <c r="H191" s="343"/>
      <c r="I191" s="343"/>
      <c r="J191" s="343"/>
      <c r="K191" s="343">
        <v>9.6</v>
      </c>
    </row>
    <row r="192" ht="19.5" customHeight="1">
      <c r="A192" s="83"/>
      <c r="B192" s="83"/>
      <c r="C192" s="83"/>
      <c r="D192" s="347"/>
      <c r="E192" s="343"/>
      <c r="F192" s="343"/>
      <c r="G192" s="343"/>
      <c r="H192" s="343"/>
      <c r="I192" s="343"/>
      <c r="J192" s="343"/>
      <c r="K192" s="343"/>
    </row>
    <row r="193" ht="19.5" customHeight="1">
      <c r="A193" s="83" t="s">
        <v>5665</v>
      </c>
      <c r="B193" s="83">
        <v>15.0</v>
      </c>
      <c r="C193" s="83" t="s">
        <v>1714</v>
      </c>
      <c r="D193" s="347" t="s">
        <v>5666</v>
      </c>
      <c r="E193" s="343"/>
      <c r="F193" s="343"/>
      <c r="G193" s="343">
        <v>6.0</v>
      </c>
      <c r="H193" s="343"/>
      <c r="I193" s="343"/>
      <c r="J193" s="343"/>
      <c r="K193" s="343">
        <v>6.0</v>
      </c>
    </row>
    <row r="194" ht="19.5" customHeight="1">
      <c r="A194" s="83" t="s">
        <v>5667</v>
      </c>
      <c r="B194" s="83" t="s">
        <v>1420</v>
      </c>
      <c r="C194" s="83" t="s">
        <v>1714</v>
      </c>
      <c r="D194" s="335" t="s">
        <v>5673</v>
      </c>
      <c r="E194" s="343"/>
      <c r="F194" s="343">
        <v>1.6</v>
      </c>
      <c r="G194" s="343"/>
      <c r="H194" s="343"/>
      <c r="I194" s="343"/>
      <c r="J194" s="343"/>
      <c r="K194" s="343">
        <v>1.6</v>
      </c>
    </row>
    <row r="195" ht="19.5" customHeight="1">
      <c r="A195" s="83" t="s">
        <v>5676</v>
      </c>
      <c r="B195" s="83" t="s">
        <v>1420</v>
      </c>
      <c r="C195" s="83" t="s">
        <v>1714</v>
      </c>
      <c r="D195" s="335" t="s">
        <v>5680</v>
      </c>
      <c r="E195" s="343"/>
      <c r="F195" s="343">
        <v>1.6</v>
      </c>
      <c r="G195" s="343"/>
      <c r="H195" s="343"/>
      <c r="I195" s="343"/>
      <c r="J195" s="343"/>
      <c r="K195" s="343">
        <v>1.6</v>
      </c>
    </row>
    <row r="196" ht="19.5" customHeight="1">
      <c r="A196" s="83" t="s">
        <v>5684</v>
      </c>
      <c r="B196" s="83">
        <v>15.0</v>
      </c>
      <c r="C196" s="83" t="s">
        <v>1714</v>
      </c>
      <c r="D196" s="347" t="s">
        <v>5689</v>
      </c>
      <c r="E196" s="343"/>
      <c r="F196" s="343">
        <v>2.4</v>
      </c>
      <c r="G196" s="343"/>
      <c r="H196" s="343"/>
      <c r="I196" s="343"/>
      <c r="J196" s="343"/>
      <c r="K196" s="343">
        <v>2.4</v>
      </c>
    </row>
    <row r="197" ht="19.5" customHeight="1">
      <c r="A197" s="83" t="s">
        <v>5901</v>
      </c>
      <c r="B197" s="83">
        <v>15.0</v>
      </c>
      <c r="C197" s="83" t="s">
        <v>1714</v>
      </c>
      <c r="D197" s="347" t="s">
        <v>5903</v>
      </c>
      <c r="E197" s="343"/>
      <c r="F197" s="343">
        <v>4.0</v>
      </c>
      <c r="G197" s="343"/>
      <c r="H197" s="343"/>
      <c r="I197" s="343"/>
      <c r="J197" s="343"/>
      <c r="K197" s="343">
        <v>4.0</v>
      </c>
    </row>
    <row r="198" ht="19.5" customHeight="1">
      <c r="A198" s="83"/>
      <c r="B198" s="83">
        <v>15.0</v>
      </c>
      <c r="C198" s="83"/>
      <c r="D198" s="347"/>
      <c r="E198" s="343"/>
      <c r="F198" s="343"/>
      <c r="G198" s="343"/>
      <c r="H198" s="343"/>
      <c r="I198" s="343"/>
      <c r="J198" s="343"/>
      <c r="K198" s="343"/>
    </row>
    <row r="199" ht="19.5" customHeight="1">
      <c r="A199" s="83"/>
      <c r="B199" s="83">
        <v>15.0</v>
      </c>
      <c r="C199" s="83"/>
      <c r="D199" s="350" t="s">
        <v>3590</v>
      </c>
      <c r="E199" s="343"/>
      <c r="F199" s="343">
        <v>9.6</v>
      </c>
      <c r="G199" s="343">
        <v>6.0</v>
      </c>
      <c r="H199" s="343"/>
      <c r="I199" s="343"/>
      <c r="J199" s="343"/>
      <c r="K199" s="343">
        <v>15.6</v>
      </c>
    </row>
    <row r="200" ht="19.5" customHeight="1">
      <c r="A200" s="83"/>
      <c r="B200" s="83"/>
      <c r="C200" s="83"/>
      <c r="D200" s="347"/>
      <c r="E200" s="343"/>
      <c r="F200" s="343"/>
      <c r="G200" s="343"/>
      <c r="H200" s="343"/>
      <c r="I200" s="343"/>
      <c r="J200" s="343"/>
      <c r="K200" s="343"/>
    </row>
    <row r="201" ht="19.5" customHeight="1">
      <c r="A201" s="83" t="s">
        <v>5943</v>
      </c>
      <c r="B201" s="83">
        <v>16.0</v>
      </c>
      <c r="C201" s="83" t="s">
        <v>1714</v>
      </c>
      <c r="D201" s="347" t="s">
        <v>5949</v>
      </c>
      <c r="E201" s="343"/>
      <c r="F201" s="343"/>
      <c r="G201" s="343">
        <v>4.0</v>
      </c>
      <c r="H201" s="343"/>
      <c r="I201" s="343"/>
      <c r="J201" s="343"/>
      <c r="K201" s="343">
        <v>4.0</v>
      </c>
    </row>
    <row r="202" ht="19.5" customHeight="1">
      <c r="A202" s="83" t="s">
        <v>5956</v>
      </c>
      <c r="B202" s="83">
        <v>16.0</v>
      </c>
      <c r="C202" s="83" t="s">
        <v>1714</v>
      </c>
      <c r="D202" s="347" t="s">
        <v>5961</v>
      </c>
      <c r="E202" s="343"/>
      <c r="F202" s="343"/>
      <c r="G202" s="343">
        <v>4.0</v>
      </c>
      <c r="H202" s="343"/>
      <c r="I202" s="343"/>
      <c r="J202" s="343"/>
      <c r="K202" s="343">
        <v>4.0</v>
      </c>
    </row>
    <row r="203" ht="19.5" customHeight="1">
      <c r="A203" s="83" t="s">
        <v>5968</v>
      </c>
      <c r="B203" s="83" t="s">
        <v>1373</v>
      </c>
      <c r="C203" s="83" t="s">
        <v>1714</v>
      </c>
      <c r="D203" s="335" t="s">
        <v>5972</v>
      </c>
      <c r="E203" s="343"/>
      <c r="F203" s="343">
        <v>1.6</v>
      </c>
      <c r="G203" s="343"/>
      <c r="H203" s="343"/>
      <c r="I203" s="343"/>
      <c r="J203" s="343"/>
      <c r="K203" s="343">
        <v>1.6</v>
      </c>
    </row>
    <row r="204" ht="19.5" customHeight="1">
      <c r="A204" s="83" t="s">
        <v>5982</v>
      </c>
      <c r="B204" s="83">
        <v>16.0</v>
      </c>
      <c r="C204" s="83" t="s">
        <v>1714</v>
      </c>
      <c r="D204" s="347" t="s">
        <v>5986</v>
      </c>
      <c r="E204" s="343"/>
      <c r="F204" s="343">
        <v>4.0</v>
      </c>
      <c r="G204" s="343"/>
      <c r="H204" s="343"/>
      <c r="I204" s="343"/>
      <c r="J204" s="343"/>
      <c r="K204" s="343">
        <v>4.0</v>
      </c>
    </row>
    <row r="205" ht="19.5" customHeight="1">
      <c r="A205" s="83"/>
      <c r="B205" s="83">
        <v>16.0</v>
      </c>
      <c r="C205" s="83"/>
      <c r="D205" s="347"/>
      <c r="E205" s="343"/>
      <c r="F205" s="343"/>
      <c r="G205" s="343"/>
      <c r="H205" s="343"/>
      <c r="I205" s="343"/>
      <c r="J205" s="343"/>
      <c r="K205" s="343"/>
    </row>
    <row r="206" ht="19.5" customHeight="1">
      <c r="A206" s="83"/>
      <c r="B206" s="83">
        <v>16.0</v>
      </c>
      <c r="C206" s="83"/>
      <c r="D206" s="350" t="s">
        <v>3590</v>
      </c>
      <c r="E206" s="343"/>
      <c r="F206" s="343">
        <v>5.6</v>
      </c>
      <c r="G206" s="343">
        <v>8.0</v>
      </c>
      <c r="H206" s="343"/>
      <c r="I206" s="343"/>
      <c r="J206" s="343"/>
      <c r="K206" s="343">
        <v>13.6</v>
      </c>
    </row>
    <row r="207" ht="19.5" customHeight="1">
      <c r="A207" s="83"/>
      <c r="B207" s="83"/>
      <c r="C207" s="83"/>
      <c r="D207" s="347"/>
      <c r="E207" s="343"/>
      <c r="F207" s="343"/>
      <c r="G207" s="343"/>
      <c r="H207" s="343"/>
      <c r="I207" s="343"/>
      <c r="J207" s="343"/>
      <c r="K207" s="343"/>
    </row>
    <row r="208" ht="19.5" customHeight="1">
      <c r="A208" s="83"/>
      <c r="B208" s="83"/>
      <c r="C208" s="83"/>
      <c r="D208" s="350" t="s">
        <v>6022</v>
      </c>
      <c r="E208" s="343"/>
      <c r="F208" s="343">
        <v>44.0</v>
      </c>
      <c r="G208" s="343">
        <v>14.0</v>
      </c>
      <c r="H208" s="343"/>
      <c r="I208" s="343"/>
      <c r="J208" s="343"/>
      <c r="K208" s="343">
        <v>58.0</v>
      </c>
    </row>
    <row r="209" ht="19.5" customHeight="1">
      <c r="A209" s="154"/>
      <c r="B209" s="154"/>
      <c r="C209" s="154"/>
      <c r="D209" s="354"/>
      <c r="E209" s="355"/>
      <c r="F209" s="355"/>
      <c r="G209" s="355"/>
      <c r="H209" s="355"/>
      <c r="I209" s="355"/>
      <c r="J209" s="355"/>
      <c r="K209" s="355"/>
    </row>
    <row r="210" ht="19.5" customHeight="1">
      <c r="A210" s="83"/>
      <c r="B210" s="83"/>
      <c r="C210" s="83"/>
      <c r="D210" s="347"/>
      <c r="E210" s="343"/>
      <c r="F210" s="343"/>
      <c r="G210" s="343"/>
      <c r="H210" s="343"/>
      <c r="I210" s="343"/>
      <c r="J210" s="343"/>
      <c r="K210" s="343"/>
    </row>
    <row r="211" ht="19.5" customHeight="1">
      <c r="A211" s="83"/>
      <c r="B211" s="83"/>
      <c r="C211" s="83"/>
      <c r="D211" s="347" t="s">
        <v>6024</v>
      </c>
      <c r="E211" s="343"/>
      <c r="F211" s="343"/>
      <c r="G211" s="343"/>
      <c r="H211" s="343"/>
      <c r="I211" s="343"/>
      <c r="J211" s="343"/>
      <c r="K211" s="343"/>
    </row>
    <row r="212" ht="19.5" customHeight="1">
      <c r="A212" s="83"/>
      <c r="B212" s="83"/>
      <c r="C212" s="83"/>
      <c r="D212" s="347"/>
      <c r="E212" s="343"/>
      <c r="F212" s="343"/>
      <c r="G212" s="343"/>
      <c r="H212" s="343"/>
      <c r="I212" s="343"/>
      <c r="J212" s="343"/>
      <c r="K212" s="343"/>
    </row>
    <row r="213" ht="19.5" customHeight="1">
      <c r="A213" s="83" t="s">
        <v>6027</v>
      </c>
      <c r="B213" s="83" t="s">
        <v>6028</v>
      </c>
      <c r="C213" s="83"/>
      <c r="D213" s="335" t="s">
        <v>6030</v>
      </c>
      <c r="E213" s="343"/>
      <c r="F213" s="343">
        <v>4.0</v>
      </c>
      <c r="G213" s="343"/>
      <c r="H213" s="343"/>
      <c r="I213" s="343"/>
      <c r="J213" s="343"/>
      <c r="K213" s="343">
        <v>4.0</v>
      </c>
    </row>
    <row r="214" ht="19.5" customHeight="1">
      <c r="A214" s="83" t="s">
        <v>6032</v>
      </c>
      <c r="B214" s="83">
        <v>39.0</v>
      </c>
      <c r="C214" s="83"/>
      <c r="D214" s="347" t="s">
        <v>6034</v>
      </c>
      <c r="E214" s="343"/>
      <c r="F214" s="343">
        <v>4.0</v>
      </c>
      <c r="G214" s="343"/>
      <c r="H214" s="343"/>
      <c r="I214" s="343"/>
      <c r="J214" s="343"/>
      <c r="K214" s="343">
        <v>4.0</v>
      </c>
    </row>
    <row r="215" ht="19.5" customHeight="1">
      <c r="A215" s="83"/>
      <c r="B215" s="83">
        <v>39.0</v>
      </c>
      <c r="C215" s="83"/>
      <c r="D215" s="347"/>
      <c r="E215" s="343"/>
      <c r="F215" s="343"/>
      <c r="G215" s="343"/>
      <c r="H215" s="343"/>
      <c r="I215" s="343"/>
      <c r="J215" s="343"/>
      <c r="K215" s="343"/>
    </row>
    <row r="216" ht="19.5" customHeight="1">
      <c r="A216" s="83"/>
      <c r="B216" s="83">
        <v>39.0</v>
      </c>
      <c r="C216" s="83"/>
      <c r="D216" s="350" t="s">
        <v>3590</v>
      </c>
      <c r="E216" s="343"/>
      <c r="F216" s="343">
        <v>8.0</v>
      </c>
      <c r="G216" s="343"/>
      <c r="H216" s="343"/>
      <c r="I216" s="343"/>
      <c r="J216" s="343"/>
      <c r="K216" s="343">
        <v>8.0</v>
      </c>
    </row>
    <row r="217" ht="19.5" customHeight="1">
      <c r="A217" s="83"/>
      <c r="B217" s="83"/>
      <c r="C217" s="83"/>
      <c r="D217" s="347"/>
      <c r="E217" s="343"/>
      <c r="F217" s="343"/>
      <c r="G217" s="343"/>
      <c r="H217" s="343"/>
      <c r="I217" s="343"/>
      <c r="J217" s="343"/>
      <c r="K217" s="343"/>
    </row>
    <row r="218" ht="19.5" customHeight="1">
      <c r="A218" s="83" t="s">
        <v>6041</v>
      </c>
      <c r="B218" s="83">
        <v>47.0</v>
      </c>
      <c r="C218" s="83"/>
      <c r="D218" s="347" t="s">
        <v>6043</v>
      </c>
      <c r="E218" s="343">
        <v>4.0</v>
      </c>
      <c r="F218" s="343"/>
      <c r="G218" s="343"/>
      <c r="H218" s="343"/>
      <c r="I218" s="343"/>
      <c r="J218" s="343"/>
      <c r="K218" s="343">
        <v>4.0</v>
      </c>
    </row>
    <row r="219" ht="19.5" customHeight="1">
      <c r="A219" s="83" t="s">
        <v>6046</v>
      </c>
      <c r="B219" s="83">
        <v>47.0</v>
      </c>
      <c r="C219" s="83"/>
      <c r="D219" s="347" t="s">
        <v>6048</v>
      </c>
      <c r="E219" s="343">
        <v>4.0</v>
      </c>
      <c r="F219" s="343"/>
      <c r="G219" s="343"/>
      <c r="H219" s="343"/>
      <c r="I219" s="343"/>
      <c r="J219" s="343"/>
      <c r="K219" s="343">
        <v>4.0</v>
      </c>
    </row>
    <row r="220" ht="19.5" customHeight="1">
      <c r="A220" s="83" t="s">
        <v>6051</v>
      </c>
      <c r="B220" s="83">
        <v>47.0</v>
      </c>
      <c r="C220" s="83"/>
      <c r="D220" s="347" t="s">
        <v>6053</v>
      </c>
      <c r="E220" s="343">
        <v>4.0</v>
      </c>
      <c r="F220" s="343"/>
      <c r="G220" s="343"/>
      <c r="H220" s="343"/>
      <c r="I220" s="343"/>
      <c r="J220" s="343"/>
      <c r="K220" s="343">
        <v>4.0</v>
      </c>
    </row>
    <row r="221" ht="19.5" customHeight="1">
      <c r="A221" s="83" t="s">
        <v>6056</v>
      </c>
      <c r="B221" s="83">
        <v>47.0</v>
      </c>
      <c r="C221" s="83"/>
      <c r="D221" s="347" t="s">
        <v>6058</v>
      </c>
      <c r="E221" s="343"/>
      <c r="F221" s="343"/>
      <c r="G221" s="343"/>
      <c r="H221" s="343"/>
      <c r="I221" s="343"/>
      <c r="J221" s="343">
        <v>6.0</v>
      </c>
      <c r="K221" s="343">
        <v>6.0</v>
      </c>
    </row>
    <row r="222" ht="19.5" customHeight="1">
      <c r="A222" s="83" t="s">
        <v>6061</v>
      </c>
      <c r="B222" s="83">
        <v>47.0</v>
      </c>
      <c r="C222" s="83"/>
      <c r="D222" s="347" t="s">
        <v>6063</v>
      </c>
      <c r="E222" s="343"/>
      <c r="F222" s="343"/>
      <c r="G222" s="343"/>
      <c r="H222" s="343">
        <v>6.0</v>
      </c>
      <c r="I222" s="343"/>
      <c r="J222" s="343"/>
      <c r="K222" s="343">
        <v>6.0</v>
      </c>
    </row>
    <row r="223" ht="19.5" customHeight="1">
      <c r="A223" s="83" t="s">
        <v>6066</v>
      </c>
      <c r="B223" s="83">
        <v>47.0</v>
      </c>
      <c r="C223" s="83"/>
      <c r="D223" s="347" t="s">
        <v>6067</v>
      </c>
      <c r="E223" s="343"/>
      <c r="F223" s="343">
        <v>2.0</v>
      </c>
      <c r="G223" s="343"/>
      <c r="H223" s="343"/>
      <c r="I223" s="343"/>
      <c r="J223" s="343"/>
      <c r="K223" s="343">
        <v>2.0</v>
      </c>
    </row>
    <row r="224" ht="19.5" customHeight="1">
      <c r="A224" s="83" t="s">
        <v>6076</v>
      </c>
      <c r="B224" s="83">
        <v>47.0</v>
      </c>
      <c r="C224" s="83"/>
      <c r="D224" s="347" t="s">
        <v>6079</v>
      </c>
      <c r="E224" s="343"/>
      <c r="F224" s="343">
        <v>2.0</v>
      </c>
      <c r="G224" s="343"/>
      <c r="H224" s="343"/>
      <c r="I224" s="343"/>
      <c r="J224" s="343"/>
      <c r="K224" s="343">
        <v>2.0</v>
      </c>
    </row>
    <row r="225" ht="19.5" customHeight="1">
      <c r="A225" s="83"/>
      <c r="B225" s="83">
        <v>47.0</v>
      </c>
      <c r="C225" s="83"/>
      <c r="D225" s="347"/>
      <c r="E225" s="343"/>
      <c r="F225" s="343"/>
      <c r="G225" s="343"/>
      <c r="H225" s="343"/>
      <c r="I225" s="343"/>
      <c r="J225" s="343"/>
      <c r="K225" s="343"/>
    </row>
    <row r="226" ht="19.5" customHeight="1">
      <c r="A226" s="83"/>
      <c r="B226" s="83">
        <v>47.0</v>
      </c>
      <c r="C226" s="83"/>
      <c r="D226" s="350" t="s">
        <v>3590</v>
      </c>
      <c r="E226" s="343">
        <v>12.0</v>
      </c>
      <c r="F226" s="343">
        <v>4.0</v>
      </c>
      <c r="G226" s="343"/>
      <c r="H226" s="343">
        <v>6.0</v>
      </c>
      <c r="I226" s="343"/>
      <c r="J226" s="343">
        <v>6.0</v>
      </c>
      <c r="K226" s="343">
        <v>28.0</v>
      </c>
    </row>
    <row r="227" ht="19.5" customHeight="1">
      <c r="A227" s="83"/>
      <c r="B227" s="83"/>
      <c r="C227" s="83"/>
      <c r="D227" s="347"/>
      <c r="E227" s="343"/>
      <c r="F227" s="343"/>
      <c r="G227" s="343"/>
      <c r="H227" s="343"/>
      <c r="I227" s="343"/>
      <c r="J227" s="343"/>
      <c r="K227" s="343"/>
    </row>
    <row r="228" ht="19.5" customHeight="1">
      <c r="A228" s="83" t="s">
        <v>6090</v>
      </c>
      <c r="B228" s="83">
        <v>48.0</v>
      </c>
      <c r="C228" s="83"/>
      <c r="D228" s="347" t="s">
        <v>6092</v>
      </c>
      <c r="E228" s="343">
        <v>10.0</v>
      </c>
      <c r="F228" s="343"/>
      <c r="G228" s="343"/>
      <c r="H228" s="343"/>
      <c r="I228" s="343"/>
      <c r="J228" s="343"/>
      <c r="K228" s="343">
        <v>10.0</v>
      </c>
    </row>
    <row r="229" ht="19.5" customHeight="1">
      <c r="A229" s="83" t="s">
        <v>6095</v>
      </c>
      <c r="B229" s="83">
        <v>48.0</v>
      </c>
      <c r="C229" s="83"/>
      <c r="D229" s="347" t="s">
        <v>6097</v>
      </c>
      <c r="E229" s="343">
        <v>4.0</v>
      </c>
      <c r="F229" s="343"/>
      <c r="G229" s="343"/>
      <c r="H229" s="343"/>
      <c r="I229" s="343"/>
      <c r="J229" s="343"/>
      <c r="K229" s="343">
        <v>4.0</v>
      </c>
    </row>
    <row r="230" ht="19.5" customHeight="1">
      <c r="A230" s="83" t="s">
        <v>6100</v>
      </c>
      <c r="B230" s="83">
        <v>48.0</v>
      </c>
      <c r="C230" s="83"/>
      <c r="D230" s="347" t="s">
        <v>6102</v>
      </c>
      <c r="E230" s="343"/>
      <c r="F230" s="343"/>
      <c r="G230" s="343"/>
      <c r="H230" s="343"/>
      <c r="I230" s="343"/>
      <c r="J230" s="343">
        <v>8.0</v>
      </c>
      <c r="K230" s="343">
        <v>8.0</v>
      </c>
    </row>
    <row r="231" ht="19.5" customHeight="1">
      <c r="A231" s="83" t="s">
        <v>6105</v>
      </c>
      <c r="B231" s="83">
        <v>48.0</v>
      </c>
      <c r="C231" s="83"/>
      <c r="D231" s="347" t="s">
        <v>6107</v>
      </c>
      <c r="E231" s="343"/>
      <c r="F231" s="343"/>
      <c r="G231" s="343"/>
      <c r="H231" s="343">
        <v>4.0</v>
      </c>
      <c r="I231" s="343"/>
      <c r="J231" s="343"/>
      <c r="K231" s="343">
        <v>4.0</v>
      </c>
    </row>
    <row r="232" ht="19.5" customHeight="1">
      <c r="A232" s="83" t="s">
        <v>6110</v>
      </c>
      <c r="B232" s="83" t="s">
        <v>6111</v>
      </c>
      <c r="C232" s="83"/>
      <c r="D232" s="335" t="s">
        <v>6114</v>
      </c>
      <c r="E232" s="343"/>
      <c r="F232" s="343">
        <v>4.0</v>
      </c>
      <c r="G232" s="343"/>
      <c r="H232" s="343"/>
      <c r="I232" s="343"/>
      <c r="J232" s="343"/>
      <c r="K232" s="343">
        <v>4.0</v>
      </c>
    </row>
    <row r="233" ht="19.5" customHeight="1">
      <c r="A233" s="83"/>
      <c r="B233" s="83">
        <v>48.0</v>
      </c>
      <c r="C233" s="83"/>
      <c r="D233" s="347"/>
      <c r="E233" s="343"/>
      <c r="F233" s="343"/>
      <c r="G233" s="343"/>
      <c r="H233" s="343"/>
      <c r="I233" s="343"/>
      <c r="J233" s="343"/>
      <c r="K233" s="343"/>
    </row>
    <row r="234" ht="19.5" customHeight="1">
      <c r="A234" s="83"/>
      <c r="B234" s="83">
        <v>48.0</v>
      </c>
      <c r="C234" s="83"/>
      <c r="D234" s="350" t="s">
        <v>3590</v>
      </c>
      <c r="E234" s="343">
        <v>14.0</v>
      </c>
      <c r="F234" s="343">
        <v>4.0</v>
      </c>
      <c r="G234" s="343"/>
      <c r="H234" s="343">
        <v>4.0</v>
      </c>
      <c r="I234" s="343"/>
      <c r="J234" s="343">
        <v>8.0</v>
      </c>
      <c r="K234" s="343">
        <v>30.0</v>
      </c>
    </row>
    <row r="235" ht="19.5" customHeight="1">
      <c r="A235" s="154"/>
      <c r="B235" s="154"/>
      <c r="C235" s="154"/>
      <c r="D235" s="354"/>
      <c r="E235" s="355"/>
      <c r="F235" s="355"/>
      <c r="G235" s="355"/>
      <c r="H235" s="355"/>
      <c r="I235" s="355"/>
      <c r="J235" s="355"/>
      <c r="K235" s="355"/>
    </row>
    <row r="236" ht="19.5" customHeight="1">
      <c r="A236" s="83"/>
      <c r="B236" s="83"/>
      <c r="C236" s="83"/>
      <c r="D236" s="347"/>
      <c r="E236" s="343"/>
      <c r="F236" s="343"/>
      <c r="G236" s="343"/>
      <c r="H236" s="343"/>
      <c r="I236" s="343"/>
      <c r="J236" s="343"/>
      <c r="K236" s="343"/>
    </row>
    <row r="237" ht="19.5" customHeight="1">
      <c r="A237" s="83" t="s">
        <v>6125</v>
      </c>
      <c r="B237" s="83" t="s">
        <v>5985</v>
      </c>
      <c r="C237" s="83"/>
      <c r="D237" s="335" t="s">
        <v>6127</v>
      </c>
      <c r="E237" s="343">
        <v>8.0</v>
      </c>
      <c r="F237" s="343"/>
      <c r="G237" s="343"/>
      <c r="H237" s="343"/>
      <c r="I237" s="343"/>
      <c r="J237" s="343"/>
      <c r="K237" s="343">
        <v>8.0</v>
      </c>
    </row>
    <row r="238" ht="19.5" customHeight="1">
      <c r="A238" s="83" t="s">
        <v>6130</v>
      </c>
      <c r="B238" s="83">
        <v>59.0</v>
      </c>
      <c r="C238" s="83"/>
      <c r="D238" s="347" t="s">
        <v>6132</v>
      </c>
      <c r="E238" s="343">
        <v>8.0</v>
      </c>
      <c r="F238" s="343"/>
      <c r="G238" s="343"/>
      <c r="H238" s="343"/>
      <c r="I238" s="343"/>
      <c r="J238" s="343"/>
      <c r="K238" s="343">
        <v>8.0</v>
      </c>
    </row>
    <row r="239" ht="19.5" customHeight="1">
      <c r="A239" s="83" t="s">
        <v>6134</v>
      </c>
      <c r="B239" s="83">
        <v>59.0</v>
      </c>
      <c r="C239" s="83"/>
      <c r="D239" s="347" t="s">
        <v>6136</v>
      </c>
      <c r="E239" s="343"/>
      <c r="F239" s="343"/>
      <c r="G239" s="343">
        <v>2.0</v>
      </c>
      <c r="H239" s="343"/>
      <c r="I239" s="343"/>
      <c r="J239" s="343"/>
      <c r="K239" s="343">
        <v>2.0</v>
      </c>
    </row>
    <row r="240" ht="19.5" customHeight="1">
      <c r="A240" s="83" t="s">
        <v>6139</v>
      </c>
      <c r="B240" s="83">
        <v>59.0</v>
      </c>
      <c r="C240" s="83"/>
      <c r="D240" s="347" t="s">
        <v>6141</v>
      </c>
      <c r="E240" s="343"/>
      <c r="F240" s="343"/>
      <c r="G240" s="343"/>
      <c r="H240" s="343"/>
      <c r="I240" s="343"/>
      <c r="J240" s="343">
        <v>4.0</v>
      </c>
      <c r="K240" s="343">
        <v>4.0</v>
      </c>
    </row>
    <row r="241" ht="19.5" customHeight="1">
      <c r="A241" s="83" t="s">
        <v>6144</v>
      </c>
      <c r="B241" s="83">
        <v>59.0</v>
      </c>
      <c r="C241" s="83"/>
      <c r="D241" s="347" t="s">
        <v>6146</v>
      </c>
      <c r="E241" s="343"/>
      <c r="F241" s="343">
        <v>2.0</v>
      </c>
      <c r="G241" s="343"/>
      <c r="H241" s="343"/>
      <c r="I241" s="343"/>
      <c r="J241" s="343"/>
      <c r="K241" s="343">
        <v>2.0</v>
      </c>
    </row>
    <row r="242" ht="19.5" customHeight="1">
      <c r="A242" s="83"/>
      <c r="B242" s="83">
        <v>59.0</v>
      </c>
      <c r="C242" s="83"/>
      <c r="D242" s="347"/>
      <c r="E242" s="343"/>
      <c r="F242" s="343"/>
      <c r="G242" s="343"/>
      <c r="H242" s="343"/>
      <c r="I242" s="343"/>
      <c r="J242" s="343"/>
      <c r="K242" s="343"/>
    </row>
    <row r="243" ht="19.5" customHeight="1">
      <c r="A243" s="83"/>
      <c r="B243" s="83">
        <v>59.0</v>
      </c>
      <c r="C243" s="83"/>
      <c r="D243" s="350" t="s">
        <v>3590</v>
      </c>
      <c r="E243" s="343">
        <v>16.0</v>
      </c>
      <c r="F243" s="343">
        <v>2.0</v>
      </c>
      <c r="G243" s="343">
        <v>2.0</v>
      </c>
      <c r="H243" s="343"/>
      <c r="I243" s="343"/>
      <c r="J243" s="343">
        <v>4.0</v>
      </c>
      <c r="K243" s="343">
        <v>24.0</v>
      </c>
    </row>
    <row r="244" ht="19.5" customHeight="1">
      <c r="A244" s="83"/>
      <c r="B244" s="83"/>
      <c r="C244" s="83"/>
      <c r="D244" s="347"/>
      <c r="E244" s="343"/>
      <c r="F244" s="343"/>
      <c r="G244" s="343"/>
      <c r="H244" s="343"/>
      <c r="I244" s="343"/>
      <c r="J244" s="343"/>
      <c r="K244" s="343"/>
    </row>
    <row r="245" ht="19.5" customHeight="1">
      <c r="A245" s="83" t="s">
        <v>6217</v>
      </c>
      <c r="B245" s="83">
        <v>60.0</v>
      </c>
      <c r="C245" s="83"/>
      <c r="D245" s="347" t="s">
        <v>6219</v>
      </c>
      <c r="E245" s="343">
        <v>4.0</v>
      </c>
      <c r="F245" s="343"/>
      <c r="G245" s="343"/>
      <c r="H245" s="343"/>
      <c r="I245" s="343"/>
      <c r="J245" s="343"/>
      <c r="K245" s="343">
        <v>4.0</v>
      </c>
    </row>
    <row r="246" ht="19.5" customHeight="1">
      <c r="A246" s="83" t="s">
        <v>6225</v>
      </c>
      <c r="B246" s="83">
        <v>60.0</v>
      </c>
      <c r="C246" s="83"/>
      <c r="D246" s="347" t="s">
        <v>6784</v>
      </c>
      <c r="E246" s="343">
        <v>4.0</v>
      </c>
      <c r="F246" s="343"/>
      <c r="G246" s="343"/>
      <c r="H246" s="343"/>
      <c r="I246" s="343"/>
      <c r="J246" s="343"/>
      <c r="K246" s="343">
        <v>4.0</v>
      </c>
    </row>
    <row r="247" ht="19.5" customHeight="1">
      <c r="A247" s="83" t="s">
        <v>6793</v>
      </c>
      <c r="B247" s="83">
        <v>60.0</v>
      </c>
      <c r="C247" s="83"/>
      <c r="D247" s="347" t="s">
        <v>6796</v>
      </c>
      <c r="E247" s="343">
        <v>10.0</v>
      </c>
      <c r="F247" s="343"/>
      <c r="G247" s="343"/>
      <c r="H247" s="343"/>
      <c r="I247" s="343"/>
      <c r="J247" s="343"/>
      <c r="K247" s="343">
        <v>10.0</v>
      </c>
    </row>
    <row r="248" ht="19.5" customHeight="1">
      <c r="A248" s="83" t="s">
        <v>6808</v>
      </c>
      <c r="B248" s="83" t="s">
        <v>1377</v>
      </c>
      <c r="C248" s="83"/>
      <c r="D248" s="347" t="s">
        <v>6811</v>
      </c>
      <c r="E248" s="343"/>
      <c r="F248" s="343"/>
      <c r="G248" s="343"/>
      <c r="H248" s="343"/>
      <c r="I248" s="343"/>
      <c r="J248" s="343">
        <v>6.0</v>
      </c>
      <c r="K248" s="343">
        <v>6.0</v>
      </c>
    </row>
    <row r="249" ht="19.5" customHeight="1">
      <c r="A249" s="83" t="s">
        <v>6963</v>
      </c>
      <c r="B249" s="83">
        <v>60.0</v>
      </c>
      <c r="C249" s="83"/>
      <c r="D249" s="347" t="s">
        <v>6967</v>
      </c>
      <c r="E249" s="343"/>
      <c r="F249" s="343">
        <v>2.0</v>
      </c>
      <c r="G249" s="343"/>
      <c r="H249" s="343"/>
      <c r="I249" s="343"/>
      <c r="J249" s="343"/>
      <c r="K249" s="343">
        <v>2.0</v>
      </c>
    </row>
    <row r="250" ht="19.5" customHeight="1">
      <c r="A250" s="83" t="s">
        <v>7255</v>
      </c>
      <c r="B250" s="83">
        <v>60.0</v>
      </c>
      <c r="C250" s="83"/>
      <c r="D250" s="347" t="s">
        <v>7263</v>
      </c>
      <c r="E250" s="343"/>
      <c r="F250" s="343">
        <v>6.0</v>
      </c>
      <c r="G250" s="343"/>
      <c r="H250" s="343"/>
      <c r="I250" s="343"/>
      <c r="J250" s="343"/>
      <c r="K250" s="343">
        <v>6.0</v>
      </c>
    </row>
    <row r="251" ht="19.5" customHeight="1">
      <c r="A251" s="83"/>
      <c r="B251" s="83">
        <v>60.0</v>
      </c>
      <c r="C251" s="83"/>
      <c r="D251" s="347"/>
      <c r="E251" s="343"/>
      <c r="F251" s="343"/>
      <c r="G251" s="343"/>
      <c r="H251" s="343"/>
      <c r="I251" s="343"/>
      <c r="J251" s="343"/>
      <c r="K251" s="343"/>
    </row>
    <row r="252" ht="19.5" customHeight="1">
      <c r="A252" s="83"/>
      <c r="B252" s="83">
        <v>60.0</v>
      </c>
      <c r="C252" s="83"/>
      <c r="D252" s="350" t="s">
        <v>3590</v>
      </c>
      <c r="E252" s="343">
        <v>18.0</v>
      </c>
      <c r="F252" s="343">
        <v>8.0</v>
      </c>
      <c r="G252" s="343"/>
      <c r="H252" s="343"/>
      <c r="I252" s="343"/>
      <c r="J252" s="343">
        <v>6.0</v>
      </c>
      <c r="K252" s="343">
        <v>32.0</v>
      </c>
    </row>
    <row r="253" ht="19.5" customHeight="1">
      <c r="A253" s="83"/>
      <c r="B253" s="83"/>
      <c r="C253" s="83"/>
      <c r="D253" s="347"/>
      <c r="E253" s="343"/>
      <c r="F253" s="343"/>
      <c r="G253" s="343"/>
      <c r="H253" s="343"/>
      <c r="I253" s="343"/>
      <c r="J253" s="343"/>
      <c r="K253" s="343"/>
    </row>
    <row r="254" ht="19.5" customHeight="1">
      <c r="A254" s="83" t="s">
        <v>7292</v>
      </c>
      <c r="B254" s="83">
        <v>65.0</v>
      </c>
      <c r="C254" s="83"/>
      <c r="D254" s="347" t="s">
        <v>7294</v>
      </c>
      <c r="E254" s="343">
        <v>8.0</v>
      </c>
      <c r="F254" s="343"/>
      <c r="G254" s="343"/>
      <c r="H254" s="343"/>
      <c r="I254" s="343"/>
      <c r="J254" s="343"/>
      <c r="K254" s="343">
        <v>8.0</v>
      </c>
    </row>
    <row r="255" ht="19.5" customHeight="1">
      <c r="A255" s="83" t="s">
        <v>7297</v>
      </c>
      <c r="B255" s="83">
        <v>65.0</v>
      </c>
      <c r="C255" s="83"/>
      <c r="D255" s="347" t="s">
        <v>7301</v>
      </c>
      <c r="E255" s="343">
        <v>6.0</v>
      </c>
      <c r="F255" s="343"/>
      <c r="G255" s="343"/>
      <c r="H255" s="343"/>
      <c r="I255" s="343"/>
      <c r="J255" s="343"/>
      <c r="K255" s="343">
        <v>6.0</v>
      </c>
    </row>
    <row r="256" ht="19.5" customHeight="1">
      <c r="A256" s="83" t="s">
        <v>7312</v>
      </c>
      <c r="B256" s="83">
        <v>65.0</v>
      </c>
      <c r="C256" s="83"/>
      <c r="D256" s="347" t="s">
        <v>7317</v>
      </c>
      <c r="E256" s="343">
        <v>2.0</v>
      </c>
      <c r="F256" s="343"/>
      <c r="G256" s="343"/>
      <c r="H256" s="343"/>
      <c r="I256" s="343"/>
      <c r="J256" s="343"/>
      <c r="K256" s="343">
        <v>2.0</v>
      </c>
    </row>
    <row r="257" ht="19.5" customHeight="1">
      <c r="A257" s="83" t="s">
        <v>7323</v>
      </c>
      <c r="B257" s="83">
        <v>65.0</v>
      </c>
      <c r="C257" s="83"/>
      <c r="D257" s="347" t="s">
        <v>7326</v>
      </c>
      <c r="E257" s="343"/>
      <c r="F257" s="343"/>
      <c r="G257" s="343">
        <v>2.0</v>
      </c>
      <c r="H257" s="343"/>
      <c r="I257" s="343"/>
      <c r="J257" s="343"/>
      <c r="K257" s="343">
        <v>2.0</v>
      </c>
    </row>
    <row r="258" ht="19.5" customHeight="1">
      <c r="A258" s="83" t="s">
        <v>7332</v>
      </c>
      <c r="B258" s="83">
        <v>65.0</v>
      </c>
      <c r="C258" s="83"/>
      <c r="D258" s="347" t="s">
        <v>7334</v>
      </c>
      <c r="E258" s="343"/>
      <c r="F258" s="343"/>
      <c r="G258" s="343">
        <v>8.0</v>
      </c>
      <c r="H258" s="343"/>
      <c r="I258" s="343"/>
      <c r="J258" s="343"/>
      <c r="K258" s="343">
        <v>8.0</v>
      </c>
    </row>
    <row r="259" ht="19.5" customHeight="1">
      <c r="A259" s="83" t="s">
        <v>7342</v>
      </c>
      <c r="B259" s="83">
        <v>65.0</v>
      </c>
      <c r="C259" s="83"/>
      <c r="D259" s="347" t="s">
        <v>7347</v>
      </c>
      <c r="E259" s="343"/>
      <c r="F259" s="343"/>
      <c r="G259" s="343"/>
      <c r="H259" s="343"/>
      <c r="I259" s="343"/>
      <c r="J259" s="343">
        <v>4.0</v>
      </c>
      <c r="K259" s="343">
        <v>4.0</v>
      </c>
    </row>
    <row r="260" ht="19.5" customHeight="1">
      <c r="A260" s="83" t="s">
        <v>7356</v>
      </c>
      <c r="B260" s="83">
        <v>65.0</v>
      </c>
      <c r="C260" s="83"/>
      <c r="D260" s="347" t="s">
        <v>7359</v>
      </c>
      <c r="E260" s="343"/>
      <c r="F260" s="343"/>
      <c r="G260" s="343"/>
      <c r="H260" s="343">
        <v>6.0</v>
      </c>
      <c r="I260" s="343"/>
      <c r="J260" s="343"/>
      <c r="K260" s="343">
        <v>6.0</v>
      </c>
    </row>
    <row r="261" ht="19.5" customHeight="1">
      <c r="A261" s="83"/>
      <c r="B261" s="83">
        <v>65.0</v>
      </c>
      <c r="C261" s="83"/>
      <c r="D261" s="347"/>
      <c r="E261" s="343"/>
      <c r="F261" s="343"/>
      <c r="G261" s="343"/>
      <c r="H261" s="343"/>
      <c r="I261" s="343"/>
      <c r="J261" s="343"/>
      <c r="K261" s="343"/>
    </row>
    <row r="262" ht="19.5" customHeight="1">
      <c r="A262" s="83"/>
      <c r="B262" s="83">
        <v>65.0</v>
      </c>
      <c r="C262" s="83"/>
      <c r="D262" s="350" t="s">
        <v>3590</v>
      </c>
      <c r="E262" s="343">
        <v>16.0</v>
      </c>
      <c r="F262" s="343"/>
      <c r="G262" s="343">
        <v>10.0</v>
      </c>
      <c r="H262" s="343">
        <v>6.0</v>
      </c>
      <c r="I262" s="343"/>
      <c r="J262" s="343">
        <v>4.0</v>
      </c>
      <c r="K262" s="343">
        <v>36.0</v>
      </c>
    </row>
    <row r="263" ht="19.5" customHeight="1">
      <c r="A263" s="83"/>
      <c r="B263" s="83"/>
      <c r="C263" s="83"/>
      <c r="D263" s="347"/>
      <c r="E263" s="343"/>
      <c r="F263" s="343"/>
      <c r="G263" s="343"/>
      <c r="H263" s="343"/>
      <c r="I263" s="343"/>
      <c r="J263" s="343"/>
      <c r="K263" s="343"/>
    </row>
    <row r="264" ht="19.5" customHeight="1">
      <c r="A264" s="83"/>
      <c r="B264" s="83"/>
      <c r="C264" s="83"/>
      <c r="D264" s="350" t="s">
        <v>7401</v>
      </c>
      <c r="E264" s="343">
        <v>76.0</v>
      </c>
      <c r="F264" s="343">
        <v>26.0</v>
      </c>
      <c r="G264" s="343">
        <v>12.0</v>
      </c>
      <c r="H264" s="343">
        <v>16.0</v>
      </c>
      <c r="I264" s="343"/>
      <c r="J264" s="343">
        <v>28.0</v>
      </c>
      <c r="K264" s="343">
        <v>158.0</v>
      </c>
    </row>
    <row r="265" ht="19.5" customHeight="1">
      <c r="A265" s="154"/>
      <c r="B265" s="154"/>
      <c r="C265" s="154"/>
      <c r="D265" s="354"/>
      <c r="E265" s="355"/>
      <c r="F265" s="355"/>
      <c r="G265" s="355"/>
      <c r="H265" s="355"/>
      <c r="I265" s="355"/>
      <c r="J265" s="355"/>
      <c r="K265" s="355"/>
    </row>
    <row r="266" ht="19.5" customHeight="1">
      <c r="A266" s="83"/>
      <c r="B266" s="83"/>
      <c r="C266" s="83"/>
      <c r="D266" s="347"/>
      <c r="E266" s="343"/>
      <c r="F266" s="343"/>
      <c r="G266" s="343"/>
      <c r="H266" s="343"/>
      <c r="I266" s="343"/>
      <c r="J266" s="343"/>
      <c r="K266" s="343"/>
    </row>
    <row r="267" ht="19.5" customHeight="1">
      <c r="A267" s="83"/>
      <c r="B267" s="83"/>
      <c r="C267" s="83"/>
      <c r="D267" s="347" t="s">
        <v>7418</v>
      </c>
      <c r="E267" s="343"/>
      <c r="F267" s="343"/>
      <c r="G267" s="343"/>
      <c r="H267" s="343"/>
      <c r="I267" s="343"/>
      <c r="J267" s="343"/>
      <c r="K267" s="343"/>
    </row>
    <row r="268" ht="19.5" customHeight="1">
      <c r="A268" s="83"/>
      <c r="B268" s="83"/>
      <c r="C268" s="83"/>
      <c r="D268" s="347"/>
      <c r="E268" s="343"/>
      <c r="F268" s="343"/>
      <c r="G268" s="343"/>
      <c r="H268" s="343"/>
      <c r="I268" s="343"/>
      <c r="J268" s="343"/>
      <c r="K268" s="343"/>
    </row>
    <row r="269" ht="19.5" customHeight="1">
      <c r="A269" s="83" t="s">
        <v>7443</v>
      </c>
      <c r="B269" s="83">
        <v>52.0</v>
      </c>
      <c r="C269" s="83"/>
      <c r="D269" s="347" t="s">
        <v>7447</v>
      </c>
      <c r="E269" s="343">
        <v>2.0</v>
      </c>
      <c r="F269" s="343"/>
      <c r="G269" s="343"/>
      <c r="H269" s="343"/>
      <c r="I269" s="343"/>
      <c r="J269" s="343"/>
      <c r="K269" s="343">
        <v>2.0</v>
      </c>
    </row>
    <row r="270" ht="19.5" customHeight="1">
      <c r="A270" s="83" t="s">
        <v>7468</v>
      </c>
      <c r="B270" s="83">
        <v>52.0</v>
      </c>
      <c r="C270" s="83"/>
      <c r="D270" s="347" t="s">
        <v>7473</v>
      </c>
      <c r="E270" s="343">
        <v>4.0</v>
      </c>
      <c r="F270" s="343"/>
      <c r="G270" s="343"/>
      <c r="H270" s="343"/>
      <c r="I270" s="343"/>
      <c r="J270" s="343"/>
      <c r="K270" s="343">
        <v>4.0</v>
      </c>
    </row>
    <row r="271" ht="19.5" customHeight="1">
      <c r="A271" s="83" t="s">
        <v>7479</v>
      </c>
      <c r="B271" s="83">
        <v>52.0</v>
      </c>
      <c r="C271" s="83" t="s">
        <v>756</v>
      </c>
      <c r="D271" s="347" t="s">
        <v>7485</v>
      </c>
      <c r="E271" s="343"/>
      <c r="F271" s="343"/>
      <c r="G271" s="343"/>
      <c r="H271" s="343">
        <v>4.0</v>
      </c>
      <c r="I271" s="343"/>
      <c r="J271" s="343"/>
      <c r="K271" s="343">
        <v>4.0</v>
      </c>
    </row>
    <row r="272" ht="19.5" customHeight="1">
      <c r="A272" s="83" t="s">
        <v>7488</v>
      </c>
      <c r="B272" s="83">
        <v>52.0</v>
      </c>
      <c r="C272" s="83"/>
      <c r="D272" s="347" t="s">
        <v>7491</v>
      </c>
      <c r="E272" s="343"/>
      <c r="F272" s="343">
        <v>4.0</v>
      </c>
      <c r="G272" s="343"/>
      <c r="H272" s="343"/>
      <c r="I272" s="343"/>
      <c r="J272" s="343"/>
      <c r="K272" s="343">
        <v>4.0</v>
      </c>
    </row>
    <row r="273" ht="19.5" customHeight="1">
      <c r="A273" s="83" t="s">
        <v>7495</v>
      </c>
      <c r="B273" s="83">
        <v>52.0</v>
      </c>
      <c r="C273" s="83"/>
      <c r="D273" s="347" t="s">
        <v>7500</v>
      </c>
      <c r="E273" s="343"/>
      <c r="F273" s="343">
        <v>4.0</v>
      </c>
      <c r="G273" s="343"/>
      <c r="H273" s="343"/>
      <c r="I273" s="343"/>
      <c r="J273" s="343"/>
      <c r="K273" s="343">
        <v>4.0</v>
      </c>
    </row>
    <row r="274" ht="19.5" customHeight="1">
      <c r="A274" s="83" t="s">
        <v>7508</v>
      </c>
      <c r="B274" s="83">
        <v>52.0</v>
      </c>
      <c r="C274" s="83"/>
      <c r="D274" s="347" t="s">
        <v>7514</v>
      </c>
      <c r="E274" s="343"/>
      <c r="F274" s="343">
        <v>2.0</v>
      </c>
      <c r="G274" s="343"/>
      <c r="H274" s="343"/>
      <c r="I274" s="343"/>
      <c r="J274" s="343"/>
      <c r="K274" s="343">
        <v>2.0</v>
      </c>
    </row>
    <row r="275" ht="19.5" customHeight="1">
      <c r="A275" s="83" t="s">
        <v>7521</v>
      </c>
      <c r="B275" s="83">
        <v>52.0</v>
      </c>
      <c r="C275" s="83"/>
      <c r="D275" s="347" t="s">
        <v>7526</v>
      </c>
      <c r="E275" s="343"/>
      <c r="F275" s="343"/>
      <c r="G275" s="343">
        <v>8.0</v>
      </c>
      <c r="H275" s="343"/>
      <c r="I275" s="343"/>
      <c r="J275" s="343"/>
      <c r="K275" s="343">
        <v>8.0</v>
      </c>
    </row>
    <row r="276" ht="19.5" customHeight="1">
      <c r="A276" s="83"/>
      <c r="B276" s="83">
        <v>52.0</v>
      </c>
      <c r="C276" s="83"/>
      <c r="D276" s="347"/>
      <c r="E276" s="343"/>
      <c r="F276" s="343"/>
      <c r="G276" s="343"/>
      <c r="H276" s="343"/>
      <c r="I276" s="343"/>
      <c r="J276" s="343"/>
      <c r="K276" s="343"/>
    </row>
    <row r="277" ht="19.5" customHeight="1">
      <c r="A277" s="83"/>
      <c r="B277" s="83">
        <v>52.0</v>
      </c>
      <c r="C277" s="83"/>
      <c r="D277" s="350" t="s">
        <v>3590</v>
      </c>
      <c r="E277" s="343">
        <v>6.0</v>
      </c>
      <c r="F277" s="343">
        <v>10.0</v>
      </c>
      <c r="G277" s="343">
        <v>8.0</v>
      </c>
      <c r="H277" s="343">
        <v>4.0</v>
      </c>
      <c r="I277" s="343"/>
      <c r="J277" s="343"/>
      <c r="K277" s="343">
        <v>28.0</v>
      </c>
    </row>
    <row r="278" ht="19.5" customHeight="1">
      <c r="A278" s="83"/>
      <c r="B278" s="83"/>
      <c r="C278" s="83"/>
      <c r="D278" s="347"/>
      <c r="E278" s="343"/>
      <c r="F278" s="343"/>
      <c r="G278" s="343"/>
      <c r="H278" s="343"/>
      <c r="I278" s="343"/>
      <c r="J278" s="343"/>
      <c r="K278" s="343"/>
    </row>
    <row r="279" ht="19.5" customHeight="1">
      <c r="A279" s="83" t="s">
        <v>7540</v>
      </c>
      <c r="B279" s="83">
        <v>53.0</v>
      </c>
      <c r="C279" s="83"/>
      <c r="D279" s="347" t="s">
        <v>7541</v>
      </c>
      <c r="E279" s="343">
        <v>4.0</v>
      </c>
      <c r="F279" s="343"/>
      <c r="G279" s="343"/>
      <c r="H279" s="343"/>
      <c r="I279" s="343"/>
      <c r="J279" s="343"/>
      <c r="K279" s="343">
        <v>4.0</v>
      </c>
    </row>
    <row r="280" ht="19.5" customHeight="1">
      <c r="A280" s="83" t="s">
        <v>7543</v>
      </c>
      <c r="B280" s="83">
        <v>53.0</v>
      </c>
      <c r="C280" s="83"/>
      <c r="D280" s="347" t="s">
        <v>7544</v>
      </c>
      <c r="E280" s="343">
        <v>4.0</v>
      </c>
      <c r="F280" s="343"/>
      <c r="G280" s="343"/>
      <c r="H280" s="343"/>
      <c r="I280" s="343"/>
      <c r="J280" s="343"/>
      <c r="K280" s="343">
        <v>4.0</v>
      </c>
    </row>
    <row r="281" ht="19.5" customHeight="1">
      <c r="A281" s="83" t="s">
        <v>7546</v>
      </c>
      <c r="B281" s="83">
        <v>53.0</v>
      </c>
      <c r="C281" s="83" t="s">
        <v>756</v>
      </c>
      <c r="D281" s="347" t="s">
        <v>7549</v>
      </c>
      <c r="E281" s="343"/>
      <c r="F281" s="343"/>
      <c r="G281" s="343"/>
      <c r="H281" s="343">
        <v>4.0</v>
      </c>
      <c r="I281" s="343"/>
      <c r="J281" s="343"/>
      <c r="K281" s="343">
        <v>4.0</v>
      </c>
    </row>
    <row r="282" ht="19.5" customHeight="1">
      <c r="A282" s="83" t="s">
        <v>7554</v>
      </c>
      <c r="B282" s="83">
        <v>53.0</v>
      </c>
      <c r="C282" s="83"/>
      <c r="D282" s="347" t="s">
        <v>7558</v>
      </c>
      <c r="E282" s="343"/>
      <c r="F282" s="343">
        <v>2.0</v>
      </c>
      <c r="G282" s="343"/>
      <c r="H282" s="343"/>
      <c r="I282" s="343"/>
      <c r="J282" s="343"/>
      <c r="K282" s="343">
        <v>2.0</v>
      </c>
    </row>
    <row r="283" ht="19.5" customHeight="1">
      <c r="A283" s="83" t="s">
        <v>7565</v>
      </c>
      <c r="B283" s="83" t="s">
        <v>4647</v>
      </c>
      <c r="C283" s="83"/>
      <c r="D283" s="335" t="s">
        <v>7569</v>
      </c>
      <c r="E283" s="343">
        <v>6.0</v>
      </c>
      <c r="F283" s="343"/>
      <c r="G283" s="343"/>
      <c r="H283" s="343"/>
      <c r="I283" s="343"/>
      <c r="J283" s="343"/>
      <c r="K283" s="343">
        <v>6.0</v>
      </c>
    </row>
    <row r="284" ht="19.5" customHeight="1">
      <c r="A284" s="83" t="s">
        <v>7574</v>
      </c>
      <c r="B284" s="83">
        <v>53.0</v>
      </c>
      <c r="C284" s="83"/>
      <c r="D284" s="347" t="s">
        <v>7576</v>
      </c>
      <c r="E284" s="343"/>
      <c r="F284" s="343">
        <v>6.0</v>
      </c>
      <c r="G284" s="343"/>
      <c r="H284" s="343"/>
      <c r="I284" s="343"/>
      <c r="J284" s="343"/>
      <c r="K284" s="343">
        <v>6.0</v>
      </c>
    </row>
    <row r="285" ht="19.5" customHeight="1">
      <c r="A285" s="83"/>
      <c r="B285" s="83">
        <v>53.0</v>
      </c>
      <c r="C285" s="83"/>
      <c r="D285" s="347"/>
      <c r="E285" s="343"/>
      <c r="F285" s="343"/>
      <c r="G285" s="343"/>
      <c r="H285" s="343"/>
      <c r="I285" s="343"/>
      <c r="J285" s="343"/>
      <c r="K285" s="343"/>
    </row>
    <row r="286" ht="19.5" customHeight="1">
      <c r="A286" s="83"/>
      <c r="B286" s="83">
        <v>53.0</v>
      </c>
      <c r="C286" s="83"/>
      <c r="D286" s="350" t="s">
        <v>3590</v>
      </c>
      <c r="E286" s="343">
        <v>14.0</v>
      </c>
      <c r="F286" s="343">
        <v>8.0</v>
      </c>
      <c r="G286" s="343"/>
      <c r="H286" s="343">
        <v>4.0</v>
      </c>
      <c r="I286" s="343"/>
      <c r="J286" s="343"/>
      <c r="K286" s="343">
        <v>26.0</v>
      </c>
    </row>
    <row r="287" ht="19.5" customHeight="1">
      <c r="A287" s="83"/>
      <c r="B287" s="83"/>
      <c r="C287" s="83"/>
      <c r="D287" s="347"/>
      <c r="E287" s="343"/>
      <c r="F287" s="343"/>
      <c r="G287" s="343"/>
      <c r="H287" s="343"/>
      <c r="I287" s="343"/>
      <c r="J287" s="343"/>
      <c r="K287" s="343"/>
    </row>
    <row r="288" ht="19.5" customHeight="1">
      <c r="A288" s="83" t="s">
        <v>7583</v>
      </c>
      <c r="B288" s="83">
        <v>54.0</v>
      </c>
      <c r="C288" s="83"/>
      <c r="D288" s="347" t="s">
        <v>7585</v>
      </c>
      <c r="E288" s="343">
        <v>4.0</v>
      </c>
      <c r="F288" s="343"/>
      <c r="G288" s="343"/>
      <c r="H288" s="343"/>
      <c r="I288" s="343"/>
      <c r="J288" s="343"/>
      <c r="K288" s="343">
        <v>4.0</v>
      </c>
    </row>
    <row r="289" ht="19.5" customHeight="1">
      <c r="A289" s="83" t="s">
        <v>7589</v>
      </c>
      <c r="B289" s="83">
        <v>54.0</v>
      </c>
      <c r="C289" s="83"/>
      <c r="D289" s="347" t="s">
        <v>7590</v>
      </c>
      <c r="E289" s="343">
        <v>4.0</v>
      </c>
      <c r="F289" s="343"/>
      <c r="G289" s="343"/>
      <c r="H289" s="343"/>
      <c r="I289" s="343"/>
      <c r="J289" s="343"/>
      <c r="K289" s="343">
        <v>4.0</v>
      </c>
    </row>
    <row r="290" ht="19.5" customHeight="1">
      <c r="A290" s="83" t="s">
        <v>7593</v>
      </c>
      <c r="B290" s="83">
        <v>54.0</v>
      </c>
      <c r="C290" s="83" t="s">
        <v>719</v>
      </c>
      <c r="D290" s="347" t="s">
        <v>7604</v>
      </c>
      <c r="E290" s="343"/>
      <c r="F290" s="343"/>
      <c r="G290" s="343"/>
      <c r="H290" s="343">
        <v>4.0</v>
      </c>
      <c r="I290" s="343"/>
      <c r="J290" s="343"/>
      <c r="K290" s="343">
        <v>4.0</v>
      </c>
    </row>
    <row r="291" ht="19.5" customHeight="1">
      <c r="A291" s="83" t="s">
        <v>7610</v>
      </c>
      <c r="B291" s="83">
        <v>54.0</v>
      </c>
      <c r="C291" s="83"/>
      <c r="D291" s="347" t="s">
        <v>7614</v>
      </c>
      <c r="E291" s="343"/>
      <c r="F291" s="343">
        <v>4.0</v>
      </c>
      <c r="G291" s="343"/>
      <c r="H291" s="343"/>
      <c r="I291" s="343"/>
      <c r="J291" s="343"/>
      <c r="K291" s="343">
        <v>4.0</v>
      </c>
    </row>
    <row r="292" ht="19.5" customHeight="1">
      <c r="A292" s="83" t="s">
        <v>7621</v>
      </c>
      <c r="B292" s="83">
        <v>54.0</v>
      </c>
      <c r="C292" s="83"/>
      <c r="D292" s="347" t="s">
        <v>7623</v>
      </c>
      <c r="E292" s="343"/>
      <c r="F292" s="343">
        <v>2.0</v>
      </c>
      <c r="G292" s="343"/>
      <c r="H292" s="343"/>
      <c r="I292" s="343"/>
      <c r="J292" s="343"/>
      <c r="K292" s="343">
        <v>2.0</v>
      </c>
    </row>
    <row r="293" ht="19.5" customHeight="1">
      <c r="A293" s="83" t="s">
        <v>7625</v>
      </c>
      <c r="B293" s="83">
        <v>54.0</v>
      </c>
      <c r="C293" s="83"/>
      <c r="D293" s="347" t="s">
        <v>7627</v>
      </c>
      <c r="E293" s="343">
        <v>8.0</v>
      </c>
      <c r="F293" s="343"/>
      <c r="G293" s="343"/>
      <c r="H293" s="343"/>
      <c r="I293" s="343"/>
      <c r="J293" s="343"/>
      <c r="K293" s="343">
        <v>8.0</v>
      </c>
    </row>
    <row r="294" ht="19.5" customHeight="1">
      <c r="A294" s="83" t="s">
        <v>7630</v>
      </c>
      <c r="B294" s="83">
        <v>54.0</v>
      </c>
      <c r="C294" s="83"/>
      <c r="D294" s="347" t="s">
        <v>7633</v>
      </c>
      <c r="E294" s="343"/>
      <c r="F294" s="343">
        <v>10.0</v>
      </c>
      <c r="G294" s="343"/>
      <c r="H294" s="343"/>
      <c r="I294" s="343"/>
      <c r="J294" s="343"/>
      <c r="K294" s="343">
        <v>10.0</v>
      </c>
    </row>
    <row r="295" ht="19.5" customHeight="1">
      <c r="A295" s="83"/>
      <c r="B295" s="83">
        <v>54.0</v>
      </c>
      <c r="C295" s="83"/>
      <c r="D295" s="347"/>
      <c r="E295" s="343"/>
      <c r="F295" s="343"/>
      <c r="G295" s="343"/>
      <c r="H295" s="343"/>
      <c r="I295" s="343"/>
      <c r="J295" s="343"/>
      <c r="K295" s="343"/>
    </row>
    <row r="296" ht="19.5" customHeight="1">
      <c r="A296" s="83"/>
      <c r="B296" s="83">
        <v>54.0</v>
      </c>
      <c r="C296" s="83"/>
      <c r="D296" s="350" t="s">
        <v>3590</v>
      </c>
      <c r="E296" s="343">
        <v>16.0</v>
      </c>
      <c r="F296" s="343">
        <v>16.0</v>
      </c>
      <c r="G296" s="343"/>
      <c r="H296" s="343">
        <v>4.0</v>
      </c>
      <c r="I296" s="343"/>
      <c r="J296" s="343"/>
      <c r="K296" s="343">
        <v>36.0</v>
      </c>
    </row>
    <row r="297" ht="19.5" customHeight="1">
      <c r="A297" s="154"/>
      <c r="B297" s="154"/>
      <c r="C297" s="154"/>
      <c r="D297" s="354"/>
      <c r="E297" s="355"/>
      <c r="F297" s="355"/>
      <c r="G297" s="355"/>
      <c r="H297" s="355"/>
      <c r="I297" s="355"/>
      <c r="J297" s="355"/>
      <c r="K297" s="355"/>
    </row>
    <row r="298" ht="19.5" customHeight="1">
      <c r="A298" s="83"/>
      <c r="B298" s="83"/>
      <c r="C298" s="83"/>
      <c r="D298" s="347"/>
      <c r="E298" s="343"/>
      <c r="F298" s="343"/>
      <c r="G298" s="343"/>
      <c r="H298" s="343"/>
      <c r="I298" s="343"/>
      <c r="J298" s="343"/>
      <c r="K298" s="343"/>
    </row>
    <row r="299" ht="19.5" customHeight="1">
      <c r="A299" s="83" t="s">
        <v>7661</v>
      </c>
      <c r="B299" s="83">
        <v>55.0</v>
      </c>
      <c r="C299" s="83"/>
      <c r="D299" s="347" t="s">
        <v>7663</v>
      </c>
      <c r="E299" s="343">
        <v>4.0</v>
      </c>
      <c r="F299" s="343"/>
      <c r="G299" s="343"/>
      <c r="H299" s="343"/>
      <c r="I299" s="343"/>
      <c r="J299" s="343"/>
      <c r="K299" s="343">
        <v>4.0</v>
      </c>
    </row>
    <row r="300" ht="19.5" customHeight="1">
      <c r="A300" s="83" t="s">
        <v>7665</v>
      </c>
      <c r="B300" s="83">
        <v>55.0</v>
      </c>
      <c r="C300" s="83"/>
      <c r="D300" s="347" t="s">
        <v>7668</v>
      </c>
      <c r="E300" s="343">
        <v>4.0</v>
      </c>
      <c r="F300" s="343"/>
      <c r="G300" s="343"/>
      <c r="H300" s="343"/>
      <c r="I300" s="343"/>
      <c r="J300" s="343"/>
      <c r="K300" s="343">
        <v>4.0</v>
      </c>
    </row>
    <row r="301" ht="19.5" customHeight="1">
      <c r="A301" s="83" t="s">
        <v>7671</v>
      </c>
      <c r="B301" s="83">
        <v>55.0</v>
      </c>
      <c r="C301" s="83"/>
      <c r="D301" s="347" t="s">
        <v>7672</v>
      </c>
      <c r="E301" s="343">
        <v>4.0</v>
      </c>
      <c r="F301" s="343"/>
      <c r="G301" s="343"/>
      <c r="H301" s="343"/>
      <c r="I301" s="343"/>
      <c r="J301" s="343"/>
      <c r="K301" s="343">
        <v>4.0</v>
      </c>
    </row>
    <row r="302" ht="19.5" customHeight="1">
      <c r="A302" s="83" t="s">
        <v>7681</v>
      </c>
      <c r="B302" s="83">
        <v>55.0</v>
      </c>
      <c r="C302" s="83"/>
      <c r="D302" s="347" t="s">
        <v>7685</v>
      </c>
      <c r="E302" s="343">
        <v>4.0</v>
      </c>
      <c r="F302" s="343"/>
      <c r="G302" s="343"/>
      <c r="H302" s="343"/>
      <c r="I302" s="343"/>
      <c r="J302" s="343"/>
      <c r="K302" s="343">
        <v>4.0</v>
      </c>
    </row>
    <row r="303" ht="19.5" customHeight="1">
      <c r="A303" s="83" t="s">
        <v>7691</v>
      </c>
      <c r="B303" s="83">
        <v>55.0</v>
      </c>
      <c r="C303" s="83"/>
      <c r="D303" s="347" t="s">
        <v>7695</v>
      </c>
      <c r="E303" s="343"/>
      <c r="F303" s="343"/>
      <c r="G303" s="343"/>
      <c r="H303" s="343"/>
      <c r="I303" s="343"/>
      <c r="J303" s="343">
        <v>4.0</v>
      </c>
      <c r="K303" s="343">
        <v>4.0</v>
      </c>
    </row>
    <row r="304" ht="19.5" customHeight="1">
      <c r="A304" s="83" t="s">
        <v>7704</v>
      </c>
      <c r="B304" s="83">
        <v>55.0</v>
      </c>
      <c r="C304" s="83"/>
      <c r="D304" s="347" t="s">
        <v>7707</v>
      </c>
      <c r="E304" s="343">
        <v>6.0</v>
      </c>
      <c r="F304" s="343"/>
      <c r="G304" s="343"/>
      <c r="H304" s="343"/>
      <c r="I304" s="343"/>
      <c r="J304" s="343"/>
      <c r="K304" s="343">
        <v>6.0</v>
      </c>
    </row>
    <row r="305" ht="19.5" customHeight="1">
      <c r="A305" s="83" t="s">
        <v>7710</v>
      </c>
      <c r="B305" s="83">
        <v>55.0</v>
      </c>
      <c r="C305" s="83"/>
      <c r="D305" s="347" t="s">
        <v>7714</v>
      </c>
      <c r="E305" s="343"/>
      <c r="F305" s="343"/>
      <c r="G305" s="343">
        <v>8.0</v>
      </c>
      <c r="H305" s="343"/>
      <c r="I305" s="343"/>
      <c r="J305" s="343"/>
      <c r="K305" s="343">
        <v>8.0</v>
      </c>
    </row>
    <row r="306" ht="19.5" customHeight="1">
      <c r="A306" s="83" t="s">
        <v>7717</v>
      </c>
      <c r="B306" s="83">
        <v>55.0</v>
      </c>
      <c r="C306" s="83"/>
      <c r="D306" s="347" t="s">
        <v>7720</v>
      </c>
      <c r="E306" s="343"/>
      <c r="F306" s="343">
        <v>6.0</v>
      </c>
      <c r="G306" s="343"/>
      <c r="H306" s="343"/>
      <c r="I306" s="343"/>
      <c r="J306" s="343"/>
      <c r="K306" s="343">
        <v>6.0</v>
      </c>
    </row>
    <row r="307" ht="19.5" customHeight="1">
      <c r="A307" s="83"/>
      <c r="B307" s="83">
        <v>55.0</v>
      </c>
      <c r="C307" s="83"/>
      <c r="D307" s="347"/>
      <c r="E307" s="343"/>
      <c r="F307" s="343"/>
      <c r="G307" s="343"/>
      <c r="H307" s="343"/>
      <c r="I307" s="343"/>
      <c r="J307" s="343"/>
      <c r="K307" s="343"/>
    </row>
    <row r="308" ht="19.5" customHeight="1">
      <c r="A308" s="83"/>
      <c r="B308" s="83">
        <v>55.0</v>
      </c>
      <c r="C308" s="83"/>
      <c r="D308" s="350" t="s">
        <v>3590</v>
      </c>
      <c r="E308" s="343">
        <v>22.0</v>
      </c>
      <c r="F308" s="343">
        <v>6.0</v>
      </c>
      <c r="G308" s="343">
        <v>8.0</v>
      </c>
      <c r="H308" s="343"/>
      <c r="I308" s="343"/>
      <c r="J308" s="343">
        <v>4.0</v>
      </c>
      <c r="K308" s="343">
        <v>40.0</v>
      </c>
    </row>
    <row r="309" ht="19.5" customHeight="1">
      <c r="A309" s="83"/>
      <c r="B309" s="83"/>
      <c r="C309" s="83"/>
      <c r="D309" s="347"/>
      <c r="E309" s="343"/>
      <c r="F309" s="343"/>
      <c r="G309" s="343"/>
      <c r="H309" s="343"/>
      <c r="I309" s="343"/>
      <c r="J309" s="343"/>
      <c r="K309" s="343"/>
    </row>
    <row r="310" ht="19.5" customHeight="1">
      <c r="A310" s="83" t="s">
        <v>7750</v>
      </c>
      <c r="B310" s="83">
        <v>56.0</v>
      </c>
      <c r="C310" s="83" t="s">
        <v>756</v>
      </c>
      <c r="D310" s="347" t="s">
        <v>7753</v>
      </c>
      <c r="E310" s="343"/>
      <c r="F310" s="343"/>
      <c r="G310" s="343">
        <v>4.0</v>
      </c>
      <c r="H310" s="343"/>
      <c r="I310" s="343"/>
      <c r="J310" s="343"/>
      <c r="K310" s="343">
        <v>4.0</v>
      </c>
    </row>
    <row r="311" ht="19.5" customHeight="1">
      <c r="A311" s="83" t="s">
        <v>7757</v>
      </c>
      <c r="B311" s="83">
        <v>56.0</v>
      </c>
      <c r="C311" s="83"/>
      <c r="D311" s="347" t="s">
        <v>7759</v>
      </c>
      <c r="E311" s="343"/>
      <c r="F311" s="343">
        <v>4.0</v>
      </c>
      <c r="G311" s="343"/>
      <c r="H311" s="343"/>
      <c r="I311" s="343"/>
      <c r="J311" s="343"/>
      <c r="K311" s="343">
        <v>4.0</v>
      </c>
    </row>
    <row r="312" ht="19.5" customHeight="1">
      <c r="A312" s="83" t="s">
        <v>7766</v>
      </c>
      <c r="B312" s="83">
        <v>56.0</v>
      </c>
      <c r="C312" s="83" t="s">
        <v>756</v>
      </c>
      <c r="D312" s="347" t="s">
        <v>7774</v>
      </c>
      <c r="E312" s="343"/>
      <c r="F312" s="343"/>
      <c r="G312" s="343">
        <v>6.0</v>
      </c>
      <c r="H312" s="343"/>
      <c r="I312" s="343"/>
      <c r="J312" s="343"/>
      <c r="K312" s="343">
        <v>6.0</v>
      </c>
    </row>
    <row r="313" ht="19.5" customHeight="1">
      <c r="A313" s="83" t="s">
        <v>7779</v>
      </c>
      <c r="B313" s="83">
        <v>56.0</v>
      </c>
      <c r="C313" s="83" t="s">
        <v>756</v>
      </c>
      <c r="D313" s="347" t="s">
        <v>7783</v>
      </c>
      <c r="E313" s="343"/>
      <c r="F313" s="343"/>
      <c r="G313" s="343"/>
      <c r="H313" s="343"/>
      <c r="I313" s="343"/>
      <c r="J313" s="343">
        <v>8.0</v>
      </c>
      <c r="K313" s="343">
        <v>8.0</v>
      </c>
    </row>
    <row r="314" ht="19.5" customHeight="1">
      <c r="A314" s="83"/>
      <c r="B314" s="83">
        <v>56.0</v>
      </c>
      <c r="C314" s="83"/>
      <c r="D314" s="347"/>
      <c r="E314" s="343"/>
      <c r="F314" s="343"/>
      <c r="G314" s="343"/>
      <c r="H314" s="343"/>
      <c r="I314" s="343"/>
      <c r="J314" s="343"/>
      <c r="K314" s="343"/>
    </row>
    <row r="315" ht="19.5" customHeight="1">
      <c r="A315" s="83"/>
      <c r="B315" s="83">
        <v>56.0</v>
      </c>
      <c r="C315" s="83"/>
      <c r="D315" s="350" t="s">
        <v>3590</v>
      </c>
      <c r="E315" s="343"/>
      <c r="F315" s="343">
        <v>4.0</v>
      </c>
      <c r="G315" s="343">
        <v>10.0</v>
      </c>
      <c r="H315" s="343"/>
      <c r="I315" s="343"/>
      <c r="J315" s="343">
        <v>8.0</v>
      </c>
      <c r="K315" s="343">
        <v>22.0</v>
      </c>
    </row>
    <row r="316" ht="19.5" customHeight="1">
      <c r="A316" s="83"/>
      <c r="B316" s="83"/>
      <c r="C316" s="83"/>
      <c r="D316" s="347"/>
      <c r="E316" s="343"/>
      <c r="F316" s="343"/>
      <c r="G316" s="343"/>
      <c r="H316" s="343"/>
      <c r="I316" s="343"/>
      <c r="J316" s="343"/>
      <c r="K316" s="343"/>
    </row>
    <row r="317" ht="19.5" customHeight="1">
      <c r="A317" s="83"/>
      <c r="B317" s="83"/>
      <c r="C317" s="83"/>
      <c r="D317" s="350" t="s">
        <v>7820</v>
      </c>
      <c r="E317" s="343">
        <v>58.0</v>
      </c>
      <c r="F317" s="343">
        <v>44.0</v>
      </c>
      <c r="G317" s="343">
        <v>26.0</v>
      </c>
      <c r="H317" s="343">
        <v>12.0</v>
      </c>
      <c r="I317" s="343"/>
      <c r="J317" s="343">
        <v>12.0</v>
      </c>
      <c r="K317" s="343">
        <v>152.0</v>
      </c>
    </row>
    <row r="318" ht="19.5" customHeight="1">
      <c r="A318" s="154"/>
      <c r="B318" s="154"/>
      <c r="C318" s="154"/>
      <c r="D318" s="354"/>
      <c r="E318" s="355"/>
      <c r="F318" s="355"/>
      <c r="G318" s="355"/>
      <c r="H318" s="355"/>
      <c r="I318" s="355"/>
      <c r="J318" s="355"/>
      <c r="K318" s="355"/>
    </row>
    <row r="319" ht="19.5" customHeight="1">
      <c r="A319" s="83"/>
      <c r="B319" s="83"/>
      <c r="C319" s="83"/>
      <c r="D319" s="347" t="s">
        <v>7839</v>
      </c>
      <c r="E319" s="343"/>
      <c r="F319" s="343"/>
      <c r="G319" s="343"/>
      <c r="H319" s="343"/>
      <c r="I319" s="343"/>
      <c r="J319" s="343"/>
      <c r="K319" s="343"/>
    </row>
    <row r="320" ht="19.5" customHeight="1">
      <c r="A320" s="83"/>
      <c r="B320" s="83"/>
      <c r="C320" s="83"/>
      <c r="D320" s="347"/>
      <c r="E320" s="343"/>
      <c r="F320" s="343"/>
      <c r="G320" s="343"/>
      <c r="H320" s="343"/>
      <c r="I320" s="343"/>
      <c r="J320" s="343"/>
      <c r="K320" s="343"/>
    </row>
    <row r="321" ht="19.5" customHeight="1">
      <c r="A321" s="83" t="s">
        <v>7857</v>
      </c>
      <c r="B321" s="83">
        <v>42.0</v>
      </c>
      <c r="C321" s="83"/>
      <c r="D321" s="347" t="s">
        <v>7860</v>
      </c>
      <c r="E321" s="343"/>
      <c r="F321" s="343">
        <v>8.0</v>
      </c>
      <c r="G321" s="343"/>
      <c r="H321" s="343"/>
      <c r="I321" s="343"/>
      <c r="J321" s="343"/>
      <c r="K321" s="343">
        <v>8.0</v>
      </c>
    </row>
    <row r="322" ht="19.5" customHeight="1">
      <c r="A322" s="83" t="s">
        <v>7867</v>
      </c>
      <c r="B322" s="83">
        <v>42.0</v>
      </c>
      <c r="C322" s="83"/>
      <c r="D322" s="347" t="s">
        <v>7874</v>
      </c>
      <c r="E322" s="343"/>
      <c r="F322" s="343"/>
      <c r="G322" s="343"/>
      <c r="H322" s="343"/>
      <c r="I322" s="343"/>
      <c r="J322" s="343">
        <v>4.0</v>
      </c>
      <c r="K322" s="343">
        <v>4.0</v>
      </c>
    </row>
    <row r="323" ht="19.5" customHeight="1">
      <c r="A323" s="83" t="s">
        <v>7902</v>
      </c>
      <c r="B323" s="83">
        <v>42.0</v>
      </c>
      <c r="C323" s="83"/>
      <c r="D323" s="347" t="s">
        <v>7905</v>
      </c>
      <c r="E323" s="343"/>
      <c r="F323" s="343"/>
      <c r="G323" s="343"/>
      <c r="H323" s="343">
        <v>8.0</v>
      </c>
      <c r="I323" s="343"/>
      <c r="J323" s="343"/>
      <c r="K323" s="343">
        <v>8.0</v>
      </c>
    </row>
    <row r="324" ht="19.5" customHeight="1">
      <c r="A324" s="83" t="s">
        <v>7921</v>
      </c>
      <c r="B324" s="83">
        <v>42.0</v>
      </c>
      <c r="C324" s="83"/>
      <c r="D324" s="347" t="s">
        <v>7929</v>
      </c>
      <c r="E324" s="343">
        <v>2.0</v>
      </c>
      <c r="F324" s="343"/>
      <c r="G324" s="343"/>
      <c r="H324" s="343"/>
      <c r="I324" s="343"/>
      <c r="J324" s="343"/>
      <c r="K324" s="343">
        <v>2.0</v>
      </c>
    </row>
    <row r="325" ht="19.5" customHeight="1">
      <c r="A325" s="83" t="s">
        <v>7941</v>
      </c>
      <c r="B325" s="83">
        <v>42.0</v>
      </c>
      <c r="C325" s="83"/>
      <c r="D325" s="347" t="s">
        <v>7945</v>
      </c>
      <c r="E325" s="343"/>
      <c r="F325" s="343"/>
      <c r="G325" s="343"/>
      <c r="H325" s="343"/>
      <c r="I325" s="343"/>
      <c r="J325" s="343">
        <v>4.0</v>
      </c>
      <c r="K325" s="343">
        <v>4.0</v>
      </c>
    </row>
    <row r="326" ht="19.5" customHeight="1">
      <c r="A326" s="83" t="s">
        <v>7951</v>
      </c>
      <c r="B326" s="83">
        <v>42.0</v>
      </c>
      <c r="C326" s="83"/>
      <c r="D326" s="347" t="s">
        <v>7956</v>
      </c>
      <c r="E326" s="343">
        <v>4.0</v>
      </c>
      <c r="F326" s="343"/>
      <c r="G326" s="343"/>
      <c r="H326" s="343"/>
      <c r="I326" s="343"/>
      <c r="J326" s="343"/>
      <c r="K326" s="343">
        <v>4.0</v>
      </c>
    </row>
    <row r="327" ht="19.5" customHeight="1">
      <c r="A327" s="83" t="s">
        <v>7960</v>
      </c>
      <c r="B327" s="83">
        <v>42.0</v>
      </c>
      <c r="C327" s="83"/>
      <c r="D327" s="347" t="s">
        <v>7962</v>
      </c>
      <c r="E327" s="343"/>
      <c r="F327" s="343"/>
      <c r="G327" s="343"/>
      <c r="H327" s="343">
        <v>8.0</v>
      </c>
      <c r="I327" s="343"/>
      <c r="J327" s="343"/>
      <c r="K327" s="343">
        <v>8.0</v>
      </c>
    </row>
    <row r="328" ht="19.5" customHeight="1">
      <c r="A328" s="83" t="s">
        <v>7969</v>
      </c>
      <c r="B328" s="83">
        <v>42.0</v>
      </c>
      <c r="C328" s="83"/>
      <c r="D328" s="347" t="s">
        <v>7974</v>
      </c>
      <c r="E328" s="343"/>
      <c r="F328" s="343">
        <v>2.0</v>
      </c>
      <c r="G328" s="343"/>
      <c r="H328" s="343"/>
      <c r="I328" s="343"/>
      <c r="J328" s="343"/>
      <c r="K328" s="343">
        <v>2.0</v>
      </c>
    </row>
    <row r="329" ht="19.5" customHeight="1">
      <c r="A329" s="83" t="s">
        <v>7982</v>
      </c>
      <c r="B329" s="83">
        <v>42.0</v>
      </c>
      <c r="C329" s="83"/>
      <c r="D329" s="347" t="s">
        <v>7987</v>
      </c>
      <c r="E329" s="343"/>
      <c r="F329" s="343">
        <v>2.0</v>
      </c>
      <c r="G329" s="343"/>
      <c r="H329" s="343"/>
      <c r="I329" s="343"/>
      <c r="J329" s="343"/>
      <c r="K329" s="343">
        <v>2.0</v>
      </c>
    </row>
    <row r="330" ht="19.5" customHeight="1">
      <c r="A330" s="83" t="s">
        <v>7995</v>
      </c>
      <c r="B330" s="83">
        <v>42.0</v>
      </c>
      <c r="C330" s="83"/>
      <c r="D330" s="347" t="s">
        <v>7998</v>
      </c>
      <c r="E330" s="343"/>
      <c r="F330" s="343">
        <v>2.0</v>
      </c>
      <c r="G330" s="343"/>
      <c r="H330" s="343"/>
      <c r="I330" s="343"/>
      <c r="J330" s="343"/>
      <c r="K330" s="343">
        <v>2.0</v>
      </c>
    </row>
    <row r="331" ht="19.5" customHeight="1">
      <c r="A331" s="83" t="s">
        <v>8003</v>
      </c>
      <c r="B331" s="83">
        <v>42.0</v>
      </c>
      <c r="C331" s="83"/>
      <c r="D331" s="347" t="s">
        <v>8005</v>
      </c>
      <c r="E331" s="343"/>
      <c r="F331" s="343"/>
      <c r="G331" s="343"/>
      <c r="H331" s="343"/>
      <c r="I331" s="343">
        <v>4.0</v>
      </c>
      <c r="J331" s="343"/>
      <c r="K331" s="343">
        <v>4.0</v>
      </c>
    </row>
    <row r="332" ht="19.5" customHeight="1">
      <c r="A332" s="83"/>
      <c r="B332" s="83">
        <v>42.0</v>
      </c>
      <c r="C332" s="83"/>
      <c r="D332" s="347"/>
      <c r="E332" s="343"/>
      <c r="F332" s="343"/>
      <c r="G332" s="343"/>
      <c r="H332" s="343"/>
      <c r="I332" s="343"/>
      <c r="J332" s="343"/>
      <c r="K332" s="343"/>
    </row>
    <row r="333" ht="19.5" customHeight="1">
      <c r="A333" s="83"/>
      <c r="B333" s="83">
        <v>42.0</v>
      </c>
      <c r="C333" s="83"/>
      <c r="D333" s="350" t="s">
        <v>3590</v>
      </c>
      <c r="E333" s="343">
        <v>6.0</v>
      </c>
      <c r="F333" s="343">
        <v>14.0</v>
      </c>
      <c r="G333" s="343"/>
      <c r="H333" s="343">
        <v>16.0</v>
      </c>
      <c r="I333" s="343">
        <v>4.0</v>
      </c>
      <c r="J333" s="343">
        <v>8.0</v>
      </c>
      <c r="K333" s="343">
        <v>48.0</v>
      </c>
    </row>
    <row r="334" ht="19.5" customHeight="1">
      <c r="A334" s="83"/>
      <c r="B334" s="83"/>
      <c r="C334" s="83"/>
      <c r="D334" s="347"/>
      <c r="E334" s="343"/>
      <c r="F334" s="343"/>
      <c r="G334" s="343"/>
      <c r="H334" s="343"/>
      <c r="I334" s="343"/>
      <c r="J334" s="343"/>
      <c r="K334" s="343"/>
    </row>
    <row r="335" ht="19.5" customHeight="1">
      <c r="A335" s="83" t="s">
        <v>9197</v>
      </c>
      <c r="B335" s="83">
        <v>43.0</v>
      </c>
      <c r="C335" s="83"/>
      <c r="D335" s="347" t="s">
        <v>9200</v>
      </c>
      <c r="E335" s="343"/>
      <c r="F335" s="343">
        <v>2.0</v>
      </c>
      <c r="G335" s="343"/>
      <c r="H335" s="343"/>
      <c r="I335" s="343"/>
      <c r="J335" s="343"/>
      <c r="K335" s="343">
        <v>2.0</v>
      </c>
    </row>
    <row r="336" ht="19.5" customHeight="1">
      <c r="A336" s="83" t="s">
        <v>9205</v>
      </c>
      <c r="B336" s="83">
        <v>43.0</v>
      </c>
      <c r="C336" s="83"/>
      <c r="D336" s="347" t="s">
        <v>9206</v>
      </c>
      <c r="E336" s="343"/>
      <c r="F336" s="343">
        <v>2.0</v>
      </c>
      <c r="G336" s="343"/>
      <c r="H336" s="343"/>
      <c r="I336" s="343"/>
      <c r="J336" s="343"/>
      <c r="K336" s="343">
        <v>2.0</v>
      </c>
    </row>
    <row r="337" ht="19.5" customHeight="1">
      <c r="A337" s="83" t="s">
        <v>9208</v>
      </c>
      <c r="B337" s="83">
        <v>43.0</v>
      </c>
      <c r="C337" s="83"/>
      <c r="D337" s="347" t="s">
        <v>9210</v>
      </c>
      <c r="E337" s="343">
        <v>8.0</v>
      </c>
      <c r="F337" s="343"/>
      <c r="G337" s="343"/>
      <c r="H337" s="343"/>
      <c r="I337" s="343"/>
      <c r="J337" s="343"/>
      <c r="K337" s="343">
        <v>8.0</v>
      </c>
    </row>
    <row r="338" ht="19.5" customHeight="1">
      <c r="A338" s="83" t="s">
        <v>9212</v>
      </c>
      <c r="B338" s="83">
        <v>43.0</v>
      </c>
      <c r="C338" s="83"/>
      <c r="D338" s="347" t="s">
        <v>9215</v>
      </c>
      <c r="E338" s="343">
        <v>7.2</v>
      </c>
      <c r="F338" s="343"/>
      <c r="G338" s="343"/>
      <c r="H338" s="343"/>
      <c r="I338" s="343"/>
      <c r="J338" s="343"/>
      <c r="K338" s="343">
        <v>7.2</v>
      </c>
    </row>
    <row r="339" ht="19.5" customHeight="1">
      <c r="A339" s="83" t="s">
        <v>9217</v>
      </c>
      <c r="B339" s="83">
        <v>43.0</v>
      </c>
      <c r="C339" s="83"/>
      <c r="D339" s="347" t="s">
        <v>9220</v>
      </c>
      <c r="E339" s="343">
        <v>2.0</v>
      </c>
      <c r="F339" s="343"/>
      <c r="G339" s="343"/>
      <c r="H339" s="343"/>
      <c r="I339" s="343"/>
      <c r="J339" s="343"/>
      <c r="K339" s="343">
        <v>2.0</v>
      </c>
    </row>
    <row r="340" ht="19.5" customHeight="1">
      <c r="A340" s="83" t="s">
        <v>9223</v>
      </c>
      <c r="B340" s="83">
        <v>43.0</v>
      </c>
      <c r="C340" s="83"/>
      <c r="D340" s="347" t="s">
        <v>9226</v>
      </c>
      <c r="E340" s="343">
        <v>6.0</v>
      </c>
      <c r="F340" s="343"/>
      <c r="G340" s="343"/>
      <c r="H340" s="343"/>
      <c r="I340" s="343"/>
      <c r="J340" s="343"/>
      <c r="K340" s="343">
        <v>6.0</v>
      </c>
    </row>
    <row r="341" ht="19.5" customHeight="1">
      <c r="A341" s="83" t="s">
        <v>9231</v>
      </c>
      <c r="B341" s="83">
        <v>43.0</v>
      </c>
      <c r="C341" s="83"/>
      <c r="D341" s="347" t="s">
        <v>9233</v>
      </c>
      <c r="E341" s="343"/>
      <c r="F341" s="343">
        <v>8.0</v>
      </c>
      <c r="G341" s="343"/>
      <c r="H341" s="343"/>
      <c r="I341" s="343"/>
      <c r="J341" s="343"/>
      <c r="K341" s="343">
        <v>8.0</v>
      </c>
    </row>
    <row r="342" ht="19.5" customHeight="1">
      <c r="A342" s="83" t="s">
        <v>9240</v>
      </c>
      <c r="B342" s="83">
        <v>43.0</v>
      </c>
      <c r="C342" s="83"/>
      <c r="D342" s="347" t="s">
        <v>9243</v>
      </c>
      <c r="E342" s="343"/>
      <c r="F342" s="343">
        <v>2.0</v>
      </c>
      <c r="G342" s="343"/>
      <c r="H342" s="343"/>
      <c r="I342" s="343"/>
      <c r="J342" s="343"/>
      <c r="K342" s="343">
        <v>2.0</v>
      </c>
    </row>
    <row r="343" ht="19.5" customHeight="1">
      <c r="A343" s="83"/>
      <c r="B343" s="83">
        <v>43.0</v>
      </c>
      <c r="C343" s="83"/>
      <c r="D343" s="347"/>
      <c r="E343" s="343"/>
      <c r="F343" s="343"/>
      <c r="G343" s="343"/>
      <c r="H343" s="343"/>
      <c r="I343" s="343"/>
      <c r="J343" s="343"/>
      <c r="K343" s="343"/>
    </row>
    <row r="344" ht="19.5" customHeight="1">
      <c r="A344" s="83"/>
      <c r="B344" s="83">
        <v>43.0</v>
      </c>
      <c r="C344" s="83"/>
      <c r="D344" s="350" t="s">
        <v>3590</v>
      </c>
      <c r="E344" s="343">
        <v>23.2</v>
      </c>
      <c r="F344" s="343">
        <v>14.0</v>
      </c>
      <c r="G344" s="343"/>
      <c r="H344" s="343"/>
      <c r="I344" s="343"/>
      <c r="J344" s="343"/>
      <c r="K344" s="343">
        <v>37.2</v>
      </c>
    </row>
    <row r="345" ht="19.5" customHeight="1">
      <c r="A345" s="83"/>
      <c r="B345" s="83"/>
      <c r="C345" s="83"/>
      <c r="D345" s="347"/>
      <c r="E345" s="343"/>
      <c r="F345" s="343"/>
      <c r="G345" s="343"/>
      <c r="H345" s="343"/>
      <c r="I345" s="343"/>
      <c r="J345" s="343"/>
      <c r="K345" s="343"/>
    </row>
    <row r="346" ht="19.5" customHeight="1">
      <c r="A346" s="83" t="s">
        <v>9270</v>
      </c>
      <c r="B346" s="83">
        <v>44.0</v>
      </c>
      <c r="C346" s="83"/>
      <c r="D346" s="347" t="s">
        <v>9275</v>
      </c>
      <c r="E346" s="343">
        <v>6.0</v>
      </c>
      <c r="F346" s="343"/>
      <c r="G346" s="343"/>
      <c r="H346" s="343"/>
      <c r="I346" s="343"/>
      <c r="J346" s="343"/>
      <c r="K346" s="343">
        <v>6.0</v>
      </c>
    </row>
    <row r="347" ht="19.5" customHeight="1">
      <c r="A347" s="83" t="s">
        <v>9285</v>
      </c>
      <c r="B347" s="83">
        <v>44.0</v>
      </c>
      <c r="C347" s="83"/>
      <c r="D347" s="347" t="s">
        <v>9291</v>
      </c>
      <c r="E347" s="343">
        <v>10.0</v>
      </c>
      <c r="F347" s="343"/>
      <c r="G347" s="343"/>
      <c r="H347" s="343"/>
      <c r="I347" s="343"/>
      <c r="J347" s="343"/>
      <c r="K347" s="343">
        <v>10.0</v>
      </c>
    </row>
    <row r="348" ht="19.5" customHeight="1">
      <c r="A348" s="83" t="s">
        <v>9297</v>
      </c>
      <c r="B348" s="83">
        <v>44.0</v>
      </c>
      <c r="C348" s="83"/>
      <c r="D348" s="347" t="s">
        <v>9300</v>
      </c>
      <c r="E348" s="343">
        <v>6.0</v>
      </c>
      <c r="F348" s="343"/>
      <c r="G348" s="343"/>
      <c r="H348" s="343"/>
      <c r="I348" s="343"/>
      <c r="J348" s="343"/>
      <c r="K348" s="343">
        <v>6.0</v>
      </c>
    </row>
    <row r="349" ht="19.5" customHeight="1">
      <c r="A349" s="83" t="s">
        <v>9306</v>
      </c>
      <c r="B349" s="83">
        <v>44.0</v>
      </c>
      <c r="C349" s="83"/>
      <c r="D349" s="347" t="s">
        <v>9313</v>
      </c>
      <c r="E349" s="343"/>
      <c r="F349" s="343"/>
      <c r="G349" s="343"/>
      <c r="H349" s="343"/>
      <c r="I349" s="343"/>
      <c r="J349" s="343">
        <v>4.0</v>
      </c>
      <c r="K349" s="343">
        <v>4.0</v>
      </c>
    </row>
    <row r="350" ht="19.5" customHeight="1">
      <c r="A350" s="83" t="s">
        <v>9323</v>
      </c>
      <c r="B350" s="83">
        <v>44.0</v>
      </c>
      <c r="C350" s="83"/>
      <c r="D350" s="347" t="s">
        <v>9329</v>
      </c>
      <c r="E350" s="343"/>
      <c r="F350" s="343">
        <v>2.0</v>
      </c>
      <c r="G350" s="343"/>
      <c r="H350" s="343"/>
      <c r="I350" s="343"/>
      <c r="J350" s="343"/>
      <c r="K350" s="343">
        <v>2.0</v>
      </c>
    </row>
    <row r="351" ht="19.5" customHeight="1">
      <c r="A351" s="154"/>
      <c r="B351" s="154"/>
      <c r="C351" s="154"/>
      <c r="D351" s="354"/>
      <c r="E351" s="355"/>
      <c r="F351" s="355"/>
      <c r="G351" s="355"/>
      <c r="H351" s="355"/>
      <c r="I351" s="355"/>
      <c r="J351" s="355"/>
      <c r="K351" s="355"/>
    </row>
    <row r="352" ht="19.5" customHeight="1">
      <c r="A352" s="83"/>
      <c r="B352" s="83"/>
      <c r="C352" s="83"/>
      <c r="D352" s="347"/>
      <c r="E352" s="343"/>
      <c r="F352" s="343"/>
      <c r="G352" s="343"/>
      <c r="H352" s="343"/>
      <c r="I352" s="343"/>
      <c r="J352" s="343"/>
      <c r="K352" s="343"/>
    </row>
    <row r="353" ht="19.5" customHeight="1">
      <c r="A353" s="83" t="s">
        <v>9346</v>
      </c>
      <c r="B353" s="83">
        <v>44.0</v>
      </c>
      <c r="C353" s="83"/>
      <c r="D353" s="347" t="s">
        <v>9348</v>
      </c>
      <c r="E353" s="343"/>
      <c r="F353" s="343"/>
      <c r="G353" s="343">
        <v>8.0</v>
      </c>
      <c r="H353" s="343"/>
      <c r="I353" s="343"/>
      <c r="J353" s="343"/>
      <c r="K353" s="343">
        <v>8.0</v>
      </c>
    </row>
    <row r="354" ht="19.5" customHeight="1">
      <c r="A354" s="83" t="s">
        <v>9350</v>
      </c>
      <c r="B354" s="83">
        <v>44.0</v>
      </c>
      <c r="C354" s="83"/>
      <c r="D354" s="347" t="s">
        <v>9352</v>
      </c>
      <c r="E354" s="343">
        <v>10.0</v>
      </c>
      <c r="F354" s="343"/>
      <c r="G354" s="343"/>
      <c r="H354" s="343"/>
      <c r="I354" s="343"/>
      <c r="J354" s="343"/>
      <c r="K354" s="343">
        <v>10.0</v>
      </c>
    </row>
    <row r="355" ht="19.5" customHeight="1">
      <c r="A355" s="83" t="s">
        <v>9354</v>
      </c>
      <c r="B355" s="83">
        <v>44.0</v>
      </c>
      <c r="C355" s="83"/>
      <c r="D355" s="347" t="s">
        <v>9358</v>
      </c>
      <c r="E355" s="343"/>
      <c r="F355" s="343"/>
      <c r="G355" s="343">
        <v>6.0</v>
      </c>
      <c r="H355" s="343"/>
      <c r="I355" s="343"/>
      <c r="J355" s="343"/>
      <c r="K355" s="343">
        <v>6.0</v>
      </c>
    </row>
    <row r="356" ht="19.5" customHeight="1">
      <c r="A356" s="83"/>
      <c r="B356" s="83">
        <v>44.0</v>
      </c>
      <c r="C356" s="83"/>
      <c r="D356" s="347"/>
      <c r="E356" s="343"/>
      <c r="F356" s="343"/>
      <c r="G356" s="343"/>
      <c r="H356" s="343"/>
      <c r="I356" s="343"/>
      <c r="J356" s="343"/>
      <c r="K356" s="343"/>
    </row>
    <row r="357" ht="19.5" customHeight="1">
      <c r="A357" s="83"/>
      <c r="B357" s="83">
        <v>44.0</v>
      </c>
      <c r="C357" s="83"/>
      <c r="D357" s="350" t="s">
        <v>3590</v>
      </c>
      <c r="E357" s="343">
        <v>32.0</v>
      </c>
      <c r="F357" s="343">
        <v>2.0</v>
      </c>
      <c r="G357" s="343">
        <v>14.0</v>
      </c>
      <c r="H357" s="343"/>
      <c r="I357" s="343"/>
      <c r="J357" s="343">
        <v>4.0</v>
      </c>
      <c r="K357" s="343">
        <v>52.0</v>
      </c>
    </row>
    <row r="358" ht="19.5" customHeight="1">
      <c r="A358" s="83"/>
      <c r="B358" s="83"/>
      <c r="C358" s="83"/>
      <c r="D358" s="347"/>
      <c r="E358" s="343"/>
      <c r="F358" s="343"/>
      <c r="G358" s="343"/>
      <c r="H358" s="343"/>
      <c r="I358" s="343"/>
      <c r="J358" s="343"/>
      <c r="K358" s="343"/>
    </row>
    <row r="359" ht="19.5" customHeight="1">
      <c r="A359" s="83" t="s">
        <v>9810</v>
      </c>
      <c r="B359" s="83">
        <v>45.0</v>
      </c>
      <c r="C359" s="83"/>
      <c r="D359" s="347" t="s">
        <v>9886</v>
      </c>
      <c r="E359" s="343">
        <v>8.0</v>
      </c>
      <c r="F359" s="343"/>
      <c r="G359" s="343"/>
      <c r="H359" s="343"/>
      <c r="I359" s="343"/>
      <c r="J359" s="343"/>
      <c r="K359" s="343">
        <v>8.0</v>
      </c>
    </row>
    <row r="360" ht="19.5" customHeight="1">
      <c r="A360" s="83" t="s">
        <v>9892</v>
      </c>
      <c r="B360" s="83">
        <v>45.0</v>
      </c>
      <c r="C360" s="83"/>
      <c r="D360" s="347" t="s">
        <v>9896</v>
      </c>
      <c r="E360" s="343">
        <v>8.0</v>
      </c>
      <c r="F360" s="343"/>
      <c r="G360" s="343"/>
      <c r="H360" s="343"/>
      <c r="I360" s="343"/>
      <c r="J360" s="343"/>
      <c r="K360" s="343">
        <v>8.0</v>
      </c>
    </row>
    <row r="361" ht="19.5" customHeight="1">
      <c r="A361" s="83" t="s">
        <v>9902</v>
      </c>
      <c r="B361" s="83">
        <v>45.0</v>
      </c>
      <c r="C361" s="83"/>
      <c r="D361" s="347" t="s">
        <v>9904</v>
      </c>
      <c r="E361" s="343"/>
      <c r="F361" s="343"/>
      <c r="G361" s="343">
        <v>2.0</v>
      </c>
      <c r="H361" s="343"/>
      <c r="I361" s="343"/>
      <c r="J361" s="343"/>
      <c r="K361" s="343">
        <v>2.0</v>
      </c>
    </row>
    <row r="362" ht="19.5" customHeight="1">
      <c r="A362" s="83" t="s">
        <v>9908</v>
      </c>
      <c r="B362" s="83">
        <v>45.0</v>
      </c>
      <c r="C362" s="83"/>
      <c r="D362" s="347" t="s">
        <v>9909</v>
      </c>
      <c r="E362" s="343">
        <v>4.0</v>
      </c>
      <c r="F362" s="343"/>
      <c r="G362" s="343"/>
      <c r="H362" s="343"/>
      <c r="I362" s="343"/>
      <c r="J362" s="343"/>
      <c r="K362" s="343">
        <v>4.0</v>
      </c>
    </row>
    <row r="363" ht="19.5" customHeight="1">
      <c r="A363" s="83" t="s">
        <v>9913</v>
      </c>
      <c r="B363" s="83">
        <v>45.0</v>
      </c>
      <c r="C363" s="83"/>
      <c r="D363" s="347" t="s">
        <v>9915</v>
      </c>
      <c r="E363" s="343">
        <v>4.0</v>
      </c>
      <c r="F363" s="343"/>
      <c r="G363" s="343"/>
      <c r="H363" s="343"/>
      <c r="I363" s="343"/>
      <c r="J363" s="343"/>
      <c r="K363" s="343">
        <v>4.0</v>
      </c>
    </row>
    <row r="364" ht="19.5" customHeight="1">
      <c r="A364" s="83" t="s">
        <v>9920</v>
      </c>
      <c r="B364" s="83">
        <v>45.0</v>
      </c>
      <c r="C364" s="83"/>
      <c r="D364" s="347" t="s">
        <v>9987</v>
      </c>
      <c r="E364" s="343"/>
      <c r="F364" s="343"/>
      <c r="G364" s="343"/>
      <c r="H364" s="343"/>
      <c r="I364" s="343"/>
      <c r="J364" s="343">
        <v>2.0</v>
      </c>
      <c r="K364" s="343">
        <v>2.0</v>
      </c>
    </row>
    <row r="365" ht="19.5" customHeight="1">
      <c r="A365" s="83" t="s">
        <v>9996</v>
      </c>
      <c r="B365" s="83">
        <v>45.0</v>
      </c>
      <c r="C365" s="83"/>
      <c r="D365" s="347" t="s">
        <v>9999</v>
      </c>
      <c r="E365" s="343"/>
      <c r="F365" s="343">
        <v>2.0</v>
      </c>
      <c r="G365" s="343"/>
      <c r="H365" s="343"/>
      <c r="I365" s="343"/>
      <c r="J365" s="343"/>
      <c r="K365" s="343">
        <v>2.0</v>
      </c>
    </row>
    <row r="366" ht="19.5" customHeight="1">
      <c r="A366" s="83" t="s">
        <v>10005</v>
      </c>
      <c r="B366" s="83">
        <v>45.0</v>
      </c>
      <c r="C366" s="83"/>
      <c r="D366" s="347" t="s">
        <v>10009</v>
      </c>
      <c r="E366" s="343"/>
      <c r="F366" s="343"/>
      <c r="G366" s="343">
        <v>4.0</v>
      </c>
      <c r="H366" s="343"/>
      <c r="I366" s="343"/>
      <c r="J366" s="343"/>
      <c r="K366" s="343">
        <v>4.0</v>
      </c>
    </row>
    <row r="367" ht="19.5" customHeight="1">
      <c r="A367" s="83" t="s">
        <v>10013</v>
      </c>
      <c r="B367" s="83">
        <v>45.0</v>
      </c>
      <c r="C367" s="83"/>
      <c r="D367" s="347" t="s">
        <v>10024</v>
      </c>
      <c r="E367" s="343"/>
      <c r="F367" s="343"/>
      <c r="G367" s="343"/>
      <c r="H367" s="343"/>
      <c r="I367" s="343"/>
      <c r="J367" s="343">
        <v>6.0</v>
      </c>
      <c r="K367" s="343">
        <v>6.0</v>
      </c>
    </row>
    <row r="368" ht="19.5" customHeight="1">
      <c r="A368" s="83" t="s">
        <v>10029</v>
      </c>
      <c r="B368" s="83">
        <v>45.0</v>
      </c>
      <c r="C368" s="83"/>
      <c r="D368" s="347" t="s">
        <v>10033</v>
      </c>
      <c r="E368" s="343">
        <v>2.0</v>
      </c>
      <c r="F368" s="343"/>
      <c r="G368" s="343"/>
      <c r="H368" s="343"/>
      <c r="I368" s="343"/>
      <c r="J368" s="343"/>
      <c r="K368" s="343">
        <v>2.0</v>
      </c>
    </row>
    <row r="369" ht="19.5" customHeight="1">
      <c r="A369" s="83" t="s">
        <v>10040</v>
      </c>
      <c r="B369" s="83">
        <v>45.0</v>
      </c>
      <c r="C369" s="83"/>
      <c r="D369" s="347" t="s">
        <v>10044</v>
      </c>
      <c r="E369" s="343">
        <v>4.0</v>
      </c>
      <c r="F369" s="343"/>
      <c r="G369" s="343"/>
      <c r="H369" s="343"/>
      <c r="I369" s="343"/>
      <c r="J369" s="343"/>
      <c r="K369" s="343">
        <v>4.0</v>
      </c>
    </row>
    <row r="370" ht="19.5" customHeight="1">
      <c r="A370" s="83" t="s">
        <v>10048</v>
      </c>
      <c r="B370" s="83">
        <v>45.0</v>
      </c>
      <c r="C370" s="83"/>
      <c r="D370" s="347" t="s">
        <v>10053</v>
      </c>
      <c r="E370" s="343"/>
      <c r="F370" s="343">
        <v>2.0</v>
      </c>
      <c r="G370" s="343"/>
      <c r="H370" s="343"/>
      <c r="I370" s="343"/>
      <c r="J370" s="343"/>
      <c r="K370" s="343">
        <v>2.0</v>
      </c>
    </row>
    <row r="371" ht="19.5" customHeight="1">
      <c r="A371" s="83" t="s">
        <v>10058</v>
      </c>
      <c r="B371" s="83">
        <v>45.0</v>
      </c>
      <c r="C371" s="83"/>
      <c r="D371" s="347" t="s">
        <v>10062</v>
      </c>
      <c r="E371" s="343"/>
      <c r="F371" s="343"/>
      <c r="G371" s="343"/>
      <c r="H371" s="343"/>
      <c r="I371" s="343">
        <v>2.0</v>
      </c>
      <c r="J371" s="343"/>
      <c r="K371" s="343">
        <v>2.0</v>
      </c>
    </row>
    <row r="372" ht="19.5" customHeight="1">
      <c r="A372" s="83" t="s">
        <v>10071</v>
      </c>
      <c r="B372" s="83">
        <v>45.0</v>
      </c>
      <c r="C372" s="83"/>
      <c r="D372" s="347" t="s">
        <v>10075</v>
      </c>
      <c r="E372" s="343">
        <v>2.0</v>
      </c>
      <c r="F372" s="343"/>
      <c r="G372" s="343"/>
      <c r="H372" s="343"/>
      <c r="I372" s="343"/>
      <c r="J372" s="343"/>
      <c r="K372" s="343">
        <v>2.0</v>
      </c>
    </row>
    <row r="373" ht="19.5" customHeight="1">
      <c r="A373" s="83"/>
      <c r="B373" s="83">
        <v>45.0</v>
      </c>
      <c r="C373" s="83"/>
      <c r="D373" s="347"/>
      <c r="E373" s="343"/>
      <c r="F373" s="343"/>
      <c r="G373" s="343"/>
      <c r="H373" s="343"/>
      <c r="I373" s="343"/>
      <c r="J373" s="343"/>
      <c r="K373" s="343"/>
    </row>
    <row r="374" ht="19.5" customHeight="1">
      <c r="A374" s="83"/>
      <c r="B374" s="83">
        <v>45.0</v>
      </c>
      <c r="C374" s="83"/>
      <c r="D374" s="350" t="s">
        <v>3590</v>
      </c>
      <c r="E374" s="343">
        <v>32.0</v>
      </c>
      <c r="F374" s="343">
        <v>4.0</v>
      </c>
      <c r="G374" s="343">
        <v>6.0</v>
      </c>
      <c r="H374" s="343"/>
      <c r="I374" s="343">
        <v>2.0</v>
      </c>
      <c r="J374" s="343">
        <v>8.0</v>
      </c>
      <c r="K374" s="343">
        <v>52.0</v>
      </c>
    </row>
    <row r="375" ht="19.5" customHeight="1">
      <c r="A375" s="83"/>
      <c r="B375" s="83"/>
      <c r="C375" s="83"/>
      <c r="D375" s="347"/>
      <c r="E375" s="343"/>
      <c r="F375" s="343"/>
      <c r="G375" s="343"/>
      <c r="H375" s="343"/>
      <c r="I375" s="343"/>
      <c r="J375" s="343"/>
      <c r="K375" s="343"/>
    </row>
    <row r="376" ht="19.5" customHeight="1">
      <c r="A376" s="83"/>
      <c r="B376" s="83"/>
      <c r="C376" s="83"/>
      <c r="D376" s="350" t="s">
        <v>9806</v>
      </c>
      <c r="E376" s="343">
        <v>93.2</v>
      </c>
      <c r="F376" s="343">
        <v>34.0</v>
      </c>
      <c r="G376" s="343">
        <v>20.0</v>
      </c>
      <c r="H376" s="343">
        <v>16.0</v>
      </c>
      <c r="I376" s="343">
        <v>6.0</v>
      </c>
      <c r="J376" s="343">
        <v>20.0</v>
      </c>
      <c r="K376" s="343">
        <v>189.2</v>
      </c>
    </row>
    <row r="377" ht="19.5" customHeight="1">
      <c r="A377" s="154"/>
      <c r="B377" s="154"/>
      <c r="C377" s="154"/>
      <c r="D377" s="354"/>
      <c r="E377" s="355"/>
      <c r="F377" s="355"/>
      <c r="G377" s="355"/>
      <c r="H377" s="355"/>
      <c r="I377" s="355"/>
      <c r="J377" s="355"/>
      <c r="K377" s="355"/>
    </row>
    <row r="378" ht="19.5" customHeight="1">
      <c r="A378" s="83"/>
      <c r="B378" s="83"/>
      <c r="C378" s="83"/>
      <c r="D378" s="347"/>
      <c r="E378" s="343"/>
      <c r="F378" s="343"/>
      <c r="G378" s="343"/>
      <c r="H378" s="343"/>
      <c r="I378" s="343"/>
      <c r="J378" s="343"/>
      <c r="K378" s="343"/>
    </row>
    <row r="379" ht="19.5" customHeight="1">
      <c r="A379" s="83"/>
      <c r="B379" s="83"/>
      <c r="C379" s="83"/>
      <c r="D379" s="347" t="s">
        <v>9809</v>
      </c>
      <c r="E379" s="343"/>
      <c r="F379" s="343"/>
      <c r="G379" s="343"/>
      <c r="H379" s="343"/>
      <c r="I379" s="343"/>
      <c r="J379" s="343"/>
      <c r="K379" s="343"/>
    </row>
    <row r="380" ht="19.5" customHeight="1">
      <c r="A380" s="83"/>
      <c r="B380" s="83"/>
      <c r="C380" s="83"/>
      <c r="D380" s="347"/>
      <c r="E380" s="343"/>
      <c r="F380" s="343"/>
      <c r="G380" s="343"/>
      <c r="H380" s="343"/>
      <c r="I380" s="343"/>
      <c r="J380" s="343"/>
      <c r="K380" s="343"/>
    </row>
    <row r="381" ht="19.5" customHeight="1">
      <c r="A381" s="83" t="s">
        <v>10164</v>
      </c>
      <c r="B381" s="83">
        <v>64.0</v>
      </c>
      <c r="C381" s="83"/>
      <c r="D381" s="347" t="s">
        <v>10167</v>
      </c>
      <c r="E381" s="343"/>
      <c r="F381" s="343"/>
      <c r="G381" s="343"/>
      <c r="H381" s="343"/>
      <c r="I381" s="343"/>
      <c r="J381" s="343">
        <v>3.2</v>
      </c>
      <c r="K381" s="343">
        <v>3.2</v>
      </c>
    </row>
    <row r="382" ht="19.5" customHeight="1">
      <c r="A382" s="83" t="s">
        <v>10172</v>
      </c>
      <c r="B382" s="83">
        <v>64.0</v>
      </c>
      <c r="C382" s="83"/>
      <c r="D382" s="347" t="s">
        <v>10175</v>
      </c>
      <c r="E382" s="343"/>
      <c r="F382" s="343"/>
      <c r="G382" s="343"/>
      <c r="H382" s="343"/>
      <c r="I382" s="343"/>
      <c r="J382" s="343">
        <v>3.2</v>
      </c>
      <c r="K382" s="343">
        <v>3.2</v>
      </c>
    </row>
    <row r="383" ht="19.5" customHeight="1">
      <c r="A383" s="83" t="s">
        <v>10183</v>
      </c>
      <c r="B383" s="83">
        <v>64.0</v>
      </c>
      <c r="C383" s="83"/>
      <c r="D383" s="347" t="s">
        <v>10185</v>
      </c>
      <c r="E383" s="343"/>
      <c r="F383" s="343"/>
      <c r="G383" s="343"/>
      <c r="H383" s="343"/>
      <c r="I383" s="343"/>
      <c r="J383" s="343">
        <v>3.2</v>
      </c>
      <c r="K383" s="343">
        <v>3.2</v>
      </c>
    </row>
    <row r="384" ht="19.5" customHeight="1">
      <c r="A384" s="83" t="s">
        <v>10192</v>
      </c>
      <c r="B384" s="83">
        <v>64.0</v>
      </c>
      <c r="C384" s="83"/>
      <c r="D384" s="347" t="s">
        <v>10197</v>
      </c>
      <c r="E384" s="343"/>
      <c r="F384" s="343"/>
      <c r="G384" s="343">
        <v>2.0</v>
      </c>
      <c r="H384" s="343"/>
      <c r="I384" s="343"/>
      <c r="J384" s="343"/>
      <c r="K384" s="343">
        <v>2.0</v>
      </c>
    </row>
    <row r="385" ht="19.5" customHeight="1">
      <c r="A385" s="83" t="s">
        <v>10204</v>
      </c>
      <c r="B385" s="83">
        <v>64.0</v>
      </c>
      <c r="C385" s="83"/>
      <c r="D385" s="347" t="s">
        <v>10208</v>
      </c>
      <c r="E385" s="343"/>
      <c r="F385" s="343"/>
      <c r="G385" s="343">
        <v>2.0</v>
      </c>
      <c r="H385" s="343"/>
      <c r="I385" s="343"/>
      <c r="J385" s="343"/>
      <c r="K385" s="343">
        <v>2.0</v>
      </c>
    </row>
    <row r="386" ht="19.5" customHeight="1">
      <c r="A386" s="83" t="s">
        <v>10213</v>
      </c>
      <c r="B386" s="83">
        <v>64.0</v>
      </c>
      <c r="C386" s="83"/>
      <c r="D386" s="347" t="s">
        <v>10216</v>
      </c>
      <c r="E386" s="343"/>
      <c r="F386" s="343"/>
      <c r="G386" s="343">
        <v>2.0</v>
      </c>
      <c r="H386" s="343"/>
      <c r="I386" s="343"/>
      <c r="J386" s="343"/>
      <c r="K386" s="343">
        <v>2.0</v>
      </c>
    </row>
    <row r="387" ht="19.5" customHeight="1">
      <c r="A387" s="83" t="s">
        <v>10222</v>
      </c>
      <c r="B387" s="83">
        <v>64.0</v>
      </c>
      <c r="C387" s="83"/>
      <c r="D387" s="347" t="s">
        <v>10226</v>
      </c>
      <c r="E387" s="343"/>
      <c r="F387" s="343"/>
      <c r="G387" s="343"/>
      <c r="H387" s="343"/>
      <c r="I387" s="343"/>
      <c r="J387" s="343">
        <v>4.8</v>
      </c>
      <c r="K387" s="343">
        <v>4.8</v>
      </c>
    </row>
    <row r="388" ht="19.5" customHeight="1">
      <c r="A388" s="83" t="s">
        <v>10230</v>
      </c>
      <c r="B388" s="83">
        <v>64.0</v>
      </c>
      <c r="C388" s="83"/>
      <c r="D388" s="347" t="s">
        <v>10234</v>
      </c>
      <c r="E388" s="343"/>
      <c r="F388" s="343">
        <v>4.8</v>
      </c>
      <c r="G388" s="343"/>
      <c r="H388" s="343"/>
      <c r="I388" s="343"/>
      <c r="J388" s="343"/>
      <c r="K388" s="343">
        <v>4.8</v>
      </c>
    </row>
    <row r="389" ht="19.5" customHeight="1">
      <c r="A389" s="83" t="s">
        <v>10240</v>
      </c>
      <c r="B389" s="83">
        <v>64.0</v>
      </c>
      <c r="C389" s="83"/>
      <c r="D389" s="347" t="s">
        <v>10243</v>
      </c>
      <c r="E389" s="343"/>
      <c r="F389" s="343">
        <v>1.3</v>
      </c>
      <c r="G389" s="343"/>
      <c r="H389" s="343"/>
      <c r="I389" s="343"/>
      <c r="J389" s="343"/>
      <c r="K389" s="343">
        <v>1.3</v>
      </c>
    </row>
    <row r="390" ht="19.5" customHeight="1">
      <c r="A390" s="83" t="s">
        <v>10248</v>
      </c>
      <c r="B390" s="83">
        <v>64.0</v>
      </c>
      <c r="C390" s="83"/>
      <c r="D390" s="347" t="s">
        <v>10253</v>
      </c>
      <c r="E390" s="343"/>
      <c r="F390" s="343">
        <v>1.3</v>
      </c>
      <c r="G390" s="343"/>
      <c r="H390" s="343"/>
      <c r="I390" s="343"/>
      <c r="J390" s="343"/>
      <c r="K390" s="343">
        <v>1.3</v>
      </c>
    </row>
    <row r="391" ht="19.5" customHeight="1">
      <c r="A391" s="83" t="s">
        <v>10259</v>
      </c>
      <c r="B391" s="83">
        <v>64.0</v>
      </c>
      <c r="C391" s="83"/>
      <c r="D391" s="347" t="s">
        <v>10262</v>
      </c>
      <c r="E391" s="343"/>
      <c r="F391" s="343">
        <v>1.0</v>
      </c>
      <c r="G391" s="343"/>
      <c r="H391" s="343"/>
      <c r="I391" s="343"/>
      <c r="J391" s="343"/>
      <c r="K391" s="343">
        <v>1.0</v>
      </c>
    </row>
    <row r="392" ht="19.5" customHeight="1">
      <c r="A392" s="83" t="s">
        <v>10267</v>
      </c>
      <c r="B392" s="83">
        <v>64.0</v>
      </c>
      <c r="C392" s="83"/>
      <c r="D392" s="347" t="s">
        <v>10271</v>
      </c>
      <c r="E392" s="343"/>
      <c r="F392" s="343">
        <v>1.2</v>
      </c>
      <c r="G392" s="343"/>
      <c r="H392" s="343"/>
      <c r="I392" s="343"/>
      <c r="J392" s="343"/>
      <c r="K392" s="343">
        <v>1.2</v>
      </c>
    </row>
    <row r="393" ht="19.5" customHeight="1">
      <c r="A393" s="83" t="s">
        <v>10277</v>
      </c>
      <c r="B393" s="83">
        <v>64.0</v>
      </c>
      <c r="C393" s="83"/>
      <c r="D393" s="347" t="s">
        <v>10279</v>
      </c>
      <c r="E393" s="343"/>
      <c r="F393" s="343">
        <v>1.2</v>
      </c>
      <c r="G393" s="343"/>
      <c r="H393" s="343"/>
      <c r="I393" s="343"/>
      <c r="J393" s="343"/>
      <c r="K393" s="343">
        <v>1.2</v>
      </c>
    </row>
    <row r="394" ht="19.5" customHeight="1">
      <c r="A394" s="83" t="s">
        <v>10285</v>
      </c>
      <c r="B394" s="83">
        <v>64.0</v>
      </c>
      <c r="C394" s="83"/>
      <c r="D394" s="347" t="s">
        <v>10288</v>
      </c>
      <c r="E394" s="343"/>
      <c r="F394" s="343">
        <v>1.0</v>
      </c>
      <c r="G394" s="343"/>
      <c r="H394" s="343"/>
      <c r="I394" s="343"/>
      <c r="J394" s="343"/>
      <c r="K394" s="343">
        <v>1.0</v>
      </c>
    </row>
    <row r="395" ht="19.5" customHeight="1">
      <c r="A395" s="83" t="s">
        <v>10294</v>
      </c>
      <c r="B395" s="83">
        <v>64.0</v>
      </c>
      <c r="C395" s="83"/>
      <c r="D395" s="347" t="s">
        <v>10297</v>
      </c>
      <c r="E395" s="343"/>
      <c r="F395" s="343">
        <v>1.0</v>
      </c>
      <c r="G395" s="343"/>
      <c r="H395" s="343"/>
      <c r="I395" s="343"/>
      <c r="J395" s="343"/>
      <c r="K395" s="343">
        <v>1.0</v>
      </c>
    </row>
    <row r="396" ht="19.5" customHeight="1">
      <c r="A396" s="83" t="s">
        <v>10303</v>
      </c>
      <c r="B396" s="83" t="s">
        <v>1767</v>
      </c>
      <c r="C396" s="83"/>
      <c r="D396" s="335" t="s">
        <v>10311</v>
      </c>
      <c r="E396" s="343"/>
      <c r="F396" s="343">
        <v>2.0</v>
      </c>
      <c r="G396" s="343"/>
      <c r="H396" s="343"/>
      <c r="I396" s="343"/>
      <c r="J396" s="343"/>
      <c r="K396" s="343">
        <v>2.0</v>
      </c>
    </row>
    <row r="397" ht="19.5" customHeight="1">
      <c r="A397" s="83"/>
      <c r="B397" s="83">
        <v>64.0</v>
      </c>
      <c r="C397" s="83"/>
      <c r="D397" s="347"/>
      <c r="E397" s="343"/>
      <c r="F397" s="343"/>
      <c r="G397" s="343"/>
      <c r="H397" s="343"/>
      <c r="I397" s="343"/>
      <c r="J397" s="343"/>
      <c r="K397" s="343"/>
    </row>
    <row r="398" ht="19.5" customHeight="1">
      <c r="A398" s="83"/>
      <c r="B398" s="83">
        <v>64.0</v>
      </c>
      <c r="C398" s="83"/>
      <c r="D398" s="350" t="s">
        <v>3590</v>
      </c>
      <c r="E398" s="343"/>
      <c r="F398" s="343">
        <v>14.8</v>
      </c>
      <c r="G398" s="343">
        <v>6.0</v>
      </c>
      <c r="H398" s="343"/>
      <c r="I398" s="343"/>
      <c r="J398" s="343">
        <v>14.4</v>
      </c>
      <c r="K398" s="343">
        <v>35.2</v>
      </c>
    </row>
    <row r="399" ht="19.5" customHeight="1">
      <c r="A399" s="83"/>
      <c r="B399" s="83"/>
      <c r="C399" s="83"/>
      <c r="D399" s="347"/>
      <c r="E399" s="343"/>
      <c r="F399" s="343"/>
      <c r="G399" s="343"/>
      <c r="H399" s="343"/>
      <c r="I399" s="343"/>
      <c r="J399" s="343"/>
      <c r="K399" s="343"/>
    </row>
    <row r="400" ht="19.5" customHeight="1">
      <c r="A400" s="83" t="s">
        <v>10337</v>
      </c>
      <c r="B400" s="83">
        <v>70.0</v>
      </c>
      <c r="C400" s="83"/>
      <c r="D400" s="347" t="s">
        <v>10341</v>
      </c>
      <c r="E400" s="343">
        <v>3.2</v>
      </c>
      <c r="F400" s="343"/>
      <c r="G400" s="343"/>
      <c r="H400" s="343"/>
      <c r="I400" s="343"/>
      <c r="J400" s="343"/>
      <c r="K400" s="343">
        <v>3.2</v>
      </c>
    </row>
    <row r="401" ht="19.5" customHeight="1">
      <c r="A401" s="83" t="s">
        <v>10348</v>
      </c>
      <c r="B401" s="83">
        <v>70.0</v>
      </c>
      <c r="C401" s="83"/>
      <c r="D401" s="347" t="s">
        <v>10351</v>
      </c>
      <c r="E401" s="343">
        <v>2.0</v>
      </c>
      <c r="F401" s="343"/>
      <c r="G401" s="343"/>
      <c r="H401" s="343"/>
      <c r="I401" s="343"/>
      <c r="J401" s="343"/>
      <c r="K401" s="343">
        <v>2.0</v>
      </c>
    </row>
    <row r="402" ht="19.5" customHeight="1">
      <c r="A402" s="83" t="s">
        <v>10641</v>
      </c>
      <c r="B402" s="83">
        <v>70.0</v>
      </c>
      <c r="C402" s="83"/>
      <c r="D402" s="347" t="s">
        <v>10646</v>
      </c>
      <c r="E402" s="343">
        <v>2.0</v>
      </c>
      <c r="F402" s="343"/>
      <c r="G402" s="343"/>
      <c r="H402" s="343"/>
      <c r="I402" s="343"/>
      <c r="J402" s="343"/>
      <c r="K402" s="343">
        <v>2.0</v>
      </c>
    </row>
    <row r="403" ht="19.5" customHeight="1">
      <c r="A403" s="83" t="s">
        <v>10651</v>
      </c>
      <c r="B403" s="83">
        <v>70.0</v>
      </c>
      <c r="C403" s="83"/>
      <c r="D403" s="347" t="s">
        <v>10655</v>
      </c>
      <c r="E403" s="343">
        <v>2.0</v>
      </c>
      <c r="F403" s="343"/>
      <c r="G403" s="343"/>
      <c r="H403" s="343"/>
      <c r="I403" s="343"/>
      <c r="J403" s="343"/>
      <c r="K403" s="343">
        <v>2.0</v>
      </c>
    </row>
    <row r="404" ht="19.5" customHeight="1">
      <c r="A404" s="83" t="s">
        <v>10659</v>
      </c>
      <c r="B404" s="83">
        <v>70.0</v>
      </c>
      <c r="C404" s="83"/>
      <c r="D404" s="347" t="s">
        <v>10661</v>
      </c>
      <c r="E404" s="343"/>
      <c r="F404" s="343"/>
      <c r="G404" s="343"/>
      <c r="H404" s="343">
        <v>1.2</v>
      </c>
      <c r="I404" s="343"/>
      <c r="J404" s="343"/>
      <c r="K404" s="343">
        <v>1.2</v>
      </c>
    </row>
    <row r="405" ht="19.5" customHeight="1">
      <c r="A405" s="83" t="s">
        <v>10665</v>
      </c>
      <c r="B405" s="83">
        <v>70.0</v>
      </c>
      <c r="C405" s="83"/>
      <c r="D405" s="347" t="s">
        <v>10667</v>
      </c>
      <c r="E405" s="343"/>
      <c r="F405" s="343"/>
      <c r="G405" s="343">
        <v>1.6</v>
      </c>
      <c r="H405" s="343"/>
      <c r="I405" s="343"/>
      <c r="J405" s="343"/>
      <c r="K405" s="343">
        <v>1.6</v>
      </c>
    </row>
    <row r="406" ht="19.5" customHeight="1">
      <c r="A406" s="83" t="s">
        <v>10675</v>
      </c>
      <c r="B406" s="83">
        <v>70.0</v>
      </c>
      <c r="C406" s="83"/>
      <c r="D406" s="347" t="s">
        <v>10680</v>
      </c>
      <c r="E406" s="343"/>
      <c r="F406" s="343"/>
      <c r="G406" s="343">
        <v>1.6</v>
      </c>
      <c r="H406" s="343"/>
      <c r="I406" s="343"/>
      <c r="J406" s="343"/>
      <c r="K406" s="343">
        <v>1.6</v>
      </c>
    </row>
    <row r="407" ht="19.5" customHeight="1">
      <c r="A407" s="83" t="s">
        <v>10683</v>
      </c>
      <c r="B407" s="83">
        <v>70.0</v>
      </c>
      <c r="C407" s="83"/>
      <c r="D407" s="347" t="s">
        <v>10685</v>
      </c>
      <c r="E407" s="343"/>
      <c r="F407" s="343"/>
      <c r="G407" s="343">
        <v>1.6</v>
      </c>
      <c r="H407" s="343"/>
      <c r="I407" s="343"/>
      <c r="J407" s="343"/>
      <c r="K407" s="343">
        <v>1.6</v>
      </c>
    </row>
    <row r="408" ht="19.5" customHeight="1">
      <c r="A408" s="83" t="s">
        <v>10691</v>
      </c>
      <c r="B408" s="83">
        <v>70.0</v>
      </c>
      <c r="C408" s="83"/>
      <c r="D408" s="347" t="s">
        <v>10693</v>
      </c>
      <c r="E408" s="343"/>
      <c r="F408" s="343"/>
      <c r="G408" s="343">
        <v>1.6</v>
      </c>
      <c r="H408" s="343"/>
      <c r="I408" s="343"/>
      <c r="J408" s="343"/>
      <c r="K408" s="343">
        <v>1.6</v>
      </c>
    </row>
    <row r="409" ht="19.5" customHeight="1">
      <c r="A409" s="83" t="s">
        <v>10701</v>
      </c>
      <c r="B409" s="83">
        <v>70.0</v>
      </c>
      <c r="C409" s="83"/>
      <c r="D409" s="347" t="s">
        <v>10705</v>
      </c>
      <c r="E409" s="343"/>
      <c r="F409" s="343"/>
      <c r="G409" s="343">
        <v>1.6</v>
      </c>
      <c r="H409" s="343"/>
      <c r="I409" s="343"/>
      <c r="J409" s="343"/>
      <c r="K409" s="343">
        <v>1.6</v>
      </c>
    </row>
    <row r="410" ht="19.5" customHeight="1">
      <c r="A410" s="154"/>
      <c r="B410" s="154"/>
      <c r="C410" s="154"/>
      <c r="D410" s="354"/>
      <c r="E410" s="355"/>
      <c r="F410" s="355"/>
      <c r="G410" s="355"/>
      <c r="H410" s="355"/>
      <c r="I410" s="355"/>
      <c r="J410" s="355"/>
      <c r="K410" s="355"/>
    </row>
    <row r="411" ht="19.5" customHeight="1">
      <c r="A411" s="83"/>
      <c r="B411" s="83"/>
      <c r="C411" s="83"/>
      <c r="D411" s="347"/>
      <c r="E411" s="343"/>
      <c r="F411" s="343"/>
      <c r="G411" s="343"/>
      <c r="H411" s="343"/>
      <c r="I411" s="343"/>
      <c r="J411" s="343"/>
      <c r="K411" s="343"/>
    </row>
    <row r="412" ht="19.5" customHeight="1">
      <c r="A412" s="83" t="s">
        <v>10726</v>
      </c>
      <c r="B412" s="83">
        <v>70.0</v>
      </c>
      <c r="C412" s="83"/>
      <c r="D412" s="347" t="s">
        <v>10728</v>
      </c>
      <c r="E412" s="343"/>
      <c r="F412" s="343">
        <v>4.8</v>
      </c>
      <c r="G412" s="343"/>
      <c r="H412" s="343"/>
      <c r="I412" s="343"/>
      <c r="J412" s="343"/>
      <c r="K412" s="343">
        <v>4.8</v>
      </c>
    </row>
    <row r="413" ht="19.5" customHeight="1">
      <c r="A413" s="83" t="s">
        <v>10738</v>
      </c>
      <c r="B413" s="83">
        <v>70.0</v>
      </c>
      <c r="C413" s="83"/>
      <c r="D413" s="347" t="s">
        <v>10744</v>
      </c>
      <c r="E413" s="343"/>
      <c r="F413" s="343">
        <v>2.0</v>
      </c>
      <c r="G413" s="343"/>
      <c r="H413" s="343"/>
      <c r="I413" s="343"/>
      <c r="J413" s="343"/>
      <c r="K413" s="343">
        <v>2.0</v>
      </c>
    </row>
    <row r="414" ht="19.5" customHeight="1">
      <c r="A414" s="83" t="s">
        <v>10752</v>
      </c>
      <c r="B414" s="83">
        <v>70.0</v>
      </c>
      <c r="C414" s="83"/>
      <c r="D414" s="347" t="s">
        <v>10758</v>
      </c>
      <c r="E414" s="343"/>
      <c r="F414" s="343">
        <v>1.4</v>
      </c>
      <c r="G414" s="343"/>
      <c r="H414" s="343"/>
      <c r="I414" s="343"/>
      <c r="J414" s="343"/>
      <c r="K414" s="343">
        <v>1.4</v>
      </c>
    </row>
    <row r="415" ht="19.5" customHeight="1">
      <c r="A415" s="83" t="s">
        <v>10764</v>
      </c>
      <c r="B415" s="83">
        <v>70.0</v>
      </c>
      <c r="C415" s="83"/>
      <c r="D415" s="347" t="s">
        <v>10770</v>
      </c>
      <c r="E415" s="343"/>
      <c r="F415" s="343">
        <v>1.4</v>
      </c>
      <c r="G415" s="343"/>
      <c r="H415" s="343"/>
      <c r="I415" s="343"/>
      <c r="J415" s="343"/>
      <c r="K415" s="343">
        <v>1.4</v>
      </c>
    </row>
    <row r="416" ht="19.5" customHeight="1">
      <c r="A416" s="83" t="s">
        <v>10778</v>
      </c>
      <c r="B416" s="83">
        <v>70.0</v>
      </c>
      <c r="C416" s="83"/>
      <c r="D416" s="347" t="s">
        <v>10784</v>
      </c>
      <c r="E416" s="343"/>
      <c r="F416" s="343">
        <v>1.4</v>
      </c>
      <c r="G416" s="343"/>
      <c r="H416" s="343"/>
      <c r="I416" s="343"/>
      <c r="J416" s="343"/>
      <c r="K416" s="343">
        <v>1.4</v>
      </c>
    </row>
    <row r="417" ht="19.5" customHeight="1">
      <c r="A417" s="83" t="s">
        <v>10791</v>
      </c>
      <c r="B417" s="83">
        <v>70.0</v>
      </c>
      <c r="C417" s="83"/>
      <c r="D417" s="347" t="s">
        <v>10793</v>
      </c>
      <c r="E417" s="343"/>
      <c r="F417" s="343">
        <v>1.2</v>
      </c>
      <c r="G417" s="343"/>
      <c r="H417" s="343"/>
      <c r="I417" s="343"/>
      <c r="J417" s="343"/>
      <c r="K417" s="343">
        <v>1.2</v>
      </c>
    </row>
    <row r="418" ht="19.5" customHeight="1">
      <c r="A418" s="83" t="s">
        <v>10798</v>
      </c>
      <c r="B418" s="83">
        <v>70.0</v>
      </c>
      <c r="C418" s="83"/>
      <c r="D418" s="347" t="s">
        <v>10801</v>
      </c>
      <c r="E418" s="343"/>
      <c r="F418" s="343">
        <v>1.2</v>
      </c>
      <c r="G418" s="343"/>
      <c r="H418" s="343"/>
      <c r="I418" s="343"/>
      <c r="J418" s="343"/>
      <c r="K418" s="343">
        <v>1.2</v>
      </c>
    </row>
    <row r="419" ht="19.5" customHeight="1">
      <c r="A419" s="83" t="s">
        <v>10810</v>
      </c>
      <c r="B419" s="83">
        <v>70.0</v>
      </c>
      <c r="C419" s="83"/>
      <c r="D419" s="347" t="s">
        <v>10814</v>
      </c>
      <c r="E419" s="343"/>
      <c r="F419" s="343">
        <v>1.4</v>
      </c>
      <c r="G419" s="343"/>
      <c r="H419" s="343"/>
      <c r="I419" s="343"/>
      <c r="J419" s="343"/>
      <c r="K419" s="343">
        <v>1.4</v>
      </c>
    </row>
    <row r="420" ht="19.5" customHeight="1">
      <c r="A420" s="83"/>
      <c r="B420" s="83">
        <v>70.0</v>
      </c>
      <c r="C420" s="83"/>
      <c r="D420" s="347"/>
      <c r="E420" s="343"/>
      <c r="F420" s="343"/>
      <c r="G420" s="343"/>
      <c r="H420" s="343"/>
      <c r="I420" s="343"/>
      <c r="J420" s="343"/>
      <c r="K420" s="343"/>
    </row>
    <row r="421" ht="19.5" customHeight="1">
      <c r="A421" s="83"/>
      <c r="B421" s="83">
        <v>70.0</v>
      </c>
      <c r="C421" s="83"/>
      <c r="D421" s="350" t="s">
        <v>3590</v>
      </c>
      <c r="E421" s="343">
        <v>9.2</v>
      </c>
      <c r="F421" s="343">
        <v>14.8</v>
      </c>
      <c r="G421" s="343">
        <v>8.0</v>
      </c>
      <c r="H421" s="343">
        <v>1.2</v>
      </c>
      <c r="I421" s="343"/>
      <c r="J421" s="343"/>
      <c r="K421" s="343">
        <v>33.2</v>
      </c>
    </row>
    <row r="422" ht="19.5" customHeight="1">
      <c r="A422" s="83"/>
      <c r="B422" s="83"/>
      <c r="C422" s="83"/>
      <c r="D422" s="347"/>
      <c r="E422" s="343"/>
      <c r="F422" s="343"/>
      <c r="G422" s="343"/>
      <c r="H422" s="343"/>
      <c r="I422" s="343"/>
      <c r="J422" s="343"/>
      <c r="K422" s="343"/>
    </row>
    <row r="423" ht="19.5" customHeight="1">
      <c r="A423" s="83" t="s">
        <v>10868</v>
      </c>
      <c r="B423" s="83">
        <v>71.0</v>
      </c>
      <c r="C423" s="83"/>
      <c r="D423" s="347" t="s">
        <v>10873</v>
      </c>
      <c r="E423" s="343"/>
      <c r="F423" s="343"/>
      <c r="G423" s="343"/>
      <c r="H423" s="343">
        <v>1.2</v>
      </c>
      <c r="I423" s="343"/>
      <c r="J423" s="343"/>
      <c r="K423" s="343">
        <v>1.2</v>
      </c>
    </row>
    <row r="424" ht="19.5" customHeight="1">
      <c r="A424" s="83" t="s">
        <v>10880</v>
      </c>
      <c r="B424" s="83">
        <v>71.0</v>
      </c>
      <c r="C424" s="83"/>
      <c r="D424" s="347" t="s">
        <v>10885</v>
      </c>
      <c r="E424" s="343"/>
      <c r="F424" s="343"/>
      <c r="G424" s="343"/>
      <c r="H424" s="343">
        <v>1.2</v>
      </c>
      <c r="I424" s="343"/>
      <c r="J424" s="343"/>
      <c r="K424" s="343">
        <v>1.2</v>
      </c>
    </row>
    <row r="425" ht="19.5" customHeight="1">
      <c r="A425" s="83" t="s">
        <v>10893</v>
      </c>
      <c r="B425" s="83">
        <v>71.0</v>
      </c>
      <c r="C425" s="83"/>
      <c r="D425" s="347" t="s">
        <v>10898</v>
      </c>
      <c r="E425" s="343"/>
      <c r="F425" s="343"/>
      <c r="G425" s="343"/>
      <c r="H425" s="343">
        <v>1.2</v>
      </c>
      <c r="I425" s="343"/>
      <c r="J425" s="343"/>
      <c r="K425" s="343">
        <v>1.2</v>
      </c>
    </row>
    <row r="426" ht="19.5" customHeight="1">
      <c r="A426" s="83" t="s">
        <v>10907</v>
      </c>
      <c r="B426" s="83">
        <v>71.0</v>
      </c>
      <c r="C426" s="83"/>
      <c r="D426" s="347" t="s">
        <v>10913</v>
      </c>
      <c r="E426" s="343"/>
      <c r="F426" s="343"/>
      <c r="G426" s="343"/>
      <c r="H426" s="343">
        <v>1.2</v>
      </c>
      <c r="I426" s="343"/>
      <c r="J426" s="343"/>
      <c r="K426" s="343">
        <v>1.2</v>
      </c>
    </row>
    <row r="427" ht="19.5" customHeight="1">
      <c r="A427" s="83" t="s">
        <v>10922</v>
      </c>
      <c r="B427" s="83">
        <v>71.0</v>
      </c>
      <c r="C427" s="83"/>
      <c r="D427" s="347" t="s">
        <v>10927</v>
      </c>
      <c r="E427" s="343"/>
      <c r="F427" s="343"/>
      <c r="G427" s="343"/>
      <c r="H427" s="343"/>
      <c r="I427" s="343"/>
      <c r="J427" s="343">
        <v>2.8</v>
      </c>
      <c r="K427" s="343">
        <v>2.8</v>
      </c>
    </row>
    <row r="428" ht="19.5" customHeight="1">
      <c r="A428" s="83" t="s">
        <v>10933</v>
      </c>
      <c r="B428" s="83">
        <v>71.0</v>
      </c>
      <c r="C428" s="83"/>
      <c r="D428" s="347" t="s">
        <v>10937</v>
      </c>
      <c r="E428" s="343"/>
      <c r="F428" s="343"/>
      <c r="G428" s="343"/>
      <c r="H428" s="343"/>
      <c r="I428" s="343"/>
      <c r="J428" s="343">
        <v>2.8</v>
      </c>
      <c r="K428" s="343">
        <v>2.8</v>
      </c>
    </row>
    <row r="429" ht="19.5" customHeight="1">
      <c r="A429" s="83" t="s">
        <v>10945</v>
      </c>
      <c r="B429" s="83">
        <v>71.0</v>
      </c>
      <c r="C429" s="83"/>
      <c r="D429" s="347" t="s">
        <v>10950</v>
      </c>
      <c r="E429" s="343"/>
      <c r="F429" s="343"/>
      <c r="G429" s="343">
        <v>2.0</v>
      </c>
      <c r="H429" s="343"/>
      <c r="I429" s="343"/>
      <c r="J429" s="343"/>
      <c r="K429" s="343">
        <v>2.0</v>
      </c>
    </row>
    <row r="430" ht="19.5" customHeight="1">
      <c r="A430" s="83" t="s">
        <v>10955</v>
      </c>
      <c r="B430" s="83">
        <v>71.0</v>
      </c>
      <c r="C430" s="83"/>
      <c r="D430" s="347" t="s">
        <v>10960</v>
      </c>
      <c r="E430" s="343"/>
      <c r="F430" s="343"/>
      <c r="G430" s="343">
        <v>2.0</v>
      </c>
      <c r="H430" s="343"/>
      <c r="I430" s="343"/>
      <c r="J430" s="343"/>
      <c r="K430" s="343">
        <v>2.0</v>
      </c>
    </row>
    <row r="431" ht="19.5" customHeight="1">
      <c r="A431" s="83" t="s">
        <v>10967</v>
      </c>
      <c r="B431" s="83">
        <v>71.0</v>
      </c>
      <c r="C431" s="83"/>
      <c r="D431" s="347" t="s">
        <v>10970</v>
      </c>
      <c r="E431" s="343"/>
      <c r="F431" s="343"/>
      <c r="G431" s="343">
        <v>2.0</v>
      </c>
      <c r="H431" s="343"/>
      <c r="I431" s="343"/>
      <c r="J431" s="343"/>
      <c r="K431" s="343">
        <v>2.0</v>
      </c>
    </row>
    <row r="432" ht="19.5" customHeight="1">
      <c r="A432" s="83" t="s">
        <v>10977</v>
      </c>
      <c r="B432" s="83">
        <v>71.0</v>
      </c>
      <c r="C432" s="83"/>
      <c r="D432" s="347" t="s">
        <v>10980</v>
      </c>
      <c r="E432" s="343"/>
      <c r="F432" s="343">
        <v>4.8</v>
      </c>
      <c r="G432" s="343"/>
      <c r="H432" s="343"/>
      <c r="I432" s="343"/>
      <c r="J432" s="343"/>
      <c r="K432" s="343">
        <v>4.8</v>
      </c>
    </row>
    <row r="433" ht="19.5" customHeight="1">
      <c r="A433" s="83" t="s">
        <v>10985</v>
      </c>
      <c r="B433" s="83">
        <v>71.0</v>
      </c>
      <c r="C433" s="83"/>
      <c r="D433" s="347" t="s">
        <v>10988</v>
      </c>
      <c r="E433" s="343"/>
      <c r="F433" s="343">
        <v>1.4</v>
      </c>
      <c r="G433" s="343"/>
      <c r="H433" s="343"/>
      <c r="I433" s="343"/>
      <c r="J433" s="343"/>
      <c r="K433" s="343">
        <v>1.4</v>
      </c>
    </row>
    <row r="434" ht="19.5" customHeight="1">
      <c r="A434" s="83" t="s">
        <v>10993</v>
      </c>
      <c r="B434" s="83" t="s">
        <v>10196</v>
      </c>
      <c r="C434" s="83"/>
      <c r="D434" s="335" t="s">
        <v>10999</v>
      </c>
      <c r="E434" s="343"/>
      <c r="F434" s="343">
        <v>1.4</v>
      </c>
      <c r="G434" s="343"/>
      <c r="H434" s="343"/>
      <c r="I434" s="343"/>
      <c r="J434" s="343"/>
      <c r="K434" s="343">
        <v>1.4</v>
      </c>
    </row>
    <row r="435" ht="19.5" customHeight="1">
      <c r="A435" s="83" t="s">
        <v>11005</v>
      </c>
      <c r="B435" s="83">
        <v>71.0</v>
      </c>
      <c r="C435" s="83"/>
      <c r="D435" s="347" t="s">
        <v>11009</v>
      </c>
      <c r="E435" s="343"/>
      <c r="F435" s="343">
        <v>1.4</v>
      </c>
      <c r="G435" s="343"/>
      <c r="H435" s="343"/>
      <c r="I435" s="343"/>
      <c r="J435" s="343"/>
      <c r="K435" s="343">
        <v>1.4</v>
      </c>
    </row>
    <row r="436" ht="19.5" customHeight="1">
      <c r="A436" s="83" t="s">
        <v>11021</v>
      </c>
      <c r="B436" s="83">
        <v>71.0</v>
      </c>
      <c r="C436" s="83"/>
      <c r="D436" s="347" t="s">
        <v>11027</v>
      </c>
      <c r="E436" s="343"/>
      <c r="F436" s="343">
        <v>1.2</v>
      </c>
      <c r="G436" s="343"/>
      <c r="H436" s="343"/>
      <c r="I436" s="343"/>
      <c r="J436" s="343"/>
      <c r="K436" s="343">
        <v>1.2</v>
      </c>
    </row>
    <row r="437" ht="19.5" customHeight="1">
      <c r="A437" s="83" t="s">
        <v>11036</v>
      </c>
      <c r="B437" s="83">
        <v>71.0</v>
      </c>
      <c r="C437" s="83"/>
      <c r="D437" s="347" t="s">
        <v>11039</v>
      </c>
      <c r="E437" s="343"/>
      <c r="F437" s="343">
        <v>1.2</v>
      </c>
      <c r="G437" s="343"/>
      <c r="H437" s="343"/>
      <c r="I437" s="343"/>
      <c r="J437" s="343"/>
      <c r="K437" s="343">
        <v>1.2</v>
      </c>
    </row>
    <row r="438" ht="19.5" customHeight="1">
      <c r="A438" s="83" t="s">
        <v>11354</v>
      </c>
      <c r="B438" s="83">
        <v>71.0</v>
      </c>
      <c r="C438" s="83"/>
      <c r="D438" s="347" t="s">
        <v>11360</v>
      </c>
      <c r="E438" s="343"/>
      <c r="F438" s="343">
        <v>1.4</v>
      </c>
      <c r="G438" s="343"/>
      <c r="H438" s="343"/>
      <c r="I438" s="343"/>
      <c r="J438" s="343"/>
      <c r="K438" s="343">
        <v>1.4</v>
      </c>
    </row>
    <row r="439" ht="19.5" customHeight="1">
      <c r="A439" s="83" t="s">
        <v>11369</v>
      </c>
      <c r="B439" s="83">
        <v>71.0</v>
      </c>
      <c r="C439" s="83"/>
      <c r="D439" s="347" t="s">
        <v>11374</v>
      </c>
      <c r="E439" s="343"/>
      <c r="F439" s="343">
        <v>1.0</v>
      </c>
      <c r="G439" s="343"/>
      <c r="H439" s="343"/>
      <c r="I439" s="343"/>
      <c r="J439" s="343"/>
      <c r="K439" s="343">
        <v>1.0</v>
      </c>
    </row>
    <row r="440" ht="19.5" customHeight="1">
      <c r="A440" s="83" t="s">
        <v>11379</v>
      </c>
      <c r="B440" s="83">
        <v>71.0</v>
      </c>
      <c r="C440" s="83"/>
      <c r="D440" s="347" t="s">
        <v>11384</v>
      </c>
      <c r="E440" s="343"/>
      <c r="F440" s="343">
        <v>1.0</v>
      </c>
      <c r="G440" s="343"/>
      <c r="H440" s="343"/>
      <c r="I440" s="343"/>
      <c r="J440" s="343"/>
      <c r="K440" s="343">
        <v>1.0</v>
      </c>
    </row>
    <row r="441" ht="19.5" customHeight="1">
      <c r="A441" s="83"/>
      <c r="B441" s="83">
        <v>71.0</v>
      </c>
      <c r="C441" s="83"/>
      <c r="D441" s="347"/>
      <c r="E441" s="343"/>
      <c r="F441" s="343"/>
      <c r="G441" s="343"/>
      <c r="H441" s="343"/>
      <c r="I441" s="343"/>
      <c r="J441" s="343"/>
      <c r="K441" s="343"/>
    </row>
    <row r="442" ht="19.5" customHeight="1">
      <c r="A442" s="83"/>
      <c r="B442" s="83">
        <v>71.0</v>
      </c>
      <c r="C442" s="83"/>
      <c r="D442" s="350" t="s">
        <v>3590</v>
      </c>
      <c r="E442" s="343"/>
      <c r="F442" s="343">
        <v>14.8</v>
      </c>
      <c r="G442" s="343">
        <v>6.0</v>
      </c>
      <c r="H442" s="343">
        <v>4.8</v>
      </c>
      <c r="I442" s="343"/>
      <c r="J442" s="343">
        <v>5.6</v>
      </c>
      <c r="K442" s="343">
        <v>31.2</v>
      </c>
    </row>
    <row r="443" ht="19.5" customHeight="1">
      <c r="A443" s="154"/>
      <c r="B443" s="154"/>
      <c r="C443" s="154"/>
      <c r="D443" s="354"/>
      <c r="E443" s="355"/>
      <c r="F443" s="355"/>
      <c r="G443" s="355"/>
      <c r="H443" s="355"/>
      <c r="I443" s="355"/>
      <c r="J443" s="355"/>
      <c r="K443" s="355"/>
    </row>
    <row r="444" ht="19.5" customHeight="1">
      <c r="A444" s="83"/>
      <c r="B444" s="83"/>
      <c r="C444" s="83"/>
      <c r="D444" s="347"/>
      <c r="E444" s="343"/>
      <c r="F444" s="343"/>
      <c r="G444" s="343"/>
      <c r="H444" s="343"/>
      <c r="I444" s="343"/>
      <c r="J444" s="343"/>
      <c r="K444" s="343"/>
    </row>
    <row r="445" ht="19.5" customHeight="1">
      <c r="A445" s="83" t="s">
        <v>11407</v>
      </c>
      <c r="B445" s="83">
        <v>72.0</v>
      </c>
      <c r="C445" s="83"/>
      <c r="D445" s="347" t="s">
        <v>11410</v>
      </c>
      <c r="E445" s="343"/>
      <c r="F445" s="343"/>
      <c r="G445" s="343">
        <v>2.0</v>
      </c>
      <c r="H445" s="343"/>
      <c r="I445" s="343"/>
      <c r="J445" s="343"/>
      <c r="K445" s="343">
        <v>2.0</v>
      </c>
    </row>
    <row r="446" ht="19.5" customHeight="1">
      <c r="A446" s="83" t="s">
        <v>11417</v>
      </c>
      <c r="B446" s="83">
        <v>72.0</v>
      </c>
      <c r="C446" s="83"/>
      <c r="D446" s="347" t="s">
        <v>11420</v>
      </c>
      <c r="E446" s="343"/>
      <c r="F446" s="343"/>
      <c r="G446" s="343">
        <v>2.0</v>
      </c>
      <c r="H446" s="343"/>
      <c r="I446" s="343"/>
      <c r="J446" s="343"/>
      <c r="K446" s="343">
        <v>2.0</v>
      </c>
    </row>
    <row r="447" ht="19.5" customHeight="1">
      <c r="A447" s="83" t="s">
        <v>11423</v>
      </c>
      <c r="B447" s="83">
        <v>72.0</v>
      </c>
      <c r="C447" s="83"/>
      <c r="D447" s="347" t="s">
        <v>11426</v>
      </c>
      <c r="E447" s="343"/>
      <c r="F447" s="343"/>
      <c r="G447" s="343">
        <v>2.0</v>
      </c>
      <c r="H447" s="343"/>
      <c r="I447" s="343"/>
      <c r="J447" s="343"/>
      <c r="K447" s="343">
        <v>2.0</v>
      </c>
    </row>
    <row r="448" ht="19.5" customHeight="1">
      <c r="A448" s="83" t="s">
        <v>11430</v>
      </c>
      <c r="B448" s="83">
        <v>72.0</v>
      </c>
      <c r="C448" s="83"/>
      <c r="D448" s="347" t="s">
        <v>11436</v>
      </c>
      <c r="E448" s="343"/>
      <c r="F448" s="343"/>
      <c r="G448" s="343">
        <v>2.0</v>
      </c>
      <c r="H448" s="343"/>
      <c r="I448" s="343"/>
      <c r="J448" s="343"/>
      <c r="K448" s="343">
        <v>2.0</v>
      </c>
    </row>
    <row r="449" ht="19.5" customHeight="1">
      <c r="A449" s="83" t="s">
        <v>11440</v>
      </c>
      <c r="B449" s="83">
        <v>72.0</v>
      </c>
      <c r="C449" s="83"/>
      <c r="D449" s="347" t="s">
        <v>11443</v>
      </c>
      <c r="E449" s="343"/>
      <c r="F449" s="343"/>
      <c r="G449" s="343">
        <v>2.0</v>
      </c>
      <c r="H449" s="343"/>
      <c r="I449" s="343"/>
      <c r="J449" s="343"/>
      <c r="K449" s="343">
        <v>2.0</v>
      </c>
    </row>
    <row r="450" ht="19.5" customHeight="1">
      <c r="A450" s="83" t="s">
        <v>11448</v>
      </c>
      <c r="B450" s="83">
        <v>72.0</v>
      </c>
      <c r="C450" s="83"/>
      <c r="D450" s="347" t="s">
        <v>11450</v>
      </c>
      <c r="E450" s="343"/>
      <c r="F450" s="343"/>
      <c r="G450" s="343"/>
      <c r="H450" s="343"/>
      <c r="I450" s="343"/>
      <c r="J450" s="343">
        <v>4.8</v>
      </c>
      <c r="K450" s="343">
        <v>4.8</v>
      </c>
    </row>
    <row r="451" ht="19.5" customHeight="1">
      <c r="A451" s="83" t="s">
        <v>11455</v>
      </c>
      <c r="B451" s="83">
        <v>72.0</v>
      </c>
      <c r="C451" s="83"/>
      <c r="D451" s="347" t="s">
        <v>11459</v>
      </c>
      <c r="E451" s="343"/>
      <c r="F451" s="343">
        <v>4.8</v>
      </c>
      <c r="G451" s="343"/>
      <c r="H451" s="343"/>
      <c r="I451" s="343"/>
      <c r="J451" s="343"/>
      <c r="K451" s="343">
        <v>4.8</v>
      </c>
    </row>
    <row r="452" ht="19.5" customHeight="1">
      <c r="A452" s="83" t="s">
        <v>11462</v>
      </c>
      <c r="B452" s="83">
        <v>72.0</v>
      </c>
      <c r="C452" s="83"/>
      <c r="D452" s="347" t="s">
        <v>11465</v>
      </c>
      <c r="E452" s="343"/>
      <c r="F452" s="343">
        <v>1.4</v>
      </c>
      <c r="G452" s="343"/>
      <c r="H452" s="343"/>
      <c r="I452" s="343"/>
      <c r="J452" s="343"/>
      <c r="K452" s="343">
        <v>1.4</v>
      </c>
    </row>
    <row r="453" ht="19.5" customHeight="1">
      <c r="A453" s="83" t="s">
        <v>11468</v>
      </c>
      <c r="B453" s="83">
        <v>72.0</v>
      </c>
      <c r="C453" s="83"/>
      <c r="D453" s="347" t="s">
        <v>11470</v>
      </c>
      <c r="E453" s="343"/>
      <c r="F453" s="343">
        <v>1.4</v>
      </c>
      <c r="G453" s="343"/>
      <c r="H453" s="343"/>
      <c r="I453" s="343"/>
      <c r="J453" s="343"/>
      <c r="K453" s="343">
        <v>1.4</v>
      </c>
    </row>
    <row r="454" ht="19.5" customHeight="1">
      <c r="A454" s="83" t="s">
        <v>11475</v>
      </c>
      <c r="B454" s="83">
        <v>72.0</v>
      </c>
      <c r="C454" s="83"/>
      <c r="D454" s="347" t="s">
        <v>11477</v>
      </c>
      <c r="E454" s="343"/>
      <c r="F454" s="343">
        <v>1.4</v>
      </c>
      <c r="G454" s="343"/>
      <c r="H454" s="343"/>
      <c r="I454" s="343"/>
      <c r="J454" s="343"/>
      <c r="K454" s="343">
        <v>1.4</v>
      </c>
    </row>
    <row r="455" ht="19.5" customHeight="1">
      <c r="A455" s="83" t="s">
        <v>11482</v>
      </c>
      <c r="B455" s="83">
        <v>72.0</v>
      </c>
      <c r="C455" s="83"/>
      <c r="D455" s="347" t="s">
        <v>11485</v>
      </c>
      <c r="E455" s="343"/>
      <c r="F455" s="343">
        <v>1.4</v>
      </c>
      <c r="G455" s="343"/>
      <c r="H455" s="343"/>
      <c r="I455" s="343"/>
      <c r="J455" s="343"/>
      <c r="K455" s="343">
        <v>1.4</v>
      </c>
    </row>
    <row r="456" ht="19.5" customHeight="1">
      <c r="A456" s="83" t="s">
        <v>11490</v>
      </c>
      <c r="B456" s="83">
        <v>72.0</v>
      </c>
      <c r="C456" s="83"/>
      <c r="D456" s="347" t="s">
        <v>11494</v>
      </c>
      <c r="E456" s="343"/>
      <c r="F456" s="343">
        <v>1.0</v>
      </c>
      <c r="G456" s="343"/>
      <c r="H456" s="343"/>
      <c r="I456" s="343"/>
      <c r="J456" s="343"/>
      <c r="K456" s="343">
        <v>1.0</v>
      </c>
    </row>
    <row r="457" ht="19.5" customHeight="1">
      <c r="A457" s="83" t="s">
        <v>11498</v>
      </c>
      <c r="B457" s="83">
        <v>72.0</v>
      </c>
      <c r="C457" s="83"/>
      <c r="D457" s="347" t="s">
        <v>11500</v>
      </c>
      <c r="E457" s="343"/>
      <c r="F457" s="343">
        <v>1.0</v>
      </c>
      <c r="G457" s="343"/>
      <c r="H457" s="343"/>
      <c r="I457" s="343"/>
      <c r="J457" s="343"/>
      <c r="K457" s="343">
        <v>1.0</v>
      </c>
    </row>
    <row r="458" ht="19.5" customHeight="1">
      <c r="A458" s="83" t="s">
        <v>11506</v>
      </c>
      <c r="B458" s="83">
        <v>72.0</v>
      </c>
      <c r="C458" s="83"/>
      <c r="D458" s="347" t="s">
        <v>11510</v>
      </c>
      <c r="E458" s="343"/>
      <c r="F458" s="343">
        <v>1.2</v>
      </c>
      <c r="G458" s="343"/>
      <c r="H458" s="343"/>
      <c r="I458" s="343"/>
      <c r="J458" s="343"/>
      <c r="K458" s="343">
        <v>1.2</v>
      </c>
    </row>
    <row r="459" ht="19.5" customHeight="1">
      <c r="A459" s="83" t="s">
        <v>11514</v>
      </c>
      <c r="B459" s="83">
        <v>72.0</v>
      </c>
      <c r="C459" s="83"/>
      <c r="D459" s="347" t="s">
        <v>11519</v>
      </c>
      <c r="E459" s="343"/>
      <c r="F459" s="343">
        <v>1.2</v>
      </c>
      <c r="G459" s="343"/>
      <c r="H459" s="343"/>
      <c r="I459" s="343"/>
      <c r="J459" s="343"/>
      <c r="K459" s="343">
        <v>1.2</v>
      </c>
    </row>
    <row r="460" ht="19.5" customHeight="1">
      <c r="A460" s="83"/>
      <c r="B460" s="83">
        <v>72.0</v>
      </c>
      <c r="C460" s="83"/>
      <c r="D460" s="347"/>
      <c r="E460" s="343"/>
      <c r="F460" s="343"/>
      <c r="G460" s="343"/>
      <c r="H460" s="343"/>
      <c r="I460" s="343"/>
      <c r="J460" s="343"/>
      <c r="K460" s="343"/>
    </row>
    <row r="461" ht="19.5" customHeight="1">
      <c r="A461" s="83"/>
      <c r="B461" s="83">
        <v>72.0</v>
      </c>
      <c r="C461" s="83"/>
      <c r="D461" s="350" t="s">
        <v>3590</v>
      </c>
      <c r="E461" s="343"/>
      <c r="F461" s="343">
        <v>14.8</v>
      </c>
      <c r="G461" s="343">
        <v>10.0</v>
      </c>
      <c r="H461" s="343"/>
      <c r="I461" s="343"/>
      <c r="J461" s="343">
        <v>4.8</v>
      </c>
      <c r="K461" s="343">
        <v>29.6</v>
      </c>
    </row>
    <row r="462" ht="19.5" customHeight="1">
      <c r="A462" s="83"/>
      <c r="B462" s="83"/>
      <c r="C462" s="83"/>
      <c r="D462" s="347"/>
      <c r="E462" s="343"/>
      <c r="F462" s="343"/>
      <c r="G462" s="343"/>
      <c r="H462" s="343"/>
      <c r="I462" s="343"/>
      <c r="J462" s="343"/>
      <c r="K462" s="343"/>
    </row>
    <row r="463" ht="19.5" customHeight="1">
      <c r="A463" s="83"/>
      <c r="B463" s="83"/>
      <c r="C463" s="83"/>
      <c r="D463" s="350" t="s">
        <v>10666</v>
      </c>
      <c r="E463" s="343">
        <v>9.2</v>
      </c>
      <c r="F463" s="343">
        <v>59.2</v>
      </c>
      <c r="G463" s="343">
        <v>30.0</v>
      </c>
      <c r="H463" s="343">
        <v>6.0</v>
      </c>
      <c r="I463" s="343"/>
      <c r="J463" s="343">
        <v>24.8</v>
      </c>
      <c r="K463" s="343">
        <v>129.2</v>
      </c>
    </row>
    <row r="464" ht="19.5" customHeight="1">
      <c r="A464" s="154"/>
      <c r="B464" s="154"/>
      <c r="C464" s="154"/>
      <c r="D464" s="354"/>
      <c r="E464" s="355"/>
      <c r="F464" s="355"/>
      <c r="G464" s="355"/>
      <c r="H464" s="355"/>
      <c r="I464" s="355"/>
      <c r="J464" s="355"/>
      <c r="K464" s="355"/>
    </row>
    <row r="465" ht="19.5" customHeight="1">
      <c r="A465" s="83"/>
      <c r="B465" s="83"/>
      <c r="C465" s="83"/>
      <c r="D465" s="347"/>
      <c r="E465" s="343"/>
      <c r="F465" s="343"/>
      <c r="G465" s="343"/>
      <c r="H465" s="343"/>
      <c r="I465" s="343"/>
      <c r="J465" s="343"/>
      <c r="K465" s="343"/>
    </row>
    <row r="466" ht="19.5" customHeight="1">
      <c r="A466" s="83"/>
      <c r="B466" s="83"/>
      <c r="C466" s="83"/>
      <c r="D466" s="347" t="s">
        <v>10684</v>
      </c>
      <c r="E466" s="343"/>
      <c r="F466" s="343"/>
      <c r="G466" s="343"/>
      <c r="H466" s="343"/>
      <c r="I466" s="343"/>
      <c r="J466" s="343"/>
      <c r="K466" s="343"/>
    </row>
    <row r="467" ht="19.5" customHeight="1">
      <c r="A467" s="83"/>
      <c r="B467" s="83"/>
      <c r="C467" s="83"/>
      <c r="D467" s="347"/>
      <c r="E467" s="343"/>
      <c r="F467" s="343"/>
      <c r="G467" s="343"/>
      <c r="H467" s="343"/>
      <c r="I467" s="343"/>
      <c r="J467" s="343"/>
      <c r="K467" s="343"/>
    </row>
    <row r="468" ht="19.5" customHeight="1">
      <c r="A468" s="83" t="s">
        <v>11564</v>
      </c>
      <c r="B468" s="83">
        <v>69.0</v>
      </c>
      <c r="C468" s="83"/>
      <c r="D468" s="347" t="s">
        <v>11565</v>
      </c>
      <c r="E468" s="343">
        <v>4.0</v>
      </c>
      <c r="F468" s="343"/>
      <c r="G468" s="343"/>
      <c r="H468" s="343"/>
      <c r="I468" s="343"/>
      <c r="J468" s="343"/>
      <c r="K468" s="343">
        <v>4.0</v>
      </c>
    </row>
    <row r="469" ht="19.5" customHeight="1">
      <c r="A469" s="83" t="s">
        <v>11570</v>
      </c>
      <c r="B469" s="83">
        <v>69.0</v>
      </c>
      <c r="C469" s="83"/>
      <c r="D469" s="347" t="s">
        <v>11572</v>
      </c>
      <c r="E469" s="343">
        <v>6.0</v>
      </c>
      <c r="F469" s="343"/>
      <c r="G469" s="343"/>
      <c r="H469" s="343"/>
      <c r="I469" s="343"/>
      <c r="J469" s="343"/>
      <c r="K469" s="343">
        <v>6.0</v>
      </c>
    </row>
    <row r="470" ht="19.5" customHeight="1">
      <c r="A470" s="83" t="s">
        <v>11576</v>
      </c>
      <c r="B470" s="83">
        <v>69.0</v>
      </c>
      <c r="C470" s="83"/>
      <c r="D470" s="347" t="s">
        <v>11579</v>
      </c>
      <c r="E470" s="343">
        <v>4.0</v>
      </c>
      <c r="F470" s="343"/>
      <c r="G470" s="343"/>
      <c r="H470" s="343"/>
      <c r="I470" s="343"/>
      <c r="J470" s="343"/>
      <c r="K470" s="343">
        <v>4.0</v>
      </c>
    </row>
    <row r="471" ht="19.5" customHeight="1">
      <c r="A471" s="83" t="s">
        <v>11583</v>
      </c>
      <c r="B471" s="83">
        <v>69.0</v>
      </c>
      <c r="C471" s="83"/>
      <c r="D471" s="347" t="s">
        <v>11588</v>
      </c>
      <c r="E471" s="343">
        <v>6.0</v>
      </c>
      <c r="F471" s="343"/>
      <c r="G471" s="343"/>
      <c r="H471" s="343"/>
      <c r="I471" s="343"/>
      <c r="J471" s="343"/>
      <c r="K471" s="343">
        <v>6.0</v>
      </c>
    </row>
    <row r="472" ht="19.5" customHeight="1">
      <c r="A472" s="83" t="s">
        <v>11594</v>
      </c>
      <c r="B472" s="83">
        <v>69.0</v>
      </c>
      <c r="C472" s="83"/>
      <c r="D472" s="347" t="s">
        <v>11595</v>
      </c>
      <c r="E472" s="343">
        <v>4.0</v>
      </c>
      <c r="F472" s="343"/>
      <c r="G472" s="343"/>
      <c r="H472" s="343"/>
      <c r="I472" s="343"/>
      <c r="J472" s="343"/>
      <c r="K472" s="343">
        <v>4.0</v>
      </c>
    </row>
    <row r="473" ht="19.5" customHeight="1">
      <c r="A473" s="83" t="s">
        <v>11597</v>
      </c>
      <c r="B473" s="83">
        <v>69.0</v>
      </c>
      <c r="C473" s="83"/>
      <c r="D473" s="347" t="s">
        <v>11598</v>
      </c>
      <c r="E473" s="343">
        <v>6.0</v>
      </c>
      <c r="F473" s="343"/>
      <c r="G473" s="343"/>
      <c r="H473" s="343"/>
      <c r="I473" s="343"/>
      <c r="J473" s="343"/>
      <c r="K473" s="343">
        <v>6.0</v>
      </c>
    </row>
    <row r="474" ht="19.5" customHeight="1">
      <c r="A474" s="83" t="s">
        <v>11601</v>
      </c>
      <c r="B474" s="83">
        <v>69.0</v>
      </c>
      <c r="C474" s="83"/>
      <c r="D474" s="347" t="s">
        <v>11604</v>
      </c>
      <c r="E474" s="343">
        <v>4.0</v>
      </c>
      <c r="F474" s="343"/>
      <c r="G474" s="343"/>
      <c r="H474" s="343"/>
      <c r="I474" s="343"/>
      <c r="J474" s="343"/>
      <c r="K474" s="343">
        <v>4.0</v>
      </c>
    </row>
    <row r="475" ht="19.5" customHeight="1">
      <c r="A475" s="83" t="s">
        <v>11613</v>
      </c>
      <c r="B475" s="83">
        <v>69.0</v>
      </c>
      <c r="C475" s="83"/>
      <c r="D475" s="347" t="s">
        <v>11616</v>
      </c>
      <c r="E475" s="343">
        <v>4.0</v>
      </c>
      <c r="F475" s="343"/>
      <c r="G475" s="343"/>
      <c r="H475" s="343"/>
      <c r="I475" s="343"/>
      <c r="J475" s="343"/>
      <c r="K475" s="343">
        <v>4.0</v>
      </c>
    </row>
    <row r="476" ht="19.5" customHeight="1">
      <c r="A476" s="83" t="s">
        <v>11622</v>
      </c>
      <c r="B476" s="83">
        <v>69.0</v>
      </c>
      <c r="C476" s="83"/>
      <c r="D476" s="347" t="s">
        <v>11625</v>
      </c>
      <c r="E476" s="343"/>
      <c r="F476" s="343"/>
      <c r="G476" s="343"/>
      <c r="H476" s="343"/>
      <c r="I476" s="343">
        <v>2.0</v>
      </c>
      <c r="J476" s="343"/>
      <c r="K476" s="343">
        <v>2.0</v>
      </c>
    </row>
    <row r="477" ht="19.5" customHeight="1">
      <c r="A477" s="83" t="s">
        <v>11629</v>
      </c>
      <c r="B477" s="83">
        <v>69.0</v>
      </c>
      <c r="C477" s="83"/>
      <c r="D477" s="347" t="s">
        <v>11634</v>
      </c>
      <c r="E477" s="343"/>
      <c r="F477" s="343"/>
      <c r="G477" s="343"/>
      <c r="H477" s="343"/>
      <c r="I477" s="343">
        <v>2.0</v>
      </c>
      <c r="J477" s="343"/>
      <c r="K477" s="343">
        <v>2.0</v>
      </c>
    </row>
    <row r="478" ht="19.5" customHeight="1">
      <c r="A478" s="83" t="s">
        <v>11637</v>
      </c>
      <c r="B478" s="83">
        <v>69.0</v>
      </c>
      <c r="C478" s="83"/>
      <c r="D478" s="347" t="s">
        <v>11639</v>
      </c>
      <c r="E478" s="343"/>
      <c r="F478" s="343"/>
      <c r="G478" s="343"/>
      <c r="H478" s="343"/>
      <c r="I478" s="343"/>
      <c r="J478" s="343">
        <v>2.0</v>
      </c>
      <c r="K478" s="343">
        <v>2.0</v>
      </c>
    </row>
    <row r="479" ht="19.5" customHeight="1">
      <c r="A479" s="83"/>
      <c r="B479" s="83">
        <v>69.0</v>
      </c>
      <c r="C479" s="83"/>
      <c r="D479" s="347"/>
      <c r="E479" s="343"/>
      <c r="F479" s="343"/>
      <c r="G479" s="343"/>
      <c r="H479" s="343"/>
      <c r="I479" s="343"/>
      <c r="J479" s="343"/>
      <c r="K479" s="343"/>
    </row>
    <row r="480" ht="19.5" customHeight="1">
      <c r="A480" s="83"/>
      <c r="B480" s="83">
        <v>69.0</v>
      </c>
      <c r="C480" s="83"/>
      <c r="D480" s="350" t="s">
        <v>3590</v>
      </c>
      <c r="E480" s="343">
        <v>38.0</v>
      </c>
      <c r="F480" s="343"/>
      <c r="G480" s="343"/>
      <c r="H480" s="343"/>
      <c r="I480" s="343">
        <v>4.0</v>
      </c>
      <c r="J480" s="343">
        <v>2.0</v>
      </c>
      <c r="K480" s="343">
        <v>44.0</v>
      </c>
    </row>
    <row r="481" ht="19.5" customHeight="1">
      <c r="A481" s="83"/>
      <c r="B481" s="83"/>
      <c r="C481" s="83"/>
      <c r="D481" s="347"/>
      <c r="E481" s="343"/>
      <c r="F481" s="343"/>
      <c r="G481" s="343"/>
      <c r="H481" s="343"/>
      <c r="I481" s="343"/>
      <c r="J481" s="343"/>
      <c r="K481" s="343"/>
    </row>
    <row r="482" ht="19.5" customHeight="1">
      <c r="A482" s="83" t="s">
        <v>11650</v>
      </c>
      <c r="B482" s="83">
        <v>73.0</v>
      </c>
      <c r="C482" s="83"/>
      <c r="D482" s="347" t="s">
        <v>11655</v>
      </c>
      <c r="E482" s="343">
        <v>10.0</v>
      </c>
      <c r="F482" s="343"/>
      <c r="G482" s="343"/>
      <c r="H482" s="343"/>
      <c r="I482" s="343"/>
      <c r="J482" s="343"/>
      <c r="K482" s="343">
        <v>10.0</v>
      </c>
    </row>
    <row r="483" ht="19.5" customHeight="1">
      <c r="A483" s="83" t="s">
        <v>11695</v>
      </c>
      <c r="B483" s="83">
        <v>73.0</v>
      </c>
      <c r="C483" s="83"/>
      <c r="D483" s="347" t="s">
        <v>11697</v>
      </c>
      <c r="E483" s="343">
        <v>8.0</v>
      </c>
      <c r="F483" s="343"/>
      <c r="G483" s="343"/>
      <c r="H483" s="343"/>
      <c r="I483" s="343"/>
      <c r="J483" s="343"/>
      <c r="K483" s="343">
        <v>8.0</v>
      </c>
    </row>
    <row r="484" ht="19.5" customHeight="1">
      <c r="A484" s="83" t="s">
        <v>11703</v>
      </c>
      <c r="B484" s="83">
        <v>73.0</v>
      </c>
      <c r="C484" s="83"/>
      <c r="D484" s="347" t="s">
        <v>11706</v>
      </c>
      <c r="E484" s="343">
        <v>4.0</v>
      </c>
      <c r="F484" s="343"/>
      <c r="G484" s="343"/>
      <c r="H484" s="343"/>
      <c r="I484" s="343"/>
      <c r="J484" s="343"/>
      <c r="K484" s="343">
        <v>4.0</v>
      </c>
    </row>
    <row r="485" ht="19.5" customHeight="1">
      <c r="A485" s="83" t="s">
        <v>11710</v>
      </c>
      <c r="B485" s="83">
        <v>73.0</v>
      </c>
      <c r="C485" s="83"/>
      <c r="D485" s="347" t="s">
        <v>11715</v>
      </c>
      <c r="E485" s="343">
        <v>4.0</v>
      </c>
      <c r="F485" s="343"/>
      <c r="G485" s="343"/>
      <c r="H485" s="343"/>
      <c r="I485" s="343"/>
      <c r="J485" s="343"/>
      <c r="K485" s="343">
        <v>4.0</v>
      </c>
    </row>
    <row r="486" ht="19.5" customHeight="1">
      <c r="A486" s="83" t="s">
        <v>11722</v>
      </c>
      <c r="B486" s="83">
        <v>73.0</v>
      </c>
      <c r="C486" s="83"/>
      <c r="D486" s="347" t="s">
        <v>11727</v>
      </c>
      <c r="E486" s="343">
        <v>4.0</v>
      </c>
      <c r="F486" s="343"/>
      <c r="G486" s="343"/>
      <c r="H486" s="343"/>
      <c r="I486" s="343"/>
      <c r="J486" s="343"/>
      <c r="K486" s="343">
        <v>4.0</v>
      </c>
    </row>
    <row r="487" ht="19.5" customHeight="1">
      <c r="A487" s="83" t="s">
        <v>11735</v>
      </c>
      <c r="B487" s="83">
        <v>73.0</v>
      </c>
      <c r="C487" s="83"/>
      <c r="D487" s="347" t="s">
        <v>11739</v>
      </c>
      <c r="E487" s="343"/>
      <c r="F487" s="343"/>
      <c r="G487" s="343"/>
      <c r="H487" s="343"/>
      <c r="I487" s="343"/>
      <c r="J487" s="343">
        <v>4.0</v>
      </c>
      <c r="K487" s="343">
        <v>4.0</v>
      </c>
    </row>
    <row r="488" ht="19.5" customHeight="1">
      <c r="A488" s="83"/>
      <c r="B488" s="83">
        <v>73.0</v>
      </c>
      <c r="C488" s="83"/>
      <c r="D488" s="347"/>
      <c r="E488" s="343"/>
      <c r="F488" s="343"/>
      <c r="G488" s="343"/>
      <c r="H488" s="343"/>
      <c r="I488" s="343"/>
      <c r="J488" s="343"/>
      <c r="K488" s="343"/>
    </row>
    <row r="489" ht="19.5" customHeight="1">
      <c r="A489" s="83"/>
      <c r="B489" s="83">
        <v>73.0</v>
      </c>
      <c r="C489" s="83"/>
      <c r="D489" s="350" t="s">
        <v>3590</v>
      </c>
      <c r="E489" s="343">
        <v>30.0</v>
      </c>
      <c r="F489" s="343"/>
      <c r="G489" s="343"/>
      <c r="H489" s="343"/>
      <c r="I489" s="343"/>
      <c r="J489" s="343">
        <v>4.0</v>
      </c>
      <c r="K489" s="343">
        <v>34.0</v>
      </c>
    </row>
    <row r="490" ht="19.5" customHeight="1">
      <c r="A490" s="154"/>
      <c r="B490" s="154"/>
      <c r="C490" s="154"/>
      <c r="D490" s="354"/>
      <c r="E490" s="355"/>
      <c r="F490" s="355"/>
      <c r="G490" s="355"/>
      <c r="H490" s="355"/>
      <c r="I490" s="355"/>
      <c r="J490" s="355"/>
      <c r="K490" s="355"/>
    </row>
    <row r="491" ht="19.5" customHeight="1">
      <c r="A491" s="83"/>
      <c r="B491" s="83"/>
      <c r="C491" s="83"/>
      <c r="D491" s="347"/>
      <c r="E491" s="343"/>
      <c r="F491" s="343"/>
      <c r="G491" s="343"/>
      <c r="H491" s="343"/>
      <c r="I491" s="343"/>
      <c r="J491" s="343"/>
      <c r="K491" s="343"/>
    </row>
    <row r="492" ht="19.5" customHeight="1">
      <c r="A492" s="83" t="s">
        <v>11765</v>
      </c>
      <c r="B492" s="83">
        <v>74.0</v>
      </c>
      <c r="C492" s="83"/>
      <c r="D492" s="347" t="s">
        <v>11769</v>
      </c>
      <c r="E492" s="343">
        <v>4.0</v>
      </c>
      <c r="F492" s="343"/>
      <c r="G492" s="343"/>
      <c r="H492" s="343"/>
      <c r="I492" s="343"/>
      <c r="J492" s="343"/>
      <c r="K492" s="343">
        <v>4.0</v>
      </c>
    </row>
    <row r="493" ht="19.5" customHeight="1">
      <c r="A493" s="83" t="s">
        <v>11774</v>
      </c>
      <c r="B493" s="83">
        <v>74.0</v>
      </c>
      <c r="C493" s="83"/>
      <c r="D493" s="347" t="s">
        <v>11777</v>
      </c>
      <c r="E493" s="343">
        <v>4.0</v>
      </c>
      <c r="F493" s="343"/>
      <c r="G493" s="343"/>
      <c r="H493" s="343"/>
      <c r="I493" s="343"/>
      <c r="J493" s="343"/>
      <c r="K493" s="343">
        <v>4.0</v>
      </c>
    </row>
    <row r="494" ht="19.5" customHeight="1">
      <c r="A494" s="83" t="s">
        <v>11781</v>
      </c>
      <c r="B494" s="83">
        <v>74.0</v>
      </c>
      <c r="C494" s="83"/>
      <c r="D494" s="347" t="s">
        <v>11784</v>
      </c>
      <c r="E494" s="343">
        <v>6.0</v>
      </c>
      <c r="F494" s="343"/>
      <c r="G494" s="343"/>
      <c r="H494" s="343"/>
      <c r="I494" s="343"/>
      <c r="J494" s="343"/>
      <c r="K494" s="343">
        <v>6.0</v>
      </c>
    </row>
    <row r="495" ht="19.5" customHeight="1">
      <c r="A495" s="83" t="s">
        <v>11787</v>
      </c>
      <c r="B495" s="83" t="s">
        <v>11160</v>
      </c>
      <c r="C495" s="83"/>
      <c r="D495" s="335" t="s">
        <v>11791</v>
      </c>
      <c r="E495" s="343">
        <v>10.0</v>
      </c>
      <c r="F495" s="343"/>
      <c r="G495" s="343"/>
      <c r="H495" s="343"/>
      <c r="I495" s="343"/>
      <c r="J495" s="343"/>
      <c r="K495" s="343">
        <v>10.0</v>
      </c>
    </row>
    <row r="496" ht="19.5" customHeight="1">
      <c r="A496" s="83" t="s">
        <v>11793</v>
      </c>
      <c r="B496" s="83">
        <v>74.0</v>
      </c>
      <c r="C496" s="83"/>
      <c r="D496" s="347" t="s">
        <v>11796</v>
      </c>
      <c r="E496" s="343">
        <v>2.4</v>
      </c>
      <c r="F496" s="343"/>
      <c r="G496" s="343"/>
      <c r="H496" s="343"/>
      <c r="I496" s="343"/>
      <c r="J496" s="343"/>
      <c r="K496" s="343">
        <v>2.4</v>
      </c>
    </row>
    <row r="497" ht="19.5" customHeight="1">
      <c r="A497" s="83" t="s">
        <v>11807</v>
      </c>
      <c r="B497" s="83" t="s">
        <v>11160</v>
      </c>
      <c r="C497" s="83"/>
      <c r="D497" s="335" t="s">
        <v>11815</v>
      </c>
      <c r="E497" s="343"/>
      <c r="F497" s="343"/>
      <c r="G497" s="343"/>
      <c r="H497" s="343"/>
      <c r="I497" s="343"/>
      <c r="J497" s="343">
        <v>6.0</v>
      </c>
      <c r="K497" s="343">
        <v>6.0</v>
      </c>
    </row>
    <row r="498" ht="19.5" customHeight="1">
      <c r="A498" s="83"/>
      <c r="B498" s="83">
        <v>74.0</v>
      </c>
      <c r="C498" s="83"/>
      <c r="D498" s="347"/>
      <c r="E498" s="343"/>
      <c r="F498" s="343"/>
      <c r="G498" s="343"/>
      <c r="H498" s="343"/>
      <c r="I498" s="343"/>
      <c r="J498" s="343"/>
      <c r="K498" s="343"/>
    </row>
    <row r="499" ht="19.5" customHeight="1">
      <c r="A499" s="83"/>
      <c r="B499" s="83">
        <v>74.0</v>
      </c>
      <c r="C499" s="83"/>
      <c r="D499" s="350" t="s">
        <v>3590</v>
      </c>
      <c r="E499" s="343">
        <v>26.4</v>
      </c>
      <c r="F499" s="343"/>
      <c r="G499" s="343"/>
      <c r="H499" s="343"/>
      <c r="I499" s="343"/>
      <c r="J499" s="343">
        <v>6.0</v>
      </c>
      <c r="K499" s="343">
        <v>32.4</v>
      </c>
    </row>
    <row r="500" ht="19.5" customHeight="1">
      <c r="A500" s="83"/>
      <c r="B500" s="83"/>
      <c r="C500" s="83"/>
      <c r="D500" s="347"/>
      <c r="E500" s="343"/>
      <c r="F500" s="343"/>
      <c r="G500" s="343"/>
      <c r="H500" s="343"/>
      <c r="I500" s="343"/>
      <c r="J500" s="343"/>
      <c r="K500" s="343"/>
    </row>
    <row r="501" ht="19.5" customHeight="1">
      <c r="A501" s="83" t="s">
        <v>11844</v>
      </c>
      <c r="B501" s="83">
        <v>75.0</v>
      </c>
      <c r="C501" s="83"/>
      <c r="D501" s="347" t="s">
        <v>11846</v>
      </c>
      <c r="E501" s="343">
        <v>4.0</v>
      </c>
      <c r="F501" s="343"/>
      <c r="G501" s="343"/>
      <c r="H501" s="343"/>
      <c r="I501" s="343"/>
      <c r="J501" s="343"/>
      <c r="K501" s="343">
        <v>4.0</v>
      </c>
    </row>
    <row r="502" ht="19.5" customHeight="1">
      <c r="A502" s="83" t="s">
        <v>11854</v>
      </c>
      <c r="B502" s="83">
        <v>75.0</v>
      </c>
      <c r="C502" s="83"/>
      <c r="D502" s="347" t="s">
        <v>11856</v>
      </c>
      <c r="E502" s="343">
        <v>6.0</v>
      </c>
      <c r="F502" s="343"/>
      <c r="G502" s="343"/>
      <c r="H502" s="343"/>
      <c r="I502" s="343"/>
      <c r="J502" s="343"/>
      <c r="K502" s="343">
        <v>6.0</v>
      </c>
    </row>
    <row r="503" ht="19.5" customHeight="1">
      <c r="A503" s="83" t="s">
        <v>11864</v>
      </c>
      <c r="B503" s="83">
        <v>75.0</v>
      </c>
      <c r="C503" s="83"/>
      <c r="D503" s="347" t="s">
        <v>11866</v>
      </c>
      <c r="E503" s="343">
        <v>4.0</v>
      </c>
      <c r="F503" s="343"/>
      <c r="G503" s="343"/>
      <c r="H503" s="343"/>
      <c r="I503" s="343"/>
      <c r="J503" s="343"/>
      <c r="K503" s="343">
        <v>4.0</v>
      </c>
    </row>
    <row r="504" ht="19.5" customHeight="1">
      <c r="A504" s="83" t="s">
        <v>11871</v>
      </c>
      <c r="B504" s="83">
        <v>75.0</v>
      </c>
      <c r="C504" s="83"/>
      <c r="D504" s="347" t="s">
        <v>11874</v>
      </c>
      <c r="E504" s="343">
        <v>4.0</v>
      </c>
      <c r="F504" s="343"/>
      <c r="G504" s="343"/>
      <c r="H504" s="343"/>
      <c r="I504" s="343"/>
      <c r="J504" s="343"/>
      <c r="K504" s="343">
        <v>4.0</v>
      </c>
    </row>
    <row r="505" ht="19.5" customHeight="1">
      <c r="A505" s="83" t="s">
        <v>11878</v>
      </c>
      <c r="B505" s="83">
        <v>75.0</v>
      </c>
      <c r="C505" s="83"/>
      <c r="D505" s="347" t="s">
        <v>11882</v>
      </c>
      <c r="E505" s="343">
        <v>6.0</v>
      </c>
      <c r="F505" s="343"/>
      <c r="G505" s="343"/>
      <c r="H505" s="343"/>
      <c r="I505" s="343"/>
      <c r="J505" s="343"/>
      <c r="K505" s="343">
        <v>6.0</v>
      </c>
    </row>
    <row r="506" ht="19.5" customHeight="1">
      <c r="A506" s="83" t="s">
        <v>11886</v>
      </c>
      <c r="B506" s="83" t="s">
        <v>11308</v>
      </c>
      <c r="C506" s="83"/>
      <c r="D506" s="335" t="s">
        <v>11890</v>
      </c>
      <c r="E506" s="343">
        <v>6.0</v>
      </c>
      <c r="F506" s="343"/>
      <c r="G506" s="343"/>
      <c r="H506" s="343"/>
      <c r="I506" s="343"/>
      <c r="J506" s="343"/>
      <c r="K506" s="343">
        <v>6.0</v>
      </c>
    </row>
    <row r="507" ht="19.5" customHeight="1">
      <c r="A507" s="83" t="s">
        <v>11896</v>
      </c>
      <c r="B507" s="83">
        <v>75.0</v>
      </c>
      <c r="C507" s="83"/>
      <c r="D507" s="347" t="s">
        <v>11898</v>
      </c>
      <c r="E507" s="343">
        <v>4.0</v>
      </c>
      <c r="F507" s="343"/>
      <c r="G507" s="343"/>
      <c r="H507" s="343"/>
      <c r="I507" s="343"/>
      <c r="J507" s="343"/>
      <c r="K507" s="343">
        <v>4.0</v>
      </c>
    </row>
    <row r="508" ht="19.5" customHeight="1">
      <c r="A508" s="83" t="s">
        <v>11901</v>
      </c>
      <c r="B508" s="83">
        <v>75.0</v>
      </c>
      <c r="C508" s="83"/>
      <c r="D508" s="347" t="s">
        <v>11904</v>
      </c>
      <c r="E508" s="343">
        <v>4.0</v>
      </c>
      <c r="F508" s="343"/>
      <c r="G508" s="343"/>
      <c r="H508" s="343"/>
      <c r="I508" s="343"/>
      <c r="J508" s="343"/>
      <c r="K508" s="343">
        <v>4.0</v>
      </c>
    </row>
    <row r="509" ht="19.5" customHeight="1">
      <c r="A509" s="83"/>
      <c r="B509" s="83">
        <v>75.0</v>
      </c>
      <c r="C509" s="83"/>
      <c r="D509" s="347"/>
      <c r="E509" s="343"/>
      <c r="F509" s="343"/>
      <c r="G509" s="343"/>
      <c r="H509" s="343"/>
      <c r="I509" s="343"/>
      <c r="J509" s="343"/>
      <c r="K509" s="343"/>
    </row>
    <row r="510" ht="19.5" customHeight="1">
      <c r="A510" s="83"/>
      <c r="B510" s="83">
        <v>75.0</v>
      </c>
      <c r="C510" s="83"/>
      <c r="D510" s="350" t="s">
        <v>3590</v>
      </c>
      <c r="E510" s="343">
        <v>38.0</v>
      </c>
      <c r="F510" s="343"/>
      <c r="G510" s="343"/>
      <c r="H510" s="343"/>
      <c r="I510" s="343"/>
      <c r="J510" s="343"/>
      <c r="K510" s="343">
        <v>38.0</v>
      </c>
    </row>
    <row r="511" ht="19.5" customHeight="1">
      <c r="A511" s="154"/>
      <c r="B511" s="154"/>
      <c r="C511" s="154"/>
      <c r="D511" s="354"/>
      <c r="E511" s="355"/>
      <c r="F511" s="355"/>
      <c r="G511" s="355"/>
      <c r="H511" s="355"/>
      <c r="I511" s="355"/>
      <c r="J511" s="355"/>
      <c r="K511" s="355"/>
    </row>
    <row r="512" ht="19.5" customHeight="1">
      <c r="A512" s="83"/>
      <c r="B512" s="83"/>
      <c r="C512" s="83"/>
      <c r="D512" s="347"/>
      <c r="E512" s="343"/>
      <c r="F512" s="343"/>
      <c r="G512" s="343"/>
      <c r="H512" s="343"/>
      <c r="I512" s="343"/>
      <c r="J512" s="343"/>
      <c r="K512" s="343"/>
    </row>
    <row r="513" ht="19.5" customHeight="1">
      <c r="A513" s="83" t="s">
        <v>11919</v>
      </c>
      <c r="B513" s="83">
        <v>76.0</v>
      </c>
      <c r="C513" s="83"/>
      <c r="D513" s="347" t="s">
        <v>11926</v>
      </c>
      <c r="E513" s="343">
        <v>2.0</v>
      </c>
      <c r="F513" s="343"/>
      <c r="G513" s="343"/>
      <c r="H513" s="343"/>
      <c r="I513" s="343"/>
      <c r="J513" s="343"/>
      <c r="K513" s="343">
        <v>2.0</v>
      </c>
    </row>
    <row r="514" ht="19.5" customHeight="1">
      <c r="A514" s="83" t="s">
        <v>11931</v>
      </c>
      <c r="B514" s="83">
        <v>76.0</v>
      </c>
      <c r="C514" s="83"/>
      <c r="D514" s="347" t="s">
        <v>11934</v>
      </c>
      <c r="E514" s="343">
        <v>2.0</v>
      </c>
      <c r="F514" s="343"/>
      <c r="G514" s="343"/>
      <c r="H514" s="343"/>
      <c r="I514" s="343"/>
      <c r="J514" s="343"/>
      <c r="K514" s="343">
        <v>2.0</v>
      </c>
    </row>
    <row r="515" ht="19.5" customHeight="1">
      <c r="A515" s="83" t="s">
        <v>11937</v>
      </c>
      <c r="B515" s="83">
        <v>76.0</v>
      </c>
      <c r="C515" s="83"/>
      <c r="D515" s="347" t="s">
        <v>11940</v>
      </c>
      <c r="E515" s="343">
        <v>2.0</v>
      </c>
      <c r="F515" s="343"/>
      <c r="G515" s="343"/>
      <c r="H515" s="343"/>
      <c r="I515" s="343"/>
      <c r="J515" s="343"/>
      <c r="K515" s="343">
        <v>2.0</v>
      </c>
    </row>
    <row r="516" ht="19.5" customHeight="1">
      <c r="A516" s="83" t="s">
        <v>11947</v>
      </c>
      <c r="B516" s="83">
        <v>76.0</v>
      </c>
      <c r="C516" s="83"/>
      <c r="D516" s="347" t="s">
        <v>11950</v>
      </c>
      <c r="E516" s="343">
        <v>2.0</v>
      </c>
      <c r="F516" s="343"/>
      <c r="G516" s="343"/>
      <c r="H516" s="343"/>
      <c r="I516" s="343"/>
      <c r="J516" s="343"/>
      <c r="K516" s="343">
        <v>2.0</v>
      </c>
    </row>
    <row r="517" ht="19.5" customHeight="1">
      <c r="A517" s="83" t="s">
        <v>11957</v>
      </c>
      <c r="B517" s="83">
        <v>76.0</v>
      </c>
      <c r="C517" s="83"/>
      <c r="D517" s="347" t="s">
        <v>11960</v>
      </c>
      <c r="E517" s="343">
        <v>2.0</v>
      </c>
      <c r="F517" s="343"/>
      <c r="G517" s="343"/>
      <c r="H517" s="343"/>
      <c r="I517" s="343"/>
      <c r="J517" s="343"/>
      <c r="K517" s="343">
        <v>2.0</v>
      </c>
    </row>
    <row r="518" ht="19.5" customHeight="1">
      <c r="A518" s="83" t="s">
        <v>11968</v>
      </c>
      <c r="B518" s="83">
        <v>76.0</v>
      </c>
      <c r="C518" s="83"/>
      <c r="D518" s="347" t="s">
        <v>11971</v>
      </c>
      <c r="E518" s="343">
        <v>2.0</v>
      </c>
      <c r="F518" s="343"/>
      <c r="G518" s="343"/>
      <c r="H518" s="343"/>
      <c r="I518" s="343"/>
      <c r="J518" s="343"/>
      <c r="K518" s="343">
        <v>2.0</v>
      </c>
    </row>
    <row r="519" ht="19.5" customHeight="1">
      <c r="A519" s="83" t="s">
        <v>11977</v>
      </c>
      <c r="B519" s="83">
        <v>76.0</v>
      </c>
      <c r="C519" s="83"/>
      <c r="D519" s="347" t="s">
        <v>11981</v>
      </c>
      <c r="E519" s="343">
        <v>2.0</v>
      </c>
      <c r="F519" s="343"/>
      <c r="G519" s="343"/>
      <c r="H519" s="343"/>
      <c r="I519" s="343"/>
      <c r="J519" s="343"/>
      <c r="K519" s="343">
        <v>2.0</v>
      </c>
    </row>
    <row r="520" ht="19.5" customHeight="1">
      <c r="A520" s="83" t="s">
        <v>11984</v>
      </c>
      <c r="B520" s="83">
        <v>76.0</v>
      </c>
      <c r="C520" s="83"/>
      <c r="D520" s="347" t="s">
        <v>11987</v>
      </c>
      <c r="E520" s="343">
        <v>2.0</v>
      </c>
      <c r="F520" s="343"/>
      <c r="G520" s="343"/>
      <c r="H520" s="343"/>
      <c r="I520" s="343"/>
      <c r="J520" s="343"/>
      <c r="K520" s="343">
        <v>2.0</v>
      </c>
    </row>
    <row r="521" ht="19.5" customHeight="1">
      <c r="A521" s="83" t="s">
        <v>11991</v>
      </c>
      <c r="B521" s="83">
        <v>76.0</v>
      </c>
      <c r="C521" s="83"/>
      <c r="D521" s="347" t="s">
        <v>11994</v>
      </c>
      <c r="E521" s="343">
        <v>2.0</v>
      </c>
      <c r="F521" s="343"/>
      <c r="G521" s="343"/>
      <c r="H521" s="343"/>
      <c r="I521" s="343"/>
      <c r="J521" s="343"/>
      <c r="K521" s="343">
        <v>2.0</v>
      </c>
    </row>
    <row r="522" ht="19.5" customHeight="1">
      <c r="A522" s="83" t="s">
        <v>11999</v>
      </c>
      <c r="B522" s="83">
        <v>76.0</v>
      </c>
      <c r="C522" s="83"/>
      <c r="D522" s="347" t="s">
        <v>12003</v>
      </c>
      <c r="E522" s="343"/>
      <c r="F522" s="343"/>
      <c r="G522" s="343">
        <v>2.0</v>
      </c>
      <c r="H522" s="343"/>
      <c r="I522" s="343"/>
      <c r="J522" s="343"/>
      <c r="K522" s="343">
        <v>2.0</v>
      </c>
    </row>
    <row r="523" ht="19.5" customHeight="1">
      <c r="A523" s="83" t="s">
        <v>12008</v>
      </c>
      <c r="B523" s="83">
        <v>76.0</v>
      </c>
      <c r="C523" s="83"/>
      <c r="D523" s="347" t="s">
        <v>12013</v>
      </c>
      <c r="E523" s="343"/>
      <c r="F523" s="343"/>
      <c r="G523" s="343">
        <v>4.0</v>
      </c>
      <c r="H523" s="343"/>
      <c r="I523" s="343"/>
      <c r="J523" s="343"/>
      <c r="K523" s="343">
        <v>4.0</v>
      </c>
    </row>
    <row r="524" ht="19.5" customHeight="1">
      <c r="A524" s="83" t="s">
        <v>12019</v>
      </c>
      <c r="B524" s="83">
        <v>76.0</v>
      </c>
      <c r="C524" s="83"/>
      <c r="D524" s="347" t="s">
        <v>12022</v>
      </c>
      <c r="E524" s="343"/>
      <c r="F524" s="343"/>
      <c r="G524" s="343"/>
      <c r="H524" s="343"/>
      <c r="I524" s="343"/>
      <c r="J524" s="343">
        <v>4.0</v>
      </c>
      <c r="K524" s="343">
        <v>4.0</v>
      </c>
    </row>
    <row r="525" ht="19.5" customHeight="1">
      <c r="A525" s="83"/>
      <c r="B525" s="83">
        <v>76.0</v>
      </c>
      <c r="C525" s="83"/>
      <c r="D525" s="347"/>
      <c r="E525" s="343"/>
      <c r="F525" s="343"/>
      <c r="G525" s="343"/>
      <c r="H525" s="343"/>
      <c r="I525" s="343"/>
      <c r="J525" s="343"/>
      <c r="K525" s="343"/>
    </row>
    <row r="526" ht="19.5" customHeight="1">
      <c r="A526" s="83"/>
      <c r="B526" s="83">
        <v>76.0</v>
      </c>
      <c r="C526" s="83"/>
      <c r="D526" s="350" t="s">
        <v>3590</v>
      </c>
      <c r="E526" s="343">
        <v>18.0</v>
      </c>
      <c r="F526" s="343"/>
      <c r="G526" s="343">
        <v>6.0</v>
      </c>
      <c r="H526" s="343"/>
      <c r="I526" s="343"/>
      <c r="J526" s="343">
        <v>4.0</v>
      </c>
      <c r="K526" s="343">
        <v>28.0</v>
      </c>
    </row>
    <row r="527" ht="19.5" customHeight="1">
      <c r="A527" s="83"/>
      <c r="B527" s="83"/>
      <c r="C527" s="83"/>
      <c r="D527" s="347"/>
      <c r="E527" s="343"/>
      <c r="F527" s="343"/>
      <c r="G527" s="343"/>
      <c r="H527" s="343"/>
      <c r="I527" s="343"/>
      <c r="J527" s="343"/>
      <c r="K527" s="343"/>
    </row>
    <row r="528" ht="19.5" customHeight="1">
      <c r="A528" s="83"/>
      <c r="B528" s="83"/>
      <c r="C528" s="83"/>
      <c r="D528" s="350" t="s">
        <v>11480</v>
      </c>
      <c r="E528" s="343">
        <v>150.4</v>
      </c>
      <c r="F528" s="343"/>
      <c r="G528" s="343">
        <v>6.0</v>
      </c>
      <c r="H528" s="343"/>
      <c r="I528" s="343">
        <v>4.0</v>
      </c>
      <c r="J528" s="343">
        <v>16.0</v>
      </c>
      <c r="K528" s="343">
        <v>176.4</v>
      </c>
    </row>
    <row r="529" ht="19.5" customHeight="1">
      <c r="A529" s="83"/>
      <c r="B529" s="83"/>
      <c r="C529" s="83"/>
      <c r="D529" s="347"/>
      <c r="E529" s="343"/>
      <c r="F529" s="343"/>
      <c r="G529" s="343"/>
      <c r="H529" s="343"/>
      <c r="I529" s="343"/>
      <c r="J529" s="343"/>
      <c r="K529" s="343"/>
    </row>
    <row r="530" ht="19.5" customHeight="1">
      <c r="A530" s="83"/>
      <c r="B530" s="83"/>
      <c r="C530" s="83"/>
      <c r="D530" s="347"/>
      <c r="E530" s="343"/>
      <c r="F530" s="343"/>
      <c r="G530" s="343"/>
      <c r="H530" s="343"/>
      <c r="I530" s="343"/>
      <c r="J530" s="343"/>
      <c r="K530" s="343"/>
    </row>
    <row r="531" ht="19.5" customHeight="1">
      <c r="A531" s="83"/>
      <c r="B531" s="83"/>
      <c r="C531" s="83"/>
      <c r="D531" s="347" t="s">
        <v>11503</v>
      </c>
      <c r="E531" s="343"/>
      <c r="F531" s="343"/>
      <c r="G531" s="343"/>
      <c r="H531" s="343"/>
      <c r="I531" s="343"/>
      <c r="J531" s="343"/>
      <c r="K531" s="343"/>
    </row>
    <row r="532" ht="19.5" customHeight="1">
      <c r="A532" s="83"/>
      <c r="B532" s="83"/>
      <c r="C532" s="83"/>
      <c r="D532" s="347"/>
      <c r="E532" s="343"/>
      <c r="F532" s="343"/>
      <c r="G532" s="343"/>
      <c r="H532" s="343"/>
      <c r="I532" s="343"/>
      <c r="J532" s="343"/>
      <c r="K532" s="343"/>
    </row>
    <row r="533" ht="19.5" customHeight="1">
      <c r="A533" s="83" t="s">
        <v>12069</v>
      </c>
      <c r="B533" s="83">
        <v>41.0</v>
      </c>
      <c r="C533" s="83"/>
      <c r="D533" s="347" t="s">
        <v>12075</v>
      </c>
      <c r="E533" s="343">
        <v>4.0</v>
      </c>
      <c r="F533" s="343"/>
      <c r="G533" s="343"/>
      <c r="H533" s="343"/>
      <c r="I533" s="343"/>
      <c r="J533" s="343"/>
      <c r="K533" s="343">
        <v>4.0</v>
      </c>
    </row>
    <row r="534" ht="19.5" customHeight="1">
      <c r="A534" s="83" t="s">
        <v>12080</v>
      </c>
      <c r="B534" s="83">
        <v>41.0</v>
      </c>
      <c r="C534" s="83"/>
      <c r="D534" s="347" t="s">
        <v>12084</v>
      </c>
      <c r="E534" s="343"/>
      <c r="F534" s="343">
        <v>6.0</v>
      </c>
      <c r="G534" s="343"/>
      <c r="H534" s="343"/>
      <c r="I534" s="343"/>
      <c r="J534" s="343"/>
      <c r="K534" s="343">
        <v>6.0</v>
      </c>
    </row>
    <row r="535" ht="19.5" customHeight="1">
      <c r="A535" s="83" t="s">
        <v>12089</v>
      </c>
      <c r="B535" s="83">
        <v>41.0</v>
      </c>
      <c r="C535" s="83" t="s">
        <v>1714</v>
      </c>
      <c r="D535" s="347" t="s">
        <v>12094</v>
      </c>
      <c r="E535" s="343"/>
      <c r="F535" s="343"/>
      <c r="G535" s="343"/>
      <c r="H535" s="343"/>
      <c r="I535" s="343"/>
      <c r="J535" s="343">
        <v>2.0</v>
      </c>
      <c r="K535" s="343">
        <v>2.0</v>
      </c>
    </row>
    <row r="536" ht="19.5" customHeight="1">
      <c r="A536" s="83" t="s">
        <v>12099</v>
      </c>
      <c r="B536" s="83">
        <v>41.0</v>
      </c>
      <c r="C536" s="83" t="s">
        <v>1714</v>
      </c>
      <c r="D536" s="347" t="s">
        <v>12101</v>
      </c>
      <c r="E536" s="343"/>
      <c r="F536" s="343"/>
      <c r="G536" s="343"/>
      <c r="H536" s="343"/>
      <c r="I536" s="343"/>
      <c r="J536" s="343">
        <v>4.0</v>
      </c>
      <c r="K536" s="343">
        <v>4.0</v>
      </c>
    </row>
    <row r="537" ht="19.5" customHeight="1">
      <c r="A537" s="83" t="s">
        <v>12105</v>
      </c>
      <c r="B537" s="83">
        <v>41.0</v>
      </c>
      <c r="C537" s="83"/>
      <c r="D537" s="347" t="s">
        <v>12108</v>
      </c>
      <c r="E537" s="343"/>
      <c r="F537" s="343"/>
      <c r="G537" s="343">
        <v>4.0</v>
      </c>
      <c r="H537" s="343"/>
      <c r="I537" s="343"/>
      <c r="J537" s="343"/>
      <c r="K537" s="343">
        <v>4.0</v>
      </c>
    </row>
    <row r="538" ht="19.5" customHeight="1">
      <c r="A538" s="83" t="s">
        <v>12112</v>
      </c>
      <c r="B538" s="83">
        <v>41.0</v>
      </c>
      <c r="C538" s="83"/>
      <c r="D538" s="347" t="s">
        <v>12114</v>
      </c>
      <c r="E538" s="343">
        <v>4.0</v>
      </c>
      <c r="F538" s="343"/>
      <c r="G538" s="343"/>
      <c r="H538" s="343"/>
      <c r="I538" s="343"/>
      <c r="J538" s="343"/>
      <c r="K538" s="343">
        <v>4.0</v>
      </c>
    </row>
    <row r="539" ht="19.5" customHeight="1">
      <c r="A539" s="83" t="s">
        <v>12121</v>
      </c>
      <c r="B539" s="83">
        <v>41.0</v>
      </c>
      <c r="C539" s="83"/>
      <c r="D539" s="347" t="s">
        <v>12124</v>
      </c>
      <c r="E539" s="343"/>
      <c r="F539" s="343">
        <v>1.6</v>
      </c>
      <c r="G539" s="343"/>
      <c r="H539" s="343"/>
      <c r="I539" s="343"/>
      <c r="J539" s="343"/>
      <c r="K539" s="343">
        <v>1.6</v>
      </c>
    </row>
    <row r="540" ht="19.5" customHeight="1">
      <c r="A540" s="83"/>
      <c r="B540" s="83">
        <v>41.0</v>
      </c>
      <c r="C540" s="83"/>
      <c r="D540" s="347"/>
      <c r="E540" s="343"/>
      <c r="F540" s="343"/>
      <c r="G540" s="343"/>
      <c r="H540" s="343"/>
      <c r="I540" s="343"/>
      <c r="J540" s="343"/>
      <c r="K540" s="343"/>
    </row>
    <row r="541" ht="19.5" customHeight="1">
      <c r="A541" s="83"/>
      <c r="B541" s="83">
        <v>41.0</v>
      </c>
      <c r="C541" s="83"/>
      <c r="D541" s="350" t="s">
        <v>3590</v>
      </c>
      <c r="E541" s="343">
        <v>8.0</v>
      </c>
      <c r="F541" s="343">
        <v>7.6</v>
      </c>
      <c r="G541" s="343">
        <v>4.0</v>
      </c>
      <c r="H541" s="343"/>
      <c r="I541" s="343"/>
      <c r="J541" s="343">
        <v>6.0</v>
      </c>
      <c r="K541" s="343">
        <v>25.6</v>
      </c>
    </row>
    <row r="542" ht="19.5" customHeight="1">
      <c r="A542" s="154"/>
      <c r="B542" s="154"/>
      <c r="C542" s="154"/>
      <c r="D542" s="354"/>
      <c r="E542" s="355"/>
      <c r="F542" s="355"/>
      <c r="G542" s="355"/>
      <c r="H542" s="355"/>
      <c r="I542" s="355"/>
      <c r="J542" s="355"/>
      <c r="K542" s="355"/>
    </row>
    <row r="543" ht="19.5" customHeight="1">
      <c r="A543" s="83"/>
      <c r="B543" s="83"/>
      <c r="C543" s="83"/>
      <c r="D543" s="347"/>
      <c r="E543" s="343"/>
      <c r="F543" s="343"/>
      <c r="G543" s="343"/>
      <c r="H543" s="343"/>
      <c r="I543" s="343"/>
      <c r="J543" s="343"/>
      <c r="K543" s="343"/>
    </row>
    <row r="544" ht="19.5" customHeight="1">
      <c r="A544" s="83" t="s">
        <v>12194</v>
      </c>
      <c r="B544" s="83">
        <v>46.0</v>
      </c>
      <c r="C544" s="83" t="s">
        <v>1714</v>
      </c>
      <c r="D544" s="347" t="s">
        <v>12202</v>
      </c>
      <c r="E544" s="343"/>
      <c r="F544" s="343"/>
      <c r="G544" s="343"/>
      <c r="H544" s="343">
        <v>4.0</v>
      </c>
      <c r="I544" s="343"/>
      <c r="J544" s="343"/>
      <c r="K544" s="343">
        <v>4.0</v>
      </c>
    </row>
    <row r="545" ht="19.5" customHeight="1">
      <c r="A545" s="83" t="s">
        <v>12212</v>
      </c>
      <c r="B545" s="83">
        <v>46.0</v>
      </c>
      <c r="C545" s="83" t="s">
        <v>1714</v>
      </c>
      <c r="D545" s="347" t="s">
        <v>12216</v>
      </c>
      <c r="E545" s="343">
        <v>4.0</v>
      </c>
      <c r="F545" s="343"/>
      <c r="G545" s="343"/>
      <c r="H545" s="343"/>
      <c r="I545" s="343"/>
      <c r="J545" s="343"/>
      <c r="K545" s="343">
        <v>4.0</v>
      </c>
    </row>
    <row r="546" ht="19.5" customHeight="1">
      <c r="A546" s="83" t="s">
        <v>12229</v>
      </c>
      <c r="B546" s="83">
        <v>46.0</v>
      </c>
      <c r="C546" s="83"/>
      <c r="D546" s="347" t="s">
        <v>12232</v>
      </c>
      <c r="E546" s="343">
        <v>6.0</v>
      </c>
      <c r="F546" s="343"/>
      <c r="G546" s="343"/>
      <c r="H546" s="343"/>
      <c r="I546" s="343"/>
      <c r="J546" s="343"/>
      <c r="K546" s="343">
        <v>6.0</v>
      </c>
    </row>
    <row r="547" ht="19.5" customHeight="1">
      <c r="A547" s="83" t="s">
        <v>12242</v>
      </c>
      <c r="B547" s="83">
        <v>46.0</v>
      </c>
      <c r="C547" s="83"/>
      <c r="D547" s="347" t="s">
        <v>12247</v>
      </c>
      <c r="E547" s="343">
        <v>4.0</v>
      </c>
      <c r="F547" s="343"/>
      <c r="G547" s="343"/>
      <c r="H547" s="343"/>
      <c r="I547" s="343"/>
      <c r="J547" s="343"/>
      <c r="K547" s="343">
        <v>4.0</v>
      </c>
    </row>
    <row r="548" ht="19.5" customHeight="1">
      <c r="A548" s="83" t="s">
        <v>12266</v>
      </c>
      <c r="B548" s="83">
        <v>46.0</v>
      </c>
      <c r="C548" s="83"/>
      <c r="D548" s="347" t="s">
        <v>12272</v>
      </c>
      <c r="E548" s="343">
        <v>4.0</v>
      </c>
      <c r="F548" s="343"/>
      <c r="G548" s="343"/>
      <c r="H548" s="343"/>
      <c r="I548" s="343"/>
      <c r="J548" s="343"/>
      <c r="K548" s="343">
        <v>4.0</v>
      </c>
    </row>
    <row r="549" ht="19.5" customHeight="1">
      <c r="A549" s="83" t="s">
        <v>12279</v>
      </c>
      <c r="B549" s="83">
        <v>46.0</v>
      </c>
      <c r="C549" s="83"/>
      <c r="D549" s="347" t="s">
        <v>12287</v>
      </c>
      <c r="E549" s="343">
        <v>4.0</v>
      </c>
      <c r="F549" s="343"/>
      <c r="G549" s="343"/>
      <c r="H549" s="343"/>
      <c r="I549" s="343"/>
      <c r="J549" s="343"/>
      <c r="K549" s="343">
        <v>4.0</v>
      </c>
    </row>
    <row r="550" ht="19.5" customHeight="1">
      <c r="A550" s="83"/>
      <c r="B550" s="83">
        <v>46.0</v>
      </c>
      <c r="C550" s="83"/>
      <c r="D550" s="347"/>
      <c r="E550" s="343"/>
      <c r="F550" s="343"/>
      <c r="G550" s="343"/>
      <c r="H550" s="343"/>
      <c r="I550" s="343"/>
      <c r="J550" s="343"/>
      <c r="K550" s="343"/>
    </row>
    <row r="551" ht="19.5" customHeight="1">
      <c r="A551" s="83"/>
      <c r="B551" s="83">
        <v>46.0</v>
      </c>
      <c r="C551" s="83"/>
      <c r="D551" s="350" t="s">
        <v>3590</v>
      </c>
      <c r="E551" s="343">
        <v>22.0</v>
      </c>
      <c r="F551" s="343"/>
      <c r="G551" s="343"/>
      <c r="H551" s="343">
        <v>4.0</v>
      </c>
      <c r="I551" s="343"/>
      <c r="J551" s="343"/>
      <c r="K551" s="343">
        <v>26.0</v>
      </c>
    </row>
    <row r="552" ht="19.5" customHeight="1">
      <c r="A552" s="83"/>
      <c r="B552" s="83"/>
      <c r="C552" s="83"/>
      <c r="D552" s="347"/>
      <c r="E552" s="343"/>
      <c r="F552" s="343"/>
      <c r="G552" s="343"/>
      <c r="H552" s="343"/>
      <c r="I552" s="343"/>
      <c r="J552" s="343"/>
      <c r="K552" s="343"/>
    </row>
    <row r="553" ht="19.5" customHeight="1">
      <c r="A553" s="83" t="s">
        <v>12298</v>
      </c>
      <c r="B553" s="83">
        <v>61.0</v>
      </c>
      <c r="C553" s="83" t="s">
        <v>1714</v>
      </c>
      <c r="D553" s="347" t="s">
        <v>12301</v>
      </c>
      <c r="E553" s="343"/>
      <c r="F553" s="343"/>
      <c r="G553" s="343"/>
      <c r="H553" s="343"/>
      <c r="I553" s="343"/>
      <c r="J553" s="343">
        <v>2.0</v>
      </c>
      <c r="K553" s="343">
        <v>2.0</v>
      </c>
    </row>
    <row r="554" ht="19.5" customHeight="1">
      <c r="A554" s="83" t="s">
        <v>12305</v>
      </c>
      <c r="B554" s="83">
        <v>61.0</v>
      </c>
      <c r="C554" s="83" t="s">
        <v>1714</v>
      </c>
      <c r="D554" s="347" t="s">
        <v>12308</v>
      </c>
      <c r="E554" s="343">
        <v>2.0</v>
      </c>
      <c r="F554" s="343"/>
      <c r="G554" s="343"/>
      <c r="H554" s="343"/>
      <c r="I554" s="343"/>
      <c r="J554" s="343"/>
      <c r="K554" s="343">
        <v>2.0</v>
      </c>
    </row>
    <row r="555" ht="19.5" customHeight="1">
      <c r="A555" s="83" t="s">
        <v>12312</v>
      </c>
      <c r="B555" s="83">
        <v>61.0</v>
      </c>
      <c r="C555" s="83"/>
      <c r="D555" s="347" t="s">
        <v>12315</v>
      </c>
      <c r="E555" s="343">
        <v>10.0</v>
      </c>
      <c r="F555" s="343"/>
      <c r="G555" s="343"/>
      <c r="H555" s="343"/>
      <c r="I555" s="343"/>
      <c r="J555" s="343"/>
      <c r="K555" s="343">
        <v>10.0</v>
      </c>
    </row>
    <row r="556" ht="19.5" customHeight="1">
      <c r="A556" s="83" t="s">
        <v>12320</v>
      </c>
      <c r="B556" s="83">
        <v>61.0</v>
      </c>
      <c r="C556" s="83"/>
      <c r="D556" s="347" t="s">
        <v>12322</v>
      </c>
      <c r="E556" s="343"/>
      <c r="F556" s="343"/>
      <c r="G556" s="343"/>
      <c r="H556" s="343"/>
      <c r="I556" s="343"/>
      <c r="J556" s="343">
        <v>6.0</v>
      </c>
      <c r="K556" s="343">
        <v>6.0</v>
      </c>
    </row>
    <row r="557" ht="19.5" customHeight="1">
      <c r="A557" s="83" t="s">
        <v>12324</v>
      </c>
      <c r="B557" s="83">
        <v>61.0</v>
      </c>
      <c r="C557" s="83" t="s">
        <v>1714</v>
      </c>
      <c r="D557" s="347" t="s">
        <v>12372</v>
      </c>
      <c r="E557" s="343"/>
      <c r="F557" s="343"/>
      <c r="G557" s="343"/>
      <c r="H557" s="343">
        <v>4.0</v>
      </c>
      <c r="I557" s="343"/>
      <c r="J557" s="343"/>
      <c r="K557" s="343">
        <v>4.0</v>
      </c>
    </row>
    <row r="558" ht="19.5" customHeight="1">
      <c r="A558" s="83" t="s">
        <v>12382</v>
      </c>
      <c r="B558" s="83">
        <v>61.0</v>
      </c>
      <c r="C558" s="83"/>
      <c r="D558" s="347" t="s">
        <v>12386</v>
      </c>
      <c r="E558" s="343"/>
      <c r="F558" s="343">
        <v>4.0</v>
      </c>
      <c r="G558" s="343"/>
      <c r="H558" s="343"/>
      <c r="I558" s="343"/>
      <c r="J558" s="343"/>
      <c r="K558" s="343">
        <v>4.0</v>
      </c>
    </row>
    <row r="559" ht="19.5" customHeight="1">
      <c r="A559" s="83"/>
      <c r="B559" s="83">
        <v>61.0</v>
      </c>
      <c r="C559" s="83"/>
      <c r="D559" s="347"/>
      <c r="E559" s="343"/>
      <c r="F559" s="343"/>
      <c r="G559" s="343"/>
      <c r="H559" s="343"/>
      <c r="I559" s="343"/>
      <c r="J559" s="343"/>
      <c r="K559" s="343"/>
    </row>
    <row r="560" ht="19.5" customHeight="1">
      <c r="A560" s="83"/>
      <c r="B560" s="83">
        <v>61.0</v>
      </c>
      <c r="C560" s="83"/>
      <c r="D560" s="350" t="s">
        <v>3590</v>
      </c>
      <c r="E560" s="343">
        <v>12.0</v>
      </c>
      <c r="F560" s="343">
        <v>4.0</v>
      </c>
      <c r="G560" s="343"/>
      <c r="H560" s="343">
        <v>4.0</v>
      </c>
      <c r="I560" s="343"/>
      <c r="J560" s="343">
        <v>8.0</v>
      </c>
      <c r="K560" s="343">
        <v>28.0</v>
      </c>
    </row>
    <row r="561" ht="19.5" customHeight="1">
      <c r="A561" s="83"/>
      <c r="B561" s="83"/>
      <c r="C561" s="83"/>
      <c r="D561" s="347"/>
      <c r="E561" s="343"/>
      <c r="F561" s="343"/>
      <c r="G561" s="343"/>
      <c r="H561" s="343"/>
      <c r="I561" s="343"/>
      <c r="J561" s="343"/>
      <c r="K561" s="343"/>
    </row>
    <row r="562" ht="19.5" customHeight="1">
      <c r="A562" s="83" t="s">
        <v>12412</v>
      </c>
      <c r="B562" s="83" t="s">
        <v>12413</v>
      </c>
      <c r="C562" s="83"/>
      <c r="D562" s="335" t="s">
        <v>12418</v>
      </c>
      <c r="E562" s="343">
        <v>6.0</v>
      </c>
      <c r="F562" s="343"/>
      <c r="G562" s="343"/>
      <c r="H562" s="343"/>
      <c r="I562" s="343"/>
      <c r="J562" s="343"/>
      <c r="K562" s="343">
        <v>6.0</v>
      </c>
    </row>
    <row r="563" ht="19.5" customHeight="1">
      <c r="A563" s="83" t="s">
        <v>12423</v>
      </c>
      <c r="B563" s="83">
        <v>62.0</v>
      </c>
      <c r="C563" s="83" t="s">
        <v>1714</v>
      </c>
      <c r="D563" s="347" t="s">
        <v>12427</v>
      </c>
      <c r="E563" s="343"/>
      <c r="F563" s="343"/>
      <c r="G563" s="343"/>
      <c r="H563" s="343"/>
      <c r="I563" s="343"/>
      <c r="J563" s="343">
        <v>4.0</v>
      </c>
      <c r="K563" s="343">
        <v>4.0</v>
      </c>
    </row>
    <row r="564" ht="19.5" customHeight="1">
      <c r="A564" s="83" t="s">
        <v>12435</v>
      </c>
      <c r="B564" s="83">
        <v>62.0</v>
      </c>
      <c r="C564" s="83" t="s">
        <v>1714</v>
      </c>
      <c r="D564" s="347" t="s">
        <v>12438</v>
      </c>
      <c r="E564" s="343"/>
      <c r="F564" s="343"/>
      <c r="G564" s="343"/>
      <c r="H564" s="343"/>
      <c r="I564" s="343"/>
      <c r="J564" s="343">
        <v>4.0</v>
      </c>
      <c r="K564" s="343">
        <v>4.0</v>
      </c>
    </row>
    <row r="565" ht="19.5" customHeight="1">
      <c r="A565" s="83" t="s">
        <v>12445</v>
      </c>
      <c r="B565" s="83">
        <v>62.0</v>
      </c>
      <c r="C565" s="83"/>
      <c r="D565" s="347" t="s">
        <v>12450</v>
      </c>
      <c r="E565" s="343">
        <v>4.0</v>
      </c>
      <c r="F565" s="343"/>
      <c r="G565" s="343"/>
      <c r="H565" s="343"/>
      <c r="I565" s="343"/>
      <c r="J565" s="343"/>
      <c r="K565" s="343">
        <v>4.0</v>
      </c>
    </row>
    <row r="566" ht="19.5" customHeight="1">
      <c r="A566" s="83" t="s">
        <v>12455</v>
      </c>
      <c r="B566" s="83">
        <v>62.0</v>
      </c>
      <c r="C566" s="83"/>
      <c r="D566" s="347" t="s">
        <v>12458</v>
      </c>
      <c r="E566" s="343"/>
      <c r="F566" s="343"/>
      <c r="G566" s="343"/>
      <c r="H566" s="343"/>
      <c r="I566" s="343"/>
      <c r="J566" s="343">
        <v>2.0</v>
      </c>
      <c r="K566" s="343">
        <v>2.0</v>
      </c>
    </row>
    <row r="567" ht="19.5" customHeight="1">
      <c r="A567" s="83" t="s">
        <v>12463</v>
      </c>
      <c r="B567" s="83">
        <v>62.0</v>
      </c>
      <c r="C567" s="83"/>
      <c r="D567" s="347" t="s">
        <v>12468</v>
      </c>
      <c r="E567" s="343"/>
      <c r="F567" s="343"/>
      <c r="G567" s="343"/>
      <c r="H567" s="343"/>
      <c r="I567" s="343"/>
      <c r="J567" s="343">
        <v>4.0</v>
      </c>
      <c r="K567" s="343">
        <v>4.0</v>
      </c>
    </row>
    <row r="568" ht="19.5" customHeight="1">
      <c r="A568" s="83" t="s">
        <v>12476</v>
      </c>
      <c r="B568" s="83">
        <v>62.0</v>
      </c>
      <c r="C568" s="83"/>
      <c r="D568" s="347" t="s">
        <v>12479</v>
      </c>
      <c r="E568" s="343">
        <v>6.0</v>
      </c>
      <c r="F568" s="343"/>
      <c r="G568" s="343"/>
      <c r="H568" s="343"/>
      <c r="I568" s="343"/>
      <c r="J568" s="343"/>
      <c r="K568" s="343">
        <v>6.0</v>
      </c>
    </row>
    <row r="569" ht="19.5" customHeight="1">
      <c r="A569" s="83"/>
      <c r="B569" s="83">
        <v>62.0</v>
      </c>
      <c r="C569" s="83"/>
      <c r="D569" s="347"/>
      <c r="E569" s="343"/>
      <c r="F569" s="343"/>
      <c r="G569" s="343"/>
      <c r="H569" s="343"/>
      <c r="I569" s="343"/>
      <c r="J569" s="343"/>
      <c r="K569" s="343"/>
    </row>
    <row r="570" ht="19.5" customHeight="1">
      <c r="A570" s="83"/>
      <c r="B570" s="83">
        <v>62.0</v>
      </c>
      <c r="C570" s="83"/>
      <c r="D570" s="350" t="s">
        <v>3590</v>
      </c>
      <c r="E570" s="343">
        <v>16.0</v>
      </c>
      <c r="F570" s="343"/>
      <c r="G570" s="343"/>
      <c r="H570" s="343"/>
      <c r="I570" s="343"/>
      <c r="J570" s="343">
        <v>14.0</v>
      </c>
      <c r="K570" s="343">
        <v>30.0</v>
      </c>
    </row>
    <row r="571" ht="19.5" customHeight="1">
      <c r="A571" s="154"/>
      <c r="B571" s="154"/>
      <c r="C571" s="154"/>
      <c r="D571" s="354"/>
      <c r="E571" s="355"/>
      <c r="F571" s="355"/>
      <c r="G571" s="355"/>
      <c r="H571" s="355"/>
      <c r="I571" s="355"/>
      <c r="J571" s="355"/>
      <c r="K571" s="355"/>
    </row>
    <row r="572" ht="19.5" customHeight="1">
      <c r="A572" s="83"/>
      <c r="B572" s="83"/>
      <c r="C572" s="83"/>
      <c r="D572" s="347"/>
      <c r="E572" s="343"/>
      <c r="F572" s="343"/>
      <c r="G572" s="343"/>
      <c r="H572" s="343"/>
      <c r="I572" s="343"/>
      <c r="J572" s="343"/>
      <c r="K572" s="343"/>
    </row>
    <row r="573" ht="19.5" customHeight="1">
      <c r="A573" s="83" t="s">
        <v>12511</v>
      </c>
      <c r="B573" s="83" t="s">
        <v>8648</v>
      </c>
      <c r="C573" s="83"/>
      <c r="D573" s="335" t="s">
        <v>12516</v>
      </c>
      <c r="E573" s="343"/>
      <c r="F573" s="343">
        <v>4.0</v>
      </c>
      <c r="G573" s="343"/>
      <c r="H573" s="343"/>
      <c r="I573" s="343"/>
      <c r="J573" s="343"/>
      <c r="K573" s="343">
        <v>4.0</v>
      </c>
    </row>
    <row r="574" ht="19.5" customHeight="1">
      <c r="A574" s="83" t="s">
        <v>12520</v>
      </c>
      <c r="B574" s="83">
        <v>63.0</v>
      </c>
      <c r="C574" s="83"/>
      <c r="D574" s="347" t="s">
        <v>12522</v>
      </c>
      <c r="E574" s="343">
        <v>4.0</v>
      </c>
      <c r="F574" s="343"/>
      <c r="G574" s="343"/>
      <c r="H574" s="343"/>
      <c r="I574" s="343"/>
      <c r="J574" s="343"/>
      <c r="K574" s="343">
        <v>4.0</v>
      </c>
    </row>
    <row r="575" ht="19.5" customHeight="1">
      <c r="A575" s="83" t="s">
        <v>12526</v>
      </c>
      <c r="B575" s="83">
        <v>63.0</v>
      </c>
      <c r="C575" s="83" t="s">
        <v>1714</v>
      </c>
      <c r="D575" s="347" t="s">
        <v>12528</v>
      </c>
      <c r="E575" s="343"/>
      <c r="F575" s="343"/>
      <c r="G575" s="343"/>
      <c r="H575" s="343"/>
      <c r="I575" s="343"/>
      <c r="J575" s="343">
        <v>4.0</v>
      </c>
      <c r="K575" s="343">
        <v>4.0</v>
      </c>
    </row>
    <row r="576" ht="19.5" customHeight="1">
      <c r="A576" s="83" t="s">
        <v>12532</v>
      </c>
      <c r="B576" s="83">
        <v>63.0</v>
      </c>
      <c r="C576" s="83" t="s">
        <v>1714</v>
      </c>
      <c r="D576" s="347" t="s">
        <v>12536</v>
      </c>
      <c r="E576" s="343"/>
      <c r="F576" s="343"/>
      <c r="G576" s="343"/>
      <c r="H576" s="343"/>
      <c r="I576" s="343"/>
      <c r="J576" s="343">
        <v>4.0</v>
      </c>
      <c r="K576" s="343">
        <v>4.0</v>
      </c>
    </row>
    <row r="577" ht="19.5" customHeight="1">
      <c r="A577" s="83" t="s">
        <v>12544</v>
      </c>
      <c r="B577" s="83">
        <v>63.0</v>
      </c>
      <c r="C577" s="83" t="s">
        <v>1714</v>
      </c>
      <c r="D577" s="347" t="s">
        <v>12548</v>
      </c>
      <c r="E577" s="343"/>
      <c r="F577" s="343"/>
      <c r="G577" s="343"/>
      <c r="H577" s="343"/>
      <c r="I577" s="343"/>
      <c r="J577" s="343">
        <v>4.0</v>
      </c>
      <c r="K577" s="343">
        <v>4.0</v>
      </c>
    </row>
    <row r="578" ht="19.5" customHeight="1">
      <c r="A578" s="83"/>
      <c r="B578" s="83">
        <v>63.0</v>
      </c>
      <c r="C578" s="83"/>
      <c r="D578" s="347"/>
      <c r="E578" s="343"/>
      <c r="F578" s="343"/>
      <c r="G578" s="343"/>
      <c r="H578" s="343"/>
      <c r="I578" s="343"/>
      <c r="J578" s="343"/>
      <c r="K578" s="343"/>
    </row>
    <row r="579" ht="19.5" customHeight="1">
      <c r="A579" s="83"/>
      <c r="B579" s="83">
        <v>63.0</v>
      </c>
      <c r="C579" s="83"/>
      <c r="D579" s="350" t="s">
        <v>3590</v>
      </c>
      <c r="E579" s="343">
        <v>4.0</v>
      </c>
      <c r="F579" s="343">
        <v>4.0</v>
      </c>
      <c r="G579" s="343"/>
      <c r="H579" s="343"/>
      <c r="I579" s="343"/>
      <c r="J579" s="343">
        <v>12.0</v>
      </c>
      <c r="K579" s="343">
        <v>20.0</v>
      </c>
    </row>
    <row r="580" ht="19.5" customHeight="1">
      <c r="A580" s="83"/>
      <c r="B580" s="83"/>
      <c r="C580" s="83"/>
      <c r="D580" s="347"/>
      <c r="E580" s="343"/>
      <c r="F580" s="343"/>
      <c r="G580" s="343"/>
      <c r="H580" s="343"/>
      <c r="I580" s="343"/>
      <c r="J580" s="343"/>
      <c r="K580" s="343"/>
    </row>
    <row r="581" ht="19.5" customHeight="1">
      <c r="A581" s="83" t="s">
        <v>12584</v>
      </c>
      <c r="B581" s="83" t="s">
        <v>12552</v>
      </c>
      <c r="C581" s="83"/>
      <c r="D581" s="347" t="s">
        <v>12588</v>
      </c>
      <c r="E581" s="343"/>
      <c r="F581" s="343">
        <v>4.0</v>
      </c>
      <c r="G581" s="343"/>
      <c r="H581" s="343"/>
      <c r="I581" s="343"/>
      <c r="J581" s="343"/>
      <c r="K581" s="343">
        <v>4.0</v>
      </c>
    </row>
    <row r="582" ht="19.5" customHeight="1">
      <c r="A582" s="83" t="s">
        <v>12596</v>
      </c>
      <c r="B582" s="83" t="s">
        <v>12552</v>
      </c>
      <c r="C582" s="83"/>
      <c r="D582" s="347" t="s">
        <v>12598</v>
      </c>
      <c r="E582" s="343">
        <v>4.0</v>
      </c>
      <c r="F582" s="343"/>
      <c r="G582" s="343"/>
      <c r="H582" s="343"/>
      <c r="I582" s="343"/>
      <c r="J582" s="343"/>
      <c r="K582" s="343">
        <v>4.0</v>
      </c>
    </row>
    <row r="583" ht="19.5" customHeight="1">
      <c r="A583" s="83" t="s">
        <v>12608</v>
      </c>
      <c r="B583" s="83" t="s">
        <v>12552</v>
      </c>
      <c r="C583" s="83" t="s">
        <v>1714</v>
      </c>
      <c r="D583" s="347" t="s">
        <v>12615</v>
      </c>
      <c r="E583" s="343"/>
      <c r="F583" s="343"/>
      <c r="G583" s="343"/>
      <c r="H583" s="343"/>
      <c r="I583" s="343"/>
      <c r="J583" s="343">
        <v>4.0</v>
      </c>
      <c r="K583" s="343">
        <v>4.0</v>
      </c>
    </row>
    <row r="584" ht="19.5" customHeight="1">
      <c r="A584" s="83" t="s">
        <v>12621</v>
      </c>
      <c r="B584" s="83" t="s">
        <v>12552</v>
      </c>
      <c r="C584" s="83"/>
      <c r="D584" s="347" t="s">
        <v>12623</v>
      </c>
      <c r="E584" s="343"/>
      <c r="F584" s="343"/>
      <c r="G584" s="343"/>
      <c r="H584" s="343"/>
      <c r="I584" s="343"/>
      <c r="J584" s="343">
        <v>4.0</v>
      </c>
      <c r="K584" s="343">
        <v>4.0</v>
      </c>
    </row>
    <row r="585" ht="19.5" customHeight="1">
      <c r="A585" s="83" t="s">
        <v>12631</v>
      </c>
      <c r="B585" s="83" t="s">
        <v>12552</v>
      </c>
      <c r="C585" s="83"/>
      <c r="D585" s="347" t="s">
        <v>12633</v>
      </c>
      <c r="E585" s="343"/>
      <c r="F585" s="343"/>
      <c r="G585" s="343"/>
      <c r="H585" s="343">
        <v>4.0</v>
      </c>
      <c r="I585" s="343"/>
      <c r="J585" s="343"/>
      <c r="K585" s="343">
        <v>4.0</v>
      </c>
    </row>
    <row r="586" ht="19.5" customHeight="1">
      <c r="A586" s="83" t="s">
        <v>12637</v>
      </c>
      <c r="B586" s="83" t="s">
        <v>12552</v>
      </c>
      <c r="C586" s="83"/>
      <c r="D586" s="347" t="s">
        <v>12588</v>
      </c>
      <c r="E586" s="343"/>
      <c r="F586" s="343">
        <v>10.0</v>
      </c>
      <c r="G586" s="343"/>
      <c r="H586" s="343"/>
      <c r="I586" s="343"/>
      <c r="J586" s="343"/>
      <c r="K586" s="343">
        <v>10.0</v>
      </c>
    </row>
    <row r="587" ht="19.5" customHeight="1">
      <c r="A587" s="83" t="s">
        <v>12648</v>
      </c>
      <c r="B587" s="83" t="s">
        <v>12552</v>
      </c>
      <c r="C587" s="83"/>
      <c r="D587" s="347" t="s">
        <v>12598</v>
      </c>
      <c r="E587" s="343">
        <v>10.0</v>
      </c>
      <c r="F587" s="343"/>
      <c r="G587" s="343"/>
      <c r="H587" s="343"/>
      <c r="I587" s="343"/>
      <c r="J587" s="343"/>
      <c r="K587" s="343">
        <v>10.0</v>
      </c>
    </row>
    <row r="588" ht="19.5" customHeight="1">
      <c r="A588" s="83" t="s">
        <v>12656</v>
      </c>
      <c r="B588" s="83" t="s">
        <v>12552</v>
      </c>
      <c r="C588" s="83"/>
      <c r="D588" s="347" t="s">
        <v>12615</v>
      </c>
      <c r="E588" s="343"/>
      <c r="F588" s="343"/>
      <c r="G588" s="343"/>
      <c r="H588" s="343"/>
      <c r="I588" s="343"/>
      <c r="J588" s="343">
        <v>10.0</v>
      </c>
      <c r="K588" s="343">
        <v>10.0</v>
      </c>
    </row>
    <row r="589" ht="19.5" customHeight="1">
      <c r="A589" s="83" t="s">
        <v>12665</v>
      </c>
      <c r="B589" s="83" t="s">
        <v>12552</v>
      </c>
      <c r="C589" s="83"/>
      <c r="D589" s="347" t="s">
        <v>12623</v>
      </c>
      <c r="E589" s="343"/>
      <c r="F589" s="343"/>
      <c r="G589" s="343"/>
      <c r="H589" s="343"/>
      <c r="I589" s="343"/>
      <c r="J589" s="343">
        <v>10.0</v>
      </c>
      <c r="K589" s="343">
        <v>10.0</v>
      </c>
    </row>
    <row r="590" ht="19.5" customHeight="1">
      <c r="A590" s="83" t="s">
        <v>12676</v>
      </c>
      <c r="B590" s="83" t="s">
        <v>12552</v>
      </c>
      <c r="C590" s="83"/>
      <c r="D590" s="347" t="s">
        <v>12681</v>
      </c>
      <c r="E590" s="343"/>
      <c r="F590" s="343"/>
      <c r="G590" s="343"/>
      <c r="H590" s="343"/>
      <c r="I590" s="343">
        <v>8.0</v>
      </c>
      <c r="J590" s="343"/>
      <c r="K590" s="343">
        <v>8.0</v>
      </c>
    </row>
    <row r="591" ht="19.5" customHeight="1">
      <c r="A591" s="83"/>
      <c r="B591" s="83" t="s">
        <v>12552</v>
      </c>
      <c r="C591" s="83"/>
      <c r="D591" s="347"/>
      <c r="E591" s="343"/>
      <c r="F591" s="343"/>
      <c r="G591" s="343"/>
      <c r="H591" s="343"/>
      <c r="I591" s="343"/>
      <c r="J591" s="343"/>
      <c r="K591" s="343"/>
    </row>
    <row r="592" ht="19.5" customHeight="1">
      <c r="A592" s="83"/>
      <c r="B592" s="83" t="s">
        <v>12552</v>
      </c>
      <c r="C592" s="83"/>
      <c r="D592" s="350" t="s">
        <v>3590</v>
      </c>
      <c r="E592" s="343">
        <v>14.0</v>
      </c>
      <c r="F592" s="343">
        <v>14.0</v>
      </c>
      <c r="G592" s="343"/>
      <c r="H592" s="343">
        <v>4.0</v>
      </c>
      <c r="I592" s="343">
        <v>8.0</v>
      </c>
      <c r="J592" s="343">
        <v>28.0</v>
      </c>
      <c r="K592" s="343">
        <v>68.0</v>
      </c>
    </row>
    <row r="593" ht="19.5" customHeight="1">
      <c r="A593" s="83"/>
      <c r="B593" s="83"/>
      <c r="C593" s="83"/>
      <c r="D593" s="347"/>
      <c r="E593" s="343"/>
      <c r="F593" s="343"/>
      <c r="G593" s="343"/>
      <c r="H593" s="343"/>
      <c r="I593" s="343"/>
      <c r="J593" s="343"/>
      <c r="K593" s="343"/>
    </row>
    <row r="594" ht="19.5" customHeight="1">
      <c r="A594" s="83"/>
      <c r="B594" s="83"/>
      <c r="C594" s="83"/>
      <c r="D594" s="350" t="s">
        <v>12626</v>
      </c>
      <c r="E594" s="343">
        <v>76.0</v>
      </c>
      <c r="F594" s="343">
        <v>29.6</v>
      </c>
      <c r="G594" s="343">
        <v>4.0</v>
      </c>
      <c r="H594" s="343">
        <v>12.0</v>
      </c>
      <c r="I594" s="343">
        <v>8.0</v>
      </c>
      <c r="J594" s="343">
        <v>68.0</v>
      </c>
      <c r="K594" s="343">
        <v>197.6</v>
      </c>
    </row>
    <row r="595" ht="19.5" customHeight="1">
      <c r="A595" s="154"/>
      <c r="B595" s="154"/>
      <c r="C595" s="154"/>
      <c r="D595" s="354"/>
      <c r="E595" s="419"/>
      <c r="F595" s="419"/>
      <c r="G595" s="419"/>
      <c r="H595" s="419"/>
      <c r="I595" s="419"/>
      <c r="J595" s="419"/>
      <c r="K595" s="419"/>
    </row>
    <row r="596" ht="19.5" customHeight="1">
      <c r="A596" s="83"/>
      <c r="B596" s="83"/>
      <c r="C596" s="83"/>
      <c r="D596" s="347"/>
      <c r="E596" s="336"/>
      <c r="F596" s="336"/>
      <c r="G596" s="336"/>
      <c r="H596" s="336"/>
      <c r="I596" s="336"/>
      <c r="J596" s="336"/>
      <c r="K596" s="336"/>
    </row>
  </sheetData>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4.86"/>
    <col customWidth="1" min="2" max="2" width="21.43"/>
    <col customWidth="1" min="3" max="3" width="9.14"/>
    <col customWidth="1" min="4" max="4" width="3.71"/>
    <col customWidth="1" min="5" max="5" width="47.43"/>
    <col customWidth="1" min="6" max="6" width="17.71"/>
    <col customWidth="1" min="7" max="8" width="15.71"/>
  </cols>
  <sheetData>
    <row r="1" ht="15.75" customHeight="1">
      <c r="A1" s="27" t="s">
        <v>2149</v>
      </c>
      <c r="B1" s="83"/>
      <c r="D1" s="83"/>
      <c r="F1" s="141"/>
      <c r="G1" s="141"/>
      <c r="H1" s="98" t="str">
        <f>HYPERLINK("https://drive.google.com/open?id=0B8sY5vZfk1W5OVdmeGVaQ0RwYVE&amp;authuser=0","see original PDF")</f>
        <v>see original PDF</v>
      </c>
    </row>
    <row r="2" ht="15.75" customHeight="1">
      <c r="A2" s="191" t="s">
        <v>1190</v>
      </c>
      <c r="B2" s="191" t="s">
        <v>663</v>
      </c>
      <c r="C2" s="191" t="s">
        <v>1319</v>
      </c>
      <c r="D2" s="191"/>
      <c r="E2" s="182" t="s">
        <v>1198</v>
      </c>
      <c r="F2" s="191" t="s">
        <v>1321</v>
      </c>
      <c r="G2" s="191" t="s">
        <v>1323</v>
      </c>
      <c r="H2" s="134" t="s">
        <v>2166</v>
      </c>
    </row>
    <row r="3">
      <c r="A3" s="83"/>
      <c r="B3" s="83"/>
      <c r="C3" s="83"/>
      <c r="D3" s="83"/>
      <c r="E3" s="141" t="s">
        <v>2168</v>
      </c>
      <c r="F3" s="83"/>
      <c r="G3" s="83"/>
      <c r="H3" s="83" t="str">
        <f t="shared" ref="H3:H345" si="1">if(ISBLANK(G3),"",G3/100000)</f>
        <v/>
      </c>
    </row>
    <row r="4">
      <c r="A4" s="83"/>
      <c r="B4" s="83"/>
      <c r="C4" s="83"/>
      <c r="D4" s="83"/>
      <c r="E4" s="171" t="s">
        <v>2179</v>
      </c>
      <c r="F4" s="83"/>
      <c r="G4" s="83"/>
      <c r="H4" s="83" t="str">
        <f t="shared" si="1"/>
        <v/>
      </c>
    </row>
    <row r="5" ht="30.0" customHeight="1">
      <c r="A5" s="212">
        <v>1.0</v>
      </c>
      <c r="B5" s="212" t="s">
        <v>2184</v>
      </c>
      <c r="C5" s="212" t="s">
        <v>1640</v>
      </c>
      <c r="D5" s="212"/>
      <c r="E5" s="274" t="s">
        <v>2188</v>
      </c>
      <c r="F5" s="212">
        <v>1.98E9</v>
      </c>
      <c r="G5" s="212">
        <v>5.4E8</v>
      </c>
      <c r="H5" s="308" t="str">
        <f t="shared" si="1"/>
        <v>5400</v>
      </c>
    </row>
    <row r="6">
      <c r="A6" s="212">
        <v>2.0</v>
      </c>
      <c r="B6" s="212" t="s">
        <v>2656</v>
      </c>
      <c r="C6" s="212" t="s">
        <v>1640</v>
      </c>
      <c r="D6" s="212"/>
      <c r="E6" s="274" t="s">
        <v>2658</v>
      </c>
      <c r="F6" s="212">
        <v>2.818E8</v>
      </c>
      <c r="G6" s="212">
        <v>1.44E7</v>
      </c>
      <c r="H6" s="308" t="str">
        <f t="shared" si="1"/>
        <v>144</v>
      </c>
    </row>
    <row r="7" ht="45.0" customHeight="1">
      <c r="A7" s="212">
        <v>3.0</v>
      </c>
      <c r="B7" s="212" t="s">
        <v>2667</v>
      </c>
      <c r="C7" s="212">
        <v>30.0</v>
      </c>
      <c r="D7" s="212"/>
      <c r="E7" s="274" t="s">
        <v>2669</v>
      </c>
      <c r="F7" s="212">
        <v>6.5E8</v>
      </c>
      <c r="G7" s="212">
        <v>2.16E7</v>
      </c>
      <c r="H7" s="308" t="str">
        <f t="shared" si="1"/>
        <v>216</v>
      </c>
    </row>
    <row r="8" ht="30.0" customHeight="1">
      <c r="A8" s="212">
        <v>4.0</v>
      </c>
      <c r="B8" s="212" t="s">
        <v>2673</v>
      </c>
      <c r="C8" s="212">
        <v>32.0</v>
      </c>
      <c r="D8" s="212"/>
      <c r="E8" s="274" t="s">
        <v>2675</v>
      </c>
      <c r="F8" s="212">
        <v>760000.0</v>
      </c>
      <c r="G8" s="212">
        <v>187200.0</v>
      </c>
      <c r="H8" s="308" t="str">
        <f t="shared" si="1"/>
        <v>1.872</v>
      </c>
    </row>
    <row r="9" ht="30.0" customHeight="1">
      <c r="A9" s="212">
        <v>5.0</v>
      </c>
      <c r="B9" s="212" t="s">
        <v>2683</v>
      </c>
      <c r="C9" s="212">
        <v>26.0</v>
      </c>
      <c r="D9" s="212"/>
      <c r="E9" s="274" t="s">
        <v>2686</v>
      </c>
      <c r="F9" s="212">
        <v>2280000.0</v>
      </c>
      <c r="G9" s="212">
        <v>1296000.0</v>
      </c>
      <c r="H9" s="308" t="str">
        <f t="shared" si="1"/>
        <v>12.96</v>
      </c>
    </row>
    <row r="10" ht="30.0" customHeight="1">
      <c r="A10" s="212">
        <v>6.0</v>
      </c>
      <c r="B10" s="212" t="s">
        <v>2695</v>
      </c>
      <c r="C10" s="212">
        <v>26.0</v>
      </c>
      <c r="D10" s="212"/>
      <c r="E10" s="274" t="s">
        <v>2698</v>
      </c>
      <c r="F10" s="212">
        <v>1520000.0</v>
      </c>
      <c r="G10" s="212">
        <v>864000.0</v>
      </c>
      <c r="H10" s="308" t="str">
        <f t="shared" si="1"/>
        <v>8.64</v>
      </c>
    </row>
    <row r="11" ht="30.0" customHeight="1">
      <c r="A11" s="212">
        <v>7.0</v>
      </c>
      <c r="B11" s="212" t="s">
        <v>2713</v>
      </c>
      <c r="C11" s="212">
        <v>27.0</v>
      </c>
      <c r="D11" s="212"/>
      <c r="E11" s="274" t="s">
        <v>2715</v>
      </c>
      <c r="F11" s="212">
        <v>760000.0</v>
      </c>
      <c r="G11" s="318">
        <v>72000.0</v>
      </c>
      <c r="H11" s="308" t="str">
        <f t="shared" si="1"/>
        <v>0.72</v>
      </c>
    </row>
    <row r="12" ht="30.0" customHeight="1">
      <c r="A12" s="212">
        <v>8.0</v>
      </c>
      <c r="B12" s="212" t="s">
        <v>2939</v>
      </c>
      <c r="C12" s="212">
        <v>27.0</v>
      </c>
      <c r="D12" s="212"/>
      <c r="E12" s="274" t="s">
        <v>2941</v>
      </c>
      <c r="F12" s="212">
        <v>760000.0</v>
      </c>
      <c r="G12" s="318">
        <v>72000.0</v>
      </c>
      <c r="H12" s="308" t="str">
        <f t="shared" si="1"/>
        <v>0.72</v>
      </c>
    </row>
    <row r="13" ht="30.0" customHeight="1">
      <c r="A13" s="212">
        <v>9.0</v>
      </c>
      <c r="B13" s="212" t="s">
        <v>2948</v>
      </c>
      <c r="C13" s="212">
        <v>27.0</v>
      </c>
      <c r="D13" s="212"/>
      <c r="E13" s="274" t="s">
        <v>2950</v>
      </c>
      <c r="F13" s="212">
        <v>760000.0</v>
      </c>
      <c r="G13" s="212">
        <v>187200.0</v>
      </c>
      <c r="H13" s="308" t="str">
        <f t="shared" si="1"/>
        <v>1.872</v>
      </c>
    </row>
    <row r="14" ht="45.0" customHeight="1">
      <c r="A14" s="212">
        <v>10.0</v>
      </c>
      <c r="B14" s="212" t="s">
        <v>2956</v>
      </c>
      <c r="C14" s="212">
        <v>29.0</v>
      </c>
      <c r="D14" s="212"/>
      <c r="E14" s="274" t="s">
        <v>2958</v>
      </c>
      <c r="F14" s="212">
        <v>760000.0</v>
      </c>
      <c r="G14" s="318">
        <v>72000.0</v>
      </c>
      <c r="H14" s="308" t="str">
        <f t="shared" si="1"/>
        <v>0.72</v>
      </c>
    </row>
    <row r="15" ht="30.0" customHeight="1">
      <c r="A15" s="212">
        <v>11.0</v>
      </c>
      <c r="B15" s="212" t="s">
        <v>2964</v>
      </c>
      <c r="C15" s="212">
        <v>33.0</v>
      </c>
      <c r="D15" s="212"/>
      <c r="E15" s="274" t="s">
        <v>2966</v>
      </c>
      <c r="F15" s="212">
        <v>760000.0</v>
      </c>
      <c r="G15" s="318">
        <v>72000.0</v>
      </c>
      <c r="H15" s="308" t="str">
        <f t="shared" si="1"/>
        <v>0.72</v>
      </c>
    </row>
    <row r="16" ht="30.0" customHeight="1">
      <c r="A16" s="212">
        <v>12.0</v>
      </c>
      <c r="B16" s="212" t="s">
        <v>2971</v>
      </c>
      <c r="C16" s="212">
        <v>33.0</v>
      </c>
      <c r="D16" s="212"/>
      <c r="E16" s="274" t="s">
        <v>2973</v>
      </c>
      <c r="F16" s="212">
        <v>1140000.0</v>
      </c>
      <c r="G16" s="212">
        <v>144000.0</v>
      </c>
      <c r="H16" s="308" t="str">
        <f t="shared" si="1"/>
        <v>1.44</v>
      </c>
    </row>
    <row r="17" ht="30.0" customHeight="1">
      <c r="A17" s="212">
        <v>13.0</v>
      </c>
      <c r="B17" s="212" t="s">
        <v>2980</v>
      </c>
      <c r="C17" s="212">
        <v>35.0</v>
      </c>
      <c r="D17" s="212"/>
      <c r="E17" s="274" t="s">
        <v>2982</v>
      </c>
      <c r="F17" s="212">
        <v>760000.0</v>
      </c>
      <c r="G17" s="318">
        <v>79200.0</v>
      </c>
      <c r="H17" s="308" t="str">
        <f t="shared" si="1"/>
        <v>0.792</v>
      </c>
    </row>
    <row r="18" ht="30.0" customHeight="1">
      <c r="A18" s="212">
        <v>14.0</v>
      </c>
      <c r="B18" s="212" t="s">
        <v>2995</v>
      </c>
      <c r="C18" s="212">
        <v>35.0</v>
      </c>
      <c r="D18" s="212"/>
      <c r="E18" s="274" t="s">
        <v>2997</v>
      </c>
      <c r="F18" s="212">
        <v>1140000.0</v>
      </c>
      <c r="G18" s="318">
        <v>72000.0</v>
      </c>
      <c r="H18" s="308" t="str">
        <f t="shared" si="1"/>
        <v>0.72</v>
      </c>
    </row>
    <row r="19" ht="30.0" customHeight="1">
      <c r="A19" s="212">
        <v>15.0</v>
      </c>
      <c r="B19" s="212" t="s">
        <v>3003</v>
      </c>
      <c r="C19" s="212">
        <v>35.0</v>
      </c>
      <c r="D19" s="212"/>
      <c r="E19" s="274" t="s">
        <v>3006</v>
      </c>
      <c r="F19" s="212">
        <v>760000.0</v>
      </c>
      <c r="G19" s="318">
        <v>72000.0</v>
      </c>
      <c r="H19" s="308" t="str">
        <f t="shared" si="1"/>
        <v>0.72</v>
      </c>
    </row>
    <row r="20" ht="30.0" customHeight="1">
      <c r="A20" s="212">
        <v>16.0</v>
      </c>
      <c r="B20" s="212" t="s">
        <v>3011</v>
      </c>
      <c r="C20" s="212">
        <v>35.0</v>
      </c>
      <c r="D20" s="212"/>
      <c r="E20" s="274" t="s">
        <v>3015</v>
      </c>
      <c r="F20" s="212">
        <v>912000.0</v>
      </c>
      <c r="G20" s="318">
        <v>72000.0</v>
      </c>
      <c r="H20" s="308" t="str">
        <f t="shared" si="1"/>
        <v>0.72</v>
      </c>
    </row>
    <row r="21" ht="45.0" customHeight="1">
      <c r="A21" s="212">
        <v>17.0</v>
      </c>
      <c r="B21" s="212" t="s">
        <v>3028</v>
      </c>
      <c r="C21" s="212">
        <v>26.0</v>
      </c>
      <c r="D21" s="212"/>
      <c r="E21" s="274" t="s">
        <v>3032</v>
      </c>
      <c r="F21" s="212">
        <v>1520000.0</v>
      </c>
      <c r="G21" s="212">
        <v>432000.0</v>
      </c>
      <c r="H21" s="308" t="str">
        <f t="shared" si="1"/>
        <v>4.32</v>
      </c>
    </row>
    <row r="22" ht="75.0" customHeight="1">
      <c r="A22" s="212">
        <v>18.0</v>
      </c>
      <c r="B22" s="212" t="s">
        <v>3043</v>
      </c>
      <c r="C22" s="212">
        <v>26.0</v>
      </c>
      <c r="D22" s="212"/>
      <c r="E22" s="274" t="s">
        <v>3048</v>
      </c>
      <c r="F22" s="212">
        <v>2000000.0</v>
      </c>
      <c r="G22" s="212">
        <v>576000.0</v>
      </c>
      <c r="H22" s="308" t="str">
        <f t="shared" si="1"/>
        <v>5.76</v>
      </c>
    </row>
    <row r="23" ht="75.0" customHeight="1">
      <c r="A23" s="212">
        <v>19.0</v>
      </c>
      <c r="B23" s="212" t="s">
        <v>3058</v>
      </c>
      <c r="C23" s="212">
        <v>26.0</v>
      </c>
      <c r="D23" s="212"/>
      <c r="E23" s="274" t="s">
        <v>3063</v>
      </c>
      <c r="F23" s="212">
        <v>2000000.0</v>
      </c>
      <c r="G23" s="212">
        <v>576000.0</v>
      </c>
      <c r="H23" s="308" t="str">
        <f t="shared" si="1"/>
        <v>5.76</v>
      </c>
    </row>
    <row r="24" ht="120.0" customHeight="1">
      <c r="A24" s="212">
        <v>20.0</v>
      </c>
      <c r="B24" s="212" t="s">
        <v>3068</v>
      </c>
      <c r="C24" s="212">
        <v>26.0</v>
      </c>
      <c r="D24" s="212"/>
      <c r="E24" s="274" t="s">
        <v>3071</v>
      </c>
      <c r="F24" s="212">
        <v>2000000.0</v>
      </c>
      <c r="G24" s="212">
        <v>360000.0</v>
      </c>
      <c r="H24" s="308" t="str">
        <f t="shared" si="1"/>
        <v>3.6</v>
      </c>
    </row>
    <row r="25" ht="30.0" customHeight="1">
      <c r="A25" s="212">
        <v>21.0</v>
      </c>
      <c r="B25" s="212" t="s">
        <v>4505</v>
      </c>
      <c r="C25" s="212">
        <v>27.0</v>
      </c>
      <c r="D25" s="212"/>
      <c r="E25" s="274" t="s">
        <v>4507</v>
      </c>
      <c r="F25" s="212">
        <v>3000000.0</v>
      </c>
      <c r="G25" s="212">
        <v>1440000.0</v>
      </c>
      <c r="H25" s="308" t="str">
        <f t="shared" si="1"/>
        <v>14.4</v>
      </c>
    </row>
    <row r="26" ht="30.0" customHeight="1">
      <c r="A26" s="212">
        <v>22.0</v>
      </c>
      <c r="B26" s="212" t="s">
        <v>4521</v>
      </c>
      <c r="C26" s="212">
        <v>27.0</v>
      </c>
      <c r="D26" s="212"/>
      <c r="E26" s="274" t="s">
        <v>4525</v>
      </c>
      <c r="F26" s="212">
        <v>2500000.0</v>
      </c>
      <c r="G26" s="212">
        <v>1080000.0</v>
      </c>
      <c r="H26" s="308" t="str">
        <f t="shared" si="1"/>
        <v>10.8</v>
      </c>
    </row>
    <row r="27" ht="30.0" customHeight="1">
      <c r="A27" s="212">
        <v>23.0</v>
      </c>
      <c r="B27" s="212" t="s">
        <v>4530</v>
      </c>
      <c r="C27" s="212">
        <v>27.0</v>
      </c>
      <c r="D27" s="212"/>
      <c r="E27" s="274" t="s">
        <v>4532</v>
      </c>
      <c r="F27" s="212">
        <v>2500000.0</v>
      </c>
      <c r="G27" s="212">
        <v>1080000.0</v>
      </c>
      <c r="H27" s="308" t="str">
        <f t="shared" si="1"/>
        <v>10.8</v>
      </c>
    </row>
    <row r="28" ht="30.0" customHeight="1">
      <c r="A28" s="212">
        <v>24.0</v>
      </c>
      <c r="B28" s="212" t="s">
        <v>4538</v>
      </c>
      <c r="C28" s="212">
        <v>28.0</v>
      </c>
      <c r="D28" s="212"/>
      <c r="E28" s="274" t="s">
        <v>4539</v>
      </c>
      <c r="F28" s="212">
        <v>2000000.0</v>
      </c>
      <c r="G28" s="212">
        <v>288000.0</v>
      </c>
      <c r="H28" s="308" t="str">
        <f t="shared" si="1"/>
        <v>2.88</v>
      </c>
    </row>
    <row r="29" ht="45.0" customHeight="1">
      <c r="A29" s="212">
        <v>25.0</v>
      </c>
      <c r="B29" s="212" t="s">
        <v>4544</v>
      </c>
      <c r="C29" s="212">
        <v>28.0</v>
      </c>
      <c r="D29" s="212"/>
      <c r="E29" s="274" t="s">
        <v>4665</v>
      </c>
      <c r="F29" s="212">
        <v>1000000.0</v>
      </c>
      <c r="G29" s="212">
        <v>144000.0</v>
      </c>
      <c r="H29" s="308" t="str">
        <f t="shared" si="1"/>
        <v>1.44</v>
      </c>
    </row>
    <row r="30" ht="30.0" customHeight="1">
      <c r="A30" s="212">
        <v>26.0</v>
      </c>
      <c r="B30" s="212" t="s">
        <v>4675</v>
      </c>
      <c r="C30" s="212">
        <v>28.0</v>
      </c>
      <c r="D30" s="212"/>
      <c r="E30" s="274" t="s">
        <v>4677</v>
      </c>
      <c r="F30" s="212">
        <v>2000000.0</v>
      </c>
      <c r="G30" s="212">
        <v>288000.0</v>
      </c>
      <c r="H30" s="308" t="str">
        <f t="shared" si="1"/>
        <v>2.88</v>
      </c>
    </row>
    <row r="31" ht="30.0" customHeight="1">
      <c r="A31" s="212">
        <v>27.0</v>
      </c>
      <c r="B31" s="212" t="s">
        <v>4681</v>
      </c>
      <c r="C31" s="212">
        <v>28.0</v>
      </c>
      <c r="D31" s="212"/>
      <c r="E31" s="274" t="s">
        <v>4683</v>
      </c>
      <c r="F31" s="212">
        <v>3000000.0</v>
      </c>
      <c r="G31" s="212">
        <v>288000.0</v>
      </c>
      <c r="H31" s="308" t="str">
        <f t="shared" si="1"/>
        <v>2.88</v>
      </c>
    </row>
    <row r="32" ht="60.0" customHeight="1">
      <c r="A32" s="212">
        <v>28.0</v>
      </c>
      <c r="B32" s="212" t="s">
        <v>4690</v>
      </c>
      <c r="C32" s="212">
        <v>28.0</v>
      </c>
      <c r="D32" s="212"/>
      <c r="E32" s="274" t="s">
        <v>4694</v>
      </c>
      <c r="F32" s="212">
        <v>3000000.0</v>
      </c>
      <c r="G32" s="212">
        <v>360000.0</v>
      </c>
      <c r="H32" s="308" t="str">
        <f t="shared" si="1"/>
        <v>3.6</v>
      </c>
    </row>
    <row r="33" ht="45.0" customHeight="1">
      <c r="A33" s="212">
        <v>29.0</v>
      </c>
      <c r="B33" s="212" t="s">
        <v>4696</v>
      </c>
      <c r="C33" s="212">
        <v>28.0</v>
      </c>
      <c r="D33" s="212"/>
      <c r="E33" s="274" t="s">
        <v>4700</v>
      </c>
      <c r="F33" s="212">
        <v>2000000.0</v>
      </c>
      <c r="G33" s="212">
        <v>288000.0</v>
      </c>
      <c r="H33" s="308" t="str">
        <f t="shared" si="1"/>
        <v>2.88</v>
      </c>
    </row>
    <row r="34" ht="30.0" customHeight="1">
      <c r="A34" s="212">
        <v>30.0</v>
      </c>
      <c r="B34" s="212" t="s">
        <v>4709</v>
      </c>
      <c r="C34" s="212">
        <v>29.0</v>
      </c>
      <c r="D34" s="212"/>
      <c r="E34" s="274" t="s">
        <v>4864</v>
      </c>
      <c r="F34" s="212">
        <v>2000000.0</v>
      </c>
      <c r="G34" s="212">
        <v>720000.0</v>
      </c>
      <c r="H34" s="308" t="str">
        <f t="shared" si="1"/>
        <v>7.2</v>
      </c>
    </row>
    <row r="35" ht="30.0" customHeight="1">
      <c r="A35" s="212">
        <v>31.0</v>
      </c>
      <c r="B35" s="212" t="s">
        <v>4869</v>
      </c>
      <c r="C35" s="212">
        <v>29.0</v>
      </c>
      <c r="D35" s="212"/>
      <c r="E35" s="274" t="s">
        <v>4870</v>
      </c>
      <c r="F35" s="212">
        <v>1500000.0</v>
      </c>
      <c r="G35" s="212">
        <v>360000.0</v>
      </c>
      <c r="H35" s="308" t="str">
        <f t="shared" si="1"/>
        <v>3.6</v>
      </c>
    </row>
    <row r="36" ht="30.0" customHeight="1">
      <c r="A36" s="212">
        <v>32.0</v>
      </c>
      <c r="B36" s="212" t="s">
        <v>4875</v>
      </c>
      <c r="C36" s="212">
        <v>29.0</v>
      </c>
      <c r="D36" s="212"/>
      <c r="E36" s="274" t="s">
        <v>4878</v>
      </c>
      <c r="F36" s="212">
        <v>1500000.0</v>
      </c>
      <c r="G36" s="212">
        <v>360000.0</v>
      </c>
      <c r="H36" s="308" t="str">
        <f t="shared" si="1"/>
        <v>3.6</v>
      </c>
    </row>
    <row r="37" ht="45.0" customHeight="1">
      <c r="A37" s="212">
        <v>33.0</v>
      </c>
      <c r="B37" s="212" t="s">
        <v>4886</v>
      </c>
      <c r="C37" s="212">
        <v>29.0</v>
      </c>
      <c r="D37" s="212"/>
      <c r="E37" s="274" t="s">
        <v>4888</v>
      </c>
      <c r="F37" s="212">
        <v>2500000.0</v>
      </c>
      <c r="G37" s="212">
        <v>1080000.0</v>
      </c>
      <c r="H37" s="308" t="str">
        <f t="shared" si="1"/>
        <v>10.8</v>
      </c>
    </row>
    <row r="38" ht="30.0" customHeight="1">
      <c r="A38" s="212">
        <v>34.0</v>
      </c>
      <c r="B38" s="212" t="s">
        <v>4898</v>
      </c>
      <c r="C38" s="212">
        <v>30.0</v>
      </c>
      <c r="D38" s="212"/>
      <c r="E38" s="274" t="s">
        <v>4901</v>
      </c>
      <c r="F38" s="212">
        <v>1000000.0</v>
      </c>
      <c r="G38" s="212">
        <v>216000.0</v>
      </c>
      <c r="H38" s="308" t="str">
        <f t="shared" si="1"/>
        <v>2.16</v>
      </c>
    </row>
    <row r="39" ht="30.75" customHeight="1">
      <c r="A39" s="247">
        <v>35.0</v>
      </c>
      <c r="B39" s="247" t="s">
        <v>4908</v>
      </c>
      <c r="C39" s="247">
        <v>30.0</v>
      </c>
      <c r="D39" s="247"/>
      <c r="E39" s="348" t="s">
        <v>4911</v>
      </c>
      <c r="F39" s="247">
        <v>1000000.0</v>
      </c>
      <c r="G39" s="247">
        <v>216000.0</v>
      </c>
      <c r="H39" s="308" t="str">
        <f t="shared" si="1"/>
        <v>2.16</v>
      </c>
    </row>
    <row r="40" ht="30.75" customHeight="1">
      <c r="A40" s="212">
        <v>36.0</v>
      </c>
      <c r="B40" s="212" t="s">
        <v>4918</v>
      </c>
      <c r="C40" s="212">
        <v>30.0</v>
      </c>
      <c r="D40" s="212"/>
      <c r="E40" s="274" t="s">
        <v>4919</v>
      </c>
      <c r="F40" s="212">
        <v>1000000.0</v>
      </c>
      <c r="G40" s="212">
        <v>216000.0</v>
      </c>
      <c r="H40" s="308" t="str">
        <f t="shared" si="1"/>
        <v>2.16</v>
      </c>
    </row>
    <row r="41" ht="45.0" customHeight="1">
      <c r="A41" s="212">
        <v>37.0</v>
      </c>
      <c r="B41" s="212" t="s">
        <v>4925</v>
      </c>
      <c r="C41" s="212">
        <v>30.0</v>
      </c>
      <c r="D41" s="212"/>
      <c r="E41" s="274" t="s">
        <v>4927</v>
      </c>
      <c r="F41" s="212">
        <v>5000000.0</v>
      </c>
      <c r="G41" s="212">
        <v>2880000.0</v>
      </c>
      <c r="H41" s="308" t="str">
        <f t="shared" si="1"/>
        <v>28.8</v>
      </c>
    </row>
    <row r="42" ht="30.0" customHeight="1">
      <c r="A42" s="212">
        <v>38.0</v>
      </c>
      <c r="B42" s="212" t="s">
        <v>5054</v>
      </c>
      <c r="C42" s="212">
        <v>30.0</v>
      </c>
      <c r="D42" s="212"/>
      <c r="E42" s="274" t="s">
        <v>5058</v>
      </c>
      <c r="F42" s="212">
        <v>2500000.0</v>
      </c>
      <c r="G42" s="212">
        <v>360000.0</v>
      </c>
      <c r="H42" s="308" t="str">
        <f t="shared" si="1"/>
        <v>3.6</v>
      </c>
    </row>
    <row r="43" ht="30.0" customHeight="1">
      <c r="A43" s="212">
        <v>39.0</v>
      </c>
      <c r="B43" s="212" t="s">
        <v>5067</v>
      </c>
      <c r="C43" s="212">
        <v>31.0</v>
      </c>
      <c r="D43" s="212"/>
      <c r="E43" s="274" t="s">
        <v>5068</v>
      </c>
      <c r="F43" s="212">
        <v>2000000.0</v>
      </c>
      <c r="G43" s="212">
        <v>720000.0</v>
      </c>
      <c r="H43" s="308" t="str">
        <f t="shared" si="1"/>
        <v>7.2</v>
      </c>
    </row>
    <row r="44" ht="30.0" customHeight="1">
      <c r="A44" s="212">
        <v>40.0</v>
      </c>
      <c r="B44" s="212" t="s">
        <v>5077</v>
      </c>
      <c r="C44" s="212">
        <v>31.0</v>
      </c>
      <c r="D44" s="212"/>
      <c r="E44" s="274" t="s">
        <v>5082</v>
      </c>
      <c r="F44" s="212">
        <v>1500000.0</v>
      </c>
      <c r="G44" s="212">
        <v>360000.0</v>
      </c>
      <c r="H44" s="308" t="str">
        <f t="shared" si="1"/>
        <v>3.6</v>
      </c>
    </row>
    <row r="45" ht="45.0" customHeight="1">
      <c r="A45" s="212">
        <v>41.0</v>
      </c>
      <c r="B45" s="212" t="s">
        <v>5090</v>
      </c>
      <c r="C45" s="212">
        <v>33.0</v>
      </c>
      <c r="D45" s="212"/>
      <c r="E45" s="274" t="s">
        <v>5094</v>
      </c>
      <c r="F45" s="212">
        <v>2000000.0</v>
      </c>
      <c r="G45" s="212">
        <v>216000.0</v>
      </c>
      <c r="H45" s="308" t="str">
        <f t="shared" si="1"/>
        <v>2.16</v>
      </c>
    </row>
    <row r="46" ht="45.0" customHeight="1">
      <c r="A46" s="212">
        <v>42.0</v>
      </c>
      <c r="B46" s="212" t="s">
        <v>5104</v>
      </c>
      <c r="C46" s="212">
        <v>33.0</v>
      </c>
      <c r="D46" s="212"/>
      <c r="E46" s="274" t="s">
        <v>5107</v>
      </c>
      <c r="F46" s="212">
        <v>2500000.0</v>
      </c>
      <c r="G46" s="212">
        <v>288000.0</v>
      </c>
      <c r="H46" s="308" t="str">
        <f t="shared" si="1"/>
        <v>2.88</v>
      </c>
    </row>
    <row r="47" ht="30.0" customHeight="1">
      <c r="A47" s="212">
        <v>43.0</v>
      </c>
      <c r="B47" s="212" t="s">
        <v>5114</v>
      </c>
      <c r="C47" s="212">
        <v>33.0</v>
      </c>
      <c r="D47" s="212"/>
      <c r="E47" s="274" t="s">
        <v>5116</v>
      </c>
      <c r="F47" s="212">
        <v>4000000.0</v>
      </c>
      <c r="G47" s="212">
        <v>360000.0</v>
      </c>
      <c r="H47" s="308" t="str">
        <f t="shared" si="1"/>
        <v>3.6</v>
      </c>
    </row>
    <row r="48" ht="30.0" customHeight="1">
      <c r="A48" s="212">
        <v>44.0</v>
      </c>
      <c r="B48" s="212" t="s">
        <v>5122</v>
      </c>
      <c r="C48" s="212">
        <v>34.0</v>
      </c>
      <c r="D48" s="212"/>
      <c r="E48" s="274" t="s">
        <v>5125</v>
      </c>
      <c r="F48" s="212">
        <v>1500000.0</v>
      </c>
      <c r="G48" s="212">
        <v>216000.0</v>
      </c>
      <c r="H48" s="308" t="str">
        <f t="shared" si="1"/>
        <v>2.16</v>
      </c>
    </row>
    <row r="49" ht="30.0" customHeight="1">
      <c r="A49" s="212">
        <v>45.0</v>
      </c>
      <c r="B49" s="212" t="s">
        <v>5130</v>
      </c>
      <c r="C49" s="212">
        <v>34.0</v>
      </c>
      <c r="D49" s="212"/>
      <c r="E49" s="274" t="s">
        <v>5132</v>
      </c>
      <c r="F49" s="212">
        <v>2500000.0</v>
      </c>
      <c r="G49" s="212">
        <v>288000.0</v>
      </c>
      <c r="H49" s="308" t="str">
        <f t="shared" si="1"/>
        <v>2.88</v>
      </c>
    </row>
    <row r="50" ht="45.0" customHeight="1">
      <c r="A50" s="212">
        <v>46.0</v>
      </c>
      <c r="B50" s="212" t="s">
        <v>5137</v>
      </c>
      <c r="C50" s="212">
        <v>34.0</v>
      </c>
      <c r="D50" s="212"/>
      <c r="E50" s="274" t="s">
        <v>5139</v>
      </c>
      <c r="F50" s="212">
        <v>1500000.0</v>
      </c>
      <c r="G50" s="212">
        <v>216000.0</v>
      </c>
      <c r="H50" s="308" t="str">
        <f t="shared" si="1"/>
        <v>2.16</v>
      </c>
    </row>
    <row r="51" ht="30.0" customHeight="1">
      <c r="A51" s="212">
        <v>47.0</v>
      </c>
      <c r="B51" s="212" t="s">
        <v>5145</v>
      </c>
      <c r="C51" s="212">
        <v>35.0</v>
      </c>
      <c r="D51" s="212"/>
      <c r="E51" s="274" t="s">
        <v>5147</v>
      </c>
      <c r="F51" s="212">
        <v>2000000.0</v>
      </c>
      <c r="G51" s="212">
        <v>216000.0</v>
      </c>
      <c r="H51" s="308" t="str">
        <f t="shared" si="1"/>
        <v>2.16</v>
      </c>
    </row>
    <row r="52" ht="30.0" customHeight="1">
      <c r="A52" s="212">
        <v>48.0</v>
      </c>
      <c r="B52" s="212" t="s">
        <v>5157</v>
      </c>
      <c r="C52" s="212">
        <v>35.0</v>
      </c>
      <c r="D52" s="212"/>
      <c r="E52" s="274" t="s">
        <v>5159</v>
      </c>
      <c r="F52" s="212">
        <v>2000000.0</v>
      </c>
      <c r="G52" s="212">
        <v>216000.0</v>
      </c>
      <c r="H52" s="308" t="str">
        <f t="shared" si="1"/>
        <v>2.16</v>
      </c>
    </row>
    <row r="53" ht="60.0" customHeight="1">
      <c r="A53" s="212">
        <v>49.0</v>
      </c>
      <c r="B53" s="212" t="s">
        <v>5165</v>
      </c>
      <c r="C53" s="212">
        <v>35.0</v>
      </c>
      <c r="D53" s="212"/>
      <c r="E53" s="274" t="s">
        <v>5167</v>
      </c>
      <c r="F53" s="212">
        <v>1000000.0</v>
      </c>
      <c r="G53" s="212">
        <v>144000.0</v>
      </c>
      <c r="H53" s="308" t="str">
        <f t="shared" si="1"/>
        <v>1.44</v>
      </c>
    </row>
    <row r="54" ht="45.0" customHeight="1">
      <c r="A54" s="212">
        <v>50.0</v>
      </c>
      <c r="B54" s="212" t="s">
        <v>5172</v>
      </c>
      <c r="C54" s="212">
        <v>35.0</v>
      </c>
      <c r="D54" s="212"/>
      <c r="E54" s="274" t="s">
        <v>5175</v>
      </c>
      <c r="F54" s="212">
        <v>1000000.0</v>
      </c>
      <c r="G54" s="212">
        <v>144000.0</v>
      </c>
      <c r="H54" s="308" t="str">
        <f t="shared" si="1"/>
        <v>1.44</v>
      </c>
    </row>
    <row r="55" ht="45.0" customHeight="1">
      <c r="A55" s="212">
        <v>51.0</v>
      </c>
      <c r="B55" s="212" t="s">
        <v>5180</v>
      </c>
      <c r="C55" s="212">
        <v>35.0</v>
      </c>
      <c r="D55" s="212"/>
      <c r="E55" s="274" t="s">
        <v>5183</v>
      </c>
      <c r="F55" s="212">
        <v>1500000.0</v>
      </c>
      <c r="G55" s="212">
        <v>216000.0</v>
      </c>
      <c r="H55" s="308" t="str">
        <f t="shared" si="1"/>
        <v>2.16</v>
      </c>
    </row>
    <row r="56" ht="45.0" customHeight="1">
      <c r="A56" s="212">
        <v>52.0</v>
      </c>
      <c r="B56" s="212" t="s">
        <v>5188</v>
      </c>
      <c r="C56" s="212">
        <v>35.0</v>
      </c>
      <c r="D56" s="212"/>
      <c r="E56" s="274" t="s">
        <v>5190</v>
      </c>
      <c r="F56" s="212">
        <v>1500000.0</v>
      </c>
      <c r="G56" s="212">
        <v>216000.0</v>
      </c>
      <c r="H56" s="308" t="str">
        <f t="shared" si="1"/>
        <v>2.16</v>
      </c>
    </row>
    <row r="57" ht="45.0" customHeight="1">
      <c r="A57" s="212">
        <v>53.0</v>
      </c>
      <c r="B57" s="212" t="s">
        <v>5195</v>
      </c>
      <c r="C57" s="212">
        <v>35.0</v>
      </c>
      <c r="D57" s="212"/>
      <c r="E57" s="274" t="s">
        <v>5197</v>
      </c>
      <c r="F57" s="212">
        <v>1500000.0</v>
      </c>
      <c r="G57" s="212">
        <v>216000.0</v>
      </c>
      <c r="H57" s="308" t="str">
        <f t="shared" si="1"/>
        <v>2.16</v>
      </c>
    </row>
    <row r="58" ht="45.0" customHeight="1">
      <c r="A58" s="212">
        <v>54.0</v>
      </c>
      <c r="B58" s="212" t="s">
        <v>5202</v>
      </c>
      <c r="C58" s="212">
        <v>35.0</v>
      </c>
      <c r="D58" s="212"/>
      <c r="E58" s="274" t="s">
        <v>5204</v>
      </c>
      <c r="F58" s="212">
        <v>1500000.0</v>
      </c>
      <c r="G58" s="212">
        <v>216000.0</v>
      </c>
      <c r="H58" s="308" t="str">
        <f t="shared" si="1"/>
        <v>2.16</v>
      </c>
    </row>
    <row r="59" ht="45.0" customHeight="1">
      <c r="A59" s="212">
        <v>55.0</v>
      </c>
      <c r="B59" s="212" t="s">
        <v>5210</v>
      </c>
      <c r="C59" s="212">
        <v>35.0</v>
      </c>
      <c r="D59" s="212"/>
      <c r="E59" s="274" t="s">
        <v>5212</v>
      </c>
      <c r="F59" s="212">
        <v>1500000.0</v>
      </c>
      <c r="G59" s="212">
        <v>216000.0</v>
      </c>
      <c r="H59" s="308" t="str">
        <f t="shared" si="1"/>
        <v>2.16</v>
      </c>
    </row>
    <row r="60" ht="30.0" customHeight="1">
      <c r="A60" s="212">
        <v>56.0</v>
      </c>
      <c r="B60" s="212" t="s">
        <v>5218</v>
      </c>
      <c r="C60" s="212"/>
      <c r="D60" s="212"/>
      <c r="E60" s="274" t="s">
        <v>5220</v>
      </c>
      <c r="F60" s="212">
        <v>1800000.0</v>
      </c>
      <c r="G60" s="212">
        <v>1080000.0</v>
      </c>
      <c r="H60" s="308" t="str">
        <f t="shared" si="1"/>
        <v>10.8</v>
      </c>
    </row>
    <row r="61" ht="60.0" customHeight="1">
      <c r="A61" s="212">
        <v>57.0</v>
      </c>
      <c r="B61" s="212" t="s">
        <v>5226</v>
      </c>
      <c r="C61" s="212">
        <v>30.0</v>
      </c>
      <c r="D61" s="212"/>
      <c r="E61" s="274" t="s">
        <v>5228</v>
      </c>
      <c r="F61" s="212">
        <v>1500000.0</v>
      </c>
      <c r="G61" s="212">
        <v>741280.0</v>
      </c>
      <c r="H61" s="308" t="str">
        <f t="shared" si="1"/>
        <v>7.4128</v>
      </c>
    </row>
    <row r="62" ht="75.0" customHeight="1">
      <c r="A62" s="212">
        <v>58.0</v>
      </c>
      <c r="B62" s="212" t="s">
        <v>5233</v>
      </c>
      <c r="C62" s="212">
        <v>29.0</v>
      </c>
      <c r="D62" s="212"/>
      <c r="E62" s="274" t="s">
        <v>5236</v>
      </c>
      <c r="F62" s="212">
        <v>1500000.0</v>
      </c>
      <c r="G62" s="212">
        <v>751680.0</v>
      </c>
      <c r="H62" s="308" t="str">
        <f t="shared" si="1"/>
        <v>7.5168</v>
      </c>
    </row>
    <row r="63" ht="75.0" customHeight="1">
      <c r="A63" s="212">
        <v>59.0</v>
      </c>
      <c r="B63" s="212" t="s">
        <v>5241</v>
      </c>
      <c r="C63" s="212">
        <v>26.0</v>
      </c>
      <c r="D63" s="212"/>
      <c r="E63" s="274" t="s">
        <v>5243</v>
      </c>
      <c r="F63" s="212">
        <v>1500000.0</v>
      </c>
      <c r="G63" s="212">
        <v>751680.0</v>
      </c>
      <c r="H63" s="308" t="str">
        <f t="shared" si="1"/>
        <v>7.5168</v>
      </c>
    </row>
    <row r="64" ht="60.0" customHeight="1">
      <c r="A64" s="212">
        <v>60.0</v>
      </c>
      <c r="B64" s="212" t="s">
        <v>5246</v>
      </c>
      <c r="C64" s="212">
        <v>34.0</v>
      </c>
      <c r="D64" s="212"/>
      <c r="E64" s="274" t="s">
        <v>5247</v>
      </c>
      <c r="F64" s="212">
        <v>3032000.0</v>
      </c>
      <c r="G64" s="212">
        <v>1080000.0</v>
      </c>
      <c r="H64" s="308" t="str">
        <f t="shared" si="1"/>
        <v>10.8</v>
      </c>
    </row>
    <row r="65" ht="45.0" customHeight="1">
      <c r="A65" s="212">
        <v>61.0</v>
      </c>
      <c r="B65" s="212" t="s">
        <v>5250</v>
      </c>
      <c r="C65" s="212" t="s">
        <v>5252</v>
      </c>
      <c r="D65" s="212"/>
      <c r="E65" s="274" t="s">
        <v>5253</v>
      </c>
      <c r="F65" s="212">
        <v>9000000.0</v>
      </c>
      <c r="G65" s="212">
        <v>2880000.0</v>
      </c>
      <c r="H65" s="308" t="str">
        <f t="shared" si="1"/>
        <v>28.8</v>
      </c>
    </row>
    <row r="66" ht="45.0" customHeight="1">
      <c r="A66" s="212">
        <v>62.0</v>
      </c>
      <c r="B66" s="212" t="s">
        <v>5256</v>
      </c>
      <c r="C66" s="212" t="s">
        <v>5258</v>
      </c>
      <c r="D66" s="212"/>
      <c r="E66" s="274" t="s">
        <v>5259</v>
      </c>
      <c r="F66" s="212">
        <v>500000.0</v>
      </c>
      <c r="G66" s="212">
        <v>360000.0</v>
      </c>
      <c r="H66" s="308" t="str">
        <f t="shared" si="1"/>
        <v>3.6</v>
      </c>
    </row>
    <row r="67" ht="45.0" customHeight="1">
      <c r="A67" s="212">
        <v>63.0</v>
      </c>
      <c r="B67" s="212" t="s">
        <v>5261</v>
      </c>
      <c r="C67" s="212">
        <v>24.0</v>
      </c>
      <c r="D67" s="212"/>
      <c r="E67" s="274" t="s">
        <v>5265</v>
      </c>
      <c r="F67" s="212">
        <v>1520000.0</v>
      </c>
      <c r="G67" s="212">
        <v>504000.0</v>
      </c>
      <c r="H67" s="308" t="str">
        <f t="shared" si="1"/>
        <v>5.04</v>
      </c>
    </row>
    <row r="68">
      <c r="A68" s="212">
        <v>64.0</v>
      </c>
      <c r="B68" s="212" t="s">
        <v>5268</v>
      </c>
      <c r="C68" s="212">
        <v>12.0</v>
      </c>
      <c r="D68" s="212"/>
      <c r="E68" s="274" t="s">
        <v>5270</v>
      </c>
      <c r="F68" s="212">
        <v>4000000.0</v>
      </c>
      <c r="G68" s="212">
        <v>1440000.0</v>
      </c>
      <c r="H68" s="308" t="str">
        <f t="shared" si="1"/>
        <v>14.4</v>
      </c>
    </row>
    <row r="69" ht="30.0" customHeight="1">
      <c r="A69" s="212">
        <v>65.0</v>
      </c>
      <c r="B69" s="212" t="s">
        <v>5357</v>
      </c>
      <c r="C69" s="212">
        <v>11.0</v>
      </c>
      <c r="D69" s="212"/>
      <c r="E69" s="274" t="s">
        <v>5359</v>
      </c>
      <c r="F69" s="212">
        <v>1000000.0</v>
      </c>
      <c r="G69" s="212">
        <v>216000.0</v>
      </c>
      <c r="H69" s="308" t="str">
        <f t="shared" si="1"/>
        <v>2.16</v>
      </c>
    </row>
    <row r="70" ht="30.0" customHeight="1">
      <c r="A70" s="212">
        <v>66.0</v>
      </c>
      <c r="B70" s="212" t="s">
        <v>5444</v>
      </c>
      <c r="C70" s="212">
        <v>11.0</v>
      </c>
      <c r="D70" s="212"/>
      <c r="E70" s="274" t="s">
        <v>5449</v>
      </c>
      <c r="F70" s="212">
        <v>1000000.0</v>
      </c>
      <c r="G70" s="212">
        <v>216000.0</v>
      </c>
      <c r="H70" s="308" t="str">
        <f t="shared" si="1"/>
        <v>2.16</v>
      </c>
    </row>
    <row r="71" ht="45.75" customHeight="1">
      <c r="A71" s="247">
        <v>67.0</v>
      </c>
      <c r="B71" s="247" t="s">
        <v>5459</v>
      </c>
      <c r="C71" s="247">
        <v>11.0</v>
      </c>
      <c r="D71" s="247"/>
      <c r="E71" s="348" t="s">
        <v>5465</v>
      </c>
      <c r="F71" s="247">
        <v>3000000.0</v>
      </c>
      <c r="G71" s="247">
        <v>360000.0</v>
      </c>
      <c r="H71" s="308" t="str">
        <f t="shared" si="1"/>
        <v>3.6</v>
      </c>
    </row>
    <row r="72" ht="45.75" customHeight="1">
      <c r="A72" s="212">
        <v>68.0</v>
      </c>
      <c r="B72" s="212" t="s">
        <v>5471</v>
      </c>
      <c r="C72" s="212">
        <v>11.0</v>
      </c>
      <c r="D72" s="212"/>
      <c r="E72" s="274" t="s">
        <v>5474</v>
      </c>
      <c r="F72" s="212">
        <v>3000000.0</v>
      </c>
      <c r="G72" s="212">
        <v>360000.0</v>
      </c>
      <c r="H72" s="308" t="str">
        <f t="shared" si="1"/>
        <v>3.6</v>
      </c>
    </row>
    <row r="73">
      <c r="A73" s="212">
        <v>69.0</v>
      </c>
      <c r="B73" s="212" t="s">
        <v>5572</v>
      </c>
      <c r="C73" s="212">
        <v>11.0</v>
      </c>
      <c r="D73" s="212"/>
      <c r="E73" s="274" t="s">
        <v>5575</v>
      </c>
      <c r="F73" s="212">
        <v>5.7E7</v>
      </c>
      <c r="G73" s="212">
        <v>2160000.0</v>
      </c>
      <c r="H73" s="308" t="str">
        <f t="shared" si="1"/>
        <v>21.6</v>
      </c>
    </row>
    <row r="74" ht="30.0" customHeight="1">
      <c r="A74" s="212">
        <v>70.0</v>
      </c>
      <c r="B74" s="212" t="s">
        <v>5579</v>
      </c>
      <c r="C74" s="212">
        <v>11.0</v>
      </c>
      <c r="D74" s="212"/>
      <c r="E74" s="274" t="s">
        <v>5581</v>
      </c>
      <c r="F74" s="212">
        <v>1000000.0</v>
      </c>
      <c r="G74" s="212">
        <v>216000.0</v>
      </c>
      <c r="H74" s="308" t="str">
        <f t="shared" si="1"/>
        <v>2.16</v>
      </c>
    </row>
    <row r="75" ht="30.0" customHeight="1">
      <c r="A75" s="212">
        <v>71.0</v>
      </c>
      <c r="B75" s="212" t="s">
        <v>5584</v>
      </c>
      <c r="C75" s="212">
        <v>11.0</v>
      </c>
      <c r="D75" s="212"/>
      <c r="E75" s="274" t="s">
        <v>5586</v>
      </c>
      <c r="F75" s="212">
        <v>4.6E7</v>
      </c>
      <c r="G75" s="212">
        <v>2160000.0</v>
      </c>
      <c r="H75" s="308" t="str">
        <f t="shared" si="1"/>
        <v>21.6</v>
      </c>
    </row>
    <row r="76" ht="30.0" customHeight="1">
      <c r="A76" s="212">
        <v>72.0</v>
      </c>
      <c r="B76" s="212" t="s">
        <v>5730</v>
      </c>
      <c r="C76" s="212">
        <v>13.0</v>
      </c>
      <c r="D76" s="212"/>
      <c r="E76" s="274" t="s">
        <v>5733</v>
      </c>
      <c r="F76" s="212">
        <v>2400000.0</v>
      </c>
      <c r="G76" s="212">
        <v>720000.0</v>
      </c>
      <c r="H76" s="308" t="str">
        <f t="shared" si="1"/>
        <v>7.2</v>
      </c>
    </row>
    <row r="77" ht="30.0" customHeight="1">
      <c r="A77" s="212">
        <v>73.0</v>
      </c>
      <c r="B77" s="212" t="s">
        <v>5761</v>
      </c>
      <c r="C77" s="212">
        <v>24.0</v>
      </c>
      <c r="D77" s="212"/>
      <c r="E77" s="274" t="s">
        <v>5763</v>
      </c>
      <c r="F77" s="212">
        <v>1500000.0</v>
      </c>
      <c r="G77" s="212">
        <v>360000.0</v>
      </c>
      <c r="H77" s="308" t="str">
        <f t="shared" si="1"/>
        <v>3.6</v>
      </c>
    </row>
    <row r="78" ht="30.0" customHeight="1">
      <c r="A78" s="212">
        <v>74.0</v>
      </c>
      <c r="B78" s="212" t="s">
        <v>5773</v>
      </c>
      <c r="C78" s="212">
        <v>24.0</v>
      </c>
      <c r="D78" s="212"/>
      <c r="E78" s="274" t="s">
        <v>5777</v>
      </c>
      <c r="F78" s="212">
        <v>2000000.0</v>
      </c>
      <c r="G78" s="212">
        <v>360000.0</v>
      </c>
      <c r="H78" s="308" t="str">
        <f t="shared" si="1"/>
        <v>3.6</v>
      </c>
    </row>
    <row r="79" ht="30.0" customHeight="1">
      <c r="A79" s="212">
        <v>75.0</v>
      </c>
      <c r="B79" s="212" t="s">
        <v>5791</v>
      </c>
      <c r="C79" s="212">
        <v>24.0</v>
      </c>
      <c r="D79" s="212"/>
      <c r="E79" s="274" t="s">
        <v>5797</v>
      </c>
      <c r="F79" s="212">
        <v>2000000.0</v>
      </c>
      <c r="G79" s="212">
        <v>360000.0</v>
      </c>
      <c r="H79" s="308" t="str">
        <f t="shared" si="1"/>
        <v>3.6</v>
      </c>
    </row>
    <row r="80" ht="30.0" customHeight="1">
      <c r="A80" s="212">
        <v>76.0</v>
      </c>
      <c r="B80" s="212" t="s">
        <v>5818</v>
      </c>
      <c r="C80" s="212">
        <v>13.0</v>
      </c>
      <c r="D80" s="212"/>
      <c r="E80" s="274" t="s">
        <v>5823</v>
      </c>
      <c r="F80" s="212">
        <v>4800000.0</v>
      </c>
      <c r="G80" s="212">
        <v>1080000.0</v>
      </c>
      <c r="H80" s="308" t="str">
        <f t="shared" si="1"/>
        <v>10.8</v>
      </c>
    </row>
    <row r="81" ht="30.0" customHeight="1">
      <c r="A81" s="212">
        <v>77.0</v>
      </c>
      <c r="B81" s="212" t="s">
        <v>5839</v>
      </c>
      <c r="C81" s="212">
        <v>24.0</v>
      </c>
      <c r="D81" s="212"/>
      <c r="E81" s="274" t="s">
        <v>5844</v>
      </c>
      <c r="F81" s="212">
        <v>3000000.0</v>
      </c>
      <c r="G81" s="212">
        <v>720000.0</v>
      </c>
      <c r="H81" s="308" t="str">
        <f t="shared" si="1"/>
        <v>7.2</v>
      </c>
    </row>
    <row r="82" ht="30.0" customHeight="1">
      <c r="A82" s="212">
        <v>78.0</v>
      </c>
      <c r="B82" s="212" t="s">
        <v>5860</v>
      </c>
      <c r="C82" s="212">
        <v>24.0</v>
      </c>
      <c r="D82" s="212"/>
      <c r="E82" s="274" t="s">
        <v>5870</v>
      </c>
      <c r="F82" s="212">
        <v>3000000.0</v>
      </c>
      <c r="G82" s="212">
        <v>360000.0</v>
      </c>
      <c r="H82" s="308" t="str">
        <f t="shared" si="1"/>
        <v>3.6</v>
      </c>
    </row>
    <row r="83" ht="30.0" customHeight="1">
      <c r="A83" s="212">
        <v>79.0</v>
      </c>
      <c r="B83" s="212" t="s">
        <v>5951</v>
      </c>
      <c r="C83" s="212">
        <v>12.0</v>
      </c>
      <c r="D83" s="212"/>
      <c r="E83" s="274" t="s">
        <v>5955</v>
      </c>
      <c r="F83" s="212">
        <v>1500000.0</v>
      </c>
      <c r="G83" s="212">
        <v>1080000.0</v>
      </c>
      <c r="H83" s="308" t="str">
        <f t="shared" si="1"/>
        <v>10.8</v>
      </c>
    </row>
    <row r="84" ht="30.0" customHeight="1">
      <c r="A84" s="212">
        <v>80.0</v>
      </c>
      <c r="B84" s="212" t="s">
        <v>5973</v>
      </c>
      <c r="C84" s="212"/>
      <c r="D84" s="212"/>
      <c r="E84" s="274" t="s">
        <v>5978</v>
      </c>
      <c r="F84" s="212">
        <v>1.35E7</v>
      </c>
      <c r="G84" s="212">
        <v>720000.0</v>
      </c>
      <c r="H84" s="308" t="str">
        <f t="shared" si="1"/>
        <v>7.2</v>
      </c>
    </row>
    <row r="85" ht="30.0" customHeight="1">
      <c r="A85" s="212">
        <v>81.0</v>
      </c>
      <c r="B85" s="212" t="s">
        <v>5990</v>
      </c>
      <c r="C85" s="212"/>
      <c r="D85" s="212"/>
      <c r="E85" s="274" t="s">
        <v>5996</v>
      </c>
      <c r="F85" s="212">
        <v>8759000.0</v>
      </c>
      <c r="G85" s="212">
        <v>360000.0</v>
      </c>
      <c r="H85" s="308" t="str">
        <f t="shared" si="1"/>
        <v>3.6</v>
      </c>
    </row>
    <row r="86" ht="30.0" customHeight="1">
      <c r="A86" s="212">
        <v>82.0</v>
      </c>
      <c r="B86" s="212" t="s">
        <v>6006</v>
      </c>
      <c r="C86" s="212">
        <v>9.0</v>
      </c>
      <c r="D86" s="212"/>
      <c r="E86" s="274" t="s">
        <v>6009</v>
      </c>
      <c r="F86" s="212">
        <v>1.0E7</v>
      </c>
      <c r="G86" s="212">
        <v>720000.0</v>
      </c>
      <c r="H86" s="308" t="str">
        <f t="shared" si="1"/>
        <v>7.2</v>
      </c>
    </row>
    <row r="87" ht="30.0" customHeight="1">
      <c r="A87" s="212">
        <v>83.0</v>
      </c>
      <c r="B87" s="212" t="s">
        <v>6019</v>
      </c>
      <c r="C87" s="212">
        <v>9.0</v>
      </c>
      <c r="D87" s="212"/>
      <c r="E87" s="274" t="s">
        <v>6229</v>
      </c>
      <c r="F87" s="212">
        <v>1.0E7</v>
      </c>
      <c r="G87" s="212">
        <v>720000.0</v>
      </c>
      <c r="H87" s="308" t="str">
        <f t="shared" si="1"/>
        <v>7.2</v>
      </c>
    </row>
    <row r="88" ht="45.0" customHeight="1">
      <c r="A88" s="212">
        <v>84.0</v>
      </c>
      <c r="B88" s="212" t="s">
        <v>6245</v>
      </c>
      <c r="C88" s="212">
        <v>10.0</v>
      </c>
      <c r="D88" s="212"/>
      <c r="E88" s="274" t="s">
        <v>6249</v>
      </c>
      <c r="F88" s="212">
        <v>5000000.0</v>
      </c>
      <c r="G88" s="212">
        <v>1440000.0</v>
      </c>
      <c r="H88" s="308" t="str">
        <f t="shared" si="1"/>
        <v>14.4</v>
      </c>
    </row>
    <row r="89" ht="30.0" customHeight="1">
      <c r="A89" s="212">
        <v>85.0</v>
      </c>
      <c r="B89" s="212" t="s">
        <v>6771</v>
      </c>
      <c r="C89" s="212">
        <v>10.0</v>
      </c>
      <c r="D89" s="212"/>
      <c r="E89" s="274" t="s">
        <v>6773</v>
      </c>
      <c r="F89" s="212">
        <v>1000000.0</v>
      </c>
      <c r="G89" s="212">
        <v>360000.0</v>
      </c>
      <c r="H89" s="308" t="str">
        <f t="shared" si="1"/>
        <v>3.6</v>
      </c>
    </row>
    <row r="90">
      <c r="A90" s="212">
        <v>86.0</v>
      </c>
      <c r="B90" s="212" t="s">
        <v>6776</v>
      </c>
      <c r="C90" s="212">
        <v>9.0</v>
      </c>
      <c r="D90" s="212"/>
      <c r="E90" s="274" t="s">
        <v>6779</v>
      </c>
      <c r="F90" s="212">
        <v>7200000.0</v>
      </c>
      <c r="G90" s="212">
        <v>2160000.0</v>
      </c>
      <c r="H90" s="308" t="str">
        <f t="shared" si="1"/>
        <v>21.6</v>
      </c>
    </row>
    <row r="91" ht="30.0" customHeight="1">
      <c r="A91" s="212">
        <v>87.0</v>
      </c>
      <c r="B91" s="212" t="s">
        <v>6789</v>
      </c>
      <c r="C91" s="212">
        <v>9.0</v>
      </c>
      <c r="D91" s="212"/>
      <c r="E91" s="274" t="s">
        <v>6969</v>
      </c>
      <c r="F91" s="212">
        <v>4.0E7</v>
      </c>
      <c r="G91" s="212">
        <v>1.08E7</v>
      </c>
      <c r="H91" s="308" t="str">
        <f t="shared" si="1"/>
        <v>108</v>
      </c>
    </row>
    <row r="92" ht="30.0" customHeight="1">
      <c r="A92" s="212">
        <v>88.0</v>
      </c>
      <c r="B92" s="212" t="s">
        <v>7248</v>
      </c>
      <c r="C92" s="212">
        <v>9.0</v>
      </c>
      <c r="D92" s="212"/>
      <c r="E92" s="274" t="s">
        <v>7252</v>
      </c>
      <c r="F92" s="212">
        <v>4000000.0</v>
      </c>
      <c r="G92" s="212">
        <v>1152000.0</v>
      </c>
      <c r="H92" s="308" t="str">
        <f t="shared" si="1"/>
        <v>11.52</v>
      </c>
    </row>
    <row r="93" ht="30.0" customHeight="1">
      <c r="A93" s="212">
        <v>89.0</v>
      </c>
      <c r="B93" s="212" t="s">
        <v>7265</v>
      </c>
      <c r="C93" s="212">
        <v>10.0</v>
      </c>
      <c r="D93" s="212"/>
      <c r="E93" s="274" t="s">
        <v>7268</v>
      </c>
      <c r="F93" s="212">
        <v>2500000.0</v>
      </c>
      <c r="G93" s="212">
        <v>720000.0</v>
      </c>
      <c r="H93" s="308" t="str">
        <f t="shared" si="1"/>
        <v>7.2</v>
      </c>
    </row>
    <row r="94" ht="30.0" customHeight="1">
      <c r="A94" s="212">
        <v>90.0</v>
      </c>
      <c r="B94" s="212" t="s">
        <v>7278</v>
      </c>
      <c r="C94" s="212">
        <v>10.0</v>
      </c>
      <c r="D94" s="212"/>
      <c r="E94" s="274" t="s">
        <v>7285</v>
      </c>
      <c r="F94" s="212">
        <v>2000000.0</v>
      </c>
      <c r="G94" s="212">
        <v>720000.0</v>
      </c>
      <c r="H94" s="308" t="str">
        <f t="shared" si="1"/>
        <v>7.2</v>
      </c>
    </row>
    <row r="95" ht="30.0" customHeight="1">
      <c r="A95" s="212">
        <v>91.0</v>
      </c>
      <c r="B95" s="212" t="s">
        <v>7293</v>
      </c>
      <c r="C95" s="212">
        <v>10.0</v>
      </c>
      <c r="D95" s="212"/>
      <c r="E95" s="274" t="s">
        <v>7295</v>
      </c>
      <c r="F95" s="212">
        <v>2000000.0</v>
      </c>
      <c r="G95" s="212">
        <v>720000.0</v>
      </c>
      <c r="H95" s="308" t="str">
        <f t="shared" si="1"/>
        <v>7.2</v>
      </c>
    </row>
    <row r="96" ht="45.0" customHeight="1">
      <c r="A96" s="212">
        <v>92.0</v>
      </c>
      <c r="B96" s="212" t="s">
        <v>7304</v>
      </c>
      <c r="C96" s="212">
        <v>10.0</v>
      </c>
      <c r="D96" s="212"/>
      <c r="E96" s="274" t="s">
        <v>7310</v>
      </c>
      <c r="F96" s="212">
        <v>3000000.0</v>
      </c>
      <c r="G96" s="212">
        <v>360000.0</v>
      </c>
      <c r="H96" s="308" t="str">
        <f t="shared" si="1"/>
        <v>3.6</v>
      </c>
    </row>
    <row r="97" ht="45.0" customHeight="1">
      <c r="A97" s="212">
        <v>93.0</v>
      </c>
      <c r="B97" s="212" t="s">
        <v>7325</v>
      </c>
      <c r="C97" s="212">
        <v>10.0</v>
      </c>
      <c r="D97" s="212"/>
      <c r="E97" s="274" t="s">
        <v>7327</v>
      </c>
      <c r="F97" s="212">
        <v>3000000.0</v>
      </c>
      <c r="G97" s="212">
        <v>720000.0</v>
      </c>
      <c r="H97" s="308" t="str">
        <f t="shared" si="1"/>
        <v>7.2</v>
      </c>
    </row>
    <row r="98" ht="30.0" customHeight="1">
      <c r="A98" s="212">
        <v>94.0</v>
      </c>
      <c r="B98" s="212" t="s">
        <v>7337</v>
      </c>
      <c r="C98" s="212">
        <v>10.0</v>
      </c>
      <c r="D98" s="212"/>
      <c r="E98" s="274" t="s">
        <v>7343</v>
      </c>
      <c r="F98" s="212">
        <v>4.0E7</v>
      </c>
      <c r="G98" s="212">
        <v>360000.0</v>
      </c>
      <c r="H98" s="308" t="str">
        <f t="shared" si="1"/>
        <v>3.6</v>
      </c>
    </row>
    <row r="99" ht="30.0" customHeight="1">
      <c r="A99" s="212">
        <v>95.0</v>
      </c>
      <c r="B99" s="212" t="s">
        <v>7355</v>
      </c>
      <c r="C99" s="212">
        <v>10.0</v>
      </c>
      <c r="D99" s="212"/>
      <c r="E99" s="274" t="s">
        <v>9199</v>
      </c>
      <c r="F99" s="212">
        <v>2500000.0</v>
      </c>
      <c r="G99" s="212">
        <v>360000.0</v>
      </c>
      <c r="H99" s="308" t="str">
        <f t="shared" si="1"/>
        <v>3.6</v>
      </c>
    </row>
    <row r="100" ht="30.0" customHeight="1">
      <c r="A100" s="212">
        <v>96.0</v>
      </c>
      <c r="B100" s="212" t="s">
        <v>9211</v>
      </c>
      <c r="C100" s="212">
        <v>9.0</v>
      </c>
      <c r="D100" s="212"/>
      <c r="E100" s="274" t="s">
        <v>9213</v>
      </c>
      <c r="F100" s="212">
        <v>1.0E7</v>
      </c>
      <c r="G100" s="212">
        <v>1440000.0</v>
      </c>
      <c r="H100" s="308" t="str">
        <f t="shared" si="1"/>
        <v>14.4</v>
      </c>
    </row>
    <row r="101" ht="45.0" customHeight="1">
      <c r="A101" s="212">
        <v>97.0</v>
      </c>
      <c r="B101" s="212" t="s">
        <v>9219</v>
      </c>
      <c r="C101" s="212">
        <v>9.0</v>
      </c>
      <c r="D101" s="212"/>
      <c r="E101" s="274" t="s">
        <v>9222</v>
      </c>
      <c r="F101" s="212">
        <v>5000000.0</v>
      </c>
      <c r="G101" s="212">
        <v>1080000.0</v>
      </c>
      <c r="H101" s="308" t="str">
        <f t="shared" si="1"/>
        <v>10.8</v>
      </c>
    </row>
    <row r="102" ht="45.0" customHeight="1">
      <c r="A102" s="212">
        <v>98.0</v>
      </c>
      <c r="B102" s="212" t="s">
        <v>9227</v>
      </c>
      <c r="C102" s="212">
        <v>9.0</v>
      </c>
      <c r="D102" s="212"/>
      <c r="E102" s="274" t="s">
        <v>9230</v>
      </c>
      <c r="F102" s="212">
        <v>9000000.0</v>
      </c>
      <c r="G102" s="212">
        <v>720000.0</v>
      </c>
      <c r="H102" s="308" t="str">
        <f t="shared" si="1"/>
        <v>7.2</v>
      </c>
    </row>
    <row r="103" ht="30.0" customHeight="1">
      <c r="A103" s="212">
        <v>99.0</v>
      </c>
      <c r="B103" s="212" t="s">
        <v>9236</v>
      </c>
      <c r="C103" s="212">
        <v>9.0</v>
      </c>
      <c r="D103" s="212"/>
      <c r="E103" s="274" t="s">
        <v>9238</v>
      </c>
      <c r="F103" s="212">
        <v>5000000.0</v>
      </c>
      <c r="G103" s="212">
        <v>720000.0</v>
      </c>
      <c r="H103" s="308" t="str">
        <f t="shared" si="1"/>
        <v>7.2</v>
      </c>
    </row>
    <row r="104" ht="30.0" customHeight="1">
      <c r="A104" s="212">
        <v>100.0</v>
      </c>
      <c r="B104" s="212" t="s">
        <v>9245</v>
      </c>
      <c r="C104" s="212">
        <v>8.0</v>
      </c>
      <c r="D104" s="212"/>
      <c r="E104" s="274" t="s">
        <v>9249</v>
      </c>
      <c r="F104" s="212">
        <v>4000000.0</v>
      </c>
      <c r="G104" s="212">
        <v>720000.0</v>
      </c>
      <c r="H104" s="308" t="str">
        <f t="shared" si="1"/>
        <v>7.2</v>
      </c>
    </row>
    <row r="105" ht="30.0" customHeight="1">
      <c r="A105" s="212">
        <v>101.0</v>
      </c>
      <c r="B105" s="212" t="s">
        <v>9255</v>
      </c>
      <c r="C105" s="212">
        <v>6.0</v>
      </c>
      <c r="D105" s="212"/>
      <c r="E105" s="274" t="s">
        <v>9259</v>
      </c>
      <c r="F105" s="212">
        <v>2000000.0</v>
      </c>
      <c r="G105" s="212">
        <v>360000.0</v>
      </c>
      <c r="H105" s="308" t="str">
        <f t="shared" si="1"/>
        <v>3.6</v>
      </c>
    </row>
    <row r="106" ht="30.0" customHeight="1">
      <c r="A106" s="212">
        <v>102.0</v>
      </c>
      <c r="B106" s="212" t="s">
        <v>9268</v>
      </c>
      <c r="C106" s="212">
        <v>7.0</v>
      </c>
      <c r="D106" s="212"/>
      <c r="E106" s="274" t="s">
        <v>9272</v>
      </c>
      <c r="F106" s="212">
        <v>1900000.0</v>
      </c>
      <c r="G106" s="212">
        <v>720000.0</v>
      </c>
      <c r="H106" s="308" t="str">
        <f t="shared" si="1"/>
        <v>7.2</v>
      </c>
    </row>
    <row r="107" ht="30.0" customHeight="1">
      <c r="A107" s="212">
        <v>103.0</v>
      </c>
      <c r="B107" s="212" t="s">
        <v>9287</v>
      </c>
      <c r="C107" s="212">
        <v>7.0</v>
      </c>
      <c r="D107" s="212"/>
      <c r="E107" s="274" t="s">
        <v>9292</v>
      </c>
      <c r="F107" s="212">
        <v>2280000.0</v>
      </c>
      <c r="G107" s="212">
        <v>720000.0</v>
      </c>
      <c r="H107" s="308" t="str">
        <f t="shared" si="1"/>
        <v>7.2</v>
      </c>
    </row>
    <row r="108" ht="30.0" customHeight="1">
      <c r="A108" s="212">
        <v>104.0</v>
      </c>
      <c r="B108" s="212" t="s">
        <v>9298</v>
      </c>
      <c r="C108" s="212">
        <v>7.0</v>
      </c>
      <c r="D108" s="212"/>
      <c r="E108" s="274" t="s">
        <v>9301</v>
      </c>
      <c r="F108" s="212">
        <v>3800000.0</v>
      </c>
      <c r="G108" s="212">
        <v>720000.0</v>
      </c>
      <c r="H108" s="308" t="str">
        <f t="shared" si="1"/>
        <v>7.2</v>
      </c>
    </row>
    <row r="109" ht="30.75" customHeight="1">
      <c r="A109" s="247">
        <v>105.0</v>
      </c>
      <c r="B109" s="247" t="s">
        <v>9314</v>
      </c>
      <c r="C109" s="247">
        <v>7.0</v>
      </c>
      <c r="D109" s="247"/>
      <c r="E109" s="348" t="s">
        <v>9318</v>
      </c>
      <c r="F109" s="247">
        <v>5000000.0</v>
      </c>
      <c r="G109" s="247">
        <v>1440000.0</v>
      </c>
      <c r="H109" s="308" t="str">
        <f t="shared" si="1"/>
        <v>14.4</v>
      </c>
    </row>
    <row r="110" ht="45.75" customHeight="1">
      <c r="A110" s="212">
        <v>106.0</v>
      </c>
      <c r="B110" s="212" t="s">
        <v>9332</v>
      </c>
      <c r="C110" s="212">
        <v>7.0</v>
      </c>
      <c r="D110" s="212"/>
      <c r="E110" s="274" t="s">
        <v>9335</v>
      </c>
      <c r="F110" s="274">
        <v>3800000.0</v>
      </c>
      <c r="G110" s="212">
        <v>1800000.0</v>
      </c>
      <c r="H110" s="308" t="str">
        <f t="shared" si="1"/>
        <v>18</v>
      </c>
    </row>
    <row r="111" ht="30.0" customHeight="1">
      <c r="A111" s="212">
        <v>107.0</v>
      </c>
      <c r="B111" s="212" t="s">
        <v>9345</v>
      </c>
      <c r="C111" s="212">
        <v>9.0</v>
      </c>
      <c r="D111" s="212"/>
      <c r="E111" s="274" t="s">
        <v>9347</v>
      </c>
      <c r="F111" s="212">
        <v>1600000.0</v>
      </c>
      <c r="G111" s="212">
        <v>576000.0</v>
      </c>
      <c r="H111" s="308" t="str">
        <f t="shared" si="1"/>
        <v>5.76</v>
      </c>
    </row>
    <row r="112" ht="30.0" customHeight="1">
      <c r="A112" s="212">
        <v>108.0</v>
      </c>
      <c r="B112" s="212" t="s">
        <v>9351</v>
      </c>
      <c r="C112" s="212">
        <v>7.0</v>
      </c>
      <c r="D112" s="212"/>
      <c r="E112" s="274" t="s">
        <v>9353</v>
      </c>
      <c r="F112" s="212">
        <v>2.0E7</v>
      </c>
      <c r="G112" s="212">
        <v>7200000.0</v>
      </c>
      <c r="H112" s="308" t="str">
        <f t="shared" si="1"/>
        <v>72</v>
      </c>
    </row>
    <row r="113" ht="30.0" customHeight="1">
      <c r="A113" s="212">
        <v>109.0</v>
      </c>
      <c r="B113" s="212" t="s">
        <v>9360</v>
      </c>
      <c r="C113" s="212">
        <v>7.0</v>
      </c>
      <c r="D113" s="212"/>
      <c r="E113" s="274" t="s">
        <v>9807</v>
      </c>
      <c r="F113" s="212">
        <v>1900000.0</v>
      </c>
      <c r="G113" s="212">
        <v>720000.0</v>
      </c>
      <c r="H113" s="308" t="str">
        <f t="shared" si="1"/>
        <v>7.2</v>
      </c>
    </row>
    <row r="114" ht="30.0" customHeight="1">
      <c r="A114" s="212">
        <v>110.0</v>
      </c>
      <c r="B114" s="212" t="s">
        <v>9812</v>
      </c>
      <c r="C114" s="212"/>
      <c r="D114" s="212"/>
      <c r="E114" s="274" t="s">
        <v>9815</v>
      </c>
      <c r="F114" s="212"/>
      <c r="G114" s="212">
        <v>2160000.0</v>
      </c>
      <c r="H114" s="308" t="str">
        <f t="shared" si="1"/>
        <v>21.6</v>
      </c>
    </row>
    <row r="115" ht="60.0" customHeight="1">
      <c r="A115" s="212">
        <v>111.0</v>
      </c>
      <c r="B115" s="212" t="s">
        <v>9824</v>
      </c>
      <c r="C115" s="212"/>
      <c r="D115" s="212"/>
      <c r="E115" s="274" t="s">
        <v>9826</v>
      </c>
      <c r="F115" s="212"/>
      <c r="G115" s="212">
        <v>2160000.0</v>
      </c>
      <c r="H115" s="308" t="str">
        <f t="shared" si="1"/>
        <v>21.6</v>
      </c>
    </row>
    <row r="116" ht="30.0" customHeight="1">
      <c r="A116" s="212">
        <v>112.0</v>
      </c>
      <c r="B116" s="212" t="s">
        <v>9853</v>
      </c>
      <c r="C116" s="212"/>
      <c r="D116" s="212"/>
      <c r="E116" s="274" t="s">
        <v>9859</v>
      </c>
      <c r="F116" s="212"/>
      <c r="G116" s="212">
        <v>1584000.0</v>
      </c>
      <c r="H116" s="308" t="str">
        <f t="shared" si="1"/>
        <v>15.84</v>
      </c>
    </row>
    <row r="117" ht="45.0" customHeight="1">
      <c r="A117" s="212">
        <v>113.0</v>
      </c>
      <c r="B117" s="212" t="s">
        <v>9867</v>
      </c>
      <c r="C117" s="212"/>
      <c r="D117" s="212"/>
      <c r="E117" s="274" t="s">
        <v>9872</v>
      </c>
      <c r="F117" s="212"/>
      <c r="G117" s="212">
        <v>1584000.0</v>
      </c>
      <c r="H117" s="308" t="str">
        <f t="shared" si="1"/>
        <v>15.84</v>
      </c>
    </row>
    <row r="118" ht="60.0" customHeight="1">
      <c r="A118" s="212">
        <v>114.0</v>
      </c>
      <c r="B118" s="212" t="s">
        <v>9883</v>
      </c>
      <c r="C118" s="212"/>
      <c r="D118" s="212"/>
      <c r="E118" s="274" t="s">
        <v>9899</v>
      </c>
      <c r="F118" s="212"/>
      <c r="G118" s="212">
        <v>1094400.0</v>
      </c>
      <c r="H118" s="308" t="str">
        <f t="shared" si="1"/>
        <v>10.944</v>
      </c>
    </row>
    <row r="119" ht="75.0" customHeight="1">
      <c r="A119" s="212">
        <v>115.0</v>
      </c>
      <c r="B119" s="212" t="s">
        <v>9911</v>
      </c>
      <c r="C119" s="212">
        <v>51.0</v>
      </c>
      <c r="D119" s="212"/>
      <c r="E119" s="274" t="s">
        <v>9916</v>
      </c>
      <c r="F119" s="212">
        <v>2.39E7</v>
      </c>
      <c r="G119" s="212">
        <v>3348000.0</v>
      </c>
      <c r="H119" s="308" t="str">
        <f t="shared" si="1"/>
        <v>33.48</v>
      </c>
    </row>
    <row r="120" ht="75.0" customHeight="1">
      <c r="A120" s="212">
        <v>116.0</v>
      </c>
      <c r="B120" s="212" t="s">
        <v>9923</v>
      </c>
      <c r="C120" s="212">
        <v>76.0</v>
      </c>
      <c r="D120" s="212"/>
      <c r="E120" s="274" t="s">
        <v>9927</v>
      </c>
      <c r="F120" s="212"/>
      <c r="G120" s="212">
        <v>304560.0</v>
      </c>
      <c r="H120" s="308" t="str">
        <f t="shared" si="1"/>
        <v>3.0456</v>
      </c>
    </row>
    <row r="121" ht="45.0" customHeight="1">
      <c r="A121" s="212">
        <v>117.0</v>
      </c>
      <c r="B121" s="212" t="s">
        <v>9932</v>
      </c>
      <c r="C121" s="212">
        <v>62.0</v>
      </c>
      <c r="D121" s="212"/>
      <c r="E121" s="274" t="s">
        <v>9934</v>
      </c>
      <c r="F121" s="212"/>
      <c r="G121" s="212">
        <v>388800.0</v>
      </c>
      <c r="H121" s="308" t="str">
        <f t="shared" si="1"/>
        <v>3.888</v>
      </c>
    </row>
    <row r="122" ht="45.0" customHeight="1">
      <c r="A122" s="212">
        <v>118.0</v>
      </c>
      <c r="B122" s="212" t="s">
        <v>9939</v>
      </c>
      <c r="C122" s="212">
        <v>68.0</v>
      </c>
      <c r="D122" s="212"/>
      <c r="E122" s="274" t="s">
        <v>9943</v>
      </c>
      <c r="F122" s="212"/>
      <c r="G122" s="212">
        <v>3940000.0</v>
      </c>
      <c r="H122" s="308" t="str">
        <f t="shared" si="1"/>
        <v>39.4</v>
      </c>
    </row>
    <row r="123" ht="45.0" customHeight="1">
      <c r="A123" s="212">
        <v>119.0</v>
      </c>
      <c r="B123" s="212" t="s">
        <v>9947</v>
      </c>
      <c r="C123" s="212">
        <v>54.0</v>
      </c>
      <c r="D123" s="212"/>
      <c r="E123" s="274" t="s">
        <v>9951</v>
      </c>
      <c r="F123" s="212"/>
      <c r="G123" s="212">
        <v>777600.0</v>
      </c>
      <c r="H123" s="308" t="str">
        <f t="shared" si="1"/>
        <v>7.776</v>
      </c>
    </row>
    <row r="124" ht="60.0" customHeight="1">
      <c r="A124" s="212">
        <v>120.0</v>
      </c>
      <c r="B124" s="212" t="s">
        <v>10015</v>
      </c>
      <c r="C124" s="212">
        <v>54.0</v>
      </c>
      <c r="D124" s="212"/>
      <c r="E124" s="274" t="s">
        <v>10019</v>
      </c>
      <c r="F124" s="212"/>
      <c r="G124" s="212">
        <v>712800.0</v>
      </c>
      <c r="H124" s="308" t="str">
        <f t="shared" si="1"/>
        <v>7.128</v>
      </c>
    </row>
    <row r="125" ht="30.0" customHeight="1">
      <c r="A125" s="212">
        <v>121.0</v>
      </c>
      <c r="B125" s="212" t="s">
        <v>10022</v>
      </c>
      <c r="C125" s="212">
        <v>62.0</v>
      </c>
      <c r="D125" s="212"/>
      <c r="E125" s="274" t="s">
        <v>10026</v>
      </c>
      <c r="F125" s="212"/>
      <c r="G125" s="212">
        <v>972000.0</v>
      </c>
      <c r="H125" s="308" t="str">
        <f t="shared" si="1"/>
        <v>9.72</v>
      </c>
    </row>
    <row r="126" ht="75.0" customHeight="1">
      <c r="A126" s="212">
        <v>122.0</v>
      </c>
      <c r="B126" s="212" t="s">
        <v>10032</v>
      </c>
      <c r="C126" s="212">
        <v>62.0</v>
      </c>
      <c r="D126" s="212"/>
      <c r="E126" s="274" t="s">
        <v>10037</v>
      </c>
      <c r="F126" s="212"/>
      <c r="G126" s="212">
        <v>453600.0</v>
      </c>
      <c r="H126" s="308" t="str">
        <f t="shared" si="1"/>
        <v>4.536</v>
      </c>
    </row>
    <row r="127" ht="60.0" customHeight="1">
      <c r="A127" s="212">
        <v>123.0</v>
      </c>
      <c r="B127" s="212" t="s">
        <v>10047</v>
      </c>
      <c r="C127" s="212">
        <v>62.0</v>
      </c>
      <c r="D127" s="212"/>
      <c r="E127" s="274" t="s">
        <v>10674</v>
      </c>
      <c r="F127" s="212"/>
      <c r="G127" s="212">
        <v>518400.0</v>
      </c>
      <c r="H127" s="308" t="str">
        <f t="shared" si="1"/>
        <v>5.184</v>
      </c>
    </row>
    <row r="128" ht="45.0" customHeight="1">
      <c r="A128" s="212">
        <v>124.0</v>
      </c>
      <c r="B128" s="212" t="s">
        <v>10692</v>
      </c>
      <c r="C128" s="212">
        <v>66.0</v>
      </c>
      <c r="D128" s="212"/>
      <c r="E128" s="274" t="s">
        <v>10696</v>
      </c>
      <c r="F128" s="212"/>
      <c r="G128" s="212">
        <v>324000.0</v>
      </c>
      <c r="H128" s="308" t="str">
        <f t="shared" si="1"/>
        <v>3.24</v>
      </c>
    </row>
    <row r="129" ht="45.0" customHeight="1">
      <c r="A129" s="212">
        <v>125.0</v>
      </c>
      <c r="B129" s="212" t="s">
        <v>10709</v>
      </c>
      <c r="C129" s="212">
        <v>66.0</v>
      </c>
      <c r="D129" s="212"/>
      <c r="E129" s="274" t="s">
        <v>10713</v>
      </c>
      <c r="F129" s="212"/>
      <c r="G129" s="212">
        <v>216000.0</v>
      </c>
      <c r="H129" s="308" t="str">
        <f t="shared" si="1"/>
        <v>2.16</v>
      </c>
    </row>
    <row r="130" ht="30.0" customHeight="1">
      <c r="A130" s="212">
        <v>126.0</v>
      </c>
      <c r="B130" s="212" t="s">
        <v>10721</v>
      </c>
      <c r="C130" s="212">
        <v>67.0</v>
      </c>
      <c r="D130" s="212"/>
      <c r="E130" s="274" t="s">
        <v>10724</v>
      </c>
      <c r="F130" s="212"/>
      <c r="G130" s="212">
        <v>239920.0</v>
      </c>
      <c r="H130" s="308" t="str">
        <f t="shared" si="1"/>
        <v>2.3992</v>
      </c>
    </row>
    <row r="131" ht="30.0" customHeight="1">
      <c r="A131" s="212">
        <v>127.0</v>
      </c>
      <c r="B131" s="212" t="s">
        <v>10736</v>
      </c>
      <c r="C131" s="212">
        <v>73.0</v>
      </c>
      <c r="D131" s="212"/>
      <c r="E131" s="274" t="s">
        <v>10741</v>
      </c>
      <c r="F131" s="212"/>
      <c r="G131" s="212">
        <v>972000.0</v>
      </c>
      <c r="H131" s="308" t="str">
        <f t="shared" si="1"/>
        <v>9.72</v>
      </c>
    </row>
    <row r="132" ht="60.0" customHeight="1">
      <c r="A132" s="212">
        <v>128.0</v>
      </c>
      <c r="B132" s="212" t="s">
        <v>10753</v>
      </c>
      <c r="C132" s="212">
        <v>74.0</v>
      </c>
      <c r="D132" s="212"/>
      <c r="E132" s="274" t="s">
        <v>10762</v>
      </c>
      <c r="F132" s="212"/>
      <c r="G132" s="212">
        <v>712800.0</v>
      </c>
      <c r="H132" s="308" t="str">
        <f t="shared" si="1"/>
        <v>7.128</v>
      </c>
    </row>
    <row r="133" ht="45.0" customHeight="1">
      <c r="A133" s="212">
        <v>129.0</v>
      </c>
      <c r="B133" s="212" t="s">
        <v>10776</v>
      </c>
      <c r="C133" s="212">
        <v>74.0</v>
      </c>
      <c r="D133" s="212"/>
      <c r="E133" s="274" t="s">
        <v>10781</v>
      </c>
      <c r="F133" s="212"/>
      <c r="G133" s="212">
        <v>648000.0</v>
      </c>
      <c r="H133" s="308" t="str">
        <f t="shared" si="1"/>
        <v>6.48</v>
      </c>
    </row>
    <row r="134" ht="60.0" customHeight="1">
      <c r="A134" s="212">
        <v>130.0</v>
      </c>
      <c r="B134" s="212" t="s">
        <v>10792</v>
      </c>
      <c r="C134" s="212">
        <v>74.0</v>
      </c>
      <c r="D134" s="212"/>
      <c r="E134" s="274" t="s">
        <v>10795</v>
      </c>
      <c r="F134" s="212"/>
      <c r="G134" s="212">
        <v>1620000.0</v>
      </c>
      <c r="H134" s="308" t="str">
        <f t="shared" si="1"/>
        <v>16.2</v>
      </c>
    </row>
    <row r="135" ht="45.0" customHeight="1">
      <c r="A135" s="212">
        <v>131.0</v>
      </c>
      <c r="B135" s="212" t="s">
        <v>10804</v>
      </c>
      <c r="C135" s="212">
        <v>74.0</v>
      </c>
      <c r="D135" s="212"/>
      <c r="E135" s="274" t="s">
        <v>10809</v>
      </c>
      <c r="F135" s="212"/>
      <c r="G135" s="212">
        <v>777600.0</v>
      </c>
      <c r="H135" s="308" t="str">
        <f t="shared" si="1"/>
        <v>7.776</v>
      </c>
    </row>
    <row r="136" ht="30.0" customHeight="1">
      <c r="A136" s="212">
        <v>132.0</v>
      </c>
      <c r="B136" s="212" t="s">
        <v>10820</v>
      </c>
      <c r="C136" s="212">
        <v>75.0</v>
      </c>
      <c r="D136" s="212"/>
      <c r="E136" s="274" t="s">
        <v>10826</v>
      </c>
      <c r="F136" s="212"/>
      <c r="G136" s="212">
        <v>1944000.0</v>
      </c>
      <c r="H136" s="308" t="str">
        <f t="shared" si="1"/>
        <v>19.44</v>
      </c>
    </row>
    <row r="137" ht="30.0" customHeight="1">
      <c r="A137" s="212">
        <v>133.0</v>
      </c>
      <c r="B137" s="212" t="s">
        <v>10834</v>
      </c>
      <c r="C137" s="212">
        <v>75.0</v>
      </c>
      <c r="D137" s="212"/>
      <c r="E137" s="274" t="s">
        <v>10838</v>
      </c>
      <c r="F137" s="212"/>
      <c r="G137" s="212">
        <v>1440000.0</v>
      </c>
      <c r="H137" s="308" t="str">
        <f t="shared" si="1"/>
        <v>14.4</v>
      </c>
    </row>
    <row r="138" ht="30.0" customHeight="1">
      <c r="A138" s="212">
        <v>134.0</v>
      </c>
      <c r="B138" s="212" t="s">
        <v>10849</v>
      </c>
      <c r="C138" s="212">
        <v>76.0</v>
      </c>
      <c r="D138" s="212"/>
      <c r="E138" s="274" t="s">
        <v>10852</v>
      </c>
      <c r="F138" s="212"/>
      <c r="G138" s="212">
        <v>1620000.0</v>
      </c>
      <c r="H138" s="308" t="str">
        <f t="shared" si="1"/>
        <v>16.2</v>
      </c>
    </row>
    <row r="139" ht="30.0" customHeight="1">
      <c r="A139" s="212">
        <v>135.0</v>
      </c>
      <c r="B139" s="212" t="s">
        <v>10861</v>
      </c>
      <c r="C139" s="212">
        <v>76.0</v>
      </c>
      <c r="D139" s="212"/>
      <c r="E139" s="274" t="s">
        <v>10865</v>
      </c>
      <c r="F139" s="212"/>
      <c r="G139" s="212">
        <v>648000.0</v>
      </c>
      <c r="H139" s="308" t="str">
        <f t="shared" si="1"/>
        <v>6.48</v>
      </c>
    </row>
    <row r="140" ht="60.0" customHeight="1">
      <c r="A140" s="212">
        <v>136.0</v>
      </c>
      <c r="B140" s="212" t="s">
        <v>10876</v>
      </c>
      <c r="C140" s="212">
        <v>76.0</v>
      </c>
      <c r="D140" s="212"/>
      <c r="E140" s="274" t="s">
        <v>10878</v>
      </c>
      <c r="F140" s="212"/>
      <c r="G140" s="212">
        <v>648000.0</v>
      </c>
      <c r="H140" s="308" t="str">
        <f t="shared" si="1"/>
        <v>6.48</v>
      </c>
    </row>
    <row r="141" ht="60.0" customHeight="1">
      <c r="A141" s="212">
        <v>137.0</v>
      </c>
      <c r="B141" s="212" t="s">
        <v>10891</v>
      </c>
      <c r="C141" s="212">
        <v>69.0</v>
      </c>
      <c r="D141" s="212"/>
      <c r="E141" s="274" t="s">
        <v>10897</v>
      </c>
      <c r="F141" s="212"/>
      <c r="G141" s="212">
        <v>720000.0</v>
      </c>
      <c r="H141" s="308" t="str">
        <f t="shared" si="1"/>
        <v>7.2</v>
      </c>
    </row>
    <row r="142" ht="45.0" customHeight="1">
      <c r="A142" s="212">
        <v>138.0</v>
      </c>
      <c r="B142" s="212" t="s">
        <v>10910</v>
      </c>
      <c r="C142" s="212" t="s">
        <v>10912</v>
      </c>
      <c r="D142" s="212"/>
      <c r="E142" s="274" t="s">
        <v>10914</v>
      </c>
      <c r="F142" s="212"/>
      <c r="G142" s="212">
        <v>4.32E8</v>
      </c>
      <c r="H142" s="308" t="str">
        <f t="shared" si="1"/>
        <v>4320</v>
      </c>
    </row>
    <row r="143" ht="60.0" customHeight="1">
      <c r="A143" s="212">
        <v>139.0</v>
      </c>
      <c r="B143" s="212" t="s">
        <v>10925</v>
      </c>
      <c r="C143" s="212">
        <v>76.0</v>
      </c>
      <c r="D143" s="212"/>
      <c r="E143" s="274" t="s">
        <v>10929</v>
      </c>
      <c r="F143" s="212"/>
      <c r="G143" s="212">
        <v>234000.0</v>
      </c>
      <c r="H143" s="308" t="str">
        <f t="shared" si="1"/>
        <v>2.34</v>
      </c>
    </row>
    <row r="144" ht="45.0" customHeight="1">
      <c r="A144" s="212">
        <v>140.0</v>
      </c>
      <c r="B144" s="212" t="s">
        <v>10941</v>
      </c>
      <c r="C144" s="212">
        <v>75.0</v>
      </c>
      <c r="D144" s="212"/>
      <c r="E144" s="274" t="s">
        <v>10944</v>
      </c>
      <c r="F144" s="212"/>
      <c r="G144" s="212">
        <v>7452000.0</v>
      </c>
      <c r="H144" s="308" t="str">
        <f t="shared" si="1"/>
        <v>74.52</v>
      </c>
    </row>
    <row r="145" ht="75.0" customHeight="1">
      <c r="A145" s="212">
        <v>141.0</v>
      </c>
      <c r="B145" s="212" t="s">
        <v>10952</v>
      </c>
      <c r="C145" s="212">
        <v>20.0</v>
      </c>
      <c r="D145" s="212"/>
      <c r="E145" s="274" t="s">
        <v>10958</v>
      </c>
      <c r="F145" s="212"/>
      <c r="G145" s="212">
        <v>1800000.0</v>
      </c>
      <c r="H145" s="308" t="str">
        <f t="shared" si="1"/>
        <v>18</v>
      </c>
    </row>
    <row r="146" ht="45.0" customHeight="1">
      <c r="A146" s="212">
        <v>142.0</v>
      </c>
      <c r="B146" s="212" t="s">
        <v>10969</v>
      </c>
      <c r="C146" s="212">
        <v>42.0</v>
      </c>
      <c r="D146" s="212"/>
      <c r="E146" s="274" t="s">
        <v>10973</v>
      </c>
      <c r="F146" s="212"/>
      <c r="G146" s="212">
        <v>2880000.0</v>
      </c>
      <c r="H146" s="308" t="str">
        <f t="shared" si="1"/>
        <v>28.8</v>
      </c>
    </row>
    <row r="147" ht="60.0" customHeight="1">
      <c r="A147" s="212">
        <v>143.0</v>
      </c>
      <c r="B147" s="212" t="s">
        <v>10981</v>
      </c>
      <c r="C147" s="212">
        <v>42.0</v>
      </c>
      <c r="D147" s="212"/>
      <c r="E147" s="274" t="s">
        <v>10983</v>
      </c>
      <c r="F147" s="212"/>
      <c r="G147" s="212">
        <v>4464000.0</v>
      </c>
      <c r="H147" s="308" t="str">
        <f t="shared" si="1"/>
        <v>44.64</v>
      </c>
    </row>
    <row r="148" ht="45.0" customHeight="1">
      <c r="A148" s="212">
        <v>144.0</v>
      </c>
      <c r="B148" s="212" t="s">
        <v>10991</v>
      </c>
      <c r="C148" s="212">
        <v>43.0</v>
      </c>
      <c r="D148" s="212"/>
      <c r="E148" s="274" t="s">
        <v>10994</v>
      </c>
      <c r="F148" s="212"/>
      <c r="G148" s="212">
        <v>2160000.0</v>
      </c>
      <c r="H148" s="308" t="str">
        <f t="shared" si="1"/>
        <v>21.6</v>
      </c>
    </row>
    <row r="149" ht="30.0" customHeight="1">
      <c r="A149" s="212">
        <v>145.0</v>
      </c>
      <c r="B149" s="212" t="s">
        <v>11006</v>
      </c>
      <c r="C149" s="212" t="s">
        <v>11007</v>
      </c>
      <c r="D149" s="212"/>
      <c r="E149" s="274" t="s">
        <v>11010</v>
      </c>
      <c r="F149" s="212"/>
      <c r="G149" s="212">
        <v>3600000.0</v>
      </c>
      <c r="H149" s="308" t="str">
        <f t="shared" si="1"/>
        <v>36</v>
      </c>
    </row>
    <row r="150" ht="60.0" customHeight="1">
      <c r="A150" s="212">
        <v>146.0</v>
      </c>
      <c r="B150" s="212" t="s">
        <v>11019</v>
      </c>
      <c r="C150" s="212">
        <v>43.0</v>
      </c>
      <c r="D150" s="212"/>
      <c r="E150" s="274" t="s">
        <v>11022</v>
      </c>
      <c r="F150" s="212"/>
      <c r="G150" s="212">
        <v>1440000.0</v>
      </c>
      <c r="H150" s="308" t="str">
        <f t="shared" si="1"/>
        <v>14.4</v>
      </c>
    </row>
    <row r="151" ht="45.0" customHeight="1">
      <c r="A151" s="212">
        <v>147.0</v>
      </c>
      <c r="B151" s="212" t="s">
        <v>11033</v>
      </c>
      <c r="C151" s="212">
        <v>43.0</v>
      </c>
      <c r="D151" s="212"/>
      <c r="E151" s="274" t="s">
        <v>11038</v>
      </c>
      <c r="F151" s="212"/>
      <c r="G151" s="212">
        <v>1800000.0</v>
      </c>
      <c r="H151" s="308" t="str">
        <f t="shared" si="1"/>
        <v>18</v>
      </c>
    </row>
    <row r="152" ht="30.0" customHeight="1">
      <c r="A152" s="212">
        <v>148.0</v>
      </c>
      <c r="B152" s="212" t="s">
        <v>11046</v>
      </c>
      <c r="C152" s="212">
        <v>43.0</v>
      </c>
      <c r="D152" s="212"/>
      <c r="E152" s="274" t="s">
        <v>11051</v>
      </c>
      <c r="F152" s="212"/>
      <c r="G152" s="212">
        <v>1080000.0</v>
      </c>
      <c r="H152" s="308" t="str">
        <f t="shared" si="1"/>
        <v>10.8</v>
      </c>
    </row>
    <row r="153" ht="45.0" customHeight="1">
      <c r="A153" s="212">
        <v>149.0</v>
      </c>
      <c r="B153" s="212" t="s">
        <v>11346</v>
      </c>
      <c r="C153" s="212">
        <v>45.0</v>
      </c>
      <c r="D153" s="212"/>
      <c r="E153" s="274" t="s">
        <v>11350</v>
      </c>
      <c r="F153" s="212"/>
      <c r="G153" s="212">
        <v>1.08E7</v>
      </c>
      <c r="H153" s="308" t="str">
        <f t="shared" si="1"/>
        <v>108</v>
      </c>
    </row>
    <row r="154" ht="60.0" customHeight="1">
      <c r="A154" s="212">
        <v>150.0</v>
      </c>
      <c r="B154" s="212" t="s">
        <v>11357</v>
      </c>
      <c r="C154" s="212">
        <v>45.0</v>
      </c>
      <c r="D154" s="212"/>
      <c r="E154" s="274" t="s">
        <v>11361</v>
      </c>
      <c r="F154" s="212"/>
      <c r="G154" s="212">
        <v>7200000.0</v>
      </c>
      <c r="H154" s="308" t="str">
        <f t="shared" si="1"/>
        <v>72</v>
      </c>
    </row>
    <row r="155" ht="60.0" customHeight="1">
      <c r="A155" s="212">
        <v>151.0</v>
      </c>
      <c r="B155" s="212" t="s">
        <v>11367</v>
      </c>
      <c r="C155" s="212">
        <v>45.0</v>
      </c>
      <c r="D155" s="212"/>
      <c r="E155" s="274" t="s">
        <v>11370</v>
      </c>
      <c r="F155" s="212"/>
      <c r="G155" s="212">
        <v>3600000.0</v>
      </c>
      <c r="H155" s="308" t="str">
        <f t="shared" si="1"/>
        <v>36</v>
      </c>
    </row>
    <row r="156" ht="30.0" customHeight="1">
      <c r="A156" s="212">
        <v>152.0</v>
      </c>
      <c r="B156" s="212" t="s">
        <v>11380</v>
      </c>
      <c r="C156" s="212" t="s">
        <v>11381</v>
      </c>
      <c r="D156" s="212"/>
      <c r="E156" s="274" t="s">
        <v>11385</v>
      </c>
      <c r="F156" s="212"/>
      <c r="G156" s="212">
        <v>7200000.0</v>
      </c>
      <c r="H156" s="308" t="str">
        <f t="shared" si="1"/>
        <v>72</v>
      </c>
    </row>
    <row r="157" ht="45.0" customHeight="1">
      <c r="A157" s="212">
        <v>153.0</v>
      </c>
      <c r="B157" s="212" t="s">
        <v>11391</v>
      </c>
      <c r="C157" s="212">
        <v>62.0</v>
      </c>
      <c r="D157" s="212"/>
      <c r="E157" s="274" t="s">
        <v>11394</v>
      </c>
      <c r="F157" s="212"/>
      <c r="G157" s="212">
        <v>4320000.0</v>
      </c>
      <c r="H157" s="308" t="str">
        <f t="shared" si="1"/>
        <v>43.2</v>
      </c>
    </row>
    <row r="158" ht="45.0" customHeight="1">
      <c r="A158" s="212">
        <v>154.0</v>
      </c>
      <c r="B158" s="212" t="s">
        <v>11401</v>
      </c>
      <c r="C158" s="212">
        <v>62.0</v>
      </c>
      <c r="D158" s="212"/>
      <c r="E158" s="274" t="s">
        <v>11404</v>
      </c>
      <c r="F158" s="212"/>
      <c r="G158" s="212">
        <v>2880000.0</v>
      </c>
      <c r="H158" s="308" t="str">
        <f t="shared" si="1"/>
        <v>28.8</v>
      </c>
    </row>
    <row r="159" ht="45.0" customHeight="1">
      <c r="A159" s="212">
        <v>155.0</v>
      </c>
      <c r="B159" s="212" t="s">
        <v>11409</v>
      </c>
      <c r="C159" s="212">
        <v>61.0</v>
      </c>
      <c r="D159" s="212"/>
      <c r="E159" s="274" t="s">
        <v>11412</v>
      </c>
      <c r="F159" s="212">
        <v>1.0E7</v>
      </c>
      <c r="G159" s="212" t="s">
        <v>11414</v>
      </c>
      <c r="H159" s="308" t="str">
        <f t="shared" si="1"/>
        <v>#VALUE!</v>
      </c>
    </row>
    <row r="160" ht="60.0" customHeight="1">
      <c r="A160" s="212">
        <v>156.0</v>
      </c>
      <c r="B160" s="212" t="s">
        <v>11422</v>
      </c>
      <c r="C160" s="212">
        <v>61.0</v>
      </c>
      <c r="D160" s="212"/>
      <c r="E160" s="274" t="s">
        <v>11425</v>
      </c>
      <c r="F160" s="212">
        <v>7600000.0</v>
      </c>
      <c r="G160" s="212">
        <v>5472000.0</v>
      </c>
      <c r="H160" s="308" t="str">
        <f t="shared" si="1"/>
        <v>54.72</v>
      </c>
    </row>
    <row r="161" ht="45.0" customHeight="1">
      <c r="A161" s="212">
        <v>157.0</v>
      </c>
      <c r="B161" s="212" t="s">
        <v>11431</v>
      </c>
      <c r="C161" s="212">
        <v>46.0</v>
      </c>
      <c r="D161" s="212"/>
      <c r="E161" s="274" t="s">
        <v>11433</v>
      </c>
      <c r="F161" s="212"/>
      <c r="G161" s="212">
        <v>1080000.0</v>
      </c>
      <c r="H161" s="308" t="str">
        <f t="shared" si="1"/>
        <v>10.8</v>
      </c>
    </row>
    <row r="162" ht="30.0" customHeight="1">
      <c r="A162" s="212">
        <v>158.0</v>
      </c>
      <c r="B162" s="212" t="s">
        <v>11442</v>
      </c>
      <c r="C162" s="212">
        <v>63.0</v>
      </c>
      <c r="D162" s="212"/>
      <c r="E162" s="274" t="s">
        <v>11445</v>
      </c>
      <c r="F162" s="212"/>
      <c r="G162" s="212">
        <v>5400000.0</v>
      </c>
      <c r="H162" s="308" t="str">
        <f t="shared" si="1"/>
        <v>54</v>
      </c>
    </row>
    <row r="163" ht="45.0" customHeight="1">
      <c r="A163" s="212">
        <v>159.0</v>
      </c>
      <c r="B163" s="212" t="s">
        <v>11452</v>
      </c>
      <c r="C163" s="212"/>
      <c r="D163" s="212"/>
      <c r="E163" s="274" t="s">
        <v>11454</v>
      </c>
      <c r="F163" s="212"/>
      <c r="G163" s="212">
        <v>1368000.0</v>
      </c>
      <c r="H163" s="308" t="str">
        <f t="shared" si="1"/>
        <v>13.68</v>
      </c>
    </row>
    <row r="164" ht="30.0" customHeight="1">
      <c r="A164" s="212">
        <v>160.0</v>
      </c>
      <c r="B164" s="212" t="s">
        <v>11461</v>
      </c>
      <c r="C164" s="212">
        <v>46.0</v>
      </c>
      <c r="D164" s="212"/>
      <c r="E164" s="274" t="s">
        <v>11463</v>
      </c>
      <c r="F164" s="212"/>
      <c r="G164" s="212">
        <v>1.44E7</v>
      </c>
      <c r="H164" s="308" t="str">
        <f t="shared" si="1"/>
        <v>144</v>
      </c>
    </row>
    <row r="165" ht="45.0" customHeight="1">
      <c r="A165" s="212">
        <v>161.0</v>
      </c>
      <c r="B165" s="212" t="s">
        <v>11472</v>
      </c>
      <c r="C165" s="212">
        <v>1.0</v>
      </c>
      <c r="D165" s="212"/>
      <c r="E165" s="274" t="s">
        <v>11474</v>
      </c>
      <c r="F165" s="212">
        <v>4.0936E7</v>
      </c>
      <c r="G165" s="212">
        <v>1.44E7</v>
      </c>
      <c r="H165" s="308" t="str">
        <f t="shared" si="1"/>
        <v>144</v>
      </c>
    </row>
    <row r="166" ht="30.0" customHeight="1">
      <c r="A166" s="212">
        <v>162.0</v>
      </c>
      <c r="B166" s="212" t="s">
        <v>11479</v>
      </c>
      <c r="C166" s="212">
        <v>1.0</v>
      </c>
      <c r="D166" s="212"/>
      <c r="E166" s="274" t="s">
        <v>11483</v>
      </c>
      <c r="F166" s="212">
        <v>3.6961E7</v>
      </c>
      <c r="G166" s="212">
        <v>1.08E7</v>
      </c>
      <c r="H166" s="308" t="str">
        <f t="shared" si="1"/>
        <v>108</v>
      </c>
    </row>
    <row r="167" ht="45.0" customHeight="1">
      <c r="A167" s="212">
        <v>163.0</v>
      </c>
      <c r="B167" s="212" t="s">
        <v>11491</v>
      </c>
      <c r="C167" s="212" t="s">
        <v>11492</v>
      </c>
      <c r="D167" s="212"/>
      <c r="E167" s="274" t="s">
        <v>11495</v>
      </c>
      <c r="F167" s="212">
        <v>3800000.0</v>
      </c>
      <c r="G167" s="212">
        <v>720000.0</v>
      </c>
      <c r="H167" s="308" t="str">
        <f t="shared" si="1"/>
        <v>7.2</v>
      </c>
    </row>
    <row r="168" ht="30.0" customHeight="1">
      <c r="A168" s="212">
        <v>164.0</v>
      </c>
      <c r="B168" s="212" t="s">
        <v>11502</v>
      </c>
      <c r="C168" s="212">
        <v>2.0</v>
      </c>
      <c r="D168" s="212"/>
      <c r="E168" s="274" t="s">
        <v>11505</v>
      </c>
      <c r="F168" s="212">
        <v>2500000.0</v>
      </c>
      <c r="G168" s="212">
        <v>360000.0</v>
      </c>
      <c r="H168" s="308" t="str">
        <f t="shared" si="1"/>
        <v>3.6</v>
      </c>
    </row>
    <row r="169" ht="60.0" customHeight="1">
      <c r="A169" s="212">
        <v>165.0</v>
      </c>
      <c r="B169" s="212" t="s">
        <v>11513</v>
      </c>
      <c r="C169" s="212" t="s">
        <v>11515</v>
      </c>
      <c r="D169" s="212"/>
      <c r="E169" s="274" t="s">
        <v>11518</v>
      </c>
      <c r="F169" s="212">
        <v>3799000.0</v>
      </c>
      <c r="G169" s="212">
        <v>1215280.0</v>
      </c>
      <c r="H169" s="308" t="str">
        <f t="shared" si="1"/>
        <v>12.1528</v>
      </c>
    </row>
    <row r="170" ht="30.0" customHeight="1">
      <c r="A170" s="212">
        <v>166.0</v>
      </c>
      <c r="B170" s="212" t="s">
        <v>11526</v>
      </c>
      <c r="C170" s="212">
        <v>1.0</v>
      </c>
      <c r="D170" s="212"/>
      <c r="E170" s="274" t="s">
        <v>11528</v>
      </c>
      <c r="F170" s="212">
        <v>5000000.0</v>
      </c>
      <c r="G170" s="212">
        <v>720000.0</v>
      </c>
      <c r="H170" s="308" t="str">
        <f t="shared" si="1"/>
        <v>7.2</v>
      </c>
    </row>
    <row r="171" ht="30.0" customHeight="1">
      <c r="A171" s="212">
        <v>167.0</v>
      </c>
      <c r="B171" s="212" t="s">
        <v>11534</v>
      </c>
      <c r="C171" s="212">
        <v>1.0</v>
      </c>
      <c r="D171" s="212"/>
      <c r="E171" s="274" t="s">
        <v>11536</v>
      </c>
      <c r="F171" s="212">
        <v>2500000.0</v>
      </c>
      <c r="G171" s="212">
        <v>360000.0</v>
      </c>
      <c r="H171" s="308" t="str">
        <f t="shared" si="1"/>
        <v>3.6</v>
      </c>
    </row>
    <row r="172" ht="30.0" customHeight="1">
      <c r="A172" s="212">
        <v>168.0</v>
      </c>
      <c r="B172" s="212" t="s">
        <v>11544</v>
      </c>
      <c r="C172" s="212">
        <v>1.0</v>
      </c>
      <c r="D172" s="212"/>
      <c r="E172" s="274" t="s">
        <v>11546</v>
      </c>
      <c r="F172" s="212">
        <v>2500000.0</v>
      </c>
      <c r="G172" s="212">
        <v>360000.0</v>
      </c>
      <c r="H172" s="308" t="str">
        <f t="shared" si="1"/>
        <v>3.6</v>
      </c>
    </row>
    <row r="173" ht="30.0" customHeight="1">
      <c r="A173" s="212">
        <v>169.0</v>
      </c>
      <c r="B173" s="212" t="s">
        <v>11552</v>
      </c>
      <c r="C173" s="212">
        <v>3.0</v>
      </c>
      <c r="D173" s="212"/>
      <c r="E173" s="274" t="s">
        <v>11555</v>
      </c>
      <c r="F173" s="212">
        <v>2000000.0</v>
      </c>
      <c r="G173" s="212">
        <v>360000.0</v>
      </c>
      <c r="H173" s="308" t="str">
        <f t="shared" si="1"/>
        <v>3.6</v>
      </c>
    </row>
    <row r="174" ht="30.0" customHeight="1">
      <c r="A174" s="212">
        <v>170.0</v>
      </c>
      <c r="B174" s="212" t="s">
        <v>11560</v>
      </c>
      <c r="C174" s="212">
        <v>3.0</v>
      </c>
      <c r="D174" s="212"/>
      <c r="E174" s="274" t="s">
        <v>11562</v>
      </c>
      <c r="F174" s="212">
        <v>2000000.0</v>
      </c>
      <c r="G174" s="212">
        <v>360000.0</v>
      </c>
      <c r="H174" s="308" t="str">
        <f t="shared" si="1"/>
        <v>3.6</v>
      </c>
    </row>
    <row r="175" ht="45.0" customHeight="1">
      <c r="A175" s="212">
        <v>171.0</v>
      </c>
      <c r="B175" s="212" t="s">
        <v>11599</v>
      </c>
      <c r="C175" s="212">
        <v>3.0</v>
      </c>
      <c r="D175" s="212"/>
      <c r="E175" s="274" t="s">
        <v>11602</v>
      </c>
      <c r="F175" s="212">
        <v>2000000.0</v>
      </c>
      <c r="G175" s="212">
        <v>360000.0</v>
      </c>
      <c r="H175" s="308" t="str">
        <f t="shared" si="1"/>
        <v>3.6</v>
      </c>
    </row>
    <row r="176" ht="30.0" customHeight="1">
      <c r="A176" s="212">
        <v>172.0</v>
      </c>
      <c r="B176" s="212" t="s">
        <v>11606</v>
      </c>
      <c r="C176" s="212">
        <v>5.0</v>
      </c>
      <c r="D176" s="212"/>
      <c r="E176" s="274" t="s">
        <v>11608</v>
      </c>
      <c r="F176" s="212">
        <v>2500000.0</v>
      </c>
      <c r="G176" s="212">
        <v>216000.0</v>
      </c>
      <c r="H176" s="308" t="str">
        <f t="shared" si="1"/>
        <v>2.16</v>
      </c>
    </row>
    <row r="177" ht="60.0" customHeight="1">
      <c r="A177" s="212">
        <v>173.0</v>
      </c>
      <c r="B177" s="212" t="s">
        <v>11614</v>
      </c>
      <c r="C177" s="212">
        <v>5.0</v>
      </c>
      <c r="D177" s="212"/>
      <c r="E177" s="274" t="s">
        <v>11666</v>
      </c>
      <c r="F177" s="212">
        <v>2000000.0</v>
      </c>
      <c r="G177" s="212">
        <v>360000.0</v>
      </c>
      <c r="H177" s="308" t="str">
        <f t="shared" si="1"/>
        <v>3.6</v>
      </c>
    </row>
    <row r="178" ht="30.0" customHeight="1">
      <c r="A178" s="212">
        <v>174.0</v>
      </c>
      <c r="B178" s="212" t="s">
        <v>11674</v>
      </c>
      <c r="C178" s="212">
        <v>5.0</v>
      </c>
      <c r="D178" s="212"/>
      <c r="E178" s="274" t="s">
        <v>11678</v>
      </c>
      <c r="F178" s="212">
        <v>2000000.0</v>
      </c>
      <c r="G178" s="212">
        <v>216000.0</v>
      </c>
      <c r="H178" s="308" t="str">
        <f t="shared" si="1"/>
        <v>2.16</v>
      </c>
    </row>
    <row r="179" ht="45.0" customHeight="1">
      <c r="A179" s="212">
        <v>175.0</v>
      </c>
      <c r="B179" s="212" t="s">
        <v>11685</v>
      </c>
      <c r="C179" s="212">
        <v>18.0</v>
      </c>
      <c r="D179" s="212"/>
      <c r="E179" s="274" t="s">
        <v>11688</v>
      </c>
      <c r="F179" s="212">
        <v>1500000.0</v>
      </c>
      <c r="G179" s="212">
        <v>360000.0</v>
      </c>
      <c r="H179" s="308" t="str">
        <f t="shared" si="1"/>
        <v>3.6</v>
      </c>
    </row>
    <row r="180" ht="45.0" customHeight="1">
      <c r="A180" s="212">
        <v>176.0</v>
      </c>
      <c r="B180" s="212" t="s">
        <v>11692</v>
      </c>
      <c r="C180" s="212">
        <v>18.0</v>
      </c>
      <c r="D180" s="212"/>
      <c r="E180" s="274" t="s">
        <v>11694</v>
      </c>
      <c r="F180" s="212">
        <v>1000000.0</v>
      </c>
      <c r="G180" s="212">
        <v>216000.0</v>
      </c>
      <c r="H180" s="308" t="str">
        <f t="shared" si="1"/>
        <v>2.16</v>
      </c>
    </row>
    <row r="181" ht="30.0" customHeight="1">
      <c r="A181" s="212">
        <v>177.0</v>
      </c>
      <c r="B181" s="212" t="s">
        <v>11698</v>
      </c>
      <c r="C181" s="212">
        <v>1.0</v>
      </c>
      <c r="D181" s="212"/>
      <c r="E181" s="274" t="s">
        <v>11702</v>
      </c>
      <c r="F181" s="212"/>
      <c r="G181" s="212">
        <v>4000000.0</v>
      </c>
      <c r="H181" s="308" t="str">
        <f t="shared" si="1"/>
        <v>40</v>
      </c>
    </row>
    <row r="182" ht="45.0" customHeight="1">
      <c r="A182" s="212">
        <v>178.0</v>
      </c>
      <c r="B182" s="212" t="s">
        <v>11709</v>
      </c>
      <c r="C182" s="212" t="s">
        <v>11711</v>
      </c>
      <c r="D182" s="212"/>
      <c r="E182" s="274" t="s">
        <v>11714</v>
      </c>
      <c r="F182" s="212"/>
      <c r="G182" s="212">
        <v>3799000.0</v>
      </c>
      <c r="H182" s="308" t="str">
        <f t="shared" si="1"/>
        <v>37.99</v>
      </c>
    </row>
    <row r="183" ht="30.0" customHeight="1">
      <c r="A183" s="212">
        <v>179.0</v>
      </c>
      <c r="B183" s="212" t="s">
        <v>11724</v>
      </c>
      <c r="C183" s="212">
        <v>2.0</v>
      </c>
      <c r="D183" s="212"/>
      <c r="E183" s="274" t="s">
        <v>11505</v>
      </c>
      <c r="F183" s="212"/>
      <c r="G183" s="212">
        <v>2498000.0</v>
      </c>
      <c r="H183" s="308" t="str">
        <f t="shared" si="1"/>
        <v>24.98</v>
      </c>
    </row>
    <row r="184">
      <c r="A184" s="212">
        <v>180.0</v>
      </c>
      <c r="B184" s="212" t="s">
        <v>11734</v>
      </c>
      <c r="C184" s="212">
        <v>16.0</v>
      </c>
      <c r="D184" s="212"/>
      <c r="E184" s="274" t="s">
        <v>11738</v>
      </c>
      <c r="F184" s="212"/>
      <c r="G184" s="212">
        <v>4.75E7</v>
      </c>
      <c r="H184" s="308" t="str">
        <f t="shared" si="1"/>
        <v>475</v>
      </c>
    </row>
    <row r="185" ht="30.0" customHeight="1">
      <c r="A185" s="212">
        <v>181.0</v>
      </c>
      <c r="B185" s="212" t="s">
        <v>11744</v>
      </c>
      <c r="C185" s="212">
        <v>15.0</v>
      </c>
      <c r="D185" s="212"/>
      <c r="E185" s="274" t="s">
        <v>11748</v>
      </c>
      <c r="F185" s="212"/>
      <c r="G185" s="212">
        <v>4.25E7</v>
      </c>
      <c r="H185" s="308" t="str">
        <f t="shared" si="1"/>
        <v>425</v>
      </c>
    </row>
    <row r="186" ht="30.0" customHeight="1">
      <c r="A186" s="212">
        <v>182.0</v>
      </c>
      <c r="B186" s="212" t="s">
        <v>11754</v>
      </c>
      <c r="C186" s="212">
        <v>14.0</v>
      </c>
      <c r="D186" s="212"/>
      <c r="E186" s="274" t="s">
        <v>11758</v>
      </c>
      <c r="F186" s="212"/>
      <c r="G186" s="212">
        <v>4.4618E7</v>
      </c>
      <c r="H186" s="308" t="str">
        <f t="shared" si="1"/>
        <v>446.18</v>
      </c>
    </row>
    <row r="187" ht="30.0" customHeight="1">
      <c r="A187" s="212">
        <v>183.0</v>
      </c>
      <c r="B187" s="212" t="s">
        <v>11764</v>
      </c>
      <c r="C187" s="212"/>
      <c r="D187" s="212"/>
      <c r="E187" s="274" t="s">
        <v>11767</v>
      </c>
      <c r="F187" s="212"/>
      <c r="G187" s="212"/>
      <c r="H187" s="83" t="str">
        <f t="shared" si="1"/>
        <v/>
      </c>
    </row>
    <row r="188" ht="30.0" customHeight="1">
      <c r="A188" s="212">
        <v>184.0</v>
      </c>
      <c r="B188" s="212" t="s">
        <v>11773</v>
      </c>
      <c r="C188" s="212"/>
      <c r="D188" s="212"/>
      <c r="E188" s="274" t="s">
        <v>11776</v>
      </c>
      <c r="F188" s="212"/>
      <c r="G188" s="212"/>
      <c r="H188" s="83" t="str">
        <f t="shared" si="1"/>
        <v/>
      </c>
    </row>
    <row r="189" ht="30.0" customHeight="1">
      <c r="A189" s="212">
        <v>185.0</v>
      </c>
      <c r="B189" s="212" t="s">
        <v>11779</v>
      </c>
      <c r="C189" s="212"/>
      <c r="D189" s="212"/>
      <c r="E189" s="274" t="s">
        <v>11782</v>
      </c>
      <c r="F189" s="212"/>
      <c r="G189" s="212"/>
      <c r="H189" s="83" t="str">
        <f t="shared" si="1"/>
        <v/>
      </c>
    </row>
    <row r="190" ht="60.0" customHeight="1">
      <c r="A190" s="212">
        <v>186.0</v>
      </c>
      <c r="B190" s="212" t="s">
        <v>11786</v>
      </c>
      <c r="C190" s="212"/>
      <c r="D190" s="212"/>
      <c r="E190" s="274" t="s">
        <v>11789</v>
      </c>
      <c r="F190" s="212"/>
      <c r="G190" s="212"/>
      <c r="H190" s="83" t="str">
        <f t="shared" si="1"/>
        <v/>
      </c>
    </row>
    <row r="191" ht="45.0" customHeight="1">
      <c r="A191" s="212">
        <v>187.0</v>
      </c>
      <c r="B191" s="212" t="s">
        <v>11800</v>
      </c>
      <c r="C191" s="212"/>
      <c r="D191" s="212"/>
      <c r="E191" s="274" t="s">
        <v>11803</v>
      </c>
      <c r="F191" s="212"/>
      <c r="G191" s="212"/>
      <c r="H191" s="83" t="str">
        <f t="shared" si="1"/>
        <v/>
      </c>
    </row>
    <row r="192" ht="30.0" customHeight="1">
      <c r="A192" s="212">
        <v>188.0</v>
      </c>
      <c r="B192" s="212" t="s">
        <v>11810</v>
      </c>
      <c r="C192" s="212"/>
      <c r="D192" s="212"/>
      <c r="E192" s="274" t="s">
        <v>11814</v>
      </c>
      <c r="F192" s="212"/>
      <c r="G192" s="212"/>
      <c r="H192" s="83" t="str">
        <f t="shared" si="1"/>
        <v/>
      </c>
    </row>
    <row r="193" ht="30.0" customHeight="1">
      <c r="A193" s="212">
        <v>189.0</v>
      </c>
      <c r="B193" s="212" t="s">
        <v>11818</v>
      </c>
      <c r="C193" s="212"/>
      <c r="D193" s="212"/>
      <c r="E193" s="274" t="s">
        <v>11822</v>
      </c>
      <c r="F193" s="212"/>
      <c r="G193" s="212"/>
      <c r="H193" s="83" t="str">
        <f t="shared" si="1"/>
        <v/>
      </c>
    </row>
    <row r="194" ht="30.0" customHeight="1">
      <c r="A194" s="212">
        <v>190.0</v>
      </c>
      <c r="B194" s="212" t="s">
        <v>11827</v>
      </c>
      <c r="C194" s="212"/>
      <c r="D194" s="212"/>
      <c r="E194" s="274" t="s">
        <v>11830</v>
      </c>
      <c r="F194" s="212"/>
      <c r="G194" s="212"/>
      <c r="H194" s="83" t="str">
        <f t="shared" si="1"/>
        <v/>
      </c>
    </row>
    <row r="195" ht="60.0" customHeight="1">
      <c r="A195" s="212">
        <v>191.0</v>
      </c>
      <c r="B195" s="212" t="s">
        <v>11837</v>
      </c>
      <c r="C195" s="212"/>
      <c r="D195" s="212"/>
      <c r="E195" s="274" t="s">
        <v>11840</v>
      </c>
      <c r="F195" s="212"/>
      <c r="G195" s="212"/>
      <c r="H195" s="83" t="str">
        <f t="shared" si="1"/>
        <v/>
      </c>
    </row>
    <row r="196" ht="60.0" customHeight="1">
      <c r="A196" s="212">
        <v>192.0</v>
      </c>
      <c r="B196" s="212" t="s">
        <v>11848</v>
      </c>
      <c r="C196" s="212"/>
      <c r="D196" s="212"/>
      <c r="E196" s="274" t="s">
        <v>11851</v>
      </c>
      <c r="F196" s="212"/>
      <c r="G196" s="212"/>
      <c r="H196" s="83" t="str">
        <f t="shared" si="1"/>
        <v/>
      </c>
    </row>
    <row r="197" ht="60.0" customHeight="1">
      <c r="A197" s="212">
        <v>193.0</v>
      </c>
      <c r="B197" s="212" t="s">
        <v>11857</v>
      </c>
      <c r="C197" s="212" t="s">
        <v>11860</v>
      </c>
      <c r="D197" s="212"/>
      <c r="E197" s="274" t="s">
        <v>11862</v>
      </c>
      <c r="F197" s="212"/>
      <c r="G197" s="212">
        <v>1.48E7</v>
      </c>
      <c r="H197" s="308" t="str">
        <f t="shared" si="1"/>
        <v>148</v>
      </c>
    </row>
    <row r="198" ht="30.0" customHeight="1">
      <c r="A198" s="212">
        <v>194.0</v>
      </c>
      <c r="B198" s="212" t="s">
        <v>11869</v>
      </c>
      <c r="C198" s="212"/>
      <c r="D198" s="212"/>
      <c r="E198" s="274" t="s">
        <v>11873</v>
      </c>
      <c r="F198" s="212"/>
      <c r="G198" s="212">
        <v>1.0077E7</v>
      </c>
      <c r="H198" s="308" t="str">
        <f t="shared" si="1"/>
        <v>100.77</v>
      </c>
    </row>
    <row r="199" ht="30.0" customHeight="1">
      <c r="A199" s="212">
        <v>195.0</v>
      </c>
      <c r="B199" s="212" t="s">
        <v>11880</v>
      </c>
      <c r="C199" s="212"/>
      <c r="D199" s="212"/>
      <c r="E199" s="274" t="s">
        <v>11883</v>
      </c>
      <c r="F199" s="212"/>
      <c r="G199" s="212">
        <v>7894000.0</v>
      </c>
      <c r="H199" s="308" t="str">
        <f t="shared" si="1"/>
        <v>78.94</v>
      </c>
    </row>
    <row r="200" ht="30.0" customHeight="1">
      <c r="A200" s="212">
        <v>196.0</v>
      </c>
      <c r="B200" s="212" t="s">
        <v>11888</v>
      </c>
      <c r="C200" s="212"/>
      <c r="D200" s="212"/>
      <c r="E200" s="274" t="s">
        <v>11892</v>
      </c>
      <c r="F200" s="212"/>
      <c r="G200" s="212">
        <v>1513000.0</v>
      </c>
      <c r="H200" s="308" t="str">
        <f t="shared" si="1"/>
        <v>15.13</v>
      </c>
    </row>
    <row r="201">
      <c r="A201" s="212"/>
      <c r="B201" s="212"/>
      <c r="C201" s="212"/>
      <c r="D201" s="212"/>
      <c r="E201" s="274"/>
      <c r="F201" s="212"/>
      <c r="G201" s="212"/>
      <c r="H201" s="83" t="str">
        <f t="shared" si="1"/>
        <v/>
      </c>
    </row>
    <row r="202">
      <c r="A202" s="212"/>
      <c r="B202" s="212"/>
      <c r="C202" s="212"/>
      <c r="D202" s="212"/>
      <c r="E202" s="274" t="s">
        <v>11903</v>
      </c>
      <c r="F202" s="212"/>
      <c r="G202" s="212">
        <v>3.722378E9</v>
      </c>
      <c r="H202" s="308" t="str">
        <f t="shared" si="1"/>
        <v>37223.78</v>
      </c>
    </row>
    <row r="203" ht="15.75" customHeight="1">
      <c r="A203" s="154"/>
      <c r="B203" s="154"/>
      <c r="C203" s="154"/>
      <c r="D203" s="154"/>
      <c r="E203" s="155"/>
      <c r="F203" s="154"/>
      <c r="G203" s="154"/>
      <c r="H203" s="83" t="str">
        <f t="shared" si="1"/>
        <v/>
      </c>
    </row>
    <row r="204" ht="15.75" customHeight="1">
      <c r="A204" s="83"/>
      <c r="B204" s="83"/>
      <c r="C204" s="83"/>
      <c r="D204" s="83"/>
      <c r="E204" s="171" t="s">
        <v>11911</v>
      </c>
      <c r="F204" s="83"/>
      <c r="G204" s="83"/>
      <c r="H204" s="83" t="str">
        <f t="shared" si="1"/>
        <v/>
      </c>
    </row>
    <row r="205" ht="30.0" customHeight="1">
      <c r="A205" s="83">
        <v>1.0</v>
      </c>
      <c r="B205" s="83" t="s">
        <v>11915</v>
      </c>
      <c r="C205" s="83"/>
      <c r="D205" s="83"/>
      <c r="E205" s="141" t="s">
        <v>11918</v>
      </c>
      <c r="F205" s="83"/>
      <c r="G205" s="83">
        <v>1008000.0</v>
      </c>
      <c r="H205" s="308" t="str">
        <f t="shared" si="1"/>
        <v>10.08</v>
      </c>
    </row>
    <row r="206" ht="30.0" customHeight="1">
      <c r="A206" s="83">
        <v>2.0</v>
      </c>
      <c r="B206" s="83" t="s">
        <v>11923</v>
      </c>
      <c r="C206" s="83"/>
      <c r="D206" s="83"/>
      <c r="E206" s="141" t="s">
        <v>11925</v>
      </c>
      <c r="F206" s="83"/>
      <c r="G206" s="83">
        <v>1080000.0</v>
      </c>
      <c r="H206" s="308" t="str">
        <f t="shared" si="1"/>
        <v>10.8</v>
      </c>
    </row>
    <row r="207" ht="45.0" customHeight="1">
      <c r="A207" s="83">
        <v>3.0</v>
      </c>
      <c r="B207" s="83" t="s">
        <v>11929</v>
      </c>
      <c r="C207" s="83"/>
      <c r="D207" s="83"/>
      <c r="E207" s="141" t="s">
        <v>11932</v>
      </c>
      <c r="F207" s="83"/>
      <c r="G207" s="83">
        <v>1152000.0</v>
      </c>
      <c r="H207" s="308" t="str">
        <f t="shared" si="1"/>
        <v>11.52</v>
      </c>
    </row>
    <row r="208" ht="60.0" customHeight="1">
      <c r="A208" s="83">
        <v>4.0</v>
      </c>
      <c r="B208" s="83" t="s">
        <v>11938</v>
      </c>
      <c r="C208" s="83"/>
      <c r="D208" s="83"/>
      <c r="E208" s="141" t="s">
        <v>11942</v>
      </c>
      <c r="F208" s="83"/>
      <c r="G208" s="83">
        <v>1080000.0</v>
      </c>
      <c r="H208" s="308" t="str">
        <f t="shared" si="1"/>
        <v>10.8</v>
      </c>
    </row>
    <row r="209" ht="30.0" customHeight="1">
      <c r="A209" s="83">
        <v>5.0</v>
      </c>
      <c r="B209" s="83" t="s">
        <v>11949</v>
      </c>
      <c r="C209" s="83">
        <v>1.0</v>
      </c>
      <c r="D209" s="83"/>
      <c r="E209" s="141" t="s">
        <v>11954</v>
      </c>
      <c r="F209" s="83"/>
      <c r="G209" s="83">
        <v>720000.0</v>
      </c>
      <c r="H209" s="308" t="str">
        <f t="shared" si="1"/>
        <v>7.2</v>
      </c>
    </row>
    <row r="210" ht="30.0" customHeight="1">
      <c r="A210" s="83">
        <v>6.0</v>
      </c>
      <c r="B210" s="83" t="s">
        <v>11961</v>
      </c>
      <c r="C210" s="83">
        <v>1.0</v>
      </c>
      <c r="D210" s="83"/>
      <c r="E210" s="141" t="s">
        <v>11964</v>
      </c>
      <c r="F210" s="83"/>
      <c r="G210" s="83">
        <v>576000.0</v>
      </c>
      <c r="H210" s="308" t="str">
        <f t="shared" si="1"/>
        <v>5.76</v>
      </c>
    </row>
    <row r="211" ht="30.0" customHeight="1">
      <c r="A211" s="83">
        <v>7.0</v>
      </c>
      <c r="B211" s="83" t="s">
        <v>11972</v>
      </c>
      <c r="C211" s="83">
        <v>1.0</v>
      </c>
      <c r="D211" s="83"/>
      <c r="E211" s="141" t="s">
        <v>11976</v>
      </c>
      <c r="F211" s="83"/>
      <c r="G211" s="83">
        <v>432000.0</v>
      </c>
      <c r="H211" s="308" t="str">
        <f t="shared" si="1"/>
        <v>4.32</v>
      </c>
    </row>
    <row r="212" ht="30.0" customHeight="1">
      <c r="A212" s="83">
        <v>8.0</v>
      </c>
      <c r="B212" s="83" t="s">
        <v>11992</v>
      </c>
      <c r="C212" s="83">
        <v>9.0</v>
      </c>
      <c r="D212" s="83"/>
      <c r="E212" s="141" t="s">
        <v>11995</v>
      </c>
      <c r="F212" s="83"/>
      <c r="G212" s="83">
        <v>720000.0</v>
      </c>
      <c r="H212" s="308" t="str">
        <f t="shared" si="1"/>
        <v>7.2</v>
      </c>
    </row>
    <row r="213" ht="30.0" customHeight="1">
      <c r="A213" s="83">
        <v>9.0</v>
      </c>
      <c r="B213" s="83" t="s">
        <v>12002</v>
      </c>
      <c r="C213" s="83">
        <v>16.0</v>
      </c>
      <c r="D213" s="83"/>
      <c r="E213" s="141" t="s">
        <v>12004</v>
      </c>
      <c r="F213" s="83"/>
      <c r="G213" s="83">
        <v>360000.0</v>
      </c>
      <c r="H213" s="308" t="str">
        <f t="shared" si="1"/>
        <v>3.6</v>
      </c>
    </row>
    <row r="214" ht="30.0" customHeight="1">
      <c r="A214" s="83">
        <v>10.0</v>
      </c>
      <c r="B214" s="83" t="s">
        <v>12012</v>
      </c>
      <c r="C214" s="83">
        <v>16.0</v>
      </c>
      <c r="D214" s="83"/>
      <c r="E214" s="141" t="s">
        <v>12017</v>
      </c>
      <c r="F214" s="83"/>
      <c r="G214" s="83">
        <v>1224000.0</v>
      </c>
      <c r="H214" s="308" t="str">
        <f t="shared" si="1"/>
        <v>12.24</v>
      </c>
    </row>
    <row r="215" ht="45.0" customHeight="1">
      <c r="A215" s="83">
        <v>11.0</v>
      </c>
      <c r="B215" s="83" t="s">
        <v>12024</v>
      </c>
      <c r="C215" s="83">
        <v>16.0</v>
      </c>
      <c r="D215" s="83"/>
      <c r="E215" s="141" t="s">
        <v>12028</v>
      </c>
      <c r="F215" s="83"/>
      <c r="G215" s="83">
        <v>720000.0</v>
      </c>
      <c r="H215" s="308" t="str">
        <f t="shared" si="1"/>
        <v>7.2</v>
      </c>
    </row>
    <row r="216" ht="45.0" customHeight="1">
      <c r="A216" s="83">
        <v>12.0</v>
      </c>
      <c r="B216" s="83" t="s">
        <v>12035</v>
      </c>
      <c r="C216" s="83">
        <v>17.0</v>
      </c>
      <c r="D216" s="83"/>
      <c r="E216" s="141" t="s">
        <v>12038</v>
      </c>
      <c r="F216" s="83"/>
      <c r="G216" s="83">
        <v>850000.0</v>
      </c>
      <c r="H216" s="308" t="str">
        <f t="shared" si="1"/>
        <v>8.5</v>
      </c>
    </row>
    <row r="217" ht="45.0" customHeight="1">
      <c r="A217" s="83">
        <v>13.0</v>
      </c>
      <c r="B217" s="83" t="s">
        <v>12046</v>
      </c>
      <c r="C217" s="83">
        <v>17.0</v>
      </c>
      <c r="D217" s="83"/>
      <c r="E217" s="141" t="s">
        <v>12048</v>
      </c>
      <c r="F217" s="83"/>
      <c r="G217" s="83">
        <v>1000000.0</v>
      </c>
      <c r="H217" s="308" t="str">
        <f t="shared" si="1"/>
        <v>10</v>
      </c>
    </row>
    <row r="218" ht="60.0" customHeight="1">
      <c r="A218" s="83">
        <v>14.0</v>
      </c>
      <c r="B218" s="83" t="s">
        <v>12055</v>
      </c>
      <c r="C218" s="83">
        <v>17.0</v>
      </c>
      <c r="D218" s="83"/>
      <c r="E218" s="141" t="s">
        <v>12058</v>
      </c>
      <c r="F218" s="83"/>
      <c r="G218" s="83">
        <v>1000000.0</v>
      </c>
      <c r="H218" s="308" t="str">
        <f t="shared" si="1"/>
        <v>10</v>
      </c>
    </row>
    <row r="219" ht="30.0" customHeight="1">
      <c r="A219" s="83">
        <v>15.0</v>
      </c>
      <c r="B219" s="83" t="s">
        <v>12064</v>
      </c>
      <c r="C219" s="83">
        <v>22.0</v>
      </c>
      <c r="D219" s="83"/>
      <c r="E219" s="141" t="s">
        <v>12066</v>
      </c>
      <c r="F219" s="83"/>
      <c r="G219" s="83">
        <v>288000.0</v>
      </c>
      <c r="H219" s="308" t="str">
        <f t="shared" si="1"/>
        <v>2.88</v>
      </c>
    </row>
    <row r="220" ht="75.0" customHeight="1">
      <c r="A220" s="83">
        <v>16.0</v>
      </c>
      <c r="B220" s="83" t="s">
        <v>12071</v>
      </c>
      <c r="C220" s="83">
        <v>23.0</v>
      </c>
      <c r="D220" s="83"/>
      <c r="E220" s="141" t="s">
        <v>12078</v>
      </c>
      <c r="F220" s="83"/>
      <c r="G220" s="83">
        <v>1080000.0</v>
      </c>
      <c r="H220" s="308" t="str">
        <f t="shared" si="1"/>
        <v>10.8</v>
      </c>
    </row>
    <row r="221" ht="30.0" customHeight="1">
      <c r="A221" s="83">
        <v>17.0</v>
      </c>
      <c r="B221" s="83" t="s">
        <v>12088</v>
      </c>
      <c r="C221" s="83">
        <v>42.0</v>
      </c>
      <c r="D221" s="83"/>
      <c r="E221" s="141" t="s">
        <v>12091</v>
      </c>
      <c r="F221" s="83"/>
      <c r="G221" s="83">
        <v>576000.0</v>
      </c>
      <c r="H221" s="308" t="str">
        <f t="shared" si="1"/>
        <v>5.76</v>
      </c>
    </row>
    <row r="222" ht="45.0" customHeight="1">
      <c r="A222" s="83">
        <v>18.0</v>
      </c>
      <c r="B222" s="83" t="s">
        <v>12103</v>
      </c>
      <c r="C222" s="83">
        <v>44.0</v>
      </c>
      <c r="D222" s="83"/>
      <c r="E222" s="141" t="s">
        <v>12106</v>
      </c>
      <c r="F222" s="83"/>
      <c r="G222" s="83">
        <v>360000.0</v>
      </c>
      <c r="H222" s="308" t="str">
        <f t="shared" si="1"/>
        <v>3.6</v>
      </c>
    </row>
    <row r="223" ht="45.0" customHeight="1">
      <c r="A223" s="83">
        <v>19.0</v>
      </c>
      <c r="B223" s="83" t="s">
        <v>12115</v>
      </c>
      <c r="C223" s="83">
        <v>44.0</v>
      </c>
      <c r="D223" s="83"/>
      <c r="E223" s="141" t="s">
        <v>12118</v>
      </c>
      <c r="F223" s="83"/>
      <c r="G223" s="83">
        <v>360000.0</v>
      </c>
      <c r="H223" s="308" t="str">
        <f t="shared" si="1"/>
        <v>3.6</v>
      </c>
    </row>
    <row r="224" ht="30.0" customHeight="1">
      <c r="A224" s="83">
        <v>20.0</v>
      </c>
      <c r="B224" s="83" t="s">
        <v>12132</v>
      </c>
      <c r="C224" s="83">
        <v>46.0</v>
      </c>
      <c r="D224" s="83"/>
      <c r="E224" s="141" t="s">
        <v>12135</v>
      </c>
      <c r="F224" s="83"/>
      <c r="G224" s="83">
        <v>288000.0</v>
      </c>
      <c r="H224" s="308" t="str">
        <f t="shared" si="1"/>
        <v>2.88</v>
      </c>
    </row>
    <row r="225" ht="45.0" customHeight="1">
      <c r="A225" s="83">
        <v>21.0</v>
      </c>
      <c r="B225" s="83" t="s">
        <v>12140</v>
      </c>
      <c r="C225" s="83">
        <v>31.0</v>
      </c>
      <c r="D225" s="83"/>
      <c r="E225" s="141" t="s">
        <v>12142</v>
      </c>
      <c r="F225" s="83"/>
      <c r="G225" s="83">
        <v>1440000.0</v>
      </c>
      <c r="H225" s="308" t="str">
        <f t="shared" si="1"/>
        <v>14.4</v>
      </c>
    </row>
    <row r="226" ht="60.0" customHeight="1">
      <c r="A226" s="83">
        <v>22.0</v>
      </c>
      <c r="B226" s="83" t="s">
        <v>12145</v>
      </c>
      <c r="C226" s="83">
        <v>17.0</v>
      </c>
      <c r="D226" s="83"/>
      <c r="E226" s="141" t="s">
        <v>12149</v>
      </c>
      <c r="F226" s="83"/>
      <c r="G226" s="83">
        <v>1728000.0</v>
      </c>
      <c r="H226" s="308" t="str">
        <f t="shared" si="1"/>
        <v>17.28</v>
      </c>
    </row>
    <row r="227" ht="45.0" customHeight="1">
      <c r="A227" s="83">
        <v>23.0</v>
      </c>
      <c r="B227" s="83" t="s">
        <v>12157</v>
      </c>
      <c r="C227" s="83">
        <v>44.0</v>
      </c>
      <c r="D227" s="83"/>
      <c r="E227" s="141" t="s">
        <v>12160</v>
      </c>
      <c r="F227" s="83"/>
      <c r="G227" s="83">
        <v>432000.0</v>
      </c>
      <c r="H227" s="308" t="str">
        <f t="shared" si="1"/>
        <v>4.32</v>
      </c>
    </row>
    <row r="228" ht="30.0" customHeight="1">
      <c r="A228" s="83">
        <v>24.0</v>
      </c>
      <c r="B228" s="83" t="s">
        <v>12175</v>
      </c>
      <c r="C228" s="83">
        <v>44.0</v>
      </c>
      <c r="D228" s="83"/>
      <c r="E228" s="141" t="s">
        <v>12178</v>
      </c>
      <c r="F228" s="83"/>
      <c r="G228" s="83">
        <v>288000.0</v>
      </c>
      <c r="H228" s="308" t="str">
        <f t="shared" si="1"/>
        <v>2.88</v>
      </c>
    </row>
    <row r="229" ht="75.0" customHeight="1">
      <c r="A229" s="83">
        <v>25.0</v>
      </c>
      <c r="B229" s="83" t="s">
        <v>12187</v>
      </c>
      <c r="C229" s="83">
        <v>60.0</v>
      </c>
      <c r="D229" s="83"/>
      <c r="E229" s="141" t="s">
        <v>12190</v>
      </c>
      <c r="F229" s="83"/>
      <c r="G229" s="83">
        <v>2880000.0</v>
      </c>
      <c r="H229" s="308" t="str">
        <f t="shared" si="1"/>
        <v>28.8</v>
      </c>
    </row>
    <row r="230">
      <c r="A230" s="83"/>
      <c r="B230" s="83"/>
      <c r="C230" s="83"/>
      <c r="D230" s="83"/>
      <c r="E230" s="141"/>
      <c r="F230" s="83"/>
      <c r="G230" s="83"/>
      <c r="H230" s="83" t="str">
        <f t="shared" si="1"/>
        <v/>
      </c>
    </row>
    <row r="231">
      <c r="A231" s="83"/>
      <c r="B231" s="83"/>
      <c r="C231" s="83"/>
      <c r="D231" s="83"/>
      <c r="E231" s="141" t="s">
        <v>12207</v>
      </c>
      <c r="F231" s="83"/>
      <c r="G231" s="83">
        <v>2.1642E7</v>
      </c>
      <c r="H231" s="308" t="str">
        <f t="shared" si="1"/>
        <v>216.42</v>
      </c>
    </row>
    <row r="232" ht="15.75" customHeight="1">
      <c r="A232" s="154"/>
      <c r="B232" s="154"/>
      <c r="C232" s="154"/>
      <c r="D232" s="154"/>
      <c r="E232" s="155"/>
      <c r="F232" s="154"/>
      <c r="G232" s="154"/>
      <c r="H232" s="83" t="str">
        <f t="shared" si="1"/>
        <v/>
      </c>
    </row>
    <row r="233" ht="15.75" customHeight="1">
      <c r="A233" s="83"/>
      <c r="B233" s="83"/>
      <c r="C233" s="83"/>
      <c r="D233" s="83"/>
      <c r="E233" s="171" t="s">
        <v>569</v>
      </c>
      <c r="F233" s="83"/>
      <c r="G233" s="83"/>
      <c r="H233" s="83" t="str">
        <f t="shared" si="1"/>
        <v/>
      </c>
    </row>
    <row r="234" ht="30.0" customHeight="1">
      <c r="A234" s="212">
        <v>1.0</v>
      </c>
      <c r="B234" s="212" t="s">
        <v>12233</v>
      </c>
      <c r="C234" s="212">
        <v>30.0</v>
      </c>
      <c r="D234" s="83"/>
      <c r="E234" s="141" t="s">
        <v>12235</v>
      </c>
      <c r="F234" s="83">
        <v>6.5E8</v>
      </c>
      <c r="G234" s="83">
        <v>5.76E7</v>
      </c>
      <c r="H234" s="308" t="str">
        <f t="shared" si="1"/>
        <v>576</v>
      </c>
    </row>
    <row r="235" ht="45.0" customHeight="1">
      <c r="A235" s="212">
        <v>2.0</v>
      </c>
      <c r="B235" s="212" t="s">
        <v>12246</v>
      </c>
      <c r="C235" s="212">
        <v>61.0</v>
      </c>
      <c r="D235" s="83"/>
      <c r="E235" s="141" t="s">
        <v>12249</v>
      </c>
      <c r="F235" s="83">
        <v>3.37E7</v>
      </c>
      <c r="G235" s="83">
        <v>7200000.0</v>
      </c>
      <c r="H235" s="308" t="str">
        <f t="shared" si="1"/>
        <v>72</v>
      </c>
    </row>
    <row r="236" ht="60.0" customHeight="1">
      <c r="A236" s="212">
        <v>3.0</v>
      </c>
      <c r="B236" s="212" t="s">
        <v>12256</v>
      </c>
      <c r="C236" s="212">
        <v>30.0</v>
      </c>
      <c r="D236" s="83"/>
      <c r="E236" s="141" t="s">
        <v>12269</v>
      </c>
      <c r="F236" s="83">
        <v>1.305E8</v>
      </c>
      <c r="G236" s="83">
        <v>5.76E7</v>
      </c>
      <c r="H236" s="308" t="str">
        <f t="shared" si="1"/>
        <v>576</v>
      </c>
    </row>
    <row r="237" ht="30.0" customHeight="1">
      <c r="A237" s="212">
        <v>4.0</v>
      </c>
      <c r="B237" s="212" t="s">
        <v>12281</v>
      </c>
      <c r="C237" s="212">
        <v>32.0</v>
      </c>
      <c r="D237" s="83"/>
      <c r="E237" s="141" t="s">
        <v>12286</v>
      </c>
      <c r="F237" s="83">
        <v>5.0E7</v>
      </c>
      <c r="G237" s="83">
        <v>3.24E7</v>
      </c>
      <c r="H237" s="308" t="str">
        <f t="shared" si="1"/>
        <v>324</v>
      </c>
    </row>
    <row r="238" ht="30.0" customHeight="1">
      <c r="A238" s="212">
        <v>5.0</v>
      </c>
      <c r="B238" s="212" t="s">
        <v>12297</v>
      </c>
      <c r="C238" s="212">
        <v>29.0</v>
      </c>
      <c r="D238" s="83"/>
      <c r="E238" s="141" t="s">
        <v>12300</v>
      </c>
      <c r="F238" s="83">
        <v>2584000.0</v>
      </c>
      <c r="G238" s="83">
        <v>1080000.0</v>
      </c>
      <c r="H238" s="308" t="str">
        <f t="shared" si="1"/>
        <v>10.8</v>
      </c>
    </row>
    <row r="239" ht="60.0" customHeight="1">
      <c r="A239" s="212">
        <v>6.0</v>
      </c>
      <c r="B239" s="212" t="s">
        <v>12313</v>
      </c>
      <c r="C239" s="212">
        <v>36.0</v>
      </c>
      <c r="D239" s="83"/>
      <c r="E239" s="141" t="s">
        <v>12317</v>
      </c>
      <c r="F239" s="83">
        <v>1.0E7</v>
      </c>
      <c r="G239" s="83">
        <v>3600000.0</v>
      </c>
      <c r="H239" s="308" t="str">
        <f t="shared" si="1"/>
        <v>36</v>
      </c>
    </row>
    <row r="240" ht="45.0" customHeight="1">
      <c r="A240" s="212">
        <v>7.0</v>
      </c>
      <c r="B240" s="212" t="s">
        <v>12323</v>
      </c>
      <c r="C240" s="212"/>
      <c r="D240" s="83"/>
      <c r="E240" s="141" t="s">
        <v>12328</v>
      </c>
      <c r="F240" s="83">
        <v>1.435E8</v>
      </c>
      <c r="G240" s="83">
        <v>3.6E7</v>
      </c>
      <c r="H240" s="308" t="str">
        <f t="shared" si="1"/>
        <v>360</v>
      </c>
    </row>
    <row r="241" ht="45.0" customHeight="1">
      <c r="A241" s="212">
        <v>8.0</v>
      </c>
      <c r="B241" s="212" t="s">
        <v>12335</v>
      </c>
      <c r="C241" s="212"/>
      <c r="D241" s="83"/>
      <c r="E241" s="141" t="s">
        <v>12337</v>
      </c>
      <c r="F241" s="83">
        <v>2.2E7</v>
      </c>
      <c r="G241" s="83">
        <v>1440000.0</v>
      </c>
      <c r="H241" s="308" t="str">
        <f t="shared" si="1"/>
        <v>14.4</v>
      </c>
    </row>
    <row r="242" ht="30.0" customHeight="1">
      <c r="A242" s="212">
        <v>9.0</v>
      </c>
      <c r="B242" s="212" t="s">
        <v>12341</v>
      </c>
      <c r="C242" s="212"/>
      <c r="D242" s="83"/>
      <c r="E242" s="141" t="s">
        <v>12343</v>
      </c>
      <c r="F242" s="83">
        <v>4.4E7</v>
      </c>
      <c r="G242" s="83">
        <v>3600000.0</v>
      </c>
      <c r="H242" s="308" t="str">
        <f t="shared" si="1"/>
        <v>36</v>
      </c>
    </row>
    <row r="243" ht="30.0" customHeight="1">
      <c r="A243" s="212">
        <v>10.0</v>
      </c>
      <c r="B243" s="212" t="s">
        <v>12348</v>
      </c>
      <c r="C243" s="212"/>
      <c r="D243" s="83"/>
      <c r="E243" s="141" t="s">
        <v>12349</v>
      </c>
      <c r="F243" s="83">
        <v>5.17E7</v>
      </c>
      <c r="G243" s="83">
        <v>3600000.0</v>
      </c>
      <c r="H243" s="308" t="str">
        <f t="shared" si="1"/>
        <v>36</v>
      </c>
    </row>
    <row r="244">
      <c r="A244" s="212">
        <v>11.0</v>
      </c>
      <c r="B244" s="212" t="s">
        <v>12353</v>
      </c>
      <c r="C244" s="212"/>
      <c r="D244" s="83"/>
      <c r="E244" s="141" t="s">
        <v>12356</v>
      </c>
      <c r="F244" s="83">
        <v>5.0E7</v>
      </c>
      <c r="G244" s="83">
        <v>1800000.0</v>
      </c>
      <c r="H244" s="308" t="str">
        <f t="shared" si="1"/>
        <v>18</v>
      </c>
    </row>
    <row r="245" ht="30.0" customHeight="1">
      <c r="A245" s="212">
        <v>12.0</v>
      </c>
      <c r="B245" s="212" t="s">
        <v>12362</v>
      </c>
      <c r="C245" s="212"/>
      <c r="D245" s="83"/>
      <c r="E245" s="141" t="s">
        <v>12349</v>
      </c>
      <c r="F245" s="83">
        <v>6400000.0</v>
      </c>
      <c r="G245" s="83">
        <v>720000.0</v>
      </c>
      <c r="H245" s="308" t="str">
        <f t="shared" si="1"/>
        <v>7.2</v>
      </c>
    </row>
    <row r="246" ht="30.0" customHeight="1">
      <c r="A246" s="212">
        <v>13.0</v>
      </c>
      <c r="B246" s="212" t="s">
        <v>12374</v>
      </c>
      <c r="C246" s="212"/>
      <c r="D246" s="83"/>
      <c r="E246" s="141" t="s">
        <v>12378</v>
      </c>
      <c r="F246" s="83">
        <v>4.0E7</v>
      </c>
      <c r="G246" s="83">
        <v>360000.0</v>
      </c>
      <c r="H246" s="308" t="str">
        <f t="shared" si="1"/>
        <v>3.6</v>
      </c>
    </row>
    <row r="247" ht="45.0" customHeight="1">
      <c r="A247" s="212">
        <v>14.0</v>
      </c>
      <c r="B247" s="212" t="s">
        <v>12393</v>
      </c>
      <c r="C247" s="212">
        <v>55.0</v>
      </c>
      <c r="D247" s="83"/>
      <c r="E247" s="141" t="s">
        <v>12397</v>
      </c>
      <c r="F247" s="83"/>
      <c r="G247" s="83">
        <v>4240800.0</v>
      </c>
      <c r="H247" s="308" t="str">
        <f t="shared" si="1"/>
        <v>42.408</v>
      </c>
    </row>
    <row r="248" ht="45.0" customHeight="1">
      <c r="A248" s="212">
        <v>15.0</v>
      </c>
      <c r="B248" s="212" t="s">
        <v>12409</v>
      </c>
      <c r="C248" s="212">
        <v>55.0</v>
      </c>
      <c r="D248" s="83"/>
      <c r="E248" s="141" t="s">
        <v>12415</v>
      </c>
      <c r="F248" s="83"/>
      <c r="G248" s="83">
        <v>648000.0</v>
      </c>
      <c r="H248" s="308" t="str">
        <f t="shared" si="1"/>
        <v>6.48</v>
      </c>
    </row>
    <row r="249" ht="45.0" customHeight="1">
      <c r="A249" s="212">
        <v>16.0</v>
      </c>
      <c r="B249" s="212" t="s">
        <v>12428</v>
      </c>
      <c r="C249" s="212">
        <v>55.0</v>
      </c>
      <c r="D249" s="83"/>
      <c r="E249" s="141" t="s">
        <v>12433</v>
      </c>
      <c r="F249" s="83"/>
      <c r="G249" s="83">
        <v>135200.0</v>
      </c>
      <c r="H249" s="308" t="str">
        <f t="shared" si="1"/>
        <v>1.352</v>
      </c>
    </row>
    <row r="250" ht="30.0" customHeight="1">
      <c r="A250" s="212">
        <v>17.0</v>
      </c>
      <c r="B250" s="212" t="s">
        <v>12446</v>
      </c>
      <c r="C250" s="212"/>
      <c r="D250" s="83"/>
      <c r="E250" s="141" t="s">
        <v>12452</v>
      </c>
      <c r="F250" s="83">
        <v>3.0E7</v>
      </c>
      <c r="G250" s="83">
        <v>4320000.0</v>
      </c>
      <c r="H250" s="308" t="str">
        <f t="shared" si="1"/>
        <v>43.2</v>
      </c>
    </row>
    <row r="251" ht="45.0" customHeight="1">
      <c r="A251" s="212">
        <v>18.0</v>
      </c>
      <c r="B251" s="212" t="s">
        <v>12465</v>
      </c>
      <c r="C251" s="212"/>
      <c r="D251" s="83"/>
      <c r="E251" s="141" t="s">
        <v>12471</v>
      </c>
      <c r="F251" s="83"/>
      <c r="G251" s="83">
        <v>648000.0</v>
      </c>
      <c r="H251" s="308" t="str">
        <f t="shared" si="1"/>
        <v>6.48</v>
      </c>
    </row>
    <row r="252">
      <c r="A252" s="83"/>
      <c r="B252" s="83"/>
      <c r="C252" s="83"/>
      <c r="D252" s="83"/>
      <c r="E252" s="141"/>
      <c r="F252" s="83"/>
      <c r="G252" s="83"/>
      <c r="H252" s="83" t="str">
        <f t="shared" si="1"/>
        <v/>
      </c>
    </row>
    <row r="253">
      <c r="A253" s="83"/>
      <c r="B253" s="83"/>
      <c r="C253" s="83"/>
      <c r="D253" s="83"/>
      <c r="E253" s="141" t="s">
        <v>12491</v>
      </c>
      <c r="F253" s="83">
        <v>1.264384E9</v>
      </c>
      <c r="G253" s="83">
        <v>2.16992E8</v>
      </c>
      <c r="H253" s="308" t="str">
        <f t="shared" si="1"/>
        <v>2169.92</v>
      </c>
    </row>
    <row r="254">
      <c r="A254" s="83"/>
      <c r="B254" s="83"/>
      <c r="C254" s="83"/>
      <c r="D254" s="83"/>
      <c r="E254" s="141"/>
      <c r="F254" s="83"/>
      <c r="G254" s="83"/>
      <c r="H254" s="83" t="str">
        <f t="shared" si="1"/>
        <v/>
      </c>
    </row>
    <row r="255">
      <c r="A255" s="83"/>
      <c r="B255" s="83"/>
      <c r="C255" s="83"/>
      <c r="D255" s="83"/>
      <c r="E255" s="141"/>
      <c r="F255" s="83"/>
      <c r="G255" s="83"/>
      <c r="H255" s="83" t="str">
        <f t="shared" si="1"/>
        <v/>
      </c>
    </row>
    <row r="256">
      <c r="A256" s="83"/>
      <c r="B256" s="83"/>
      <c r="C256" s="83"/>
      <c r="D256" s="83"/>
      <c r="E256" s="171" t="s">
        <v>573</v>
      </c>
      <c r="F256" s="83"/>
      <c r="G256" s="83"/>
      <c r="H256" s="83" t="str">
        <f t="shared" si="1"/>
        <v/>
      </c>
    </row>
    <row r="257" ht="30.0" customHeight="1">
      <c r="A257" s="83">
        <v>1.0</v>
      </c>
      <c r="B257" s="83" t="s">
        <v>12525</v>
      </c>
      <c r="C257" s="83">
        <v>44.0</v>
      </c>
      <c r="D257" s="83"/>
      <c r="E257" s="141" t="s">
        <v>12529</v>
      </c>
      <c r="F257" s="83"/>
      <c r="G257" s="83">
        <v>576000.0</v>
      </c>
      <c r="H257" s="308" t="str">
        <f t="shared" si="1"/>
        <v>5.76</v>
      </c>
    </row>
    <row r="258" ht="30.0" customHeight="1">
      <c r="A258" s="83">
        <v>2.0</v>
      </c>
      <c r="B258" s="83" t="s">
        <v>12539</v>
      </c>
      <c r="C258" s="83">
        <v>45.0</v>
      </c>
      <c r="D258" s="83"/>
      <c r="E258" s="141" t="s">
        <v>12542</v>
      </c>
      <c r="F258" s="83"/>
      <c r="G258" s="83">
        <v>720000.0</v>
      </c>
      <c r="H258" s="308" t="str">
        <f t="shared" si="1"/>
        <v>7.2</v>
      </c>
    </row>
    <row r="259" ht="30.0" customHeight="1">
      <c r="A259" s="83">
        <v>3.0</v>
      </c>
      <c r="B259" s="83" t="s">
        <v>12554</v>
      </c>
      <c r="C259" s="83">
        <v>45.0</v>
      </c>
      <c r="D259" s="83"/>
      <c r="E259" s="141" t="s">
        <v>12557</v>
      </c>
      <c r="F259" s="83"/>
      <c r="G259" s="83">
        <v>576000.0</v>
      </c>
      <c r="H259" s="308" t="str">
        <f t="shared" si="1"/>
        <v>5.76</v>
      </c>
    </row>
    <row r="260" ht="30.0" customHeight="1">
      <c r="A260" s="83">
        <v>4.0</v>
      </c>
      <c r="B260" s="83" t="s">
        <v>12565</v>
      </c>
      <c r="C260" s="83">
        <v>45.0</v>
      </c>
      <c r="D260" s="83"/>
      <c r="E260" s="141" t="s">
        <v>12568</v>
      </c>
      <c r="F260" s="83"/>
      <c r="G260" s="83">
        <v>648000.0</v>
      </c>
      <c r="H260" s="308" t="str">
        <f t="shared" si="1"/>
        <v>6.48</v>
      </c>
    </row>
    <row r="261" ht="45.0" customHeight="1">
      <c r="A261" s="83">
        <v>5.0</v>
      </c>
      <c r="B261" s="83" t="s">
        <v>12573</v>
      </c>
      <c r="C261" s="83">
        <v>46.0</v>
      </c>
      <c r="D261" s="83"/>
      <c r="E261" s="141" t="s">
        <v>12578</v>
      </c>
      <c r="F261" s="83"/>
      <c r="G261" s="83">
        <v>504000.0</v>
      </c>
      <c r="H261" s="308" t="str">
        <f t="shared" si="1"/>
        <v>5.04</v>
      </c>
    </row>
    <row r="262" ht="30.0" customHeight="1">
      <c r="A262" s="83">
        <v>6.0</v>
      </c>
      <c r="B262" s="83" t="s">
        <v>12591</v>
      </c>
      <c r="C262" s="83">
        <v>46.0</v>
      </c>
      <c r="D262" s="83"/>
      <c r="E262" s="141" t="s">
        <v>12594</v>
      </c>
      <c r="F262" s="83"/>
      <c r="G262" s="83">
        <v>360000.0</v>
      </c>
      <c r="H262" s="308" t="str">
        <f t="shared" si="1"/>
        <v>3.6</v>
      </c>
    </row>
    <row r="263" ht="30.0" customHeight="1">
      <c r="A263" s="83">
        <v>7.0</v>
      </c>
      <c r="B263" s="83" t="s">
        <v>12600</v>
      </c>
      <c r="C263" s="83">
        <v>41.0</v>
      </c>
      <c r="D263" s="83"/>
      <c r="E263" s="141" t="s">
        <v>12603</v>
      </c>
      <c r="F263" s="83"/>
      <c r="G263" s="83">
        <v>360000.0</v>
      </c>
      <c r="H263" s="308" t="str">
        <f t="shared" si="1"/>
        <v>3.6</v>
      </c>
    </row>
    <row r="264" ht="45.0" customHeight="1">
      <c r="A264" s="83">
        <v>8.0</v>
      </c>
      <c r="B264" s="83" t="s">
        <v>12610</v>
      </c>
      <c r="C264" s="83">
        <v>42.0</v>
      </c>
      <c r="D264" s="83"/>
      <c r="E264" s="141" t="s">
        <v>12614</v>
      </c>
      <c r="F264" s="83"/>
      <c r="G264" s="83">
        <v>360000.0</v>
      </c>
      <c r="H264" s="308" t="str">
        <f t="shared" si="1"/>
        <v>3.6</v>
      </c>
    </row>
    <row r="265" ht="30.0" customHeight="1">
      <c r="A265" s="83">
        <v>9.0</v>
      </c>
      <c r="B265" s="83" t="s">
        <v>12622</v>
      </c>
      <c r="C265" s="83">
        <v>61.0</v>
      </c>
      <c r="D265" s="83"/>
      <c r="E265" s="141" t="s">
        <v>12628</v>
      </c>
      <c r="F265" s="83"/>
      <c r="G265" s="83">
        <v>504000.0</v>
      </c>
      <c r="H265" s="308" t="str">
        <f t="shared" si="1"/>
        <v>5.04</v>
      </c>
    </row>
    <row r="266" ht="60.0" customHeight="1">
      <c r="A266" s="83">
        <v>10.0</v>
      </c>
      <c r="B266" s="83" t="s">
        <v>12636</v>
      </c>
      <c r="C266" s="83">
        <v>61.0</v>
      </c>
      <c r="D266" s="83"/>
      <c r="E266" s="141" t="s">
        <v>12642</v>
      </c>
      <c r="F266" s="83"/>
      <c r="G266" s="83">
        <v>576000.0</v>
      </c>
      <c r="H266" s="308" t="str">
        <f t="shared" si="1"/>
        <v>5.76</v>
      </c>
    </row>
    <row r="267" ht="30.0" customHeight="1">
      <c r="A267" s="83">
        <v>11.0</v>
      </c>
      <c r="B267" s="83" t="s">
        <v>12654</v>
      </c>
      <c r="C267" s="83">
        <v>62.0</v>
      </c>
      <c r="D267" s="83"/>
      <c r="E267" s="141" t="s">
        <v>12657</v>
      </c>
      <c r="F267" s="83"/>
      <c r="G267" s="83">
        <v>648000.0</v>
      </c>
      <c r="H267" s="308" t="str">
        <f t="shared" si="1"/>
        <v>6.48</v>
      </c>
    </row>
    <row r="268" ht="60.0" customHeight="1">
      <c r="A268" s="83">
        <v>12.0</v>
      </c>
      <c r="B268" s="83" t="s">
        <v>12668</v>
      </c>
      <c r="C268" s="83">
        <v>65.0</v>
      </c>
      <c r="D268" s="83"/>
      <c r="E268" s="141" t="s">
        <v>12671</v>
      </c>
      <c r="F268" s="83"/>
      <c r="G268" s="83">
        <v>360000.0</v>
      </c>
      <c r="H268" s="308" t="str">
        <f t="shared" si="1"/>
        <v>3.6</v>
      </c>
    </row>
    <row r="269" ht="45.75" customHeight="1">
      <c r="A269" s="154">
        <v>13.0</v>
      </c>
      <c r="B269" s="154" t="s">
        <v>12684</v>
      </c>
      <c r="C269" s="154">
        <v>57.0</v>
      </c>
      <c r="D269" s="154"/>
      <c r="E269" s="155" t="s">
        <v>12687</v>
      </c>
      <c r="F269" s="154"/>
      <c r="G269" s="154">
        <v>576000.0</v>
      </c>
      <c r="H269" s="308" t="str">
        <f t="shared" si="1"/>
        <v>5.76</v>
      </c>
    </row>
    <row r="270" ht="30.75" customHeight="1">
      <c r="A270" s="83">
        <v>14.0</v>
      </c>
      <c r="B270" s="83" t="s">
        <v>12696</v>
      </c>
      <c r="C270" s="83">
        <v>41.0</v>
      </c>
      <c r="D270" s="83"/>
      <c r="E270" s="141" t="s">
        <v>12700</v>
      </c>
      <c r="F270" s="83"/>
      <c r="G270" s="83">
        <v>720000.0</v>
      </c>
      <c r="H270" s="308" t="str">
        <f t="shared" si="1"/>
        <v>7.2</v>
      </c>
    </row>
    <row r="271" ht="45.0" customHeight="1">
      <c r="A271" s="83">
        <v>15.0</v>
      </c>
      <c r="B271" s="83" t="s">
        <v>12710</v>
      </c>
      <c r="C271" s="83">
        <v>62.0</v>
      </c>
      <c r="D271" s="83"/>
      <c r="E271" s="141" t="s">
        <v>12715</v>
      </c>
      <c r="F271" s="83"/>
      <c r="G271" s="83">
        <v>648000.0</v>
      </c>
      <c r="H271" s="308" t="str">
        <f t="shared" si="1"/>
        <v>6.48</v>
      </c>
    </row>
    <row r="272" ht="30.0" customHeight="1">
      <c r="A272" s="83">
        <v>16.0</v>
      </c>
      <c r="B272" s="83" t="s">
        <v>12726</v>
      </c>
      <c r="C272" s="83">
        <v>54.0</v>
      </c>
      <c r="D272" s="83"/>
      <c r="E272" s="141" t="s">
        <v>12728</v>
      </c>
      <c r="F272" s="83"/>
      <c r="G272" s="83">
        <v>720000.0</v>
      </c>
      <c r="H272" s="308" t="str">
        <f t="shared" si="1"/>
        <v>7.2</v>
      </c>
    </row>
    <row r="273" ht="30.0" customHeight="1">
      <c r="A273" s="83">
        <v>17.0</v>
      </c>
      <c r="B273" s="83" t="s">
        <v>12736</v>
      </c>
      <c r="C273" s="83">
        <v>54.0</v>
      </c>
      <c r="D273" s="83"/>
      <c r="E273" s="141" t="s">
        <v>12740</v>
      </c>
      <c r="F273" s="83"/>
      <c r="G273" s="83">
        <v>720000.0</v>
      </c>
      <c r="H273" s="308" t="str">
        <f t="shared" si="1"/>
        <v>7.2</v>
      </c>
    </row>
    <row r="274" ht="30.0" customHeight="1">
      <c r="A274" s="83">
        <v>18.0</v>
      </c>
      <c r="B274" s="83" t="s">
        <v>12749</v>
      </c>
      <c r="C274" s="83">
        <v>54.0</v>
      </c>
      <c r="D274" s="83"/>
      <c r="E274" s="141" t="s">
        <v>12752</v>
      </c>
      <c r="F274" s="83"/>
      <c r="G274" s="83">
        <v>720000.0</v>
      </c>
      <c r="H274" s="308" t="str">
        <f t="shared" si="1"/>
        <v>7.2</v>
      </c>
    </row>
    <row r="275" ht="30.0" customHeight="1">
      <c r="A275" s="83">
        <v>19.0</v>
      </c>
      <c r="B275" s="83" t="s">
        <v>12761</v>
      </c>
      <c r="C275" s="83">
        <v>54.0</v>
      </c>
      <c r="D275" s="83"/>
      <c r="E275" s="141" t="s">
        <v>12763</v>
      </c>
      <c r="F275" s="83"/>
      <c r="G275" s="83">
        <v>720000.0</v>
      </c>
      <c r="H275" s="308" t="str">
        <f t="shared" si="1"/>
        <v>7.2</v>
      </c>
    </row>
    <row r="276" ht="30.0" customHeight="1">
      <c r="A276" s="83">
        <v>20.0</v>
      </c>
      <c r="B276" s="83" t="s">
        <v>12772</v>
      </c>
      <c r="C276" s="83">
        <v>54.0</v>
      </c>
      <c r="D276" s="83"/>
      <c r="E276" s="141" t="s">
        <v>12774</v>
      </c>
      <c r="F276" s="83"/>
      <c r="G276" s="83">
        <v>576000.0</v>
      </c>
      <c r="H276" s="308" t="str">
        <f t="shared" si="1"/>
        <v>5.76</v>
      </c>
    </row>
    <row r="277" ht="30.0" customHeight="1">
      <c r="A277" s="83">
        <v>21.0</v>
      </c>
      <c r="B277" s="83" t="s">
        <v>12784</v>
      </c>
      <c r="C277" s="83">
        <v>55.0</v>
      </c>
      <c r="D277" s="83"/>
      <c r="E277" s="141" t="s">
        <v>12786</v>
      </c>
      <c r="F277" s="83"/>
      <c r="G277" s="83">
        <v>576000.0</v>
      </c>
      <c r="H277" s="308" t="str">
        <f t="shared" si="1"/>
        <v>5.76</v>
      </c>
    </row>
    <row r="278" ht="60.0" customHeight="1">
      <c r="A278" s="83">
        <v>22.0</v>
      </c>
      <c r="B278" s="83" t="s">
        <v>12796</v>
      </c>
      <c r="C278" s="83">
        <v>52.0</v>
      </c>
      <c r="D278" s="83"/>
      <c r="E278" s="141" t="s">
        <v>12800</v>
      </c>
      <c r="F278" s="83"/>
      <c r="G278" s="83">
        <v>576000.0</v>
      </c>
      <c r="H278" s="308" t="str">
        <f t="shared" si="1"/>
        <v>5.76</v>
      </c>
    </row>
    <row r="279" ht="30.0" customHeight="1">
      <c r="A279" s="83">
        <v>23.0</v>
      </c>
      <c r="B279" s="83" t="s">
        <v>12807</v>
      </c>
      <c r="C279" s="83">
        <v>53.0</v>
      </c>
      <c r="D279" s="83"/>
      <c r="E279" s="141" t="s">
        <v>12810</v>
      </c>
      <c r="F279" s="83"/>
      <c r="G279" s="83">
        <v>576000.0</v>
      </c>
      <c r="H279" s="308" t="str">
        <f t="shared" si="1"/>
        <v>5.76</v>
      </c>
    </row>
    <row r="280" ht="30.0" customHeight="1">
      <c r="A280" s="83">
        <v>24.0</v>
      </c>
      <c r="B280" s="83" t="s">
        <v>12819</v>
      </c>
      <c r="C280" s="83">
        <v>1.0</v>
      </c>
      <c r="D280" s="83"/>
      <c r="E280" s="141" t="s">
        <v>12823</v>
      </c>
      <c r="F280" s="83"/>
      <c r="G280" s="83">
        <v>720000.0</v>
      </c>
      <c r="H280" s="308" t="str">
        <f t="shared" si="1"/>
        <v>7.2</v>
      </c>
    </row>
    <row r="281" ht="30.0" customHeight="1">
      <c r="A281" s="83">
        <v>25.0</v>
      </c>
      <c r="B281" s="83" t="s">
        <v>12834</v>
      </c>
      <c r="C281" s="83">
        <v>1.0</v>
      </c>
      <c r="D281" s="83"/>
      <c r="E281" s="141" t="s">
        <v>12838</v>
      </c>
      <c r="F281" s="83"/>
      <c r="G281" s="83">
        <v>648000.0</v>
      </c>
      <c r="H281" s="308" t="str">
        <f t="shared" si="1"/>
        <v>6.48</v>
      </c>
    </row>
    <row r="282" ht="45.0" customHeight="1">
      <c r="A282" s="83">
        <v>26.0</v>
      </c>
      <c r="B282" s="83" t="s">
        <v>12844</v>
      </c>
      <c r="C282" s="83">
        <v>1.0</v>
      </c>
      <c r="D282" s="83"/>
      <c r="E282" s="141" t="s">
        <v>12846</v>
      </c>
      <c r="F282" s="83"/>
      <c r="G282" s="83">
        <v>720000.0</v>
      </c>
      <c r="H282" s="308" t="str">
        <f t="shared" si="1"/>
        <v>7.2</v>
      </c>
    </row>
    <row r="283" ht="30.0" customHeight="1">
      <c r="A283" s="83">
        <v>27.0</v>
      </c>
      <c r="B283" s="83" t="s">
        <v>12854</v>
      </c>
      <c r="C283" s="83">
        <v>1.0</v>
      </c>
      <c r="D283" s="83"/>
      <c r="E283" s="141" t="s">
        <v>12857</v>
      </c>
      <c r="F283" s="83"/>
      <c r="G283" s="83">
        <v>576000.0</v>
      </c>
      <c r="H283" s="308" t="str">
        <f t="shared" si="1"/>
        <v>5.76</v>
      </c>
    </row>
    <row r="284" ht="45.0" customHeight="1">
      <c r="A284" s="83">
        <v>28.0</v>
      </c>
      <c r="B284" s="83" t="s">
        <v>12866</v>
      </c>
      <c r="C284" s="83">
        <v>1.0</v>
      </c>
      <c r="D284" s="83"/>
      <c r="E284" s="141" t="s">
        <v>12868</v>
      </c>
      <c r="F284" s="83"/>
      <c r="G284" s="83">
        <v>648000.0</v>
      </c>
      <c r="H284" s="308" t="str">
        <f t="shared" si="1"/>
        <v>6.48</v>
      </c>
    </row>
    <row r="285" ht="45.0" customHeight="1">
      <c r="A285" s="83">
        <v>29.0</v>
      </c>
      <c r="B285" s="83" t="s">
        <v>12877</v>
      </c>
      <c r="C285" s="83">
        <v>2.0</v>
      </c>
      <c r="D285" s="83"/>
      <c r="E285" s="141" t="s">
        <v>12881</v>
      </c>
      <c r="F285" s="83"/>
      <c r="G285" s="83">
        <v>720000.0</v>
      </c>
      <c r="H285" s="308" t="str">
        <f t="shared" si="1"/>
        <v>7.2</v>
      </c>
    </row>
    <row r="286" ht="30.0" customHeight="1">
      <c r="A286" s="83">
        <v>30.0</v>
      </c>
      <c r="B286" s="83" t="s">
        <v>12890</v>
      </c>
      <c r="C286" s="83">
        <v>2.0</v>
      </c>
      <c r="D286" s="83"/>
      <c r="E286" s="141" t="s">
        <v>12894</v>
      </c>
      <c r="F286" s="83"/>
      <c r="G286" s="83">
        <v>1224000.0</v>
      </c>
      <c r="H286" s="308" t="str">
        <f t="shared" si="1"/>
        <v>12.24</v>
      </c>
    </row>
    <row r="287" ht="45.0" customHeight="1">
      <c r="A287" s="83">
        <v>31.0</v>
      </c>
      <c r="B287" s="83" t="s">
        <v>12901</v>
      </c>
      <c r="C287" s="83">
        <v>2.0</v>
      </c>
      <c r="D287" s="83"/>
      <c r="E287" s="141" t="s">
        <v>12906</v>
      </c>
      <c r="F287" s="83"/>
      <c r="G287" s="83">
        <v>720000.0</v>
      </c>
      <c r="H287" s="308" t="str">
        <f t="shared" si="1"/>
        <v>7.2</v>
      </c>
    </row>
    <row r="288" ht="30.0" customHeight="1">
      <c r="A288" s="83">
        <v>32.0</v>
      </c>
      <c r="B288" s="83" t="s">
        <v>12913</v>
      </c>
      <c r="C288" s="83">
        <v>17.0</v>
      </c>
      <c r="D288" s="83"/>
      <c r="E288" s="141" t="s">
        <v>12919</v>
      </c>
      <c r="F288" s="83"/>
      <c r="G288" s="83">
        <v>720000.0</v>
      </c>
      <c r="H288" s="308" t="str">
        <f t="shared" si="1"/>
        <v>7.2</v>
      </c>
    </row>
    <row r="289" ht="30.0" customHeight="1">
      <c r="A289" s="83">
        <v>33.0</v>
      </c>
      <c r="B289" s="83" t="s">
        <v>12927</v>
      </c>
      <c r="C289" s="83">
        <v>16.0</v>
      </c>
      <c r="D289" s="83"/>
      <c r="E289" s="141" t="s">
        <v>12931</v>
      </c>
      <c r="F289" s="83"/>
      <c r="G289" s="83">
        <v>648000.0</v>
      </c>
      <c r="H289" s="308" t="str">
        <f t="shared" si="1"/>
        <v>6.48</v>
      </c>
    </row>
    <row r="290" ht="45.0" customHeight="1">
      <c r="A290" s="83">
        <v>34.0</v>
      </c>
      <c r="B290" s="83" t="s">
        <v>12939</v>
      </c>
      <c r="C290" s="83">
        <v>38.0</v>
      </c>
      <c r="D290" s="83"/>
      <c r="E290" s="141" t="s">
        <v>12943</v>
      </c>
      <c r="F290" s="83"/>
      <c r="G290" s="83">
        <v>360000.0</v>
      </c>
      <c r="H290" s="308" t="str">
        <f t="shared" si="1"/>
        <v>3.6</v>
      </c>
    </row>
    <row r="291" ht="45.0" customHeight="1">
      <c r="A291" s="83">
        <v>35.0</v>
      </c>
      <c r="B291" s="83" t="s">
        <v>12954</v>
      </c>
      <c r="C291" s="83">
        <v>38.0</v>
      </c>
      <c r="D291" s="83"/>
      <c r="E291" s="141" t="s">
        <v>12958</v>
      </c>
      <c r="F291" s="83"/>
      <c r="G291" s="83">
        <v>360000.0</v>
      </c>
      <c r="H291" s="308" t="str">
        <f t="shared" si="1"/>
        <v>3.6</v>
      </c>
    </row>
    <row r="292" ht="45.0" customHeight="1">
      <c r="A292" s="83">
        <v>36.0</v>
      </c>
      <c r="B292" s="83" t="s">
        <v>12966</v>
      </c>
      <c r="C292" s="83">
        <v>51.0</v>
      </c>
      <c r="D292" s="83"/>
      <c r="E292" s="141" t="s">
        <v>12974</v>
      </c>
      <c r="F292" s="83"/>
      <c r="G292" s="83">
        <v>720000.0</v>
      </c>
      <c r="H292" s="308" t="str">
        <f t="shared" si="1"/>
        <v>7.2</v>
      </c>
    </row>
    <row r="293" ht="45.0" customHeight="1">
      <c r="A293" s="83">
        <v>37.0</v>
      </c>
      <c r="B293" s="83" t="s">
        <v>12984</v>
      </c>
      <c r="C293" s="83">
        <v>51.0</v>
      </c>
      <c r="D293" s="83"/>
      <c r="E293" s="141" t="s">
        <v>12988</v>
      </c>
      <c r="F293" s="83"/>
      <c r="G293" s="83">
        <v>720000.0</v>
      </c>
      <c r="H293" s="308" t="str">
        <f t="shared" si="1"/>
        <v>7.2</v>
      </c>
    </row>
    <row r="294" ht="45.0" customHeight="1">
      <c r="A294" s="83">
        <v>38.0</v>
      </c>
      <c r="B294" s="83" t="s">
        <v>12995</v>
      </c>
      <c r="C294" s="83">
        <v>59.0</v>
      </c>
      <c r="D294" s="83"/>
      <c r="E294" s="141" t="s">
        <v>13000</v>
      </c>
      <c r="F294" s="83"/>
      <c r="G294" s="83">
        <v>720000.0</v>
      </c>
      <c r="H294" s="308" t="str">
        <f t="shared" si="1"/>
        <v>7.2</v>
      </c>
    </row>
    <row r="295" ht="45.0" customHeight="1">
      <c r="A295" s="83">
        <v>39.0</v>
      </c>
      <c r="B295" s="83" t="s">
        <v>13010</v>
      </c>
      <c r="C295" s="83">
        <v>76.0</v>
      </c>
      <c r="D295" s="83"/>
      <c r="E295" s="141" t="s">
        <v>13015</v>
      </c>
      <c r="F295" s="83"/>
      <c r="G295" s="83">
        <v>720000.0</v>
      </c>
      <c r="H295" s="308" t="str">
        <f t="shared" si="1"/>
        <v>7.2</v>
      </c>
    </row>
    <row r="296" ht="45.0" customHeight="1">
      <c r="A296" s="83">
        <v>40.0</v>
      </c>
      <c r="B296" s="83" t="s">
        <v>13027</v>
      </c>
      <c r="C296" s="83"/>
      <c r="D296" s="83"/>
      <c r="E296" s="141" t="s">
        <v>13032</v>
      </c>
      <c r="F296" s="83"/>
      <c r="G296" s="83">
        <v>576000.0</v>
      </c>
      <c r="H296" s="308" t="str">
        <f t="shared" si="1"/>
        <v>5.76</v>
      </c>
    </row>
    <row r="297" ht="45.0" customHeight="1">
      <c r="A297" s="83">
        <v>41.0</v>
      </c>
      <c r="B297" s="83" t="s">
        <v>13043</v>
      </c>
      <c r="C297" s="83">
        <v>75.0</v>
      </c>
      <c r="D297" s="83"/>
      <c r="E297" s="141" t="s">
        <v>13048</v>
      </c>
      <c r="F297" s="83"/>
      <c r="G297" s="83">
        <v>720000.0</v>
      </c>
      <c r="H297" s="308" t="str">
        <f t="shared" si="1"/>
        <v>7.2</v>
      </c>
    </row>
    <row r="298" ht="45.0" customHeight="1">
      <c r="A298" s="83">
        <v>42.0</v>
      </c>
      <c r="B298" s="83" t="s">
        <v>13055</v>
      </c>
      <c r="C298" s="83">
        <v>70.0</v>
      </c>
      <c r="D298" s="83"/>
      <c r="E298" s="141" t="s">
        <v>13059</v>
      </c>
      <c r="F298" s="83"/>
      <c r="G298" s="83">
        <v>720000.0</v>
      </c>
      <c r="H298" s="308" t="str">
        <f t="shared" si="1"/>
        <v>7.2</v>
      </c>
    </row>
    <row r="299" ht="60.0" customHeight="1">
      <c r="A299" s="83">
        <v>43.0</v>
      </c>
      <c r="B299" s="83" t="s">
        <v>13069</v>
      </c>
      <c r="C299" s="83">
        <v>69.0</v>
      </c>
      <c r="D299" s="83"/>
      <c r="E299" s="141" t="s">
        <v>13072</v>
      </c>
      <c r="F299" s="83"/>
      <c r="G299" s="83">
        <v>720000.0</v>
      </c>
      <c r="H299" s="308" t="str">
        <f t="shared" si="1"/>
        <v>7.2</v>
      </c>
    </row>
    <row r="300" ht="45.0" customHeight="1">
      <c r="A300" s="83">
        <v>44.0</v>
      </c>
      <c r="B300" s="83" t="s">
        <v>13087</v>
      </c>
      <c r="C300" s="83">
        <v>75.0</v>
      </c>
      <c r="D300" s="83"/>
      <c r="E300" s="141" t="s">
        <v>13091</v>
      </c>
      <c r="F300" s="83"/>
      <c r="G300" s="83">
        <v>792000.0</v>
      </c>
      <c r="H300" s="308" t="str">
        <f t="shared" si="1"/>
        <v>7.92</v>
      </c>
    </row>
    <row r="301" ht="45.0" customHeight="1">
      <c r="A301" s="83">
        <v>45.0</v>
      </c>
      <c r="B301" s="83" t="s">
        <v>13106</v>
      </c>
      <c r="C301" s="83">
        <v>75.0</v>
      </c>
      <c r="D301" s="83"/>
      <c r="E301" s="141" t="s">
        <v>13110</v>
      </c>
      <c r="F301" s="83"/>
      <c r="G301" s="83">
        <v>1080000.0</v>
      </c>
      <c r="H301" s="308" t="str">
        <f t="shared" si="1"/>
        <v>10.8</v>
      </c>
    </row>
    <row r="302" ht="45.0" customHeight="1">
      <c r="A302" s="83">
        <v>46.0</v>
      </c>
      <c r="B302" s="83" t="s">
        <v>13120</v>
      </c>
      <c r="C302" s="83">
        <v>5.0</v>
      </c>
      <c r="D302" s="83"/>
      <c r="E302" s="141" t="s">
        <v>13123</v>
      </c>
      <c r="F302" s="83"/>
      <c r="G302" s="83">
        <v>504000.0</v>
      </c>
      <c r="H302" s="308" t="str">
        <f t="shared" si="1"/>
        <v>5.04</v>
      </c>
    </row>
    <row r="303" ht="30.0" customHeight="1">
      <c r="A303" s="83">
        <v>47.0</v>
      </c>
      <c r="B303" s="83" t="s">
        <v>13132</v>
      </c>
      <c r="C303" s="83">
        <v>67.0</v>
      </c>
      <c r="D303" s="83"/>
      <c r="E303" s="141" t="s">
        <v>13137</v>
      </c>
      <c r="F303" s="83"/>
      <c r="G303" s="83">
        <v>720000.0</v>
      </c>
      <c r="H303" s="308" t="str">
        <f t="shared" si="1"/>
        <v>7.2</v>
      </c>
    </row>
    <row r="304" ht="45.0" customHeight="1">
      <c r="A304" s="83">
        <v>48.0</v>
      </c>
      <c r="B304" s="83" t="s">
        <v>13147</v>
      </c>
      <c r="C304" s="83">
        <v>67.0</v>
      </c>
      <c r="D304" s="83"/>
      <c r="E304" s="141" t="s">
        <v>13151</v>
      </c>
      <c r="F304" s="83"/>
      <c r="G304" s="83">
        <v>2880000.0</v>
      </c>
      <c r="H304" s="308" t="str">
        <f t="shared" si="1"/>
        <v>28.8</v>
      </c>
    </row>
    <row r="305" ht="45.0" customHeight="1">
      <c r="A305" s="83">
        <v>49.0</v>
      </c>
      <c r="B305" s="83" t="s">
        <v>13157</v>
      </c>
      <c r="C305" s="83">
        <v>63.0</v>
      </c>
      <c r="D305" s="83"/>
      <c r="E305" s="141" t="s">
        <v>13160</v>
      </c>
      <c r="F305" s="83"/>
      <c r="G305" s="83">
        <v>720000.0</v>
      </c>
      <c r="H305" s="308" t="str">
        <f t="shared" si="1"/>
        <v>7.2</v>
      </c>
    </row>
    <row r="306" ht="30.0" customHeight="1">
      <c r="A306" s="83">
        <v>50.0</v>
      </c>
      <c r="B306" s="83" t="s">
        <v>13167</v>
      </c>
      <c r="C306" s="83">
        <v>70.0</v>
      </c>
      <c r="D306" s="83"/>
      <c r="E306" s="141" t="s">
        <v>13171</v>
      </c>
      <c r="F306" s="83"/>
      <c r="G306" s="83">
        <v>1440000.0</v>
      </c>
      <c r="H306" s="308" t="str">
        <f t="shared" si="1"/>
        <v>14.4</v>
      </c>
    </row>
    <row r="307" ht="30.0" customHeight="1">
      <c r="A307" s="83">
        <v>51.0</v>
      </c>
      <c r="B307" s="83" t="s">
        <v>13179</v>
      </c>
      <c r="C307" s="83">
        <v>70.0</v>
      </c>
      <c r="D307" s="83"/>
      <c r="E307" s="141" t="s">
        <v>13182</v>
      </c>
      <c r="F307" s="83"/>
      <c r="G307" s="83">
        <v>1440000.0</v>
      </c>
      <c r="H307" s="308" t="str">
        <f t="shared" si="1"/>
        <v>14.4</v>
      </c>
    </row>
    <row r="308">
      <c r="A308" s="83">
        <v>52.0</v>
      </c>
      <c r="B308" s="83" t="s">
        <v>13195</v>
      </c>
      <c r="C308" s="83">
        <v>12.0</v>
      </c>
      <c r="D308" s="83"/>
      <c r="E308" s="141" t="s">
        <v>13199</v>
      </c>
      <c r="F308" s="83"/>
      <c r="G308" s="83">
        <v>1080000.0</v>
      </c>
      <c r="H308" s="308" t="str">
        <f t="shared" si="1"/>
        <v>10.8</v>
      </c>
    </row>
    <row r="309" ht="60.0" customHeight="1">
      <c r="A309" s="83">
        <v>53.0</v>
      </c>
      <c r="B309" s="83" t="s">
        <v>13211</v>
      </c>
      <c r="C309" s="83">
        <v>1.0</v>
      </c>
      <c r="D309" s="83"/>
      <c r="E309" s="141" t="s">
        <v>13217</v>
      </c>
      <c r="F309" s="83"/>
      <c r="G309" s="83">
        <v>2520000.0</v>
      </c>
      <c r="H309" s="308" t="str">
        <f t="shared" si="1"/>
        <v>25.2</v>
      </c>
    </row>
    <row r="310" ht="30.0" customHeight="1">
      <c r="A310" s="83">
        <v>54.0</v>
      </c>
      <c r="B310" s="83" t="s">
        <v>13226</v>
      </c>
      <c r="C310" s="83">
        <v>1.0</v>
      </c>
      <c r="D310" s="83"/>
      <c r="E310" s="141" t="s">
        <v>13228</v>
      </c>
      <c r="F310" s="83"/>
      <c r="G310" s="83">
        <v>1296000.0</v>
      </c>
      <c r="H310" s="308" t="str">
        <f t="shared" si="1"/>
        <v>12.96</v>
      </c>
    </row>
    <row r="311" ht="30.0" customHeight="1">
      <c r="A311" s="83">
        <v>55.0</v>
      </c>
      <c r="B311" s="83" t="s">
        <v>13239</v>
      </c>
      <c r="C311" s="83">
        <v>2.0</v>
      </c>
      <c r="D311" s="83"/>
      <c r="E311" s="141" t="s">
        <v>13241</v>
      </c>
      <c r="F311" s="83"/>
      <c r="G311" s="83">
        <v>1296000.0</v>
      </c>
      <c r="H311" s="308" t="str">
        <f t="shared" si="1"/>
        <v>12.96</v>
      </c>
    </row>
    <row r="312" ht="60.0" customHeight="1">
      <c r="A312" s="83">
        <v>56.0</v>
      </c>
      <c r="B312" s="83" t="s">
        <v>13251</v>
      </c>
      <c r="C312" s="83">
        <v>21.0</v>
      </c>
      <c r="D312" s="83"/>
      <c r="E312" s="141" t="s">
        <v>13256</v>
      </c>
      <c r="F312" s="83"/>
      <c r="G312" s="83">
        <v>2160000.0</v>
      </c>
      <c r="H312" s="308" t="str">
        <f t="shared" si="1"/>
        <v>21.6</v>
      </c>
    </row>
    <row r="313" ht="45.0" customHeight="1">
      <c r="A313" s="83">
        <v>57.0</v>
      </c>
      <c r="B313" s="83" t="s">
        <v>13268</v>
      </c>
      <c r="C313" s="83"/>
      <c r="D313" s="83"/>
      <c r="E313" s="141" t="s">
        <v>13271</v>
      </c>
      <c r="F313" s="83"/>
      <c r="G313" s="83">
        <v>720000.0</v>
      </c>
      <c r="H313" s="308" t="str">
        <f t="shared" si="1"/>
        <v>7.2</v>
      </c>
    </row>
    <row r="314" ht="45.0" customHeight="1">
      <c r="A314" s="83">
        <v>58.0</v>
      </c>
      <c r="B314" s="83" t="s">
        <v>13283</v>
      </c>
      <c r="C314" s="83"/>
      <c r="D314" s="83"/>
      <c r="E314" s="141" t="s">
        <v>13287</v>
      </c>
      <c r="F314" s="83"/>
      <c r="G314" s="83">
        <v>216000.0</v>
      </c>
      <c r="H314" s="308" t="str">
        <f t="shared" si="1"/>
        <v>2.16</v>
      </c>
    </row>
    <row r="315" ht="60.0" customHeight="1">
      <c r="A315" s="83">
        <v>59.0</v>
      </c>
      <c r="B315" s="83" t="s">
        <v>13304</v>
      </c>
      <c r="C315" s="83">
        <v>74.0</v>
      </c>
      <c r="D315" s="83"/>
      <c r="E315" s="141" t="s">
        <v>13309</v>
      </c>
      <c r="F315" s="83"/>
      <c r="G315" s="83">
        <v>288000.0</v>
      </c>
      <c r="H315" s="308" t="str">
        <f t="shared" si="1"/>
        <v>2.88</v>
      </c>
    </row>
    <row r="316" ht="60.0" customHeight="1">
      <c r="A316" s="83">
        <v>60.0</v>
      </c>
      <c r="B316" s="83" t="s">
        <v>13332</v>
      </c>
      <c r="C316" s="83">
        <v>70.0</v>
      </c>
      <c r="D316" s="83"/>
      <c r="E316" s="141" t="s">
        <v>13335</v>
      </c>
      <c r="F316" s="83"/>
      <c r="G316" s="83">
        <v>576000.0</v>
      </c>
      <c r="H316" s="308" t="str">
        <f t="shared" si="1"/>
        <v>5.76</v>
      </c>
    </row>
    <row r="317" ht="30.75" customHeight="1">
      <c r="A317" s="154">
        <v>61.0</v>
      </c>
      <c r="B317" s="154" t="s">
        <v>13346</v>
      </c>
      <c r="C317" s="154">
        <v>2.0</v>
      </c>
      <c r="D317" s="154"/>
      <c r="E317" s="155" t="s">
        <v>13350</v>
      </c>
      <c r="F317" s="154"/>
      <c r="G317" s="154">
        <v>720000.0</v>
      </c>
      <c r="H317" s="308" t="str">
        <f t="shared" si="1"/>
        <v>7.2</v>
      </c>
    </row>
    <row r="318" ht="30.75" customHeight="1">
      <c r="A318" s="83">
        <v>62.0</v>
      </c>
      <c r="B318" s="83" t="s">
        <v>13358</v>
      </c>
      <c r="C318" s="83">
        <v>2.0</v>
      </c>
      <c r="D318" s="83"/>
      <c r="E318" s="141" t="s">
        <v>13362</v>
      </c>
      <c r="F318" s="83"/>
      <c r="G318" s="83">
        <v>864000.0</v>
      </c>
      <c r="H318" s="308" t="str">
        <f t="shared" si="1"/>
        <v>8.64</v>
      </c>
    </row>
    <row r="319" ht="60.0" customHeight="1">
      <c r="A319" s="83">
        <v>63.0</v>
      </c>
      <c r="B319" s="83" t="s">
        <v>13370</v>
      </c>
      <c r="C319" s="83">
        <v>2.0</v>
      </c>
      <c r="D319" s="83"/>
      <c r="E319" s="141" t="s">
        <v>13373</v>
      </c>
      <c r="F319" s="83"/>
      <c r="G319" s="83">
        <v>1008000.0</v>
      </c>
      <c r="H319" s="308" t="str">
        <f t="shared" si="1"/>
        <v>10.08</v>
      </c>
    </row>
    <row r="320" ht="30.0" customHeight="1">
      <c r="A320" s="83">
        <v>64.0</v>
      </c>
      <c r="B320" s="83" t="s">
        <v>13382</v>
      </c>
      <c r="C320" s="83">
        <v>1.0</v>
      </c>
      <c r="D320" s="83"/>
      <c r="E320" s="141" t="s">
        <v>13385</v>
      </c>
      <c r="F320" s="83"/>
      <c r="G320" s="83">
        <v>1440000.0</v>
      </c>
      <c r="H320" s="308" t="str">
        <f t="shared" si="1"/>
        <v>14.4</v>
      </c>
    </row>
    <row r="321" ht="90.0" customHeight="1">
      <c r="A321" s="83">
        <v>65.0</v>
      </c>
      <c r="B321" s="83" t="s">
        <v>13394</v>
      </c>
      <c r="C321" s="83">
        <v>4.0</v>
      </c>
      <c r="D321" s="83"/>
      <c r="E321" s="141" t="s">
        <v>13398</v>
      </c>
      <c r="F321" s="83"/>
      <c r="G321" s="83">
        <v>1008000.0</v>
      </c>
      <c r="H321" s="308" t="str">
        <f t="shared" si="1"/>
        <v>10.08</v>
      </c>
    </row>
    <row r="322" ht="45.0" customHeight="1">
      <c r="A322" s="83">
        <v>66.0</v>
      </c>
      <c r="B322" s="83" t="s">
        <v>13409</v>
      </c>
      <c r="C322" s="83">
        <v>16.0</v>
      </c>
      <c r="D322" s="83"/>
      <c r="E322" s="141" t="s">
        <v>13414</v>
      </c>
      <c r="F322" s="83"/>
      <c r="G322" s="83">
        <v>720000.0</v>
      </c>
      <c r="H322" s="308" t="str">
        <f t="shared" si="1"/>
        <v>7.2</v>
      </c>
    </row>
    <row r="323" ht="45.0" customHeight="1">
      <c r="A323" s="83">
        <v>67.0</v>
      </c>
      <c r="B323" s="83" t="s">
        <v>13425</v>
      </c>
      <c r="C323" s="83">
        <v>12.0</v>
      </c>
      <c r="D323" s="83"/>
      <c r="E323" s="141" t="s">
        <v>13430</v>
      </c>
      <c r="F323" s="83"/>
      <c r="G323" s="83">
        <v>720000.0</v>
      </c>
      <c r="H323" s="308" t="str">
        <f t="shared" si="1"/>
        <v>7.2</v>
      </c>
    </row>
    <row r="324" ht="75.0" customHeight="1">
      <c r="A324" s="83">
        <v>68.0</v>
      </c>
      <c r="B324" s="83" t="s">
        <v>13444</v>
      </c>
      <c r="C324" s="83">
        <v>42.0</v>
      </c>
      <c r="D324" s="83"/>
      <c r="E324" s="141" t="s">
        <v>13449</v>
      </c>
      <c r="F324" s="83"/>
      <c r="G324" s="83">
        <v>1008000.0</v>
      </c>
      <c r="H324" s="308" t="str">
        <f t="shared" si="1"/>
        <v>10.08</v>
      </c>
    </row>
    <row r="325" ht="45.0" customHeight="1">
      <c r="A325" s="83">
        <v>69.0</v>
      </c>
      <c r="B325" s="83" t="s">
        <v>13458</v>
      </c>
      <c r="C325" s="83">
        <v>1.0</v>
      </c>
      <c r="D325" s="83"/>
      <c r="E325" s="141" t="s">
        <v>13462</v>
      </c>
      <c r="F325" s="83"/>
      <c r="G325" s="83">
        <v>720000.0</v>
      </c>
      <c r="H325" s="308" t="str">
        <f t="shared" si="1"/>
        <v>7.2</v>
      </c>
    </row>
    <row r="326" ht="45.0" customHeight="1">
      <c r="A326" s="83">
        <v>70.0</v>
      </c>
      <c r="B326" s="83" t="s">
        <v>13470</v>
      </c>
      <c r="C326" s="83">
        <v>6.0</v>
      </c>
      <c r="D326" s="83"/>
      <c r="E326" s="141" t="s">
        <v>13473</v>
      </c>
      <c r="F326" s="83"/>
      <c r="G326" s="83">
        <v>360000.0</v>
      </c>
      <c r="H326" s="308" t="str">
        <f t="shared" si="1"/>
        <v>3.6</v>
      </c>
    </row>
    <row r="327" ht="45.0" customHeight="1">
      <c r="A327" s="83">
        <v>71.0</v>
      </c>
      <c r="B327" s="83" t="s">
        <v>13480</v>
      </c>
      <c r="C327" s="83">
        <v>6.0</v>
      </c>
      <c r="D327" s="83"/>
      <c r="E327" s="141" t="s">
        <v>13485</v>
      </c>
      <c r="F327" s="83"/>
      <c r="G327" s="83">
        <v>360000.0</v>
      </c>
      <c r="H327" s="308" t="str">
        <f t="shared" si="1"/>
        <v>3.6</v>
      </c>
    </row>
    <row r="328" ht="45.0" customHeight="1">
      <c r="A328" s="83">
        <v>72.0</v>
      </c>
      <c r="B328" s="83" t="s">
        <v>13496</v>
      </c>
      <c r="C328" s="83"/>
      <c r="D328" s="83"/>
      <c r="E328" s="141" t="s">
        <v>13500</v>
      </c>
      <c r="F328" s="83"/>
      <c r="G328" s="83">
        <v>1080000.0</v>
      </c>
      <c r="H328" s="308" t="str">
        <f t="shared" si="1"/>
        <v>10.8</v>
      </c>
    </row>
    <row r="329" ht="30.0" customHeight="1">
      <c r="A329" s="83">
        <v>73.0</v>
      </c>
      <c r="B329" s="83" t="s">
        <v>13511</v>
      </c>
      <c r="C329" s="83"/>
      <c r="D329" s="83"/>
      <c r="E329" s="141" t="s">
        <v>13515</v>
      </c>
      <c r="F329" s="83"/>
      <c r="G329" s="83">
        <v>720000.0</v>
      </c>
      <c r="H329" s="308" t="str">
        <f t="shared" si="1"/>
        <v>7.2</v>
      </c>
    </row>
    <row r="330" ht="30.0" customHeight="1">
      <c r="A330" s="83">
        <v>74.0</v>
      </c>
      <c r="B330" s="83" t="s">
        <v>13525</v>
      </c>
      <c r="C330" s="83">
        <v>2.0</v>
      </c>
      <c r="D330" s="83"/>
      <c r="E330" s="141" t="s">
        <v>13529</v>
      </c>
      <c r="F330" s="83"/>
      <c r="G330" s="83">
        <v>1152000.0</v>
      </c>
      <c r="H330" s="308" t="str">
        <f t="shared" si="1"/>
        <v>11.52</v>
      </c>
    </row>
    <row r="331" ht="45.0" customHeight="1">
      <c r="A331" s="83">
        <v>75.0</v>
      </c>
      <c r="B331" s="83" t="s">
        <v>13538</v>
      </c>
      <c r="C331" s="83">
        <v>2.0</v>
      </c>
      <c r="D331" s="83"/>
      <c r="E331" s="141" t="s">
        <v>13542</v>
      </c>
      <c r="F331" s="83"/>
      <c r="G331" s="83">
        <v>720000.0</v>
      </c>
      <c r="H331" s="308" t="str">
        <f t="shared" si="1"/>
        <v>7.2</v>
      </c>
    </row>
    <row r="332" ht="45.0" customHeight="1">
      <c r="A332" s="83">
        <v>76.0</v>
      </c>
      <c r="B332" s="83" t="s">
        <v>13550</v>
      </c>
      <c r="C332" s="83">
        <v>2.0</v>
      </c>
      <c r="D332" s="83"/>
      <c r="E332" s="141" t="s">
        <v>13554</v>
      </c>
      <c r="F332" s="83"/>
      <c r="G332" s="83">
        <v>864000.0</v>
      </c>
      <c r="H332" s="308" t="str">
        <f t="shared" si="1"/>
        <v>8.64</v>
      </c>
    </row>
    <row r="333" ht="45.0" customHeight="1">
      <c r="A333" s="83">
        <v>77.0</v>
      </c>
      <c r="B333" s="83" t="s">
        <v>13562</v>
      </c>
      <c r="C333" s="83">
        <v>41.0</v>
      </c>
      <c r="D333" s="83"/>
      <c r="E333" s="141" t="s">
        <v>13565</v>
      </c>
      <c r="F333" s="83"/>
      <c r="G333" s="83">
        <v>2160000.0</v>
      </c>
      <c r="H333" s="308" t="str">
        <f t="shared" si="1"/>
        <v>21.6</v>
      </c>
    </row>
    <row r="334" ht="45.0" customHeight="1">
      <c r="A334" s="83">
        <v>78.0</v>
      </c>
      <c r="B334" s="83" t="s">
        <v>13574</v>
      </c>
      <c r="C334" s="83">
        <v>41.0</v>
      </c>
      <c r="D334" s="83"/>
      <c r="E334" s="141" t="s">
        <v>13576</v>
      </c>
      <c r="F334" s="83"/>
      <c r="G334" s="83">
        <v>7200000.0</v>
      </c>
      <c r="H334" s="308" t="str">
        <f t="shared" si="1"/>
        <v>72</v>
      </c>
    </row>
    <row r="335" ht="45.0" customHeight="1">
      <c r="A335" s="83">
        <v>79.0</v>
      </c>
      <c r="B335" s="83" t="s">
        <v>13586</v>
      </c>
      <c r="C335" s="83">
        <v>10.0</v>
      </c>
      <c r="D335" s="83"/>
      <c r="E335" s="141" t="s">
        <v>13590</v>
      </c>
      <c r="F335" s="83"/>
      <c r="G335" s="83">
        <v>720000.0</v>
      </c>
      <c r="H335" s="308" t="str">
        <f t="shared" si="1"/>
        <v>7.2</v>
      </c>
    </row>
    <row r="336" ht="60.0" customHeight="1">
      <c r="A336" s="83">
        <v>80.0</v>
      </c>
      <c r="B336" s="83" t="s">
        <v>13615</v>
      </c>
      <c r="C336" s="83">
        <v>16.0</v>
      </c>
      <c r="D336" s="83"/>
      <c r="E336" s="141" t="s">
        <v>13623</v>
      </c>
      <c r="F336" s="83"/>
      <c r="G336" s="83">
        <v>1800000.0</v>
      </c>
      <c r="H336" s="308" t="str">
        <f t="shared" si="1"/>
        <v>18</v>
      </c>
    </row>
    <row r="337" ht="60.0" customHeight="1">
      <c r="A337" s="83">
        <v>81.0</v>
      </c>
      <c r="B337" s="83" t="s">
        <v>13631</v>
      </c>
      <c r="C337" s="83">
        <v>41.0</v>
      </c>
      <c r="D337" s="83"/>
      <c r="E337" s="141" t="s">
        <v>13633</v>
      </c>
      <c r="F337" s="83"/>
      <c r="G337" s="83">
        <v>1224000.0</v>
      </c>
      <c r="H337" s="308" t="str">
        <f t="shared" si="1"/>
        <v>12.24</v>
      </c>
    </row>
    <row r="338" ht="30.0" customHeight="1">
      <c r="A338" s="83">
        <v>82.0</v>
      </c>
      <c r="B338" s="83" t="s">
        <v>13638</v>
      </c>
      <c r="C338" s="83">
        <v>44.0</v>
      </c>
      <c r="D338" s="83"/>
      <c r="E338" s="141" t="s">
        <v>13639</v>
      </c>
      <c r="F338" s="83"/>
      <c r="G338" s="83">
        <v>360000.0</v>
      </c>
      <c r="H338" s="308" t="str">
        <f t="shared" si="1"/>
        <v>3.6</v>
      </c>
    </row>
    <row r="339">
      <c r="A339" s="83">
        <v>83.0</v>
      </c>
      <c r="B339" s="83" t="s">
        <v>13647</v>
      </c>
      <c r="C339" s="83"/>
      <c r="D339" s="83"/>
      <c r="E339" s="141" t="s">
        <v>13649</v>
      </c>
      <c r="F339" s="83"/>
      <c r="G339" s="83">
        <v>1.08E7</v>
      </c>
      <c r="H339" s="308" t="str">
        <f t="shared" si="1"/>
        <v>108</v>
      </c>
    </row>
    <row r="340" ht="60.0" customHeight="1">
      <c r="A340" s="83">
        <v>84.0</v>
      </c>
      <c r="B340" s="83" t="s">
        <v>13658</v>
      </c>
      <c r="C340" s="83"/>
      <c r="D340" s="83"/>
      <c r="E340" s="141" t="s">
        <v>13662</v>
      </c>
      <c r="F340" s="83"/>
      <c r="G340" s="83">
        <v>1080000.0</v>
      </c>
      <c r="H340" s="308" t="str">
        <f t="shared" si="1"/>
        <v>10.8</v>
      </c>
    </row>
    <row r="341" ht="45.0" customHeight="1">
      <c r="A341" s="83">
        <v>85.0</v>
      </c>
      <c r="B341" s="83" t="s">
        <v>13669</v>
      </c>
      <c r="C341" s="83"/>
      <c r="D341" s="83"/>
      <c r="E341" s="141" t="s">
        <v>13673</v>
      </c>
      <c r="F341" s="83">
        <v>5000000.0</v>
      </c>
      <c r="G341" s="83">
        <v>3600000.0</v>
      </c>
      <c r="H341" s="308" t="str">
        <f t="shared" si="1"/>
        <v>36</v>
      </c>
    </row>
    <row r="342" ht="30.0" customHeight="1">
      <c r="A342" s="83">
        <v>86.0</v>
      </c>
      <c r="B342" s="83" t="s">
        <v>13681</v>
      </c>
      <c r="C342" s="83"/>
      <c r="D342" s="83"/>
      <c r="E342" s="141" t="s">
        <v>13685</v>
      </c>
      <c r="F342" s="83">
        <v>7.0E7</v>
      </c>
      <c r="G342" s="83">
        <v>5.04E7</v>
      </c>
      <c r="H342" s="308" t="str">
        <f t="shared" si="1"/>
        <v>504</v>
      </c>
    </row>
    <row r="343" ht="45.0" customHeight="1">
      <c r="A343" s="83">
        <v>87.0</v>
      </c>
      <c r="B343" s="83" t="s">
        <v>13689</v>
      </c>
      <c r="C343" s="83"/>
      <c r="D343" s="83"/>
      <c r="E343" s="141" t="s">
        <v>13692</v>
      </c>
      <c r="F343" s="83">
        <v>1.92E9</v>
      </c>
      <c r="G343" s="83">
        <v>1.08E8</v>
      </c>
      <c r="H343" s="308" t="str">
        <f t="shared" si="1"/>
        <v>1080</v>
      </c>
    </row>
    <row r="344">
      <c r="A344" s="83"/>
      <c r="B344" s="83"/>
      <c r="C344" s="83"/>
      <c r="D344" s="83"/>
      <c r="E344" s="141"/>
      <c r="F344" s="83"/>
      <c r="G344" s="83"/>
      <c r="H344" s="83" t="str">
        <f t="shared" si="1"/>
        <v/>
      </c>
    </row>
    <row r="345">
      <c r="A345" s="83"/>
      <c r="B345" s="83"/>
      <c r="C345" s="83"/>
      <c r="D345" s="83"/>
      <c r="E345" s="141" t="s">
        <v>13710</v>
      </c>
      <c r="F345" s="83">
        <v>1.995E9</v>
      </c>
      <c r="G345" s="83">
        <v>2.47536E8</v>
      </c>
      <c r="H345" s="308" t="str">
        <f t="shared" si="1"/>
        <v>2475.36</v>
      </c>
    </row>
  </sheetData>
  <hyperlinks>
    <hyperlink r:id="rId1" ref="H1"/>
  </hyperlinks>
  <drawing r:id="rId2"/>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21.86"/>
    <col customWidth="1" min="2" max="5" width="17.43"/>
    <col customWidth="1" min="6" max="6" width="14.14"/>
    <col customWidth="1" min="7" max="8" width="17.43"/>
  </cols>
  <sheetData>
    <row r="1">
      <c r="B1" s="83" t="s">
        <v>130</v>
      </c>
      <c r="C1" s="83"/>
      <c r="D1" s="83" t="s">
        <v>134</v>
      </c>
      <c r="E1" s="105" t="str">
        <f>HYPERLINK("https://drive.google.com/open?id=0B8sY5vZfk1W5N3ZNSF9jMzdHTFU&amp;authuser=0","see original PDF")</f>
        <v>see original PDF</v>
      </c>
      <c r="F1" s="83"/>
      <c r="G1" s="83"/>
      <c r="H1" s="83"/>
    </row>
    <row r="2">
      <c r="A2" s="27" t="s">
        <v>220</v>
      </c>
      <c r="B2" s="83"/>
      <c r="C2" s="83"/>
      <c r="D2" s="83"/>
      <c r="E2" s="83"/>
      <c r="F2" s="83"/>
      <c r="G2" s="83"/>
      <c r="H2" s="83"/>
    </row>
    <row r="3" ht="45.0" customHeight="1">
      <c r="A3" s="69" t="s">
        <v>62</v>
      </c>
      <c r="B3" s="68" t="s">
        <v>221</v>
      </c>
      <c r="C3" s="68" t="s">
        <v>222</v>
      </c>
      <c r="D3" s="68" t="s">
        <v>223</v>
      </c>
      <c r="E3" s="68" t="s">
        <v>224</v>
      </c>
      <c r="F3" s="51"/>
      <c r="G3" s="51"/>
      <c r="H3" s="51"/>
    </row>
    <row r="4">
      <c r="A4" s="75"/>
      <c r="B4" s="75"/>
      <c r="C4" s="75"/>
      <c r="D4" s="75"/>
      <c r="E4" s="75"/>
      <c r="F4" s="83"/>
      <c r="G4" s="83"/>
      <c r="H4" s="83"/>
    </row>
    <row r="5" ht="19.5" customHeight="1">
      <c r="A5" s="75" t="s">
        <v>225</v>
      </c>
      <c r="B5" s="107">
        <v>140.93</v>
      </c>
      <c r="C5" s="109">
        <v>0.68</v>
      </c>
      <c r="D5" s="109">
        <v>141.61</v>
      </c>
      <c r="E5" s="109">
        <v>471.11</v>
      </c>
      <c r="F5" s="83"/>
      <c r="G5" s="83"/>
      <c r="H5" s="83"/>
    </row>
    <row r="6" ht="19.5" customHeight="1">
      <c r="A6" s="75" t="s">
        <v>71</v>
      </c>
      <c r="B6" s="107">
        <v>159.32</v>
      </c>
      <c r="C6" s="109">
        <v>0.74</v>
      </c>
      <c r="D6" s="109">
        <v>160.06</v>
      </c>
      <c r="E6" s="109">
        <v>720.49</v>
      </c>
      <c r="F6" s="83"/>
      <c r="G6" s="83"/>
      <c r="H6" s="83"/>
    </row>
    <row r="7" ht="19.5" customHeight="1">
      <c r="A7" s="75" t="s">
        <v>72</v>
      </c>
      <c r="B7" s="107">
        <v>227.68</v>
      </c>
      <c r="C7" s="109">
        <v>0.97</v>
      </c>
      <c r="D7" s="109">
        <v>228.65</v>
      </c>
      <c r="E7" s="109">
        <v>844.26</v>
      </c>
      <c r="F7" s="83"/>
      <c r="G7" s="83"/>
      <c r="H7" s="83"/>
    </row>
    <row r="8" ht="19.5" customHeight="1">
      <c r="A8" s="75" t="s">
        <v>73</v>
      </c>
      <c r="B8" s="107">
        <v>245.53</v>
      </c>
      <c r="C8" s="109">
        <v>1.6</v>
      </c>
      <c r="D8" s="109">
        <v>247.13</v>
      </c>
      <c r="E8" s="109">
        <v>831.77</v>
      </c>
      <c r="F8" s="83"/>
      <c r="G8" s="83"/>
      <c r="H8" s="83"/>
    </row>
    <row r="9" ht="19.5" customHeight="1">
      <c r="A9" s="75" t="s">
        <v>74</v>
      </c>
      <c r="B9" s="107">
        <v>262.99</v>
      </c>
      <c r="C9" s="109">
        <v>0.95</v>
      </c>
      <c r="D9" s="109">
        <v>263.94</v>
      </c>
      <c r="E9" s="109">
        <v>797.81</v>
      </c>
      <c r="F9" s="83"/>
      <c r="G9" s="83"/>
      <c r="H9" s="83"/>
    </row>
    <row r="10" ht="19.5" customHeight="1">
      <c r="A10" s="75" t="s">
        <v>75</v>
      </c>
      <c r="B10" s="107">
        <v>277.92</v>
      </c>
      <c r="C10" s="109">
        <v>0.95</v>
      </c>
      <c r="D10" s="109">
        <v>278.87</v>
      </c>
      <c r="E10" s="109">
        <v>1214.96</v>
      </c>
      <c r="F10" s="83"/>
      <c r="G10" s="83"/>
      <c r="H10" s="83"/>
    </row>
    <row r="11" ht="19.5" customHeight="1">
      <c r="A11" s="75" t="s">
        <v>76</v>
      </c>
      <c r="B11" s="107">
        <v>303.08</v>
      </c>
      <c r="C11" s="109">
        <v>1.06</v>
      </c>
      <c r="D11" s="109">
        <v>304.14</v>
      </c>
      <c r="E11" s="109">
        <v>1216.69</v>
      </c>
      <c r="F11" s="83"/>
      <c r="G11" s="83"/>
      <c r="H11" s="83"/>
    </row>
    <row r="12" ht="19.5" customHeight="1">
      <c r="A12" s="75" t="s">
        <v>77</v>
      </c>
      <c r="B12" s="107">
        <v>296.1</v>
      </c>
      <c r="C12" s="109">
        <v>0.99</v>
      </c>
      <c r="D12" s="109">
        <v>297.1</v>
      </c>
      <c r="E12" s="109">
        <v>1886.48</v>
      </c>
      <c r="F12" s="83"/>
      <c r="G12" s="83"/>
      <c r="H12" s="83"/>
    </row>
    <row r="13" ht="19.5" customHeight="1">
      <c r="A13" s="75" t="s">
        <v>78</v>
      </c>
      <c r="B13" s="107">
        <v>317.0</v>
      </c>
      <c r="C13" s="109">
        <v>1.07</v>
      </c>
      <c r="D13" s="109">
        <v>318.07</v>
      </c>
      <c r="E13" s="109">
        <v>2088.95</v>
      </c>
      <c r="F13" s="83"/>
      <c r="G13" s="83"/>
      <c r="H13" s="83"/>
    </row>
    <row r="14" ht="19.5" customHeight="1">
      <c r="A14" s="75" t="s">
        <v>79</v>
      </c>
      <c r="B14" s="107">
        <v>386.05</v>
      </c>
      <c r="C14" s="109">
        <v>0.19</v>
      </c>
      <c r="D14" s="109">
        <v>386.24</v>
      </c>
      <c r="E14" s="109">
        <v>2905.53</v>
      </c>
      <c r="F14" s="83"/>
      <c r="G14" s="83"/>
      <c r="H14" s="83"/>
    </row>
    <row r="15" ht="19.5" customHeight="1">
      <c r="A15" s="75" t="s">
        <v>80</v>
      </c>
      <c r="B15" s="107">
        <v>598.15</v>
      </c>
      <c r="C15" s="109">
        <v>2.01</v>
      </c>
      <c r="D15" s="109">
        <v>600.17</v>
      </c>
      <c r="E15" s="109">
        <v>2552.03</v>
      </c>
      <c r="F15" s="83"/>
      <c r="G15" s="83"/>
      <c r="H15" s="83"/>
    </row>
    <row r="16" ht="19.5" customHeight="1">
      <c r="A16" s="75" t="s">
        <v>83</v>
      </c>
      <c r="B16" s="107">
        <v>747.79</v>
      </c>
      <c r="C16" s="109">
        <v>2.21</v>
      </c>
      <c r="D16" s="109">
        <v>750.0</v>
      </c>
      <c r="E16" s="109">
        <v>3373.27</v>
      </c>
      <c r="F16" s="83"/>
      <c r="G16" s="83"/>
      <c r="H16" s="83"/>
    </row>
    <row r="17" ht="19.5" customHeight="1">
      <c r="A17" s="75" t="s">
        <v>85</v>
      </c>
      <c r="B17" s="107">
        <v>822.24</v>
      </c>
      <c r="C17" s="109">
        <v>2.48</v>
      </c>
      <c r="D17" s="109">
        <v>824.73</v>
      </c>
      <c r="E17" s="109">
        <v>3825.91</v>
      </c>
      <c r="F17" s="83"/>
      <c r="G17" s="83"/>
      <c r="H17" s="83"/>
    </row>
    <row r="18" ht="19.5" customHeight="1">
      <c r="A18" s="75" t="s">
        <v>86</v>
      </c>
      <c r="B18" s="107">
        <v>832.0</v>
      </c>
      <c r="C18" s="109">
        <v>2.9</v>
      </c>
      <c r="D18" s="109">
        <v>834.9</v>
      </c>
      <c r="E18" s="109">
        <v>4150.0</v>
      </c>
      <c r="F18" s="83"/>
      <c r="G18" s="83"/>
      <c r="H18" s="83"/>
    </row>
    <row r="19" ht="19.5" customHeight="1">
      <c r="A19" s="75" t="s">
        <v>87</v>
      </c>
      <c r="B19" s="107">
        <v>1239.5</v>
      </c>
      <c r="C19" s="109">
        <v>2.9</v>
      </c>
      <c r="D19" s="109">
        <v>1242.4</v>
      </c>
      <c r="E19" s="109">
        <v>4479.48</v>
      </c>
      <c r="F19" s="83"/>
      <c r="G19" s="83"/>
      <c r="H19" s="83"/>
    </row>
    <row r="20">
      <c r="A20" s="83"/>
      <c r="B20" s="83"/>
      <c r="C20" s="83"/>
      <c r="D20" s="83"/>
      <c r="E20" s="83"/>
      <c r="F20" s="83"/>
      <c r="G20" s="83"/>
      <c r="H20" s="83"/>
    </row>
    <row r="21" ht="36.75" customHeight="1">
      <c r="A21" s="83" t="s">
        <v>230</v>
      </c>
      <c r="B21" s="83"/>
      <c r="C21" s="83"/>
      <c r="D21" s="83"/>
      <c r="E21" s="83"/>
      <c r="F21" s="83"/>
      <c r="G21" s="83"/>
      <c r="H21" s="83"/>
    </row>
    <row r="22">
      <c r="A22" s="83"/>
      <c r="B22" s="83"/>
      <c r="C22" s="83"/>
      <c r="D22" s="83"/>
      <c r="E22" s="83"/>
      <c r="F22" s="83"/>
      <c r="G22" s="83"/>
      <c r="H22" s="83"/>
    </row>
    <row r="23">
      <c r="A23" s="83" t="s">
        <v>14535</v>
      </c>
      <c r="B23" s="83"/>
      <c r="C23" s="83"/>
      <c r="D23" s="83"/>
      <c r="E23" s="83"/>
      <c r="F23" s="83"/>
      <c r="G23" s="83"/>
      <c r="H23" s="83"/>
    </row>
    <row r="24">
      <c r="A24" s="122" t="s">
        <v>14543</v>
      </c>
      <c r="B24" s="83"/>
      <c r="C24" s="83"/>
      <c r="D24" s="83"/>
      <c r="E24" s="83"/>
      <c r="F24" s="83"/>
      <c r="G24" s="83"/>
      <c r="H24" s="83"/>
    </row>
    <row r="25">
      <c r="A25" s="83" t="s">
        <v>134</v>
      </c>
      <c r="B25" s="83"/>
      <c r="C25" s="83"/>
      <c r="D25" s="83"/>
      <c r="E25" s="83"/>
      <c r="F25" s="83"/>
      <c r="G25" s="83"/>
      <c r="H25" s="83"/>
    </row>
    <row r="26" ht="60.0" customHeight="1">
      <c r="A26" s="68" t="s">
        <v>62</v>
      </c>
      <c r="B26" s="68" t="s">
        <v>14566</v>
      </c>
      <c r="C26" s="68" t="s">
        <v>14567</v>
      </c>
      <c r="D26" s="68" t="s">
        <v>14569</v>
      </c>
      <c r="E26" s="68" t="s">
        <v>14571</v>
      </c>
      <c r="F26" s="68" t="s">
        <v>14573</v>
      </c>
      <c r="G26" s="68" t="s">
        <v>194</v>
      </c>
      <c r="H26" s="51"/>
    </row>
    <row r="27">
      <c r="A27" s="75"/>
      <c r="B27" s="75"/>
      <c r="C27" s="75"/>
      <c r="D27" s="75"/>
      <c r="E27" s="75"/>
      <c r="F27" s="75"/>
      <c r="G27" s="75"/>
      <c r="H27" s="83"/>
    </row>
    <row r="28">
      <c r="A28" s="75"/>
      <c r="B28" s="75"/>
      <c r="C28" s="75"/>
      <c r="D28" s="75"/>
      <c r="E28" s="75"/>
      <c r="F28" s="75"/>
      <c r="G28" s="75"/>
      <c r="H28" s="83"/>
    </row>
    <row r="29">
      <c r="A29" s="75" t="s">
        <v>71</v>
      </c>
      <c r="B29" s="109">
        <v>301.2</v>
      </c>
      <c r="C29" s="109">
        <v>6.02</v>
      </c>
      <c r="D29" s="109">
        <v>43.89</v>
      </c>
      <c r="E29" s="109">
        <v>13.4</v>
      </c>
      <c r="F29" s="109">
        <v>9.05</v>
      </c>
      <c r="G29" s="109">
        <v>373.56</v>
      </c>
      <c r="H29" s="83"/>
    </row>
    <row r="30">
      <c r="A30" s="75" t="s">
        <v>72</v>
      </c>
      <c r="B30" s="109">
        <v>375.27</v>
      </c>
      <c r="C30" s="109">
        <v>5.5</v>
      </c>
      <c r="D30" s="109">
        <v>26.81</v>
      </c>
      <c r="E30" s="109">
        <v>11.3</v>
      </c>
      <c r="F30" s="109">
        <v>10.0</v>
      </c>
      <c r="G30" s="109">
        <v>428.88</v>
      </c>
      <c r="H30" s="83"/>
    </row>
    <row r="31">
      <c r="A31" s="75" t="s">
        <v>73</v>
      </c>
      <c r="B31" s="109">
        <v>353.1</v>
      </c>
      <c r="C31" s="109"/>
      <c r="D31" s="109">
        <v>20.12</v>
      </c>
      <c r="E31" s="109">
        <v>9.5</v>
      </c>
      <c r="F31" s="109">
        <v>10.0</v>
      </c>
      <c r="G31" s="109">
        <v>392.71</v>
      </c>
      <c r="H31" s="83"/>
    </row>
    <row r="32">
      <c r="A32" s="75" t="s">
        <v>74</v>
      </c>
      <c r="B32" s="109">
        <v>241.31</v>
      </c>
      <c r="C32" s="109"/>
      <c r="D32" s="109">
        <v>23.86</v>
      </c>
      <c r="E32" s="109">
        <v>11.45</v>
      </c>
      <c r="F32" s="109">
        <v>10.0</v>
      </c>
      <c r="G32" s="109">
        <v>286.62</v>
      </c>
      <c r="H32" s="83"/>
    </row>
    <row r="33">
      <c r="A33" s="75" t="s">
        <v>75</v>
      </c>
      <c r="B33" s="109">
        <v>601.02</v>
      </c>
      <c r="C33" s="109"/>
      <c r="D33" s="109">
        <v>27.21</v>
      </c>
      <c r="E33" s="109">
        <v>13.72</v>
      </c>
      <c r="F33" s="109">
        <v>30.88</v>
      </c>
      <c r="G33" s="109">
        <v>672.83</v>
      </c>
      <c r="H33" s="83"/>
    </row>
    <row r="34">
      <c r="A34" s="75" t="s">
        <v>76</v>
      </c>
      <c r="B34" s="109">
        <v>500.43</v>
      </c>
      <c r="C34" s="109"/>
      <c r="D34" s="109">
        <v>34.89</v>
      </c>
      <c r="E34" s="109">
        <v>20.68</v>
      </c>
      <c r="F34" s="109">
        <v>4.7</v>
      </c>
      <c r="G34" s="109">
        <v>560.7</v>
      </c>
      <c r="H34" s="83"/>
    </row>
    <row r="35">
      <c r="A35" s="75" t="s">
        <v>77</v>
      </c>
      <c r="B35" s="109">
        <v>653.88</v>
      </c>
      <c r="C35" s="109"/>
      <c r="D35" s="109">
        <v>29.48</v>
      </c>
      <c r="E35" s="109">
        <v>8.23</v>
      </c>
      <c r="F35" s="109">
        <v>94.1</v>
      </c>
      <c r="G35" s="109">
        <v>785.68</v>
      </c>
      <c r="H35" s="83"/>
    </row>
    <row r="36">
      <c r="A36" s="75" t="s">
        <v>78</v>
      </c>
      <c r="B36" s="109">
        <v>1151.53</v>
      </c>
      <c r="C36" s="109"/>
      <c r="D36" s="109">
        <v>90.96</v>
      </c>
      <c r="E36" s="109">
        <v>16.12</v>
      </c>
      <c r="F36" s="109">
        <v>63.39</v>
      </c>
      <c r="G36" s="109">
        <v>1321.99</v>
      </c>
      <c r="H36" s="83"/>
    </row>
    <row r="37">
      <c r="A37" s="75" t="s">
        <v>79</v>
      </c>
      <c r="B37" s="109">
        <v>1169.47</v>
      </c>
      <c r="C37" s="109"/>
      <c r="D37" s="109">
        <v>130.45</v>
      </c>
      <c r="E37" s="109">
        <v>5.87</v>
      </c>
      <c r="F37" s="109">
        <v>30.21</v>
      </c>
      <c r="G37" s="109">
        <v>1335.99</v>
      </c>
      <c r="H37" s="83"/>
    </row>
    <row r="38">
      <c r="A38" s="75" t="s">
        <v>80</v>
      </c>
      <c r="B38" s="109">
        <v>1054.6</v>
      </c>
      <c r="C38" s="109"/>
      <c r="D38" s="109">
        <v>105.25</v>
      </c>
      <c r="E38" s="109">
        <v>17.09</v>
      </c>
      <c r="F38" s="109">
        <v>25.3</v>
      </c>
      <c r="G38" s="109">
        <v>1202.24</v>
      </c>
      <c r="H38" s="83"/>
    </row>
    <row r="39">
      <c r="A39" s="75" t="s">
        <v>81</v>
      </c>
      <c r="B39" s="109">
        <v>1111.26</v>
      </c>
      <c r="C39" s="109"/>
      <c r="D39" s="109">
        <v>126.52</v>
      </c>
      <c r="E39" s="109">
        <v>47.67</v>
      </c>
      <c r="F39" s="109">
        <v>25.45</v>
      </c>
      <c r="G39" s="109">
        <v>1310.9</v>
      </c>
      <c r="H39" s="83"/>
    </row>
    <row r="40">
      <c r="A40" s="75" t="s">
        <v>83</v>
      </c>
      <c r="B40" s="109">
        <v>1614.4</v>
      </c>
      <c r="C40" s="109"/>
      <c r="D40" s="109">
        <v>95.57</v>
      </c>
      <c r="E40" s="109">
        <v>53.5</v>
      </c>
      <c r="F40" s="109">
        <v>36.18</v>
      </c>
      <c r="G40" s="109">
        <v>1799.65</v>
      </c>
      <c r="H40" s="83"/>
    </row>
    <row r="41">
      <c r="A41" s="75" t="s">
        <v>85</v>
      </c>
      <c r="B41" s="109">
        <v>1845.53</v>
      </c>
      <c r="C41" s="109"/>
      <c r="D41" s="109">
        <v>140.74</v>
      </c>
      <c r="E41" s="109">
        <v>20.15</v>
      </c>
      <c r="F41" s="109">
        <v>60.0</v>
      </c>
      <c r="G41" s="109">
        <v>2066.41</v>
      </c>
      <c r="H41" s="83"/>
    </row>
    <row r="42">
      <c r="A42" s="75" t="s">
        <v>86</v>
      </c>
      <c r="B42" s="109">
        <v>2049.69</v>
      </c>
      <c r="C42" s="109"/>
      <c r="D42" s="109">
        <v>122.73</v>
      </c>
      <c r="E42" s="109">
        <v>16.35</v>
      </c>
      <c r="F42" s="109">
        <v>60.0</v>
      </c>
      <c r="G42" s="109">
        <v>2248.77</v>
      </c>
      <c r="H42" s="83"/>
    </row>
    <row r="43">
      <c r="A43" s="75" t="s">
        <v>87</v>
      </c>
      <c r="B43" s="109">
        <v>2023.43</v>
      </c>
      <c r="C43" s="109"/>
      <c r="D43" s="109">
        <v>143.24</v>
      </c>
      <c r="E43" s="109">
        <v>18.82</v>
      </c>
      <c r="F43" s="109">
        <v>54.0</v>
      </c>
      <c r="G43" s="109">
        <v>2239.5</v>
      </c>
      <c r="H43" s="83"/>
    </row>
    <row r="44">
      <c r="A44" s="83"/>
      <c r="B44" s="83"/>
      <c r="C44" s="83"/>
      <c r="D44" s="83"/>
      <c r="E44" s="83"/>
      <c r="F44" s="83"/>
      <c r="G44" s="83"/>
      <c r="H44" s="83"/>
    </row>
    <row r="45" ht="51.0" customHeight="1">
      <c r="A45" s="83" t="s">
        <v>230</v>
      </c>
      <c r="B45" s="83"/>
      <c r="C45" s="83"/>
      <c r="D45" s="83"/>
      <c r="E45" s="83"/>
      <c r="F45" s="83"/>
      <c r="G45" s="83"/>
      <c r="H45" s="83"/>
    </row>
  </sheetData>
  <hyperlinks>
    <hyperlink r:id="rId1" ref="E1"/>
  </hyperlinks>
  <drawing r:id="rId2"/>
  <extLst>
    <ext uri="{05C60535-1F16-4fd2-B633-F4F36F0B64E0}">
      <x14:sparklineGroups>
        <x14:sparklineGroup displayEmptyCellsAs="gap">
          <x14:colorSeries rgb="FF244061"/>
          <x14:sparklines>
            <x14:sparkline>
              <xm:f>'PRE04 102'!B5:B19</xm:f>
              <xm:sqref>B21</xm:sqref>
            </x14:sparkline>
          </x14:sparklines>
        </x14:sparklineGroup>
        <x14:sparklineGroup displayEmptyCellsAs="gap">
          <x14:colorSeries rgb="FF244061"/>
          <x14:sparklines>
            <x14:sparkline>
              <xm:f>'PRE04 102'!C5:C19</xm:f>
              <xm:sqref>C21</xm:sqref>
            </x14:sparkline>
          </x14:sparklines>
        </x14:sparklineGroup>
        <x14:sparklineGroup displayEmptyCellsAs="gap">
          <x14:colorSeries rgb="FF244061"/>
          <x14:sparklines>
            <x14:sparkline>
              <xm:f>'PRE04 102'!D5:D19</xm:f>
              <xm:sqref>D21</xm:sqref>
            </x14:sparkline>
          </x14:sparklines>
        </x14:sparklineGroup>
        <x14:sparklineGroup displayEmptyCellsAs="gap">
          <x14:colorSeries rgb="FF244061"/>
          <x14:sparklines>
            <x14:sparkline>
              <xm:f>'PRE04 102'!E5:E19</xm:f>
              <xm:sqref>E21</xm:sqref>
            </x14:sparkline>
          </x14:sparklines>
        </x14:sparklineGroup>
        <x14:sparklineGroup displayEmptyCellsAs="gap">
          <x14:colorSeries rgb="FF632423"/>
          <x14:sparklines>
            <x14:sparkline>
              <xm:f>'PRE04 102'!B29:B43</xm:f>
              <xm:sqref>B45</xm:sqref>
            </x14:sparkline>
          </x14:sparklines>
        </x14:sparklineGroup>
        <x14:sparklineGroup displayEmptyCellsAs="gap">
          <x14:colorSeries rgb="FF632423"/>
          <x14:sparklines>
            <x14:sparkline>
              <xm:f>'PRE04 102'!C29:C43</xm:f>
              <xm:sqref>C45</xm:sqref>
            </x14:sparkline>
          </x14:sparklines>
        </x14:sparklineGroup>
        <x14:sparklineGroup displayEmptyCellsAs="gap">
          <x14:colorSeries rgb="FF632423"/>
          <x14:sparklines>
            <x14:sparkline>
              <xm:f>'PRE04 102'!D29:D43</xm:f>
              <xm:sqref>D45</xm:sqref>
            </x14:sparkline>
          </x14:sparklines>
        </x14:sparklineGroup>
        <x14:sparklineGroup displayEmptyCellsAs="gap">
          <x14:colorSeries rgb="FF632423"/>
          <x14:sparklines>
            <x14:sparkline>
              <xm:f>'PRE04 102'!E29:E43</xm:f>
              <xm:sqref>E45</xm:sqref>
            </x14:sparkline>
          </x14:sparklines>
        </x14:sparklineGroup>
        <x14:sparklineGroup displayEmptyCellsAs="gap">
          <x14:colorSeries rgb="FF632423"/>
          <x14:sparklines>
            <x14:sparkline>
              <xm:f>'PRE04 102'!F29:F43</xm:f>
              <xm:sqref>F45</xm:sqref>
            </x14:sparkline>
          </x14:sparklines>
        </x14:sparklineGroup>
        <x14:sparklineGroup displayEmptyCellsAs="gap">
          <x14:colorSeries rgb="FF632423"/>
          <x14:sparklines>
            <x14:sparkline>
              <xm:f>'PRE04 102'!G29:G43</xm:f>
              <xm:sqref>G45</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7.29" defaultRowHeight="15.0"/>
  <cols>
    <col customWidth="1" min="1" max="1" width="51.86"/>
    <col customWidth="1" min="2" max="2" width="16.43"/>
    <col customWidth="1" min="3" max="5" width="11.0"/>
    <col customWidth="1" min="6" max="7" width="12.29"/>
    <col customWidth="1" min="8" max="9" width="12.43"/>
    <col customWidth="1" min="10" max="12" width="13.43"/>
    <col customWidth="1" min="13" max="14" width="12.43"/>
    <col customWidth="1" min="15" max="20" width="8.71"/>
    <col customWidth="1" min="21" max="21" width="25.0"/>
  </cols>
  <sheetData>
    <row r="1" ht="24.75" customHeight="1">
      <c r="A1" s="27" t="s">
        <v>1791</v>
      </c>
      <c r="C1" s="44"/>
      <c r="D1" s="44"/>
      <c r="E1" s="44"/>
      <c r="F1" s="263"/>
      <c r="G1" s="44"/>
      <c r="H1" s="44"/>
      <c r="I1" s="195" t="str">
        <f>HYPERLINK("https://drive.google.com/open?id=0B8sY5vZfk1W5SzROdkxnSmVndlU&amp;authuser=0","see original PDF")</f>
        <v>see original PDF</v>
      </c>
      <c r="J1" s="44"/>
      <c r="K1" s="44"/>
      <c r="L1" s="44"/>
      <c r="M1" s="44"/>
      <c r="N1" s="44"/>
      <c r="U1" s="44"/>
    </row>
    <row r="2" ht="48.75" customHeight="1">
      <c r="A2" s="175" t="s">
        <v>1089</v>
      </c>
      <c r="B2" s="265" t="s">
        <v>663</v>
      </c>
      <c r="C2" s="162" t="s">
        <v>774</v>
      </c>
      <c r="D2" s="164"/>
      <c r="E2" s="164"/>
      <c r="F2" s="164"/>
      <c r="G2" s="168"/>
      <c r="H2" s="162" t="s">
        <v>1087</v>
      </c>
      <c r="I2" s="168"/>
      <c r="J2" s="162" t="s">
        <v>1085</v>
      </c>
      <c r="K2" s="164"/>
      <c r="L2" s="168"/>
      <c r="M2" s="217" t="s">
        <v>1086</v>
      </c>
      <c r="N2" s="168"/>
      <c r="P2" s="313" t="s">
        <v>774</v>
      </c>
      <c r="Q2" s="183"/>
      <c r="R2" s="185"/>
      <c r="S2" s="50" t="s">
        <v>1128</v>
      </c>
      <c r="T2" s="50" t="s">
        <v>1114</v>
      </c>
      <c r="U2" s="44"/>
    </row>
    <row r="3" ht="36.75" customHeight="1">
      <c r="A3" s="273"/>
      <c r="B3" s="315"/>
      <c r="C3" s="182" t="s">
        <v>1115</v>
      </c>
      <c r="D3" s="182" t="s">
        <v>1116</v>
      </c>
      <c r="E3" s="182" t="s">
        <v>1117</v>
      </c>
      <c r="F3" s="184" t="s">
        <v>1118</v>
      </c>
      <c r="G3" s="184" t="s">
        <v>1119</v>
      </c>
      <c r="H3" s="182" t="s">
        <v>1185</v>
      </c>
      <c r="I3" s="182" t="s">
        <v>1128</v>
      </c>
      <c r="J3" s="184" t="s">
        <v>1122</v>
      </c>
      <c r="K3" s="184" t="s">
        <v>1123</v>
      </c>
      <c r="L3" s="184" t="s">
        <v>1124</v>
      </c>
      <c r="M3" s="191" t="s">
        <v>1125</v>
      </c>
      <c r="N3" s="191" t="s">
        <v>1126</v>
      </c>
      <c r="O3" s="198" t="s">
        <v>1127</v>
      </c>
      <c r="P3" s="68" t="s">
        <v>1115</v>
      </c>
      <c r="Q3" s="68" t="s">
        <v>1116</v>
      </c>
      <c r="R3" s="68" t="s">
        <v>1117</v>
      </c>
      <c r="S3" s="68" t="s">
        <v>47</v>
      </c>
      <c r="T3" s="68" t="s">
        <v>44</v>
      </c>
      <c r="U3" s="194" t="s">
        <v>230</v>
      </c>
    </row>
    <row r="4">
      <c r="A4" s="211"/>
      <c r="B4" s="211"/>
      <c r="C4" s="211"/>
      <c r="D4" s="211"/>
      <c r="E4" s="211"/>
      <c r="F4" s="258"/>
      <c r="G4" s="238"/>
      <c r="H4" s="211"/>
      <c r="I4" s="211"/>
      <c r="J4" s="211"/>
      <c r="K4" s="211"/>
      <c r="L4" s="211"/>
      <c r="M4" s="249"/>
      <c r="N4" s="249"/>
      <c r="O4" s="194"/>
      <c r="P4" s="68"/>
      <c r="Q4" s="68"/>
      <c r="R4" s="68"/>
      <c r="S4" s="68"/>
      <c r="T4" s="68"/>
      <c r="U4" s="194"/>
    </row>
    <row r="5" ht="35.25" customHeight="1">
      <c r="A5" s="127" t="s">
        <v>1201</v>
      </c>
      <c r="B5" s="127"/>
      <c r="C5" s="59">
        <v>100000.0</v>
      </c>
      <c r="D5" s="59">
        <v>100000.0</v>
      </c>
      <c r="E5" s="59">
        <v>100000.0</v>
      </c>
      <c r="F5" s="297"/>
      <c r="G5" s="285"/>
      <c r="H5" s="59">
        <v>100000.0</v>
      </c>
      <c r="I5" s="59">
        <v>100000.0</v>
      </c>
      <c r="J5" s="59">
        <v>100000.0</v>
      </c>
      <c r="K5" s="59">
        <v>100000.0</v>
      </c>
      <c r="L5" s="59"/>
      <c r="M5" s="59"/>
      <c r="N5" s="59"/>
      <c r="P5" s="316" t="str">
        <f t="shared" ref="P5:R5" si="1">IF(ISBLANK(C5),"",C5/10000000)</f>
        <v>0.010</v>
      </c>
      <c r="Q5" s="316" t="str">
        <f t="shared" si="1"/>
        <v>0.010</v>
      </c>
      <c r="R5" s="316" t="str">
        <f t="shared" si="1"/>
        <v>0.010</v>
      </c>
      <c r="S5" s="316" t="str">
        <f t="shared" ref="S5:S52" si="3">IF(ISBLANK(I5),"",I5/10000000)</f>
        <v>0.010</v>
      </c>
      <c r="T5" s="316" t="str">
        <f t="shared" ref="T5:T52" si="4">IF(ISBLANK(K5),"",K5/10000000)</f>
        <v>0.010</v>
      </c>
      <c r="U5" s="44"/>
    </row>
    <row r="6">
      <c r="A6" s="127"/>
      <c r="B6" s="127"/>
      <c r="C6" s="59"/>
      <c r="D6" s="59"/>
      <c r="E6" s="59"/>
      <c r="F6" s="297"/>
      <c r="G6" s="285"/>
      <c r="H6" s="59"/>
      <c r="I6" s="59"/>
      <c r="J6" s="59"/>
      <c r="K6" s="59"/>
      <c r="L6" s="59"/>
      <c r="M6" s="59"/>
      <c r="N6" s="59"/>
      <c r="P6" s="316" t="str">
        <f t="shared" ref="P6:R6" si="2">IF(ISBLANK(C6),"",C6/10000000)</f>
        <v/>
      </c>
      <c r="Q6" s="316" t="str">
        <f t="shared" si="2"/>
        <v/>
      </c>
      <c r="R6" s="316" t="str">
        <f t="shared" si="2"/>
        <v/>
      </c>
      <c r="S6" s="316" t="str">
        <f t="shared" si="3"/>
        <v/>
      </c>
      <c r="T6" s="316" t="str">
        <f t="shared" si="4"/>
        <v/>
      </c>
      <c r="U6" s="44"/>
    </row>
    <row r="7" ht="19.5" customHeight="1">
      <c r="A7" s="127" t="s">
        <v>1949</v>
      </c>
      <c r="B7" s="127"/>
      <c r="C7" s="59"/>
      <c r="D7" s="59"/>
      <c r="E7" s="59"/>
      <c r="F7" s="297"/>
      <c r="G7" s="285"/>
      <c r="H7" s="59"/>
      <c r="I7" s="59"/>
      <c r="J7" s="59"/>
      <c r="K7" s="59"/>
      <c r="L7" s="59"/>
      <c r="M7" s="59"/>
      <c r="N7" s="59"/>
      <c r="P7" s="316" t="str">
        <f t="shared" ref="P7:R7" si="5">IF(ISBLANK(C7),"",C7/10000000)</f>
        <v/>
      </c>
      <c r="Q7" s="316" t="str">
        <f t="shared" si="5"/>
        <v/>
      </c>
      <c r="R7" s="316" t="str">
        <f t="shared" si="5"/>
        <v/>
      </c>
      <c r="S7" s="316" t="str">
        <f t="shared" si="3"/>
        <v/>
      </c>
      <c r="T7" s="316" t="str">
        <f t="shared" si="4"/>
        <v/>
      </c>
      <c r="U7" s="44"/>
    </row>
    <row r="8" ht="19.5" customHeight="1">
      <c r="A8" s="127" t="s">
        <v>14506</v>
      </c>
      <c r="B8" s="127" t="s">
        <v>14507</v>
      </c>
      <c r="C8" s="59">
        <v>7.42677756E8</v>
      </c>
      <c r="D8" s="59">
        <v>9.57468962E8</v>
      </c>
      <c r="E8" s="59">
        <v>8.11521615E8</v>
      </c>
      <c r="F8" s="297">
        <v>1.04436781E8</v>
      </c>
      <c r="G8" s="285">
        <v>9.12087682E8</v>
      </c>
      <c r="H8" s="59">
        <v>1.1E9</v>
      </c>
      <c r="I8" s="59">
        <v>1.1E9</v>
      </c>
      <c r="J8" s="59">
        <v>2.09E9</v>
      </c>
      <c r="K8" s="59">
        <v>2.09E9</v>
      </c>
      <c r="L8" s="59"/>
      <c r="M8" s="59">
        <v>9.9E8</v>
      </c>
      <c r="N8" s="59"/>
      <c r="P8" s="316" t="str">
        <f t="shared" ref="P8:R8" si="6">IF(ISBLANK(C8),"",C8/10000000)</f>
        <v>74.268</v>
      </c>
      <c r="Q8" s="316" t="str">
        <f t="shared" si="6"/>
        <v>95.747</v>
      </c>
      <c r="R8" s="316" t="str">
        <f t="shared" si="6"/>
        <v>81.152</v>
      </c>
      <c r="S8" s="316" t="str">
        <f t="shared" si="3"/>
        <v>110.000</v>
      </c>
      <c r="T8" s="316" t="str">
        <f t="shared" si="4"/>
        <v>209.000</v>
      </c>
      <c r="U8" s="44"/>
    </row>
    <row r="9" ht="19.5" customHeight="1">
      <c r="A9" s="127" t="s">
        <v>14547</v>
      </c>
      <c r="B9" s="127" t="s">
        <v>14549</v>
      </c>
      <c r="C9" s="59"/>
      <c r="D9" s="59"/>
      <c r="E9" s="59"/>
      <c r="F9" s="297"/>
      <c r="G9" s="285"/>
      <c r="H9" s="59">
        <v>100000.0</v>
      </c>
      <c r="I9" s="59">
        <v>100000.0</v>
      </c>
      <c r="J9" s="59">
        <v>100000.0</v>
      </c>
      <c r="K9" s="59">
        <v>100000.0</v>
      </c>
      <c r="L9" s="59"/>
      <c r="M9" s="59"/>
      <c r="N9" s="59"/>
      <c r="P9" s="316" t="str">
        <f t="shared" ref="P9:R9" si="7">IF(ISBLANK(C9),"",C9/10000000)</f>
        <v/>
      </c>
      <c r="Q9" s="316" t="str">
        <f t="shared" si="7"/>
        <v/>
      </c>
      <c r="R9" s="316" t="str">
        <f t="shared" si="7"/>
        <v/>
      </c>
      <c r="S9" s="316" t="str">
        <f t="shared" si="3"/>
        <v>0.010</v>
      </c>
      <c r="T9" s="316" t="str">
        <f t="shared" si="4"/>
        <v>0.010</v>
      </c>
      <c r="U9" s="44"/>
    </row>
    <row r="10" ht="19.5" customHeight="1">
      <c r="A10" s="127" t="s">
        <v>14605</v>
      </c>
      <c r="B10" s="127" t="s">
        <v>14606</v>
      </c>
      <c r="C10" s="59">
        <v>2.80442631E8</v>
      </c>
      <c r="D10" s="59">
        <v>3.34485239E8</v>
      </c>
      <c r="E10" s="59">
        <v>3.35645669E8</v>
      </c>
      <c r="F10" s="297">
        <v>1.77898413E8</v>
      </c>
      <c r="G10" s="285">
        <v>1.38400267E8</v>
      </c>
      <c r="H10" s="59">
        <v>5.7E8</v>
      </c>
      <c r="I10" s="59">
        <v>5.7E8</v>
      </c>
      <c r="J10" s="59">
        <v>6.0E8</v>
      </c>
      <c r="K10" s="59">
        <v>8.0E8</v>
      </c>
      <c r="L10" s="59"/>
      <c r="M10" s="59">
        <v>2.3E8</v>
      </c>
      <c r="N10" s="59"/>
      <c r="P10" s="316" t="str">
        <f t="shared" ref="P10:R10" si="8">IF(ISBLANK(C10),"",C10/10000000)</f>
        <v>28.044</v>
      </c>
      <c r="Q10" s="316" t="str">
        <f t="shared" si="8"/>
        <v>33.449</v>
      </c>
      <c r="R10" s="316" t="str">
        <f t="shared" si="8"/>
        <v>33.565</v>
      </c>
      <c r="S10" s="316" t="str">
        <f t="shared" si="3"/>
        <v>57.000</v>
      </c>
      <c r="T10" s="316" t="str">
        <f t="shared" si="4"/>
        <v>80.000</v>
      </c>
      <c r="U10" s="44"/>
    </row>
    <row r="11" ht="19.5" customHeight="1">
      <c r="A11" s="127" t="s">
        <v>14645</v>
      </c>
      <c r="B11" s="127" t="s">
        <v>14646</v>
      </c>
      <c r="C11" s="59">
        <v>132750.0</v>
      </c>
      <c r="D11" s="59"/>
      <c r="E11" s="59"/>
      <c r="F11" s="297"/>
      <c r="G11" s="285"/>
      <c r="H11" s="59"/>
      <c r="I11" s="59"/>
      <c r="J11" s="59"/>
      <c r="K11" s="59"/>
      <c r="L11" s="59"/>
      <c r="M11" s="59"/>
      <c r="N11" s="59"/>
      <c r="P11" s="316" t="str">
        <f t="shared" ref="P11:R11" si="9">IF(ISBLANK(C11),"",C11/10000000)</f>
        <v>0.013</v>
      </c>
      <c r="Q11" s="316" t="str">
        <f t="shared" si="9"/>
        <v/>
      </c>
      <c r="R11" s="316" t="str">
        <f t="shared" si="9"/>
        <v/>
      </c>
      <c r="S11" s="316" t="str">
        <f t="shared" si="3"/>
        <v/>
      </c>
      <c r="T11" s="316" t="str">
        <f t="shared" si="4"/>
        <v/>
      </c>
      <c r="U11" s="44"/>
    </row>
    <row r="12" ht="19.5" customHeight="1">
      <c r="A12" s="127" t="s">
        <v>14675</v>
      </c>
      <c r="B12" s="127" t="s">
        <v>14676</v>
      </c>
      <c r="C12" s="59">
        <v>3.0520676E7</v>
      </c>
      <c r="D12" s="59">
        <v>5990669.0</v>
      </c>
      <c r="E12" s="59">
        <v>2.3592647E7</v>
      </c>
      <c r="F12" s="297">
        <v>2.2543724E7</v>
      </c>
      <c r="G12" s="285">
        <v>2.0227733E7</v>
      </c>
      <c r="H12" s="59">
        <v>5.0E7</v>
      </c>
      <c r="I12" s="59">
        <v>5.0E7</v>
      </c>
      <c r="J12" s="59">
        <v>3.0E7</v>
      </c>
      <c r="K12" s="59">
        <v>3.0E7</v>
      </c>
      <c r="L12" s="59"/>
      <c r="M12" s="59"/>
      <c r="N12" s="59">
        <v>2.0E7</v>
      </c>
      <c r="P12" s="316" t="str">
        <f t="shared" ref="P12:R12" si="10">IF(ISBLANK(C12),"",C12/10000000)</f>
        <v>3.052</v>
      </c>
      <c r="Q12" s="316" t="str">
        <f t="shared" si="10"/>
        <v>0.599</v>
      </c>
      <c r="R12" s="316" t="str">
        <f t="shared" si="10"/>
        <v>2.359</v>
      </c>
      <c r="S12" s="316" t="str">
        <f t="shared" si="3"/>
        <v>5.000</v>
      </c>
      <c r="T12" s="316" t="str">
        <f t="shared" si="4"/>
        <v>3.000</v>
      </c>
      <c r="U12" s="44"/>
    </row>
    <row r="13" ht="19.5" customHeight="1">
      <c r="A13" s="127" t="s">
        <v>14725</v>
      </c>
      <c r="B13" s="127" t="s">
        <v>14726</v>
      </c>
      <c r="C13" s="59"/>
      <c r="D13" s="59"/>
      <c r="E13" s="59">
        <v>15600.0</v>
      </c>
      <c r="F13" s="297">
        <v>15600.0</v>
      </c>
      <c r="G13" s="285">
        <v>602.0</v>
      </c>
      <c r="H13" s="59"/>
      <c r="I13" s="59"/>
      <c r="J13" s="59"/>
      <c r="K13" s="59"/>
      <c r="L13" s="59"/>
      <c r="M13" s="59"/>
      <c r="N13" s="59"/>
      <c r="P13" s="316" t="str">
        <f t="shared" ref="P13:R13" si="11">IF(ISBLANK(C13),"",C13/10000000)</f>
        <v/>
      </c>
      <c r="Q13" s="316" t="str">
        <f t="shared" si="11"/>
        <v/>
      </c>
      <c r="R13" s="316" t="str">
        <f t="shared" si="11"/>
        <v>0.002</v>
      </c>
      <c r="S13" s="316" t="str">
        <f t="shared" si="3"/>
        <v/>
      </c>
      <c r="T13" s="316" t="str">
        <f t="shared" si="4"/>
        <v/>
      </c>
      <c r="U13" s="44"/>
    </row>
    <row r="14" ht="19.5" customHeight="1">
      <c r="A14" s="127" t="s">
        <v>14772</v>
      </c>
      <c r="B14" s="127" t="s">
        <v>14773</v>
      </c>
      <c r="C14" s="59">
        <v>3711018.0</v>
      </c>
      <c r="D14" s="59">
        <v>3872364.0</v>
      </c>
      <c r="E14" s="59">
        <v>4597263.0</v>
      </c>
      <c r="F14" s="297">
        <v>2506793.0</v>
      </c>
      <c r="G14" s="285">
        <v>4012259.0</v>
      </c>
      <c r="H14" s="59">
        <v>4000000.0</v>
      </c>
      <c r="I14" s="59">
        <v>4000000.0</v>
      </c>
      <c r="J14" s="59">
        <v>4000000.0</v>
      </c>
      <c r="K14" s="59">
        <v>4000000.0</v>
      </c>
      <c r="L14" s="59"/>
      <c r="M14" s="59"/>
      <c r="N14" s="59"/>
      <c r="P14" s="316" t="str">
        <f t="shared" ref="P14:R14" si="12">IF(ISBLANK(C14),"",C14/10000000)</f>
        <v>0.371</v>
      </c>
      <c r="Q14" s="316" t="str">
        <f t="shared" si="12"/>
        <v>0.387</v>
      </c>
      <c r="R14" s="316" t="str">
        <f t="shared" si="12"/>
        <v>0.460</v>
      </c>
      <c r="S14" s="316" t="str">
        <f t="shared" si="3"/>
        <v>0.400</v>
      </c>
      <c r="T14" s="316" t="str">
        <f t="shared" si="4"/>
        <v>0.400</v>
      </c>
      <c r="U14" s="44"/>
    </row>
    <row r="15" ht="34.5" customHeight="1">
      <c r="A15" s="127" t="s">
        <v>14822</v>
      </c>
      <c r="B15" s="127" t="s">
        <v>14823</v>
      </c>
      <c r="C15" s="59"/>
      <c r="D15" s="59"/>
      <c r="E15" s="59"/>
      <c r="F15" s="297"/>
      <c r="G15" s="285"/>
      <c r="H15" s="59">
        <v>100000.0</v>
      </c>
      <c r="I15" s="59">
        <v>100000.0</v>
      </c>
      <c r="J15" s="59">
        <v>100000.0</v>
      </c>
      <c r="K15" s="59">
        <v>100000.0</v>
      </c>
      <c r="L15" s="59"/>
      <c r="M15" s="59"/>
      <c r="N15" s="59"/>
      <c r="P15" s="316" t="str">
        <f t="shared" ref="P15:R15" si="13">IF(ISBLANK(C15),"",C15/10000000)</f>
        <v/>
      </c>
      <c r="Q15" s="316" t="str">
        <f t="shared" si="13"/>
        <v/>
      </c>
      <c r="R15" s="316" t="str">
        <f t="shared" si="13"/>
        <v/>
      </c>
      <c r="S15" s="316" t="str">
        <f t="shared" si="3"/>
        <v>0.010</v>
      </c>
      <c r="T15" s="316" t="str">
        <f t="shared" si="4"/>
        <v>0.010</v>
      </c>
      <c r="U15" s="44"/>
    </row>
    <row r="16" ht="41.25" customHeight="1">
      <c r="A16" s="127" t="s">
        <v>14856</v>
      </c>
      <c r="B16" s="127" t="s">
        <v>14857</v>
      </c>
      <c r="C16" s="59">
        <v>1.64041262E8</v>
      </c>
      <c r="D16" s="59">
        <v>1.9720504E8</v>
      </c>
      <c r="E16" s="59">
        <v>2.74834595E8</v>
      </c>
      <c r="F16" s="297">
        <v>7.0945005E7</v>
      </c>
      <c r="G16" s="285">
        <v>2.04377808E8</v>
      </c>
      <c r="H16" s="59">
        <v>2.5E8</v>
      </c>
      <c r="I16" s="59">
        <v>2.5E8</v>
      </c>
      <c r="J16" s="59">
        <v>7.314E8</v>
      </c>
      <c r="K16" s="59">
        <v>7.314E8</v>
      </c>
      <c r="L16" s="59"/>
      <c r="M16" s="59">
        <v>4.814E8</v>
      </c>
      <c r="N16" s="59"/>
      <c r="P16" s="316" t="str">
        <f t="shared" ref="P16:R16" si="14">IF(ISBLANK(C16),"",C16/10000000)</f>
        <v>16.404</v>
      </c>
      <c r="Q16" s="316" t="str">
        <f t="shared" si="14"/>
        <v>19.721</v>
      </c>
      <c r="R16" s="316" t="str">
        <f t="shared" si="14"/>
        <v>27.483</v>
      </c>
      <c r="S16" s="316" t="str">
        <f t="shared" si="3"/>
        <v>25.000</v>
      </c>
      <c r="T16" s="316" t="str">
        <f t="shared" si="4"/>
        <v>73.140</v>
      </c>
      <c r="U16" s="44"/>
    </row>
    <row r="17" ht="19.5" customHeight="1">
      <c r="A17" s="127" t="s">
        <v>14902</v>
      </c>
      <c r="B17" s="127" t="s">
        <v>14904</v>
      </c>
      <c r="C17" s="59">
        <v>2.0E7</v>
      </c>
      <c r="D17" s="59">
        <v>2.0E7</v>
      </c>
      <c r="E17" s="59">
        <v>2.0E7</v>
      </c>
      <c r="F17" s="297">
        <v>2.0E7</v>
      </c>
      <c r="G17" s="285"/>
      <c r="H17" s="59">
        <v>2.0E7</v>
      </c>
      <c r="I17" s="59">
        <v>2.0E7</v>
      </c>
      <c r="J17" s="59">
        <v>2.0E7</v>
      </c>
      <c r="K17" s="59">
        <v>2.0E7</v>
      </c>
      <c r="L17" s="59"/>
      <c r="M17" s="59"/>
      <c r="N17" s="59"/>
      <c r="P17" s="316" t="str">
        <f t="shared" ref="P17:R17" si="15">IF(ISBLANK(C17),"",C17/10000000)</f>
        <v>2.000</v>
      </c>
      <c r="Q17" s="316" t="str">
        <f t="shared" si="15"/>
        <v>2.000</v>
      </c>
      <c r="R17" s="316" t="str">
        <f t="shared" si="15"/>
        <v>2.000</v>
      </c>
      <c r="S17" s="316" t="str">
        <f t="shared" si="3"/>
        <v>2.000</v>
      </c>
      <c r="T17" s="316" t="str">
        <f t="shared" si="4"/>
        <v>2.000</v>
      </c>
      <c r="U17" s="44"/>
    </row>
    <row r="18" ht="35.25" customHeight="1">
      <c r="A18" s="127" t="s">
        <v>14948</v>
      </c>
      <c r="B18" s="127" t="s">
        <v>14949</v>
      </c>
      <c r="C18" s="59">
        <v>245281.0</v>
      </c>
      <c r="D18" s="59">
        <v>115563.0</v>
      </c>
      <c r="E18" s="59">
        <v>973708.0</v>
      </c>
      <c r="F18" s="297">
        <v>681522.0</v>
      </c>
      <c r="G18" s="285">
        <v>647110.0</v>
      </c>
      <c r="H18" s="59">
        <v>1.0E8</v>
      </c>
      <c r="I18" s="59">
        <v>1.0E8</v>
      </c>
      <c r="J18" s="59">
        <v>800000.0</v>
      </c>
      <c r="K18" s="59">
        <v>800000.0</v>
      </c>
      <c r="L18" s="59"/>
      <c r="M18" s="59"/>
      <c r="N18" s="59">
        <v>9.92E7</v>
      </c>
      <c r="P18" s="316" t="str">
        <f t="shared" ref="P18:R18" si="16">IF(ISBLANK(C18),"",C18/10000000)</f>
        <v>0.025</v>
      </c>
      <c r="Q18" s="316" t="str">
        <f t="shared" si="16"/>
        <v>0.012</v>
      </c>
      <c r="R18" s="316" t="str">
        <f t="shared" si="16"/>
        <v>0.097</v>
      </c>
      <c r="S18" s="316" t="str">
        <f t="shared" si="3"/>
        <v>10.000</v>
      </c>
      <c r="T18" s="316" t="str">
        <f t="shared" si="4"/>
        <v>0.080</v>
      </c>
      <c r="U18" s="44"/>
    </row>
    <row r="19" ht="35.25" customHeight="1">
      <c r="A19" s="127" t="s">
        <v>14990</v>
      </c>
      <c r="B19" s="127" t="s">
        <v>14991</v>
      </c>
      <c r="C19" s="59">
        <v>1776.0</v>
      </c>
      <c r="D19" s="59"/>
      <c r="E19" s="59"/>
      <c r="F19" s="297"/>
      <c r="G19" s="285"/>
      <c r="H19" s="59"/>
      <c r="I19" s="59"/>
      <c r="J19" s="59"/>
      <c r="K19" s="59"/>
      <c r="L19" s="59"/>
      <c r="M19" s="59"/>
      <c r="N19" s="59"/>
      <c r="P19" s="316" t="str">
        <f t="shared" ref="P19:R19" si="17">IF(ISBLANK(C19),"",C19/10000000)</f>
        <v>0.000</v>
      </c>
      <c r="Q19" s="316" t="str">
        <f t="shared" si="17"/>
        <v/>
      </c>
      <c r="R19" s="316" t="str">
        <f t="shared" si="17"/>
        <v/>
      </c>
      <c r="S19" s="316" t="str">
        <f t="shared" si="3"/>
        <v/>
      </c>
      <c r="T19" s="316" t="str">
        <f t="shared" si="4"/>
        <v/>
      </c>
      <c r="U19" s="44"/>
    </row>
    <row r="20" ht="19.5" customHeight="1">
      <c r="A20" s="127" t="s">
        <v>15054</v>
      </c>
      <c r="B20" s="127" t="s">
        <v>15056</v>
      </c>
      <c r="C20" s="59">
        <v>4.34630603E8</v>
      </c>
      <c r="D20" s="59">
        <v>2.364078117E9</v>
      </c>
      <c r="E20" s="59">
        <v>3.305964246E9</v>
      </c>
      <c r="F20" s="297">
        <v>3.305964246E9</v>
      </c>
      <c r="G20" s="285"/>
      <c r="H20" s="59">
        <v>2.358833198E9</v>
      </c>
      <c r="I20" s="59">
        <v>2.358833198E9</v>
      </c>
      <c r="J20" s="59">
        <v>1.7885253E8</v>
      </c>
      <c r="K20" s="59">
        <v>4.2029393E7</v>
      </c>
      <c r="L20" s="59"/>
      <c r="M20" s="59"/>
      <c r="N20" s="59">
        <v>2.316803805E9</v>
      </c>
      <c r="P20" s="316" t="str">
        <f t="shared" ref="P20:R20" si="18">IF(ISBLANK(C20),"",C20/10000000)</f>
        <v>43.463</v>
      </c>
      <c r="Q20" s="316" t="str">
        <f t="shared" si="18"/>
        <v>236.408</v>
      </c>
      <c r="R20" s="316" t="str">
        <f t="shared" si="18"/>
        <v>330.596</v>
      </c>
      <c r="S20" s="316" t="str">
        <f t="shared" si="3"/>
        <v>235.883</v>
      </c>
      <c r="T20" s="316" t="str">
        <f t="shared" si="4"/>
        <v>4.203</v>
      </c>
      <c r="U20" s="44"/>
    </row>
    <row r="21" ht="19.5" customHeight="1">
      <c r="A21" s="127" t="s">
        <v>15103</v>
      </c>
      <c r="B21" s="127" t="s">
        <v>15106</v>
      </c>
      <c r="C21" s="59">
        <v>4520604.0</v>
      </c>
      <c r="D21" s="59">
        <v>5090222.0</v>
      </c>
      <c r="E21" s="59">
        <v>5474244.0</v>
      </c>
      <c r="F21" s="297">
        <v>4770815.0</v>
      </c>
      <c r="G21" s="285">
        <v>691857.0</v>
      </c>
      <c r="H21" s="59">
        <v>5000000.0</v>
      </c>
      <c r="I21" s="59">
        <v>5000000.0</v>
      </c>
      <c r="J21" s="59">
        <v>6000000.0</v>
      </c>
      <c r="K21" s="59">
        <v>6000000.0</v>
      </c>
      <c r="L21" s="59"/>
      <c r="M21" s="59">
        <v>1000000.0</v>
      </c>
      <c r="N21" s="59"/>
      <c r="P21" s="316" t="str">
        <f t="shared" ref="P21:R21" si="19">IF(ISBLANK(C21),"",C21/10000000)</f>
        <v>0.452</v>
      </c>
      <c r="Q21" s="316" t="str">
        <f t="shared" si="19"/>
        <v>0.509</v>
      </c>
      <c r="R21" s="316" t="str">
        <f t="shared" si="19"/>
        <v>0.547</v>
      </c>
      <c r="S21" s="316" t="str">
        <f t="shared" si="3"/>
        <v>0.500</v>
      </c>
      <c r="T21" s="316" t="str">
        <f t="shared" si="4"/>
        <v>0.600</v>
      </c>
      <c r="U21" s="44"/>
    </row>
    <row r="22" ht="19.5" customHeight="1">
      <c r="A22" s="127" t="s">
        <v>15135</v>
      </c>
      <c r="B22" s="127" t="s">
        <v>15137</v>
      </c>
      <c r="C22" s="59">
        <v>153750.0</v>
      </c>
      <c r="D22" s="59"/>
      <c r="E22" s="59">
        <v>19160.0</v>
      </c>
      <c r="F22" s="297">
        <v>16660.0</v>
      </c>
      <c r="G22" s="285">
        <v>3030.0</v>
      </c>
      <c r="H22" s="59"/>
      <c r="I22" s="59"/>
      <c r="J22" s="59"/>
      <c r="K22" s="59"/>
      <c r="L22" s="59"/>
      <c r="M22" s="59"/>
      <c r="N22" s="59"/>
      <c r="P22" s="316" t="str">
        <f t="shared" ref="P22:R22" si="20">IF(ISBLANK(C22),"",C22/10000000)</f>
        <v>0.015</v>
      </c>
      <c r="Q22" s="316" t="str">
        <f t="shared" si="20"/>
        <v/>
      </c>
      <c r="R22" s="316" t="str">
        <f t="shared" si="20"/>
        <v>0.002</v>
      </c>
      <c r="S22" s="316" t="str">
        <f t="shared" si="3"/>
        <v/>
      </c>
      <c r="T22" s="316" t="str">
        <f t="shared" si="4"/>
        <v/>
      </c>
      <c r="U22" s="44"/>
    </row>
    <row r="23" ht="19.5" customHeight="1">
      <c r="A23" s="127" t="s">
        <v>15161</v>
      </c>
      <c r="B23" s="127" t="s">
        <v>15163</v>
      </c>
      <c r="C23" s="59">
        <v>600.0</v>
      </c>
      <c r="D23" s="59">
        <v>9627300.0</v>
      </c>
      <c r="E23" s="59"/>
      <c r="F23" s="297"/>
      <c r="G23" s="285"/>
      <c r="H23" s="59"/>
      <c r="I23" s="59"/>
      <c r="J23" s="59"/>
      <c r="K23" s="59"/>
      <c r="L23" s="59"/>
      <c r="M23" s="59"/>
      <c r="N23" s="59"/>
      <c r="P23" s="316" t="str">
        <f t="shared" ref="P23:R23" si="21">IF(ISBLANK(C23),"",C23/10000000)</f>
        <v>0.000</v>
      </c>
      <c r="Q23" s="316" t="str">
        <f t="shared" si="21"/>
        <v>0.963</v>
      </c>
      <c r="R23" s="316" t="str">
        <f t="shared" si="21"/>
        <v/>
      </c>
      <c r="S23" s="316" t="str">
        <f t="shared" si="3"/>
        <v/>
      </c>
      <c r="T23" s="316" t="str">
        <f t="shared" si="4"/>
        <v/>
      </c>
      <c r="U23" s="44"/>
    </row>
    <row r="24" ht="35.25" customHeight="1">
      <c r="A24" s="127" t="s">
        <v>15194</v>
      </c>
      <c r="B24" s="127" t="s">
        <v>15196</v>
      </c>
      <c r="C24" s="59"/>
      <c r="D24" s="59">
        <v>7.5771647E7</v>
      </c>
      <c r="E24" s="59"/>
      <c r="F24" s="297"/>
      <c r="G24" s="285"/>
      <c r="H24" s="59"/>
      <c r="I24" s="59"/>
      <c r="J24" s="59"/>
      <c r="K24" s="59"/>
      <c r="L24" s="59"/>
      <c r="M24" s="59"/>
      <c r="N24" s="59"/>
      <c r="P24" s="316" t="str">
        <f t="shared" ref="P24:R24" si="22">IF(ISBLANK(C24),"",C24/10000000)</f>
        <v/>
      </c>
      <c r="Q24" s="316" t="str">
        <f t="shared" si="22"/>
        <v>7.577</v>
      </c>
      <c r="R24" s="316" t="str">
        <f t="shared" si="22"/>
        <v/>
      </c>
      <c r="S24" s="316" t="str">
        <f t="shared" si="3"/>
        <v/>
      </c>
      <c r="T24" s="316" t="str">
        <f t="shared" si="4"/>
        <v/>
      </c>
      <c r="U24" s="44"/>
    </row>
    <row r="25" ht="19.5" customHeight="1">
      <c r="A25" s="127"/>
      <c r="B25" s="127"/>
      <c r="C25" s="59"/>
      <c r="D25" s="59"/>
      <c r="E25" s="59"/>
      <c r="F25" s="297"/>
      <c r="G25" s="285"/>
      <c r="H25" s="59"/>
      <c r="I25" s="59"/>
      <c r="J25" s="59"/>
      <c r="K25" s="59"/>
      <c r="L25" s="59"/>
      <c r="M25" s="59"/>
      <c r="N25" s="59"/>
      <c r="P25" s="316" t="str">
        <f t="shared" ref="P25:R25" si="23">IF(ISBLANK(C25),"",C25/10000000)</f>
        <v/>
      </c>
      <c r="Q25" s="316" t="str">
        <f t="shared" si="23"/>
        <v/>
      </c>
      <c r="R25" s="316" t="str">
        <f t="shared" si="23"/>
        <v/>
      </c>
      <c r="S25" s="316" t="str">
        <f t="shared" si="3"/>
        <v/>
      </c>
      <c r="T25" s="316" t="str">
        <f t="shared" si="4"/>
        <v/>
      </c>
      <c r="U25" s="44"/>
    </row>
    <row r="26" ht="19.5" customHeight="1">
      <c r="A26" s="146" t="s">
        <v>15241</v>
      </c>
      <c r="B26" s="127"/>
      <c r="C26" s="59">
        <v>1.681078707E9</v>
      </c>
      <c r="D26" s="59">
        <v>3.973705123E9</v>
      </c>
      <c r="E26" s="59">
        <v>4.782638747E9</v>
      </c>
      <c r="F26" s="297">
        <v>3.709779559E9</v>
      </c>
      <c r="G26" s="285">
        <v>1.280448348E9</v>
      </c>
      <c r="H26" s="59">
        <v>4.458033198E9</v>
      </c>
      <c r="I26" s="59">
        <v>4.458033198E9</v>
      </c>
      <c r="J26" s="59">
        <v>3.66125253E9</v>
      </c>
      <c r="K26" s="59">
        <v>3.724429393E9</v>
      </c>
      <c r="L26" s="59"/>
      <c r="M26" s="59">
        <v>1.7024E9</v>
      </c>
      <c r="N26" s="59">
        <v>2.436003805E9</v>
      </c>
      <c r="P26" s="316" t="str">
        <f t="shared" ref="P26:R26" si="24">IF(ISBLANK(C26),"",C26/10000000)</f>
        <v>168.108</v>
      </c>
      <c r="Q26" s="316" t="str">
        <f t="shared" si="24"/>
        <v>397.371</v>
      </c>
      <c r="R26" s="316" t="str">
        <f t="shared" si="24"/>
        <v>478.264</v>
      </c>
      <c r="S26" s="316" t="str">
        <f t="shared" si="3"/>
        <v>445.803</v>
      </c>
      <c r="T26" s="316" t="str">
        <f t="shared" si="4"/>
        <v>372.443</v>
      </c>
      <c r="U26" s="44"/>
    </row>
    <row r="27" ht="19.5" customHeight="1">
      <c r="A27" s="127"/>
      <c r="B27" s="127"/>
      <c r="C27" s="59"/>
      <c r="D27" s="59"/>
      <c r="E27" s="59"/>
      <c r="F27" s="297"/>
      <c r="G27" s="285"/>
      <c r="H27" s="59"/>
      <c r="I27" s="59"/>
      <c r="J27" s="59"/>
      <c r="K27" s="59"/>
      <c r="L27" s="59"/>
      <c r="M27" s="59"/>
      <c r="N27" s="59"/>
      <c r="P27" s="316" t="str">
        <f t="shared" ref="P27:R27" si="25">IF(ISBLANK(C27),"",C27/10000000)</f>
        <v/>
      </c>
      <c r="Q27" s="316" t="str">
        <f t="shared" si="25"/>
        <v/>
      </c>
      <c r="R27" s="316" t="str">
        <f t="shared" si="25"/>
        <v/>
      </c>
      <c r="S27" s="316" t="str">
        <f t="shared" si="3"/>
        <v/>
      </c>
      <c r="T27" s="316" t="str">
        <f t="shared" si="4"/>
        <v/>
      </c>
      <c r="U27" s="44"/>
    </row>
    <row r="28" ht="19.5" customHeight="1">
      <c r="A28" s="127" t="s">
        <v>15293</v>
      </c>
      <c r="B28" s="127"/>
      <c r="C28" s="59"/>
      <c r="D28" s="59"/>
      <c r="E28" s="59"/>
      <c r="F28" s="297"/>
      <c r="G28" s="285"/>
      <c r="H28" s="59"/>
      <c r="I28" s="59"/>
      <c r="J28" s="59"/>
      <c r="K28" s="59"/>
      <c r="L28" s="59"/>
      <c r="M28" s="59"/>
      <c r="N28" s="59"/>
      <c r="P28" s="316" t="str">
        <f t="shared" ref="P28:R28" si="26">IF(ISBLANK(C28),"",C28/10000000)</f>
        <v/>
      </c>
      <c r="Q28" s="316" t="str">
        <f t="shared" si="26"/>
        <v/>
      </c>
      <c r="R28" s="316" t="str">
        <f t="shared" si="26"/>
        <v/>
      </c>
      <c r="S28" s="316" t="str">
        <f t="shared" si="3"/>
        <v/>
      </c>
      <c r="T28" s="316" t="str">
        <f t="shared" si="4"/>
        <v/>
      </c>
      <c r="U28" s="44"/>
    </row>
    <row r="29" ht="19.5" customHeight="1">
      <c r="A29" s="127" t="s">
        <v>15311</v>
      </c>
      <c r="B29" s="127" t="s">
        <v>15312</v>
      </c>
      <c r="C29" s="59">
        <v>1.48467488E8</v>
      </c>
      <c r="D29" s="59">
        <v>1.79515568E8</v>
      </c>
      <c r="E29" s="59">
        <v>1.93347221E8</v>
      </c>
      <c r="F29" s="297">
        <v>1.2468432E8</v>
      </c>
      <c r="G29" s="285">
        <v>5.875093E7</v>
      </c>
      <c r="H29" s="59">
        <v>2.5E8</v>
      </c>
      <c r="I29" s="59">
        <v>2.5E8</v>
      </c>
      <c r="J29" s="59">
        <v>2.5E8</v>
      </c>
      <c r="K29" s="59">
        <v>2.5E8</v>
      </c>
      <c r="L29" s="59"/>
      <c r="M29" s="59"/>
      <c r="N29" s="59"/>
      <c r="P29" s="316" t="str">
        <f t="shared" ref="P29:R29" si="27">IF(ISBLANK(C29),"",C29/10000000)</f>
        <v>14.847</v>
      </c>
      <c r="Q29" s="316" t="str">
        <f t="shared" si="27"/>
        <v>17.952</v>
      </c>
      <c r="R29" s="316" t="str">
        <f t="shared" si="27"/>
        <v>19.335</v>
      </c>
      <c r="S29" s="316" t="str">
        <f t="shared" si="3"/>
        <v>25.000</v>
      </c>
      <c r="T29" s="316" t="str">
        <f t="shared" si="4"/>
        <v>25.000</v>
      </c>
      <c r="U29" s="44"/>
    </row>
    <row r="30" ht="19.5" customHeight="1">
      <c r="A30" s="127" t="s">
        <v>15341</v>
      </c>
      <c r="B30" s="127" t="s">
        <v>15343</v>
      </c>
      <c r="C30" s="59">
        <v>6.8754826E7</v>
      </c>
      <c r="D30" s="59">
        <v>5.3874219E7</v>
      </c>
      <c r="E30" s="59">
        <v>3.4000327E7</v>
      </c>
      <c r="F30" s="297">
        <v>3.4000327E7</v>
      </c>
      <c r="G30" s="285"/>
      <c r="H30" s="59">
        <v>5.5E7</v>
      </c>
      <c r="I30" s="59">
        <v>5.5E7</v>
      </c>
      <c r="J30" s="59">
        <v>5.5E7</v>
      </c>
      <c r="K30" s="59">
        <v>5.5E7</v>
      </c>
      <c r="L30" s="59"/>
      <c r="M30" s="59"/>
      <c r="N30" s="59"/>
      <c r="P30" s="316" t="str">
        <f t="shared" ref="P30:R30" si="28">IF(ISBLANK(C30),"",C30/10000000)</f>
        <v>6.875</v>
      </c>
      <c r="Q30" s="316" t="str">
        <f t="shared" si="28"/>
        <v>5.387</v>
      </c>
      <c r="R30" s="316" t="str">
        <f t="shared" si="28"/>
        <v>3.400</v>
      </c>
      <c r="S30" s="316" t="str">
        <f t="shared" si="3"/>
        <v>5.500</v>
      </c>
      <c r="T30" s="316" t="str">
        <f t="shared" si="4"/>
        <v>5.500</v>
      </c>
      <c r="U30" s="44"/>
    </row>
    <row r="31" ht="19.5" customHeight="1">
      <c r="A31" s="127"/>
      <c r="B31" s="127"/>
      <c r="C31" s="59"/>
      <c r="D31" s="59"/>
      <c r="E31" s="59"/>
      <c r="F31" s="297"/>
      <c r="G31" s="285"/>
      <c r="H31" s="59"/>
      <c r="I31" s="59"/>
      <c r="J31" s="59"/>
      <c r="K31" s="59"/>
      <c r="L31" s="59"/>
      <c r="M31" s="59"/>
      <c r="N31" s="59"/>
      <c r="P31" s="316" t="str">
        <f t="shared" ref="P31:R31" si="29">IF(ISBLANK(C31),"",C31/10000000)</f>
        <v/>
      </c>
      <c r="Q31" s="316" t="str">
        <f t="shared" si="29"/>
        <v/>
      </c>
      <c r="R31" s="316" t="str">
        <f t="shared" si="29"/>
        <v/>
      </c>
      <c r="S31" s="316" t="str">
        <f t="shared" si="3"/>
        <v/>
      </c>
      <c r="T31" s="316" t="str">
        <f t="shared" si="4"/>
        <v/>
      </c>
      <c r="U31" s="44"/>
    </row>
    <row r="32" ht="19.5" customHeight="1">
      <c r="A32" s="146" t="s">
        <v>15411</v>
      </c>
      <c r="B32" s="127"/>
      <c r="C32" s="59">
        <v>2.17222314E8</v>
      </c>
      <c r="D32" s="59">
        <v>2.33389787E8</v>
      </c>
      <c r="E32" s="59">
        <v>2.27347548E8</v>
      </c>
      <c r="F32" s="297">
        <v>1.58684647E8</v>
      </c>
      <c r="G32" s="285">
        <v>5.875093E7</v>
      </c>
      <c r="H32" s="59">
        <v>3.05E8</v>
      </c>
      <c r="I32" s="59">
        <v>3.05E8</v>
      </c>
      <c r="J32" s="59">
        <v>3.05E8</v>
      </c>
      <c r="K32" s="59">
        <v>3.05E8</v>
      </c>
      <c r="L32" s="59"/>
      <c r="M32" s="59"/>
      <c r="N32" s="59"/>
      <c r="P32" s="316" t="str">
        <f t="shared" ref="P32:R32" si="30">IF(ISBLANK(C32),"",C32/10000000)</f>
        <v>21.722</v>
      </c>
      <c r="Q32" s="316" t="str">
        <f t="shared" si="30"/>
        <v>23.339</v>
      </c>
      <c r="R32" s="316" t="str">
        <f t="shared" si="30"/>
        <v>22.735</v>
      </c>
      <c r="S32" s="316" t="str">
        <f t="shared" si="3"/>
        <v>30.500</v>
      </c>
      <c r="T32" s="316" t="str">
        <f t="shared" si="4"/>
        <v>30.500</v>
      </c>
      <c r="U32" s="44"/>
    </row>
    <row r="33" ht="19.5" customHeight="1">
      <c r="A33" s="127"/>
      <c r="B33" s="127"/>
      <c r="C33" s="59"/>
      <c r="D33" s="59"/>
      <c r="E33" s="59"/>
      <c r="F33" s="297"/>
      <c r="G33" s="285"/>
      <c r="H33" s="59"/>
      <c r="I33" s="59"/>
      <c r="J33" s="59"/>
      <c r="K33" s="59"/>
      <c r="L33" s="59"/>
      <c r="M33" s="59"/>
      <c r="N33" s="59"/>
      <c r="P33" s="316" t="str">
        <f t="shared" ref="P33:R33" si="31">IF(ISBLANK(C33),"",C33/10000000)</f>
        <v/>
      </c>
      <c r="Q33" s="316" t="str">
        <f t="shared" si="31"/>
        <v/>
      </c>
      <c r="R33" s="316" t="str">
        <f t="shared" si="31"/>
        <v/>
      </c>
      <c r="S33" s="316" t="str">
        <f t="shared" si="3"/>
        <v/>
      </c>
      <c r="T33" s="316" t="str">
        <f t="shared" si="4"/>
        <v/>
      </c>
      <c r="U33" s="44"/>
    </row>
    <row r="34" ht="19.5" customHeight="1">
      <c r="A34" s="146" t="s">
        <v>15485</v>
      </c>
      <c r="B34" s="127"/>
      <c r="C34" s="59">
        <v>1.898301021E9</v>
      </c>
      <c r="D34" s="59">
        <v>4.20709491E9</v>
      </c>
      <c r="E34" s="59">
        <v>5.009986295E9</v>
      </c>
      <c r="F34" s="297">
        <v>3.868464206E9</v>
      </c>
      <c r="G34" s="285">
        <v>1.339199278E9</v>
      </c>
      <c r="H34" s="59">
        <v>4.763033198E9</v>
      </c>
      <c r="I34" s="59">
        <v>4.763033198E9</v>
      </c>
      <c r="J34" s="59">
        <v>3.96625253E9</v>
      </c>
      <c r="K34" s="59">
        <v>4.029429393E9</v>
      </c>
      <c r="L34" s="59"/>
      <c r="M34" s="59">
        <v>1.7024E9</v>
      </c>
      <c r="N34" s="59">
        <v>2.436003805E9</v>
      </c>
      <c r="P34" s="316" t="str">
        <f t="shared" ref="P34:R34" si="32">IF(ISBLANK(C34),"",C34/10000000)</f>
        <v>189.830</v>
      </c>
      <c r="Q34" s="316" t="str">
        <f t="shared" si="32"/>
        <v>420.709</v>
      </c>
      <c r="R34" s="316" t="str">
        <f t="shared" si="32"/>
        <v>500.999</v>
      </c>
      <c r="S34" s="316" t="str">
        <f t="shared" si="3"/>
        <v>476.303</v>
      </c>
      <c r="T34" s="316" t="str">
        <f t="shared" si="4"/>
        <v>402.943</v>
      </c>
      <c r="U34" s="44"/>
    </row>
    <row r="35" ht="19.5" customHeight="1">
      <c r="A35" s="250"/>
      <c r="B35" s="250"/>
      <c r="C35" s="237"/>
      <c r="D35" s="237"/>
      <c r="E35" s="237"/>
      <c r="F35" s="423"/>
      <c r="G35" s="329"/>
      <c r="H35" s="237"/>
      <c r="I35" s="237"/>
      <c r="J35" s="237"/>
      <c r="K35" s="237"/>
      <c r="L35" s="237"/>
      <c r="M35" s="237"/>
      <c r="N35" s="237"/>
      <c r="O35" s="242"/>
      <c r="P35" s="316" t="str">
        <f t="shared" ref="P35:R35" si="33">IF(ISBLANK(C35),"",C35/10000000)</f>
        <v/>
      </c>
      <c r="Q35" s="316" t="str">
        <f t="shared" si="33"/>
        <v/>
      </c>
      <c r="R35" s="316" t="str">
        <f t="shared" si="33"/>
        <v/>
      </c>
      <c r="S35" s="316" t="str">
        <f t="shared" si="3"/>
        <v/>
      </c>
      <c r="T35" s="316" t="str">
        <f t="shared" si="4"/>
        <v/>
      </c>
      <c r="U35" s="242"/>
    </row>
    <row r="36" ht="19.5" customHeight="1">
      <c r="A36" s="254"/>
      <c r="B36" s="254"/>
      <c r="C36" s="330"/>
      <c r="D36" s="330"/>
      <c r="E36" s="330"/>
      <c r="F36" s="425"/>
      <c r="G36" s="333"/>
      <c r="H36" s="330"/>
      <c r="I36" s="330"/>
      <c r="J36" s="330"/>
      <c r="K36" s="330"/>
      <c r="L36" s="330"/>
      <c r="M36" s="330"/>
      <c r="N36" s="330"/>
      <c r="P36" s="316" t="str">
        <f t="shared" ref="P36:R36" si="34">IF(ISBLANK(C36),"",C36/10000000)</f>
        <v/>
      </c>
      <c r="Q36" s="316" t="str">
        <f t="shared" si="34"/>
        <v/>
      </c>
      <c r="R36" s="316" t="str">
        <f t="shared" si="34"/>
        <v/>
      </c>
      <c r="S36" s="316" t="str">
        <f t="shared" si="3"/>
        <v/>
      </c>
      <c r="T36" s="316" t="str">
        <f t="shared" si="4"/>
        <v/>
      </c>
      <c r="U36" s="44"/>
    </row>
    <row r="37" ht="19.5" customHeight="1">
      <c r="A37" s="127" t="s">
        <v>1955</v>
      </c>
      <c r="B37" s="127"/>
      <c r="C37" s="59"/>
      <c r="D37" s="59"/>
      <c r="E37" s="59"/>
      <c r="F37" s="297"/>
      <c r="G37" s="285"/>
      <c r="H37" s="59"/>
      <c r="I37" s="59"/>
      <c r="J37" s="59"/>
      <c r="K37" s="59"/>
      <c r="L37" s="59"/>
      <c r="M37" s="59"/>
      <c r="N37" s="59"/>
      <c r="P37" s="316" t="str">
        <f t="shared" ref="P37:R37" si="35">IF(ISBLANK(C37),"",C37/10000000)</f>
        <v/>
      </c>
      <c r="Q37" s="316" t="str">
        <f t="shared" si="35"/>
        <v/>
      </c>
      <c r="R37" s="316" t="str">
        <f t="shared" si="35"/>
        <v/>
      </c>
      <c r="S37" s="316" t="str">
        <f t="shared" si="3"/>
        <v/>
      </c>
      <c r="T37" s="316" t="str">
        <f t="shared" si="4"/>
        <v/>
      </c>
      <c r="U37" s="44"/>
    </row>
    <row r="38" ht="19.5" customHeight="1">
      <c r="A38" s="127" t="s">
        <v>15639</v>
      </c>
      <c r="B38" s="127" t="s">
        <v>15642</v>
      </c>
      <c r="C38" s="59">
        <v>7.51300427E8</v>
      </c>
      <c r="D38" s="59">
        <v>8.63141289E8</v>
      </c>
      <c r="E38" s="59">
        <v>1.266493037E9</v>
      </c>
      <c r="F38" s="297">
        <v>2.92508886E8</v>
      </c>
      <c r="G38" s="285">
        <v>1.017824729E9</v>
      </c>
      <c r="H38" s="59">
        <v>1.15E9</v>
      </c>
      <c r="I38" s="59">
        <v>1.15E9</v>
      </c>
      <c r="J38" s="59">
        <v>1.7979E9</v>
      </c>
      <c r="K38" s="59">
        <v>1.7979E9</v>
      </c>
      <c r="L38" s="59"/>
      <c r="M38" s="59">
        <v>6.479E8</v>
      </c>
      <c r="N38" s="59"/>
      <c r="P38" s="316" t="str">
        <f t="shared" ref="P38:R38" si="36">IF(ISBLANK(C38),"",C38/10000000)</f>
        <v>75.130</v>
      </c>
      <c r="Q38" s="316" t="str">
        <f t="shared" si="36"/>
        <v>86.314</v>
      </c>
      <c r="R38" s="316" t="str">
        <f t="shared" si="36"/>
        <v>126.649</v>
      </c>
      <c r="S38" s="316" t="str">
        <f t="shared" si="3"/>
        <v>115.000</v>
      </c>
      <c r="T38" s="316" t="str">
        <f t="shared" si="4"/>
        <v>179.790</v>
      </c>
      <c r="U38" s="44"/>
    </row>
    <row r="39" ht="35.25" customHeight="1">
      <c r="A39" s="127" t="s">
        <v>15684</v>
      </c>
      <c r="B39" s="127" t="s">
        <v>15685</v>
      </c>
      <c r="C39" s="59">
        <v>1.0751727E7</v>
      </c>
      <c r="D39" s="59">
        <v>7603122.0</v>
      </c>
      <c r="E39" s="59">
        <v>8013571.0</v>
      </c>
      <c r="F39" s="297">
        <v>4430288.0</v>
      </c>
      <c r="G39" s="285">
        <v>2763783.0</v>
      </c>
      <c r="H39" s="59">
        <v>1.0E7</v>
      </c>
      <c r="I39" s="59">
        <v>1.0E7</v>
      </c>
      <c r="J39" s="59">
        <v>1.0E7</v>
      </c>
      <c r="K39" s="59">
        <v>1.0E7</v>
      </c>
      <c r="L39" s="59"/>
      <c r="M39" s="59"/>
      <c r="N39" s="59"/>
      <c r="P39" s="316" t="str">
        <f t="shared" ref="P39:R39" si="37">IF(ISBLANK(C39),"",C39/10000000)</f>
        <v>1.075</v>
      </c>
      <c r="Q39" s="316" t="str">
        <f t="shared" si="37"/>
        <v>0.760</v>
      </c>
      <c r="R39" s="316" t="str">
        <f t="shared" si="37"/>
        <v>0.801</v>
      </c>
      <c r="S39" s="316" t="str">
        <f t="shared" si="3"/>
        <v>1.000</v>
      </c>
      <c r="T39" s="316" t="str">
        <f t="shared" si="4"/>
        <v>1.000</v>
      </c>
      <c r="U39" s="44"/>
    </row>
    <row r="40" ht="35.25" customHeight="1">
      <c r="A40" s="127" t="s">
        <v>15701</v>
      </c>
      <c r="B40" s="127" t="s">
        <v>15702</v>
      </c>
      <c r="C40" s="59">
        <v>3.23526923E8</v>
      </c>
      <c r="D40" s="59">
        <v>3.94371659E8</v>
      </c>
      <c r="E40" s="59">
        <v>5.14638663E8</v>
      </c>
      <c r="F40" s="297">
        <v>1.05327884E8</v>
      </c>
      <c r="G40" s="285">
        <v>4.20768682E8</v>
      </c>
      <c r="H40" s="59">
        <v>5.0E8</v>
      </c>
      <c r="I40" s="59">
        <v>5.0E8</v>
      </c>
      <c r="J40" s="59">
        <v>9.062E8</v>
      </c>
      <c r="K40" s="59">
        <v>9.062E8</v>
      </c>
      <c r="L40" s="59"/>
      <c r="M40" s="59">
        <v>4.062E8</v>
      </c>
      <c r="N40" s="59"/>
      <c r="P40" s="316" t="str">
        <f t="shared" ref="P40:R40" si="38">IF(ISBLANK(C40),"",C40/10000000)</f>
        <v>32.353</v>
      </c>
      <c r="Q40" s="316" t="str">
        <f t="shared" si="38"/>
        <v>39.437</v>
      </c>
      <c r="R40" s="316" t="str">
        <f t="shared" si="38"/>
        <v>51.464</v>
      </c>
      <c r="S40" s="316" t="str">
        <f t="shared" si="3"/>
        <v>50.000</v>
      </c>
      <c r="T40" s="316" t="str">
        <f t="shared" si="4"/>
        <v>90.620</v>
      </c>
      <c r="U40" s="44"/>
    </row>
    <row r="41" ht="19.5" customHeight="1">
      <c r="A41" s="127"/>
      <c r="B41" s="127"/>
      <c r="C41" s="59"/>
      <c r="D41" s="59"/>
      <c r="E41" s="59"/>
      <c r="F41" s="297"/>
      <c r="G41" s="285"/>
      <c r="H41" s="59"/>
      <c r="I41" s="59"/>
      <c r="J41" s="59"/>
      <c r="K41" s="59"/>
      <c r="L41" s="59"/>
      <c r="M41" s="59"/>
      <c r="N41" s="59"/>
      <c r="P41" s="316" t="str">
        <f t="shared" ref="P41:R41" si="39">IF(ISBLANK(C41),"",C41/10000000)</f>
        <v/>
      </c>
      <c r="Q41" s="316" t="str">
        <f t="shared" si="39"/>
        <v/>
      </c>
      <c r="R41" s="316" t="str">
        <f t="shared" si="39"/>
        <v/>
      </c>
      <c r="S41" s="316" t="str">
        <f t="shared" si="3"/>
        <v/>
      </c>
      <c r="T41" s="316" t="str">
        <f t="shared" si="4"/>
        <v/>
      </c>
      <c r="U41" s="44"/>
    </row>
    <row r="42" ht="19.5" customHeight="1">
      <c r="A42" s="146" t="s">
        <v>15812</v>
      </c>
      <c r="B42" s="127"/>
      <c r="C42" s="59">
        <v>1.085579077E9</v>
      </c>
      <c r="D42" s="59">
        <v>1.26511607E9</v>
      </c>
      <c r="E42" s="59">
        <v>1.789145271E9</v>
      </c>
      <c r="F42" s="297">
        <v>4.02267058E8</v>
      </c>
      <c r="G42" s="285">
        <v>1.441357194E9</v>
      </c>
      <c r="H42" s="59">
        <v>1.66E9</v>
      </c>
      <c r="I42" s="59">
        <v>1.66E9</v>
      </c>
      <c r="J42" s="59">
        <v>2.7141E9</v>
      </c>
      <c r="K42" s="59">
        <v>2.7141E9</v>
      </c>
      <c r="L42" s="59"/>
      <c r="M42" s="59">
        <v>1.0541E9</v>
      </c>
      <c r="N42" s="59"/>
      <c r="P42" s="316" t="str">
        <f t="shared" ref="P42:R42" si="40">IF(ISBLANK(C42),"",C42/10000000)</f>
        <v>108.558</v>
      </c>
      <c r="Q42" s="316" t="str">
        <f t="shared" si="40"/>
        <v>126.512</v>
      </c>
      <c r="R42" s="316" t="str">
        <f t="shared" si="40"/>
        <v>178.915</v>
      </c>
      <c r="S42" s="316" t="str">
        <f t="shared" si="3"/>
        <v>166.000</v>
      </c>
      <c r="T42" s="316" t="str">
        <f t="shared" si="4"/>
        <v>271.410</v>
      </c>
      <c r="U42" s="44"/>
    </row>
    <row r="43" ht="19.5" customHeight="1">
      <c r="A43" s="127"/>
      <c r="B43" s="127"/>
      <c r="C43" s="59"/>
      <c r="D43" s="59"/>
      <c r="E43" s="59"/>
      <c r="F43" s="297"/>
      <c r="G43" s="285"/>
      <c r="H43" s="59"/>
      <c r="I43" s="59"/>
      <c r="J43" s="59"/>
      <c r="K43" s="59"/>
      <c r="L43" s="59"/>
      <c r="M43" s="59"/>
      <c r="N43" s="59"/>
      <c r="P43" s="316" t="str">
        <f t="shared" ref="P43:R43" si="41">IF(ISBLANK(C43),"",C43/10000000)</f>
        <v/>
      </c>
      <c r="Q43" s="316" t="str">
        <f t="shared" si="41"/>
        <v/>
      </c>
      <c r="R43" s="316" t="str">
        <f t="shared" si="41"/>
        <v/>
      </c>
      <c r="S43" s="316" t="str">
        <f t="shared" si="3"/>
        <v/>
      </c>
      <c r="T43" s="316" t="str">
        <f t="shared" si="4"/>
        <v/>
      </c>
      <c r="U43" s="44"/>
    </row>
    <row r="44" ht="19.5" customHeight="1">
      <c r="A44" s="127" t="s">
        <v>2786</v>
      </c>
      <c r="B44" s="127" t="s">
        <v>15863</v>
      </c>
      <c r="C44" s="59">
        <v>3.51831604E8</v>
      </c>
      <c r="D44" s="59">
        <v>4.48454284E8</v>
      </c>
      <c r="E44" s="59">
        <v>4.24062175E8</v>
      </c>
      <c r="F44" s="297">
        <v>4.24062175E8</v>
      </c>
      <c r="G44" s="285"/>
      <c r="H44" s="59">
        <v>5.41475E8</v>
      </c>
      <c r="I44" s="59">
        <v>5.41475E8</v>
      </c>
      <c r="J44" s="59">
        <v>4.9E8</v>
      </c>
      <c r="K44" s="59">
        <v>4.9E8</v>
      </c>
      <c r="L44" s="59"/>
      <c r="M44" s="59"/>
      <c r="N44" s="59">
        <v>5.1475E7</v>
      </c>
      <c r="P44" s="316" t="str">
        <f t="shared" ref="P44:R44" si="42">IF(ISBLANK(C44),"",C44/10000000)</f>
        <v>35.183</v>
      </c>
      <c r="Q44" s="316" t="str">
        <f t="shared" si="42"/>
        <v>44.845</v>
      </c>
      <c r="R44" s="316" t="str">
        <f t="shared" si="42"/>
        <v>42.406</v>
      </c>
      <c r="S44" s="316" t="str">
        <f t="shared" si="3"/>
        <v>54.148</v>
      </c>
      <c r="T44" s="316" t="str">
        <f t="shared" si="4"/>
        <v>49.000</v>
      </c>
      <c r="U44" s="44"/>
    </row>
    <row r="45" ht="19.5" customHeight="1">
      <c r="A45" s="127"/>
      <c r="B45" s="127"/>
      <c r="C45" s="59"/>
      <c r="D45" s="59"/>
      <c r="E45" s="59"/>
      <c r="F45" s="297"/>
      <c r="G45" s="285"/>
      <c r="H45" s="59"/>
      <c r="I45" s="59"/>
      <c r="J45" s="59"/>
      <c r="K45" s="59"/>
      <c r="L45" s="59"/>
      <c r="M45" s="59"/>
      <c r="N45" s="59"/>
      <c r="P45" s="316" t="str">
        <f t="shared" ref="P45:R45" si="43">IF(ISBLANK(C45),"",C45/10000000)</f>
        <v/>
      </c>
      <c r="Q45" s="316" t="str">
        <f t="shared" si="43"/>
        <v/>
      </c>
      <c r="R45" s="316" t="str">
        <f t="shared" si="43"/>
        <v/>
      </c>
      <c r="S45" s="316" t="str">
        <f t="shared" si="3"/>
        <v/>
      </c>
      <c r="T45" s="316" t="str">
        <f t="shared" si="4"/>
        <v/>
      </c>
      <c r="U45" s="44"/>
    </row>
    <row r="46" ht="19.5" customHeight="1">
      <c r="A46" s="146" t="s">
        <v>15896</v>
      </c>
      <c r="B46" s="127"/>
      <c r="C46" s="59">
        <v>3.335711702E9</v>
      </c>
      <c r="D46" s="59">
        <v>5.920665264E9</v>
      </c>
      <c r="E46" s="59">
        <v>7.223193741E9</v>
      </c>
      <c r="F46" s="297">
        <v>4.694793439E9</v>
      </c>
      <c r="G46" s="285">
        <v>2.780556471E9</v>
      </c>
      <c r="H46" s="59">
        <v>6.964508198E9</v>
      </c>
      <c r="I46" s="59">
        <v>6.964508198E9</v>
      </c>
      <c r="J46" s="59">
        <v>7.17035253E9</v>
      </c>
      <c r="K46" s="59">
        <v>7.233529393E9</v>
      </c>
      <c r="L46" s="59"/>
      <c r="M46" s="59">
        <v>2.7565E9</v>
      </c>
      <c r="N46" s="59">
        <v>2.487478805E9</v>
      </c>
      <c r="P46" s="316" t="str">
        <f t="shared" ref="P46:R46" si="44">IF(ISBLANK(C46),"",C46/10000000)</f>
        <v>333.571</v>
      </c>
      <c r="Q46" s="316" t="str">
        <f t="shared" si="44"/>
        <v>592.067</v>
      </c>
      <c r="R46" s="316" t="str">
        <f t="shared" si="44"/>
        <v>722.319</v>
      </c>
      <c r="S46" s="316" t="str">
        <f t="shared" si="3"/>
        <v>696.451</v>
      </c>
      <c r="T46" s="316" t="str">
        <f t="shared" si="4"/>
        <v>723.353</v>
      </c>
      <c r="U46" s="44"/>
    </row>
    <row r="47" ht="19.5" customHeight="1">
      <c r="A47" s="127"/>
      <c r="B47" s="127"/>
      <c r="C47" s="59"/>
      <c r="D47" s="59"/>
      <c r="E47" s="59"/>
      <c r="F47" s="297"/>
      <c r="G47" s="285"/>
      <c r="H47" s="59"/>
      <c r="I47" s="59"/>
      <c r="J47" s="59"/>
      <c r="K47" s="59"/>
      <c r="L47" s="59"/>
      <c r="M47" s="59"/>
      <c r="N47" s="59"/>
      <c r="P47" s="316" t="str">
        <f t="shared" ref="P47:R47" si="45">IF(ISBLANK(C47),"",C47/10000000)</f>
        <v/>
      </c>
      <c r="Q47" s="316" t="str">
        <f t="shared" si="45"/>
        <v/>
      </c>
      <c r="R47" s="316" t="str">
        <f t="shared" si="45"/>
        <v/>
      </c>
      <c r="S47" s="316" t="str">
        <f t="shared" si="3"/>
        <v/>
      </c>
      <c r="T47" s="316" t="str">
        <f t="shared" si="4"/>
        <v/>
      </c>
      <c r="U47" s="44"/>
    </row>
    <row r="48" ht="19.5" customHeight="1">
      <c r="A48" s="127" t="s">
        <v>15906</v>
      </c>
      <c r="B48" s="127"/>
      <c r="C48" s="59">
        <v>3.335811702E9</v>
      </c>
      <c r="D48" s="59">
        <v>5.920765264E9</v>
      </c>
      <c r="E48" s="59">
        <v>7.223293741E9</v>
      </c>
      <c r="F48" s="297">
        <v>4.694893439E9</v>
      </c>
      <c r="G48" s="285">
        <v>2.780556471E9</v>
      </c>
      <c r="H48" s="59">
        <v>6.964608198E9</v>
      </c>
      <c r="I48" s="59">
        <v>6.964608198E9</v>
      </c>
      <c r="J48" s="59">
        <v>7.17045253E9</v>
      </c>
      <c r="K48" s="59">
        <v>7.233629393E9</v>
      </c>
      <c r="L48" s="59"/>
      <c r="M48" s="59">
        <v>2.7565E9</v>
      </c>
      <c r="N48" s="59">
        <v>2.487478805E9</v>
      </c>
      <c r="P48" s="316" t="str">
        <f t="shared" ref="P48:R48" si="46">IF(ISBLANK(C48),"",C48/10000000)</f>
        <v>333.581</v>
      </c>
      <c r="Q48" s="316" t="str">
        <f t="shared" si="46"/>
        <v>592.077</v>
      </c>
      <c r="R48" s="316" t="str">
        <f t="shared" si="46"/>
        <v>722.329</v>
      </c>
      <c r="S48" s="316" t="str">
        <f t="shared" si="3"/>
        <v>696.461</v>
      </c>
      <c r="T48" s="316" t="str">
        <f t="shared" si="4"/>
        <v>723.363</v>
      </c>
      <c r="U48" s="44"/>
    </row>
    <row r="49" ht="19.5" customHeight="1">
      <c r="A49" s="127"/>
      <c r="B49" s="127"/>
      <c r="C49" s="59"/>
      <c r="D49" s="59"/>
      <c r="E49" s="59"/>
      <c r="F49" s="297"/>
      <c r="G49" s="285"/>
      <c r="H49" s="59"/>
      <c r="I49" s="59"/>
      <c r="J49" s="59"/>
      <c r="K49" s="59"/>
      <c r="L49" s="59"/>
      <c r="M49" s="59"/>
      <c r="N49" s="59"/>
      <c r="P49" s="316" t="str">
        <f t="shared" ref="P49:R49" si="47">IF(ISBLANK(C49),"",C49/10000000)</f>
        <v/>
      </c>
      <c r="Q49" s="316" t="str">
        <f t="shared" si="47"/>
        <v/>
      </c>
      <c r="R49" s="316" t="str">
        <f t="shared" si="47"/>
        <v/>
      </c>
      <c r="S49" s="316" t="str">
        <f t="shared" si="3"/>
        <v/>
      </c>
      <c r="T49" s="316" t="str">
        <f t="shared" si="4"/>
        <v/>
      </c>
      <c r="U49" s="44"/>
    </row>
    <row r="50" ht="19.5" customHeight="1">
      <c r="A50" s="127" t="s">
        <v>15941</v>
      </c>
      <c r="B50" s="127"/>
      <c r="C50" s="59"/>
      <c r="D50" s="59"/>
      <c r="E50" s="59"/>
      <c r="F50" s="297"/>
      <c r="G50" s="285"/>
      <c r="H50" s="59"/>
      <c r="I50" s="59"/>
      <c r="J50" s="59"/>
      <c r="K50" s="59"/>
      <c r="L50" s="59"/>
      <c r="M50" s="59"/>
      <c r="N50" s="59"/>
      <c r="P50" s="316" t="str">
        <f t="shared" ref="P50:R50" si="48">IF(ISBLANK(C50),"",C50/10000000)</f>
        <v/>
      </c>
      <c r="Q50" s="316" t="str">
        <f t="shared" si="48"/>
        <v/>
      </c>
      <c r="R50" s="316" t="str">
        <f t="shared" si="48"/>
        <v/>
      </c>
      <c r="S50" s="316" t="str">
        <f t="shared" si="3"/>
        <v/>
      </c>
      <c r="T50" s="316" t="str">
        <f t="shared" si="4"/>
        <v/>
      </c>
      <c r="U50" s="44"/>
    </row>
    <row r="51" ht="19.5" customHeight="1">
      <c r="A51" s="127"/>
      <c r="B51" s="127"/>
      <c r="C51" s="59"/>
      <c r="D51" s="59"/>
      <c r="E51" s="59"/>
      <c r="F51" s="297"/>
      <c r="G51" s="285"/>
      <c r="H51" s="59"/>
      <c r="I51" s="59"/>
      <c r="J51" s="59"/>
      <c r="K51" s="59"/>
      <c r="L51" s="59"/>
      <c r="M51" s="59"/>
      <c r="N51" s="59"/>
      <c r="P51" s="316" t="str">
        <f t="shared" ref="P51:R51" si="49">IF(ISBLANK(C51),"",C51/10000000)</f>
        <v/>
      </c>
      <c r="Q51" s="316" t="str">
        <f t="shared" si="49"/>
        <v/>
      </c>
      <c r="R51" s="316" t="str">
        <f t="shared" si="49"/>
        <v/>
      </c>
      <c r="S51" s="316" t="str">
        <f t="shared" si="3"/>
        <v/>
      </c>
      <c r="T51" s="316" t="str">
        <f t="shared" si="4"/>
        <v/>
      </c>
      <c r="U51" s="44"/>
    </row>
    <row r="52" ht="19.5" customHeight="1">
      <c r="A52" s="146" t="s">
        <v>11700</v>
      </c>
      <c r="B52" s="127"/>
      <c r="C52" s="59">
        <v>3.335811702E9</v>
      </c>
      <c r="D52" s="59">
        <v>5.920765264E9</v>
      </c>
      <c r="E52" s="59">
        <v>7.223293741E9</v>
      </c>
      <c r="F52" s="297">
        <v>4.694893439E9</v>
      </c>
      <c r="G52" s="285">
        <v>2.780556471E9</v>
      </c>
      <c r="H52" s="59">
        <v>6.964608198E9</v>
      </c>
      <c r="I52" s="59">
        <v>6.964608198E9</v>
      </c>
      <c r="J52" s="59">
        <v>7.17045253E9</v>
      </c>
      <c r="K52" s="59">
        <v>7.233629393E9</v>
      </c>
      <c r="L52" s="59"/>
      <c r="M52" s="59">
        <v>2.7565E9</v>
      </c>
      <c r="N52" s="59">
        <v>2.487478805E9</v>
      </c>
      <c r="P52" s="316" t="str">
        <f t="shared" ref="P52:R52" si="50">IF(ISBLANK(C52),"",C52/10000000)</f>
        <v>333.581</v>
      </c>
      <c r="Q52" s="316" t="str">
        <f t="shared" si="50"/>
        <v>592.077</v>
      </c>
      <c r="R52" s="316" t="str">
        <f t="shared" si="50"/>
        <v>722.329</v>
      </c>
      <c r="S52" s="316" t="str">
        <f t="shared" si="3"/>
        <v>696.461</v>
      </c>
      <c r="T52" s="316" t="str">
        <f t="shared" si="4"/>
        <v>723.363</v>
      </c>
      <c r="U52" s="44"/>
    </row>
    <row r="53" ht="19.5" customHeight="1">
      <c r="A53" s="127"/>
      <c r="B53" s="127"/>
      <c r="C53" s="59"/>
      <c r="D53" s="59"/>
      <c r="E53" s="59"/>
      <c r="F53" s="297"/>
      <c r="G53" s="285"/>
      <c r="H53" s="59"/>
      <c r="I53" s="59"/>
      <c r="J53" s="59"/>
      <c r="K53" s="59"/>
      <c r="L53" s="59"/>
      <c r="M53" s="59"/>
      <c r="N53" s="59"/>
      <c r="U53" s="44"/>
    </row>
  </sheetData>
  <mergeCells count="7">
    <mergeCell ref="P2:R2"/>
    <mergeCell ref="M2:N2"/>
    <mergeCell ref="J2:L2"/>
    <mergeCell ref="H2:I2"/>
    <mergeCell ref="C2:G2"/>
    <mergeCell ref="B2:B3"/>
    <mergeCell ref="A2:A3"/>
  </mergeCells>
  <hyperlinks>
    <hyperlink r:id="rId1" ref="I1"/>
  </hyperlinks>
  <drawing r:id="rId2"/>
  <extLst>
    <ext uri="{05C60535-1F16-4fd2-B633-F4F36F0B64E0}">
      <x14:sparklineGroups>
        <x14:sparklineGroup displayEmptyCellsAs="gap">
          <x14:colorSeries rgb="FF244061"/>
          <x14:sparklines>
            <x14:sparkline>
              <xm:f>'W02 425-428'!P5:T5</xm:f>
              <xm:sqref>U5</xm:sqref>
            </x14:sparkline>
          </x14:sparklines>
        </x14:sparklineGroup>
        <x14:sparklineGroup displayEmptyCellsAs="gap">
          <x14:colorSeries rgb="FF244061"/>
          <x14:sparklines>
            <x14:sparkline>
              <xm:f>'W02 425-428'!P8:T8</xm:f>
              <xm:sqref>U8</xm:sqref>
            </x14:sparkline>
          </x14:sparklines>
        </x14:sparklineGroup>
        <x14:sparklineGroup displayEmptyCellsAs="gap">
          <x14:colorSeries rgb="FF244061"/>
          <x14:sparklines>
            <x14:sparkline>
              <xm:f>'W02 425-428'!P9:T9</xm:f>
              <xm:sqref>U9</xm:sqref>
            </x14:sparkline>
          </x14:sparklines>
        </x14:sparklineGroup>
        <x14:sparklineGroup displayEmptyCellsAs="gap">
          <x14:colorSeries rgb="FF244061"/>
          <x14:sparklines>
            <x14:sparkline>
              <xm:f>'W02 425-428'!P10:T10</xm:f>
              <xm:sqref>U10</xm:sqref>
            </x14:sparkline>
          </x14:sparklines>
        </x14:sparklineGroup>
        <x14:sparklineGroup displayEmptyCellsAs="gap">
          <x14:colorSeries rgb="FF244061"/>
          <x14:sparklines>
            <x14:sparkline>
              <xm:f>'W02 425-428'!P12:T12</xm:f>
              <xm:sqref>U12</xm:sqref>
            </x14:sparkline>
          </x14:sparklines>
        </x14:sparklineGroup>
        <x14:sparklineGroup displayEmptyCellsAs="gap">
          <x14:colorSeries rgb="FF244061"/>
          <x14:sparklines>
            <x14:sparkline>
              <xm:f>'W02 425-428'!P13:T13</xm:f>
              <xm:sqref>U13</xm:sqref>
            </x14:sparkline>
          </x14:sparklines>
        </x14:sparklineGroup>
        <x14:sparklineGroup displayEmptyCellsAs="gap">
          <x14:colorSeries rgb="FF244061"/>
          <x14:sparklines>
            <x14:sparkline>
              <xm:f>'W02 425-428'!P14:T14</xm:f>
              <xm:sqref>U14</xm:sqref>
            </x14:sparkline>
          </x14:sparklines>
        </x14:sparklineGroup>
        <x14:sparklineGroup displayEmptyCellsAs="gap">
          <x14:colorSeries rgb="FF244061"/>
          <x14:sparklines>
            <x14:sparkline>
              <xm:f>'W02 425-428'!P15:T15</xm:f>
              <xm:sqref>U15</xm:sqref>
            </x14:sparkline>
          </x14:sparklines>
        </x14:sparklineGroup>
        <x14:sparklineGroup displayEmptyCellsAs="gap">
          <x14:colorSeries rgb="FF244061"/>
          <x14:sparklines>
            <x14:sparkline>
              <xm:f>'W02 425-428'!P16:T16</xm:f>
              <xm:sqref>U16</xm:sqref>
            </x14:sparkline>
          </x14:sparklines>
        </x14:sparklineGroup>
        <x14:sparklineGroup displayEmptyCellsAs="gap">
          <x14:colorSeries rgb="FF244061"/>
          <x14:sparklines>
            <x14:sparkline>
              <xm:f>'W02 425-428'!P17:T17</xm:f>
              <xm:sqref>U17</xm:sqref>
            </x14:sparkline>
          </x14:sparklines>
        </x14:sparklineGroup>
        <x14:sparklineGroup displayEmptyCellsAs="gap">
          <x14:colorSeries rgb="FF244061"/>
          <x14:sparklines>
            <x14:sparkline>
              <xm:f>'W02 425-428'!P18:T18</xm:f>
              <xm:sqref>U18</xm:sqref>
            </x14:sparkline>
          </x14:sparklines>
        </x14:sparklineGroup>
        <x14:sparklineGroup displayEmptyCellsAs="gap">
          <x14:colorSeries rgb="FF244061"/>
          <x14:sparklines>
            <x14:sparkline>
              <xm:f>'W02 425-428'!P19:T19</xm:f>
              <xm:sqref>U19</xm:sqref>
            </x14:sparkline>
          </x14:sparklines>
        </x14:sparklineGroup>
        <x14:sparklineGroup displayEmptyCellsAs="gap">
          <x14:colorSeries rgb="FF244061"/>
          <x14:sparklines>
            <x14:sparkline>
              <xm:f>'W02 425-428'!P20:T20</xm:f>
              <xm:sqref>U20</xm:sqref>
            </x14:sparkline>
          </x14:sparklines>
        </x14:sparklineGroup>
        <x14:sparklineGroup displayEmptyCellsAs="gap">
          <x14:colorSeries rgb="FF244061"/>
          <x14:sparklines>
            <x14:sparkline>
              <xm:f>'W02 425-428'!P21:T21</xm:f>
              <xm:sqref>U21</xm:sqref>
            </x14:sparkline>
          </x14:sparklines>
        </x14:sparklineGroup>
        <x14:sparklineGroup displayEmptyCellsAs="gap">
          <x14:colorSeries rgb="FF244061"/>
          <x14:sparklines>
            <x14:sparkline>
              <xm:f>'W02 425-428'!P22:T22</xm:f>
              <xm:sqref>U22</xm:sqref>
            </x14:sparkline>
          </x14:sparklines>
        </x14:sparklineGroup>
        <x14:sparklineGroup displayEmptyCellsAs="gap">
          <x14:colorSeries rgb="FF244061"/>
          <x14:sparklines>
            <x14:sparkline>
              <xm:f>'W02 425-428'!P23:T23</xm:f>
              <xm:sqref>U23</xm:sqref>
            </x14:sparkline>
          </x14:sparklines>
        </x14:sparklineGroup>
        <x14:sparklineGroup displayEmptyCellsAs="gap">
          <x14:colorSeries rgb="FF244061"/>
          <x14:sparklines>
            <x14:sparkline>
              <xm:f>'W02 425-428'!P24:T24</xm:f>
              <xm:sqref>U24</xm:sqref>
            </x14:sparkline>
          </x14:sparklines>
        </x14:sparklineGroup>
        <x14:sparklineGroup displayEmptyCellsAs="gap">
          <x14:colorSeries rgb="FF244061"/>
          <x14:sparklines>
            <x14:sparkline>
              <xm:f>'W02 425-428'!P26:T26</xm:f>
              <xm:sqref>U26</xm:sqref>
            </x14:sparkline>
          </x14:sparklines>
        </x14:sparklineGroup>
        <x14:sparklineGroup displayEmptyCellsAs="gap">
          <x14:colorSeries rgb="FF244061"/>
          <x14:sparklines>
            <x14:sparkline>
              <xm:f>'W02 425-428'!P29:T29</xm:f>
              <xm:sqref>U29</xm:sqref>
            </x14:sparkline>
          </x14:sparklines>
        </x14:sparklineGroup>
        <x14:sparklineGroup displayEmptyCellsAs="gap">
          <x14:colorSeries rgb="FF244061"/>
          <x14:sparklines>
            <x14:sparkline>
              <xm:f>'W02 425-428'!P30:T30</xm:f>
              <xm:sqref>U30</xm:sqref>
            </x14:sparkline>
          </x14:sparklines>
        </x14:sparklineGroup>
        <x14:sparklineGroup displayEmptyCellsAs="gap">
          <x14:colorSeries rgb="FF244061"/>
          <x14:sparklines>
            <x14:sparkline>
              <xm:f>'W02 425-428'!P32:T32</xm:f>
              <xm:sqref>U32</xm:sqref>
            </x14:sparkline>
          </x14:sparklines>
        </x14:sparklineGroup>
        <x14:sparklineGroup displayEmptyCellsAs="gap">
          <x14:colorSeries rgb="FF244061"/>
          <x14:sparklines>
            <x14:sparkline>
              <xm:f>'W02 425-428'!P34:T34</xm:f>
              <xm:sqref>U34</xm:sqref>
            </x14:sparkline>
          </x14:sparklines>
        </x14:sparklineGroup>
        <x14:sparklineGroup displayEmptyCellsAs="gap">
          <x14:colorSeries rgb="FF244061"/>
          <x14:sparklines>
            <x14:sparkline>
              <xm:f>'W02 425-428'!P38:T38</xm:f>
              <xm:sqref>U38</xm:sqref>
            </x14:sparkline>
          </x14:sparklines>
        </x14:sparklineGroup>
        <x14:sparklineGroup displayEmptyCellsAs="gap">
          <x14:colorSeries rgb="FF244061"/>
          <x14:sparklines>
            <x14:sparkline>
              <xm:f>'W02 425-428'!P39:T39</xm:f>
              <xm:sqref>U39</xm:sqref>
            </x14:sparkline>
          </x14:sparklines>
        </x14:sparklineGroup>
        <x14:sparklineGroup displayEmptyCellsAs="gap">
          <x14:colorSeries rgb="FF244061"/>
          <x14:sparklines>
            <x14:sparkline>
              <xm:f>'W02 425-428'!P40:T40</xm:f>
              <xm:sqref>U40</xm:sqref>
            </x14:sparkline>
          </x14:sparklines>
        </x14:sparklineGroup>
        <x14:sparklineGroup displayEmptyCellsAs="gap">
          <x14:colorSeries rgb="FF244061"/>
          <x14:sparklines>
            <x14:sparkline>
              <xm:f>'W02 425-428'!P42:T42</xm:f>
              <xm:sqref>U42</xm:sqref>
            </x14:sparkline>
          </x14:sparklines>
        </x14:sparklineGroup>
        <x14:sparklineGroup displayEmptyCellsAs="gap">
          <x14:colorSeries rgb="FF244061"/>
          <x14:sparklines>
            <x14:sparkline>
              <xm:f>'W02 425-428'!P44:T44</xm:f>
              <xm:sqref>U44</xm:sqref>
            </x14:sparkline>
          </x14:sparklines>
        </x14:sparklineGroup>
        <x14:sparklineGroup displayEmptyCellsAs="gap">
          <x14:colorSeries rgb="FF244061"/>
          <x14:sparklines>
            <x14:sparkline>
              <xm:f>'W02 425-428'!P46:T46</xm:f>
              <xm:sqref>U46</xm:sqref>
            </x14:sparkline>
          </x14:sparklines>
        </x14:sparklineGroup>
        <x14:sparklineGroup displayEmptyCellsAs="gap">
          <x14:colorSeries rgb="FF244061"/>
          <x14:sparklines>
            <x14:sparkline>
              <xm:f>'W02 425-428'!P48:T48</xm:f>
              <xm:sqref>U48</xm:sqref>
            </x14:sparkline>
          </x14:sparklines>
        </x14:sparklineGroup>
        <x14:sparklineGroup displayEmptyCellsAs="gap">
          <x14:colorSeries rgb="FF244061"/>
          <x14:sparklines>
            <x14:sparkline>
              <xm:f>'W02 425-428'!P52:T52</xm:f>
              <xm:sqref>U52</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20.57"/>
    <col customWidth="1" min="2" max="2" width="17.14"/>
    <col customWidth="1" min="3" max="3" width="11.86"/>
    <col customWidth="1" min="4" max="4" width="12.71"/>
    <col customWidth="1" min="5" max="5" width="13.14"/>
    <col customWidth="1" min="6" max="6" width="21.14"/>
    <col customWidth="1" min="7" max="7" width="17.14"/>
    <col customWidth="1" min="8" max="8" width="17.43"/>
    <col customWidth="1" min="9" max="9" width="10.86"/>
  </cols>
  <sheetData>
    <row r="1" ht="19.5" customHeight="1">
      <c r="B1" s="44" t="s">
        <v>57</v>
      </c>
      <c r="C1" s="43" t="s">
        <v>58</v>
      </c>
      <c r="D1" s="44"/>
      <c r="E1" s="44"/>
      <c r="F1" s="44"/>
      <c r="G1" s="44" t="s">
        <v>59</v>
      </c>
      <c r="H1" s="44"/>
      <c r="I1" s="57" t="str">
        <f>HYPERLINK("https://drive.google.com/open?id=0B8sY5vZfk1W5TmJJVDdUX2RyTWc&amp;authuser=0","see original PDF")</f>
        <v>see original PDF</v>
      </c>
    </row>
    <row r="2" ht="19.5" customHeight="1">
      <c r="A2" s="59" t="s">
        <v>62</v>
      </c>
      <c r="B2" s="59" t="s">
        <v>63</v>
      </c>
      <c r="C2" s="59" t="s">
        <v>64</v>
      </c>
      <c r="D2" s="59" t="s">
        <v>65</v>
      </c>
      <c r="E2" s="59" t="s">
        <v>66</v>
      </c>
      <c r="F2" s="59" t="s">
        <v>67</v>
      </c>
      <c r="G2" s="59" t="s">
        <v>68</v>
      </c>
      <c r="H2" s="59" t="s">
        <v>69</v>
      </c>
      <c r="I2" s="59" t="s">
        <v>70</v>
      </c>
    </row>
    <row r="3" ht="19.5" customHeight="1">
      <c r="A3" s="59"/>
      <c r="B3" s="59"/>
      <c r="C3" s="59"/>
      <c r="D3" s="59"/>
      <c r="E3" s="59"/>
      <c r="F3" s="59"/>
      <c r="G3" s="59"/>
      <c r="H3" s="59"/>
      <c r="I3" s="59"/>
    </row>
    <row r="4" ht="19.5" customHeight="1">
      <c r="A4" s="59" t="s">
        <v>71</v>
      </c>
      <c r="B4" s="61">
        <v>64.89</v>
      </c>
      <c r="C4" s="61">
        <v>56.87</v>
      </c>
      <c r="D4" s="61">
        <v>16.55</v>
      </c>
      <c r="E4" s="61">
        <v>218.95</v>
      </c>
      <c r="F4" s="61"/>
      <c r="G4" s="61">
        <v>106.69</v>
      </c>
      <c r="H4" s="61">
        <v>32.08</v>
      </c>
      <c r="I4" s="61">
        <v>496.02</v>
      </c>
    </row>
    <row r="5" ht="19.5" customHeight="1">
      <c r="A5" s="59" t="s">
        <v>72</v>
      </c>
      <c r="B5" s="61">
        <v>74.29</v>
      </c>
      <c r="C5" s="61">
        <v>63.39</v>
      </c>
      <c r="D5" s="61">
        <v>22.6</v>
      </c>
      <c r="E5" s="61">
        <v>246.7</v>
      </c>
      <c r="F5" s="61"/>
      <c r="G5" s="61">
        <v>119.38</v>
      </c>
      <c r="H5" s="61">
        <v>35.1</v>
      </c>
      <c r="I5" s="61">
        <v>561.45</v>
      </c>
    </row>
    <row r="6" ht="19.5" customHeight="1">
      <c r="A6" s="59" t="s">
        <v>73</v>
      </c>
      <c r="B6" s="61">
        <v>67.94</v>
      </c>
      <c r="C6" s="61">
        <v>75.68</v>
      </c>
      <c r="D6" s="61">
        <v>28.01</v>
      </c>
      <c r="E6" s="61">
        <v>265.27</v>
      </c>
      <c r="F6" s="61"/>
      <c r="G6" s="61">
        <v>122.14</v>
      </c>
      <c r="H6" s="61">
        <v>40.16</v>
      </c>
      <c r="I6" s="61">
        <v>599.21</v>
      </c>
    </row>
    <row r="7" ht="19.5" customHeight="1">
      <c r="A7" s="59" t="s">
        <v>74</v>
      </c>
      <c r="B7" s="61">
        <v>74.35</v>
      </c>
      <c r="C7" s="61">
        <v>72.51</v>
      </c>
      <c r="D7" s="61">
        <v>29.04</v>
      </c>
      <c r="E7" s="61">
        <v>324.95</v>
      </c>
      <c r="F7" s="61"/>
      <c r="G7" s="61">
        <v>154.84</v>
      </c>
      <c r="H7" s="61">
        <v>49.56</v>
      </c>
      <c r="I7" s="61">
        <v>705.25</v>
      </c>
    </row>
    <row r="8" ht="19.5" customHeight="1">
      <c r="A8" s="59" t="s">
        <v>75</v>
      </c>
      <c r="B8" s="61">
        <v>110.44</v>
      </c>
      <c r="C8" s="61">
        <v>88.61</v>
      </c>
      <c r="D8" s="61">
        <v>41.42</v>
      </c>
      <c r="E8" s="61">
        <v>442.01</v>
      </c>
      <c r="F8" s="61"/>
      <c r="G8" s="61">
        <v>310.45</v>
      </c>
      <c r="H8" s="61">
        <v>53.96</v>
      </c>
      <c r="I8" s="61">
        <v>1046.9</v>
      </c>
    </row>
    <row r="9" ht="19.5" customHeight="1">
      <c r="A9" s="59" t="s">
        <v>76</v>
      </c>
      <c r="B9" s="61">
        <v>118.18</v>
      </c>
      <c r="C9" s="61">
        <v>89.61</v>
      </c>
      <c r="D9" s="61">
        <v>46.11</v>
      </c>
      <c r="E9" s="61">
        <v>552.52</v>
      </c>
      <c r="F9" s="61"/>
      <c r="G9" s="61">
        <v>288.54</v>
      </c>
      <c r="H9" s="61">
        <v>62.25</v>
      </c>
      <c r="I9" s="61">
        <v>1157.21</v>
      </c>
    </row>
    <row r="10" ht="19.5" customHeight="1">
      <c r="A10" s="59" t="s">
        <v>77</v>
      </c>
      <c r="B10" s="61">
        <v>113.79</v>
      </c>
      <c r="C10" s="61">
        <v>91.33</v>
      </c>
      <c r="D10" s="61">
        <v>41.32</v>
      </c>
      <c r="E10" s="61">
        <v>683.21</v>
      </c>
      <c r="F10" s="61"/>
      <c r="G10" s="61">
        <v>465.14</v>
      </c>
      <c r="H10" s="61">
        <v>318.24</v>
      </c>
      <c r="I10" s="61">
        <v>1713.04</v>
      </c>
    </row>
    <row r="11" ht="19.5" customHeight="1">
      <c r="A11" s="59" t="s">
        <v>78</v>
      </c>
      <c r="B11" s="61">
        <v>151.75</v>
      </c>
      <c r="C11" s="61">
        <v>111.01</v>
      </c>
      <c r="D11" s="61">
        <v>56.34</v>
      </c>
      <c r="E11" s="61">
        <v>646.17</v>
      </c>
      <c r="F11" s="61"/>
      <c r="G11" s="61">
        <v>431.89</v>
      </c>
      <c r="H11" s="61">
        <v>178.15</v>
      </c>
      <c r="I11" s="61">
        <v>1575.31</v>
      </c>
    </row>
    <row r="12" ht="19.5" customHeight="1">
      <c r="A12" s="59" t="s">
        <v>79</v>
      </c>
      <c r="B12" s="61">
        <v>157.73</v>
      </c>
      <c r="C12" s="61">
        <v>105.85</v>
      </c>
      <c r="D12" s="61">
        <v>56.55</v>
      </c>
      <c r="E12" s="61">
        <v>632.13</v>
      </c>
      <c r="F12" s="61"/>
      <c r="G12" s="61">
        <v>630.16</v>
      </c>
      <c r="H12" s="61">
        <v>449.23</v>
      </c>
      <c r="I12" s="61">
        <v>2031.64</v>
      </c>
    </row>
    <row r="13" ht="19.5" customHeight="1">
      <c r="A13" s="59" t="s">
        <v>80</v>
      </c>
      <c r="B13" s="61">
        <v>173.48</v>
      </c>
      <c r="C13" s="61">
        <v>135.63</v>
      </c>
      <c r="D13" s="61">
        <v>70.35</v>
      </c>
      <c r="E13" s="61">
        <v>940.94</v>
      </c>
      <c r="F13" s="61"/>
      <c r="G13" s="61">
        <v>882.46</v>
      </c>
      <c r="H13" s="61">
        <v>132.36</v>
      </c>
      <c r="I13" s="61">
        <v>2335.21</v>
      </c>
    </row>
    <row r="14" ht="19.5" customHeight="1">
      <c r="A14" s="59" t="s">
        <v>81</v>
      </c>
      <c r="B14" s="61">
        <v>226.42</v>
      </c>
      <c r="C14" s="61">
        <v>127.1</v>
      </c>
      <c r="D14" s="61">
        <v>88.19</v>
      </c>
      <c r="E14" s="61">
        <v>1093.26</v>
      </c>
      <c r="F14" s="61" t="s">
        <v>82</v>
      </c>
      <c r="G14" s="61">
        <v>910.1</v>
      </c>
      <c r="H14" s="61">
        <v>331.47</v>
      </c>
      <c r="I14" s="61">
        <v>2776.54</v>
      </c>
    </row>
    <row r="15" ht="19.5" customHeight="1">
      <c r="A15" s="59" t="s">
        <v>83</v>
      </c>
      <c r="B15" s="61">
        <v>267.97</v>
      </c>
      <c r="C15" s="61">
        <v>153.13</v>
      </c>
      <c r="D15" s="61">
        <v>99.2</v>
      </c>
      <c r="E15" s="61">
        <v>1148.75</v>
      </c>
      <c r="F15" s="61">
        <v>0.01</v>
      </c>
      <c r="G15" s="61">
        <v>1054.41</v>
      </c>
      <c r="H15" s="61">
        <v>238.65</v>
      </c>
      <c r="I15" s="61">
        <v>2962.12</v>
      </c>
    </row>
    <row r="16" ht="19.5" customHeight="1">
      <c r="A16" s="59" t="s">
        <v>85</v>
      </c>
      <c r="B16" s="61">
        <v>304.15</v>
      </c>
      <c r="C16" s="61">
        <v>139.81</v>
      </c>
      <c r="D16" s="61">
        <v>128.21</v>
      </c>
      <c r="E16" s="61">
        <v>2.95</v>
      </c>
      <c r="F16" s="61">
        <v>1030.82</v>
      </c>
      <c r="G16" s="61">
        <v>1111.13</v>
      </c>
      <c r="H16" s="61">
        <v>265.07</v>
      </c>
      <c r="I16" s="61">
        <v>2982.14</v>
      </c>
    </row>
    <row r="17" ht="19.5" customHeight="1">
      <c r="A17" s="59" t="s">
        <v>86</v>
      </c>
      <c r="B17" s="61">
        <v>494.0</v>
      </c>
      <c r="C17" s="61">
        <v>202.5</v>
      </c>
      <c r="D17" s="61">
        <v>132.0</v>
      </c>
      <c r="E17" s="61">
        <v>45.0</v>
      </c>
      <c r="F17" s="61">
        <v>1394.78</v>
      </c>
      <c r="G17" s="61">
        <v>1533.63</v>
      </c>
      <c r="H17" s="61">
        <v>348.08</v>
      </c>
      <c r="I17" s="61">
        <v>4150.0</v>
      </c>
    </row>
    <row r="18" ht="19.5" customHeight="1">
      <c r="A18" s="59" t="s">
        <v>87</v>
      </c>
      <c r="B18" s="61">
        <v>505.0</v>
      </c>
      <c r="C18" s="61">
        <v>322.5</v>
      </c>
      <c r="D18" s="61">
        <v>203.67</v>
      </c>
      <c r="E18" s="61"/>
      <c r="F18" s="61">
        <v>1495.58</v>
      </c>
      <c r="G18" s="61">
        <v>1653.78</v>
      </c>
      <c r="H18" s="61">
        <v>298.96</v>
      </c>
      <c r="I18" s="61">
        <v>4479.48</v>
      </c>
    </row>
    <row r="19">
      <c r="A19" s="44"/>
      <c r="B19" s="44"/>
      <c r="C19" s="44"/>
      <c r="D19" s="44"/>
      <c r="E19" s="44"/>
      <c r="F19" s="44"/>
      <c r="G19" s="44"/>
      <c r="H19" s="44"/>
      <c r="I19" s="44"/>
    </row>
    <row r="20" ht="42.75" customHeight="1">
      <c r="A20" s="44"/>
      <c r="B20" s="44"/>
      <c r="C20" s="44"/>
      <c r="D20" s="44"/>
      <c r="E20" s="44"/>
      <c r="F20" s="44"/>
      <c r="G20" s="44"/>
      <c r="H20" s="44"/>
      <c r="I20" s="44"/>
    </row>
  </sheetData>
  <hyperlinks>
    <hyperlink r:id="rId1" ref="I1"/>
  </hyperlinks>
  <drawing r:id="rId2"/>
  <extLst>
    <ext uri="{05C60535-1F16-4fd2-B633-F4F36F0B64E0}">
      <x14:sparklineGroups>
        <x14:sparklineGroup displayEmptyCellsAs="gap">
          <x14:colorSeries rgb="FF4F6128"/>
          <x14:sparklines>
            <x14:sparkline>
              <xm:f>'PRE03 101'!B4:B18</xm:f>
              <xm:sqref>B20</xm:sqref>
            </x14:sparkline>
          </x14:sparklines>
        </x14:sparklineGroup>
        <x14:sparklineGroup displayEmptyCellsAs="gap">
          <x14:colorSeries rgb="FF4F6128"/>
          <x14:sparklines>
            <x14:sparkline>
              <xm:f>'PRE03 101'!C4:C18</xm:f>
              <xm:sqref>C20</xm:sqref>
            </x14:sparkline>
          </x14:sparklines>
        </x14:sparklineGroup>
        <x14:sparklineGroup displayEmptyCellsAs="gap">
          <x14:colorSeries rgb="FF4F6128"/>
          <x14:sparklines>
            <x14:sparkline>
              <xm:f>'PRE03 101'!D4:D18</xm:f>
              <xm:sqref>D20</xm:sqref>
            </x14:sparkline>
          </x14:sparklines>
        </x14:sparklineGroup>
        <x14:sparklineGroup displayEmptyCellsAs="gap">
          <x14:colorSeries rgb="FF4F6128"/>
          <x14:sparklines>
            <x14:sparkline>
              <xm:f>'PRE03 101'!E4:E18</xm:f>
              <xm:sqref>E20</xm:sqref>
            </x14:sparkline>
          </x14:sparklines>
        </x14:sparklineGroup>
        <x14:sparklineGroup displayEmptyCellsAs="gap">
          <x14:colorSeries rgb="FF4F6128"/>
          <x14:sparklines>
            <x14:sparkline>
              <xm:f>'PRE03 101'!F4:F18</xm:f>
              <xm:sqref>F20</xm:sqref>
            </x14:sparkline>
          </x14:sparklines>
        </x14:sparklineGroup>
        <x14:sparklineGroup displayEmptyCellsAs="gap">
          <x14:colorSeries rgb="FF4F6128"/>
          <x14:sparklines>
            <x14:sparkline>
              <xm:f>'PRE03 101'!G4:G18</xm:f>
              <xm:sqref>G20</xm:sqref>
            </x14:sparkline>
          </x14:sparklines>
        </x14:sparklineGroup>
        <x14:sparklineGroup displayEmptyCellsAs="gap">
          <x14:colorSeries rgb="FF4F6128"/>
          <x14:sparklines>
            <x14:sparkline>
              <xm:f>'PRE03 101'!H4:H18</xm:f>
              <xm:sqref>H20</xm:sqref>
            </x14:sparkline>
          </x14:sparklines>
        </x14:sparklineGroup>
        <x14:sparklineGroup displayEmptyCellsAs="gap">
          <x14:colorSeries rgb="FF4F6128"/>
          <x14:sparklines>
            <x14:sparkline>
              <xm:f>'PRE03 101'!I4:I18</xm:f>
              <xm:sqref>I20</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7.29" defaultRowHeight="15.0"/>
  <cols>
    <col customWidth="1" min="1" max="1" width="41.0"/>
    <col customWidth="1" min="2" max="9" width="10.43"/>
    <col customWidth="1" min="10" max="10" width="11.71"/>
    <col customWidth="1" min="11" max="11" width="11.14"/>
    <col customWidth="1" min="12" max="12" width="19.43"/>
  </cols>
  <sheetData>
    <row r="1">
      <c r="A1" s="27" t="s">
        <v>173</v>
      </c>
      <c r="C1" s="51"/>
      <c r="D1" s="51"/>
      <c r="E1" s="51"/>
      <c r="F1" s="51"/>
      <c r="G1" s="51"/>
      <c r="H1" s="36" t="s">
        <v>39</v>
      </c>
      <c r="I1" s="51"/>
      <c r="J1" s="51"/>
      <c r="K1" s="98" t="str">
        <f>HYPERLINK("https://drive.google.com/open?id=0B8sY5vZfk1W5WGlSczhibzBfTG8&amp;authuser=0","see original PDF")</f>
        <v>see original PDF</v>
      </c>
      <c r="L1" s="83"/>
    </row>
    <row r="2" ht="19.5" customHeight="1">
      <c r="A2" s="99" t="s">
        <v>185</v>
      </c>
      <c r="B2" s="100" t="s">
        <v>190</v>
      </c>
      <c r="C2" s="100" t="s">
        <v>195</v>
      </c>
      <c r="D2" s="100" t="s">
        <v>196</v>
      </c>
      <c r="E2" s="100" t="s">
        <v>197</v>
      </c>
      <c r="F2" s="100" t="s">
        <v>198</v>
      </c>
      <c r="G2" s="100" t="s">
        <v>199</v>
      </c>
      <c r="H2" s="100" t="s">
        <v>200</v>
      </c>
      <c r="I2" s="100" t="s">
        <v>201</v>
      </c>
      <c r="J2" s="100" t="s">
        <v>202</v>
      </c>
      <c r="K2" s="100" t="s">
        <v>203</v>
      </c>
      <c r="L2" s="122"/>
    </row>
    <row r="3" ht="19.5" customHeight="1">
      <c r="A3" s="75"/>
      <c r="B3" s="69"/>
      <c r="C3" s="69"/>
      <c r="D3" s="69"/>
      <c r="E3" s="69"/>
      <c r="F3" s="69"/>
      <c r="G3" s="69"/>
      <c r="H3" s="69"/>
      <c r="I3" s="69"/>
      <c r="J3" s="69"/>
      <c r="K3" s="75"/>
      <c r="L3" s="83"/>
    </row>
    <row r="4" ht="19.5" customHeight="1">
      <c r="A4" s="99" t="s">
        <v>264</v>
      </c>
      <c r="B4" s="69"/>
      <c r="C4" s="69"/>
      <c r="D4" s="69"/>
      <c r="E4" s="69"/>
      <c r="F4" s="69"/>
      <c r="G4" s="69"/>
      <c r="H4" s="69"/>
      <c r="I4" s="69"/>
      <c r="J4" s="69"/>
      <c r="K4" s="75"/>
      <c r="L4" s="83"/>
    </row>
    <row r="5" ht="19.5" customHeight="1">
      <c r="A5" s="75"/>
      <c r="B5" s="69"/>
      <c r="C5" s="69"/>
      <c r="D5" s="69"/>
      <c r="E5" s="69"/>
      <c r="F5" s="69"/>
      <c r="G5" s="69"/>
      <c r="H5" s="69"/>
      <c r="I5" s="69"/>
      <c r="J5" s="69"/>
      <c r="K5" s="75"/>
      <c r="L5" s="83"/>
    </row>
    <row r="6" ht="19.5" customHeight="1">
      <c r="A6" s="75" t="s">
        <v>270</v>
      </c>
      <c r="B6" s="145"/>
      <c r="C6" s="145"/>
      <c r="D6" s="145"/>
      <c r="E6" s="145"/>
      <c r="F6" s="145">
        <v>0.02</v>
      </c>
      <c r="G6" s="145">
        <v>0.02</v>
      </c>
      <c r="H6" s="145">
        <v>0.02</v>
      </c>
      <c r="I6" s="145">
        <v>0.02</v>
      </c>
      <c r="J6" s="145">
        <v>0.02</v>
      </c>
      <c r="K6" s="145">
        <v>0.02</v>
      </c>
      <c r="L6" s="83"/>
    </row>
    <row r="7" ht="19.5" customHeight="1">
      <c r="A7" s="75"/>
      <c r="B7" s="145"/>
      <c r="C7" s="145"/>
      <c r="D7" s="145"/>
      <c r="E7" s="145"/>
      <c r="F7" s="145"/>
      <c r="G7" s="145"/>
      <c r="H7" s="145"/>
      <c r="I7" s="145"/>
      <c r="J7" s="145"/>
      <c r="K7" s="145"/>
      <c r="L7" s="83"/>
    </row>
    <row r="8" ht="19.5" customHeight="1">
      <c r="A8" s="99" t="s">
        <v>15205</v>
      </c>
      <c r="B8" s="145"/>
      <c r="C8" s="145"/>
      <c r="D8" s="145"/>
      <c r="E8" s="145"/>
      <c r="F8" s="145"/>
      <c r="G8" s="145"/>
      <c r="H8" s="145"/>
      <c r="I8" s="145"/>
      <c r="J8" s="145"/>
      <c r="K8" s="145"/>
      <c r="L8" s="83"/>
    </row>
    <row r="9" ht="19.5" customHeight="1">
      <c r="A9" s="75" t="s">
        <v>15208</v>
      </c>
      <c r="B9" s="145">
        <v>552.52</v>
      </c>
      <c r="C9" s="145">
        <v>683.21</v>
      </c>
      <c r="D9" s="145">
        <v>646.17</v>
      </c>
      <c r="E9" s="145">
        <v>632.13</v>
      </c>
      <c r="F9" s="145">
        <v>940.94</v>
      </c>
      <c r="G9" s="145">
        <v>1093.26</v>
      </c>
      <c r="H9" s="145">
        <v>1148.75</v>
      </c>
      <c r="I9" s="145">
        <v>2.95</v>
      </c>
      <c r="J9" s="145">
        <v>45.0</v>
      </c>
      <c r="K9" s="145"/>
      <c r="L9" s="83"/>
    </row>
    <row r="10" ht="19.5" customHeight="1">
      <c r="A10" s="75" t="s">
        <v>2365</v>
      </c>
      <c r="B10" s="145"/>
      <c r="C10" s="145"/>
      <c r="D10" s="145"/>
      <c r="E10" s="145"/>
      <c r="F10" s="145"/>
      <c r="G10" s="145"/>
      <c r="H10" s="145">
        <v>0.01</v>
      </c>
      <c r="I10" s="145">
        <v>1030.82</v>
      </c>
      <c r="J10" s="145">
        <v>1394.78</v>
      </c>
      <c r="K10" s="145">
        <v>1495.58</v>
      </c>
      <c r="L10" s="83"/>
    </row>
    <row r="11" ht="19.5" customHeight="1">
      <c r="A11" s="75" t="s">
        <v>15235</v>
      </c>
      <c r="B11" s="145">
        <v>188.59</v>
      </c>
      <c r="C11" s="145">
        <v>179.68</v>
      </c>
      <c r="D11" s="145">
        <v>238.67</v>
      </c>
      <c r="E11" s="145">
        <v>245.19</v>
      </c>
      <c r="F11" s="145">
        <v>293.73</v>
      </c>
      <c r="G11" s="145">
        <v>378.64</v>
      </c>
      <c r="H11" s="145">
        <v>444.12</v>
      </c>
      <c r="I11" s="145">
        <v>536.62</v>
      </c>
      <c r="J11" s="145">
        <v>735.0</v>
      </c>
      <c r="K11" s="145">
        <v>927.89</v>
      </c>
      <c r="L11" s="83"/>
    </row>
    <row r="12" ht="19.5" customHeight="1">
      <c r="A12" s="75"/>
      <c r="B12" s="145"/>
      <c r="C12" s="145"/>
      <c r="D12" s="145"/>
      <c r="E12" s="145"/>
      <c r="F12" s="145"/>
      <c r="G12" s="145"/>
      <c r="H12" s="145"/>
      <c r="I12" s="145"/>
      <c r="J12" s="145"/>
      <c r="K12" s="145"/>
      <c r="L12" s="83"/>
    </row>
    <row r="13" ht="19.5" customHeight="1">
      <c r="A13" s="421" t="s">
        <v>15253</v>
      </c>
      <c r="B13" s="145">
        <v>741.11</v>
      </c>
      <c r="C13" s="145">
        <v>862.89</v>
      </c>
      <c r="D13" s="145">
        <v>884.84</v>
      </c>
      <c r="E13" s="145">
        <v>877.32</v>
      </c>
      <c r="F13" s="145">
        <v>1234.67</v>
      </c>
      <c r="G13" s="145">
        <v>1471.9</v>
      </c>
      <c r="H13" s="145">
        <v>1592.87</v>
      </c>
      <c r="I13" s="145">
        <v>1570.39</v>
      </c>
      <c r="J13" s="145">
        <v>2174.78</v>
      </c>
      <c r="K13" s="145">
        <v>2423.47</v>
      </c>
      <c r="L13" s="83"/>
    </row>
    <row r="14" ht="19.5" customHeight="1">
      <c r="A14" s="75"/>
      <c r="B14" s="145"/>
      <c r="C14" s="145"/>
      <c r="D14" s="145"/>
      <c r="E14" s="145"/>
      <c r="F14" s="145"/>
      <c r="G14" s="145"/>
      <c r="H14" s="145"/>
      <c r="I14" s="145"/>
      <c r="J14" s="145"/>
      <c r="K14" s="145"/>
      <c r="L14" s="83"/>
    </row>
    <row r="15" ht="19.5" customHeight="1">
      <c r="A15" s="99" t="s">
        <v>15283</v>
      </c>
      <c r="B15" s="145"/>
      <c r="C15" s="145"/>
      <c r="D15" s="145"/>
      <c r="E15" s="145"/>
      <c r="F15" s="145"/>
      <c r="G15" s="145"/>
      <c r="H15" s="145"/>
      <c r="I15" s="145"/>
      <c r="J15" s="145"/>
      <c r="K15" s="145"/>
      <c r="L15" s="83"/>
    </row>
    <row r="16" ht="19.5" customHeight="1">
      <c r="A16" s="75" t="s">
        <v>15289</v>
      </c>
      <c r="B16" s="145">
        <v>205.51</v>
      </c>
      <c r="C16" s="145">
        <v>352.02</v>
      </c>
      <c r="D16" s="145">
        <v>244.6</v>
      </c>
      <c r="E16" s="145">
        <v>288.04</v>
      </c>
      <c r="F16" s="145">
        <v>583.69</v>
      </c>
      <c r="G16" s="145">
        <v>608.98</v>
      </c>
      <c r="H16" s="145">
        <v>620.25</v>
      </c>
      <c r="I16" s="145">
        <v>610.45</v>
      </c>
      <c r="J16" s="145">
        <v>899.76</v>
      </c>
      <c r="K16" s="145">
        <v>744.1</v>
      </c>
      <c r="L16" s="83"/>
    </row>
    <row r="17" ht="19.5" customHeight="1">
      <c r="A17" s="75" t="s">
        <v>15307</v>
      </c>
      <c r="B17" s="145">
        <v>89.61</v>
      </c>
      <c r="C17" s="145">
        <v>91.33</v>
      </c>
      <c r="D17" s="145">
        <v>111.01</v>
      </c>
      <c r="E17" s="145">
        <v>105.85</v>
      </c>
      <c r="F17" s="145">
        <v>135.63</v>
      </c>
      <c r="G17" s="145">
        <v>127.1</v>
      </c>
      <c r="H17" s="145">
        <v>153.13</v>
      </c>
      <c r="I17" s="145">
        <v>139.81</v>
      </c>
      <c r="J17" s="145">
        <v>202.5</v>
      </c>
      <c r="K17" s="145">
        <v>322.5</v>
      </c>
      <c r="L17" s="83"/>
    </row>
    <row r="18" ht="19.5" customHeight="1">
      <c r="A18" s="75" t="s">
        <v>15318</v>
      </c>
      <c r="B18" s="145">
        <v>59.36</v>
      </c>
      <c r="C18" s="145">
        <v>89.12</v>
      </c>
      <c r="D18" s="145">
        <v>156.77</v>
      </c>
      <c r="E18" s="145">
        <v>146.5</v>
      </c>
      <c r="F18" s="145">
        <v>249.3</v>
      </c>
      <c r="G18" s="145">
        <v>237.31</v>
      </c>
      <c r="H18" s="145">
        <v>357.54</v>
      </c>
      <c r="I18" s="145">
        <v>396.42</v>
      </c>
      <c r="J18" s="145">
        <v>425.22</v>
      </c>
      <c r="K18" s="145">
        <v>490.46</v>
      </c>
      <c r="L18" s="83"/>
    </row>
    <row r="19" ht="19.5" customHeight="1">
      <c r="A19" s="75"/>
      <c r="B19" s="145"/>
      <c r="C19" s="145"/>
      <c r="D19" s="145"/>
      <c r="E19" s="145"/>
      <c r="F19" s="145"/>
      <c r="G19" s="145"/>
      <c r="H19" s="145"/>
      <c r="I19" s="145"/>
      <c r="J19" s="145"/>
      <c r="K19" s="145"/>
      <c r="L19" s="83"/>
    </row>
    <row r="20" ht="19.5" customHeight="1">
      <c r="A20" s="421" t="s">
        <v>15336</v>
      </c>
      <c r="B20" s="145">
        <v>354.48</v>
      </c>
      <c r="C20" s="145">
        <v>532.47</v>
      </c>
      <c r="D20" s="145">
        <v>512.38</v>
      </c>
      <c r="E20" s="145">
        <v>540.38</v>
      </c>
      <c r="F20" s="145">
        <v>968.62</v>
      </c>
      <c r="G20" s="145">
        <v>973.39</v>
      </c>
      <c r="H20" s="145">
        <v>1130.93</v>
      </c>
      <c r="I20" s="145">
        <v>1146.68</v>
      </c>
      <c r="J20" s="145">
        <v>1527.48</v>
      </c>
      <c r="K20" s="145">
        <v>1557.06</v>
      </c>
      <c r="L20" s="83"/>
    </row>
    <row r="21" ht="19.5" customHeight="1">
      <c r="A21" s="75"/>
      <c r="B21" s="145"/>
      <c r="C21" s="145"/>
      <c r="D21" s="145"/>
      <c r="E21" s="145"/>
      <c r="F21" s="145"/>
      <c r="G21" s="145"/>
      <c r="H21" s="145"/>
      <c r="I21" s="145"/>
      <c r="J21" s="145"/>
      <c r="K21" s="145"/>
      <c r="L21" s="83"/>
    </row>
    <row r="22" ht="19.5" customHeight="1">
      <c r="A22" s="421" t="s">
        <v>15362</v>
      </c>
      <c r="B22" s="145">
        <v>1095.59</v>
      </c>
      <c r="C22" s="145">
        <v>1395.37</v>
      </c>
      <c r="D22" s="145">
        <v>1397.22</v>
      </c>
      <c r="E22" s="145">
        <v>1417.7</v>
      </c>
      <c r="F22" s="145">
        <v>2203.29</v>
      </c>
      <c r="G22" s="145">
        <v>2445.29</v>
      </c>
      <c r="H22" s="145">
        <v>2723.8</v>
      </c>
      <c r="I22" s="145">
        <v>2717.07</v>
      </c>
      <c r="J22" s="145">
        <v>3702.26</v>
      </c>
      <c r="K22" s="145">
        <v>3980.53</v>
      </c>
      <c r="L22" s="83"/>
    </row>
    <row r="23" ht="19.5" customHeight="1">
      <c r="A23" s="75"/>
      <c r="B23" s="145"/>
      <c r="C23" s="145"/>
      <c r="D23" s="145"/>
      <c r="E23" s="145"/>
      <c r="F23" s="145"/>
      <c r="G23" s="145"/>
      <c r="H23" s="145"/>
      <c r="I23" s="145"/>
      <c r="J23" s="145"/>
      <c r="K23" s="145"/>
      <c r="L23" s="83"/>
    </row>
    <row r="24" ht="19.5" customHeight="1">
      <c r="A24" s="75" t="s">
        <v>15384</v>
      </c>
      <c r="B24" s="145"/>
      <c r="C24" s="145"/>
      <c r="D24" s="145"/>
      <c r="E24" s="145"/>
      <c r="F24" s="145"/>
      <c r="G24" s="145"/>
      <c r="H24" s="145"/>
      <c r="I24" s="145"/>
      <c r="J24" s="145"/>
      <c r="K24" s="145"/>
      <c r="L24" s="83"/>
    </row>
    <row r="25" ht="19.5" customHeight="1">
      <c r="A25" s="75" t="s">
        <v>15391</v>
      </c>
      <c r="B25" s="145">
        <v>3.42</v>
      </c>
      <c r="C25" s="145">
        <v>3.93</v>
      </c>
      <c r="D25" s="145">
        <v>4.44</v>
      </c>
      <c r="E25" s="145">
        <v>2.69</v>
      </c>
      <c r="F25" s="145">
        <v>4.7</v>
      </c>
      <c r="G25" s="145">
        <v>6.03</v>
      </c>
      <c r="H25" s="145">
        <v>8.98</v>
      </c>
      <c r="I25" s="145">
        <v>5.38</v>
      </c>
      <c r="J25" s="145">
        <v>8.0</v>
      </c>
      <c r="K25" s="145">
        <v>6.6</v>
      </c>
      <c r="L25" s="83"/>
    </row>
    <row r="26" ht="19.5" customHeight="1">
      <c r="A26" s="75" t="s">
        <v>15410</v>
      </c>
      <c r="B26" s="145">
        <v>58.2</v>
      </c>
      <c r="C26" s="145">
        <v>313.74</v>
      </c>
      <c r="D26" s="145">
        <v>173.66</v>
      </c>
      <c r="E26" s="145">
        <v>446.25</v>
      </c>
      <c r="F26" s="145">
        <v>127.23</v>
      </c>
      <c r="G26" s="145">
        <v>325.22</v>
      </c>
      <c r="H26" s="145">
        <v>229.33</v>
      </c>
      <c r="I26" s="145">
        <v>259.69</v>
      </c>
      <c r="J26" s="145">
        <v>339.73</v>
      </c>
      <c r="K26" s="145">
        <v>292.36</v>
      </c>
      <c r="L26" s="83"/>
    </row>
    <row r="27" ht="19.5" customHeight="1">
      <c r="A27" s="75"/>
      <c r="B27" s="145"/>
      <c r="C27" s="145"/>
      <c r="D27" s="145"/>
      <c r="E27" s="145"/>
      <c r="F27" s="145"/>
      <c r="G27" s="145"/>
      <c r="H27" s="145"/>
      <c r="I27" s="145"/>
      <c r="J27" s="145"/>
      <c r="K27" s="145"/>
      <c r="L27" s="83"/>
    </row>
    <row r="28" ht="19.5" customHeight="1">
      <c r="A28" s="421" t="s">
        <v>15443</v>
      </c>
      <c r="B28" s="145">
        <v>61.62</v>
      </c>
      <c r="C28" s="145">
        <v>317.67</v>
      </c>
      <c r="D28" s="145">
        <v>178.1</v>
      </c>
      <c r="E28" s="145">
        <v>448.94</v>
      </c>
      <c r="F28" s="145">
        <v>131.93</v>
      </c>
      <c r="G28" s="145">
        <v>331.25</v>
      </c>
      <c r="H28" s="145">
        <v>238.32</v>
      </c>
      <c r="I28" s="145">
        <v>265.07</v>
      </c>
      <c r="J28" s="145">
        <v>347.73</v>
      </c>
      <c r="K28" s="145">
        <v>298.96</v>
      </c>
      <c r="L28" s="83"/>
    </row>
    <row r="29" ht="19.5" customHeight="1">
      <c r="A29" s="75"/>
      <c r="B29" s="145"/>
      <c r="C29" s="145"/>
      <c r="D29" s="145"/>
      <c r="E29" s="145"/>
      <c r="F29" s="145"/>
      <c r="G29" s="145"/>
      <c r="H29" s="145"/>
      <c r="I29" s="145"/>
      <c r="J29" s="145"/>
      <c r="K29" s="145"/>
      <c r="L29" s="83"/>
    </row>
    <row r="30" ht="19.5" customHeight="1">
      <c r="A30" s="75" t="s">
        <v>639</v>
      </c>
      <c r="B30" s="145"/>
      <c r="C30" s="145"/>
      <c r="D30" s="145"/>
      <c r="E30" s="145">
        <v>165.0</v>
      </c>
      <c r="F30" s="145"/>
      <c r="G30" s="145"/>
      <c r="H30" s="145"/>
      <c r="I30" s="145"/>
      <c r="J30" s="145">
        <v>100.0</v>
      </c>
      <c r="K30" s="145">
        <v>200.0</v>
      </c>
      <c r="L30" s="83"/>
    </row>
    <row r="31" ht="19.5" customHeight="1">
      <c r="A31" s="75"/>
      <c r="B31" s="145"/>
      <c r="C31" s="145"/>
      <c r="D31" s="145"/>
      <c r="E31" s="145"/>
      <c r="F31" s="145"/>
      <c r="G31" s="145"/>
      <c r="H31" s="145"/>
      <c r="I31" s="145"/>
      <c r="J31" s="145"/>
      <c r="K31" s="145"/>
      <c r="L31" s="83"/>
    </row>
    <row r="32" ht="19.5" customHeight="1">
      <c r="A32" s="421" t="s">
        <v>15513</v>
      </c>
      <c r="B32" s="145">
        <v>1157.21</v>
      </c>
      <c r="C32" s="145">
        <v>1713.04</v>
      </c>
      <c r="D32" s="145">
        <v>1575.31</v>
      </c>
      <c r="E32" s="145">
        <v>2031.64</v>
      </c>
      <c r="F32" s="145">
        <v>2335.23</v>
      </c>
      <c r="G32" s="145">
        <v>2776.56</v>
      </c>
      <c r="H32" s="145">
        <v>2962.14</v>
      </c>
      <c r="I32" s="145">
        <v>2982.16</v>
      </c>
      <c r="J32" s="145">
        <v>4150.02</v>
      </c>
      <c r="K32" s="145">
        <v>4479.5</v>
      </c>
      <c r="L32" s="83"/>
    </row>
    <row r="33" ht="19.5" customHeight="1">
      <c r="A33" s="83"/>
      <c r="B33" s="422"/>
      <c r="C33" s="422"/>
      <c r="D33" s="422"/>
      <c r="E33" s="422"/>
      <c r="F33" s="422"/>
      <c r="G33" s="422"/>
      <c r="H33" s="422"/>
      <c r="I33" s="422"/>
      <c r="J33" s="422"/>
      <c r="K33" s="136"/>
      <c r="L33" s="83"/>
    </row>
    <row r="34" ht="19.5" customHeight="1">
      <c r="A34" s="83"/>
      <c r="B34" s="422"/>
      <c r="C34" s="422"/>
      <c r="D34" s="422"/>
      <c r="E34" s="422"/>
      <c r="F34" s="422"/>
      <c r="G34" s="422"/>
      <c r="H34" s="422"/>
      <c r="I34" s="422"/>
      <c r="J34" s="422"/>
      <c r="K34" s="136"/>
      <c r="L34" s="83"/>
    </row>
    <row r="35" ht="19.5" customHeight="1">
      <c r="A35" s="83"/>
      <c r="B35" s="422"/>
      <c r="C35" s="422"/>
      <c r="D35" s="422"/>
      <c r="E35" s="422"/>
      <c r="F35" s="422"/>
      <c r="G35" s="422"/>
      <c r="H35" s="422"/>
      <c r="I35" s="422"/>
      <c r="J35" s="422"/>
      <c r="K35" s="136"/>
      <c r="L35" s="83"/>
    </row>
    <row r="36" ht="19.5" customHeight="1">
      <c r="A36" s="424" t="s">
        <v>15566</v>
      </c>
      <c r="B36" s="422"/>
      <c r="C36" s="422"/>
      <c r="D36" s="422"/>
      <c r="E36" s="422"/>
      <c r="F36" s="422"/>
      <c r="G36" s="422"/>
      <c r="H36" s="422"/>
      <c r="I36" s="422"/>
      <c r="J36" s="422"/>
      <c r="K36" s="136"/>
      <c r="L36" s="83"/>
    </row>
    <row r="37" ht="19.5" customHeight="1">
      <c r="A37" s="83"/>
      <c r="B37" s="422"/>
      <c r="C37" s="422"/>
      <c r="D37" s="422"/>
      <c r="E37" s="422"/>
      <c r="F37" s="422"/>
      <c r="G37" s="422"/>
      <c r="H37" s="422"/>
      <c r="I37" s="422"/>
      <c r="J37" s="422"/>
      <c r="K37" s="136"/>
      <c r="L37" s="83"/>
    </row>
    <row r="38" ht="19.5" customHeight="1">
      <c r="A38" s="99" t="s">
        <v>15586</v>
      </c>
      <c r="B38" s="426" t="s">
        <v>15587</v>
      </c>
      <c r="C38" s="426" t="s">
        <v>15597</v>
      </c>
      <c r="D38" s="426" t="s">
        <v>15599</v>
      </c>
      <c r="E38" s="426" t="s">
        <v>15600</v>
      </c>
      <c r="F38" s="426" t="s">
        <v>15602</v>
      </c>
      <c r="G38" s="426" t="s">
        <v>15603</v>
      </c>
      <c r="H38" s="426" t="s">
        <v>15604</v>
      </c>
      <c r="I38" s="426" t="s">
        <v>15605</v>
      </c>
      <c r="J38" s="427" t="s">
        <v>202</v>
      </c>
      <c r="K38" s="427" t="s">
        <v>203</v>
      </c>
      <c r="L38" s="83"/>
    </row>
    <row r="39" ht="19.5" customHeight="1">
      <c r="A39" s="75"/>
      <c r="B39" s="145"/>
      <c r="C39" s="145"/>
      <c r="D39" s="145"/>
      <c r="E39" s="145"/>
      <c r="F39" s="145"/>
      <c r="G39" s="145"/>
      <c r="H39" s="145"/>
      <c r="I39" s="145"/>
      <c r="J39" s="145"/>
      <c r="K39" s="262"/>
      <c r="L39" s="83"/>
    </row>
    <row r="40" ht="19.5" customHeight="1">
      <c r="A40" s="75" t="s">
        <v>15629</v>
      </c>
      <c r="B40" s="145"/>
      <c r="C40" s="145"/>
      <c r="D40" s="145"/>
      <c r="E40" s="145"/>
      <c r="F40" s="145"/>
      <c r="G40" s="145"/>
      <c r="H40" s="145"/>
      <c r="I40" s="145"/>
      <c r="J40" s="145"/>
      <c r="K40" s="262"/>
      <c r="L40" s="83"/>
    </row>
    <row r="41" ht="19.5" customHeight="1">
      <c r="A41" s="75" t="s">
        <v>650</v>
      </c>
      <c r="B41" s="145">
        <v>303.08</v>
      </c>
      <c r="C41" s="145">
        <v>296.1</v>
      </c>
      <c r="D41" s="145">
        <v>317.0</v>
      </c>
      <c r="E41" s="145">
        <v>386.05</v>
      </c>
      <c r="F41" s="145">
        <v>598.15</v>
      </c>
      <c r="G41" s="145">
        <v>658.49</v>
      </c>
      <c r="H41" s="145">
        <v>747.79</v>
      </c>
      <c r="I41" s="145">
        <v>822.24</v>
      </c>
      <c r="J41" s="145">
        <v>832.0</v>
      </c>
      <c r="K41" s="262">
        <v>1239.5</v>
      </c>
      <c r="L41" s="83"/>
    </row>
    <row r="42" ht="19.5" customHeight="1">
      <c r="A42" s="75" t="s">
        <v>108</v>
      </c>
      <c r="B42" s="145">
        <v>87.56</v>
      </c>
      <c r="C42" s="145">
        <v>88.14</v>
      </c>
      <c r="D42" s="145">
        <v>99.38</v>
      </c>
      <c r="E42" s="145">
        <v>123.83</v>
      </c>
      <c r="F42" s="145">
        <v>168.95</v>
      </c>
      <c r="G42" s="145">
        <v>199.41</v>
      </c>
      <c r="H42" s="145">
        <v>217.53</v>
      </c>
      <c r="I42" s="145">
        <v>245.49</v>
      </c>
      <c r="J42" s="145">
        <v>292.26</v>
      </c>
      <c r="K42" s="262"/>
      <c r="L42" s="83"/>
    </row>
    <row r="43" ht="19.5" customHeight="1">
      <c r="A43" s="75" t="s">
        <v>15669</v>
      </c>
      <c r="B43" s="145">
        <v>75.37</v>
      </c>
      <c r="C43" s="145">
        <v>97.52</v>
      </c>
      <c r="D43" s="145">
        <v>94.87</v>
      </c>
      <c r="E43" s="145">
        <v>105.77</v>
      </c>
      <c r="F43" s="145">
        <v>105.33</v>
      </c>
      <c r="G43" s="145">
        <v>120.57</v>
      </c>
      <c r="H43" s="145">
        <v>136.11</v>
      </c>
      <c r="I43" s="145">
        <v>149.53</v>
      </c>
      <c r="J43" s="145">
        <v>144.86</v>
      </c>
      <c r="K43" s="262">
        <v>143.45</v>
      </c>
      <c r="L43" s="83"/>
    </row>
    <row r="44" ht="19.5" customHeight="1">
      <c r="A44" s="75" t="s">
        <v>15686</v>
      </c>
      <c r="B44" s="145">
        <v>15.0</v>
      </c>
      <c r="C44" s="145">
        <v>24.16</v>
      </c>
      <c r="D44" s="145">
        <v>17.68</v>
      </c>
      <c r="E44" s="145">
        <v>35.01</v>
      </c>
      <c r="F44" s="145">
        <v>30.51</v>
      </c>
      <c r="G44" s="145">
        <v>30.01</v>
      </c>
      <c r="H44" s="145">
        <v>25.18</v>
      </c>
      <c r="I44" s="145">
        <v>27.28</v>
      </c>
      <c r="J44" s="145">
        <v>28.73</v>
      </c>
      <c r="K44" s="262">
        <v>23.32</v>
      </c>
      <c r="L44" s="83"/>
    </row>
    <row r="45" ht="19.5" customHeight="1">
      <c r="A45" s="75" t="s">
        <v>15691</v>
      </c>
      <c r="B45" s="145">
        <v>14.94</v>
      </c>
      <c r="C45" s="145">
        <v>16.95</v>
      </c>
      <c r="D45" s="145">
        <v>20.69</v>
      </c>
      <c r="E45" s="145">
        <v>26.65</v>
      </c>
      <c r="F45" s="145">
        <v>27.62</v>
      </c>
      <c r="G45" s="145">
        <v>35.49</v>
      </c>
      <c r="H45" s="145">
        <v>44.95</v>
      </c>
      <c r="I45" s="145">
        <v>55.9</v>
      </c>
      <c r="J45" s="145">
        <v>39.62</v>
      </c>
      <c r="K45" s="262">
        <v>46.02</v>
      </c>
      <c r="L45" s="83"/>
    </row>
    <row r="46" ht="19.5" customHeight="1">
      <c r="A46" s="75" t="s">
        <v>658</v>
      </c>
      <c r="B46" s="145">
        <v>116.02</v>
      </c>
      <c r="C46" s="145">
        <v>116.84</v>
      </c>
      <c r="D46" s="145">
        <v>150.8</v>
      </c>
      <c r="E46" s="145">
        <v>164.95</v>
      </c>
      <c r="F46" s="145">
        <v>130.15</v>
      </c>
      <c r="G46" s="145">
        <v>162.07</v>
      </c>
      <c r="H46" s="145">
        <v>233.95</v>
      </c>
      <c r="I46" s="145">
        <v>286.42</v>
      </c>
      <c r="J46" s="145">
        <v>358.99</v>
      </c>
      <c r="K46" s="262">
        <v>566.12</v>
      </c>
      <c r="L46" s="83"/>
    </row>
    <row r="47" ht="19.5" customHeight="1">
      <c r="A47" s="75" t="s">
        <v>15712</v>
      </c>
      <c r="B47" s="145">
        <v>3.1</v>
      </c>
      <c r="C47" s="145">
        <v>4.64</v>
      </c>
      <c r="D47" s="145">
        <v>8.67</v>
      </c>
      <c r="E47" s="145">
        <v>7.91</v>
      </c>
      <c r="F47" s="145">
        <v>6.07</v>
      </c>
      <c r="G47" s="145">
        <v>9.08</v>
      </c>
      <c r="H47" s="145">
        <v>11.17</v>
      </c>
      <c r="I47" s="145">
        <v>16.13</v>
      </c>
      <c r="J47" s="145">
        <v>19.66</v>
      </c>
      <c r="K47" s="262">
        <v>17.55</v>
      </c>
      <c r="L47" s="83"/>
    </row>
    <row r="48" ht="19.5" customHeight="1">
      <c r="A48" s="75" t="s">
        <v>15727</v>
      </c>
      <c r="B48" s="145">
        <v>14.9</v>
      </c>
      <c r="C48" s="145">
        <v>14.74</v>
      </c>
      <c r="D48" s="145">
        <v>15.52</v>
      </c>
      <c r="E48" s="145">
        <v>12.86</v>
      </c>
      <c r="F48" s="145">
        <v>13.92</v>
      </c>
      <c r="G48" s="145">
        <v>15.74</v>
      </c>
      <c r="H48" s="145">
        <v>23.0</v>
      </c>
      <c r="I48" s="145">
        <v>29.57</v>
      </c>
      <c r="J48" s="145">
        <v>25.67</v>
      </c>
      <c r="K48" s="262">
        <v>22.91</v>
      </c>
      <c r="L48" s="83"/>
    </row>
    <row r="49" ht="19.5" customHeight="1">
      <c r="A49" s="75" t="s">
        <v>15749</v>
      </c>
      <c r="B49" s="145"/>
      <c r="C49" s="145"/>
      <c r="D49" s="145"/>
      <c r="E49" s="145"/>
      <c r="F49" s="145"/>
      <c r="G49" s="145"/>
      <c r="H49" s="145">
        <v>62.86</v>
      </c>
      <c r="I49" s="145">
        <v>55.0</v>
      </c>
      <c r="J49" s="145">
        <v>66.62</v>
      </c>
      <c r="K49" s="262">
        <v>54.58</v>
      </c>
      <c r="L49" s="83"/>
    </row>
    <row r="50" ht="19.5" customHeight="1">
      <c r="A50" s="75"/>
      <c r="B50" s="145"/>
      <c r="C50" s="145"/>
      <c r="D50" s="145"/>
      <c r="E50" s="145"/>
      <c r="F50" s="145"/>
      <c r="G50" s="145"/>
      <c r="H50" s="145"/>
      <c r="I50" s="145"/>
      <c r="J50" s="145"/>
      <c r="K50" s="262"/>
      <c r="L50" s="83"/>
    </row>
    <row r="51" ht="19.5" customHeight="1">
      <c r="A51" s="421" t="s">
        <v>15766</v>
      </c>
      <c r="B51" s="145">
        <v>629.98</v>
      </c>
      <c r="C51" s="145">
        <v>659.08</v>
      </c>
      <c r="D51" s="145">
        <v>724.61</v>
      </c>
      <c r="E51" s="145">
        <v>863.03</v>
      </c>
      <c r="F51" s="145">
        <v>1080.71</v>
      </c>
      <c r="G51" s="145">
        <v>1230.85</v>
      </c>
      <c r="H51" s="145">
        <v>1502.55</v>
      </c>
      <c r="I51" s="145">
        <v>1687.56</v>
      </c>
      <c r="J51" s="145">
        <v>1808.4</v>
      </c>
      <c r="K51" s="262">
        <v>2113.44</v>
      </c>
      <c r="L51" s="83"/>
    </row>
    <row r="52" ht="19.5" customHeight="1">
      <c r="A52" s="75"/>
      <c r="B52" s="145"/>
      <c r="C52" s="145"/>
      <c r="D52" s="145"/>
      <c r="E52" s="145"/>
      <c r="F52" s="145"/>
      <c r="G52" s="145"/>
      <c r="H52" s="145"/>
      <c r="I52" s="145"/>
      <c r="J52" s="145"/>
      <c r="K52" s="262"/>
      <c r="L52" s="83"/>
    </row>
    <row r="53" ht="19.5" customHeight="1">
      <c r="A53" s="75" t="s">
        <v>654</v>
      </c>
      <c r="B53" s="145">
        <v>16.09</v>
      </c>
      <c r="C53" s="145">
        <v>16.12</v>
      </c>
      <c r="D53" s="145">
        <v>16.26</v>
      </c>
      <c r="E53" s="145">
        <v>16.36</v>
      </c>
      <c r="F53" s="145">
        <v>38.68</v>
      </c>
      <c r="G53" s="145">
        <v>38.2</v>
      </c>
      <c r="H53" s="145">
        <v>40.23</v>
      </c>
      <c r="I53" s="145">
        <v>38.55</v>
      </c>
      <c r="J53" s="145">
        <v>51.31</v>
      </c>
      <c r="K53" s="262">
        <v>83.56</v>
      </c>
      <c r="L53" s="83"/>
    </row>
    <row r="54" ht="19.5" customHeight="1">
      <c r="A54" s="75" t="s">
        <v>653</v>
      </c>
      <c r="B54" s="145">
        <v>2.46</v>
      </c>
      <c r="C54" s="145">
        <v>2.46</v>
      </c>
      <c r="D54" s="145">
        <v>5.67</v>
      </c>
      <c r="E54" s="145">
        <v>5.13</v>
      </c>
      <c r="F54" s="145">
        <v>5.1</v>
      </c>
      <c r="G54" s="145">
        <v>5.27</v>
      </c>
      <c r="H54" s="145">
        <v>6.38</v>
      </c>
      <c r="I54" s="145">
        <v>6.47</v>
      </c>
      <c r="J54" s="145">
        <v>9.12</v>
      </c>
      <c r="K54" s="262">
        <v>12.07</v>
      </c>
      <c r="L54" s="83"/>
    </row>
    <row r="55" ht="19.5" customHeight="1">
      <c r="A55" s="75" t="s">
        <v>659</v>
      </c>
      <c r="B55" s="145">
        <v>7.48</v>
      </c>
      <c r="C55" s="145">
        <v>8.97</v>
      </c>
      <c r="D55" s="145">
        <v>21.08</v>
      </c>
      <c r="E55" s="145">
        <v>20.87</v>
      </c>
      <c r="F55" s="145">
        <v>17.44</v>
      </c>
      <c r="G55" s="145">
        <v>21.24</v>
      </c>
      <c r="H55" s="145">
        <v>24.46</v>
      </c>
      <c r="I55" s="145">
        <v>26.92</v>
      </c>
      <c r="J55" s="145">
        <v>32.4</v>
      </c>
      <c r="K55" s="262">
        <v>30.92</v>
      </c>
      <c r="L55" s="83"/>
    </row>
    <row r="56" ht="19.5" customHeight="1">
      <c r="A56" s="75"/>
      <c r="B56" s="145"/>
      <c r="C56" s="145"/>
      <c r="D56" s="145"/>
      <c r="E56" s="145"/>
      <c r="F56" s="145"/>
      <c r="G56" s="145"/>
      <c r="H56" s="145"/>
      <c r="I56" s="145"/>
      <c r="J56" s="145"/>
      <c r="K56" s="262"/>
      <c r="L56" s="83"/>
    </row>
    <row r="57" ht="19.5" customHeight="1">
      <c r="A57" s="421" t="s">
        <v>15835</v>
      </c>
      <c r="B57" s="145">
        <v>656.0</v>
      </c>
      <c r="C57" s="145">
        <v>686.62</v>
      </c>
      <c r="D57" s="145">
        <v>767.62</v>
      </c>
      <c r="E57" s="145">
        <v>905.39</v>
      </c>
      <c r="F57" s="145">
        <v>1141.93</v>
      </c>
      <c r="G57" s="145">
        <v>1295.56</v>
      </c>
      <c r="H57" s="145">
        <v>1573.62</v>
      </c>
      <c r="I57" s="145">
        <v>1759.49</v>
      </c>
      <c r="J57" s="145">
        <v>1901.23</v>
      </c>
      <c r="K57" s="262">
        <v>2239.98</v>
      </c>
      <c r="L57" s="83"/>
    </row>
    <row r="58" ht="19.5" customHeight="1">
      <c r="A58" s="75"/>
      <c r="B58" s="145"/>
      <c r="C58" s="145"/>
      <c r="D58" s="145"/>
      <c r="E58" s="145"/>
      <c r="F58" s="145"/>
      <c r="G58" s="145"/>
      <c r="H58" s="145"/>
      <c r="I58" s="145"/>
      <c r="J58" s="145"/>
      <c r="K58" s="262"/>
      <c r="L58" s="83"/>
    </row>
    <row r="59" ht="19.5" customHeight="1">
      <c r="A59" s="75" t="s">
        <v>3184</v>
      </c>
      <c r="B59" s="145">
        <v>506.1</v>
      </c>
      <c r="C59" s="145">
        <v>912.96</v>
      </c>
      <c r="D59" s="145">
        <v>1018.39</v>
      </c>
      <c r="E59" s="145">
        <v>1285.46</v>
      </c>
      <c r="F59" s="145">
        <v>699.47</v>
      </c>
      <c r="G59" s="145">
        <v>1230.85</v>
      </c>
      <c r="H59" s="145">
        <v>1253.1</v>
      </c>
      <c r="I59" s="145">
        <v>1407.54</v>
      </c>
      <c r="J59" s="145">
        <v>2248.77</v>
      </c>
      <c r="K59" s="262">
        <v>2239.5</v>
      </c>
      <c r="L59" s="83"/>
    </row>
    <row r="60" ht="19.5" customHeight="1">
      <c r="A60" s="75"/>
      <c r="B60" s="145"/>
      <c r="C60" s="145"/>
      <c r="D60" s="145"/>
      <c r="E60" s="145"/>
      <c r="F60" s="145"/>
      <c r="G60" s="145"/>
      <c r="H60" s="145"/>
      <c r="I60" s="145"/>
      <c r="J60" s="145"/>
      <c r="K60" s="262"/>
      <c r="L60" s="83"/>
    </row>
    <row r="61" ht="19.5" customHeight="1">
      <c r="A61" s="75" t="s">
        <v>217</v>
      </c>
      <c r="B61" s="145"/>
      <c r="C61" s="145"/>
      <c r="D61" s="145"/>
      <c r="E61" s="145"/>
      <c r="F61" s="145">
        <v>0.02</v>
      </c>
      <c r="G61" s="145">
        <v>0.02</v>
      </c>
      <c r="H61" s="145">
        <v>0.02</v>
      </c>
      <c r="I61" s="145">
        <v>0.02</v>
      </c>
      <c r="J61" s="145">
        <v>0.02</v>
      </c>
      <c r="K61" s="262">
        <v>0.02</v>
      </c>
      <c r="L61" s="83"/>
    </row>
    <row r="62" ht="19.5" customHeight="1">
      <c r="A62" s="75"/>
      <c r="B62" s="145"/>
      <c r="C62" s="145"/>
      <c r="D62" s="145"/>
      <c r="E62" s="145"/>
      <c r="F62" s="145"/>
      <c r="G62" s="145"/>
      <c r="H62" s="145"/>
      <c r="I62" s="145"/>
      <c r="J62" s="145"/>
      <c r="K62" s="262"/>
      <c r="L62" s="83"/>
    </row>
    <row r="63" ht="19.5" customHeight="1">
      <c r="A63" s="421" t="s">
        <v>15890</v>
      </c>
      <c r="B63" s="145">
        <v>1162.1</v>
      </c>
      <c r="C63" s="145">
        <v>1599.59</v>
      </c>
      <c r="D63" s="145">
        <v>1786.02</v>
      </c>
      <c r="E63" s="145">
        <v>2190.85</v>
      </c>
      <c r="F63" s="145">
        <v>1841.43</v>
      </c>
      <c r="G63" s="145">
        <v>2526.43</v>
      </c>
      <c r="H63" s="145">
        <v>2826.74</v>
      </c>
      <c r="I63" s="145">
        <v>3167.05</v>
      </c>
      <c r="J63" s="145">
        <v>4150.02</v>
      </c>
      <c r="K63" s="262">
        <v>4479.5</v>
      </c>
      <c r="L63" s="83"/>
    </row>
    <row r="64" ht="19.5" customHeight="1">
      <c r="A64" s="83"/>
      <c r="B64" s="422"/>
      <c r="C64" s="422"/>
      <c r="D64" s="422"/>
      <c r="E64" s="422"/>
      <c r="F64" s="422"/>
      <c r="G64" s="422"/>
      <c r="H64" s="422"/>
      <c r="I64" s="422"/>
      <c r="J64" s="422"/>
      <c r="K64" s="136"/>
      <c r="L64" s="83"/>
    </row>
    <row r="65" ht="19.5" customHeight="1">
      <c r="A65" s="83"/>
      <c r="B65" s="422"/>
      <c r="C65" s="422"/>
      <c r="D65" s="422"/>
      <c r="E65" s="422"/>
      <c r="F65" s="422"/>
      <c r="G65" s="422"/>
      <c r="H65" s="422"/>
      <c r="I65" s="422"/>
      <c r="J65" s="422"/>
      <c r="K65" s="136"/>
      <c r="L65" s="83"/>
    </row>
    <row r="66" ht="19.5" customHeight="1">
      <c r="A66" s="99" t="s">
        <v>15901</v>
      </c>
      <c r="B66" s="426" t="s">
        <v>15587</v>
      </c>
      <c r="C66" s="426" t="s">
        <v>15597</v>
      </c>
      <c r="D66" s="426" t="s">
        <v>15599</v>
      </c>
      <c r="E66" s="426" t="s">
        <v>15600</v>
      </c>
      <c r="F66" s="426" t="s">
        <v>15602</v>
      </c>
      <c r="G66" s="426" t="s">
        <v>15603</v>
      </c>
      <c r="H66" s="426" t="s">
        <v>15604</v>
      </c>
      <c r="I66" s="426" t="s">
        <v>15605</v>
      </c>
      <c r="J66" s="427" t="s">
        <v>202</v>
      </c>
      <c r="K66" s="427" t="s">
        <v>203</v>
      </c>
      <c r="L66" s="83"/>
    </row>
    <row r="67" ht="19.5" customHeight="1">
      <c r="A67" s="75" t="s">
        <v>15904</v>
      </c>
      <c r="B67" s="145">
        <v>29.68</v>
      </c>
      <c r="C67" s="145">
        <v>26.5</v>
      </c>
      <c r="D67" s="145">
        <v>46.89</v>
      </c>
      <c r="E67" s="145">
        <v>77.05</v>
      </c>
      <c r="F67" s="145">
        <v>66.84</v>
      </c>
      <c r="G67" s="145">
        <v>109.66</v>
      </c>
      <c r="H67" s="145">
        <v>107.25</v>
      </c>
      <c r="I67" s="145">
        <v>132.64</v>
      </c>
      <c r="J67" s="145">
        <v>288.84</v>
      </c>
      <c r="K67" s="262">
        <v>265.66</v>
      </c>
      <c r="L67" s="83"/>
    </row>
    <row r="68" ht="19.5" customHeight="1">
      <c r="A68" s="75" t="s">
        <v>120</v>
      </c>
      <c r="B68" s="145"/>
      <c r="C68" s="145"/>
      <c r="D68" s="145"/>
      <c r="E68" s="145"/>
      <c r="F68" s="145">
        <v>30.28</v>
      </c>
      <c r="G68" s="145">
        <v>27.39</v>
      </c>
      <c r="H68" s="145">
        <v>42.12</v>
      </c>
      <c r="I68" s="145">
        <v>51.24</v>
      </c>
      <c r="J68" s="145">
        <v>62.13</v>
      </c>
      <c r="K68" s="262">
        <v>117.34</v>
      </c>
      <c r="L68" s="83"/>
    </row>
    <row r="69" ht="19.5" customHeight="1">
      <c r="A69" s="75" t="s">
        <v>469</v>
      </c>
      <c r="B69" s="145">
        <v>192.45</v>
      </c>
      <c r="C69" s="145">
        <v>198.99</v>
      </c>
      <c r="D69" s="145">
        <v>212.58</v>
      </c>
      <c r="E69" s="145">
        <v>201.55</v>
      </c>
      <c r="F69" s="145">
        <v>169.25</v>
      </c>
      <c r="G69" s="145">
        <v>295.42</v>
      </c>
      <c r="H69" s="145">
        <v>236.46</v>
      </c>
      <c r="I69" s="145">
        <v>338.5</v>
      </c>
      <c r="J69" s="145">
        <v>557.81</v>
      </c>
      <c r="K69" s="262">
        <v>585.16</v>
      </c>
      <c r="L69" s="83"/>
    </row>
    <row r="70" ht="19.5" customHeight="1">
      <c r="A70" s="75" t="s">
        <v>473</v>
      </c>
      <c r="B70" s="145">
        <v>26.85</v>
      </c>
      <c r="C70" s="145">
        <v>57.97</v>
      </c>
      <c r="D70" s="145">
        <v>30.3</v>
      </c>
      <c r="E70" s="145">
        <v>47.96</v>
      </c>
      <c r="F70" s="145">
        <v>25.67</v>
      </c>
      <c r="G70" s="145">
        <v>20.05</v>
      </c>
      <c r="H70" s="145">
        <v>29.25</v>
      </c>
      <c r="I70" s="145">
        <v>25.05</v>
      </c>
      <c r="J70" s="145">
        <v>47.3</v>
      </c>
      <c r="K70" s="262">
        <v>52.04</v>
      </c>
      <c r="L70" s="83"/>
    </row>
    <row r="71" ht="19.5" customHeight="1">
      <c r="A71" s="75" t="s">
        <v>133</v>
      </c>
      <c r="B71" s="145">
        <v>9.52</v>
      </c>
      <c r="C71" s="145">
        <v>13.86</v>
      </c>
      <c r="D71" s="145">
        <v>39.04</v>
      </c>
      <c r="E71" s="145">
        <v>40.99</v>
      </c>
      <c r="F71" s="145">
        <v>28.67</v>
      </c>
      <c r="G71" s="145">
        <v>43.87</v>
      </c>
      <c r="H71" s="145">
        <v>48.42</v>
      </c>
      <c r="I71" s="145">
        <v>62.91</v>
      </c>
      <c r="J71" s="145">
        <v>96.8</v>
      </c>
      <c r="K71" s="262">
        <v>71.07</v>
      </c>
      <c r="L71" s="83"/>
    </row>
    <row r="72" ht="19.5" customHeight="1">
      <c r="A72" s="75" t="s">
        <v>478</v>
      </c>
      <c r="B72" s="145">
        <v>2.68</v>
      </c>
      <c r="C72" s="145"/>
      <c r="D72" s="145">
        <v>0.41</v>
      </c>
      <c r="E72" s="145">
        <v>1.46</v>
      </c>
      <c r="F72" s="145">
        <v>1.15</v>
      </c>
      <c r="G72" s="145">
        <v>3.6</v>
      </c>
      <c r="H72" s="145">
        <v>10.09</v>
      </c>
      <c r="I72" s="145">
        <v>10.83</v>
      </c>
      <c r="J72" s="145">
        <v>23.33</v>
      </c>
      <c r="K72" s="262">
        <v>38.72</v>
      </c>
      <c r="L72" s="83"/>
    </row>
    <row r="73" ht="19.5" customHeight="1">
      <c r="A73" s="75" t="s">
        <v>140</v>
      </c>
      <c r="B73" s="145"/>
      <c r="C73" s="145"/>
      <c r="D73" s="145"/>
      <c r="E73" s="145"/>
      <c r="F73" s="145"/>
      <c r="G73" s="145">
        <v>19.22</v>
      </c>
      <c r="H73" s="145">
        <v>24.0</v>
      </c>
      <c r="I73" s="145">
        <v>17.61</v>
      </c>
      <c r="J73" s="145">
        <v>4.0</v>
      </c>
      <c r="K73" s="262">
        <v>7.29</v>
      </c>
      <c r="L73" s="83"/>
    </row>
    <row r="74" ht="19.5" customHeight="1">
      <c r="A74" s="75" t="s">
        <v>149</v>
      </c>
      <c r="B74" s="145">
        <v>5.81</v>
      </c>
      <c r="C74" s="145">
        <v>6.92</v>
      </c>
      <c r="D74" s="145">
        <v>33.38</v>
      </c>
      <c r="E74" s="145">
        <v>25.14</v>
      </c>
      <c r="F74" s="145">
        <v>17.93</v>
      </c>
      <c r="G74" s="145">
        <v>22.27</v>
      </c>
      <c r="H74" s="145">
        <v>39.85</v>
      </c>
      <c r="I74" s="145">
        <v>37.6</v>
      </c>
      <c r="J74" s="145">
        <v>74.57</v>
      </c>
      <c r="K74" s="262">
        <v>77.06</v>
      </c>
      <c r="L74" s="83"/>
    </row>
    <row r="75" ht="19.5" customHeight="1">
      <c r="A75" s="75" t="s">
        <v>482</v>
      </c>
      <c r="B75" s="145">
        <v>4.42</v>
      </c>
      <c r="C75" s="145">
        <v>91.84</v>
      </c>
      <c r="D75" s="145">
        <v>46.58</v>
      </c>
      <c r="E75" s="145">
        <v>17.26</v>
      </c>
      <c r="F75" s="145">
        <v>17.26</v>
      </c>
      <c r="G75" s="145">
        <v>19.1</v>
      </c>
      <c r="H75" s="145">
        <v>29.35</v>
      </c>
      <c r="I75" s="145">
        <v>56.22</v>
      </c>
      <c r="J75" s="145">
        <v>60.0</v>
      </c>
      <c r="K75" s="262">
        <v>54.0</v>
      </c>
      <c r="L75" s="83"/>
    </row>
    <row r="76" ht="19.5" customHeight="1">
      <c r="A76" s="75" t="s">
        <v>486</v>
      </c>
      <c r="B76" s="145">
        <v>13.87</v>
      </c>
      <c r="C76" s="145">
        <v>9.01</v>
      </c>
      <c r="D76" s="145">
        <v>20.11</v>
      </c>
      <c r="E76" s="145">
        <v>23.13</v>
      </c>
      <c r="F76" s="145">
        <v>7.37</v>
      </c>
      <c r="G76" s="145">
        <v>16.37</v>
      </c>
      <c r="H76" s="145">
        <v>18.8</v>
      </c>
      <c r="I76" s="145">
        <v>21.87</v>
      </c>
      <c r="J76" s="145">
        <v>46.63</v>
      </c>
      <c r="K76" s="262">
        <v>56.96</v>
      </c>
      <c r="L76" s="83"/>
    </row>
    <row r="77" ht="19.5" customHeight="1">
      <c r="A77" s="75" t="s">
        <v>15991</v>
      </c>
      <c r="B77" s="145">
        <v>1.51</v>
      </c>
      <c r="C77" s="145">
        <v>1.26</v>
      </c>
      <c r="D77" s="145">
        <v>5.97</v>
      </c>
      <c r="E77" s="145">
        <v>10.92</v>
      </c>
      <c r="F77" s="145">
        <v>5.25</v>
      </c>
      <c r="G77" s="145">
        <v>7.11</v>
      </c>
      <c r="H77" s="145">
        <v>7.77</v>
      </c>
      <c r="I77" s="145">
        <v>10.11</v>
      </c>
      <c r="J77" s="145">
        <v>10.92</v>
      </c>
      <c r="K77" s="262">
        <v>21.56</v>
      </c>
      <c r="L77" s="83"/>
    </row>
    <row r="78" ht="19.5" customHeight="1">
      <c r="A78" s="75" t="s">
        <v>16004</v>
      </c>
      <c r="B78" s="145">
        <v>1.91</v>
      </c>
      <c r="C78" s="145">
        <v>1.84</v>
      </c>
      <c r="D78" s="145">
        <v>6.73</v>
      </c>
      <c r="E78" s="145">
        <v>7.09</v>
      </c>
      <c r="F78" s="145">
        <v>7.36</v>
      </c>
      <c r="G78" s="145">
        <v>8.72</v>
      </c>
      <c r="H78" s="145">
        <v>5.18</v>
      </c>
      <c r="I78" s="145">
        <v>7.59</v>
      </c>
      <c r="J78" s="145">
        <v>13.17</v>
      </c>
      <c r="K78" s="262">
        <v>14.28</v>
      </c>
      <c r="L78" s="83"/>
    </row>
    <row r="79" ht="19.5" customHeight="1">
      <c r="A79" s="75" t="s">
        <v>498</v>
      </c>
      <c r="B79" s="145">
        <v>1.9</v>
      </c>
      <c r="C79" s="145">
        <v>1.04</v>
      </c>
      <c r="D79" s="145">
        <v>1.87</v>
      </c>
      <c r="E79" s="145">
        <v>8.17</v>
      </c>
      <c r="F79" s="145">
        <v>7.74</v>
      </c>
      <c r="G79" s="145">
        <v>10.43</v>
      </c>
      <c r="H79" s="145">
        <v>10.28</v>
      </c>
      <c r="I79" s="145">
        <v>9.88</v>
      </c>
      <c r="J79" s="145">
        <v>4.48</v>
      </c>
      <c r="K79" s="262">
        <v>8.78</v>
      </c>
      <c r="L79" s="83"/>
    </row>
    <row r="80" ht="19.5" customHeight="1">
      <c r="A80" s="75" t="s">
        <v>503</v>
      </c>
      <c r="B80" s="145"/>
      <c r="C80" s="145"/>
      <c r="D80" s="145"/>
      <c r="E80" s="145">
        <v>0.23</v>
      </c>
      <c r="F80" s="145">
        <v>0.73</v>
      </c>
      <c r="G80" s="145">
        <v>1.99</v>
      </c>
      <c r="H80" s="145">
        <v>2.29</v>
      </c>
      <c r="I80" s="145">
        <v>3.85</v>
      </c>
      <c r="J80" s="145">
        <v>7.5</v>
      </c>
      <c r="K80" s="262">
        <v>6.25</v>
      </c>
      <c r="L80" s="83"/>
    </row>
    <row r="81" ht="19.5" customHeight="1">
      <c r="A81" s="75" t="s">
        <v>16039</v>
      </c>
      <c r="B81" s="145">
        <v>3.61</v>
      </c>
      <c r="C81" s="145">
        <v>4.45</v>
      </c>
      <c r="D81" s="145">
        <v>2.72</v>
      </c>
      <c r="E81" s="145">
        <v>6.51</v>
      </c>
      <c r="F81" s="145">
        <v>4.06</v>
      </c>
      <c r="G81" s="145">
        <v>5.68</v>
      </c>
      <c r="H81" s="145">
        <v>5.99</v>
      </c>
      <c r="I81" s="145">
        <v>8.12</v>
      </c>
      <c r="J81" s="145">
        <v>5.6</v>
      </c>
      <c r="K81" s="262">
        <v>5.6</v>
      </c>
      <c r="L81" s="83"/>
    </row>
    <row r="82" ht="19.5" customHeight="1">
      <c r="A82" s="75" t="s">
        <v>510</v>
      </c>
      <c r="B82" s="145">
        <v>6.53</v>
      </c>
      <c r="C82" s="145">
        <v>3.11</v>
      </c>
      <c r="D82" s="145">
        <v>8.92</v>
      </c>
      <c r="E82" s="145">
        <v>3.86</v>
      </c>
      <c r="F82" s="145">
        <v>11.31</v>
      </c>
      <c r="G82" s="145">
        <v>39.22</v>
      </c>
      <c r="H82" s="145">
        <v>46.67</v>
      </c>
      <c r="I82" s="145">
        <v>9.54</v>
      </c>
      <c r="J82" s="145">
        <v>16.35</v>
      </c>
      <c r="K82" s="262">
        <v>18.82</v>
      </c>
      <c r="L82" s="83"/>
    </row>
    <row r="83" ht="19.5" customHeight="1">
      <c r="A83" s="75" t="s">
        <v>16087</v>
      </c>
      <c r="B83" s="145">
        <v>9.05</v>
      </c>
      <c r="C83" s="145">
        <v>7.38</v>
      </c>
      <c r="D83" s="145">
        <v>7.96</v>
      </c>
      <c r="E83" s="145">
        <v>6.34</v>
      </c>
      <c r="F83" s="145">
        <v>6.47</v>
      </c>
      <c r="G83" s="145">
        <v>9.18</v>
      </c>
      <c r="H83" s="145">
        <v>6.71</v>
      </c>
      <c r="I83" s="145">
        <v>6.36</v>
      </c>
      <c r="J83" s="145">
        <v>5.6</v>
      </c>
      <c r="K83" s="262">
        <v>7.05</v>
      </c>
      <c r="L83" s="83"/>
    </row>
    <row r="84" ht="19.5" customHeight="1">
      <c r="A84" s="75" t="s">
        <v>16112</v>
      </c>
      <c r="B84" s="145">
        <v>98.71</v>
      </c>
      <c r="C84" s="145">
        <v>387.55</v>
      </c>
      <c r="D84" s="145">
        <v>216.35</v>
      </c>
      <c r="E84" s="145">
        <v>524.68</v>
      </c>
      <c r="F84" s="145">
        <v>69.38</v>
      </c>
      <c r="G84" s="145">
        <v>304.01</v>
      </c>
      <c r="H84" s="145">
        <v>314.38</v>
      </c>
      <c r="I84" s="145">
        <v>233.58</v>
      </c>
      <c r="J84" s="145">
        <v>364.97</v>
      </c>
      <c r="K84" s="262">
        <v>281.6</v>
      </c>
      <c r="L84" s="83"/>
    </row>
    <row r="85" ht="19.5" customHeight="1">
      <c r="A85" s="75" t="s">
        <v>1762</v>
      </c>
      <c r="B85" s="145"/>
      <c r="C85" s="145"/>
      <c r="D85" s="145">
        <v>100.0</v>
      </c>
      <c r="E85" s="145">
        <v>40.0</v>
      </c>
      <c r="F85" s="145">
        <v>31.78</v>
      </c>
      <c r="G85" s="145">
        <v>37.42</v>
      </c>
      <c r="H85" s="145">
        <v>48.66</v>
      </c>
      <c r="I85" s="145">
        <v>62.11</v>
      </c>
      <c r="J85" s="145">
        <v>162.08</v>
      </c>
      <c r="K85" s="262">
        <v>163.87</v>
      </c>
      <c r="L85" s="83"/>
    </row>
    <row r="86" ht="19.5" customHeight="1">
      <c r="A86" s="75" t="s">
        <v>15749</v>
      </c>
      <c r="B86" s="145"/>
      <c r="C86" s="145"/>
      <c r="D86" s="145">
        <v>38.07</v>
      </c>
      <c r="E86" s="145">
        <v>66.38</v>
      </c>
      <c r="F86" s="145">
        <v>52.49</v>
      </c>
      <c r="G86" s="145">
        <v>73.86</v>
      </c>
      <c r="H86" s="145">
        <v>20.01</v>
      </c>
      <c r="I86" s="145">
        <v>22.25</v>
      </c>
      <c r="J86" s="145">
        <v>18.86</v>
      </c>
      <c r="K86" s="262">
        <v>17.4</v>
      </c>
      <c r="L86" s="83"/>
    </row>
    <row r="87" ht="19.5" customHeight="1">
      <c r="A87" s="75"/>
      <c r="B87" s="145"/>
      <c r="C87" s="145"/>
      <c r="D87" s="145"/>
      <c r="E87" s="145"/>
      <c r="F87" s="145"/>
      <c r="G87" s="145"/>
      <c r="H87" s="145"/>
      <c r="I87" s="145"/>
      <c r="J87" s="145"/>
      <c r="K87" s="262"/>
      <c r="L87" s="83"/>
    </row>
    <row r="88" ht="19.5" customHeight="1">
      <c r="A88" s="421" t="s">
        <v>16181</v>
      </c>
      <c r="B88" s="145">
        <v>408.51</v>
      </c>
      <c r="C88" s="145">
        <v>811.72</v>
      </c>
      <c r="D88" s="145">
        <v>817.88</v>
      </c>
      <c r="E88" s="145">
        <v>1108.71</v>
      </c>
      <c r="F88" s="145">
        <v>561.01</v>
      </c>
      <c r="G88" s="145">
        <v>1074.57</v>
      </c>
      <c r="H88" s="145">
        <v>1053.52</v>
      </c>
      <c r="I88" s="145">
        <v>1127.86</v>
      </c>
      <c r="J88" s="145">
        <v>1870.96</v>
      </c>
      <c r="K88" s="262">
        <v>1870.5</v>
      </c>
      <c r="L88" s="83"/>
    </row>
    <row r="89" ht="19.5" customHeight="1">
      <c r="A89" s="421"/>
      <c r="B89" s="145"/>
      <c r="C89" s="145"/>
      <c r="D89" s="145"/>
      <c r="E89" s="145"/>
      <c r="F89" s="145"/>
      <c r="G89" s="145"/>
      <c r="H89" s="145"/>
      <c r="I89" s="145"/>
      <c r="J89" s="145"/>
      <c r="K89" s="262"/>
      <c r="L89" s="83"/>
    </row>
    <row r="90" ht="19.5" customHeight="1">
      <c r="A90" s="99" t="s">
        <v>16208</v>
      </c>
      <c r="B90" s="145"/>
      <c r="C90" s="145"/>
      <c r="D90" s="145"/>
      <c r="E90" s="145"/>
      <c r="F90" s="145"/>
      <c r="G90" s="145"/>
      <c r="H90" s="145"/>
      <c r="I90" s="145"/>
      <c r="J90" s="145"/>
      <c r="K90" s="262"/>
      <c r="L90" s="83"/>
    </row>
    <row r="91" ht="19.5" customHeight="1">
      <c r="A91" s="99"/>
      <c r="B91" s="145"/>
      <c r="C91" s="145"/>
      <c r="D91" s="145"/>
      <c r="E91" s="145"/>
      <c r="F91" s="145"/>
      <c r="G91" s="145"/>
      <c r="H91" s="145"/>
      <c r="I91" s="145"/>
      <c r="J91" s="145"/>
      <c r="K91" s="262"/>
      <c r="L91" s="83"/>
    </row>
    <row r="92" ht="19.5" customHeight="1">
      <c r="A92" s="75" t="s">
        <v>558</v>
      </c>
      <c r="B92" s="145">
        <v>20.79</v>
      </c>
      <c r="C92" s="145">
        <v>27.96</v>
      </c>
      <c r="D92" s="145">
        <v>67.44</v>
      </c>
      <c r="E92" s="145">
        <v>40.86</v>
      </c>
      <c r="F92" s="145">
        <v>47.61</v>
      </c>
      <c r="G92" s="145">
        <v>43.13</v>
      </c>
      <c r="H92" s="145">
        <v>66.25</v>
      </c>
      <c r="I92" s="145">
        <v>109.35</v>
      </c>
      <c r="J92" s="145">
        <v>197.71</v>
      </c>
      <c r="K92" s="262">
        <v>224.81</v>
      </c>
      <c r="L92" s="83"/>
    </row>
    <row r="93" ht="19.5" customHeight="1">
      <c r="A93" s="75" t="s">
        <v>564</v>
      </c>
      <c r="B93" s="145">
        <v>33.31</v>
      </c>
      <c r="C93" s="145">
        <v>27.91</v>
      </c>
      <c r="D93" s="145">
        <v>33.08</v>
      </c>
      <c r="E93" s="145">
        <v>31.98</v>
      </c>
      <c r="F93" s="145">
        <v>13.79</v>
      </c>
      <c r="G93" s="145">
        <v>19.49</v>
      </c>
      <c r="H93" s="145">
        <v>34.86</v>
      </c>
      <c r="I93" s="145">
        <v>41.53</v>
      </c>
      <c r="J93" s="145">
        <v>70.53</v>
      </c>
      <c r="K93" s="262">
        <v>56.81</v>
      </c>
      <c r="L93" s="83"/>
    </row>
    <row r="94" ht="19.5" customHeight="1">
      <c r="A94" s="75" t="s">
        <v>569</v>
      </c>
      <c r="B94" s="145">
        <v>25.63</v>
      </c>
      <c r="C94" s="145">
        <v>28.09</v>
      </c>
      <c r="D94" s="145">
        <v>46.99</v>
      </c>
      <c r="E94" s="145">
        <v>37.92</v>
      </c>
      <c r="F94" s="145">
        <v>32.46</v>
      </c>
      <c r="G94" s="145">
        <v>49.09</v>
      </c>
      <c r="H94" s="145">
        <v>52.01</v>
      </c>
      <c r="I94" s="145">
        <v>66.76</v>
      </c>
      <c r="J94" s="145">
        <v>27.58</v>
      </c>
      <c r="K94" s="262">
        <v>22.74</v>
      </c>
      <c r="L94" s="83"/>
    </row>
    <row r="95" ht="19.5" customHeight="1">
      <c r="A95" s="75" t="s">
        <v>573</v>
      </c>
      <c r="B95" s="145">
        <v>17.85</v>
      </c>
      <c r="C95" s="145">
        <v>17.29</v>
      </c>
      <c r="D95" s="145">
        <v>37.08</v>
      </c>
      <c r="E95" s="145">
        <v>43.32</v>
      </c>
      <c r="F95" s="145">
        <v>32.28</v>
      </c>
      <c r="G95" s="145">
        <v>30.36</v>
      </c>
      <c r="H95" s="145">
        <v>40.46</v>
      </c>
      <c r="I95" s="145">
        <v>58.13</v>
      </c>
      <c r="J95" s="145">
        <v>78.34</v>
      </c>
      <c r="K95" s="262">
        <v>61.4</v>
      </c>
      <c r="L95" s="83"/>
    </row>
    <row r="96" ht="19.5" customHeight="1">
      <c r="A96" s="75" t="s">
        <v>15749</v>
      </c>
      <c r="B96" s="145"/>
      <c r="C96" s="145"/>
      <c r="D96" s="145">
        <v>15.92</v>
      </c>
      <c r="E96" s="145">
        <v>22.68</v>
      </c>
      <c r="F96" s="145">
        <v>12.31</v>
      </c>
      <c r="G96" s="145">
        <v>14.22</v>
      </c>
      <c r="H96" s="145">
        <v>6.0</v>
      </c>
      <c r="I96" s="145">
        <v>3.91</v>
      </c>
      <c r="J96" s="145">
        <v>3.65</v>
      </c>
      <c r="K96" s="262">
        <v>3.23</v>
      </c>
      <c r="L96" s="83"/>
    </row>
    <row r="97" ht="19.5" customHeight="1">
      <c r="A97" s="75"/>
      <c r="B97" s="145"/>
      <c r="C97" s="145"/>
      <c r="D97" s="145"/>
      <c r="E97" s="145"/>
      <c r="F97" s="145"/>
      <c r="G97" s="145"/>
      <c r="H97" s="145"/>
      <c r="I97" s="145"/>
      <c r="J97" s="145"/>
      <c r="K97" s="262"/>
      <c r="L97" s="83"/>
    </row>
    <row r="98" ht="19.5" customHeight="1">
      <c r="A98" s="421" t="s">
        <v>16272</v>
      </c>
      <c r="B98" s="145">
        <v>97.59</v>
      </c>
      <c r="C98" s="145">
        <v>101.25</v>
      </c>
      <c r="D98" s="145">
        <v>200.51</v>
      </c>
      <c r="E98" s="145">
        <v>176.75</v>
      </c>
      <c r="F98" s="145">
        <v>138.46</v>
      </c>
      <c r="G98" s="145">
        <v>156.28</v>
      </c>
      <c r="H98" s="145">
        <v>199.58</v>
      </c>
      <c r="I98" s="145">
        <v>279.68</v>
      </c>
      <c r="J98" s="145">
        <v>377.81</v>
      </c>
      <c r="K98" s="262">
        <v>368.99</v>
      </c>
      <c r="L98" s="83"/>
    </row>
    <row r="99" ht="19.5" customHeight="1">
      <c r="A99" s="421"/>
      <c r="B99" s="145"/>
      <c r="C99" s="145"/>
      <c r="D99" s="145"/>
      <c r="E99" s="145"/>
      <c r="F99" s="145"/>
      <c r="G99" s="145"/>
      <c r="H99" s="145"/>
      <c r="I99" s="145"/>
      <c r="J99" s="145"/>
      <c r="K99" s="262"/>
      <c r="L99" s="83"/>
    </row>
    <row r="100" ht="19.5" customHeight="1">
      <c r="A100" s="421" t="s">
        <v>16288</v>
      </c>
      <c r="B100" s="145">
        <v>506.1</v>
      </c>
      <c r="C100" s="145">
        <v>912.96</v>
      </c>
      <c r="D100" s="145">
        <v>1018.39</v>
      </c>
      <c r="E100" s="145">
        <v>1285.46</v>
      </c>
      <c r="F100" s="145">
        <v>699.47</v>
      </c>
      <c r="G100" s="145">
        <v>1230.85</v>
      </c>
      <c r="H100" s="145">
        <v>1253.1</v>
      </c>
      <c r="I100" s="145">
        <v>1407.54</v>
      </c>
      <c r="J100" s="145">
        <v>2248.77</v>
      </c>
      <c r="K100" s="262">
        <v>2239.5</v>
      </c>
      <c r="L100" s="83"/>
    </row>
  </sheetData>
  <hyperlinks>
    <hyperlink r:id="rId1" ref="K1"/>
  </hyperlinks>
  <drawing r:id="rId2"/>
  <extLst>
    <ext uri="{05C60535-1F16-4fd2-B633-F4F36F0B64E0}">
      <x14:sparklineGroups>
        <x14:sparklineGroup displayEmptyCellsAs="gap">
          <x14:colorSeries rgb="FF4BACC6"/>
          <x14:sparklines>
            <x14:sparkline>
              <xm:f>'PRE05 103-105'!B6:K6</xm:f>
              <xm:sqref>L6</xm:sqref>
            </x14:sparkline>
          </x14:sparklines>
        </x14:sparklineGroup>
        <x14:sparklineGroup displayEmptyCellsAs="gap">
          <x14:colorSeries rgb="FF4BACC6"/>
          <x14:sparklines>
            <x14:sparkline>
              <xm:f>'PRE05 103-105'!B9:K9</xm:f>
              <xm:sqref>L9</xm:sqref>
            </x14:sparkline>
          </x14:sparklines>
        </x14:sparklineGroup>
        <x14:sparklineGroup displayEmptyCellsAs="gap">
          <x14:colorSeries rgb="FF4BACC6"/>
          <x14:sparklines>
            <x14:sparkline>
              <xm:f>'PRE05 103-105'!B10:K10</xm:f>
              <xm:sqref>L10</xm:sqref>
            </x14:sparkline>
          </x14:sparklines>
        </x14:sparklineGroup>
        <x14:sparklineGroup displayEmptyCellsAs="gap">
          <x14:colorSeries rgb="FF4BACC6"/>
          <x14:sparklines>
            <x14:sparkline>
              <xm:f>'PRE05 103-105'!B11:K11</xm:f>
              <xm:sqref>L11</xm:sqref>
            </x14:sparkline>
          </x14:sparklines>
        </x14:sparklineGroup>
        <x14:sparklineGroup displayEmptyCellsAs="gap">
          <x14:colorSeries rgb="FF4BACC6"/>
          <x14:sparklines>
            <x14:sparkline>
              <xm:f>'PRE05 103-105'!B13:K13</xm:f>
              <xm:sqref>L13</xm:sqref>
            </x14:sparkline>
          </x14:sparklines>
        </x14:sparklineGroup>
        <x14:sparklineGroup displayEmptyCellsAs="gap">
          <x14:colorSeries rgb="FF4BACC6"/>
          <x14:sparklines>
            <x14:sparkline>
              <xm:f>'PRE05 103-105'!B16:K16</xm:f>
              <xm:sqref>L16</xm:sqref>
            </x14:sparkline>
          </x14:sparklines>
        </x14:sparklineGroup>
        <x14:sparklineGroup displayEmptyCellsAs="gap">
          <x14:colorSeries rgb="FF4BACC6"/>
          <x14:sparklines>
            <x14:sparkline>
              <xm:f>'PRE05 103-105'!B17:K17</xm:f>
              <xm:sqref>L17</xm:sqref>
            </x14:sparkline>
          </x14:sparklines>
        </x14:sparklineGroup>
        <x14:sparklineGroup displayEmptyCellsAs="gap">
          <x14:colorSeries rgb="FF4BACC6"/>
          <x14:sparklines>
            <x14:sparkline>
              <xm:f>'PRE05 103-105'!B18:K18</xm:f>
              <xm:sqref>L18</xm:sqref>
            </x14:sparkline>
          </x14:sparklines>
        </x14:sparklineGroup>
        <x14:sparklineGroup displayEmptyCellsAs="gap">
          <x14:colorSeries rgb="FF4BACC6"/>
          <x14:sparklines>
            <x14:sparkline>
              <xm:f>'PRE05 103-105'!B20:K20</xm:f>
              <xm:sqref>L20</xm:sqref>
            </x14:sparkline>
          </x14:sparklines>
        </x14:sparklineGroup>
        <x14:sparklineGroup displayEmptyCellsAs="gap">
          <x14:colorSeries rgb="FF4BACC6"/>
          <x14:sparklines>
            <x14:sparkline>
              <xm:f>'PRE05 103-105'!B22:K22</xm:f>
              <xm:sqref>L22</xm:sqref>
            </x14:sparkline>
          </x14:sparklines>
        </x14:sparklineGroup>
        <x14:sparklineGroup displayEmptyCellsAs="gap">
          <x14:colorSeries rgb="FF4BACC6"/>
          <x14:sparklines>
            <x14:sparkline>
              <xm:f>'PRE05 103-105'!B25:K25</xm:f>
              <xm:sqref>L25</xm:sqref>
            </x14:sparkline>
          </x14:sparklines>
        </x14:sparklineGroup>
        <x14:sparklineGroup displayEmptyCellsAs="gap">
          <x14:colorSeries rgb="FF4BACC6"/>
          <x14:sparklines>
            <x14:sparkline>
              <xm:f>'PRE05 103-105'!B26:K26</xm:f>
              <xm:sqref>L26</xm:sqref>
            </x14:sparkline>
          </x14:sparklines>
        </x14:sparklineGroup>
        <x14:sparklineGroup displayEmptyCellsAs="gap">
          <x14:colorSeries rgb="FF4BACC6"/>
          <x14:sparklines>
            <x14:sparkline>
              <xm:f>'PRE05 103-105'!B28:K28</xm:f>
              <xm:sqref>L28</xm:sqref>
            </x14:sparkline>
          </x14:sparklines>
        </x14:sparklineGroup>
        <x14:sparklineGroup displayEmptyCellsAs="gap">
          <x14:colorSeries rgb="FF4BACC6"/>
          <x14:sparklines>
            <x14:sparkline>
              <xm:f>'PRE05 103-105'!B30:K30</xm:f>
              <xm:sqref>L30</xm:sqref>
            </x14:sparkline>
          </x14:sparklines>
        </x14:sparklineGroup>
        <x14:sparklineGroup displayEmptyCellsAs="gap">
          <x14:colorSeries rgb="FF4BACC6"/>
          <x14:sparklines>
            <x14:sparkline>
              <xm:f>'PRE05 103-105'!B32:K32</xm:f>
              <xm:sqref>L32</xm:sqref>
            </x14:sparkline>
          </x14:sparklines>
        </x14:sparklineGroup>
        <x14:sparklineGroup displayEmptyCellsAs="gap">
          <x14:colorSeries rgb="FF4BACC6"/>
          <x14:sparklines>
            <x14:sparkline>
              <xm:f>'PRE05 103-105'!B38:K38</xm:f>
              <xm:sqref>L38</xm:sqref>
            </x14:sparkline>
          </x14:sparklines>
        </x14:sparklineGroup>
        <x14:sparklineGroup displayEmptyCellsAs="gap">
          <x14:colorSeries rgb="FF4BACC6"/>
          <x14:sparklines>
            <x14:sparkline>
              <xm:f>'PRE05 103-105'!B41:K41</xm:f>
              <xm:sqref>L41</xm:sqref>
            </x14:sparkline>
          </x14:sparklines>
        </x14:sparklineGroup>
        <x14:sparklineGroup displayEmptyCellsAs="gap">
          <x14:colorSeries rgb="FF4BACC6"/>
          <x14:sparklines>
            <x14:sparkline>
              <xm:f>'PRE05 103-105'!B42:K42</xm:f>
              <xm:sqref>L42</xm:sqref>
            </x14:sparkline>
          </x14:sparklines>
        </x14:sparklineGroup>
        <x14:sparklineGroup displayEmptyCellsAs="gap">
          <x14:colorSeries rgb="FF4BACC6"/>
          <x14:sparklines>
            <x14:sparkline>
              <xm:f>'PRE05 103-105'!B43:K43</xm:f>
              <xm:sqref>L43</xm:sqref>
            </x14:sparkline>
          </x14:sparklines>
        </x14:sparklineGroup>
        <x14:sparklineGroup displayEmptyCellsAs="gap">
          <x14:colorSeries rgb="FF4BACC6"/>
          <x14:sparklines>
            <x14:sparkline>
              <xm:f>'PRE05 103-105'!B44:K44</xm:f>
              <xm:sqref>L44</xm:sqref>
            </x14:sparkline>
          </x14:sparklines>
        </x14:sparklineGroup>
        <x14:sparklineGroup displayEmptyCellsAs="gap">
          <x14:colorSeries rgb="FF4BACC6"/>
          <x14:sparklines>
            <x14:sparkline>
              <xm:f>'PRE05 103-105'!B45:K45</xm:f>
              <xm:sqref>L45</xm:sqref>
            </x14:sparkline>
          </x14:sparklines>
        </x14:sparklineGroup>
        <x14:sparklineGroup displayEmptyCellsAs="gap">
          <x14:colorSeries rgb="FF4BACC6"/>
          <x14:sparklines>
            <x14:sparkline>
              <xm:f>'PRE05 103-105'!B46:K46</xm:f>
              <xm:sqref>L46</xm:sqref>
            </x14:sparkline>
          </x14:sparklines>
        </x14:sparklineGroup>
        <x14:sparklineGroup displayEmptyCellsAs="gap">
          <x14:colorSeries rgb="FF4BACC6"/>
          <x14:sparklines>
            <x14:sparkline>
              <xm:f>'PRE05 103-105'!B47:K47</xm:f>
              <xm:sqref>L47</xm:sqref>
            </x14:sparkline>
          </x14:sparklines>
        </x14:sparklineGroup>
        <x14:sparklineGroup displayEmptyCellsAs="gap">
          <x14:colorSeries rgb="FF4BACC6"/>
          <x14:sparklines>
            <x14:sparkline>
              <xm:f>'PRE05 103-105'!B48:K48</xm:f>
              <xm:sqref>L48</xm:sqref>
            </x14:sparkline>
          </x14:sparklines>
        </x14:sparklineGroup>
        <x14:sparklineGroup displayEmptyCellsAs="gap">
          <x14:colorSeries rgb="FF4BACC6"/>
          <x14:sparklines>
            <x14:sparkline>
              <xm:f>'PRE05 103-105'!B49:K49</xm:f>
              <xm:sqref>L49</xm:sqref>
            </x14:sparkline>
          </x14:sparklines>
        </x14:sparklineGroup>
        <x14:sparklineGroup displayEmptyCellsAs="gap">
          <x14:colorSeries rgb="FF4BACC6"/>
          <x14:sparklines>
            <x14:sparkline>
              <xm:f>'PRE05 103-105'!B51:K51</xm:f>
              <xm:sqref>L51</xm:sqref>
            </x14:sparkline>
          </x14:sparklines>
        </x14:sparklineGroup>
        <x14:sparklineGroup displayEmptyCellsAs="gap">
          <x14:colorSeries rgb="FF4BACC6"/>
          <x14:sparklines>
            <x14:sparkline>
              <xm:f>'PRE05 103-105'!B53:K53</xm:f>
              <xm:sqref>L53</xm:sqref>
            </x14:sparkline>
          </x14:sparklines>
        </x14:sparklineGroup>
        <x14:sparklineGroup displayEmptyCellsAs="gap">
          <x14:colorSeries rgb="FF4BACC6"/>
          <x14:sparklines>
            <x14:sparkline>
              <xm:f>'PRE05 103-105'!B54:K54</xm:f>
              <xm:sqref>L54</xm:sqref>
            </x14:sparkline>
          </x14:sparklines>
        </x14:sparklineGroup>
        <x14:sparklineGroup displayEmptyCellsAs="gap">
          <x14:colorSeries rgb="FF4BACC6"/>
          <x14:sparklines>
            <x14:sparkline>
              <xm:f>'PRE05 103-105'!B55:K55</xm:f>
              <xm:sqref>L55</xm:sqref>
            </x14:sparkline>
          </x14:sparklines>
        </x14:sparklineGroup>
        <x14:sparklineGroup displayEmptyCellsAs="gap">
          <x14:colorSeries rgb="FF4BACC6"/>
          <x14:sparklines>
            <x14:sparkline>
              <xm:f>'PRE05 103-105'!B57:K57</xm:f>
              <xm:sqref>L57</xm:sqref>
            </x14:sparkline>
          </x14:sparklines>
        </x14:sparklineGroup>
        <x14:sparklineGroup displayEmptyCellsAs="gap">
          <x14:colorSeries rgb="FF4BACC6"/>
          <x14:sparklines>
            <x14:sparkline>
              <xm:f>'PRE05 103-105'!B59:K59</xm:f>
              <xm:sqref>L59</xm:sqref>
            </x14:sparkline>
          </x14:sparklines>
        </x14:sparklineGroup>
        <x14:sparklineGroup displayEmptyCellsAs="gap">
          <x14:colorSeries rgb="FF4BACC6"/>
          <x14:sparklines>
            <x14:sparkline>
              <xm:f>'PRE05 103-105'!B61:K61</xm:f>
              <xm:sqref>L61</xm:sqref>
            </x14:sparkline>
          </x14:sparklines>
        </x14:sparklineGroup>
        <x14:sparklineGroup displayEmptyCellsAs="gap">
          <x14:colorSeries rgb="FF4BACC6"/>
          <x14:sparklines>
            <x14:sparkline>
              <xm:f>'PRE05 103-105'!B63:K63</xm:f>
              <xm:sqref>L63</xm:sqref>
            </x14:sparkline>
          </x14:sparklines>
        </x14:sparklineGroup>
        <x14:sparklineGroup displayEmptyCellsAs="gap">
          <x14:colorSeries rgb="FF4BACC6"/>
          <x14:sparklines>
            <x14:sparkline>
              <xm:f>'PRE05 103-105'!B67:K67</xm:f>
              <xm:sqref>L67</xm:sqref>
            </x14:sparkline>
          </x14:sparklines>
        </x14:sparklineGroup>
        <x14:sparklineGroup displayEmptyCellsAs="gap">
          <x14:colorSeries rgb="FF4BACC6"/>
          <x14:sparklines>
            <x14:sparkline>
              <xm:f>'PRE05 103-105'!B68:K68</xm:f>
              <xm:sqref>L68</xm:sqref>
            </x14:sparkline>
          </x14:sparklines>
        </x14:sparklineGroup>
        <x14:sparklineGroup displayEmptyCellsAs="gap">
          <x14:colorSeries rgb="FF4BACC6"/>
          <x14:sparklines>
            <x14:sparkline>
              <xm:f>'PRE05 103-105'!B69:K69</xm:f>
              <xm:sqref>L69</xm:sqref>
            </x14:sparkline>
          </x14:sparklines>
        </x14:sparklineGroup>
        <x14:sparklineGroup displayEmptyCellsAs="gap">
          <x14:colorSeries rgb="FF4BACC6"/>
          <x14:sparklines>
            <x14:sparkline>
              <xm:f>'PRE05 103-105'!B70:K70</xm:f>
              <xm:sqref>L70</xm:sqref>
            </x14:sparkline>
          </x14:sparklines>
        </x14:sparklineGroup>
        <x14:sparklineGroup displayEmptyCellsAs="gap">
          <x14:colorSeries rgb="FF4BACC6"/>
          <x14:sparklines>
            <x14:sparkline>
              <xm:f>'PRE05 103-105'!B71:K71</xm:f>
              <xm:sqref>L71</xm:sqref>
            </x14:sparkline>
          </x14:sparklines>
        </x14:sparklineGroup>
        <x14:sparklineGroup displayEmptyCellsAs="gap">
          <x14:colorSeries rgb="FF4BACC6"/>
          <x14:sparklines>
            <x14:sparkline>
              <xm:f>'PRE05 103-105'!B72:K72</xm:f>
              <xm:sqref>L72</xm:sqref>
            </x14:sparkline>
          </x14:sparklines>
        </x14:sparklineGroup>
        <x14:sparklineGroup displayEmptyCellsAs="gap">
          <x14:colorSeries rgb="FF4BACC6"/>
          <x14:sparklines>
            <x14:sparkline>
              <xm:f>'PRE05 103-105'!B73:K73</xm:f>
              <xm:sqref>L73</xm:sqref>
            </x14:sparkline>
          </x14:sparklines>
        </x14:sparklineGroup>
        <x14:sparklineGroup displayEmptyCellsAs="gap">
          <x14:colorSeries rgb="FF4BACC6"/>
          <x14:sparklines>
            <x14:sparkline>
              <xm:f>'PRE05 103-105'!B74:K74</xm:f>
              <xm:sqref>L74</xm:sqref>
            </x14:sparkline>
          </x14:sparklines>
        </x14:sparklineGroup>
        <x14:sparklineGroup displayEmptyCellsAs="gap">
          <x14:colorSeries rgb="FF4BACC6"/>
          <x14:sparklines>
            <x14:sparkline>
              <xm:f>'PRE05 103-105'!B75:K75</xm:f>
              <xm:sqref>L75</xm:sqref>
            </x14:sparkline>
          </x14:sparklines>
        </x14:sparklineGroup>
        <x14:sparklineGroup displayEmptyCellsAs="gap">
          <x14:colorSeries rgb="FF4BACC6"/>
          <x14:sparklines>
            <x14:sparkline>
              <xm:f>'PRE05 103-105'!B76:K76</xm:f>
              <xm:sqref>L76</xm:sqref>
            </x14:sparkline>
          </x14:sparklines>
        </x14:sparklineGroup>
        <x14:sparklineGroup displayEmptyCellsAs="gap">
          <x14:colorSeries rgb="FF4BACC6"/>
          <x14:sparklines>
            <x14:sparkline>
              <xm:f>'PRE05 103-105'!B77:K77</xm:f>
              <xm:sqref>L77</xm:sqref>
            </x14:sparkline>
          </x14:sparklines>
        </x14:sparklineGroup>
        <x14:sparklineGroup displayEmptyCellsAs="gap">
          <x14:colorSeries rgb="FF4BACC6"/>
          <x14:sparklines>
            <x14:sparkline>
              <xm:f>'PRE05 103-105'!B78:K78</xm:f>
              <xm:sqref>L78</xm:sqref>
            </x14:sparkline>
          </x14:sparklines>
        </x14:sparklineGroup>
        <x14:sparklineGroup displayEmptyCellsAs="gap">
          <x14:colorSeries rgb="FF4BACC6"/>
          <x14:sparklines>
            <x14:sparkline>
              <xm:f>'PRE05 103-105'!B79:K79</xm:f>
              <xm:sqref>L79</xm:sqref>
            </x14:sparkline>
          </x14:sparklines>
        </x14:sparklineGroup>
        <x14:sparklineGroup displayEmptyCellsAs="gap">
          <x14:colorSeries rgb="FF4BACC6"/>
          <x14:sparklines>
            <x14:sparkline>
              <xm:f>'PRE05 103-105'!B80:K80</xm:f>
              <xm:sqref>L80</xm:sqref>
            </x14:sparkline>
          </x14:sparklines>
        </x14:sparklineGroup>
        <x14:sparklineGroup displayEmptyCellsAs="gap">
          <x14:colorSeries rgb="FF4BACC6"/>
          <x14:sparklines>
            <x14:sparkline>
              <xm:f>'PRE05 103-105'!B81:K81</xm:f>
              <xm:sqref>L81</xm:sqref>
            </x14:sparkline>
          </x14:sparklines>
        </x14:sparklineGroup>
        <x14:sparklineGroup displayEmptyCellsAs="gap">
          <x14:colorSeries rgb="FF4BACC6"/>
          <x14:sparklines>
            <x14:sparkline>
              <xm:f>'PRE05 103-105'!B82:K82</xm:f>
              <xm:sqref>L82</xm:sqref>
            </x14:sparkline>
          </x14:sparklines>
        </x14:sparklineGroup>
        <x14:sparklineGroup displayEmptyCellsAs="gap">
          <x14:colorSeries rgb="FF4BACC6"/>
          <x14:sparklines>
            <x14:sparkline>
              <xm:f>'PRE05 103-105'!B83:K83</xm:f>
              <xm:sqref>L83</xm:sqref>
            </x14:sparkline>
          </x14:sparklines>
        </x14:sparklineGroup>
        <x14:sparklineGroup displayEmptyCellsAs="gap">
          <x14:colorSeries rgb="FF4BACC6"/>
          <x14:sparklines>
            <x14:sparkline>
              <xm:f>'PRE05 103-105'!B84:K84</xm:f>
              <xm:sqref>L84</xm:sqref>
            </x14:sparkline>
          </x14:sparklines>
        </x14:sparklineGroup>
        <x14:sparklineGroup displayEmptyCellsAs="gap">
          <x14:colorSeries rgb="FF4BACC6"/>
          <x14:sparklines>
            <x14:sparkline>
              <xm:f>'PRE05 103-105'!B85:K85</xm:f>
              <xm:sqref>L85</xm:sqref>
            </x14:sparkline>
          </x14:sparklines>
        </x14:sparklineGroup>
        <x14:sparklineGroup displayEmptyCellsAs="gap">
          <x14:colorSeries rgb="FF4BACC6"/>
          <x14:sparklines>
            <x14:sparkline>
              <xm:f>'PRE05 103-105'!B86:K86</xm:f>
              <xm:sqref>L86</xm:sqref>
            </x14:sparkline>
          </x14:sparklines>
        </x14:sparklineGroup>
        <x14:sparklineGroup displayEmptyCellsAs="gap">
          <x14:colorSeries rgb="FF4BACC6"/>
          <x14:sparklines>
            <x14:sparkline>
              <xm:f>'PRE05 103-105'!B88:K88</xm:f>
              <xm:sqref>L88</xm:sqref>
            </x14:sparkline>
          </x14:sparklines>
        </x14:sparklineGroup>
        <x14:sparklineGroup displayEmptyCellsAs="gap">
          <x14:colorSeries rgb="FF4BACC6"/>
          <x14:sparklines>
            <x14:sparkline>
              <xm:f>'PRE05 103-105'!B92:K92</xm:f>
              <xm:sqref>L92</xm:sqref>
            </x14:sparkline>
          </x14:sparklines>
        </x14:sparklineGroup>
        <x14:sparklineGroup displayEmptyCellsAs="gap">
          <x14:colorSeries rgb="FF4BACC6"/>
          <x14:sparklines>
            <x14:sparkline>
              <xm:f>'PRE05 103-105'!B93:K93</xm:f>
              <xm:sqref>L93</xm:sqref>
            </x14:sparkline>
          </x14:sparklines>
        </x14:sparklineGroup>
        <x14:sparklineGroup displayEmptyCellsAs="gap">
          <x14:colorSeries rgb="FF4BACC6"/>
          <x14:sparklines>
            <x14:sparkline>
              <xm:f>'PRE05 103-105'!B94:K94</xm:f>
              <xm:sqref>L94</xm:sqref>
            </x14:sparkline>
          </x14:sparklines>
        </x14:sparklineGroup>
        <x14:sparklineGroup displayEmptyCellsAs="gap">
          <x14:colorSeries rgb="FF4BACC6"/>
          <x14:sparklines>
            <x14:sparkline>
              <xm:f>'PRE05 103-105'!B95:K95</xm:f>
              <xm:sqref>L95</xm:sqref>
            </x14:sparkline>
          </x14:sparklines>
        </x14:sparklineGroup>
        <x14:sparklineGroup displayEmptyCellsAs="gap">
          <x14:colorSeries rgb="FF4BACC6"/>
          <x14:sparklines>
            <x14:sparkline>
              <xm:f>'PRE05 103-105'!B96:K96</xm:f>
              <xm:sqref>L96</xm:sqref>
            </x14:sparkline>
          </x14:sparklines>
        </x14:sparklineGroup>
        <x14:sparklineGroup displayEmptyCellsAs="gap">
          <x14:colorSeries rgb="FF4BACC6"/>
          <x14:sparklines>
            <x14:sparkline>
              <xm:f>'PRE05 103-105'!B98:K98</xm:f>
              <xm:sqref>L98</xm:sqref>
            </x14:sparkline>
          </x14:sparklines>
        </x14:sparklineGroup>
        <x14:sparklineGroup displayEmptyCellsAs="gap">
          <x14:colorSeries rgb="FF4BACC6"/>
          <x14:sparklines>
            <x14:sparkline>
              <xm:f>'PRE05 103-105'!B100:K100</xm:f>
              <xm:sqref>L100</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15.86"/>
    <col customWidth="1" min="2" max="2" width="3.0"/>
    <col customWidth="1" min="3" max="3" width="68.43"/>
    <col customWidth="1" min="4" max="6" width="17.57"/>
  </cols>
  <sheetData>
    <row r="1" ht="19.5" customHeight="1">
      <c r="A1" s="118"/>
      <c r="B1" s="83"/>
      <c r="C1" s="132" t="s">
        <v>519</v>
      </c>
      <c r="D1" s="83"/>
      <c r="E1" s="83"/>
      <c r="F1" s="98" t="str">
        <f>HYPERLINK("https://drive.google.com/open?id=0B8sY5vZfk1W5YklQM0FkTktiN00&amp;authuser=0","see original PDF")</f>
        <v>see original PDF</v>
      </c>
    </row>
    <row r="2" ht="19.5" customHeight="1">
      <c r="A2" s="83"/>
      <c r="B2" s="83"/>
      <c r="C2" s="132" t="s">
        <v>556</v>
      </c>
      <c r="D2" s="83"/>
      <c r="E2" s="83"/>
      <c r="F2" s="83"/>
    </row>
    <row r="3" ht="19.5" customHeight="1">
      <c r="A3" s="83"/>
      <c r="B3" s="83"/>
      <c r="C3" s="132" t="s">
        <v>561</v>
      </c>
      <c r="D3" s="83"/>
      <c r="E3" s="83"/>
      <c r="F3" s="83"/>
    </row>
    <row r="4" ht="19.5" customHeight="1">
      <c r="A4" s="83"/>
      <c r="B4" s="83"/>
      <c r="C4" s="134" t="s">
        <v>565</v>
      </c>
      <c r="D4" s="83"/>
      <c r="E4" s="83"/>
      <c r="F4" s="30" t="s">
        <v>592</v>
      </c>
    </row>
    <row r="5" ht="19.5" customHeight="1">
      <c r="A5" s="83"/>
      <c r="B5" s="83"/>
      <c r="C5" s="83"/>
      <c r="D5" s="83"/>
      <c r="E5" s="83"/>
      <c r="F5" s="83"/>
    </row>
    <row r="6" ht="19.5" customHeight="1">
      <c r="A6" s="83"/>
      <c r="B6" s="83"/>
      <c r="C6" s="83" t="s">
        <v>596</v>
      </c>
      <c r="D6" s="83"/>
      <c r="E6" s="83"/>
      <c r="F6" s="136">
        <v>4479.5</v>
      </c>
    </row>
    <row r="7" ht="19.5" customHeight="1">
      <c r="A7" s="83"/>
      <c r="B7" s="83"/>
      <c r="C7" s="83"/>
      <c r="D7" s="83"/>
      <c r="E7" s="83"/>
      <c r="F7" s="83"/>
    </row>
    <row r="8" ht="19.5" customHeight="1">
      <c r="A8" s="83"/>
      <c r="B8" s="83"/>
      <c r="C8" s="83" t="s">
        <v>632</v>
      </c>
      <c r="D8" s="83"/>
      <c r="E8" s="83"/>
      <c r="F8" s="83"/>
    </row>
    <row r="9" ht="19.5" customHeight="1">
      <c r="A9" s="83"/>
      <c r="B9" s="83"/>
      <c r="C9" s="83" t="s">
        <v>634</v>
      </c>
      <c r="D9" s="83">
        <v>723.36</v>
      </c>
      <c r="E9" s="83"/>
      <c r="F9" s="83"/>
    </row>
    <row r="10" ht="19.5" customHeight="1">
      <c r="A10" s="83"/>
      <c r="B10" s="83"/>
      <c r="C10" s="83" t="s">
        <v>635</v>
      </c>
      <c r="D10" s="83">
        <v>49.0</v>
      </c>
      <c r="E10" s="83"/>
      <c r="F10" s="83"/>
    </row>
    <row r="11" ht="19.5" customHeight="1">
      <c r="A11" s="83"/>
      <c r="B11" s="83"/>
      <c r="C11" s="83" t="s">
        <v>639</v>
      </c>
      <c r="D11" s="83">
        <v>200.0</v>
      </c>
      <c r="E11" s="83"/>
      <c r="F11" s="83"/>
    </row>
    <row r="12" ht="19.5" customHeight="1">
      <c r="A12" s="83"/>
      <c r="B12" s="83"/>
      <c r="C12" s="83" t="s">
        <v>640</v>
      </c>
      <c r="D12" s="83">
        <v>298.96</v>
      </c>
      <c r="E12" s="83"/>
      <c r="F12" s="83"/>
    </row>
    <row r="13" ht="19.5" customHeight="1">
      <c r="A13" s="83"/>
      <c r="B13" s="83"/>
      <c r="C13" s="83"/>
      <c r="D13" s="83"/>
      <c r="E13" s="83"/>
      <c r="F13" s="83"/>
    </row>
    <row r="14" ht="19.5" customHeight="1">
      <c r="A14" s="83"/>
      <c r="B14" s="83"/>
      <c r="C14" s="83" t="s">
        <v>55</v>
      </c>
      <c r="D14" s="136">
        <v>1271.32</v>
      </c>
      <c r="E14" s="83"/>
      <c r="F14" s="136">
        <v>1271.32</v>
      </c>
    </row>
    <row r="15" ht="19.5" customHeight="1">
      <c r="A15" s="83"/>
      <c r="B15" s="83"/>
      <c r="C15" s="83"/>
      <c r="D15" s="83"/>
      <c r="E15" s="83"/>
      <c r="F15" s="83"/>
    </row>
    <row r="16" ht="19.5" customHeight="1">
      <c r="A16" s="83"/>
      <c r="B16" s="83"/>
      <c r="C16" s="83" t="s">
        <v>649</v>
      </c>
      <c r="D16" s="83"/>
      <c r="E16" s="83"/>
      <c r="F16" s="83"/>
    </row>
    <row r="17" ht="19.5" customHeight="1">
      <c r="A17" s="83"/>
      <c r="B17" s="83"/>
      <c r="C17" s="83" t="s">
        <v>650</v>
      </c>
      <c r="D17" s="136">
        <v>1104.26</v>
      </c>
      <c r="E17" s="83"/>
      <c r="F17" s="83"/>
    </row>
    <row r="18" ht="19.5" customHeight="1">
      <c r="A18" s="83"/>
      <c r="B18" s="83"/>
      <c r="C18" s="83" t="s">
        <v>652</v>
      </c>
      <c r="D18" s="83">
        <v>48.88</v>
      </c>
      <c r="E18" s="83"/>
      <c r="F18" s="83"/>
    </row>
    <row r="19" ht="19.5" customHeight="1">
      <c r="A19" s="83"/>
      <c r="B19" s="83"/>
      <c r="C19" s="83" t="s">
        <v>653</v>
      </c>
      <c r="D19" s="83">
        <v>12.05</v>
      </c>
      <c r="E19" s="83"/>
      <c r="F19" s="83"/>
    </row>
    <row r="20" ht="19.5" customHeight="1">
      <c r="A20" s="83"/>
      <c r="B20" s="83"/>
      <c r="C20" s="83" t="s">
        <v>654</v>
      </c>
      <c r="D20" s="83">
        <v>41.78</v>
      </c>
      <c r="E20" s="83"/>
      <c r="F20" s="83"/>
    </row>
    <row r="21" ht="19.5" customHeight="1">
      <c r="A21" s="83"/>
      <c r="B21" s="83"/>
      <c r="C21" s="83" t="s">
        <v>655</v>
      </c>
      <c r="D21" s="83">
        <v>17.48</v>
      </c>
      <c r="E21" s="83"/>
      <c r="F21" s="83"/>
    </row>
    <row r="22" ht="19.5" customHeight="1">
      <c r="A22" s="83"/>
      <c r="B22" s="83"/>
      <c r="C22" s="83" t="s">
        <v>656</v>
      </c>
      <c r="D22" s="83">
        <v>21.71</v>
      </c>
      <c r="E22" s="83"/>
      <c r="F22" s="83"/>
    </row>
    <row r="23" ht="19.5" customHeight="1">
      <c r="A23" s="83"/>
      <c r="B23" s="83"/>
      <c r="C23" s="83" t="s">
        <v>657</v>
      </c>
      <c r="D23" s="83">
        <v>46.02</v>
      </c>
      <c r="E23" s="83"/>
      <c r="F23" s="83"/>
    </row>
    <row r="24" ht="19.5" customHeight="1">
      <c r="A24" s="83"/>
      <c r="B24" s="83"/>
      <c r="C24" s="83" t="s">
        <v>658</v>
      </c>
      <c r="D24" s="83">
        <v>520.47</v>
      </c>
      <c r="E24" s="83"/>
      <c r="F24" s="83"/>
    </row>
    <row r="25" ht="19.5" customHeight="1">
      <c r="A25" s="83"/>
      <c r="B25" s="83"/>
      <c r="C25" s="83" t="s">
        <v>659</v>
      </c>
      <c r="D25" s="83">
        <v>30.92</v>
      </c>
      <c r="E25" s="83"/>
      <c r="F25" s="83"/>
    </row>
    <row r="26" ht="19.5" customHeight="1">
      <c r="A26" s="83"/>
      <c r="B26" s="83"/>
      <c r="C26" s="83"/>
      <c r="D26" s="83"/>
      <c r="E26" s="83"/>
      <c r="F26" s="83"/>
    </row>
    <row r="27" ht="19.5" customHeight="1">
      <c r="A27" s="83"/>
      <c r="B27" s="83"/>
      <c r="C27" s="83"/>
      <c r="D27" s="83"/>
      <c r="E27" s="83"/>
      <c r="F27" s="83"/>
    </row>
    <row r="28" ht="19.5" customHeight="1">
      <c r="A28" s="83"/>
      <c r="B28" s="83"/>
      <c r="C28" s="83" t="s">
        <v>55</v>
      </c>
      <c r="D28" s="136">
        <v>1843.56</v>
      </c>
      <c r="E28" s="83"/>
      <c r="F28" s="136">
        <v>1843.56</v>
      </c>
    </row>
    <row r="29" ht="19.5" customHeight="1">
      <c r="A29" s="83"/>
      <c r="B29" s="83"/>
      <c r="C29" s="83"/>
      <c r="D29" s="83"/>
      <c r="E29" s="83"/>
      <c r="F29" s="83"/>
    </row>
    <row r="30" ht="19.5" customHeight="1">
      <c r="A30" s="83"/>
      <c r="B30" s="83"/>
      <c r="C30" s="83" t="s">
        <v>660</v>
      </c>
      <c r="D30" s="83"/>
      <c r="E30" s="83"/>
      <c r="F30" s="136">
        <v>1364.62</v>
      </c>
    </row>
    <row r="31" ht="19.5" customHeight="1">
      <c r="A31" s="83"/>
      <c r="B31" s="83"/>
      <c r="C31" s="83"/>
      <c r="D31" s="83"/>
      <c r="E31" s="83"/>
      <c r="F31" s="83"/>
    </row>
    <row r="32" ht="19.5" customHeight="1">
      <c r="A32" s="83"/>
      <c r="B32" s="83"/>
      <c r="C32" s="83" t="s">
        <v>661</v>
      </c>
      <c r="D32" s="83"/>
      <c r="E32" s="83"/>
      <c r="F32" s="83">
        <v>68.23</v>
      </c>
    </row>
    <row r="33" ht="19.5" customHeight="1">
      <c r="A33" s="83"/>
      <c r="B33" s="83"/>
      <c r="C33" s="83"/>
      <c r="D33" s="83"/>
      <c r="E33" s="83"/>
      <c r="F33" s="83"/>
    </row>
    <row r="34" ht="36.0" customHeight="1">
      <c r="A34" s="83"/>
      <c r="B34" s="83"/>
      <c r="C34" s="141" t="s">
        <v>662</v>
      </c>
      <c r="D34" s="83"/>
      <c r="E34" s="83"/>
      <c r="F34" s="83">
        <v>234.54</v>
      </c>
    </row>
    <row r="35" ht="19.5" customHeight="1">
      <c r="A35" s="83"/>
      <c r="B35" s="83"/>
      <c r="C35" s="83"/>
      <c r="D35" s="83"/>
      <c r="E35" s="83"/>
      <c r="F35" s="83"/>
    </row>
    <row r="36" ht="19.5" customHeight="1">
      <c r="A36" s="83"/>
      <c r="B36" s="83"/>
      <c r="C36" s="83"/>
      <c r="D36" s="83"/>
      <c r="E36" s="83"/>
      <c r="F36" s="83"/>
    </row>
    <row r="37" ht="19.5" customHeight="1">
      <c r="A37" s="83"/>
      <c r="B37" s="83"/>
      <c r="C37" s="83"/>
      <c r="D37" s="83"/>
      <c r="E37" s="83"/>
      <c r="F37" s="83"/>
    </row>
    <row r="38" ht="19.5" customHeight="1">
      <c r="A38" s="83"/>
      <c r="B38" s="83"/>
      <c r="C38" s="83"/>
      <c r="D38" s="83"/>
      <c r="E38" s="83"/>
      <c r="F38" s="83"/>
    </row>
    <row r="39" ht="39.75" customHeight="1">
      <c r="A39" s="148" t="s">
        <v>663</v>
      </c>
      <c r="B39" s="75"/>
      <c r="C39" s="126" t="s">
        <v>752</v>
      </c>
      <c r="D39" s="68" t="s">
        <v>700</v>
      </c>
      <c r="E39" s="68" t="s">
        <v>717</v>
      </c>
      <c r="F39" s="68" t="s">
        <v>55</v>
      </c>
    </row>
    <row r="40" ht="19.5" customHeight="1">
      <c r="A40" s="83" t="s">
        <v>755</v>
      </c>
      <c r="B40" s="83" t="s">
        <v>756</v>
      </c>
      <c r="C40" s="83" t="s">
        <v>331</v>
      </c>
      <c r="D40" s="83">
        <v>285.78</v>
      </c>
      <c r="E40" s="83">
        <v>30.0</v>
      </c>
      <c r="F40" s="83">
        <v>85.73</v>
      </c>
    </row>
    <row r="41" ht="19.5" customHeight="1">
      <c r="A41" s="83" t="s">
        <v>718</v>
      </c>
      <c r="B41" s="83" t="s">
        <v>756</v>
      </c>
      <c r="C41" s="83" t="s">
        <v>720</v>
      </c>
      <c r="D41" s="83">
        <v>0.01</v>
      </c>
      <c r="E41" s="83">
        <v>50.0</v>
      </c>
      <c r="F41" s="83">
        <v>0.01</v>
      </c>
    </row>
    <row r="42" ht="19.5" customHeight="1">
      <c r="A42" s="83" t="s">
        <v>721</v>
      </c>
      <c r="B42" s="83" t="s">
        <v>756</v>
      </c>
      <c r="C42" s="83" t="s">
        <v>722</v>
      </c>
      <c r="D42" s="83">
        <v>0.01</v>
      </c>
      <c r="E42" s="83">
        <v>50.0</v>
      </c>
      <c r="F42" s="83">
        <v>0.01</v>
      </c>
    </row>
    <row r="43" ht="19.5" customHeight="1">
      <c r="A43" s="83" t="s">
        <v>723</v>
      </c>
      <c r="B43" s="83" t="s">
        <v>756</v>
      </c>
      <c r="C43" s="83" t="s">
        <v>724</v>
      </c>
      <c r="D43" s="83">
        <v>0.2</v>
      </c>
      <c r="E43" s="83">
        <v>50.0</v>
      </c>
      <c r="F43" s="83">
        <v>0.1</v>
      </c>
    </row>
    <row r="44" ht="19.5" customHeight="1">
      <c r="A44" s="83" t="s">
        <v>725</v>
      </c>
      <c r="B44" s="83" t="s">
        <v>756</v>
      </c>
      <c r="C44" s="83" t="s">
        <v>726</v>
      </c>
      <c r="D44" s="83">
        <v>0.07</v>
      </c>
      <c r="E44" s="83">
        <v>50.0</v>
      </c>
      <c r="F44" s="83">
        <v>0.04</v>
      </c>
    </row>
    <row r="45" ht="19.5" customHeight="1">
      <c r="A45" s="83" t="s">
        <v>727</v>
      </c>
      <c r="B45" s="83" t="s">
        <v>756</v>
      </c>
      <c r="C45" s="83" t="s">
        <v>728</v>
      </c>
      <c r="D45" s="83">
        <v>0.34</v>
      </c>
      <c r="E45" s="83">
        <v>50.0</v>
      </c>
      <c r="F45" s="83">
        <v>0.17</v>
      </c>
    </row>
    <row r="46" ht="19.5" customHeight="1">
      <c r="A46" s="83" t="s">
        <v>729</v>
      </c>
      <c r="B46" s="83" t="s">
        <v>756</v>
      </c>
      <c r="C46" s="83" t="s">
        <v>730</v>
      </c>
      <c r="D46" s="83">
        <v>0.07</v>
      </c>
      <c r="E46" s="83">
        <v>50.0</v>
      </c>
      <c r="F46" s="83">
        <v>0.03</v>
      </c>
    </row>
    <row r="47" ht="19.5" customHeight="1">
      <c r="A47" s="83" t="s">
        <v>731</v>
      </c>
      <c r="B47" s="83" t="s">
        <v>756</v>
      </c>
      <c r="C47" s="83" t="s">
        <v>732</v>
      </c>
      <c r="D47" s="83">
        <v>0.04</v>
      </c>
      <c r="E47" s="83">
        <v>50.0</v>
      </c>
      <c r="F47" s="83">
        <v>0.02</v>
      </c>
    </row>
    <row r="48" ht="19.5" customHeight="1">
      <c r="A48" s="83" t="s">
        <v>733</v>
      </c>
      <c r="B48" s="83" t="s">
        <v>756</v>
      </c>
      <c r="C48" s="83" t="s">
        <v>734</v>
      </c>
      <c r="D48" s="83">
        <v>0.05</v>
      </c>
      <c r="E48" s="83">
        <v>50.0</v>
      </c>
      <c r="F48" s="83">
        <v>0.02</v>
      </c>
    </row>
    <row r="49" ht="19.5" customHeight="1">
      <c r="A49" s="83" t="s">
        <v>735</v>
      </c>
      <c r="B49" s="83" t="s">
        <v>756</v>
      </c>
      <c r="C49" s="83" t="s">
        <v>736</v>
      </c>
      <c r="D49" s="83">
        <v>0.04</v>
      </c>
      <c r="E49" s="83">
        <v>50.0</v>
      </c>
      <c r="F49" s="83">
        <v>0.02</v>
      </c>
    </row>
    <row r="50" ht="19.5" customHeight="1">
      <c r="A50" s="83" t="s">
        <v>737</v>
      </c>
      <c r="B50" s="83" t="s">
        <v>756</v>
      </c>
      <c r="C50" s="83" t="s">
        <v>738</v>
      </c>
      <c r="D50" s="83">
        <v>0.34</v>
      </c>
      <c r="E50" s="83">
        <v>50.0</v>
      </c>
      <c r="F50" s="83">
        <v>0.17</v>
      </c>
    </row>
    <row r="51" ht="19.5" customHeight="1">
      <c r="A51" s="83" t="s">
        <v>739</v>
      </c>
      <c r="B51" s="83" t="s">
        <v>756</v>
      </c>
      <c r="C51" s="83" t="s">
        <v>741</v>
      </c>
      <c r="D51" s="83">
        <v>0.04</v>
      </c>
      <c r="E51" s="83">
        <v>50.0</v>
      </c>
      <c r="F51" s="83">
        <v>0.02</v>
      </c>
    </row>
    <row r="52" ht="19.5" customHeight="1">
      <c r="A52" s="83" t="s">
        <v>743</v>
      </c>
      <c r="B52" s="83" t="s">
        <v>756</v>
      </c>
      <c r="C52" s="83" t="s">
        <v>744</v>
      </c>
      <c r="D52" s="83">
        <v>0.07</v>
      </c>
      <c r="E52" s="83">
        <v>50.0</v>
      </c>
      <c r="F52" s="83">
        <v>0.03</v>
      </c>
    </row>
    <row r="53" ht="19.5" customHeight="1">
      <c r="A53" s="83" t="s">
        <v>745</v>
      </c>
      <c r="B53" s="83" t="s">
        <v>756</v>
      </c>
      <c r="C53" s="83" t="s">
        <v>788</v>
      </c>
      <c r="D53" s="83">
        <v>0.05</v>
      </c>
      <c r="E53" s="83">
        <v>50.0</v>
      </c>
      <c r="F53" s="83">
        <v>0.02</v>
      </c>
    </row>
    <row r="54" ht="19.5" customHeight="1">
      <c r="A54" s="83" t="s">
        <v>747</v>
      </c>
      <c r="B54" s="83" t="s">
        <v>756</v>
      </c>
      <c r="C54" s="83" t="s">
        <v>748</v>
      </c>
      <c r="D54" s="83">
        <v>0.02</v>
      </c>
      <c r="E54" s="83">
        <v>50.0</v>
      </c>
      <c r="F54" s="83">
        <v>0.01</v>
      </c>
    </row>
    <row r="55" ht="19.5" customHeight="1">
      <c r="A55" s="83" t="s">
        <v>749</v>
      </c>
      <c r="B55" s="83" t="s">
        <v>756</v>
      </c>
      <c r="C55" s="83" t="s">
        <v>750</v>
      </c>
      <c r="D55" s="83">
        <v>0.75</v>
      </c>
      <c r="E55" s="83">
        <v>50.0</v>
      </c>
      <c r="F55" s="83">
        <v>0.37</v>
      </c>
    </row>
    <row r="56" ht="19.5" customHeight="1">
      <c r="A56" s="83" t="s">
        <v>668</v>
      </c>
      <c r="B56" s="83" t="s">
        <v>756</v>
      </c>
      <c r="C56" s="83" t="s">
        <v>751</v>
      </c>
      <c r="D56" s="83">
        <v>15.0</v>
      </c>
      <c r="E56" s="83">
        <v>50.0</v>
      </c>
      <c r="F56" s="83">
        <v>7.5</v>
      </c>
    </row>
    <row r="57" ht="19.5" customHeight="1">
      <c r="A57" s="83" t="s">
        <v>753</v>
      </c>
      <c r="B57" s="83" t="s">
        <v>756</v>
      </c>
      <c r="C57" s="83" t="s">
        <v>754</v>
      </c>
      <c r="D57" s="83">
        <v>0.2</v>
      </c>
      <c r="E57" s="83">
        <v>50.0</v>
      </c>
      <c r="F57" s="83">
        <v>0.1</v>
      </c>
    </row>
    <row r="58" ht="19.5" customHeight="1">
      <c r="A58" s="83" t="s">
        <v>757</v>
      </c>
      <c r="B58" s="83" t="s">
        <v>756</v>
      </c>
      <c r="C58" s="83" t="s">
        <v>758</v>
      </c>
      <c r="D58" s="83">
        <v>2.72</v>
      </c>
      <c r="E58" s="83">
        <v>50.0</v>
      </c>
      <c r="F58" s="83">
        <v>1.36</v>
      </c>
    </row>
    <row r="59" ht="19.5" customHeight="1">
      <c r="A59" s="83" t="s">
        <v>759</v>
      </c>
      <c r="B59" s="83" t="s">
        <v>756</v>
      </c>
      <c r="C59" s="83" t="s">
        <v>760</v>
      </c>
      <c r="D59" s="83">
        <v>0.52</v>
      </c>
      <c r="E59" s="83">
        <v>50.0</v>
      </c>
      <c r="F59" s="83">
        <v>0.26</v>
      </c>
    </row>
    <row r="60" ht="19.5" customHeight="1">
      <c r="A60" s="83" t="s">
        <v>807</v>
      </c>
      <c r="B60" s="83" t="s">
        <v>756</v>
      </c>
      <c r="C60" s="83" t="s">
        <v>811</v>
      </c>
      <c r="D60" s="83">
        <v>0.28</v>
      </c>
      <c r="E60" s="83">
        <v>50.0</v>
      </c>
      <c r="F60" s="83">
        <v>0.14</v>
      </c>
    </row>
    <row r="61" ht="19.5" customHeight="1">
      <c r="A61" s="83" t="s">
        <v>814</v>
      </c>
      <c r="B61" s="83" t="s">
        <v>756</v>
      </c>
      <c r="C61" s="83" t="s">
        <v>815</v>
      </c>
      <c r="D61" s="83">
        <v>4.02</v>
      </c>
      <c r="E61" s="83">
        <v>50.0</v>
      </c>
      <c r="F61" s="83">
        <v>2.01</v>
      </c>
    </row>
    <row r="62" ht="19.5" customHeight="1">
      <c r="A62" s="83" t="s">
        <v>818</v>
      </c>
      <c r="B62" s="83" t="s">
        <v>756</v>
      </c>
      <c r="C62" s="83" t="s">
        <v>820</v>
      </c>
      <c r="D62" s="83">
        <v>4.9</v>
      </c>
      <c r="E62" s="83">
        <v>50.0</v>
      </c>
      <c r="F62" s="83">
        <v>2.45</v>
      </c>
    </row>
    <row r="63" ht="19.5" customHeight="1">
      <c r="A63" s="83" t="s">
        <v>823</v>
      </c>
      <c r="B63" s="83" t="s">
        <v>756</v>
      </c>
      <c r="C63" s="83" t="s">
        <v>825</v>
      </c>
      <c r="D63" s="83">
        <v>0.12</v>
      </c>
      <c r="E63" s="83">
        <v>100.0</v>
      </c>
      <c r="F63" s="83">
        <v>0.12</v>
      </c>
    </row>
    <row r="64" ht="19.5" customHeight="1">
      <c r="A64" s="83" t="s">
        <v>828</v>
      </c>
      <c r="B64" s="83" t="s">
        <v>756</v>
      </c>
      <c r="C64" s="83" t="s">
        <v>830</v>
      </c>
      <c r="D64" s="83">
        <v>0.01</v>
      </c>
      <c r="E64" s="83">
        <v>100.0</v>
      </c>
      <c r="F64" s="83">
        <v>0.01</v>
      </c>
    </row>
    <row r="65" ht="19.5" customHeight="1">
      <c r="A65" s="83" t="s">
        <v>834</v>
      </c>
      <c r="B65" s="83" t="s">
        <v>756</v>
      </c>
      <c r="C65" s="83" t="s">
        <v>838</v>
      </c>
      <c r="D65" s="83">
        <v>0.03</v>
      </c>
      <c r="E65" s="83">
        <v>100.0</v>
      </c>
      <c r="F65" s="83">
        <v>0.03</v>
      </c>
    </row>
    <row r="66" ht="19.5" customHeight="1">
      <c r="A66" s="83" t="s">
        <v>842</v>
      </c>
      <c r="B66" s="83" t="s">
        <v>756</v>
      </c>
      <c r="C66" s="83" t="s">
        <v>845</v>
      </c>
      <c r="D66" s="83">
        <v>0.01</v>
      </c>
      <c r="E66" s="83">
        <v>100.0</v>
      </c>
      <c r="F66" s="83">
        <v>0.01</v>
      </c>
    </row>
    <row r="67" ht="19.5" customHeight="1">
      <c r="A67" s="83" t="s">
        <v>847</v>
      </c>
      <c r="B67" s="83" t="s">
        <v>756</v>
      </c>
      <c r="C67" s="83" t="s">
        <v>850</v>
      </c>
      <c r="D67" s="83">
        <v>0.09</v>
      </c>
      <c r="E67" s="83">
        <v>100.0</v>
      </c>
      <c r="F67" s="83">
        <v>0.09</v>
      </c>
    </row>
    <row r="68" ht="19.5" customHeight="1">
      <c r="A68" s="83" t="s">
        <v>853</v>
      </c>
      <c r="B68" s="83" t="s">
        <v>756</v>
      </c>
      <c r="C68" s="83" t="s">
        <v>857</v>
      </c>
      <c r="D68" s="83">
        <v>0.03</v>
      </c>
      <c r="E68" s="83">
        <v>100.0</v>
      </c>
      <c r="F68" s="83">
        <v>0.03</v>
      </c>
    </row>
    <row r="69" ht="19.5" customHeight="1">
      <c r="A69" s="83" t="s">
        <v>860</v>
      </c>
      <c r="B69" s="83" t="s">
        <v>756</v>
      </c>
      <c r="C69" s="83" t="s">
        <v>863</v>
      </c>
      <c r="D69" s="83">
        <v>0.05</v>
      </c>
      <c r="E69" s="83">
        <v>100.0</v>
      </c>
      <c r="F69" s="83">
        <v>0.05</v>
      </c>
    </row>
    <row r="70" ht="19.5" customHeight="1">
      <c r="A70" s="154" t="s">
        <v>864</v>
      </c>
      <c r="B70" s="154" t="s">
        <v>756</v>
      </c>
      <c r="C70" s="154" t="s">
        <v>865</v>
      </c>
      <c r="D70" s="154">
        <v>0.07</v>
      </c>
      <c r="E70" s="154">
        <v>100.0</v>
      </c>
      <c r="F70" s="154">
        <v>0.07</v>
      </c>
    </row>
    <row r="71" ht="19.5" customHeight="1">
      <c r="A71" s="83" t="s">
        <v>868</v>
      </c>
      <c r="B71" s="83" t="s">
        <v>756</v>
      </c>
      <c r="C71" s="83" t="s">
        <v>871</v>
      </c>
      <c r="D71" s="83">
        <v>0.08</v>
      </c>
      <c r="E71" s="83">
        <v>100.0</v>
      </c>
      <c r="F71" s="83">
        <v>0.08</v>
      </c>
    </row>
    <row r="72" ht="19.5" customHeight="1">
      <c r="A72" s="83" t="s">
        <v>874</v>
      </c>
      <c r="B72" s="83" t="s">
        <v>756</v>
      </c>
      <c r="C72" s="83" t="s">
        <v>877</v>
      </c>
      <c r="D72" s="83">
        <v>0.06</v>
      </c>
      <c r="E72" s="83">
        <v>100.0</v>
      </c>
      <c r="F72" s="83">
        <v>0.06</v>
      </c>
    </row>
    <row r="73" ht="19.5" customHeight="1">
      <c r="A73" s="83" t="s">
        <v>880</v>
      </c>
      <c r="B73" s="83" t="s">
        <v>756</v>
      </c>
      <c r="C73" s="83" t="s">
        <v>882</v>
      </c>
      <c r="D73" s="83">
        <v>0.08</v>
      </c>
      <c r="E73" s="83">
        <v>100.0</v>
      </c>
      <c r="F73" s="83">
        <v>0.08</v>
      </c>
    </row>
    <row r="74" ht="19.5" customHeight="1">
      <c r="A74" s="83" t="s">
        <v>770</v>
      </c>
      <c r="B74" s="83" t="s">
        <v>756</v>
      </c>
      <c r="C74" s="83" t="s">
        <v>771</v>
      </c>
      <c r="D74" s="83">
        <v>0.12</v>
      </c>
      <c r="E74" s="83">
        <v>40.0</v>
      </c>
      <c r="F74" s="83">
        <v>0.05</v>
      </c>
    </row>
    <row r="75" ht="19.5" customHeight="1">
      <c r="A75" s="83" t="s">
        <v>772</v>
      </c>
      <c r="B75" s="83" t="s">
        <v>756</v>
      </c>
      <c r="C75" s="83" t="s">
        <v>773</v>
      </c>
      <c r="D75" s="83">
        <v>0.23</v>
      </c>
      <c r="E75" s="83">
        <v>40.0</v>
      </c>
      <c r="F75" s="83">
        <v>0.09</v>
      </c>
    </row>
    <row r="76" ht="19.5" customHeight="1">
      <c r="A76" s="83" t="s">
        <v>776</v>
      </c>
      <c r="B76" s="83" t="s">
        <v>756</v>
      </c>
      <c r="C76" s="83" t="s">
        <v>778</v>
      </c>
      <c r="D76" s="83">
        <v>0.29</v>
      </c>
      <c r="E76" s="83">
        <v>40.0</v>
      </c>
      <c r="F76" s="83">
        <v>0.12</v>
      </c>
    </row>
    <row r="77" ht="19.5" customHeight="1">
      <c r="A77" s="83" t="s">
        <v>779</v>
      </c>
      <c r="B77" s="83" t="s">
        <v>756</v>
      </c>
      <c r="C77" s="83" t="s">
        <v>780</v>
      </c>
      <c r="D77" s="83">
        <v>0.14</v>
      </c>
      <c r="E77" s="83">
        <v>40.0</v>
      </c>
      <c r="F77" s="83">
        <v>0.06</v>
      </c>
    </row>
    <row r="78" ht="19.5" customHeight="1">
      <c r="A78" s="83" t="s">
        <v>781</v>
      </c>
      <c r="B78" s="83" t="s">
        <v>756</v>
      </c>
      <c r="C78" s="83" t="s">
        <v>782</v>
      </c>
      <c r="D78" s="83">
        <v>0.58</v>
      </c>
      <c r="E78" s="83">
        <v>40.0</v>
      </c>
      <c r="F78" s="83">
        <v>0.23</v>
      </c>
    </row>
    <row r="79" ht="19.5" customHeight="1">
      <c r="A79" s="83" t="s">
        <v>783</v>
      </c>
      <c r="B79" s="83" t="s">
        <v>756</v>
      </c>
      <c r="C79" s="83" t="s">
        <v>784</v>
      </c>
      <c r="D79" s="83">
        <v>0.2</v>
      </c>
      <c r="E79" s="83">
        <v>40.0</v>
      </c>
      <c r="F79" s="83">
        <v>0.08</v>
      </c>
    </row>
    <row r="80" ht="19.5" customHeight="1">
      <c r="A80" s="83" t="s">
        <v>914</v>
      </c>
      <c r="B80" s="83" t="s">
        <v>756</v>
      </c>
      <c r="C80" s="83" t="s">
        <v>917</v>
      </c>
      <c r="D80" s="83">
        <v>0.1</v>
      </c>
      <c r="E80" s="83">
        <v>40.0</v>
      </c>
      <c r="F80" s="83">
        <v>0.04</v>
      </c>
    </row>
    <row r="81" ht="19.5" customHeight="1">
      <c r="A81" s="83" t="s">
        <v>920</v>
      </c>
      <c r="B81" s="83" t="s">
        <v>756</v>
      </c>
      <c r="C81" s="83" t="s">
        <v>924</v>
      </c>
      <c r="D81" s="83">
        <v>0.12</v>
      </c>
      <c r="E81" s="83">
        <v>40.0</v>
      </c>
      <c r="F81" s="83">
        <v>0.05</v>
      </c>
    </row>
    <row r="82" ht="19.5" customHeight="1">
      <c r="A82" s="83" t="s">
        <v>785</v>
      </c>
      <c r="B82" s="83" t="s">
        <v>756</v>
      </c>
      <c r="C82" s="83" t="s">
        <v>787</v>
      </c>
      <c r="D82" s="83">
        <v>4.7</v>
      </c>
      <c r="E82" s="83">
        <v>40.0</v>
      </c>
      <c r="F82" s="83">
        <v>1.88</v>
      </c>
    </row>
    <row r="83" ht="19.5" customHeight="1">
      <c r="A83" s="83" t="s">
        <v>789</v>
      </c>
      <c r="B83" s="83" t="s">
        <v>756</v>
      </c>
      <c r="C83" s="83" t="s">
        <v>809</v>
      </c>
      <c r="D83" s="83">
        <v>0.03</v>
      </c>
      <c r="E83" s="83">
        <v>40.0</v>
      </c>
      <c r="F83" s="83">
        <v>0.01</v>
      </c>
    </row>
    <row r="84" ht="19.5" customHeight="1">
      <c r="A84" s="83" t="s">
        <v>829</v>
      </c>
      <c r="B84" s="83" t="s">
        <v>756</v>
      </c>
      <c r="C84" s="83" t="s">
        <v>833</v>
      </c>
      <c r="D84" s="83">
        <v>13.8</v>
      </c>
      <c r="E84" s="83">
        <v>40.0</v>
      </c>
      <c r="F84" s="83">
        <v>5.52</v>
      </c>
    </row>
    <row r="85" ht="19.5" customHeight="1">
      <c r="A85" s="83" t="s">
        <v>681</v>
      </c>
      <c r="B85" s="83" t="s">
        <v>756</v>
      </c>
      <c r="C85" s="83" t="s">
        <v>866</v>
      </c>
      <c r="D85" s="83">
        <v>73.0</v>
      </c>
      <c r="E85" s="83">
        <v>30.0</v>
      </c>
      <c r="F85" s="83">
        <v>21.9</v>
      </c>
    </row>
    <row r="86" ht="19.5" customHeight="1">
      <c r="A86" s="83" t="s">
        <v>683</v>
      </c>
      <c r="B86" s="83" t="s">
        <v>756</v>
      </c>
      <c r="C86" s="83" t="s">
        <v>873</v>
      </c>
      <c r="D86" s="83">
        <v>28.0</v>
      </c>
      <c r="E86" s="83">
        <v>30.0</v>
      </c>
      <c r="F86" s="83">
        <v>8.4</v>
      </c>
    </row>
    <row r="87" ht="19.5" customHeight="1">
      <c r="A87" s="83" t="s">
        <v>685</v>
      </c>
      <c r="B87" s="83" t="s">
        <v>756</v>
      </c>
      <c r="C87" s="83" t="s">
        <v>879</v>
      </c>
      <c r="D87" s="83">
        <v>50.0</v>
      </c>
      <c r="E87" s="83">
        <v>30.0</v>
      </c>
      <c r="F87" s="83">
        <v>15.0</v>
      </c>
    </row>
    <row r="88" ht="19.5" customHeight="1">
      <c r="A88" s="83" t="s">
        <v>688</v>
      </c>
      <c r="B88" s="83" t="s">
        <v>756</v>
      </c>
      <c r="C88" s="83" t="s">
        <v>883</v>
      </c>
      <c r="D88" s="83">
        <v>10.0</v>
      </c>
      <c r="E88" s="83">
        <v>30.0</v>
      </c>
      <c r="F88" s="83">
        <v>3.0</v>
      </c>
    </row>
    <row r="89" ht="19.5" customHeight="1">
      <c r="A89" s="83"/>
      <c r="B89" s="83"/>
      <c r="C89" s="83"/>
      <c r="D89" s="83"/>
      <c r="E89" s="83"/>
      <c r="F89" s="83"/>
    </row>
    <row r="90" ht="19.5" customHeight="1">
      <c r="A90" s="83" t="s">
        <v>106</v>
      </c>
      <c r="B90" s="83" t="s">
        <v>756</v>
      </c>
      <c r="C90" s="83" t="s">
        <v>966</v>
      </c>
      <c r="D90" s="83">
        <v>33.88</v>
      </c>
      <c r="E90" s="83">
        <v>40.0</v>
      </c>
      <c r="F90" s="83">
        <v>13.55</v>
      </c>
    </row>
    <row r="91" ht="19.5" customHeight="1">
      <c r="A91" s="83" t="s">
        <v>109</v>
      </c>
      <c r="B91" s="83" t="s">
        <v>756</v>
      </c>
      <c r="C91" s="83" t="s">
        <v>969</v>
      </c>
      <c r="D91" s="83">
        <v>0.29</v>
      </c>
      <c r="E91" s="83">
        <v>40.0</v>
      </c>
      <c r="F91" s="83">
        <v>0.12</v>
      </c>
    </row>
    <row r="92" ht="19.5" customHeight="1">
      <c r="A92" s="83" t="s">
        <v>115</v>
      </c>
      <c r="B92" s="83" t="s">
        <v>756</v>
      </c>
      <c r="C92" s="83" t="s">
        <v>971</v>
      </c>
      <c r="D92" s="83">
        <v>36.35</v>
      </c>
      <c r="E92" s="83">
        <v>40.0</v>
      </c>
      <c r="F92" s="83">
        <v>14.54</v>
      </c>
    </row>
    <row r="93" ht="19.5" customHeight="1">
      <c r="A93" s="83"/>
      <c r="B93" s="83"/>
      <c r="C93" s="83"/>
      <c r="D93" s="83"/>
      <c r="E93" s="83"/>
      <c r="F93" s="83"/>
    </row>
    <row r="94" ht="19.5" customHeight="1">
      <c r="A94" s="83" t="s">
        <v>973</v>
      </c>
      <c r="B94" s="83" t="s">
        <v>756</v>
      </c>
      <c r="C94" s="83" t="s">
        <v>976</v>
      </c>
      <c r="D94" s="83">
        <v>29.88</v>
      </c>
      <c r="E94" s="83">
        <v>50.0</v>
      </c>
      <c r="F94" s="83">
        <v>14.94</v>
      </c>
    </row>
    <row r="95" ht="19.5" customHeight="1">
      <c r="A95" s="83" t="s">
        <v>979</v>
      </c>
      <c r="B95" s="83" t="s">
        <v>756</v>
      </c>
      <c r="C95" s="83" t="s">
        <v>980</v>
      </c>
      <c r="D95" s="83">
        <v>0.6</v>
      </c>
      <c r="E95" s="83">
        <v>50.0</v>
      </c>
      <c r="F95" s="83">
        <v>0.3</v>
      </c>
    </row>
    <row r="96" ht="19.5" customHeight="1">
      <c r="A96" s="83" t="s">
        <v>982</v>
      </c>
      <c r="B96" s="83" t="s">
        <v>756</v>
      </c>
      <c r="C96" s="83" t="s">
        <v>984</v>
      </c>
      <c r="D96" s="83">
        <v>19.5</v>
      </c>
      <c r="E96" s="83">
        <v>50.0</v>
      </c>
      <c r="F96" s="83">
        <v>9.75</v>
      </c>
    </row>
    <row r="97" ht="19.5" customHeight="1">
      <c r="A97" s="83" t="s">
        <v>986</v>
      </c>
      <c r="B97" s="83" t="s">
        <v>756</v>
      </c>
      <c r="C97" s="83" t="s">
        <v>987</v>
      </c>
      <c r="D97" s="83">
        <v>4.1</v>
      </c>
      <c r="E97" s="83">
        <v>50.0</v>
      </c>
      <c r="F97" s="83">
        <v>2.05</v>
      </c>
    </row>
    <row r="98" ht="19.5" customHeight="1">
      <c r="A98" s="83" t="s">
        <v>991</v>
      </c>
      <c r="B98" s="83" t="s">
        <v>756</v>
      </c>
      <c r="C98" s="83" t="s">
        <v>996</v>
      </c>
      <c r="D98" s="83">
        <v>0.88</v>
      </c>
      <c r="E98" s="83">
        <v>50.0</v>
      </c>
      <c r="F98" s="83">
        <v>0.44</v>
      </c>
    </row>
    <row r="99" ht="19.5" customHeight="1">
      <c r="A99" s="83" t="s">
        <v>998</v>
      </c>
      <c r="B99" s="83" t="s">
        <v>756</v>
      </c>
      <c r="C99" s="83" t="s">
        <v>1000</v>
      </c>
      <c r="D99" s="83">
        <v>0.88</v>
      </c>
      <c r="E99" s="83">
        <v>50.0</v>
      </c>
      <c r="F99" s="83">
        <v>0.44</v>
      </c>
    </row>
    <row r="100" ht="19.5" customHeight="1">
      <c r="A100" s="83" t="s">
        <v>1001</v>
      </c>
      <c r="B100" s="83" t="s">
        <v>756</v>
      </c>
      <c r="C100" s="83" t="s">
        <v>1003</v>
      </c>
      <c r="D100" s="83">
        <v>0.36</v>
      </c>
      <c r="E100" s="83">
        <v>50.0</v>
      </c>
      <c r="F100" s="83">
        <v>0.18</v>
      </c>
    </row>
    <row r="101" ht="19.5" customHeight="1">
      <c r="A101" s="83" t="s">
        <v>1005</v>
      </c>
      <c r="B101" s="83" t="s">
        <v>756</v>
      </c>
      <c r="C101" s="83" t="s">
        <v>1009</v>
      </c>
      <c r="D101" s="83">
        <v>3.2</v>
      </c>
      <c r="E101" s="83">
        <v>100.0</v>
      </c>
      <c r="F101" s="83">
        <v>3.2</v>
      </c>
    </row>
    <row r="102" ht="19.5" customHeight="1">
      <c r="A102" s="83" t="s">
        <v>1012</v>
      </c>
      <c r="B102" s="83" t="s">
        <v>756</v>
      </c>
      <c r="C102" s="83" t="s">
        <v>1015</v>
      </c>
      <c r="D102" s="83">
        <v>8.6</v>
      </c>
      <c r="E102" s="83">
        <v>100.0</v>
      </c>
      <c r="F102" s="83">
        <v>8.6</v>
      </c>
    </row>
    <row r="103" ht="19.5" customHeight="1">
      <c r="A103" s="83" t="s">
        <v>1018</v>
      </c>
      <c r="B103" s="83" t="s">
        <v>756</v>
      </c>
      <c r="C103" s="83" t="s">
        <v>1021</v>
      </c>
      <c r="D103" s="83">
        <v>8.6</v>
      </c>
      <c r="E103" s="83">
        <v>100.0</v>
      </c>
      <c r="F103" s="83">
        <v>8.6</v>
      </c>
    </row>
    <row r="104" ht="19.5" customHeight="1">
      <c r="A104" s="83" t="s">
        <v>1024</v>
      </c>
      <c r="B104" s="83" t="s">
        <v>756</v>
      </c>
      <c r="C104" s="83" t="s">
        <v>1028</v>
      </c>
      <c r="D104" s="83">
        <v>0.16</v>
      </c>
      <c r="E104" s="83">
        <v>100.0</v>
      </c>
      <c r="F104" s="83">
        <v>0.16</v>
      </c>
    </row>
    <row r="105" ht="19.5" customHeight="1">
      <c r="A105" s="83"/>
      <c r="B105" s="83"/>
      <c r="C105" s="83"/>
      <c r="D105" s="83"/>
      <c r="E105" s="83"/>
      <c r="F105" s="83"/>
    </row>
    <row r="106" ht="19.5" customHeight="1">
      <c r="A106" s="83"/>
      <c r="B106" s="83"/>
      <c r="C106" s="83" t="s">
        <v>55</v>
      </c>
      <c r="D106" s="83">
        <v>644.77</v>
      </c>
      <c r="E106" s="83"/>
      <c r="F106" s="83">
        <v>234.54</v>
      </c>
    </row>
  </sheetData>
  <hyperlinks>
    <hyperlink r:id="rId1" ref="F1"/>
  </hyperlinks>
  <drawing r:id="rId2"/>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7.29" defaultRowHeight="15.0"/>
  <cols>
    <col customWidth="1" min="1" max="1" width="44.71"/>
    <col customWidth="1" min="2" max="2" width="13.14"/>
    <col customWidth="1" min="3" max="4" width="12.14"/>
    <col customWidth="1" min="5" max="5" width="13.86"/>
    <col customWidth="1" min="6" max="6" width="13.0"/>
    <col customWidth="1" min="7" max="7" width="12.86"/>
    <col customWidth="1" min="8" max="8" width="12.14"/>
    <col customWidth="1" min="9" max="9" width="15.14"/>
    <col customWidth="1" min="10" max="10" width="13.43"/>
    <col customWidth="1" min="11" max="11" width="9.86"/>
    <col customWidth="1" min="12" max="12" width="14.0"/>
    <col customWidth="1" min="13" max="13" width="12.71"/>
    <col customWidth="1" min="14" max="14" width="9.14"/>
    <col customWidth="1" min="15" max="15" width="11.43"/>
    <col customWidth="1" min="16" max="19" width="10.29"/>
    <col customWidth="1" min="20" max="20" width="22.14"/>
    <col customWidth="1" min="21" max="21" width="41.29"/>
  </cols>
  <sheetData>
    <row r="1" ht="16.5" customHeight="1">
      <c r="A1" s="150" t="s">
        <v>767</v>
      </c>
      <c r="B1" s="162" t="s">
        <v>774</v>
      </c>
      <c r="C1" s="164"/>
      <c r="D1" s="164"/>
      <c r="E1" s="164"/>
      <c r="F1" s="168"/>
      <c r="G1" s="162" t="s">
        <v>1087</v>
      </c>
      <c r="H1" s="168"/>
      <c r="I1" s="162" t="s">
        <v>1085</v>
      </c>
      <c r="J1" s="164"/>
      <c r="K1" s="168"/>
      <c r="L1" s="172" t="s">
        <v>1086</v>
      </c>
      <c r="M1" s="168"/>
      <c r="N1" s="83"/>
      <c r="O1" s="192" t="s">
        <v>774</v>
      </c>
      <c r="P1" s="193"/>
      <c r="Q1" s="193"/>
      <c r="R1" s="194" t="s">
        <v>1128</v>
      </c>
      <c r="S1" s="196" t="s">
        <v>1114</v>
      </c>
      <c r="T1" s="98" t="str">
        <f>HYPERLINK("https://drive.google.com/open?id=0B8sY5vZfk1W5NWdkWDRLcVZfbGM&amp;authuser=0","see original PDF")</f>
        <v>see original PDF</v>
      </c>
      <c r="U1" s="205"/>
    </row>
    <row r="2" ht="18.75" customHeight="1">
      <c r="A2" s="207" t="s">
        <v>1178</v>
      </c>
      <c r="B2" s="182" t="s">
        <v>1115</v>
      </c>
      <c r="C2" s="182" t="s">
        <v>1116</v>
      </c>
      <c r="D2" s="182" t="s">
        <v>1117</v>
      </c>
      <c r="E2" s="184" t="s">
        <v>1118</v>
      </c>
      <c r="F2" s="184" t="s">
        <v>1119</v>
      </c>
      <c r="G2" s="184" t="s">
        <v>1185</v>
      </c>
      <c r="H2" s="184" t="s">
        <v>1128</v>
      </c>
      <c r="I2" s="184" t="s">
        <v>1122</v>
      </c>
      <c r="J2" s="184" t="s">
        <v>1123</v>
      </c>
      <c r="K2" s="184" t="s">
        <v>1124</v>
      </c>
      <c r="L2" s="191" t="s">
        <v>1125</v>
      </c>
      <c r="M2" s="191" t="s">
        <v>1126</v>
      </c>
      <c r="N2" s="194" t="s">
        <v>1186</v>
      </c>
      <c r="O2" s="174" t="s">
        <v>1115</v>
      </c>
      <c r="P2" s="174" t="s">
        <v>1116</v>
      </c>
      <c r="Q2" s="174" t="s">
        <v>1117</v>
      </c>
      <c r="R2" s="174" t="s">
        <v>47</v>
      </c>
      <c r="S2" s="209" t="s">
        <v>44</v>
      </c>
      <c r="T2" s="194"/>
      <c r="U2" s="210" t="s">
        <v>1187</v>
      </c>
    </row>
    <row r="3">
      <c r="A3" s="211"/>
      <c r="B3" s="211"/>
      <c r="C3" s="211"/>
      <c r="D3" s="211"/>
      <c r="E3" s="258"/>
      <c r="F3" s="238"/>
      <c r="G3" s="211"/>
      <c r="H3" s="211"/>
      <c r="I3" s="211"/>
      <c r="J3" s="211"/>
      <c r="K3" s="211"/>
      <c r="L3" s="249"/>
      <c r="M3" s="249"/>
      <c r="N3" s="194"/>
      <c r="O3" s="68"/>
      <c r="P3" s="68"/>
      <c r="Q3" s="68"/>
      <c r="R3" s="68"/>
      <c r="S3" s="272"/>
      <c r="T3" s="194"/>
      <c r="U3" s="274" t="str">
        <v/>
      </c>
    </row>
    <row r="4" ht="35.25" customHeight="1">
      <c r="A4" s="127" t="s">
        <v>1201</v>
      </c>
      <c r="B4" s="75">
        <v>100000.0</v>
      </c>
      <c r="C4" s="75">
        <v>100000.0</v>
      </c>
      <c r="D4" s="75">
        <v>100000.0</v>
      </c>
      <c r="E4" s="259"/>
      <c r="F4" s="240"/>
      <c r="G4" s="75">
        <v>100000.0</v>
      </c>
      <c r="H4" s="75">
        <v>100000.0</v>
      </c>
      <c r="I4" s="75">
        <v>100000.0</v>
      </c>
      <c r="J4" s="75">
        <v>100000.0</v>
      </c>
      <c r="K4" s="75"/>
      <c r="L4" s="75"/>
      <c r="M4" s="75"/>
      <c r="N4" s="83"/>
      <c r="O4" s="91" t="str">
        <f t="shared" ref="O4:Q4" si="1">IF(ISBLANK(B4), "",B4/10000000)</f>
        <v>0.01</v>
      </c>
      <c r="P4" s="91" t="str">
        <f t="shared" si="1"/>
        <v>0.01</v>
      </c>
      <c r="Q4" s="91" t="str">
        <f t="shared" si="1"/>
        <v>0.01</v>
      </c>
      <c r="R4" s="91" t="str">
        <f t="shared" ref="R4:R51" si="3">IF(ISBLANK(H4), "",H4/10000000)</f>
        <v>0.01</v>
      </c>
      <c r="S4" s="311" t="str">
        <f t="shared" ref="S4:S51" si="4">IF(ISBLANK(J4), "",J4/10000000)</f>
        <v>0.01</v>
      </c>
      <c r="T4" s="83"/>
      <c r="U4" s="274" t="str">
        <v>Adhiniyamapramane minimum cash balance remaining to rakkamajamesa hold varsarambhici</v>
      </c>
    </row>
    <row r="5">
      <c r="A5" s="127"/>
      <c r="B5" s="75"/>
      <c r="C5" s="75"/>
      <c r="D5" s="75"/>
      <c r="E5" s="259"/>
      <c r="F5" s="240"/>
      <c r="G5" s="75"/>
      <c r="H5" s="75"/>
      <c r="I5" s="75"/>
      <c r="J5" s="75"/>
      <c r="K5" s="75"/>
      <c r="L5" s="75"/>
      <c r="M5" s="75"/>
      <c r="N5" s="83"/>
      <c r="O5" s="91" t="str">
        <f t="shared" ref="O5:Q5" si="2">IF(ISBLANK(B5), "",B5/10000000)</f>
        <v/>
      </c>
      <c r="P5" s="91" t="str">
        <f t="shared" si="2"/>
        <v/>
      </c>
      <c r="Q5" s="91" t="str">
        <f t="shared" si="2"/>
        <v/>
      </c>
      <c r="R5" s="91" t="str">
        <f t="shared" si="3"/>
        <v/>
      </c>
      <c r="S5" s="311" t="str">
        <f t="shared" si="4"/>
        <v/>
      </c>
      <c r="T5" s="83"/>
      <c r="U5" s="274" t="str">
        <v/>
      </c>
    </row>
    <row r="6" ht="19.5" customHeight="1">
      <c r="A6" s="127" t="s">
        <v>2779</v>
      </c>
      <c r="B6" s="314">
        <v>1.34584621021E11</v>
      </c>
      <c r="C6" s="75">
        <v>1.5183949199E10</v>
      </c>
      <c r="D6" s="75">
        <v>1.4707892456E10</v>
      </c>
      <c r="E6" s="259">
        <v>7.945045387E9</v>
      </c>
      <c r="F6" s="240">
        <v>7.249146662E9</v>
      </c>
      <c r="G6" s="75">
        <v>2.034689925E10</v>
      </c>
      <c r="H6" s="75">
        <v>2.034689925E10</v>
      </c>
      <c r="I6" s="75">
        <v>1.8931599E10</v>
      </c>
      <c r="J6" s="75">
        <v>2.0459495257E10</v>
      </c>
      <c r="K6" s="75"/>
      <c r="L6" s="75">
        <v>1.12596007E8</v>
      </c>
      <c r="M6" s="75"/>
      <c r="N6" s="83"/>
      <c r="O6" s="91" t="str">
        <f t="shared" ref="O6:Q6" si="5">IF(ISBLANK(B6), "",B6/10000000)</f>
        <v>13458.46</v>
      </c>
      <c r="P6" s="91" t="str">
        <f t="shared" si="5"/>
        <v>1518.39</v>
      </c>
      <c r="Q6" s="91" t="str">
        <f t="shared" si="5"/>
        <v>1470.79</v>
      </c>
      <c r="R6" s="91" t="str">
        <f t="shared" si="3"/>
        <v>2034.69</v>
      </c>
      <c r="S6" s="311" t="str">
        <f t="shared" si="4"/>
        <v>2045.95</v>
      </c>
      <c r="T6" s="83"/>
      <c r="U6" s="274" t="str">
        <v>1. The general tax, indirect tax and other receipts</v>
      </c>
    </row>
    <row r="7" ht="19.5" customHeight="1">
      <c r="A7" s="127" t="s">
        <v>331</v>
      </c>
      <c r="B7" s="75">
        <v>6.17405E8</v>
      </c>
      <c r="C7" s="75">
        <v>6.1301E8</v>
      </c>
      <c r="D7" s="75">
        <v>7.03818E8</v>
      </c>
      <c r="E7" s="259">
        <v>7.03818E8</v>
      </c>
      <c r="F7" s="240"/>
      <c r="G7" s="75">
        <v>7.0E8</v>
      </c>
      <c r="H7" s="75">
        <v>7.0E8</v>
      </c>
      <c r="I7" s="75">
        <v>7.20935E8</v>
      </c>
      <c r="J7" s="75">
        <v>7.20935E8</v>
      </c>
      <c r="K7" s="75"/>
      <c r="L7" s="75">
        <v>2.0935E7</v>
      </c>
      <c r="M7" s="75"/>
      <c r="N7" s="83"/>
      <c r="O7" s="91" t="str">
        <f t="shared" ref="O7:Q7" si="6">IF(ISBLANK(B7), "",B7/10000000)</f>
        <v>61.74</v>
      </c>
      <c r="P7" s="91" t="str">
        <f t="shared" si="6"/>
        <v>61.30</v>
      </c>
      <c r="Q7" s="91" t="str">
        <f t="shared" si="6"/>
        <v>70.38</v>
      </c>
      <c r="R7" s="91" t="str">
        <f t="shared" si="3"/>
        <v>70.00</v>
      </c>
      <c r="S7" s="311" t="str">
        <f t="shared" si="4"/>
        <v>72.09</v>
      </c>
      <c r="T7" s="83"/>
      <c r="U7" s="274" t="str">
        <v>2. Primary Education</v>
      </c>
    </row>
    <row r="8" ht="19.5" customHeight="1">
      <c r="A8" s="127" t="s">
        <v>336</v>
      </c>
      <c r="B8" s="75">
        <v>1.2652108E8</v>
      </c>
      <c r="C8" s="75">
        <v>2.18595826E8</v>
      </c>
      <c r="D8" s="75">
        <v>1.57925469E8</v>
      </c>
      <c r="E8" s="259">
        <v>1.44714947E8</v>
      </c>
      <c r="F8" s="240">
        <v>1425552.0</v>
      </c>
      <c r="G8" s="75">
        <v>2.50186E8</v>
      </c>
      <c r="H8" s="75">
        <v>2.50186E8</v>
      </c>
      <c r="I8" s="75">
        <v>2.5019E8</v>
      </c>
      <c r="J8" s="75">
        <v>2.50193743E8</v>
      </c>
      <c r="K8" s="75"/>
      <c r="L8" s="75">
        <v>7743.0</v>
      </c>
      <c r="M8" s="75"/>
      <c r="N8" s="83"/>
      <c r="O8" s="91" t="str">
        <f t="shared" ref="O8:Q8" si="7">IF(ISBLANK(B8), "",B8/10000000)</f>
        <v>12.65</v>
      </c>
      <c r="P8" s="91" t="str">
        <f t="shared" si="7"/>
        <v>21.86</v>
      </c>
      <c r="Q8" s="91" t="str">
        <f t="shared" si="7"/>
        <v>15.79</v>
      </c>
      <c r="R8" s="91" t="str">
        <f t="shared" si="3"/>
        <v>25.02</v>
      </c>
      <c r="S8" s="311" t="str">
        <f t="shared" si="4"/>
        <v>25.02</v>
      </c>
      <c r="T8" s="83"/>
      <c r="U8" s="274" t="str">
        <v>3. Secondary Education</v>
      </c>
    </row>
    <row r="9" ht="19.5" customHeight="1">
      <c r="A9" s="127" t="s">
        <v>14905</v>
      </c>
      <c r="B9" s="75">
        <v>1.39255854E8</v>
      </c>
      <c r="C9" s="75">
        <v>2.9976118E7</v>
      </c>
      <c r="D9" s="75">
        <v>-9.720235E7</v>
      </c>
      <c r="E9" s="259">
        <v>-1.0819646E8</v>
      </c>
      <c r="F9" s="240">
        <v>1.1131461E7</v>
      </c>
      <c r="G9" s="75">
        <v>3.645E7</v>
      </c>
      <c r="H9" s="75">
        <v>3.645E7</v>
      </c>
      <c r="I9" s="75">
        <v>2.565E7</v>
      </c>
      <c r="J9" s="75">
        <v>1.8665E8</v>
      </c>
      <c r="K9" s="75"/>
      <c r="L9" s="75">
        <v>1.502E8</v>
      </c>
      <c r="M9" s="75"/>
      <c r="N9" s="83"/>
      <c r="O9" s="91" t="str">
        <f t="shared" ref="O9:Q9" si="8">IF(ISBLANK(B9), "",B9/10000000)</f>
        <v>13.93</v>
      </c>
      <c r="P9" s="91" t="str">
        <f t="shared" si="8"/>
        <v>3.00</v>
      </c>
      <c r="Q9" s="91" t="str">
        <f t="shared" si="8"/>
        <v>-9.72</v>
      </c>
      <c r="R9" s="91" t="str">
        <f t="shared" si="3"/>
        <v>3.65</v>
      </c>
      <c r="S9" s="311" t="str">
        <f t="shared" si="4"/>
        <v>18.67</v>
      </c>
      <c r="T9" s="83"/>
      <c r="U9" s="274" t="str">
        <v>4. slum eradication and Rehabilitation Department</v>
      </c>
    </row>
    <row r="10" ht="19.5" customHeight="1">
      <c r="A10" s="127" t="s">
        <v>362</v>
      </c>
      <c r="B10" s="75">
        <v>1.7819587E7</v>
      </c>
      <c r="C10" s="75">
        <v>1.9866011E7</v>
      </c>
      <c r="D10" s="75">
        <v>1.4980562E7</v>
      </c>
      <c r="E10" s="259">
        <v>7981975.0</v>
      </c>
      <c r="F10" s="240">
        <v>8324677.0</v>
      </c>
      <c r="G10" s="75">
        <v>2.92E7</v>
      </c>
      <c r="H10" s="75">
        <v>2.92E7</v>
      </c>
      <c r="I10" s="75">
        <v>2.94E7</v>
      </c>
      <c r="J10" s="75">
        <v>2.94E7</v>
      </c>
      <c r="K10" s="75"/>
      <c r="L10" s="75">
        <v>200000.0</v>
      </c>
      <c r="M10" s="75"/>
      <c r="N10" s="83"/>
      <c r="O10" s="91" t="str">
        <f t="shared" ref="O10:Q10" si="9">IF(ISBLANK(B10), "",B10/10000000)</f>
        <v>1.78</v>
      </c>
      <c r="P10" s="91" t="str">
        <f t="shared" si="9"/>
        <v>1.99</v>
      </c>
      <c r="Q10" s="91" t="str">
        <f t="shared" si="9"/>
        <v>1.50</v>
      </c>
      <c r="R10" s="91" t="str">
        <f t="shared" si="3"/>
        <v>2.92</v>
      </c>
      <c r="S10" s="311" t="str">
        <f t="shared" si="4"/>
        <v>2.94</v>
      </c>
      <c r="T10" s="83"/>
      <c r="U10" s="274" t="str">
        <v>5. lokarogya</v>
      </c>
    </row>
    <row r="11" ht="19.5" customHeight="1">
      <c r="A11" s="127" t="s">
        <v>6070</v>
      </c>
      <c r="B11" s="75">
        <v>1.9833942E7</v>
      </c>
      <c r="C11" s="75">
        <v>2.2559573E7</v>
      </c>
      <c r="D11" s="75">
        <v>2.1784428E7</v>
      </c>
      <c r="E11" s="259">
        <v>9112975.0</v>
      </c>
      <c r="F11" s="240">
        <v>1.2657838E7</v>
      </c>
      <c r="G11" s="75">
        <v>2.051E7</v>
      </c>
      <c r="H11" s="75">
        <v>2.051E7</v>
      </c>
      <c r="I11" s="75">
        <v>2.071E7</v>
      </c>
      <c r="J11" s="75">
        <v>2.071E7</v>
      </c>
      <c r="K11" s="75"/>
      <c r="L11" s="75">
        <v>200000.0</v>
      </c>
      <c r="M11" s="75"/>
      <c r="N11" s="83"/>
      <c r="O11" s="91" t="str">
        <f t="shared" ref="O11:Q11" si="10">IF(ISBLANK(B11), "",B11/10000000)</f>
        <v>1.98</v>
      </c>
      <c r="P11" s="91" t="str">
        <f t="shared" si="10"/>
        <v>2.26</v>
      </c>
      <c r="Q11" s="91" t="str">
        <f t="shared" si="10"/>
        <v>2.18</v>
      </c>
      <c r="R11" s="91" t="str">
        <f t="shared" si="3"/>
        <v>2.05</v>
      </c>
      <c r="S11" s="311" t="str">
        <f t="shared" si="4"/>
        <v>2.07</v>
      </c>
      <c r="T11" s="83"/>
      <c r="U11" s="274" t="str">
        <v>7. hospitals, maternity, etc. ausadhalaye</v>
      </c>
    </row>
    <row r="12" ht="19.5" customHeight="1">
      <c r="A12" s="127" t="s">
        <v>15049</v>
      </c>
      <c r="B12" s="75">
        <v>3.5712065E7</v>
      </c>
      <c r="C12" s="75">
        <v>4.1230062E7</v>
      </c>
      <c r="D12" s="75">
        <v>4.7522823E7</v>
      </c>
      <c r="E12" s="259">
        <v>2.4840046E7</v>
      </c>
      <c r="F12" s="240">
        <v>2.6178372E7</v>
      </c>
      <c r="G12" s="75">
        <v>5.2E7</v>
      </c>
      <c r="H12" s="75">
        <v>5.2E7</v>
      </c>
      <c r="I12" s="75">
        <v>7.0E7</v>
      </c>
      <c r="J12" s="75">
        <v>7.0E7</v>
      </c>
      <c r="K12" s="75"/>
      <c r="L12" s="75">
        <v>1.8E7</v>
      </c>
      <c r="M12" s="75"/>
      <c r="N12" s="83"/>
      <c r="O12" s="91" t="str">
        <f t="shared" ref="O12:Q12" si="11">IF(ISBLANK(B12), "",B12/10000000)</f>
        <v>3.57</v>
      </c>
      <c r="P12" s="91" t="str">
        <f t="shared" si="11"/>
        <v>4.12</v>
      </c>
      <c r="Q12" s="91" t="str">
        <f t="shared" si="11"/>
        <v>4.75</v>
      </c>
      <c r="R12" s="91" t="str">
        <f t="shared" si="3"/>
        <v>5.20</v>
      </c>
      <c r="S12" s="311" t="str">
        <f t="shared" si="4"/>
        <v>7.00</v>
      </c>
      <c r="T12" s="83"/>
      <c r="U12" s="274" t="str">
        <v>8. Hon. Assist health plan members and servants</v>
      </c>
    </row>
    <row r="13" ht="30.0" customHeight="1">
      <c r="A13" s="127" t="s">
        <v>15094</v>
      </c>
      <c r="B13" s="75">
        <v>1.67747667E8</v>
      </c>
      <c r="C13" s="75">
        <v>1.69518579E8</v>
      </c>
      <c r="D13" s="75">
        <v>7.0231365E7</v>
      </c>
      <c r="E13" s="259">
        <v>4.0845687E7</v>
      </c>
      <c r="F13" s="240">
        <v>1.6858941E7</v>
      </c>
      <c r="G13" s="75">
        <v>2.104E8</v>
      </c>
      <c r="H13" s="75">
        <v>2.104E8</v>
      </c>
      <c r="I13" s="75">
        <v>2.792E8</v>
      </c>
      <c r="J13" s="75">
        <v>2.792E8</v>
      </c>
      <c r="K13" s="75"/>
      <c r="L13" s="75">
        <v>6.88E7</v>
      </c>
      <c r="M13" s="75"/>
      <c r="N13" s="83"/>
      <c r="O13" s="91" t="str">
        <f t="shared" ref="O13:Q13" si="12">IF(ISBLANK(B13), "",B13/10000000)</f>
        <v>16.77</v>
      </c>
      <c r="P13" s="91" t="str">
        <f t="shared" si="12"/>
        <v>16.95</v>
      </c>
      <c r="Q13" s="91" t="str">
        <f t="shared" si="12"/>
        <v>7.02</v>
      </c>
      <c r="R13" s="91" t="str">
        <f t="shared" si="3"/>
        <v>21.04</v>
      </c>
      <c r="S13" s="311" t="str">
        <f t="shared" si="4"/>
        <v>27.92</v>
      </c>
      <c r="T13" s="83"/>
      <c r="U13" s="274" t="str">
        <v>9. jhadalota paths, waste transport, sewage-mailapani transport</v>
      </c>
    </row>
    <row r="14" ht="19.5" customHeight="1">
      <c r="A14" s="127" t="s">
        <v>377</v>
      </c>
      <c r="B14" s="75">
        <v>1.229675129E9</v>
      </c>
      <c r="C14" s="75">
        <v>1.326862019E9</v>
      </c>
      <c r="D14" s="75">
        <v>1.320701119E9</v>
      </c>
      <c r="E14" s="259">
        <v>5.79049673E8</v>
      </c>
      <c r="F14" s="240">
        <v>2.050690069E9</v>
      </c>
      <c r="G14" s="75">
        <v>1.46256E9</v>
      </c>
      <c r="H14" s="75">
        <v>1.46256E9</v>
      </c>
      <c r="I14" s="75">
        <v>1.5768E9</v>
      </c>
      <c r="J14" s="75">
        <v>2.1098E9</v>
      </c>
      <c r="K14" s="75"/>
      <c r="L14" s="75">
        <v>6.4724E8</v>
      </c>
      <c r="M14" s="75"/>
      <c r="N14" s="83"/>
      <c r="O14" s="91" t="str">
        <f t="shared" ref="O14:Q14" si="13">IF(ISBLANK(B14), "",B14/10000000)</f>
        <v>122.97</v>
      </c>
      <c r="P14" s="91" t="str">
        <f t="shared" si="13"/>
        <v>132.69</v>
      </c>
      <c r="Q14" s="91" t="str">
        <f t="shared" si="13"/>
        <v>132.07</v>
      </c>
      <c r="R14" s="91" t="str">
        <f t="shared" si="3"/>
        <v>146.26</v>
      </c>
      <c r="S14" s="311" t="str">
        <f t="shared" si="4"/>
        <v>210.98</v>
      </c>
      <c r="T14" s="83"/>
      <c r="U14" s="274" t="str">
        <v>10. The development path</v>
      </c>
    </row>
    <row r="15" ht="19.5" customHeight="1">
      <c r="A15" s="127" t="s">
        <v>15154</v>
      </c>
      <c r="B15" s="75">
        <v>322041.0</v>
      </c>
      <c r="C15" s="75">
        <v>126244.0</v>
      </c>
      <c r="D15" s="75">
        <v>7772.0</v>
      </c>
      <c r="E15" s="259">
        <v>7190.0</v>
      </c>
      <c r="F15" s="240">
        <v>172824.0</v>
      </c>
      <c r="G15" s="75">
        <v>200000.0</v>
      </c>
      <c r="H15" s="75">
        <v>200000.0</v>
      </c>
      <c r="I15" s="75">
        <v>10000.0</v>
      </c>
      <c r="J15" s="75">
        <v>10000.0</v>
      </c>
      <c r="K15" s="75"/>
      <c r="L15" s="75"/>
      <c r="M15" s="75">
        <v>190000.0</v>
      </c>
      <c r="N15" s="83"/>
      <c r="O15" s="91" t="str">
        <f t="shared" ref="O15:Q15" si="14">IF(ISBLANK(B15), "",B15/10000000)</f>
        <v>0.03</v>
      </c>
      <c r="P15" s="91" t="str">
        <f t="shared" si="14"/>
        <v>0.01</v>
      </c>
      <c r="Q15" s="91" t="str">
        <f t="shared" si="14"/>
        <v>0.00</v>
      </c>
      <c r="R15" s="91" t="str">
        <f t="shared" si="3"/>
        <v>0.02</v>
      </c>
      <c r="S15" s="311" t="str">
        <f t="shared" si="4"/>
        <v>0.00</v>
      </c>
      <c r="T15" s="83"/>
      <c r="U15" s="274" t="str">
        <v>11. Department of Mechanical</v>
      </c>
    </row>
    <row r="16" ht="19.5" customHeight="1">
      <c r="A16" s="127" t="s">
        <v>6112</v>
      </c>
      <c r="B16" s="75">
        <v>1.01914335E8</v>
      </c>
      <c r="C16" s="75">
        <v>1.09953599E8</v>
      </c>
      <c r="D16" s="75">
        <v>2.01037267E8</v>
      </c>
      <c r="E16" s="259">
        <v>5.7591388E7</v>
      </c>
      <c r="F16" s="240">
        <v>8.6927972E7</v>
      </c>
      <c r="G16" s="75">
        <v>1.7597E8</v>
      </c>
      <c r="H16" s="75">
        <v>1.7597E8</v>
      </c>
      <c r="I16" s="75">
        <v>2.262576E8</v>
      </c>
      <c r="J16" s="75">
        <v>2.262576E8</v>
      </c>
      <c r="K16" s="75"/>
      <c r="L16" s="75">
        <v>5.02876E7</v>
      </c>
      <c r="M16" s="75"/>
      <c r="N16" s="83"/>
      <c r="O16" s="91" t="str">
        <f t="shared" ref="O16:Q16" si="15">IF(ISBLANK(B16), "",B16/10000000)</f>
        <v>10.19</v>
      </c>
      <c r="P16" s="91" t="str">
        <f t="shared" si="15"/>
        <v>11.00</v>
      </c>
      <c r="Q16" s="91" t="str">
        <f t="shared" si="15"/>
        <v>20.10</v>
      </c>
      <c r="R16" s="91" t="str">
        <f t="shared" si="3"/>
        <v>17.60</v>
      </c>
      <c r="S16" s="311" t="str">
        <f t="shared" si="4"/>
        <v>22.63</v>
      </c>
      <c r="T16" s="83"/>
      <c r="U16" s="274" t="str">
        <v>12. bhavane, management of land and forty</v>
      </c>
    </row>
    <row r="17" ht="19.5" customHeight="1">
      <c r="A17" s="127" t="s">
        <v>6117</v>
      </c>
      <c r="B17" s="75">
        <v>5.452836658E9</v>
      </c>
      <c r="C17" s="75">
        <v>5.358152844E9</v>
      </c>
      <c r="D17" s="75">
        <v>5.326304948E9</v>
      </c>
      <c r="E17" s="259">
        <v>2.786083499E9</v>
      </c>
      <c r="F17" s="240">
        <v>1.739951345E9</v>
      </c>
      <c r="G17" s="75">
        <v>7.9700075E9</v>
      </c>
      <c r="H17" s="75">
        <v>7.9700075E9</v>
      </c>
      <c r="I17" s="75">
        <v>4.9341E9</v>
      </c>
      <c r="J17" s="75">
        <v>6.5341E9</v>
      </c>
      <c r="K17" s="75"/>
      <c r="L17" s="75"/>
      <c r="M17" s="75">
        <v>1.4359075E9</v>
      </c>
      <c r="N17" s="83"/>
      <c r="O17" s="91" t="str">
        <f t="shared" ref="O17:Q17" si="16">IF(ISBLANK(B17), "",B17/10000000)</f>
        <v>545.28</v>
      </c>
      <c r="P17" s="91" t="str">
        <f t="shared" si="16"/>
        <v>535.82</v>
      </c>
      <c r="Q17" s="91" t="str">
        <f t="shared" si="16"/>
        <v>532.63</v>
      </c>
      <c r="R17" s="91" t="str">
        <f t="shared" si="3"/>
        <v>797.00</v>
      </c>
      <c r="S17" s="311" t="str">
        <f t="shared" si="4"/>
        <v>653.41</v>
      </c>
      <c r="T17" s="83"/>
      <c r="U17" s="274" t="str">
        <v>13. Construction Planning, Town Planning and Urban Development Plan</v>
      </c>
    </row>
    <row r="18" ht="19.5" customHeight="1">
      <c r="A18" s="127" t="s">
        <v>504</v>
      </c>
      <c r="B18" s="75">
        <v>7.26375979E8</v>
      </c>
      <c r="C18" s="75">
        <v>8.90132425E8</v>
      </c>
      <c r="D18" s="75">
        <v>6.43269445E8</v>
      </c>
      <c r="E18" s="259">
        <v>2.60905537E8</v>
      </c>
      <c r="F18" s="240">
        <v>8.5248447E8</v>
      </c>
      <c r="G18" s="75">
        <v>6.601E8</v>
      </c>
      <c r="H18" s="75">
        <v>6.601E8</v>
      </c>
      <c r="I18" s="75">
        <v>8.564E8</v>
      </c>
      <c r="J18" s="75">
        <v>8.564E8</v>
      </c>
      <c r="K18" s="75"/>
      <c r="L18" s="75">
        <v>1.963E8</v>
      </c>
      <c r="M18" s="75"/>
      <c r="N18" s="83"/>
      <c r="O18" s="91" t="str">
        <f t="shared" ref="O18:Q18" si="17">IF(ISBLANK(B18), "",B18/10000000)</f>
        <v>72.64</v>
      </c>
      <c r="P18" s="91" t="str">
        <f t="shared" si="17"/>
        <v>89.01</v>
      </c>
      <c r="Q18" s="91" t="str">
        <f t="shared" si="17"/>
        <v>64.33</v>
      </c>
      <c r="R18" s="91" t="str">
        <f t="shared" si="3"/>
        <v>66.01</v>
      </c>
      <c r="S18" s="311" t="str">
        <f t="shared" si="4"/>
        <v>85.64</v>
      </c>
      <c r="T18" s="83"/>
      <c r="U18" s="274" t="str">
        <v>14. Fire Squad</v>
      </c>
    </row>
    <row r="19" ht="30.0" customHeight="1">
      <c r="A19" s="127" t="s">
        <v>15294</v>
      </c>
      <c r="B19" s="75">
        <v>2.3891759E7</v>
      </c>
      <c r="C19" s="75">
        <v>4.153833E7</v>
      </c>
      <c r="D19" s="75">
        <v>3.96328836E8</v>
      </c>
      <c r="E19" s="259">
        <v>1.73822423E8</v>
      </c>
      <c r="F19" s="240">
        <v>1.53443071E8</v>
      </c>
      <c r="G19" s="75">
        <v>8.528E8</v>
      </c>
      <c r="H19" s="75">
        <v>8.528E8</v>
      </c>
      <c r="I19" s="75">
        <v>7.337E8</v>
      </c>
      <c r="J19" s="75">
        <v>1.0037E9</v>
      </c>
      <c r="K19" s="75"/>
      <c r="L19" s="75">
        <v>1.509E8</v>
      </c>
      <c r="M19" s="75"/>
      <c r="N19" s="83"/>
      <c r="O19" s="91" t="str">
        <f t="shared" ref="O19:Q19" si="18">IF(ISBLANK(B19), "",B19/10000000)</f>
        <v>2.39</v>
      </c>
      <c r="P19" s="91" t="str">
        <f t="shared" si="18"/>
        <v>4.15</v>
      </c>
      <c r="Q19" s="91" t="str">
        <f t="shared" si="18"/>
        <v>39.63</v>
      </c>
      <c r="R19" s="91" t="str">
        <f t="shared" si="3"/>
        <v>85.28</v>
      </c>
      <c r="S19" s="311" t="str">
        <f t="shared" si="4"/>
        <v>100.37</v>
      </c>
      <c r="T19" s="83"/>
      <c r="U19" s="274" t="str">
        <v>15. Licensed and akasacinhe, pathanvarila cross draw and camp</v>
      </c>
    </row>
    <row r="20" ht="19.5" customHeight="1">
      <c r="A20" s="127" t="s">
        <v>15322</v>
      </c>
      <c r="B20" s="75">
        <v>2.1646326E7</v>
      </c>
      <c r="C20" s="75">
        <v>2.8672464E7</v>
      </c>
      <c r="D20" s="75">
        <v>3.1814268E7</v>
      </c>
      <c r="E20" s="259">
        <v>1.7436985E7</v>
      </c>
      <c r="F20" s="240">
        <v>1.8421412E7</v>
      </c>
      <c r="G20" s="75">
        <v>3.976E7</v>
      </c>
      <c r="H20" s="75">
        <v>3.976E7</v>
      </c>
      <c r="I20" s="75">
        <v>6.114E7</v>
      </c>
      <c r="J20" s="75">
        <v>6.114E7</v>
      </c>
      <c r="K20" s="75"/>
      <c r="L20" s="75">
        <v>2.138E7</v>
      </c>
      <c r="M20" s="75"/>
      <c r="N20" s="83"/>
      <c r="O20" s="91" t="str">
        <f t="shared" ref="O20:Q20" si="19">IF(ISBLANK(B20), "",B20/10000000)</f>
        <v>2.16</v>
      </c>
      <c r="P20" s="91" t="str">
        <f t="shared" si="19"/>
        <v>2.87</v>
      </c>
      <c r="Q20" s="91" t="str">
        <f t="shared" si="19"/>
        <v>3.18</v>
      </c>
      <c r="R20" s="91" t="str">
        <f t="shared" si="3"/>
        <v>3.98</v>
      </c>
      <c r="S20" s="311" t="str">
        <f t="shared" si="4"/>
        <v>6.11</v>
      </c>
      <c r="T20" s="83"/>
      <c r="U20" s="274" t="str">
        <v>16. Parks, pranisangrahalaye and aquarium</v>
      </c>
    </row>
    <row r="21" ht="19.5" customHeight="1">
      <c r="A21" s="127" t="s">
        <v>536</v>
      </c>
      <c r="B21" s="75">
        <v>1971728.0</v>
      </c>
      <c r="C21" s="75">
        <v>1850793.0</v>
      </c>
      <c r="D21" s="75">
        <v>2817244.0</v>
      </c>
      <c r="E21" s="259">
        <v>1688374.0</v>
      </c>
      <c r="F21" s="240">
        <v>1943454.0</v>
      </c>
      <c r="G21" s="75">
        <v>3564000.0</v>
      </c>
      <c r="H21" s="75">
        <v>3564000.0</v>
      </c>
      <c r="I21" s="75">
        <v>7098400.0</v>
      </c>
      <c r="J21" s="75">
        <v>7098400.0</v>
      </c>
      <c r="K21" s="75"/>
      <c r="L21" s="75">
        <v>3534400.0</v>
      </c>
      <c r="M21" s="75"/>
      <c r="N21" s="83"/>
      <c r="O21" s="91" t="str">
        <f t="shared" ref="O21:Q21" si="20">IF(ISBLANK(B21), "",B21/10000000)</f>
        <v>0.20</v>
      </c>
      <c r="P21" s="91" t="str">
        <f t="shared" si="20"/>
        <v>0.19</v>
      </c>
      <c r="Q21" s="91" t="str">
        <f t="shared" si="20"/>
        <v>0.28</v>
      </c>
      <c r="R21" s="91" t="str">
        <f t="shared" si="3"/>
        <v>0.36</v>
      </c>
      <c r="S21" s="311" t="str">
        <f t="shared" si="4"/>
        <v>0.71</v>
      </c>
      <c r="T21" s="83"/>
      <c r="U21" s="274" t="str">
        <v>17. Games and Sports</v>
      </c>
    </row>
    <row r="22" ht="19.5" customHeight="1">
      <c r="A22" s="127" t="s">
        <v>2266</v>
      </c>
      <c r="B22" s="75">
        <v>2.1382983E7</v>
      </c>
      <c r="C22" s="75">
        <v>2.3794591E7</v>
      </c>
      <c r="D22" s="75">
        <v>2.986577E7</v>
      </c>
      <c r="E22" s="259">
        <v>1.5509914E7</v>
      </c>
      <c r="F22" s="240">
        <v>1.5650253E7</v>
      </c>
      <c r="G22" s="75">
        <v>3.4193052E7</v>
      </c>
      <c r="H22" s="75">
        <v>3.4193052E7</v>
      </c>
      <c r="I22" s="75">
        <v>5.01E7</v>
      </c>
      <c r="J22" s="75">
        <v>5.01E7</v>
      </c>
      <c r="K22" s="75"/>
      <c r="L22" s="75">
        <v>1.5906948E7</v>
      </c>
      <c r="M22" s="75"/>
      <c r="N22" s="83"/>
      <c r="O22" s="91" t="str">
        <f t="shared" ref="O22:Q22" si="21">IF(ISBLANK(B22), "",B22/10000000)</f>
        <v>2.14</v>
      </c>
      <c r="P22" s="91" t="str">
        <f t="shared" si="21"/>
        <v>2.38</v>
      </c>
      <c r="Q22" s="91" t="str">
        <f t="shared" si="21"/>
        <v>2.99</v>
      </c>
      <c r="R22" s="91" t="str">
        <f t="shared" si="3"/>
        <v>3.42</v>
      </c>
      <c r="S22" s="311" t="str">
        <f t="shared" si="4"/>
        <v>5.01</v>
      </c>
      <c r="T22" s="83"/>
      <c r="U22" s="274" t="str">
        <v>18. Cultural Center</v>
      </c>
    </row>
    <row r="23" ht="19.5" customHeight="1">
      <c r="A23" s="127" t="s">
        <v>542</v>
      </c>
      <c r="B23" s="75">
        <v>1.0103059E7</v>
      </c>
      <c r="C23" s="75">
        <v>1.1327E7</v>
      </c>
      <c r="D23" s="75">
        <v>1.3079612E7</v>
      </c>
      <c r="E23" s="259">
        <v>7707212.0</v>
      </c>
      <c r="F23" s="240">
        <v>4349453.0</v>
      </c>
      <c r="G23" s="75">
        <v>9720000.0</v>
      </c>
      <c r="H23" s="75">
        <v>9720000.0</v>
      </c>
      <c r="I23" s="75">
        <v>1.53E7</v>
      </c>
      <c r="J23" s="75">
        <v>1.53E7</v>
      </c>
      <c r="K23" s="75"/>
      <c r="L23" s="75">
        <v>5580000.0</v>
      </c>
      <c r="M23" s="75"/>
      <c r="N23" s="83"/>
      <c r="O23" s="91" t="str">
        <f t="shared" ref="O23:Q23" si="22">IF(ISBLANK(B23), "",B23/10000000)</f>
        <v>1.01</v>
      </c>
      <c r="P23" s="91" t="str">
        <f t="shared" si="22"/>
        <v>1.13</v>
      </c>
      <c r="Q23" s="91" t="str">
        <f t="shared" si="22"/>
        <v>1.31</v>
      </c>
      <c r="R23" s="91" t="str">
        <f t="shared" si="3"/>
        <v>0.97</v>
      </c>
      <c r="S23" s="311" t="str">
        <f t="shared" si="4"/>
        <v>1.53</v>
      </c>
      <c r="T23" s="83"/>
      <c r="U23" s="274" t="str">
        <v>19. Vegetable mandaya</v>
      </c>
    </row>
    <row r="24" ht="19.5" customHeight="1">
      <c r="A24" s="127" t="s">
        <v>6253</v>
      </c>
      <c r="B24" s="75">
        <v>3215320.0</v>
      </c>
      <c r="C24" s="75">
        <v>3603577.0</v>
      </c>
      <c r="D24" s="75">
        <v>5723880.0</v>
      </c>
      <c r="E24" s="259">
        <v>3127332.0</v>
      </c>
      <c r="F24" s="240">
        <v>2426713.0</v>
      </c>
      <c r="G24" s="75">
        <v>4410000.0</v>
      </c>
      <c r="H24" s="75">
        <v>4410000.0</v>
      </c>
      <c r="I24" s="75">
        <v>4410000.0</v>
      </c>
      <c r="J24" s="75">
        <v>4410000.0</v>
      </c>
      <c r="K24" s="75"/>
      <c r="L24" s="75"/>
      <c r="M24" s="75"/>
      <c r="N24" s="83"/>
      <c r="O24" s="91" t="str">
        <f t="shared" ref="O24:Q24" si="23">IF(ISBLANK(B24), "",B24/10000000)</f>
        <v>0.32</v>
      </c>
      <c r="P24" s="91" t="str">
        <f t="shared" si="23"/>
        <v>0.36</v>
      </c>
      <c r="Q24" s="91" t="str">
        <f t="shared" si="23"/>
        <v>0.57</v>
      </c>
      <c r="R24" s="91" t="str">
        <f t="shared" si="3"/>
        <v>0.44</v>
      </c>
      <c r="S24" s="311" t="str">
        <f t="shared" si="4"/>
        <v>0.44</v>
      </c>
      <c r="T24" s="83"/>
      <c r="U24" s="274" t="str">
        <v>20. Meat and mansali market and pasuvadhagrhe</v>
      </c>
    </row>
    <row r="25" ht="27.75" customHeight="1">
      <c r="A25" s="127" t="s">
        <v>15533</v>
      </c>
      <c r="B25" s="75">
        <v>6664304.0</v>
      </c>
      <c r="C25" s="75">
        <v>4996445.0</v>
      </c>
      <c r="D25" s="75"/>
      <c r="E25" s="259"/>
      <c r="F25" s="240"/>
      <c r="G25" s="75">
        <v>1.25E7</v>
      </c>
      <c r="H25" s="75">
        <v>1.25E7</v>
      </c>
      <c r="I25" s="75">
        <v>1.25E7</v>
      </c>
      <c r="J25" s="75">
        <v>1.25E7</v>
      </c>
      <c r="K25" s="75"/>
      <c r="L25" s="75"/>
      <c r="M25" s="75"/>
      <c r="N25" s="83"/>
      <c r="O25" s="91" t="str">
        <f t="shared" ref="O25:Q25" si="24">IF(ISBLANK(B25), "",B25/10000000)</f>
        <v>0.67</v>
      </c>
      <c r="P25" s="91" t="str">
        <f t="shared" si="24"/>
        <v>0.50</v>
      </c>
      <c r="Q25" s="91" t="str">
        <f t="shared" si="24"/>
        <v/>
      </c>
      <c r="R25" s="91" t="str">
        <f t="shared" si="3"/>
        <v>1.25</v>
      </c>
      <c r="S25" s="311" t="str">
        <f t="shared" si="4"/>
        <v>1.25</v>
      </c>
      <c r="T25" s="83"/>
      <c r="U25" s="274" t="str">
        <v>23. The education given by the Government to recover the tax rebate</v>
      </c>
    </row>
    <row r="26" ht="19.5" customHeight="1">
      <c r="A26" s="127" t="s">
        <v>15575</v>
      </c>
      <c r="B26" s="75">
        <v>820436.0</v>
      </c>
      <c r="C26" s="75">
        <v>325269.0</v>
      </c>
      <c r="D26" s="75"/>
      <c r="E26" s="259"/>
      <c r="F26" s="240">
        <v>1893689.0</v>
      </c>
      <c r="G26" s="75">
        <v>3000000.0</v>
      </c>
      <c r="H26" s="75">
        <v>3000000.0</v>
      </c>
      <c r="I26" s="75">
        <v>3000000.0</v>
      </c>
      <c r="J26" s="75">
        <v>3000000.0</v>
      </c>
      <c r="K26" s="75"/>
      <c r="L26" s="75"/>
      <c r="M26" s="75"/>
      <c r="N26" s="83"/>
      <c r="O26" s="91" t="str">
        <f t="shared" ref="O26:Q26" si="25">IF(ISBLANK(B26), "",B26/10000000)</f>
        <v>0.08</v>
      </c>
      <c r="P26" s="91" t="str">
        <f t="shared" si="25"/>
        <v>0.03</v>
      </c>
      <c r="Q26" s="91" t="str">
        <f t="shared" si="25"/>
        <v/>
      </c>
      <c r="R26" s="91" t="str">
        <f t="shared" si="3"/>
        <v>0.30</v>
      </c>
      <c r="S26" s="311" t="str">
        <f t="shared" si="4"/>
        <v>0.30</v>
      </c>
      <c r="T26" s="83"/>
      <c r="U26" s="274" t="str">
        <v>25. Residential jaganvarila karavasulibabata Rebates</v>
      </c>
    </row>
    <row r="27" ht="19.5" customHeight="1">
      <c r="A27" s="127" t="s">
        <v>15622</v>
      </c>
      <c r="B27" s="75">
        <v>902951.0</v>
      </c>
      <c r="C27" s="83"/>
      <c r="D27" s="75"/>
      <c r="E27" s="259"/>
      <c r="F27" s="240"/>
      <c r="G27" s="75">
        <v>2000000.0</v>
      </c>
      <c r="H27" s="75">
        <v>2000000.0</v>
      </c>
      <c r="I27" s="75">
        <v>2000000.0</v>
      </c>
      <c r="J27" s="75">
        <v>2000000.0</v>
      </c>
      <c r="K27" s="75"/>
      <c r="L27" s="75"/>
      <c r="M27" s="75"/>
      <c r="N27" s="83"/>
      <c r="O27" s="91" t="str">
        <f t="shared" ref="O27:Q27" si="26">IF(ISBLANK(B27), "",B27/10000000)</f>
        <v>0.09</v>
      </c>
      <c r="P27" s="91" t="str">
        <f t="shared" si="26"/>
        <v/>
      </c>
      <c r="Q27" s="91" t="str">
        <f t="shared" si="26"/>
        <v/>
      </c>
      <c r="R27" s="91" t="str">
        <f t="shared" si="3"/>
        <v>0.20</v>
      </c>
      <c r="S27" s="311" t="str">
        <f t="shared" si="4"/>
        <v>0.20</v>
      </c>
      <c r="T27" s="83"/>
      <c r="U27" s="274" t="str">
        <v>26. karanyaprityartha tax rebate given to guarantee employment</v>
      </c>
    </row>
    <row r="28" ht="19.5" customHeight="1">
      <c r="A28" s="127" t="s">
        <v>15657</v>
      </c>
      <c r="B28" s="75">
        <v>3.51831605E8</v>
      </c>
      <c r="C28" s="75">
        <v>4.53843171E8</v>
      </c>
      <c r="D28" s="75">
        <v>4.24062176E8</v>
      </c>
      <c r="E28" s="259">
        <v>1.8771891E7</v>
      </c>
      <c r="F28" s="240">
        <v>3.61291024E8</v>
      </c>
      <c r="G28" s="75">
        <v>5.41475E8</v>
      </c>
      <c r="H28" s="75">
        <v>5.41475E8</v>
      </c>
      <c r="I28" s="75">
        <v>4.9E8</v>
      </c>
      <c r="J28" s="75">
        <v>4.9E8</v>
      </c>
      <c r="K28" s="75"/>
      <c r="L28" s="75"/>
      <c r="M28" s="75">
        <v>5.1475E7</v>
      </c>
      <c r="N28" s="83"/>
      <c r="O28" s="91" t="str">
        <f t="shared" ref="O28:Q28" si="27">IF(ISBLANK(B28), "",B28/10000000)</f>
        <v>35.18</v>
      </c>
      <c r="P28" s="91" t="str">
        <f t="shared" si="27"/>
        <v>45.38</v>
      </c>
      <c r="Q28" s="91" t="str">
        <f t="shared" si="27"/>
        <v>42.41</v>
      </c>
      <c r="R28" s="91" t="str">
        <f t="shared" si="3"/>
        <v>54.15</v>
      </c>
      <c r="S28" s="311" t="str">
        <f t="shared" si="4"/>
        <v>49.00</v>
      </c>
      <c r="T28" s="83"/>
      <c r="U28" s="274" t="str">
        <v>27. devhalapenta Funds deposited Development Charges</v>
      </c>
    </row>
    <row r="29" ht="30.0" customHeight="1">
      <c r="A29" s="127" t="s">
        <v>6333</v>
      </c>
      <c r="B29" s="75"/>
      <c r="C29" s="83"/>
      <c r="D29" s="75"/>
      <c r="E29" s="259"/>
      <c r="F29" s="240"/>
      <c r="G29" s="75">
        <v>1.0E7</v>
      </c>
      <c r="H29" s="75">
        <v>1.0E7</v>
      </c>
      <c r="I29" s="75">
        <v>1.0E7</v>
      </c>
      <c r="J29" s="75">
        <v>1.0E7</v>
      </c>
      <c r="K29" s="75"/>
      <c r="L29" s="75"/>
      <c r="M29" s="75"/>
      <c r="N29" s="83"/>
      <c r="O29" s="91" t="str">
        <f t="shared" ref="O29:Q29" si="28">IF(ISBLANK(B29), "",B29/10000000)</f>
        <v/>
      </c>
      <c r="P29" s="91" t="str">
        <f t="shared" si="28"/>
        <v/>
      </c>
      <c r="Q29" s="91" t="str">
        <f t="shared" si="28"/>
        <v/>
      </c>
      <c r="R29" s="91" t="str">
        <f t="shared" si="3"/>
        <v>1.00</v>
      </c>
      <c r="S29" s="311" t="str">
        <f t="shared" si="4"/>
        <v>1.00</v>
      </c>
      <c r="T29" s="83"/>
      <c r="U29" s="274" t="str">
        <v>29. Development of the yojanepoti Government grants received 23.33%</v>
      </c>
    </row>
    <row r="30" ht="19.5" customHeight="1">
      <c r="A30" s="127" t="s">
        <v>11486</v>
      </c>
      <c r="B30" s="75">
        <v>1.5E7</v>
      </c>
      <c r="C30" s="75">
        <v>9000000.0</v>
      </c>
      <c r="D30" s="75"/>
      <c r="E30" s="259"/>
      <c r="F30" s="240"/>
      <c r="G30" s="75"/>
      <c r="H30" s="75"/>
      <c r="I30" s="75"/>
      <c r="J30" s="75"/>
      <c r="K30" s="75"/>
      <c r="L30" s="75"/>
      <c r="M30" s="75"/>
      <c r="N30" s="83"/>
      <c r="O30" s="91" t="str">
        <f t="shared" ref="O30:Q30" si="29">IF(ISBLANK(B30), "",B30/10000000)</f>
        <v>1.50</v>
      </c>
      <c r="P30" s="91" t="str">
        <f t="shared" si="29"/>
        <v>0.90</v>
      </c>
      <c r="Q30" s="91" t="str">
        <f t="shared" si="29"/>
        <v/>
      </c>
      <c r="R30" s="91" t="str">
        <f t="shared" si="3"/>
        <v/>
      </c>
      <c r="S30" s="311" t="str">
        <f t="shared" si="4"/>
        <v/>
      </c>
      <c r="T30" s="83"/>
      <c r="U30" s="274" t="str">
        <v>29-B. XIII Finance Commission Grants</v>
      </c>
    </row>
    <row r="31" ht="45.0" customHeight="1">
      <c r="A31" s="127" t="s">
        <v>6348</v>
      </c>
      <c r="B31" s="75">
        <v>6.0272E7</v>
      </c>
      <c r="C31" s="75">
        <v>8.9802993E7</v>
      </c>
      <c r="D31" s="75">
        <v>5.3761855E7</v>
      </c>
      <c r="E31" s="259">
        <v>2.7008532E7</v>
      </c>
      <c r="F31" s="75">
        <v>-2791000.0</v>
      </c>
      <c r="G31" s="75">
        <v>7.0E7</v>
      </c>
      <c r="H31" s="75">
        <v>7.0E7</v>
      </c>
      <c r="I31" s="75">
        <v>7.0E7</v>
      </c>
      <c r="J31" s="75">
        <v>5.6E7</v>
      </c>
      <c r="K31" s="75"/>
      <c r="L31" s="75"/>
      <c r="M31" s="75">
        <v>1.4E7</v>
      </c>
      <c r="N31" s="83"/>
      <c r="O31" s="91" t="str">
        <f t="shared" ref="O31:Q31" si="30">IF(ISBLANK(B31), "",B31/10000000)</f>
        <v>6.03</v>
      </c>
      <c r="P31" s="91" t="str">
        <f t="shared" si="30"/>
        <v>8.98</v>
      </c>
      <c r="Q31" s="91" t="str">
        <f t="shared" si="30"/>
        <v>5.38</v>
      </c>
      <c r="R31" s="91" t="str">
        <f t="shared" si="3"/>
        <v>7.00</v>
      </c>
      <c r="S31" s="311" t="str">
        <f t="shared" si="4"/>
        <v>5.60</v>
      </c>
      <c r="T31" s="83"/>
      <c r="U31" s="274" t="str">
        <v>30. Local Development Programme funds will be available vavikasa District Planning Council (MLA, MP funds)</v>
      </c>
    </row>
    <row r="32" ht="21.0" customHeight="1">
      <c r="A32" s="428" t="s">
        <v>11508</v>
      </c>
      <c r="B32" s="429"/>
      <c r="C32" s="429"/>
      <c r="D32" s="429">
        <v>2027170.0</v>
      </c>
      <c r="E32" s="430">
        <v>2027170.0</v>
      </c>
      <c r="F32" s="429"/>
      <c r="G32" s="429"/>
      <c r="H32" s="429"/>
      <c r="I32" s="429"/>
      <c r="J32" s="429"/>
      <c r="K32" s="429"/>
      <c r="L32" s="429"/>
      <c r="M32" s="429"/>
      <c r="N32" s="431"/>
      <c r="O32" s="432" t="str">
        <f t="shared" ref="O32:Q32" si="31">IF(ISBLANK(B32), "",B32/10000000)</f>
        <v/>
      </c>
      <c r="P32" s="432" t="str">
        <f t="shared" si="31"/>
        <v/>
      </c>
      <c r="Q32" s="432" t="str">
        <f t="shared" si="31"/>
        <v>0.20</v>
      </c>
      <c r="R32" s="432" t="str">
        <f t="shared" si="3"/>
        <v/>
      </c>
      <c r="S32" s="433" t="str">
        <f t="shared" si="4"/>
        <v/>
      </c>
      <c r="T32" s="83"/>
      <c r="U32" s="274" t="str">
        <v>30.1 - dipidisikamapoti seteja recovery charges</v>
      </c>
    </row>
    <row r="33" ht="45.0" customHeight="1">
      <c r="A33" s="335" t="s">
        <v>964</v>
      </c>
      <c r="B33" s="232"/>
      <c r="C33" s="232"/>
      <c r="D33" s="232"/>
      <c r="E33" s="434"/>
      <c r="F33" s="232"/>
      <c r="G33" s="232">
        <v>1.0E9</v>
      </c>
      <c r="H33" s="232">
        <v>1.0E9</v>
      </c>
      <c r="I33" s="232">
        <v>1.0E9</v>
      </c>
      <c r="J33" s="232">
        <v>2.0E9</v>
      </c>
      <c r="K33" s="232"/>
      <c r="L33" s="232">
        <v>1.0E9</v>
      </c>
      <c r="M33" s="232"/>
      <c r="N33" s="83"/>
      <c r="O33" s="91" t="str">
        <f t="shared" ref="O33:Q33" si="32">IF(ISBLANK(B33), "",B33/10000000)</f>
        <v/>
      </c>
      <c r="P33" s="91" t="str">
        <f t="shared" si="32"/>
        <v/>
      </c>
      <c r="Q33" s="91" t="str">
        <f t="shared" si="32"/>
        <v/>
      </c>
      <c r="R33" s="91" t="str">
        <f t="shared" si="3"/>
        <v>100.00</v>
      </c>
      <c r="S33" s="311" t="str">
        <f t="shared" si="4"/>
        <v>200.00</v>
      </c>
      <c r="T33" s="83"/>
      <c r="U33" s="274" t="str">
        <v>32. World Bank, Asian Development Bank, Japan Bank or other banks and financial institutions from the long and short term debt</v>
      </c>
    </row>
    <row r="34" ht="39.0" customHeight="1">
      <c r="A34" s="127" t="s">
        <v>6367</v>
      </c>
      <c r="B34" s="75">
        <v>2.161177E9</v>
      </c>
      <c r="C34" s="75">
        <v>1.350753133E9</v>
      </c>
      <c r="D34" s="75">
        <v>1.666929632E9</v>
      </c>
      <c r="E34" s="259">
        <v>1.666929632E9</v>
      </c>
      <c r="F34" s="75"/>
      <c r="G34" s="75">
        <v>2.246393E9</v>
      </c>
      <c r="H34" s="75">
        <v>2.246393E9</v>
      </c>
      <c r="I34" s="75">
        <v>2.2645E9</v>
      </c>
      <c r="J34" s="75">
        <v>1.8116E9</v>
      </c>
      <c r="K34" s="75"/>
      <c r="L34" s="75"/>
      <c r="M34" s="75">
        <v>4.34793E8</v>
      </c>
      <c r="N34" s="83"/>
      <c r="O34" s="91" t="str">
        <f t="shared" ref="O34:Q34" si="33">IF(ISBLANK(B34), "",B34/10000000)</f>
        <v>216.12</v>
      </c>
      <c r="P34" s="91" t="str">
        <f t="shared" si="33"/>
        <v>135.08</v>
      </c>
      <c r="Q34" s="91" t="str">
        <f t="shared" si="33"/>
        <v>166.69</v>
      </c>
      <c r="R34" s="91" t="str">
        <f t="shared" si="3"/>
        <v>224.64</v>
      </c>
      <c r="S34" s="311" t="str">
        <f t="shared" si="4"/>
        <v>181.16</v>
      </c>
      <c r="T34" s="83"/>
      <c r="U34" s="274" t="str">
        <v>34. Central and State Government grants under the Jawaharlal Nehru National Urban Renewal Mission</v>
      </c>
    </row>
    <row r="35" ht="30.0" customHeight="1">
      <c r="A35" s="127" t="s">
        <v>6381</v>
      </c>
      <c r="B35" s="75">
        <v>4.8990184E7</v>
      </c>
      <c r="C35" s="75">
        <v>5.1627367E7</v>
      </c>
      <c r="D35" s="75">
        <v>1.05793584E8</v>
      </c>
      <c r="E35" s="259">
        <v>2.1711725E7</v>
      </c>
      <c r="F35" s="75">
        <v>9.5360278E7</v>
      </c>
      <c r="G35" s="75">
        <v>1.5E8</v>
      </c>
      <c r="H35" s="75">
        <v>1.5E8</v>
      </c>
      <c r="I35" s="75">
        <v>3.333E8</v>
      </c>
      <c r="J35" s="75">
        <v>3.333E8</v>
      </c>
      <c r="K35" s="75"/>
      <c r="L35" s="75">
        <v>1.833E8</v>
      </c>
      <c r="M35" s="75"/>
      <c r="N35" s="83"/>
      <c r="O35" s="91" t="str">
        <f t="shared" ref="O35:Q35" si="34">IF(ISBLANK(B35), "",B35/10000000)</f>
        <v>4.90</v>
      </c>
      <c r="P35" s="91" t="str">
        <f t="shared" si="34"/>
        <v>5.16</v>
      </c>
      <c r="Q35" s="91" t="str">
        <f t="shared" si="34"/>
        <v>10.58</v>
      </c>
      <c r="R35" s="91" t="str">
        <f t="shared" si="3"/>
        <v>15.00</v>
      </c>
      <c r="S35" s="311" t="str">
        <f t="shared" si="4"/>
        <v>33.33</v>
      </c>
      <c r="T35" s="83"/>
      <c r="U35" s="274" t="str">
        <v>35. The Pune Municipal Education cess, the taxable amount of 1.75% (kaakasampra)</v>
      </c>
    </row>
    <row r="36" ht="19.5" customHeight="1">
      <c r="A36" s="127" t="s">
        <v>999</v>
      </c>
      <c r="B36" s="75">
        <v>1.432E7</v>
      </c>
      <c r="C36" s="75"/>
      <c r="D36" s="75"/>
      <c r="E36" s="259"/>
      <c r="F36" s="75"/>
      <c r="G36" s="75"/>
      <c r="H36" s="75"/>
      <c r="I36" s="75"/>
      <c r="J36" s="75"/>
      <c r="K36" s="75"/>
      <c r="L36" s="75"/>
      <c r="M36" s="75"/>
      <c r="N36" s="83"/>
      <c r="O36" s="91" t="str">
        <f t="shared" ref="O36:Q36" si="35">IF(ISBLANK(B36), "",B36/10000000)</f>
        <v>1.43</v>
      </c>
      <c r="P36" s="91" t="str">
        <f t="shared" si="35"/>
        <v/>
      </c>
      <c r="Q36" s="91" t="str">
        <f t="shared" si="35"/>
        <v/>
      </c>
      <c r="R36" s="91" t="str">
        <f t="shared" si="3"/>
        <v/>
      </c>
      <c r="S36" s="311" t="str">
        <f t="shared" si="4"/>
        <v/>
      </c>
      <c r="T36" s="83"/>
      <c r="U36" s="274" t="str">
        <v>37. Land Revenue Grants</v>
      </c>
    </row>
    <row r="37" ht="27.75" customHeight="1">
      <c r="A37" s="127" t="s">
        <v>15907</v>
      </c>
      <c r="B37" s="75">
        <v>1.933122E7</v>
      </c>
      <c r="C37" s="75">
        <v>3872650.0</v>
      </c>
      <c r="D37" s="75">
        <v>4.5164719E7</v>
      </c>
      <c r="E37" s="259">
        <v>4.5164719E7</v>
      </c>
      <c r="F37" s="75"/>
      <c r="G37" s="75"/>
      <c r="H37" s="75"/>
      <c r="I37" s="75"/>
      <c r="J37" s="75"/>
      <c r="K37" s="75"/>
      <c r="L37" s="75"/>
      <c r="M37" s="75"/>
      <c r="N37" s="83"/>
      <c r="O37" s="91" t="str">
        <f t="shared" ref="O37:Q37" si="36">IF(ISBLANK(B37), "",B37/10000000)</f>
        <v>1.93</v>
      </c>
      <c r="P37" s="91" t="str">
        <f t="shared" si="36"/>
        <v>0.39</v>
      </c>
      <c r="Q37" s="91" t="str">
        <f t="shared" si="36"/>
        <v>4.52</v>
      </c>
      <c r="R37" s="91" t="str">
        <f t="shared" si="3"/>
        <v/>
      </c>
      <c r="S37" s="311" t="str">
        <f t="shared" si="4"/>
        <v/>
      </c>
      <c r="T37" s="83"/>
      <c r="U37" s="274" t="str">
        <v>38. Special grants for infrastructure development</v>
      </c>
    </row>
    <row r="38" ht="23.25" customHeight="1">
      <c r="A38" s="127" t="s">
        <v>15921</v>
      </c>
      <c r="B38" s="75">
        <v>1500000.0</v>
      </c>
      <c r="C38" s="75"/>
      <c r="D38" s="75">
        <v>3500000.0</v>
      </c>
      <c r="E38" s="259"/>
      <c r="F38" s="75"/>
      <c r="G38" s="75"/>
      <c r="H38" s="75"/>
      <c r="I38" s="75"/>
      <c r="J38" s="75"/>
      <c r="K38" s="75"/>
      <c r="L38" s="75"/>
      <c r="M38" s="75"/>
      <c r="N38" s="83"/>
      <c r="O38" s="91" t="str">
        <f t="shared" ref="O38:Q38" si="37">IF(ISBLANK(B38), "",B38/10000000)</f>
        <v>0.15</v>
      </c>
      <c r="P38" s="91" t="str">
        <f t="shared" si="37"/>
        <v/>
      </c>
      <c r="Q38" s="91" t="str">
        <f t="shared" si="37"/>
        <v>0.35</v>
      </c>
      <c r="R38" s="91" t="str">
        <f t="shared" si="3"/>
        <v/>
      </c>
      <c r="S38" s="311" t="str">
        <f t="shared" si="4"/>
        <v/>
      </c>
      <c r="T38" s="83"/>
      <c r="U38" s="274" t="str">
        <v>39. Kasba Ganapati shrine Sarnath electrical system</v>
      </c>
    </row>
    <row r="39" ht="23.25" customHeight="1">
      <c r="A39" s="127" t="s">
        <v>1022</v>
      </c>
      <c r="B39" s="75">
        <v>7393696.0</v>
      </c>
      <c r="C39" s="75">
        <v>1091840.0</v>
      </c>
      <c r="D39" s="75"/>
      <c r="E39" s="259"/>
      <c r="F39" s="75">
        <v>8937593.0</v>
      </c>
      <c r="G39" s="75"/>
      <c r="H39" s="75"/>
      <c r="I39" s="75"/>
      <c r="J39" s="75"/>
      <c r="K39" s="75"/>
      <c r="L39" s="75"/>
      <c r="M39" s="75"/>
      <c r="N39" s="83"/>
      <c r="O39" s="91" t="str">
        <f t="shared" ref="O39:Q39" si="38">IF(ISBLANK(B39), "",B39/10000000)</f>
        <v>0.74</v>
      </c>
      <c r="P39" s="91" t="str">
        <f t="shared" si="38"/>
        <v>0.11</v>
      </c>
      <c r="Q39" s="91" t="str">
        <f t="shared" si="38"/>
        <v/>
      </c>
      <c r="R39" s="91" t="str">
        <f t="shared" si="3"/>
        <v/>
      </c>
      <c r="S39" s="311" t="str">
        <f t="shared" si="4"/>
        <v/>
      </c>
      <c r="T39" s="83"/>
      <c r="U39" s="274" t="str">
        <v>41. upakarapoti Rebates</v>
      </c>
    </row>
    <row r="40" ht="46.5" customHeight="1">
      <c r="A40" s="127" t="s">
        <v>15973</v>
      </c>
      <c r="B40" s="75"/>
      <c r="C40" s="75">
        <v>800000.0</v>
      </c>
      <c r="D40" s="75"/>
      <c r="E40" s="259"/>
      <c r="F40" s="75">
        <v>260000.0</v>
      </c>
      <c r="G40" s="75"/>
      <c r="H40" s="75"/>
      <c r="I40" s="75"/>
      <c r="J40" s="75"/>
      <c r="K40" s="75"/>
      <c r="L40" s="75"/>
      <c r="M40" s="75"/>
      <c r="N40" s="83"/>
      <c r="O40" s="91" t="str">
        <f t="shared" ref="O40:Q40" si="39">IF(ISBLANK(B40), "",B40/10000000)</f>
        <v/>
      </c>
      <c r="P40" s="91" t="str">
        <f t="shared" si="39"/>
        <v>0.08</v>
      </c>
      <c r="Q40" s="91" t="str">
        <f t="shared" si="39"/>
        <v/>
      </c>
      <c r="R40" s="91" t="str">
        <f t="shared" si="3"/>
        <v/>
      </c>
      <c r="S40" s="311" t="str">
        <f t="shared" si="4"/>
        <v/>
      </c>
      <c r="T40" s="83"/>
      <c r="U40" s="274" t="str">
        <v>43. Omkareshwar temple at simabhinta make, sauradivebasavine, the water line to cast and receive funds to create Parking Lot</v>
      </c>
    </row>
    <row r="41" ht="48.0" customHeight="1">
      <c r="A41" s="127" t="s">
        <v>1044</v>
      </c>
      <c r="B41" s="75"/>
      <c r="C41" s="75">
        <v>1500000.0</v>
      </c>
      <c r="D41" s="75"/>
      <c r="E41" s="259"/>
      <c r="F41" s="75"/>
      <c r="G41" s="75"/>
      <c r="H41" s="75"/>
      <c r="I41" s="75"/>
      <c r="J41" s="75"/>
      <c r="K41" s="75"/>
      <c r="L41" s="75"/>
      <c r="M41" s="75"/>
      <c r="N41" s="83"/>
      <c r="O41" s="91" t="str">
        <f t="shared" ref="O41:Q41" si="40">IF(ISBLANK(B41), "",B41/10000000)</f>
        <v/>
      </c>
      <c r="P41" s="91" t="str">
        <f t="shared" si="40"/>
        <v>0.15</v>
      </c>
      <c r="Q41" s="91" t="str">
        <f t="shared" si="40"/>
        <v/>
      </c>
      <c r="R41" s="91" t="str">
        <f t="shared" si="3"/>
        <v/>
      </c>
      <c r="S41" s="311" t="str">
        <f t="shared" si="4"/>
        <v/>
      </c>
      <c r="T41" s="83"/>
      <c r="U41" s="274" t="str">
        <v>44. General District Annual Plan 2012-13, received funding under the Solid Waste management</v>
      </c>
    </row>
    <row r="42" ht="51.75" customHeight="1">
      <c r="A42" s="127" t="s">
        <v>16020</v>
      </c>
      <c r="B42" s="75"/>
      <c r="C42" s="75">
        <v>2250000.0</v>
      </c>
      <c r="D42" s="75"/>
      <c r="E42" s="259"/>
      <c r="F42" s="75">
        <v>1000000.0</v>
      </c>
      <c r="G42" s="75"/>
      <c r="H42" s="75"/>
      <c r="I42" s="75"/>
      <c r="J42" s="75"/>
      <c r="K42" s="75"/>
      <c r="L42" s="75"/>
      <c r="M42" s="75"/>
      <c r="N42" s="83"/>
      <c r="O42" s="91" t="str">
        <f t="shared" ref="O42:Q42" si="41">IF(ISBLANK(B42), "",B42/10000000)</f>
        <v/>
      </c>
      <c r="P42" s="91" t="str">
        <f t="shared" si="41"/>
        <v>0.23</v>
      </c>
      <c r="Q42" s="91" t="str">
        <f t="shared" si="41"/>
        <v/>
      </c>
      <c r="R42" s="91" t="str">
        <f t="shared" si="3"/>
        <v/>
      </c>
      <c r="S42" s="311" t="str">
        <f t="shared" si="4"/>
        <v/>
      </c>
      <c r="T42" s="83"/>
      <c r="U42" s="274" t="str">
        <v>45. In general region under the Annual Plan 2012-13. Flowers Museum Avatar / Unicode receive funding to start the study</v>
      </c>
    </row>
    <row r="43" ht="37.5" customHeight="1">
      <c r="A43" s="127" t="s">
        <v>11669</v>
      </c>
      <c r="B43" s="75"/>
      <c r="C43" s="75"/>
      <c r="D43" s="75">
        <v>5000000.0</v>
      </c>
      <c r="E43" s="259">
        <v>5000000.0</v>
      </c>
      <c r="F43" s="75"/>
      <c r="G43" s="75"/>
      <c r="H43" s="75"/>
      <c r="I43" s="75"/>
      <c r="J43" s="75"/>
      <c r="K43" s="75"/>
      <c r="L43" s="75"/>
      <c r="M43" s="75"/>
      <c r="N43" s="83"/>
      <c r="O43" s="91" t="str">
        <f t="shared" ref="O43:Q43" si="42">IF(ISBLANK(B43), "",B43/10000000)</f>
        <v/>
      </c>
      <c r="P43" s="91" t="str">
        <f t="shared" si="42"/>
        <v/>
      </c>
      <c r="Q43" s="91" t="str">
        <f t="shared" si="42"/>
        <v>0.50</v>
      </c>
      <c r="R43" s="91" t="str">
        <f t="shared" si="3"/>
        <v/>
      </c>
      <c r="S43" s="311" t="str">
        <f t="shared" si="4"/>
        <v/>
      </c>
      <c r="T43" s="83"/>
      <c r="U43" s="274" t="str">
        <v>46. ​​Regional Tourism Development Plan - Shaniwar Wada and develop complex</v>
      </c>
    </row>
    <row r="44" ht="19.5" customHeight="1">
      <c r="A44" s="127"/>
      <c r="B44" s="75"/>
      <c r="C44" s="75"/>
      <c r="D44" s="75"/>
      <c r="E44" s="259"/>
      <c r="F44" s="75"/>
      <c r="G44" s="75"/>
      <c r="H44" s="75"/>
      <c r="I44" s="75"/>
      <c r="J44" s="75"/>
      <c r="K44" s="75"/>
      <c r="L44" s="75"/>
      <c r="M44" s="75"/>
      <c r="N44" s="83"/>
      <c r="O44" s="91" t="str">
        <f t="shared" ref="O44:Q44" si="43">IF(ISBLANK(B44), "",B44/10000000)</f>
        <v/>
      </c>
      <c r="P44" s="91" t="str">
        <f t="shared" si="43"/>
        <v/>
      </c>
      <c r="Q44" s="91" t="str">
        <f t="shared" si="43"/>
        <v/>
      </c>
      <c r="R44" s="91" t="str">
        <f t="shared" si="3"/>
        <v/>
      </c>
      <c r="S44" s="311" t="str">
        <f t="shared" si="4"/>
        <v/>
      </c>
      <c r="T44" s="83"/>
      <c r="U44" s="274" t="str">
        <v/>
      </c>
    </row>
    <row r="45" ht="19.5" customHeight="1">
      <c r="A45" s="146" t="s">
        <v>16118</v>
      </c>
      <c r="B45" s="75">
        <v>2.486429601E10</v>
      </c>
      <c r="C45" s="75">
        <v>2.6064582122E10</v>
      </c>
      <c r="D45" s="75">
        <v>2.590414205E10</v>
      </c>
      <c r="E45" s="259">
        <v>1.4457705753E10</v>
      </c>
      <c r="F45" s="75">
        <v>1.2718136121E10</v>
      </c>
      <c r="G45" s="75">
        <v>3.6894297802E10</v>
      </c>
      <c r="H45" s="75">
        <v>3.6894297802E10</v>
      </c>
      <c r="I45" s="75">
        <v>3.29783E10</v>
      </c>
      <c r="J45" s="75">
        <v>3.76033E10</v>
      </c>
      <c r="K45" s="75"/>
      <c r="L45" s="75">
        <v>2.645367698E9</v>
      </c>
      <c r="M45" s="75">
        <v>1.9363655E9</v>
      </c>
      <c r="N45" s="83"/>
      <c r="O45" s="91" t="str">
        <f t="shared" ref="O45:Q45" si="44">IF(ISBLANK(B45), "",B45/10000000)</f>
        <v>2486.43</v>
      </c>
      <c r="P45" s="91" t="str">
        <f t="shared" si="44"/>
        <v>2606.46</v>
      </c>
      <c r="Q45" s="91" t="str">
        <f t="shared" si="44"/>
        <v>2590.41</v>
      </c>
      <c r="R45" s="91" t="str">
        <f t="shared" si="3"/>
        <v>3689.43</v>
      </c>
      <c r="S45" s="311" t="str">
        <f t="shared" si="4"/>
        <v>3760.33</v>
      </c>
      <c r="T45" s="83"/>
      <c r="U45" s="274" t="str">
        <v>1. A total of 38 credits to</v>
      </c>
    </row>
    <row r="46" ht="19.5" customHeight="1">
      <c r="A46" s="127"/>
      <c r="B46" s="75"/>
      <c r="C46" s="75"/>
      <c r="D46" s="75"/>
      <c r="E46" s="259"/>
      <c r="F46" s="75"/>
      <c r="G46" s="75"/>
      <c r="H46" s="75"/>
      <c r="I46" s="75"/>
      <c r="J46" s="75"/>
      <c r="K46" s="75"/>
      <c r="L46" s="75"/>
      <c r="M46" s="75"/>
      <c r="N46" s="83"/>
      <c r="O46" s="91" t="str">
        <f t="shared" ref="O46:Q46" si="45">IF(ISBLANK(B46), "",B46/10000000)</f>
        <v/>
      </c>
      <c r="P46" s="91" t="str">
        <f t="shared" si="45"/>
        <v/>
      </c>
      <c r="Q46" s="91" t="str">
        <f t="shared" si="45"/>
        <v/>
      </c>
      <c r="R46" s="91" t="str">
        <f t="shared" si="3"/>
        <v/>
      </c>
      <c r="S46" s="311" t="str">
        <f t="shared" si="4"/>
        <v/>
      </c>
      <c r="T46" s="83"/>
      <c r="U46" s="274" t="str">
        <v/>
      </c>
    </row>
    <row r="47" ht="19.5" customHeight="1">
      <c r="A47" s="146" t="s">
        <v>15906</v>
      </c>
      <c r="B47" s="75">
        <v>2.486439601E10</v>
      </c>
      <c r="C47" s="75">
        <v>2.6064682122E10</v>
      </c>
      <c r="D47" s="75">
        <v>2.590424205E10</v>
      </c>
      <c r="E47" s="259">
        <v>1.4457705753E10</v>
      </c>
      <c r="F47" s="75">
        <v>1.2718136121E10</v>
      </c>
      <c r="G47" s="75">
        <v>3.6894397802E10</v>
      </c>
      <c r="H47" s="75">
        <v>3.6894397802E10</v>
      </c>
      <c r="I47" s="75">
        <v>3.29784E10</v>
      </c>
      <c r="J47" s="75">
        <v>3.76034E10</v>
      </c>
      <c r="K47" s="75"/>
      <c r="L47" s="75">
        <v>2.645367698E9</v>
      </c>
      <c r="M47" s="75">
        <v>1.9363655E9</v>
      </c>
      <c r="N47" s="83"/>
      <c r="O47" s="91" t="str">
        <f t="shared" ref="O47:Q47" si="46">IF(ISBLANK(B47), "",B47/10000000)</f>
        <v>2486.44</v>
      </c>
      <c r="P47" s="91" t="str">
        <f t="shared" si="46"/>
        <v>2606.47</v>
      </c>
      <c r="Q47" s="91" t="str">
        <f t="shared" si="46"/>
        <v>2590.42</v>
      </c>
      <c r="R47" s="91" t="str">
        <f t="shared" si="3"/>
        <v>3689.44</v>
      </c>
      <c r="S47" s="311" t="str">
        <f t="shared" si="4"/>
        <v>3760.34</v>
      </c>
      <c r="T47" s="83"/>
      <c r="U47" s="274" t="str">
        <v>Varsarambhi total deposits of silakesaha</v>
      </c>
    </row>
    <row r="48" ht="19.5" customHeight="1">
      <c r="A48" s="127"/>
      <c r="B48" s="75"/>
      <c r="C48" s="75"/>
      <c r="D48" s="75"/>
      <c r="E48" s="259"/>
      <c r="F48" s="75"/>
      <c r="G48" s="75"/>
      <c r="H48" s="75"/>
      <c r="I48" s="75"/>
      <c r="J48" s="75"/>
      <c r="K48" s="75"/>
      <c r="L48" s="75"/>
      <c r="M48" s="75"/>
      <c r="N48" s="83"/>
      <c r="O48" s="91" t="str">
        <f t="shared" ref="O48:Q48" si="47">IF(ISBLANK(B48), "",B48/10000000)</f>
        <v/>
      </c>
      <c r="P48" s="91" t="str">
        <f t="shared" si="47"/>
        <v/>
      </c>
      <c r="Q48" s="91" t="str">
        <f t="shared" si="47"/>
        <v/>
      </c>
      <c r="R48" s="91" t="str">
        <f t="shared" si="3"/>
        <v/>
      </c>
      <c r="S48" s="311" t="str">
        <f t="shared" si="4"/>
        <v/>
      </c>
      <c r="T48" s="83"/>
      <c r="U48" s="274" t="str">
        <v/>
      </c>
    </row>
    <row r="49" ht="19.5" customHeight="1">
      <c r="A49" s="127" t="s">
        <v>15941</v>
      </c>
      <c r="B49" s="75"/>
      <c r="C49" s="75"/>
      <c r="D49" s="75"/>
      <c r="E49" s="259"/>
      <c r="F49" s="75"/>
      <c r="G49" s="75"/>
      <c r="H49" s="75"/>
      <c r="I49" s="75"/>
      <c r="J49" s="75"/>
      <c r="K49" s="75"/>
      <c r="L49" s="75"/>
      <c r="M49" s="75"/>
      <c r="N49" s="83"/>
      <c r="O49" s="91" t="str">
        <f t="shared" ref="O49:Q49" si="48">IF(ISBLANK(B49), "",B49/10000000)</f>
        <v/>
      </c>
      <c r="P49" s="91" t="str">
        <f t="shared" si="48"/>
        <v/>
      </c>
      <c r="Q49" s="91" t="str">
        <f t="shared" si="48"/>
        <v/>
      </c>
      <c r="R49" s="91" t="str">
        <f t="shared" si="3"/>
        <v/>
      </c>
      <c r="S49" s="311" t="str">
        <f t="shared" si="4"/>
        <v/>
      </c>
      <c r="T49" s="83"/>
      <c r="U49" s="274" t="str">
        <v>Deficit / deficit reduction to the provisions of</v>
      </c>
    </row>
    <row r="50" ht="19.5" customHeight="1">
      <c r="A50" s="127"/>
      <c r="B50" s="75"/>
      <c r="C50" s="75"/>
      <c r="D50" s="75"/>
      <c r="E50" s="259"/>
      <c r="F50" s="75"/>
      <c r="G50" s="75"/>
      <c r="H50" s="75"/>
      <c r="I50" s="75"/>
      <c r="J50" s="75"/>
      <c r="K50" s="75"/>
      <c r="L50" s="75"/>
      <c r="M50" s="75"/>
      <c r="N50" s="83"/>
      <c r="O50" s="91" t="str">
        <f t="shared" ref="O50:Q50" si="49">IF(ISBLANK(B50), "",B50/10000000)</f>
        <v/>
      </c>
      <c r="P50" s="91" t="str">
        <f t="shared" si="49"/>
        <v/>
      </c>
      <c r="Q50" s="91" t="str">
        <f t="shared" si="49"/>
        <v/>
      </c>
      <c r="R50" s="91" t="str">
        <f t="shared" si="3"/>
        <v/>
      </c>
      <c r="S50" s="311" t="str">
        <f t="shared" si="4"/>
        <v/>
      </c>
      <c r="T50" s="83"/>
      <c r="U50" s="274" t="str">
        <v/>
      </c>
    </row>
    <row r="51" ht="19.5" customHeight="1">
      <c r="A51" s="146" t="s">
        <v>11687</v>
      </c>
      <c r="B51" s="75">
        <v>2.486439601E10</v>
      </c>
      <c r="C51" s="75">
        <v>2.6064682122E10</v>
      </c>
      <c r="D51" s="75">
        <v>2.590424205E10</v>
      </c>
      <c r="E51" s="259">
        <v>1.4457705753E10</v>
      </c>
      <c r="F51" s="75">
        <v>1.2718136121E10</v>
      </c>
      <c r="G51" s="75">
        <v>3.6894397802E10</v>
      </c>
      <c r="H51" s="75">
        <v>3.6894397802E10</v>
      </c>
      <c r="I51" s="75">
        <v>3.29784E10</v>
      </c>
      <c r="J51" s="75">
        <v>3.76034E10</v>
      </c>
      <c r="K51" s="75"/>
      <c r="L51" s="75">
        <v>2.645367698E9</v>
      </c>
      <c r="M51" s="75">
        <v>1.9363655E9</v>
      </c>
      <c r="N51" s="83"/>
      <c r="O51" s="91" t="str">
        <f t="shared" ref="O51:Q51" si="50">IF(ISBLANK(B51), "",B51/10000000)</f>
        <v>2486.44</v>
      </c>
      <c r="P51" s="91" t="str">
        <f t="shared" si="50"/>
        <v>2606.47</v>
      </c>
      <c r="Q51" s="91" t="str">
        <f t="shared" si="50"/>
        <v>2590.42</v>
      </c>
      <c r="R51" s="91" t="str">
        <f t="shared" si="3"/>
        <v>3689.44</v>
      </c>
      <c r="S51" s="311" t="str">
        <f t="shared" si="4"/>
        <v>3760.34</v>
      </c>
      <c r="T51" s="83"/>
      <c r="U51" s="274" t="str">
        <v>Budget "A total deposits</v>
      </c>
    </row>
    <row r="52" ht="19.5" customHeight="1">
      <c r="A52" s="127"/>
      <c r="B52" s="75"/>
      <c r="C52" s="75"/>
      <c r="D52" s="75"/>
      <c r="E52" s="259"/>
      <c r="F52" s="75"/>
      <c r="G52" s="75"/>
      <c r="H52" s="75"/>
      <c r="I52" s="75"/>
      <c r="J52" s="75"/>
      <c r="K52" s="75"/>
      <c r="L52" s="75"/>
      <c r="M52" s="75"/>
      <c r="N52" s="83"/>
      <c r="O52" s="75"/>
      <c r="P52" s="75"/>
      <c r="Q52" s="75"/>
      <c r="R52" s="75"/>
      <c r="S52" s="440"/>
      <c r="T52" s="83"/>
      <c r="U52" s="274"/>
    </row>
    <row r="53" ht="19.5" customHeight="1">
      <c r="A53" s="141"/>
      <c r="B53" s="83"/>
      <c r="C53" s="83"/>
      <c r="D53" s="83"/>
      <c r="E53" s="83"/>
      <c r="F53" s="83"/>
      <c r="G53" s="83"/>
      <c r="H53" s="83"/>
      <c r="I53" s="83"/>
      <c r="J53" s="83"/>
      <c r="K53" s="83"/>
      <c r="L53" s="83"/>
      <c r="M53" s="83"/>
      <c r="N53" s="83"/>
      <c r="O53" s="83"/>
      <c r="P53" s="83"/>
      <c r="Q53" s="83"/>
      <c r="R53" s="83"/>
      <c r="S53" s="441"/>
      <c r="T53" s="83"/>
      <c r="U53" s="274"/>
    </row>
  </sheetData>
  <mergeCells count="5">
    <mergeCell ref="O1:Q1"/>
    <mergeCell ref="L1:M1"/>
    <mergeCell ref="I1:K1"/>
    <mergeCell ref="G1:H1"/>
    <mergeCell ref="B1:F1"/>
  </mergeCells>
  <hyperlinks>
    <hyperlink r:id="rId1" ref="T1"/>
  </hyperlinks>
  <drawing r:id="rId2"/>
  <extLst>
    <ext uri="{05C60535-1F16-4fd2-B633-F4F36F0B64E0}">
      <x14:sparklineGroups>
        <x14:sparklineGroup displayEmptyCellsAs="gap">
          <x14:colorSeries rgb="FF244061"/>
          <x14:sparklines>
            <x14:sparkline>
              <xm:f>'A02 138-141'!O6:S6</xm:f>
              <xm:sqref>T6</xm:sqref>
            </x14:sparkline>
          </x14:sparklines>
        </x14:sparklineGroup>
        <x14:sparklineGroup displayEmptyCellsAs="gap">
          <x14:colorSeries rgb="FF244061"/>
          <x14:sparklines>
            <x14:sparkline>
              <xm:f>'A02 138-141'!O7:S7</xm:f>
              <xm:sqref>T7</xm:sqref>
            </x14:sparkline>
          </x14:sparklines>
        </x14:sparklineGroup>
        <x14:sparklineGroup displayEmptyCellsAs="gap">
          <x14:colorSeries rgb="FF244061"/>
          <x14:sparklines>
            <x14:sparkline>
              <xm:f>'A02 138-141'!O8:S8</xm:f>
              <xm:sqref>T8</xm:sqref>
            </x14:sparkline>
          </x14:sparklines>
        </x14:sparklineGroup>
        <x14:sparklineGroup displayEmptyCellsAs="gap">
          <x14:colorSeries rgb="FF244061"/>
          <x14:sparklines>
            <x14:sparkline>
              <xm:f>'A02 138-141'!O9:S9</xm:f>
              <xm:sqref>T9</xm:sqref>
            </x14:sparkline>
          </x14:sparklines>
        </x14:sparklineGroup>
        <x14:sparklineGroup displayEmptyCellsAs="gap">
          <x14:colorSeries rgb="FF244061"/>
          <x14:sparklines>
            <x14:sparkline>
              <xm:f>'A02 138-141'!O10:S10</xm:f>
              <xm:sqref>T10</xm:sqref>
            </x14:sparkline>
          </x14:sparklines>
        </x14:sparklineGroup>
        <x14:sparklineGroup displayEmptyCellsAs="gap">
          <x14:colorSeries rgb="FF244061"/>
          <x14:sparklines>
            <x14:sparkline>
              <xm:f>'A02 138-141'!O11:S11</xm:f>
              <xm:sqref>T11</xm:sqref>
            </x14:sparkline>
          </x14:sparklines>
        </x14:sparklineGroup>
        <x14:sparklineGroup displayEmptyCellsAs="gap">
          <x14:colorSeries rgb="FF244061"/>
          <x14:sparklines>
            <x14:sparkline>
              <xm:f>'A02 138-141'!O12:S12</xm:f>
              <xm:sqref>T12</xm:sqref>
            </x14:sparkline>
          </x14:sparklines>
        </x14:sparklineGroup>
        <x14:sparklineGroup displayEmptyCellsAs="gap">
          <x14:colorSeries rgb="FF244061"/>
          <x14:sparklines>
            <x14:sparkline>
              <xm:f>'A02 138-141'!O13:S13</xm:f>
              <xm:sqref>T13</xm:sqref>
            </x14:sparkline>
          </x14:sparklines>
        </x14:sparklineGroup>
        <x14:sparklineGroup displayEmptyCellsAs="gap">
          <x14:colorSeries rgb="FF244061"/>
          <x14:sparklines>
            <x14:sparkline>
              <xm:f>'A02 138-141'!O14:S14</xm:f>
              <xm:sqref>T14</xm:sqref>
            </x14:sparkline>
          </x14:sparklines>
        </x14:sparklineGroup>
        <x14:sparklineGroup displayEmptyCellsAs="gap">
          <x14:colorSeries rgb="FF244061"/>
          <x14:sparklines>
            <x14:sparkline>
              <xm:f>'A02 138-141'!O15:S15</xm:f>
              <xm:sqref>T15</xm:sqref>
            </x14:sparkline>
          </x14:sparklines>
        </x14:sparklineGroup>
        <x14:sparklineGroup displayEmptyCellsAs="gap">
          <x14:colorSeries rgb="FF244061"/>
          <x14:sparklines>
            <x14:sparkline>
              <xm:f>'A02 138-141'!O16:S16</xm:f>
              <xm:sqref>T16</xm:sqref>
            </x14:sparkline>
          </x14:sparklines>
        </x14:sparklineGroup>
        <x14:sparklineGroup displayEmptyCellsAs="gap">
          <x14:colorSeries rgb="FF244061"/>
          <x14:sparklines>
            <x14:sparkline>
              <xm:f>'A02 138-141'!O17:S17</xm:f>
              <xm:sqref>T17</xm:sqref>
            </x14:sparkline>
          </x14:sparklines>
        </x14:sparklineGroup>
        <x14:sparklineGroup displayEmptyCellsAs="gap">
          <x14:colorSeries rgb="FF244061"/>
          <x14:sparklines>
            <x14:sparkline>
              <xm:f>'A02 138-141'!O18:S18</xm:f>
              <xm:sqref>T18</xm:sqref>
            </x14:sparkline>
          </x14:sparklines>
        </x14:sparklineGroup>
        <x14:sparklineGroup displayEmptyCellsAs="gap">
          <x14:colorSeries rgb="FF244061"/>
          <x14:sparklines>
            <x14:sparkline>
              <xm:f>'A02 138-141'!O19:S19</xm:f>
              <xm:sqref>T19</xm:sqref>
            </x14:sparkline>
          </x14:sparklines>
        </x14:sparklineGroup>
        <x14:sparklineGroup displayEmptyCellsAs="gap">
          <x14:colorSeries rgb="FF244061"/>
          <x14:sparklines>
            <x14:sparkline>
              <xm:f>'A02 138-141'!O20:S20</xm:f>
              <xm:sqref>T20</xm:sqref>
            </x14:sparkline>
          </x14:sparklines>
        </x14:sparklineGroup>
        <x14:sparklineGroup displayEmptyCellsAs="gap">
          <x14:colorSeries rgb="FF244061"/>
          <x14:sparklines>
            <x14:sparkline>
              <xm:f>'A02 138-141'!O21:S21</xm:f>
              <xm:sqref>T21</xm:sqref>
            </x14:sparkline>
          </x14:sparklines>
        </x14:sparklineGroup>
        <x14:sparklineGroup displayEmptyCellsAs="gap">
          <x14:colorSeries rgb="FF244061"/>
          <x14:sparklines>
            <x14:sparkline>
              <xm:f>'A02 138-141'!O22:S22</xm:f>
              <xm:sqref>T22</xm:sqref>
            </x14:sparkline>
          </x14:sparklines>
        </x14:sparklineGroup>
        <x14:sparklineGroup displayEmptyCellsAs="gap">
          <x14:colorSeries rgb="FF244061"/>
          <x14:sparklines>
            <x14:sparkline>
              <xm:f>'A02 138-141'!O23:S23</xm:f>
              <xm:sqref>T23</xm:sqref>
            </x14:sparkline>
          </x14:sparklines>
        </x14:sparklineGroup>
        <x14:sparklineGroup displayEmptyCellsAs="gap">
          <x14:colorSeries rgb="FF244061"/>
          <x14:sparklines>
            <x14:sparkline>
              <xm:f>'A02 138-141'!O24:S24</xm:f>
              <xm:sqref>T24</xm:sqref>
            </x14:sparkline>
          </x14:sparklines>
        </x14:sparklineGroup>
        <x14:sparklineGroup displayEmptyCellsAs="gap">
          <x14:colorSeries rgb="FF244061"/>
          <x14:sparklines>
            <x14:sparkline>
              <xm:f>'A02 138-141'!O25:S25</xm:f>
              <xm:sqref>T25</xm:sqref>
            </x14:sparkline>
          </x14:sparklines>
        </x14:sparklineGroup>
        <x14:sparklineGroup displayEmptyCellsAs="gap">
          <x14:colorSeries rgb="FF244061"/>
          <x14:sparklines>
            <x14:sparkline>
              <xm:f>'A02 138-141'!O26:S26</xm:f>
              <xm:sqref>T26</xm:sqref>
            </x14:sparkline>
          </x14:sparklines>
        </x14:sparklineGroup>
        <x14:sparklineGroup displayEmptyCellsAs="gap">
          <x14:colorSeries rgb="FF244061"/>
          <x14:sparklines>
            <x14:sparkline>
              <xm:f>'A02 138-141'!O27:S27</xm:f>
              <xm:sqref>T27</xm:sqref>
            </x14:sparkline>
          </x14:sparklines>
        </x14:sparklineGroup>
        <x14:sparklineGroup displayEmptyCellsAs="gap">
          <x14:colorSeries rgb="FF244061"/>
          <x14:sparklines>
            <x14:sparkline>
              <xm:f>'A02 138-141'!O28:S28</xm:f>
              <xm:sqref>T28</xm:sqref>
            </x14:sparkline>
          </x14:sparklines>
        </x14:sparklineGroup>
        <x14:sparklineGroup displayEmptyCellsAs="gap">
          <x14:colorSeries rgb="FF244061"/>
          <x14:sparklines>
            <x14:sparkline>
              <xm:f>'A02 138-141'!O29:S29</xm:f>
              <xm:sqref>T29</xm:sqref>
            </x14:sparkline>
          </x14:sparklines>
        </x14:sparklineGroup>
        <x14:sparklineGroup displayEmptyCellsAs="gap">
          <x14:colorSeries rgb="FF244061"/>
          <x14:sparklines>
            <x14:sparkline>
              <xm:f>'A02 138-141'!O30:S30</xm:f>
              <xm:sqref>T30</xm:sqref>
            </x14:sparkline>
          </x14:sparklines>
        </x14:sparklineGroup>
        <x14:sparklineGroup displayEmptyCellsAs="gap">
          <x14:colorSeries rgb="FF244061"/>
          <x14:sparklines>
            <x14:sparkline>
              <xm:f>'A02 138-141'!O31:S31</xm:f>
              <xm:sqref>T31</xm:sqref>
            </x14:sparkline>
          </x14:sparklines>
        </x14:sparklineGroup>
        <x14:sparklineGroup displayEmptyCellsAs="gap">
          <x14:colorSeries rgb="FF244061"/>
          <x14:sparklines>
            <x14:sparkline>
              <xm:f>'A02 138-141'!O32:S32</xm:f>
              <xm:sqref>T32</xm:sqref>
            </x14:sparkline>
          </x14:sparklines>
        </x14:sparklineGroup>
        <x14:sparklineGroup displayEmptyCellsAs="gap">
          <x14:colorSeries rgb="FF244061"/>
          <x14:sparklines>
            <x14:sparkline>
              <xm:f>'A02 138-141'!O33:S33</xm:f>
              <xm:sqref>T33</xm:sqref>
            </x14:sparkline>
          </x14:sparklines>
        </x14:sparklineGroup>
        <x14:sparklineGroup displayEmptyCellsAs="gap">
          <x14:colorSeries rgb="FF244061"/>
          <x14:sparklines>
            <x14:sparkline>
              <xm:f>'A02 138-141'!O34:S34</xm:f>
              <xm:sqref>T34</xm:sqref>
            </x14:sparkline>
          </x14:sparklines>
        </x14:sparklineGroup>
        <x14:sparklineGroup displayEmptyCellsAs="gap">
          <x14:colorSeries rgb="FF244061"/>
          <x14:sparklines>
            <x14:sparkline>
              <xm:f>'A02 138-141'!O35:S35</xm:f>
              <xm:sqref>T35</xm:sqref>
            </x14:sparkline>
          </x14:sparklines>
        </x14:sparklineGroup>
        <x14:sparklineGroup displayEmptyCellsAs="gap">
          <x14:colorSeries rgb="FF244061"/>
          <x14:sparklines>
            <x14:sparkline>
              <xm:f>'A02 138-141'!O36:S36</xm:f>
              <xm:sqref>T36</xm:sqref>
            </x14:sparkline>
          </x14:sparklines>
        </x14:sparklineGroup>
        <x14:sparklineGroup displayEmptyCellsAs="gap">
          <x14:colorSeries rgb="FF244061"/>
          <x14:sparklines>
            <x14:sparkline>
              <xm:f>'A02 138-141'!O37:S37</xm:f>
              <xm:sqref>T37</xm:sqref>
            </x14:sparkline>
          </x14:sparklines>
        </x14:sparklineGroup>
        <x14:sparklineGroup displayEmptyCellsAs="gap">
          <x14:colorSeries rgb="FF244061"/>
          <x14:sparklines>
            <x14:sparkline>
              <xm:f>'A02 138-141'!O38:S38</xm:f>
              <xm:sqref>T38</xm:sqref>
            </x14:sparkline>
          </x14:sparklines>
        </x14:sparklineGroup>
        <x14:sparklineGroup displayEmptyCellsAs="gap">
          <x14:colorSeries rgb="FF244061"/>
          <x14:sparklines>
            <x14:sparkline>
              <xm:f>'A02 138-141'!O39:S39</xm:f>
              <xm:sqref>T39</xm:sqref>
            </x14:sparkline>
          </x14:sparklines>
        </x14:sparklineGroup>
        <x14:sparklineGroup displayEmptyCellsAs="gap">
          <x14:colorSeries rgb="FF244061"/>
          <x14:sparklines>
            <x14:sparkline>
              <xm:f>'A02 138-141'!O40:S40</xm:f>
              <xm:sqref>T40</xm:sqref>
            </x14:sparkline>
          </x14:sparklines>
        </x14:sparklineGroup>
        <x14:sparklineGroup displayEmptyCellsAs="gap">
          <x14:colorSeries rgb="FF244061"/>
          <x14:sparklines>
            <x14:sparkline>
              <xm:f>'A02 138-141'!O41:S41</xm:f>
              <xm:sqref>T41</xm:sqref>
            </x14:sparkline>
          </x14:sparklines>
        </x14:sparklineGroup>
        <x14:sparklineGroup displayEmptyCellsAs="gap">
          <x14:colorSeries rgb="FF244061"/>
          <x14:sparklines>
            <x14:sparkline>
              <xm:f>'A02 138-141'!O42:S42</xm:f>
              <xm:sqref>T42</xm:sqref>
            </x14:sparkline>
          </x14:sparklines>
        </x14:sparklineGroup>
        <x14:sparklineGroup displayEmptyCellsAs="gap">
          <x14:colorSeries rgb="FF244061"/>
          <x14:sparklines>
            <x14:sparkline>
              <xm:f>'A02 138-141'!O43:S43</xm:f>
              <xm:sqref>T43</xm:sqref>
            </x14:sparkline>
          </x14:sparklines>
        </x14:sparklineGroup>
        <x14:sparklineGroup displayEmptyCellsAs="gap">
          <x14:colorSeries rgb="FF244061"/>
          <x14:sparklines>
            <x14:sparkline>
              <xm:f>'A02 138-141'!O45:S45</xm:f>
              <xm:sqref>T45</xm:sqref>
            </x14:sparkline>
          </x14:sparklines>
        </x14:sparklineGroup>
        <x14:sparklineGroup displayEmptyCellsAs="gap">
          <x14:colorSeries rgb="FF244061"/>
          <x14:sparklines>
            <x14:sparkline>
              <xm:f>'A02 138-141'!O47:S47</xm:f>
              <xm:sqref>T47</xm:sqref>
            </x14:sparkline>
          </x14:sparklines>
        </x14:sparklineGroup>
        <x14:sparklineGroup displayEmptyCellsAs="gap">
          <x14:colorSeries rgb="FF244061"/>
          <x14:sparklines>
            <x14:sparkline>
              <xm:f>'A02 138-141'!O51:S51</xm:f>
              <xm:sqref>T51</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40.29"/>
    <col customWidth="1" min="2" max="6" width="13.29"/>
    <col customWidth="1" min="7" max="7" width="18.14"/>
    <col customWidth="1" min="8" max="8" width="38.0"/>
  </cols>
  <sheetData>
    <row r="1" ht="19.5" customHeight="1">
      <c r="A1" s="27" t="s">
        <v>425</v>
      </c>
      <c r="C1" s="51"/>
      <c r="E1" s="83" t="s">
        <v>429</v>
      </c>
      <c r="G1" s="135" t="str">
        <f>HYPERLINK("https://drive.google.com/open?id=0B8sY5vZfk1W5NHQwc0cybTJDMG8&amp;authuser=0","see original PDF")</f>
        <v>see original PDF</v>
      </c>
      <c r="H1" s="83"/>
    </row>
    <row r="2" ht="19.5" customHeight="1">
      <c r="A2" s="83"/>
      <c r="B2" s="51"/>
      <c r="C2" s="51"/>
      <c r="D2" s="51"/>
      <c r="E2" s="51"/>
      <c r="F2" s="51"/>
      <c r="G2" s="83"/>
      <c r="H2" s="83"/>
    </row>
    <row r="3" ht="19.5" customHeight="1">
      <c r="A3" s="99" t="s">
        <v>618</v>
      </c>
      <c r="B3" s="100" t="s">
        <v>199</v>
      </c>
      <c r="C3" s="100" t="s">
        <v>200</v>
      </c>
      <c r="D3" s="100" t="s">
        <v>201</v>
      </c>
      <c r="E3" s="100" t="s">
        <v>622</v>
      </c>
      <c r="F3" s="100" t="s">
        <v>203</v>
      </c>
      <c r="G3" s="51" t="s">
        <v>625</v>
      </c>
      <c r="H3" s="137" t="s">
        <v>56</v>
      </c>
    </row>
    <row r="4" ht="19.5" customHeight="1">
      <c r="A4" s="75"/>
      <c r="B4" s="69"/>
      <c r="C4" s="69"/>
      <c r="D4" s="69"/>
      <c r="E4" s="69"/>
      <c r="F4" s="69"/>
      <c r="G4" s="83"/>
      <c r="H4" s="75"/>
    </row>
    <row r="5" ht="19.5" customHeight="1">
      <c r="A5" s="75" t="s">
        <v>645</v>
      </c>
      <c r="B5" s="83"/>
      <c r="C5" s="69"/>
      <c r="D5" s="69"/>
      <c r="E5" s="69"/>
      <c r="F5" s="69"/>
      <c r="G5" s="83"/>
      <c r="H5" s="75" t="str">
        <v>Direct deposit:</v>
      </c>
    </row>
    <row r="6" ht="19.5" customHeight="1">
      <c r="A6" s="75" t="s">
        <v>651</v>
      </c>
      <c r="B6" s="139">
        <v>74.27</v>
      </c>
      <c r="C6" s="139">
        <v>95.75</v>
      </c>
      <c r="D6" s="139">
        <v>81.15</v>
      </c>
      <c r="E6" s="139">
        <v>110.0</v>
      </c>
      <c r="F6" s="139">
        <v>209.0</v>
      </c>
      <c r="G6" s="83"/>
      <c r="H6" s="75" t="str">
        <v>Water rate taxable</v>
      </c>
    </row>
    <row r="7" ht="19.5" customHeight="1">
      <c r="A7" s="75" t="s">
        <v>15008</v>
      </c>
      <c r="B7" s="139">
        <v>28.04</v>
      </c>
      <c r="C7" s="139">
        <v>33.45</v>
      </c>
      <c r="D7" s="139">
        <v>33.56</v>
      </c>
      <c r="E7" s="139">
        <v>57.0</v>
      </c>
      <c r="F7" s="139">
        <v>80.0</v>
      </c>
      <c r="G7" s="83"/>
      <c r="H7" s="75" t="str">
        <v>Meter water rate: the city Department</v>
      </c>
    </row>
    <row r="8" ht="19.5" customHeight="1">
      <c r="A8" s="75" t="s">
        <v>15047</v>
      </c>
      <c r="B8" s="139">
        <v>0.01</v>
      </c>
      <c r="C8" s="139"/>
      <c r="D8" s="139"/>
      <c r="E8" s="139"/>
      <c r="F8" s="139"/>
      <c r="G8" s="83"/>
      <c r="H8" s="75" t="str">
        <v>Meter water rate: dues collected</v>
      </c>
    </row>
    <row r="9" ht="19.5" customHeight="1">
      <c r="A9" s="75" t="s">
        <v>15052</v>
      </c>
      <c r="B9" s="139">
        <v>14.85</v>
      </c>
      <c r="C9" s="139">
        <v>17.95</v>
      </c>
      <c r="D9" s="139">
        <v>19.33</v>
      </c>
      <c r="E9" s="139">
        <v>25.0</v>
      </c>
      <c r="F9" s="139">
        <v>25.0</v>
      </c>
      <c r="G9" s="83"/>
      <c r="H9" s="75" t="str">
        <v>Meter water rate: Cantonment Department</v>
      </c>
    </row>
    <row r="10" ht="19.5" customHeight="1">
      <c r="A10" s="75" t="s">
        <v>15075</v>
      </c>
      <c r="B10" s="139">
        <v>6.88</v>
      </c>
      <c r="C10" s="139">
        <v>5.39</v>
      </c>
      <c r="D10" s="139">
        <v>3.4</v>
      </c>
      <c r="E10" s="139">
        <v>5.5</v>
      </c>
      <c r="F10" s="139">
        <v>5.5</v>
      </c>
      <c r="G10" s="83"/>
      <c r="H10" s="75" t="str">
        <v>Meter water rate: eci Factory</v>
      </c>
    </row>
    <row r="11" ht="19.5" customHeight="1">
      <c r="A11" s="75" t="s">
        <v>15091</v>
      </c>
      <c r="B11" s="139">
        <v>0.02</v>
      </c>
      <c r="C11" s="139">
        <v>0.0</v>
      </c>
      <c r="D11" s="139"/>
      <c r="E11" s="139"/>
      <c r="F11" s="139"/>
      <c r="G11" s="83"/>
      <c r="H11" s="75" t="str">
        <v>Deposit authorized regular connections karanyapoti</v>
      </c>
    </row>
    <row r="12" ht="19.5" customHeight="1">
      <c r="A12" s="75" t="s">
        <v>15112</v>
      </c>
      <c r="B12" s="139">
        <v>3.05</v>
      </c>
      <c r="C12" s="139">
        <v>0.6</v>
      </c>
      <c r="D12" s="139">
        <v>2.36</v>
      </c>
      <c r="E12" s="139">
        <v>5.0</v>
      </c>
      <c r="F12" s="139">
        <v>3.0</v>
      </c>
      <c r="G12" s="83"/>
      <c r="H12" s="75" t="str">
        <v>Adding water rate that account jhonipu</v>
      </c>
    </row>
    <row r="13" ht="19.5" customHeight="1">
      <c r="A13" s="75" t="s">
        <v>15125</v>
      </c>
      <c r="B13" s="139">
        <v>16.4</v>
      </c>
      <c r="C13" s="139">
        <v>19.72</v>
      </c>
      <c r="D13" s="139">
        <v>27.48</v>
      </c>
      <c r="E13" s="139">
        <v>25.0</v>
      </c>
      <c r="F13" s="139">
        <v>73.14</v>
      </c>
      <c r="G13" s="83"/>
      <c r="H13" s="75" t="str">
        <v>Water Tax Benefit 2%</v>
      </c>
    </row>
    <row r="14" ht="19.5" customHeight="1">
      <c r="A14" s="75"/>
      <c r="B14" s="93"/>
      <c r="C14" s="139"/>
      <c r="D14" s="139"/>
      <c r="E14" s="139"/>
      <c r="F14" s="139"/>
      <c r="G14" s="83"/>
      <c r="H14" s="75"/>
    </row>
    <row r="15" ht="19.5" customHeight="1">
      <c r="A15" s="99" t="s">
        <v>1663</v>
      </c>
      <c r="B15" s="139">
        <v>143.52</v>
      </c>
      <c r="C15" s="139">
        <v>172.85</v>
      </c>
      <c r="D15" s="139">
        <v>167.3</v>
      </c>
      <c r="E15" s="139">
        <v>227.5</v>
      </c>
      <c r="F15" s="139">
        <v>395.64</v>
      </c>
      <c r="G15" s="83"/>
      <c r="H15" s="75" t="str">
        <v>Total sum</v>
      </c>
    </row>
    <row r="16" ht="19.5" customHeight="1">
      <c r="A16" s="75"/>
      <c r="B16" s="93"/>
      <c r="C16" s="139"/>
      <c r="D16" s="139"/>
      <c r="E16" s="139"/>
      <c r="F16" s="139"/>
      <c r="G16" s="83"/>
      <c r="H16" s="75"/>
    </row>
    <row r="17" ht="19.5" customHeight="1">
      <c r="A17" s="75" t="s">
        <v>15149</v>
      </c>
      <c r="B17" s="139">
        <v>0.37</v>
      </c>
      <c r="C17" s="139">
        <v>0.39</v>
      </c>
      <c r="D17" s="139">
        <v>0.46</v>
      </c>
      <c r="E17" s="139">
        <v>0.4</v>
      </c>
      <c r="F17" s="139">
        <v>0.4</v>
      </c>
      <c r="G17" s="83"/>
      <c r="H17" s="75" t="str">
        <v>Pipe size, pipe repair</v>
      </c>
    </row>
    <row r="18" ht="19.5" customHeight="1">
      <c r="A18" s="75" t="s">
        <v>15166</v>
      </c>
      <c r="B18" s="139">
        <v>2.0</v>
      </c>
      <c r="C18" s="139">
        <v>2.0</v>
      </c>
      <c r="D18" s="139">
        <v>2.0</v>
      </c>
      <c r="E18" s="139">
        <v>2.0</v>
      </c>
      <c r="F18" s="139">
        <v>2.0</v>
      </c>
      <c r="G18" s="83"/>
      <c r="H18" s="75" t="str">
        <v>Municipal water supply</v>
      </c>
    </row>
    <row r="19" ht="19.5" customHeight="1">
      <c r="A19" s="75" t="s">
        <v>15180</v>
      </c>
      <c r="B19" s="139">
        <v>0.02</v>
      </c>
      <c r="C19" s="139">
        <v>0.01</v>
      </c>
      <c r="D19" s="139">
        <v>0.1</v>
      </c>
      <c r="E19" s="139">
        <v>10.0</v>
      </c>
      <c r="F19" s="139">
        <v>0.08</v>
      </c>
      <c r="G19" s="83"/>
      <c r="H19" s="75" t="str">
        <v>Colony on the streets of pipe removal</v>
      </c>
    </row>
    <row r="20" ht="19.5" customHeight="1">
      <c r="A20" s="75" t="s">
        <v>16232</v>
      </c>
      <c r="B20" s="139">
        <v>0.45</v>
      </c>
      <c r="C20" s="139">
        <v>0.51</v>
      </c>
      <c r="D20" s="139">
        <v>0.55</v>
      </c>
      <c r="E20" s="139">
        <v>0.5</v>
      </c>
      <c r="F20" s="139">
        <v>0.6</v>
      </c>
      <c r="G20" s="83"/>
      <c r="H20" s="75" t="str">
        <v>Contractor deductions water</v>
      </c>
    </row>
    <row r="21" ht="19.5" customHeight="1">
      <c r="A21" s="75" t="s">
        <v>16241</v>
      </c>
      <c r="B21" s="139"/>
      <c r="C21" s="139"/>
      <c r="D21" s="139"/>
      <c r="E21" s="139">
        <v>0.01</v>
      </c>
      <c r="F21" s="139">
        <v>0.01</v>
      </c>
      <c r="G21" s="83"/>
      <c r="H21" s="75" t="str">
        <v>Government</v>
      </c>
    </row>
    <row r="22" ht="19.5" customHeight="1">
      <c r="A22" s="75" t="s">
        <v>16252</v>
      </c>
      <c r="B22" s="139"/>
      <c r="C22" s="139"/>
      <c r="D22" s="139"/>
      <c r="E22" s="139">
        <v>0.01</v>
      </c>
      <c r="F22" s="139">
        <v>0.01</v>
      </c>
      <c r="G22" s="83"/>
      <c r="H22" s="75" t="str">
        <v>Piemti</v>
      </c>
    </row>
    <row r="23" ht="19.5" customHeight="1">
      <c r="A23" s="75"/>
      <c r="B23" s="139"/>
      <c r="C23" s="139"/>
      <c r="D23" s="139"/>
      <c r="E23" s="139"/>
      <c r="F23" s="139"/>
      <c r="G23" s="83"/>
      <c r="H23" s="75"/>
    </row>
    <row r="24" ht="19.5" customHeight="1">
      <c r="A24" s="75" t="s">
        <v>16269</v>
      </c>
      <c r="B24" s="139">
        <v>2.85</v>
      </c>
      <c r="C24" s="139">
        <v>2.91</v>
      </c>
      <c r="D24" s="139">
        <v>3.11</v>
      </c>
      <c r="E24" s="139">
        <v>12.92</v>
      </c>
      <c r="F24" s="139">
        <v>3.1</v>
      </c>
      <c r="G24" s="83"/>
      <c r="H24" s="75" t="str">
        <v>Other credit:</v>
      </c>
    </row>
    <row r="25" ht="19.5" customHeight="1">
      <c r="A25" s="75"/>
      <c r="B25" s="139"/>
      <c r="C25" s="139"/>
      <c r="D25" s="139"/>
      <c r="E25" s="139"/>
      <c r="F25" s="139"/>
      <c r="G25" s="83"/>
      <c r="H25" s="75"/>
    </row>
    <row r="26" ht="19.5" customHeight="1">
      <c r="A26" s="99" t="s">
        <v>16301</v>
      </c>
      <c r="B26" s="139">
        <v>146.37</v>
      </c>
      <c r="C26" s="139">
        <v>175.76</v>
      </c>
      <c r="D26" s="139">
        <v>170.4</v>
      </c>
      <c r="E26" s="139">
        <v>240.42</v>
      </c>
      <c r="F26" s="139">
        <v>398.74</v>
      </c>
      <c r="G26" s="83"/>
      <c r="H26" s="75" t="str">
        <v>The sum of the total accumulated water</v>
      </c>
    </row>
    <row r="27" ht="19.5" customHeight="1">
      <c r="A27" s="75"/>
      <c r="B27" s="139"/>
      <c r="C27" s="139"/>
      <c r="D27" s="139"/>
      <c r="E27" s="139"/>
      <c r="F27" s="139"/>
      <c r="G27" s="83"/>
      <c r="H27" s="75"/>
    </row>
    <row r="28" ht="19.5" customHeight="1">
      <c r="A28" s="99" t="s">
        <v>16325</v>
      </c>
      <c r="B28" s="442" t="s">
        <v>15603</v>
      </c>
      <c r="C28" s="442" t="s">
        <v>15604</v>
      </c>
      <c r="D28" s="442" t="s">
        <v>15605</v>
      </c>
      <c r="E28" s="442" t="s">
        <v>622</v>
      </c>
      <c r="F28" s="442" t="s">
        <v>203</v>
      </c>
      <c r="G28" s="83"/>
      <c r="H28" s="75" t="str">
        <v>The revenue expenditure</v>
      </c>
    </row>
    <row r="29" ht="19.5" customHeight="1">
      <c r="A29" s="75"/>
      <c r="B29" s="139"/>
      <c r="C29" s="139"/>
      <c r="D29" s="139"/>
      <c r="E29" s="139"/>
      <c r="F29" s="139"/>
      <c r="G29" s="83"/>
      <c r="H29" s="75"/>
    </row>
    <row r="30" ht="19.5" customHeight="1">
      <c r="A30" s="75" t="s">
        <v>650</v>
      </c>
      <c r="B30" s="139">
        <v>59.74</v>
      </c>
      <c r="C30" s="139">
        <v>65.51</v>
      </c>
      <c r="D30" s="139">
        <v>74.75</v>
      </c>
      <c r="E30" s="139">
        <v>80.02</v>
      </c>
      <c r="F30" s="139">
        <v>98.16</v>
      </c>
      <c r="G30" s="83"/>
      <c r="H30" s="75" t="str">
        <v>Sevakavarga costs</v>
      </c>
    </row>
    <row r="31" ht="19.5" customHeight="1">
      <c r="A31" s="75" t="s">
        <v>16375</v>
      </c>
      <c r="B31" s="139">
        <v>5.78</v>
      </c>
      <c r="C31" s="139">
        <v>6.43</v>
      </c>
      <c r="D31" s="139">
        <v>6.01</v>
      </c>
      <c r="E31" s="139">
        <v>12.83</v>
      </c>
      <c r="F31" s="139">
        <v>20.89</v>
      </c>
      <c r="G31" s="83"/>
      <c r="H31" s="75" t="str">
        <v>Debt and interest paratapheta</v>
      </c>
    </row>
    <row r="32" ht="19.5" customHeight="1">
      <c r="A32" s="75" t="s">
        <v>15669</v>
      </c>
      <c r="B32" s="139">
        <v>70.19</v>
      </c>
      <c r="C32" s="139">
        <v>73.5</v>
      </c>
      <c r="D32" s="139">
        <v>82.48</v>
      </c>
      <c r="E32" s="139">
        <v>74.93</v>
      </c>
      <c r="F32" s="139">
        <v>77.96</v>
      </c>
      <c r="G32" s="83"/>
      <c r="H32" s="75" t="str">
        <v>The cost of electricity and Repair</v>
      </c>
    </row>
    <row r="33" ht="19.5" customHeight="1">
      <c r="A33" s="75" t="s">
        <v>15686</v>
      </c>
      <c r="B33" s="139">
        <v>30.01</v>
      </c>
      <c r="C33" s="139">
        <v>25.18</v>
      </c>
      <c r="D33" s="139">
        <v>27.28</v>
      </c>
      <c r="E33" s="139">
        <v>28.73</v>
      </c>
      <c r="F33" s="139">
        <v>23.32</v>
      </c>
      <c r="G33" s="83"/>
      <c r="H33" s="75" t="str">
        <v>The cost of water</v>
      </c>
    </row>
    <row r="34" ht="19.5" customHeight="1">
      <c r="A34" s="75" t="s">
        <v>653</v>
      </c>
      <c r="B34" s="139">
        <v>0.02</v>
      </c>
      <c r="C34" s="139">
        <v>0.02</v>
      </c>
      <c r="D34" s="139">
        <v>0.02</v>
      </c>
      <c r="E34" s="139">
        <v>0.02</v>
      </c>
      <c r="F34" s="139">
        <v>0.02</v>
      </c>
      <c r="G34" s="83"/>
      <c r="H34" s="75" t="str">
        <v>Depreciation</v>
      </c>
    </row>
    <row r="35" ht="19.5" customHeight="1">
      <c r="A35" s="75" t="s">
        <v>15318</v>
      </c>
      <c r="B35" s="139">
        <v>23.03</v>
      </c>
      <c r="C35" s="139">
        <v>33.7</v>
      </c>
      <c r="D35" s="139">
        <v>31.61</v>
      </c>
      <c r="E35" s="139">
        <v>31.89</v>
      </c>
      <c r="F35" s="139">
        <v>31.18</v>
      </c>
      <c r="G35" s="83"/>
      <c r="H35" s="75" t="str">
        <v>Other</v>
      </c>
    </row>
    <row r="36" ht="19.5" customHeight="1">
      <c r="A36" s="75" t="s">
        <v>15712</v>
      </c>
      <c r="B36" s="139">
        <v>0.05</v>
      </c>
      <c r="C36" s="139">
        <v>0.01</v>
      </c>
      <c r="D36" s="139">
        <v>0.05</v>
      </c>
      <c r="E36" s="139">
        <v>0.09</v>
      </c>
      <c r="F36" s="139">
        <v>0.07</v>
      </c>
      <c r="G36" s="83"/>
      <c r="H36" s="75" t="str">
        <v>Maintenance and repairs</v>
      </c>
    </row>
    <row r="37" ht="19.5" customHeight="1">
      <c r="A37" s="75" t="s">
        <v>656</v>
      </c>
      <c r="B37" s="139">
        <v>0.32</v>
      </c>
      <c r="C37" s="139">
        <v>1.2</v>
      </c>
      <c r="D37" s="139">
        <v>1.5</v>
      </c>
      <c r="E37" s="139">
        <v>0.85</v>
      </c>
      <c r="F37" s="139">
        <v>0.8</v>
      </c>
      <c r="G37" s="83"/>
      <c r="H37" s="75" t="str">
        <v>Petrol and diesel</v>
      </c>
    </row>
    <row r="38" ht="19.5" customHeight="1">
      <c r="A38" s="75" t="s">
        <v>16476</v>
      </c>
      <c r="B38" s="139"/>
      <c r="C38" s="139">
        <v>0.26</v>
      </c>
      <c r="D38" s="139">
        <v>0.31</v>
      </c>
      <c r="E38" s="139">
        <v>1.26</v>
      </c>
      <c r="F38" s="139">
        <v>0.76</v>
      </c>
      <c r="G38" s="83"/>
      <c r="H38" s="75" t="str">
        <v>Regional Office works to be</v>
      </c>
    </row>
    <row r="39" ht="19.5" customHeight="1">
      <c r="A39" s="75"/>
      <c r="B39" s="139"/>
      <c r="C39" s="139"/>
      <c r="D39" s="139"/>
      <c r="E39" s="139"/>
      <c r="F39" s="139"/>
      <c r="G39" s="83"/>
      <c r="H39" s="75"/>
    </row>
    <row r="40" ht="19.5" customHeight="1">
      <c r="A40" s="99" t="s">
        <v>16500</v>
      </c>
      <c r="B40" s="139">
        <v>189.13</v>
      </c>
      <c r="C40" s="139">
        <v>205.82</v>
      </c>
      <c r="D40" s="139">
        <v>224.01</v>
      </c>
      <c r="E40" s="139">
        <v>230.61</v>
      </c>
      <c r="F40" s="139">
        <v>253.17</v>
      </c>
      <c r="G40" s="83"/>
      <c r="H40" s="75" t="str">
        <v>The sum of the total cost of water supply</v>
      </c>
    </row>
    <row r="41" ht="19.5" customHeight="1">
      <c r="A41" s="75"/>
      <c r="B41" s="139"/>
      <c r="C41" s="139"/>
      <c r="D41" s="139"/>
      <c r="E41" s="139"/>
      <c r="F41" s="139"/>
      <c r="G41" s="83"/>
      <c r="H41" s="75"/>
    </row>
    <row r="42" ht="19.5" customHeight="1">
      <c r="A42" s="99" t="s">
        <v>16520</v>
      </c>
      <c r="B42" s="139">
        <v>-42.77</v>
      </c>
      <c r="C42" s="139">
        <v>-30.05</v>
      </c>
      <c r="D42" s="139">
        <v>-53.61</v>
      </c>
      <c r="E42" s="139">
        <v>9.81</v>
      </c>
      <c r="F42" s="139">
        <v>145.57</v>
      </c>
      <c r="G42" s="83"/>
      <c r="H42" s="75" t="str">
        <v>Water balance revenue</v>
      </c>
    </row>
    <row r="43" ht="19.5" customHeight="1">
      <c r="A43" s="75"/>
      <c r="B43" s="139"/>
      <c r="C43" s="139"/>
      <c r="D43" s="139"/>
      <c r="E43" s="139"/>
      <c r="F43" s="139"/>
      <c r="G43" s="83"/>
      <c r="H43" s="75"/>
    </row>
    <row r="44" ht="19.5" customHeight="1">
      <c r="A44" s="75" t="s">
        <v>16544</v>
      </c>
      <c r="B44" s="139"/>
      <c r="C44" s="139"/>
      <c r="D44" s="139"/>
      <c r="E44" s="139"/>
      <c r="F44" s="139"/>
      <c r="G44" s="83"/>
      <c r="H44" s="75" t="str">
        <v>Capital funds</v>
      </c>
    </row>
    <row r="45" ht="19.5" customHeight="1">
      <c r="A45" s="75" t="s">
        <v>16550</v>
      </c>
      <c r="B45" s="139">
        <v>43.2</v>
      </c>
      <c r="C45" s="139">
        <v>66.37</v>
      </c>
      <c r="D45" s="139">
        <v>109.52</v>
      </c>
      <c r="E45" s="139">
        <v>198.13</v>
      </c>
      <c r="F45" s="139">
        <v>225.18</v>
      </c>
      <c r="G45" s="83"/>
      <c r="H45" s="75" t="str">
        <v>Water Fund</v>
      </c>
    </row>
    <row r="46" ht="19.5" customHeight="1">
      <c r="A46" s="75" t="s">
        <v>16565</v>
      </c>
      <c r="B46" s="139">
        <v>49.09</v>
      </c>
      <c r="C46" s="139">
        <v>52.01</v>
      </c>
      <c r="D46" s="139">
        <v>66.76</v>
      </c>
      <c r="E46" s="139">
        <v>27.58</v>
      </c>
      <c r="F46" s="139">
        <v>22.74</v>
      </c>
      <c r="G46" s="83"/>
      <c r="H46" s="75" t="str">
        <v>Water supply project funding</v>
      </c>
    </row>
    <row r="47" ht="19.5" customHeight="1">
      <c r="A47" s="75"/>
      <c r="B47" s="139"/>
      <c r="C47" s="139"/>
      <c r="D47" s="139"/>
      <c r="E47" s="139"/>
      <c r="F47" s="139"/>
      <c r="G47" s="83"/>
      <c r="H47" s="75"/>
    </row>
    <row r="48" ht="19.5" customHeight="1">
      <c r="A48" s="99" t="s">
        <v>16581</v>
      </c>
      <c r="B48" s="139">
        <v>281.43</v>
      </c>
      <c r="C48" s="139">
        <v>324.19</v>
      </c>
      <c r="D48" s="139">
        <v>400.28</v>
      </c>
      <c r="E48" s="139">
        <v>456.32</v>
      </c>
      <c r="F48" s="139">
        <v>501.1</v>
      </c>
      <c r="G48" s="83"/>
      <c r="H48" s="75" t="str">
        <v>A water budget totals</v>
      </c>
    </row>
    <row r="49" ht="19.5" customHeight="1">
      <c r="A49" s="75"/>
      <c r="B49" s="139"/>
      <c r="C49" s="139"/>
      <c r="D49" s="139"/>
      <c r="E49" s="139"/>
      <c r="F49" s="139"/>
      <c r="G49" s="83"/>
      <c r="H49" s="75"/>
    </row>
    <row r="50" ht="19.5" customHeight="1">
      <c r="A50" s="431"/>
      <c r="B50" s="443"/>
      <c r="C50" s="443"/>
      <c r="D50" s="443"/>
      <c r="E50" s="443"/>
      <c r="F50" s="444"/>
      <c r="G50" s="431"/>
      <c r="H50" s="75"/>
    </row>
    <row r="51" ht="19.5" customHeight="1">
      <c r="A51" s="83" t="s">
        <v>16610</v>
      </c>
      <c r="B51" s="369"/>
      <c r="C51" s="369"/>
      <c r="D51" s="369"/>
      <c r="E51" s="369"/>
      <c r="F51" s="445"/>
      <c r="G51" s="83"/>
      <c r="H51" s="75"/>
    </row>
    <row r="52" ht="19.5" customHeight="1">
      <c r="A52" s="83"/>
      <c r="B52" s="369"/>
      <c r="C52" s="369"/>
      <c r="D52" s="369"/>
      <c r="E52" s="369"/>
      <c r="F52" s="445"/>
      <c r="G52" s="83"/>
      <c r="H52" s="75"/>
    </row>
    <row r="53" ht="19.5" customHeight="1">
      <c r="A53" s="99" t="s">
        <v>16622</v>
      </c>
      <c r="B53" s="442" t="s">
        <v>199</v>
      </c>
      <c r="C53" s="442" t="s">
        <v>200</v>
      </c>
      <c r="D53" s="442" t="s">
        <v>201</v>
      </c>
      <c r="E53" s="442" t="s">
        <v>622</v>
      </c>
      <c r="F53" s="442" t="s">
        <v>203</v>
      </c>
      <c r="G53" s="83"/>
      <c r="H53" s="75" t="str">
        <v>Drainage department jamakharcace sheet</v>
      </c>
    </row>
    <row r="54" ht="19.5" customHeight="1">
      <c r="A54" s="75"/>
      <c r="B54" s="139"/>
      <c r="C54" s="139"/>
      <c r="D54" s="139"/>
      <c r="E54" s="139"/>
      <c r="F54" s="139"/>
      <c r="G54" s="83"/>
      <c r="H54" s="75"/>
    </row>
    <row r="55" ht="19.5" customHeight="1">
      <c r="A55" s="148" t="s">
        <v>16639</v>
      </c>
      <c r="B55" s="139"/>
      <c r="C55" s="139"/>
      <c r="D55" s="139"/>
      <c r="E55" s="139"/>
      <c r="F55" s="139"/>
      <c r="G55" s="83"/>
      <c r="H55" s="75" t="str">
        <v>Revenue collected</v>
      </c>
    </row>
    <row r="56" ht="19.5" customHeight="1">
      <c r="A56" s="75"/>
      <c r="B56" s="139"/>
      <c r="C56" s="139"/>
      <c r="D56" s="139"/>
      <c r="E56" s="139"/>
      <c r="F56" s="139"/>
      <c r="G56" s="83"/>
      <c r="H56" s="75"/>
    </row>
    <row r="57" ht="19.5" customHeight="1">
      <c r="A57" s="75" t="s">
        <v>16650</v>
      </c>
      <c r="B57" s="139">
        <v>75.13</v>
      </c>
      <c r="C57" s="139">
        <v>86.31</v>
      </c>
      <c r="D57" s="139">
        <v>126.65</v>
      </c>
      <c r="E57" s="139">
        <v>115.0</v>
      </c>
      <c r="F57" s="139">
        <v>179.79</v>
      </c>
      <c r="G57" s="83"/>
      <c r="H57" s="75" t="str">
        <v>Saphaipatti 11%</v>
      </c>
    </row>
    <row r="58" ht="19.5" customHeight="1">
      <c r="A58" s="75" t="s">
        <v>16666</v>
      </c>
      <c r="B58" s="139">
        <v>32.35</v>
      </c>
      <c r="C58" s="139">
        <v>39.44</v>
      </c>
      <c r="D58" s="139">
        <v>51.46</v>
      </c>
      <c r="E58" s="139">
        <v>50.0</v>
      </c>
      <c r="F58" s="139">
        <v>90.62</v>
      </c>
      <c r="G58" s="83"/>
      <c r="H58" s="75" t="str">
        <v>Tax Benefit suareja 4%</v>
      </c>
    </row>
    <row r="59" ht="19.5" customHeight="1">
      <c r="A59" s="75" t="s">
        <v>16678</v>
      </c>
      <c r="B59" s="139">
        <v>1.08</v>
      </c>
      <c r="C59" s="139">
        <v>0.76</v>
      </c>
      <c r="D59" s="139">
        <v>0.8</v>
      </c>
      <c r="E59" s="139">
        <v>1.0</v>
      </c>
      <c r="F59" s="139">
        <v>1.0</v>
      </c>
      <c r="G59" s="83"/>
      <c r="H59" s="75" t="str">
        <v>Saleja rental service connections</v>
      </c>
    </row>
    <row r="60" ht="19.5" customHeight="1">
      <c r="A60" s="75"/>
      <c r="B60" s="139"/>
      <c r="C60" s="139"/>
      <c r="D60" s="139"/>
      <c r="E60" s="139"/>
      <c r="F60" s="139"/>
      <c r="G60" s="83"/>
      <c r="H60" s="75"/>
    </row>
    <row r="61" ht="19.5" customHeight="1">
      <c r="A61" s="75" t="s">
        <v>16694</v>
      </c>
      <c r="B61" s="139">
        <v>108.56</v>
      </c>
      <c r="C61" s="139">
        <v>126.51</v>
      </c>
      <c r="D61" s="139">
        <v>178.91</v>
      </c>
      <c r="E61" s="139">
        <v>166.0</v>
      </c>
      <c r="F61" s="139">
        <v>271.41</v>
      </c>
      <c r="G61" s="83"/>
      <c r="H61" s="75" t="str">
        <v>Drainage deposit totals</v>
      </c>
    </row>
    <row r="62" ht="19.5" customHeight="1">
      <c r="A62" s="75"/>
      <c r="B62" s="139"/>
      <c r="C62" s="139"/>
      <c r="D62" s="139"/>
      <c r="E62" s="139"/>
      <c r="F62" s="139"/>
      <c r="G62" s="83"/>
      <c r="H62" s="75"/>
    </row>
    <row r="63" ht="19.5" customHeight="1">
      <c r="A63" s="75"/>
      <c r="B63" s="139"/>
      <c r="C63" s="139"/>
      <c r="D63" s="139"/>
      <c r="E63" s="139"/>
      <c r="F63" s="139"/>
      <c r="G63" s="83"/>
      <c r="H63" s="75"/>
    </row>
    <row r="64" ht="19.5" customHeight="1">
      <c r="A64" s="99" t="s">
        <v>16325</v>
      </c>
      <c r="B64" s="442" t="s">
        <v>15603</v>
      </c>
      <c r="C64" s="442" t="s">
        <v>15604</v>
      </c>
      <c r="D64" s="442" t="s">
        <v>15605</v>
      </c>
      <c r="E64" s="442" t="s">
        <v>622</v>
      </c>
      <c r="F64" s="442" t="s">
        <v>203</v>
      </c>
      <c r="G64" s="83"/>
      <c r="H64" s="75" t="str">
        <v>The revenue expenditure</v>
      </c>
    </row>
    <row r="65" ht="19.5" customHeight="1">
      <c r="A65" s="75"/>
      <c r="B65" s="139"/>
      <c r="C65" s="139"/>
      <c r="D65" s="139"/>
      <c r="E65" s="139"/>
      <c r="F65" s="139"/>
      <c r="G65" s="83"/>
      <c r="H65" s="75"/>
    </row>
    <row r="66" ht="19.5" customHeight="1">
      <c r="A66" s="75" t="s">
        <v>16731</v>
      </c>
      <c r="B66" s="139">
        <v>21.2</v>
      </c>
      <c r="C66" s="139">
        <v>22.76</v>
      </c>
      <c r="D66" s="139">
        <v>27.43</v>
      </c>
      <c r="E66" s="139">
        <v>30.05</v>
      </c>
      <c r="F66" s="139">
        <v>37.08</v>
      </c>
      <c r="G66" s="83"/>
      <c r="H66" s="75" t="str">
        <v>Sevakavarga</v>
      </c>
    </row>
    <row r="67" ht="19.5" customHeight="1">
      <c r="A67" s="75" t="s">
        <v>654</v>
      </c>
      <c r="B67" s="139">
        <v>5.77</v>
      </c>
      <c r="C67" s="139">
        <v>6.43</v>
      </c>
      <c r="D67" s="139">
        <v>6.01</v>
      </c>
      <c r="E67" s="139">
        <v>12.83</v>
      </c>
      <c r="F67" s="139">
        <v>20.89</v>
      </c>
      <c r="G67" s="83"/>
      <c r="H67" s="75" t="str">
        <v>Loan repayment and interest</v>
      </c>
    </row>
    <row r="68" ht="19.5" customHeight="1">
      <c r="A68" s="75" t="s">
        <v>15669</v>
      </c>
      <c r="B68" s="139">
        <v>13.15</v>
      </c>
      <c r="C68" s="139">
        <v>16.59</v>
      </c>
      <c r="D68" s="139">
        <v>17.98</v>
      </c>
      <c r="E68" s="139">
        <v>17.23</v>
      </c>
      <c r="F68" s="139">
        <v>16.61</v>
      </c>
      <c r="G68" s="83"/>
      <c r="H68" s="75" t="str">
        <v>The cost of electricity and Repair</v>
      </c>
    </row>
    <row r="69" ht="19.5" customHeight="1">
      <c r="A69" s="75" t="s">
        <v>658</v>
      </c>
      <c r="B69" s="139">
        <v>4.58</v>
      </c>
      <c r="C69" s="139">
        <v>4.82</v>
      </c>
      <c r="D69" s="139">
        <v>5.83</v>
      </c>
      <c r="E69" s="139">
        <v>13.12</v>
      </c>
      <c r="F69" s="139">
        <v>14.47</v>
      </c>
      <c r="G69" s="83"/>
      <c r="H69" s="75" t="str">
        <v>Other expenses</v>
      </c>
    </row>
    <row r="70" ht="19.5" customHeight="1">
      <c r="A70" s="75" t="s">
        <v>656</v>
      </c>
      <c r="B70" s="139">
        <v>0.4</v>
      </c>
      <c r="C70" s="139">
        <v>0.8</v>
      </c>
      <c r="D70" s="139">
        <v>1.0</v>
      </c>
      <c r="E70" s="139">
        <v>0.6</v>
      </c>
      <c r="F70" s="139">
        <v>0.4</v>
      </c>
      <c r="G70" s="83"/>
      <c r="H70" s="75" t="str">
        <v>Petrol and diesel</v>
      </c>
    </row>
    <row r="71" ht="19.5" customHeight="1">
      <c r="A71" s="75" t="s">
        <v>16476</v>
      </c>
      <c r="B71" s="139"/>
      <c r="C71" s="139">
        <v>10.22</v>
      </c>
      <c r="D71" s="139">
        <v>11.81</v>
      </c>
      <c r="E71" s="139">
        <v>14.21</v>
      </c>
      <c r="F71" s="139">
        <v>11.75</v>
      </c>
      <c r="G71" s="83"/>
      <c r="H71" s="75" t="str">
        <v>Regional Office works to be</v>
      </c>
    </row>
    <row r="72" ht="19.5" customHeight="1">
      <c r="A72" s="75"/>
      <c r="B72" s="139"/>
      <c r="C72" s="139"/>
      <c r="D72" s="139"/>
      <c r="E72" s="139"/>
      <c r="F72" s="139"/>
      <c r="G72" s="83"/>
      <c r="H72" s="75"/>
    </row>
    <row r="73" ht="19.5" customHeight="1">
      <c r="A73" s="75" t="s">
        <v>16810</v>
      </c>
      <c r="B73" s="139">
        <v>45.11</v>
      </c>
      <c r="C73" s="139">
        <v>61.61</v>
      </c>
      <c r="D73" s="139">
        <v>70.06</v>
      </c>
      <c r="E73" s="139">
        <v>88.03</v>
      </c>
      <c r="F73" s="139">
        <v>101.19</v>
      </c>
      <c r="G73" s="83"/>
      <c r="H73" s="75" t="str">
        <v>Drainage total cost of total</v>
      </c>
    </row>
    <row r="74" ht="19.5" customHeight="1">
      <c r="A74" s="75"/>
      <c r="B74" s="139"/>
      <c r="C74" s="139"/>
      <c r="D74" s="139"/>
      <c r="E74" s="139"/>
      <c r="F74" s="139"/>
      <c r="G74" s="83"/>
      <c r="H74" s="75"/>
    </row>
    <row r="75" ht="19.5" customHeight="1">
      <c r="A75" s="75" t="s">
        <v>16829</v>
      </c>
      <c r="B75" s="139">
        <v>63.45</v>
      </c>
      <c r="C75" s="139">
        <v>64.9</v>
      </c>
      <c r="D75" s="139">
        <v>108.85</v>
      </c>
      <c r="E75" s="139">
        <v>77.97</v>
      </c>
      <c r="F75" s="139">
        <v>170.22</v>
      </c>
      <c r="G75" s="83"/>
      <c r="H75" s="75" t="str">
        <v>Drainage fiscal balance</v>
      </c>
    </row>
    <row r="76" ht="19.5" customHeight="1">
      <c r="A76" s="75"/>
      <c r="B76" s="139"/>
      <c r="C76" s="139"/>
      <c r="D76" s="139"/>
      <c r="E76" s="139"/>
      <c r="F76" s="139"/>
      <c r="G76" s="83"/>
      <c r="H76" s="75"/>
    </row>
    <row r="77" ht="19.5" customHeight="1">
      <c r="A77" s="75" t="s">
        <v>16544</v>
      </c>
      <c r="B77" s="139"/>
      <c r="C77" s="139"/>
      <c r="D77" s="139"/>
      <c r="E77" s="139"/>
      <c r="F77" s="139"/>
      <c r="G77" s="83"/>
      <c r="H77" s="75"/>
    </row>
    <row r="78" ht="19.5" customHeight="1">
      <c r="A78" s="75" t="s">
        <v>16852</v>
      </c>
      <c r="B78" s="139">
        <v>33.6</v>
      </c>
      <c r="C78" s="139">
        <v>40.74</v>
      </c>
      <c r="D78" s="139">
        <v>45.28</v>
      </c>
      <c r="E78" s="139">
        <v>73.76</v>
      </c>
      <c r="F78" s="139">
        <v>59.67</v>
      </c>
      <c r="G78" s="83"/>
      <c r="H78" s="75" t="str">
        <v>Drainage Fund</v>
      </c>
    </row>
    <row r="79" ht="19.5" customHeight="1">
      <c r="A79" s="75" t="s">
        <v>16891</v>
      </c>
      <c r="B79" s="139">
        <v>30.36</v>
      </c>
      <c r="C79" s="139">
        <v>40.46</v>
      </c>
      <c r="D79" s="139">
        <v>58.13</v>
      </c>
      <c r="E79" s="139">
        <v>78.34</v>
      </c>
      <c r="F79" s="139">
        <v>61.4</v>
      </c>
      <c r="G79" s="83"/>
      <c r="H79" s="75" t="str">
        <v>Drainage Project Fund</v>
      </c>
    </row>
    <row r="80" ht="19.5" customHeight="1">
      <c r="A80" s="75"/>
      <c r="B80" s="139"/>
      <c r="C80" s="139"/>
      <c r="D80" s="139"/>
      <c r="E80" s="139"/>
      <c r="F80" s="139"/>
      <c r="G80" s="83"/>
      <c r="H80" s="75"/>
    </row>
    <row r="81" ht="19.5" customHeight="1">
      <c r="A81" s="75" t="s">
        <v>16960</v>
      </c>
      <c r="B81" s="139">
        <v>109.07</v>
      </c>
      <c r="C81" s="139">
        <v>142.81</v>
      </c>
      <c r="D81" s="139">
        <v>173.47</v>
      </c>
      <c r="E81" s="139">
        <v>240.13</v>
      </c>
      <c r="F81" s="139">
        <v>222.26</v>
      </c>
      <c r="G81" s="83"/>
      <c r="H81" s="75" t="str">
        <v>A total budget Drainage</v>
      </c>
    </row>
    <row r="82" ht="19.5" customHeight="1">
      <c r="A82" s="75"/>
      <c r="B82" s="69"/>
      <c r="C82" s="69"/>
      <c r="D82" s="69"/>
      <c r="E82" s="69"/>
      <c r="F82" s="69"/>
      <c r="G82" s="83"/>
      <c r="H82" s="75"/>
    </row>
  </sheetData>
  <hyperlinks>
    <hyperlink r:id="rId1" ref="G1"/>
  </hyperlinks>
  <drawing r:id="rId2"/>
  <extLst>
    <ext uri="{05C60535-1F16-4fd2-B633-F4F36F0B64E0}">
      <x14:sparklineGroups>
        <x14:sparklineGroup displayEmptyCellsAs="gap">
          <x14:colorSeries rgb="FF244061"/>
          <x14:sparklines>
            <x14:sparkline>
              <xm:f>'PRE10 133-134'!B6:F6</xm:f>
              <xm:sqref>G6</xm:sqref>
            </x14:sparkline>
          </x14:sparklines>
        </x14:sparklineGroup>
        <x14:sparklineGroup displayEmptyCellsAs="gap">
          <x14:colorSeries rgb="FF244061"/>
          <x14:sparklines>
            <x14:sparkline>
              <xm:f>'PRE10 133-134'!B7:F7</xm:f>
              <xm:sqref>G7</xm:sqref>
            </x14:sparkline>
          </x14:sparklines>
        </x14:sparklineGroup>
        <x14:sparklineGroup displayEmptyCellsAs="gap">
          <x14:colorSeries rgb="FF244061"/>
          <x14:sparklines>
            <x14:sparkline>
              <xm:f>'PRE10 133-134'!B9:F9</xm:f>
              <xm:sqref>G9</xm:sqref>
            </x14:sparkline>
          </x14:sparklines>
        </x14:sparklineGroup>
        <x14:sparklineGroup displayEmptyCellsAs="gap">
          <x14:colorSeries rgb="FF244061"/>
          <x14:sparklines>
            <x14:sparkline>
              <xm:f>'PRE10 133-134'!B10:F10</xm:f>
              <xm:sqref>G10</xm:sqref>
            </x14:sparkline>
          </x14:sparklines>
        </x14:sparklineGroup>
        <x14:sparklineGroup displayEmptyCellsAs="gap">
          <x14:colorSeries rgb="FF244061"/>
          <x14:sparklines>
            <x14:sparkline>
              <xm:f>'PRE10 133-134'!B11:F11</xm:f>
              <xm:sqref>G11</xm:sqref>
            </x14:sparkline>
          </x14:sparklines>
        </x14:sparklineGroup>
        <x14:sparklineGroup displayEmptyCellsAs="gap">
          <x14:colorSeries rgb="FF244061"/>
          <x14:sparklines>
            <x14:sparkline>
              <xm:f>'PRE10 133-134'!B12:F12</xm:f>
              <xm:sqref>G12</xm:sqref>
            </x14:sparkline>
          </x14:sparklines>
        </x14:sparklineGroup>
        <x14:sparklineGroup displayEmptyCellsAs="gap">
          <x14:colorSeries rgb="FF244061"/>
          <x14:sparklines>
            <x14:sparkline>
              <xm:f>'PRE10 133-134'!B13:F13</xm:f>
              <xm:sqref>G13</xm:sqref>
            </x14:sparkline>
          </x14:sparklines>
        </x14:sparklineGroup>
        <x14:sparklineGroup displayEmptyCellsAs="gap">
          <x14:colorSeries rgb="FF244061"/>
          <x14:sparklines>
            <x14:sparkline>
              <xm:f>'PRE10 133-134'!B15:F15</xm:f>
              <xm:sqref>G15</xm:sqref>
            </x14:sparkline>
          </x14:sparklines>
        </x14:sparklineGroup>
        <x14:sparklineGroup displayEmptyCellsAs="gap">
          <x14:colorSeries rgb="FF244061"/>
          <x14:sparklines>
            <x14:sparkline>
              <xm:f>'PRE10 133-134'!B17:F17</xm:f>
              <xm:sqref>G17</xm:sqref>
            </x14:sparkline>
          </x14:sparklines>
        </x14:sparklineGroup>
        <x14:sparklineGroup displayEmptyCellsAs="gap">
          <x14:colorSeries rgb="FF244061"/>
          <x14:sparklines>
            <x14:sparkline>
              <xm:f>'PRE10 133-134'!B18:F18</xm:f>
              <xm:sqref>G18</xm:sqref>
            </x14:sparkline>
          </x14:sparklines>
        </x14:sparklineGroup>
        <x14:sparklineGroup displayEmptyCellsAs="gap">
          <x14:colorSeries rgb="FF244061"/>
          <x14:sparklines>
            <x14:sparkline>
              <xm:f>'PRE10 133-134'!B19:F19</xm:f>
              <xm:sqref>G19</xm:sqref>
            </x14:sparkline>
          </x14:sparklines>
        </x14:sparklineGroup>
        <x14:sparklineGroup displayEmptyCellsAs="gap">
          <x14:colorSeries rgb="FF244061"/>
          <x14:sparklines>
            <x14:sparkline>
              <xm:f>'PRE10 133-134'!B20:F20</xm:f>
              <xm:sqref>G20</xm:sqref>
            </x14:sparkline>
          </x14:sparklines>
        </x14:sparklineGroup>
        <x14:sparklineGroup displayEmptyCellsAs="gap">
          <x14:colorSeries rgb="FF244061"/>
          <x14:sparklines>
            <x14:sparkline>
              <xm:f>'PRE10 133-134'!B21:F21</xm:f>
              <xm:sqref>G21</xm:sqref>
            </x14:sparkline>
          </x14:sparklines>
        </x14:sparklineGroup>
        <x14:sparklineGroup displayEmptyCellsAs="gap">
          <x14:colorSeries rgb="FF244061"/>
          <x14:sparklines>
            <x14:sparkline>
              <xm:f>'PRE10 133-134'!B22:F22</xm:f>
              <xm:sqref>G22</xm:sqref>
            </x14:sparkline>
          </x14:sparklines>
        </x14:sparklineGroup>
        <x14:sparklineGroup displayEmptyCellsAs="gap">
          <x14:colorSeries rgb="FF244061"/>
          <x14:sparklines>
            <x14:sparkline>
              <xm:f>'PRE10 133-134'!B24:F24</xm:f>
              <xm:sqref>G24</xm:sqref>
            </x14:sparkline>
          </x14:sparklines>
        </x14:sparklineGroup>
        <x14:sparklineGroup displayEmptyCellsAs="gap">
          <x14:colorSeries rgb="FF244061"/>
          <x14:sparklines>
            <x14:sparkline>
              <xm:f>'PRE10 133-134'!B26:F26</xm:f>
              <xm:sqref>G26</xm:sqref>
            </x14:sparkline>
          </x14:sparklines>
        </x14:sparklineGroup>
        <x14:sparklineGroup displayEmptyCellsAs="gap">
          <x14:colorSeries rgb="FF244061"/>
          <x14:sparklines>
            <x14:sparkline>
              <xm:f>'PRE10 133-134'!B28:F28</xm:f>
              <xm:sqref>G28</xm:sqref>
            </x14:sparkline>
          </x14:sparklines>
        </x14:sparklineGroup>
        <x14:sparklineGroup displayEmptyCellsAs="gap">
          <x14:colorSeries rgb="FF244061"/>
          <x14:sparklines>
            <x14:sparkline>
              <xm:f>'PRE10 133-134'!B30:F30</xm:f>
              <xm:sqref>G30</xm:sqref>
            </x14:sparkline>
          </x14:sparklines>
        </x14:sparklineGroup>
        <x14:sparklineGroup displayEmptyCellsAs="gap">
          <x14:colorSeries rgb="FF244061"/>
          <x14:sparklines>
            <x14:sparkline>
              <xm:f>'PRE10 133-134'!B31:F31</xm:f>
              <xm:sqref>G31</xm:sqref>
            </x14:sparkline>
          </x14:sparklines>
        </x14:sparklineGroup>
        <x14:sparklineGroup displayEmptyCellsAs="gap">
          <x14:colorSeries rgb="FF244061"/>
          <x14:sparklines>
            <x14:sparkline>
              <xm:f>'PRE10 133-134'!B32:F32</xm:f>
              <xm:sqref>G32</xm:sqref>
            </x14:sparkline>
          </x14:sparklines>
        </x14:sparklineGroup>
        <x14:sparklineGroup displayEmptyCellsAs="gap">
          <x14:colorSeries rgb="FF244061"/>
          <x14:sparklines>
            <x14:sparkline>
              <xm:f>'PRE10 133-134'!B33:F33</xm:f>
              <xm:sqref>G33</xm:sqref>
            </x14:sparkline>
          </x14:sparklines>
        </x14:sparklineGroup>
        <x14:sparklineGroup displayEmptyCellsAs="gap">
          <x14:colorSeries rgb="FF244061"/>
          <x14:sparklines>
            <x14:sparkline>
              <xm:f>'PRE10 133-134'!B34:F34</xm:f>
              <xm:sqref>G34</xm:sqref>
            </x14:sparkline>
          </x14:sparklines>
        </x14:sparklineGroup>
        <x14:sparklineGroup displayEmptyCellsAs="gap">
          <x14:colorSeries rgb="FF244061"/>
          <x14:sparklines>
            <x14:sparkline>
              <xm:f>'PRE10 133-134'!B35:F35</xm:f>
              <xm:sqref>G35</xm:sqref>
            </x14:sparkline>
          </x14:sparklines>
        </x14:sparklineGroup>
        <x14:sparklineGroup displayEmptyCellsAs="gap">
          <x14:colorSeries rgb="FF244061"/>
          <x14:sparklines>
            <x14:sparkline>
              <xm:f>'PRE10 133-134'!B36:F36</xm:f>
              <xm:sqref>G36</xm:sqref>
            </x14:sparkline>
          </x14:sparklines>
        </x14:sparklineGroup>
        <x14:sparklineGroup displayEmptyCellsAs="gap">
          <x14:colorSeries rgb="FF244061"/>
          <x14:sparklines>
            <x14:sparkline>
              <xm:f>'PRE10 133-134'!B37:F37</xm:f>
              <xm:sqref>G37</xm:sqref>
            </x14:sparkline>
          </x14:sparklines>
        </x14:sparklineGroup>
        <x14:sparklineGroup displayEmptyCellsAs="gap">
          <x14:colorSeries rgb="FF244061"/>
          <x14:sparklines>
            <x14:sparkline>
              <xm:f>'PRE10 133-134'!B38:F38</xm:f>
              <xm:sqref>G38</xm:sqref>
            </x14:sparkline>
          </x14:sparklines>
        </x14:sparklineGroup>
        <x14:sparklineGroup displayEmptyCellsAs="gap">
          <x14:colorSeries rgb="FF244061"/>
          <x14:sparklines>
            <x14:sparkline>
              <xm:f>'PRE10 133-134'!B40:F40</xm:f>
              <xm:sqref>G40</xm:sqref>
            </x14:sparkline>
          </x14:sparklines>
        </x14:sparklineGroup>
        <x14:sparklineGroup displayEmptyCellsAs="gap">
          <x14:colorSeries rgb="FF244061"/>
          <x14:sparklines>
            <x14:sparkline>
              <xm:f>'PRE10 133-134'!B42:F42</xm:f>
              <xm:sqref>G42</xm:sqref>
            </x14:sparkline>
          </x14:sparklines>
        </x14:sparklineGroup>
        <x14:sparklineGroup displayEmptyCellsAs="gap">
          <x14:colorSeries rgb="FF244061"/>
          <x14:sparklines>
            <x14:sparkline>
              <xm:f>'PRE10 133-134'!B45:F45</xm:f>
              <xm:sqref>G45</xm:sqref>
            </x14:sparkline>
          </x14:sparklines>
        </x14:sparklineGroup>
        <x14:sparklineGroup displayEmptyCellsAs="gap">
          <x14:colorSeries rgb="FF244061"/>
          <x14:sparklines>
            <x14:sparkline>
              <xm:f>'PRE10 133-134'!B46:F46</xm:f>
              <xm:sqref>G46</xm:sqref>
            </x14:sparkline>
          </x14:sparklines>
        </x14:sparklineGroup>
        <x14:sparklineGroup displayEmptyCellsAs="gap">
          <x14:colorSeries rgb="FF244061"/>
          <x14:sparklines>
            <x14:sparkline>
              <xm:f>'PRE10 133-134'!B48:F48</xm:f>
              <xm:sqref>G48</xm:sqref>
            </x14:sparkline>
          </x14:sparklines>
        </x14:sparklineGroup>
        <x14:sparklineGroup displayEmptyCellsAs="gap">
          <x14:colorSeries rgb="FF244061"/>
          <x14:sparklines>
            <x14:sparkline>
              <xm:f>'PRE10 133-134'!B53:F53</xm:f>
              <xm:sqref>G53</xm:sqref>
            </x14:sparkline>
          </x14:sparklines>
        </x14:sparklineGroup>
        <x14:sparklineGroup displayEmptyCellsAs="gap">
          <x14:colorSeries rgb="FF244061"/>
          <x14:sparklines>
            <x14:sparkline>
              <xm:f>'PRE10 133-134'!B57:F57</xm:f>
              <xm:sqref>G57</xm:sqref>
            </x14:sparkline>
          </x14:sparklines>
        </x14:sparklineGroup>
        <x14:sparklineGroup displayEmptyCellsAs="gap">
          <x14:colorSeries rgb="FF244061"/>
          <x14:sparklines>
            <x14:sparkline>
              <xm:f>'PRE10 133-134'!B58:F58</xm:f>
              <xm:sqref>G58</xm:sqref>
            </x14:sparkline>
          </x14:sparklines>
        </x14:sparklineGroup>
        <x14:sparklineGroup displayEmptyCellsAs="gap">
          <x14:colorSeries rgb="FF244061"/>
          <x14:sparklines>
            <x14:sparkline>
              <xm:f>'PRE10 133-134'!B59:F59</xm:f>
              <xm:sqref>G59</xm:sqref>
            </x14:sparkline>
          </x14:sparklines>
        </x14:sparklineGroup>
        <x14:sparklineGroup displayEmptyCellsAs="gap">
          <x14:colorSeries rgb="FF244061"/>
          <x14:sparklines>
            <x14:sparkline>
              <xm:f>'PRE10 133-134'!B61:F61</xm:f>
              <xm:sqref>G61</xm:sqref>
            </x14:sparkline>
          </x14:sparklines>
        </x14:sparklineGroup>
        <x14:sparklineGroup displayEmptyCellsAs="gap">
          <x14:colorSeries rgb="FF244061"/>
          <x14:sparklines>
            <x14:sparkline>
              <xm:f>'PRE10 133-134'!B64:F64</xm:f>
              <xm:sqref>G64</xm:sqref>
            </x14:sparkline>
          </x14:sparklines>
        </x14:sparklineGroup>
        <x14:sparklineGroup displayEmptyCellsAs="gap">
          <x14:colorSeries rgb="FF244061"/>
          <x14:sparklines>
            <x14:sparkline>
              <xm:f>'PRE10 133-134'!B66:F66</xm:f>
              <xm:sqref>G66</xm:sqref>
            </x14:sparkline>
          </x14:sparklines>
        </x14:sparklineGroup>
        <x14:sparklineGroup displayEmptyCellsAs="gap">
          <x14:colorSeries rgb="FF244061"/>
          <x14:sparklines>
            <x14:sparkline>
              <xm:f>'PRE10 133-134'!B67:F67</xm:f>
              <xm:sqref>G67</xm:sqref>
            </x14:sparkline>
          </x14:sparklines>
        </x14:sparklineGroup>
        <x14:sparklineGroup displayEmptyCellsAs="gap">
          <x14:colorSeries rgb="FF244061"/>
          <x14:sparklines>
            <x14:sparkline>
              <xm:f>'PRE10 133-134'!B68:F68</xm:f>
              <xm:sqref>G68</xm:sqref>
            </x14:sparkline>
          </x14:sparklines>
        </x14:sparklineGroup>
        <x14:sparklineGroup displayEmptyCellsAs="gap">
          <x14:colorSeries rgb="FF244061"/>
          <x14:sparklines>
            <x14:sparkline>
              <xm:f>'PRE10 133-134'!B69:F69</xm:f>
              <xm:sqref>G69</xm:sqref>
            </x14:sparkline>
          </x14:sparklines>
        </x14:sparklineGroup>
        <x14:sparklineGroup displayEmptyCellsAs="gap">
          <x14:colorSeries rgb="FF244061"/>
          <x14:sparklines>
            <x14:sparkline>
              <xm:f>'PRE10 133-134'!B70:F70</xm:f>
              <xm:sqref>G70</xm:sqref>
            </x14:sparkline>
          </x14:sparklines>
        </x14:sparklineGroup>
        <x14:sparklineGroup displayEmptyCellsAs="gap">
          <x14:colorSeries rgb="FF244061"/>
          <x14:sparklines>
            <x14:sparkline>
              <xm:f>'PRE10 133-134'!B71:F71</xm:f>
              <xm:sqref>G71</xm:sqref>
            </x14:sparkline>
          </x14:sparklines>
        </x14:sparklineGroup>
        <x14:sparklineGroup displayEmptyCellsAs="gap">
          <x14:colorSeries rgb="FF244061"/>
          <x14:sparklines>
            <x14:sparkline>
              <xm:f>'PRE10 133-134'!B73:F73</xm:f>
              <xm:sqref>G73</xm:sqref>
            </x14:sparkline>
          </x14:sparklines>
        </x14:sparklineGroup>
        <x14:sparklineGroup displayEmptyCellsAs="gap">
          <x14:colorSeries rgb="FF244061"/>
          <x14:sparklines>
            <x14:sparkline>
              <xm:f>'PRE10 133-134'!B75:F75</xm:f>
              <xm:sqref>G75</xm:sqref>
            </x14:sparkline>
          </x14:sparklines>
        </x14:sparklineGroup>
        <x14:sparklineGroup displayEmptyCellsAs="gap">
          <x14:colorSeries rgb="FF244061"/>
          <x14:sparklines>
            <x14:sparkline>
              <xm:f>'PRE10 133-134'!B78:F78</xm:f>
              <xm:sqref>G78</xm:sqref>
            </x14:sparkline>
          </x14:sparklines>
        </x14:sparklineGroup>
        <x14:sparklineGroup displayEmptyCellsAs="gap">
          <x14:colorSeries rgb="FF244061"/>
          <x14:sparklines>
            <x14:sparkline>
              <xm:f>'PRE10 133-134'!B79:F79</xm:f>
              <xm:sqref>G79</xm:sqref>
            </x14:sparkline>
          </x14:sparklines>
        </x14:sparklineGroup>
        <x14:sparklineGroup displayEmptyCellsAs="gap">
          <x14:colorSeries rgb="FF244061"/>
          <x14:sparklines>
            <x14:sparkline>
              <xm:f>'PRE10 133-134'!B81:F81</xm:f>
              <xm:sqref>G81</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7.29" defaultRowHeight="15.0"/>
  <cols>
    <col customWidth="1" min="1" max="1" width="18.57"/>
    <col customWidth="1" min="2" max="2" width="6.29"/>
    <col customWidth="1" min="3" max="3" width="7.0"/>
    <col customWidth="1" min="4" max="4" width="48.14"/>
    <col customWidth="1" min="5" max="5" width="8.0"/>
    <col customWidth="1" min="6" max="6" width="7.14"/>
    <col customWidth="1" min="7" max="7" width="6.57"/>
    <col customWidth="1" min="8" max="8" width="10.29"/>
    <col customWidth="1" min="9" max="9" width="11.86"/>
    <col customWidth="1" min="10" max="10" width="13.0"/>
    <col customWidth="1" min="11" max="11" width="11.0"/>
    <col customWidth="1" min="12" max="12" width="45.14"/>
  </cols>
  <sheetData>
    <row r="1" ht="27.0" customHeight="1">
      <c r="A1" s="51" t="s">
        <v>2702</v>
      </c>
      <c r="B1" s="51" t="s">
        <v>2705</v>
      </c>
      <c r="C1" s="51" t="s">
        <v>2706</v>
      </c>
      <c r="D1" s="360" t="s">
        <v>3887</v>
      </c>
      <c r="E1" s="336" t="s">
        <v>123</v>
      </c>
      <c r="F1" s="336" t="s">
        <v>1177</v>
      </c>
      <c r="G1" s="336" t="s">
        <v>2577</v>
      </c>
      <c r="H1" s="336" t="s">
        <v>2578</v>
      </c>
      <c r="I1" s="336" t="s">
        <v>2580</v>
      </c>
      <c r="J1" s="336" t="s">
        <v>2581</v>
      </c>
      <c r="K1" s="336" t="s">
        <v>55</v>
      </c>
      <c r="L1" s="362" t="s">
        <v>56</v>
      </c>
    </row>
    <row r="2">
      <c r="A2" s="83"/>
      <c r="B2" s="83"/>
      <c r="C2" s="83"/>
      <c r="D2" s="335" t="s">
        <v>3916</v>
      </c>
      <c r="E2" s="363"/>
      <c r="F2" s="363"/>
      <c r="G2" s="363"/>
      <c r="H2" s="363"/>
      <c r="I2" s="363"/>
      <c r="J2" s="363"/>
      <c r="K2" s="363"/>
      <c r="L2" s="365" t="str">
        <v>Aundh regional office</v>
      </c>
    </row>
    <row r="3">
      <c r="A3" s="83" t="s">
        <v>3951</v>
      </c>
      <c r="B3" s="83">
        <v>6.0</v>
      </c>
      <c r="C3" s="83"/>
      <c r="D3" s="335" t="s">
        <v>3954</v>
      </c>
      <c r="E3" s="363"/>
      <c r="F3" s="363"/>
      <c r="G3" s="363">
        <v>4.0</v>
      </c>
      <c r="H3" s="363"/>
      <c r="I3" s="363"/>
      <c r="J3" s="363"/>
      <c r="K3" s="363">
        <v>4.0</v>
      </c>
      <c r="L3" s="365" t="str">
        <v>Build basathamba at Aundh Road in Ward No. 6.</v>
      </c>
    </row>
    <row r="4">
      <c r="A4" s="83" t="s">
        <v>3957</v>
      </c>
      <c r="B4" s="83">
        <v>6.0</v>
      </c>
      <c r="C4" s="83"/>
      <c r="D4" s="335" t="s">
        <v>3958</v>
      </c>
      <c r="E4" s="363"/>
      <c r="F4" s="363"/>
      <c r="G4" s="363"/>
      <c r="H4" s="363"/>
      <c r="I4" s="363"/>
      <c r="J4" s="363">
        <v>4.0</v>
      </c>
      <c r="K4" s="363">
        <v>4.0</v>
      </c>
      <c r="L4" s="365" t="str">
        <v>Changing the line of duty devubai Drainage Division No. 6 in.</v>
      </c>
    </row>
    <row r="5" ht="30.0" customHeight="1">
      <c r="A5" s="83" t="s">
        <v>3960</v>
      </c>
      <c r="B5" s="83">
        <v>6.0</v>
      </c>
      <c r="C5" s="83"/>
      <c r="D5" s="335" t="s">
        <v>3962</v>
      </c>
      <c r="E5" s="363"/>
      <c r="F5" s="363">
        <v>4.0</v>
      </c>
      <c r="G5" s="363"/>
      <c r="H5" s="363"/>
      <c r="I5" s="363"/>
      <c r="J5" s="363"/>
      <c r="K5" s="363">
        <v>4.0</v>
      </c>
      <c r="L5" s="365" t="str">
        <v>Ward No. 20 to No. 6 at the gate dargah bopodi elaidi Light to settle.</v>
      </c>
    </row>
    <row r="6">
      <c r="A6" s="83" t="s">
        <v>3965</v>
      </c>
      <c r="B6" s="83">
        <v>6.0</v>
      </c>
      <c r="C6" s="83"/>
      <c r="D6" s="335" t="s">
        <v>3967</v>
      </c>
      <c r="E6" s="363">
        <v>4.0</v>
      </c>
      <c r="F6" s="363"/>
      <c r="G6" s="363"/>
      <c r="H6" s="363"/>
      <c r="I6" s="363"/>
      <c r="J6" s="363"/>
      <c r="K6" s="363">
        <v>4.0</v>
      </c>
      <c r="L6" s="365" t="str">
        <v>Ward No. 6 to kokritikarana at cikhalavadi.</v>
      </c>
    </row>
    <row r="7" ht="30.0" customHeight="1">
      <c r="A7" s="83" t="s">
        <v>3969</v>
      </c>
      <c r="B7" s="83">
        <v>6.0</v>
      </c>
      <c r="C7" s="83"/>
      <c r="D7" s="335" t="s">
        <v>3971</v>
      </c>
      <c r="E7" s="363">
        <v>2.0</v>
      </c>
      <c r="F7" s="363"/>
      <c r="G7" s="363"/>
      <c r="H7" s="363"/>
      <c r="I7" s="363"/>
      <c r="J7" s="363"/>
      <c r="K7" s="363">
        <v>2.0</v>
      </c>
      <c r="L7" s="365" t="str">
        <v>Ward No. 6 Mumbai Pune Road bopodi, cikhalavadi, etc. Gaonthan. Raise radaroda place.</v>
      </c>
    </row>
    <row r="8" ht="30.0" customHeight="1">
      <c r="A8" s="83" t="s">
        <v>3974</v>
      </c>
      <c r="B8" s="83">
        <v>6.0</v>
      </c>
      <c r="C8" s="83"/>
      <c r="D8" s="335" t="s">
        <v>3977</v>
      </c>
      <c r="E8" s="363"/>
      <c r="F8" s="363"/>
      <c r="G8" s="363"/>
      <c r="H8" s="363"/>
      <c r="I8" s="363"/>
      <c r="J8" s="363">
        <v>4.0</v>
      </c>
      <c r="K8" s="363">
        <v>4.0</v>
      </c>
      <c r="L8" s="365" t="str">
        <v>Ward No. 6 sanam 53/54 lainamadhila sludge removal of drainage, the chamber and to correct drainage line.</v>
      </c>
    </row>
    <row r="9" ht="30.0" customHeight="1">
      <c r="A9" s="83" t="s">
        <v>3983</v>
      </c>
      <c r="B9" s="83">
        <v>6.0</v>
      </c>
      <c r="C9" s="83"/>
      <c r="D9" s="335" t="s">
        <v>3985</v>
      </c>
      <c r="E9" s="363"/>
      <c r="F9" s="363"/>
      <c r="G9" s="363"/>
      <c r="H9" s="363"/>
      <c r="I9" s="363"/>
      <c r="J9" s="363">
        <v>1.6</v>
      </c>
      <c r="K9" s="363">
        <v>1.6</v>
      </c>
      <c r="L9" s="365" t="str">
        <v>Ward No. 6 cikhalavadi in drainage lainamadhila sludge removal, the chamber and to correct drainage line.</v>
      </c>
    </row>
    <row r="10" ht="30.0" customHeight="1">
      <c r="A10" s="83" t="s">
        <v>3986</v>
      </c>
      <c r="B10" s="83">
        <v>6.0</v>
      </c>
      <c r="C10" s="83"/>
      <c r="D10" s="335" t="s">
        <v>3989</v>
      </c>
      <c r="E10" s="363"/>
      <c r="F10" s="363"/>
      <c r="G10" s="363"/>
      <c r="H10" s="363">
        <v>1.6</v>
      </c>
      <c r="I10" s="363"/>
      <c r="J10" s="363"/>
      <c r="K10" s="363">
        <v>1.6</v>
      </c>
      <c r="L10" s="365" t="str">
        <v>Ward No. 6 Powered habitation, indiravasahata in drainage lainamadhila mud removal, and to correct the drainage chamber line.</v>
      </c>
    </row>
    <row r="11" ht="30.0" customHeight="1">
      <c r="A11" s="83" t="s">
        <v>3992</v>
      </c>
      <c r="B11" s="83">
        <v>6.0</v>
      </c>
      <c r="C11" s="83"/>
      <c r="D11" s="335" t="s">
        <v>3994</v>
      </c>
      <c r="E11" s="363"/>
      <c r="F11" s="363"/>
      <c r="G11" s="363"/>
      <c r="H11" s="363"/>
      <c r="I11" s="363"/>
      <c r="J11" s="363">
        <v>1.6</v>
      </c>
      <c r="K11" s="363">
        <v>1.6</v>
      </c>
      <c r="L11" s="365" t="str">
        <v>Ward No. 6 in Gandhinagar drainage lainamadhila sludge removal, the chamber and to correct drainage line.</v>
      </c>
    </row>
    <row r="12" ht="30.0" customHeight="1">
      <c r="A12" s="83" t="s">
        <v>3996</v>
      </c>
      <c r="B12" s="83">
        <v>6.0</v>
      </c>
      <c r="C12" s="83"/>
      <c r="D12" s="335" t="s">
        <v>3997</v>
      </c>
      <c r="E12" s="363">
        <v>4.0</v>
      </c>
      <c r="F12" s="363"/>
      <c r="G12" s="363"/>
      <c r="H12" s="363"/>
      <c r="I12" s="363"/>
      <c r="J12" s="363"/>
      <c r="K12" s="363">
        <v>4.0</v>
      </c>
      <c r="L12" s="365" t="str">
        <v>Ward No. 6 pavement repairs, ketsa income, tharmaeplestika paint, divhayadara repair, pavement works, etc. to the relinga.</v>
      </c>
    </row>
    <row r="13" ht="75.0" customHeight="1">
      <c r="A13" s="83" t="s">
        <v>4001</v>
      </c>
      <c r="B13" s="83" t="s">
        <v>4004</v>
      </c>
      <c r="C13" s="83"/>
      <c r="D13" s="335" t="s">
        <v>4006</v>
      </c>
      <c r="E13" s="363"/>
      <c r="F13" s="363"/>
      <c r="G13" s="363">
        <v>4.0</v>
      </c>
      <c r="H13" s="363"/>
      <c r="I13" s="363"/>
      <c r="J13" s="363"/>
      <c r="K13" s="363">
        <v>4.0</v>
      </c>
      <c r="L13" s="365" t="str">
        <v>Ward No. 6 salantargata maintenance and repairing toilets and drinking water, the apanga x000D_
Student / vidyarthinim the commode seat, etc. To work.</v>
      </c>
    </row>
    <row r="14" ht="30.0" customHeight="1">
      <c r="A14" s="83" t="s">
        <v>4010</v>
      </c>
      <c r="B14" s="83">
        <v>6.0</v>
      </c>
      <c r="C14" s="83"/>
      <c r="D14" s="335" t="s">
        <v>4012</v>
      </c>
      <c r="E14" s="363"/>
      <c r="F14" s="363"/>
      <c r="G14" s="363">
        <v>1.2</v>
      </c>
      <c r="H14" s="363"/>
      <c r="I14" s="363"/>
      <c r="J14" s="363"/>
      <c r="K14" s="363">
        <v>1.2</v>
      </c>
      <c r="L14" s="365" t="str">
        <v>Ward No. 6 nalyavarila bridge kathadaya jalaya lay on the iron.</v>
      </c>
    </row>
    <row r="15" ht="30.0" customHeight="1">
      <c r="A15" s="83" t="s">
        <v>4016</v>
      </c>
      <c r="B15" s="83">
        <v>6.0</v>
      </c>
      <c r="C15" s="83"/>
      <c r="D15" s="335" t="s">
        <v>4018</v>
      </c>
      <c r="E15" s="363"/>
      <c r="F15" s="363">
        <v>4.0</v>
      </c>
      <c r="G15" s="363"/>
      <c r="H15" s="363"/>
      <c r="I15" s="363"/>
      <c r="J15" s="363"/>
      <c r="K15" s="363">
        <v>4.0</v>
      </c>
      <c r="L15" s="365" t="str">
        <v>Ward No. 6 and easy to set up public toilets and electric pump system.</v>
      </c>
    </row>
    <row r="16">
      <c r="A16" s="83"/>
      <c r="B16" s="83">
        <v>6.0</v>
      </c>
      <c r="C16" s="83"/>
      <c r="D16" s="335" t="s">
        <v>3590</v>
      </c>
      <c r="E16" s="363">
        <v>10.0</v>
      </c>
      <c r="F16" s="363">
        <v>8.0</v>
      </c>
      <c r="G16" s="363">
        <v>9.2</v>
      </c>
      <c r="H16" s="363">
        <v>1.6</v>
      </c>
      <c r="I16" s="363"/>
      <c r="J16" s="363">
        <v>11.2</v>
      </c>
      <c r="K16" s="363">
        <v>40.0</v>
      </c>
      <c r="L16" s="365" t="str">
        <v>Total sum</v>
      </c>
    </row>
    <row r="17">
      <c r="A17" s="83"/>
      <c r="B17" s="83"/>
      <c r="C17" s="83"/>
      <c r="D17" s="335"/>
      <c r="E17" s="363"/>
      <c r="F17" s="363"/>
      <c r="G17" s="363"/>
      <c r="H17" s="363"/>
      <c r="I17" s="363"/>
      <c r="J17" s="363"/>
      <c r="K17" s="363"/>
      <c r="L17" s="365" t="str">
        <v/>
      </c>
    </row>
    <row r="18" ht="30.0" customHeight="1">
      <c r="A18" s="83" t="s">
        <v>4033</v>
      </c>
      <c r="B18" s="83">
        <v>7.0</v>
      </c>
      <c r="C18" s="83"/>
      <c r="D18" s="335" t="s">
        <v>4036</v>
      </c>
      <c r="E18" s="363"/>
      <c r="F18" s="363"/>
      <c r="G18" s="363"/>
      <c r="H18" s="363">
        <v>4.0</v>
      </c>
      <c r="I18" s="363"/>
      <c r="J18" s="363"/>
      <c r="K18" s="363">
        <v>4.0</v>
      </c>
      <c r="L18" s="365" t="str">
        <v>Ward No. 7 Kasturba settlement drainage line at the snap and kokrita.</v>
      </c>
    </row>
    <row r="19" ht="30.0" customHeight="1">
      <c r="A19" s="83" t="s">
        <v>4041</v>
      </c>
      <c r="B19" s="83">
        <v>7.0</v>
      </c>
      <c r="C19" s="83"/>
      <c r="D19" s="335" t="s">
        <v>4044</v>
      </c>
      <c r="E19" s="363"/>
      <c r="F19" s="363"/>
      <c r="G19" s="363"/>
      <c r="H19" s="363">
        <v>4.0</v>
      </c>
      <c r="I19" s="363"/>
      <c r="J19" s="363"/>
      <c r="K19" s="363">
        <v>4.0</v>
      </c>
      <c r="L19" s="365" t="str">
        <v>Ward No. 7 in Kasturba vasahatamadhila to clean drainage line and the chamber repair and RCC Chamber construct.</v>
      </c>
    </row>
    <row r="20" ht="30.0" customHeight="1">
      <c r="A20" s="83" t="s">
        <v>4050</v>
      </c>
      <c r="B20" s="83">
        <v>7.0</v>
      </c>
      <c r="C20" s="83"/>
      <c r="D20" s="335" t="s">
        <v>4053</v>
      </c>
      <c r="E20" s="363"/>
      <c r="F20" s="363"/>
      <c r="G20" s="363"/>
      <c r="H20" s="363">
        <v>4.0</v>
      </c>
      <c r="I20" s="363"/>
      <c r="J20" s="363"/>
      <c r="K20" s="363">
        <v>4.0</v>
      </c>
      <c r="L20" s="365" t="str">
        <v>Ward No. 7 in the chamber to clear the line drainage vasahatamadhila Indira repair and RCC Chamber construct.</v>
      </c>
    </row>
    <row r="21" ht="30.0" customHeight="1">
      <c r="A21" s="83" t="s">
        <v>4058</v>
      </c>
      <c r="B21" s="83">
        <v>7.0</v>
      </c>
      <c r="C21" s="83"/>
      <c r="D21" s="335" t="s">
        <v>4060</v>
      </c>
      <c r="E21" s="363"/>
      <c r="F21" s="363"/>
      <c r="G21" s="363"/>
      <c r="H21" s="363">
        <v>1.6</v>
      </c>
      <c r="I21" s="363"/>
      <c r="J21" s="363"/>
      <c r="K21" s="363">
        <v>1.6</v>
      </c>
      <c r="L21" s="365" t="str">
        <v>Division No. 7 sanam 12 sanjayanagaramadhila drainage line to clear and repair and RCC chamber Chamber construct.</v>
      </c>
    </row>
    <row r="22" ht="30.0" customHeight="1">
      <c r="A22" s="83" t="s">
        <v>4063</v>
      </c>
      <c r="B22" s="83">
        <v>7.0</v>
      </c>
      <c r="C22" s="83"/>
      <c r="D22" s="335" t="s">
        <v>4065</v>
      </c>
      <c r="E22" s="363"/>
      <c r="F22" s="363"/>
      <c r="G22" s="363"/>
      <c r="H22" s="363">
        <v>4.0</v>
      </c>
      <c r="I22" s="363"/>
      <c r="J22" s="363"/>
      <c r="K22" s="363">
        <v>4.0</v>
      </c>
      <c r="L22" s="365" t="str">
        <v>Concrete drainage line and snap to the Division No. 7 in slum areas and RCC Chamber construct.</v>
      </c>
    </row>
    <row r="23" ht="30.0" customHeight="1">
      <c r="A23" s="83" t="s">
        <v>4082</v>
      </c>
      <c r="B23" s="83">
        <v>7.0</v>
      </c>
      <c r="C23" s="83"/>
      <c r="D23" s="335" t="s">
        <v>4084</v>
      </c>
      <c r="E23" s="363"/>
      <c r="F23" s="363"/>
      <c r="G23" s="363"/>
      <c r="H23" s="363">
        <v>2.4</v>
      </c>
      <c r="I23" s="363"/>
      <c r="J23" s="363"/>
      <c r="K23" s="363">
        <v>2.4</v>
      </c>
      <c r="L23" s="365" t="str">
        <v>Ward No. 7 sanam .39 Aundh Road moon stone sanghamadhila to clean and repair the drainage line and RCC chamber make</v>
      </c>
    </row>
    <row r="24" ht="75.0" customHeight="1">
      <c r="A24" s="83" t="s">
        <v>4089</v>
      </c>
      <c r="B24" s="83" t="s">
        <v>4090</v>
      </c>
      <c r="C24" s="83"/>
      <c r="D24" s="335" t="s">
        <v>4092</v>
      </c>
      <c r="E24" s="363"/>
      <c r="F24" s="363"/>
      <c r="G24" s="363"/>
      <c r="H24" s="363">
        <v>4.0</v>
      </c>
      <c r="I24" s="363"/>
      <c r="J24" s="363"/>
      <c r="K24" s="363">
        <v>4.0</v>
      </c>
      <c r="L24" s="365" t="str">
        <v>Ward No. 7 sanam .39 barathevasti, cavhanavasti, blanket habitation to clean the chamber and drainage line repair va x000D_
RCC Chamber construct.</v>
      </c>
    </row>
    <row r="25" ht="30.0" customHeight="1">
      <c r="A25" s="83" t="s">
        <v>4096</v>
      </c>
      <c r="B25" s="83">
        <v>7.0</v>
      </c>
      <c r="C25" s="83"/>
      <c r="D25" s="335" t="s">
        <v>4099</v>
      </c>
      <c r="E25" s="363"/>
      <c r="F25" s="363"/>
      <c r="G25" s="363"/>
      <c r="H25" s="363">
        <v>4.0</v>
      </c>
      <c r="I25" s="363"/>
      <c r="J25" s="363"/>
      <c r="K25" s="363">
        <v>4.0</v>
      </c>
      <c r="L25" s="365" t="str">
        <v>Prakra .38 .7 sanam brother Patil padalamadhila drainage line and to clean the chamber repair and RCC Chamber Build</v>
      </c>
    </row>
    <row r="26" ht="30.0" customHeight="1">
      <c r="A26" s="83" t="s">
        <v>4103</v>
      </c>
      <c r="B26" s="83">
        <v>7.0</v>
      </c>
      <c r="C26" s="83"/>
      <c r="D26" s="335" t="s">
        <v>4105</v>
      </c>
      <c r="E26" s="363"/>
      <c r="F26" s="363"/>
      <c r="G26" s="363"/>
      <c r="H26" s="363"/>
      <c r="I26" s="363"/>
      <c r="J26" s="363">
        <v>4.0</v>
      </c>
      <c r="K26" s="363">
        <v>4.0</v>
      </c>
      <c r="L26" s="365" t="str">
        <v>Ward No. 7 in barathevasti, cavhanavasti, throw blanket drainage line at the dwelling.</v>
      </c>
    </row>
    <row r="27" ht="30.0" customHeight="1">
      <c r="A27" s="83" t="s">
        <v>4109</v>
      </c>
      <c r="B27" s="83">
        <v>7.0</v>
      </c>
      <c r="C27" s="83"/>
      <c r="D27" s="335" t="s">
        <v>4111</v>
      </c>
      <c r="E27" s="363"/>
      <c r="F27" s="363"/>
      <c r="G27" s="363"/>
      <c r="H27" s="363">
        <v>4.0</v>
      </c>
      <c r="I27" s="363"/>
      <c r="J27" s="363"/>
      <c r="K27" s="363">
        <v>4.0</v>
      </c>
      <c r="L27" s="365" t="str">
        <v>Ward No. 7, Indira Colony, drainage line at the snap Patil padala, grauta do, do kokrita.</v>
      </c>
    </row>
    <row r="28">
      <c r="A28" s="83" t="s">
        <v>4114</v>
      </c>
      <c r="B28" s="83">
        <v>7.0</v>
      </c>
      <c r="C28" s="83"/>
      <c r="D28" s="335" t="s">
        <v>4116</v>
      </c>
      <c r="E28" s="363">
        <v>2.4</v>
      </c>
      <c r="F28" s="363"/>
      <c r="G28" s="363"/>
      <c r="H28" s="363"/>
      <c r="I28" s="363"/>
      <c r="J28" s="363"/>
      <c r="K28" s="363">
        <v>2.4</v>
      </c>
      <c r="L28" s="365" t="str">
        <v>Division No. 7 to grauta place in the diggings.</v>
      </c>
    </row>
    <row r="29" ht="30.0" customHeight="1">
      <c r="A29" s="83" t="s">
        <v>4128</v>
      </c>
      <c r="B29" s="83">
        <v>7.0</v>
      </c>
      <c r="C29" s="83"/>
      <c r="D29" s="335" t="s">
        <v>4131</v>
      </c>
      <c r="E29" s="363"/>
      <c r="F29" s="363"/>
      <c r="G29" s="363">
        <v>1.6</v>
      </c>
      <c r="H29" s="363"/>
      <c r="I29" s="363"/>
      <c r="J29" s="363"/>
      <c r="K29" s="363">
        <v>1.6</v>
      </c>
      <c r="L29" s="365" t="str">
        <v>Ward repair works must be in place to stop the bus No. 7.</v>
      </c>
    </row>
    <row r="30" ht="15.75" customHeight="1">
      <c r="A30" s="154"/>
      <c r="B30" s="154">
        <v>7.0</v>
      </c>
      <c r="C30" s="154"/>
      <c r="D30" s="370" t="s">
        <v>3590</v>
      </c>
      <c r="E30" s="371">
        <v>2.4</v>
      </c>
      <c r="F30" s="371"/>
      <c r="G30" s="371">
        <v>1.6</v>
      </c>
      <c r="H30" s="371">
        <v>32.0</v>
      </c>
      <c r="I30" s="371"/>
      <c r="J30" s="371">
        <v>4.0</v>
      </c>
      <c r="K30" s="371">
        <v>40.0</v>
      </c>
      <c r="L30" s="365" t="str">
        <v>Total sum</v>
      </c>
    </row>
    <row r="31" ht="15.75" customHeight="1">
      <c r="A31" s="83"/>
      <c r="B31" s="83"/>
      <c r="C31" s="83"/>
      <c r="D31" s="335"/>
      <c r="E31" s="363"/>
      <c r="F31" s="363"/>
      <c r="G31" s="363"/>
      <c r="H31" s="363"/>
      <c r="I31" s="363"/>
      <c r="J31" s="363"/>
      <c r="K31" s="363"/>
      <c r="L31" s="365" t="str">
        <v/>
      </c>
    </row>
    <row r="32" ht="30.0" customHeight="1">
      <c r="A32" s="83" t="s">
        <v>4187</v>
      </c>
      <c r="B32" s="83">
        <v>8.0</v>
      </c>
      <c r="C32" s="83"/>
      <c r="D32" s="335" t="s">
        <v>4192</v>
      </c>
      <c r="E32" s="363">
        <v>4.0</v>
      </c>
      <c r="F32" s="363"/>
      <c r="G32" s="363"/>
      <c r="H32" s="363"/>
      <c r="I32" s="363"/>
      <c r="J32" s="363"/>
      <c r="K32" s="363">
        <v>4.0</v>
      </c>
      <c r="L32" s="365" t="str">
        <v>Ward No.8 in place by carving village Aundh grauta, really works related to the path.</v>
      </c>
    </row>
    <row r="33">
      <c r="A33" s="83" t="s">
        <v>4198</v>
      </c>
      <c r="B33" s="83">
        <v>8.0</v>
      </c>
      <c r="C33" s="83"/>
      <c r="D33" s="335" t="s">
        <v>4201</v>
      </c>
      <c r="E33" s="363"/>
      <c r="F33" s="363">
        <v>4.0</v>
      </c>
      <c r="G33" s="363"/>
      <c r="H33" s="363"/>
      <c r="I33" s="363"/>
      <c r="J33" s="363"/>
      <c r="K33" s="363">
        <v>4.0</v>
      </c>
      <c r="L33" s="365" t="str">
        <v>Ward manage light No.8 Aundh village Recreation Center.</v>
      </c>
    </row>
    <row r="34" ht="30.0" customHeight="1">
      <c r="A34" s="83" t="s">
        <v>4205</v>
      </c>
      <c r="B34" s="83">
        <v>8.0</v>
      </c>
      <c r="C34" s="83"/>
      <c r="D34" s="335" t="s">
        <v>4208</v>
      </c>
      <c r="E34" s="363">
        <v>4.0</v>
      </c>
      <c r="F34" s="363"/>
      <c r="G34" s="363"/>
      <c r="H34" s="363"/>
      <c r="I34" s="363"/>
      <c r="J34" s="363"/>
      <c r="K34" s="363">
        <v>4.0</v>
      </c>
      <c r="L34" s="365" t="str">
        <v>Division to kokrita and lay interlocking block at No.8 Aundh village.</v>
      </c>
    </row>
    <row r="35" ht="75.0" customHeight="1">
      <c r="A35" s="83" t="s">
        <v>4213</v>
      </c>
      <c r="B35" s="83">
        <v>8.0</v>
      </c>
      <c r="C35" s="83"/>
      <c r="D35" s="335" t="s">
        <v>4217</v>
      </c>
      <c r="E35" s="363"/>
      <c r="F35" s="363"/>
      <c r="G35" s="363">
        <v>4.0</v>
      </c>
      <c r="H35" s="363"/>
      <c r="I35" s="363"/>
      <c r="J35" s="363"/>
      <c r="K35" s="363">
        <v>4.0</v>
      </c>
      <c r="L35" s="365" t="str">
        <v>Ward No.8 Municipal schools to lay interlocking block, kokrita and toilet in nisamartha individuals in karane x000D_
E. Works to repair.</v>
      </c>
    </row>
    <row r="36" ht="30.0" customHeight="1">
      <c r="A36" s="83" t="s">
        <v>4224</v>
      </c>
      <c r="B36" s="83">
        <v>8.0</v>
      </c>
      <c r="C36" s="83"/>
      <c r="D36" s="335" t="s">
        <v>4228</v>
      </c>
      <c r="E36" s="363">
        <v>4.0</v>
      </c>
      <c r="F36" s="363"/>
      <c r="G36" s="363"/>
      <c r="H36" s="363"/>
      <c r="I36" s="363"/>
      <c r="J36" s="363"/>
      <c r="K36" s="363">
        <v>4.0</v>
      </c>
      <c r="L36" s="365" t="str">
        <v>Ward No.8 in speed breakers, tharmaeplasta paint, bolarda, traffic, etc. Board. Path to the works related.</v>
      </c>
    </row>
    <row r="37" ht="30.0" customHeight="1">
      <c r="A37" s="83" t="s">
        <v>4235</v>
      </c>
      <c r="B37" s="83">
        <v>8.0</v>
      </c>
      <c r="C37" s="83"/>
      <c r="D37" s="335" t="s">
        <v>4239</v>
      </c>
      <c r="E37" s="363"/>
      <c r="F37" s="363"/>
      <c r="G37" s="363"/>
      <c r="H37" s="363">
        <v>4.0</v>
      </c>
      <c r="I37" s="363"/>
      <c r="J37" s="363"/>
      <c r="K37" s="363">
        <v>4.0</v>
      </c>
      <c r="L37" s="365" t="str">
        <v>Ward No.8 Sanjay Gandhi amend toilets at the settlement and Laman caravan.</v>
      </c>
    </row>
    <row r="38" ht="30.0" customHeight="1">
      <c r="A38" s="83" t="s">
        <v>4242</v>
      </c>
      <c r="B38" s="83">
        <v>8.0</v>
      </c>
      <c r="C38" s="83"/>
      <c r="D38" s="335" t="s">
        <v>4244</v>
      </c>
      <c r="E38" s="363"/>
      <c r="F38" s="363"/>
      <c r="G38" s="363"/>
      <c r="H38" s="363">
        <v>4.0</v>
      </c>
      <c r="I38" s="363"/>
      <c r="J38" s="363"/>
      <c r="K38" s="363">
        <v>4.0</v>
      </c>
      <c r="L38" s="365" t="str">
        <v>Ward No.8 Krishnanagar here and savakara Park amend and remove the drainage line at somesvaravadi.</v>
      </c>
    </row>
    <row r="39" ht="30.0" customHeight="1">
      <c r="A39" s="83" t="s">
        <v>4247</v>
      </c>
      <c r="B39" s="83">
        <v>8.0</v>
      </c>
      <c r="C39" s="83"/>
      <c r="D39" s="335" t="s">
        <v>4249</v>
      </c>
      <c r="E39" s="363"/>
      <c r="F39" s="363"/>
      <c r="G39" s="363"/>
      <c r="H39" s="363">
        <v>4.0</v>
      </c>
      <c r="I39" s="363"/>
      <c r="J39" s="363"/>
      <c r="K39" s="363">
        <v>4.0</v>
      </c>
      <c r="L39" s="365" t="str">
        <v>Ward No.8 Laman caravan in drainage lainamadhila sludge removal, the chamber and to correct drainage line, do kokrita.</v>
      </c>
    </row>
    <row r="40" ht="30.0" customHeight="1">
      <c r="A40" s="83" t="s">
        <v>4251</v>
      </c>
      <c r="B40" s="83">
        <v>8.0</v>
      </c>
      <c r="C40" s="83"/>
      <c r="D40" s="335" t="s">
        <v>4253</v>
      </c>
      <c r="E40" s="363"/>
      <c r="F40" s="363"/>
      <c r="G40" s="363"/>
      <c r="H40" s="363"/>
      <c r="I40" s="363"/>
      <c r="J40" s="363">
        <v>4.0</v>
      </c>
      <c r="K40" s="363">
        <v>4.0</v>
      </c>
      <c r="L40" s="365" t="str">
        <v>Ward No.8 somesvaravadi temple should remove the line wet bangalyaparyanta fight to the streets of the palace.</v>
      </c>
    </row>
    <row r="41" ht="30.0" customHeight="1">
      <c r="A41" s="83" t="s">
        <v>4255</v>
      </c>
      <c r="B41" s="83">
        <v>8.0</v>
      </c>
      <c r="C41" s="83" t="s">
        <v>719</v>
      </c>
      <c r="D41" s="335" t="s">
        <v>4257</v>
      </c>
      <c r="E41" s="363"/>
      <c r="F41" s="363"/>
      <c r="G41" s="363"/>
      <c r="H41" s="363">
        <v>4.0</v>
      </c>
      <c r="I41" s="363"/>
      <c r="J41" s="363"/>
      <c r="K41" s="363">
        <v>4.0</v>
      </c>
      <c r="L41" s="365" t="str">
        <v>Ward No.8 Laman caravan, Sanjay Gandhi Colony, somesvaravadi etc. Place of mahilya toilets amend.</v>
      </c>
    </row>
    <row r="42">
      <c r="A42" s="83"/>
      <c r="B42" s="83">
        <v>8.0</v>
      </c>
      <c r="C42" s="83"/>
      <c r="D42" s="335"/>
      <c r="E42" s="363"/>
      <c r="F42" s="363"/>
      <c r="G42" s="363"/>
      <c r="H42" s="363"/>
      <c r="I42" s="363"/>
      <c r="J42" s="363"/>
      <c r="K42" s="363"/>
      <c r="L42" s="365" t="str">
        <v/>
      </c>
    </row>
    <row r="43">
      <c r="A43" s="83"/>
      <c r="B43" s="83">
        <v>8.0</v>
      </c>
      <c r="C43" s="83"/>
      <c r="D43" s="335" t="s">
        <v>3590</v>
      </c>
      <c r="E43" s="363">
        <v>12.0</v>
      </c>
      <c r="F43" s="363">
        <v>4.0</v>
      </c>
      <c r="G43" s="363">
        <v>4.0</v>
      </c>
      <c r="H43" s="363">
        <v>16.0</v>
      </c>
      <c r="I43" s="363"/>
      <c r="J43" s="363">
        <v>4.0</v>
      </c>
      <c r="K43" s="363">
        <v>40.0</v>
      </c>
      <c r="L43" s="365" t="str">
        <v>Total sum</v>
      </c>
    </row>
    <row r="44">
      <c r="A44" s="83"/>
      <c r="B44" s="83"/>
      <c r="C44" s="83"/>
      <c r="D44" s="335"/>
      <c r="E44" s="363"/>
      <c r="F44" s="363"/>
      <c r="G44" s="363"/>
      <c r="H44" s="363"/>
      <c r="I44" s="363"/>
      <c r="J44" s="363"/>
      <c r="K44" s="363"/>
      <c r="L44" s="365" t="str">
        <v/>
      </c>
    </row>
    <row r="45" ht="30.0" customHeight="1">
      <c r="A45" s="83" t="s">
        <v>4266</v>
      </c>
      <c r="B45" s="83">
        <v>9.0</v>
      </c>
      <c r="C45" s="83"/>
      <c r="D45" s="335" t="s">
        <v>4267</v>
      </c>
      <c r="E45" s="363">
        <v>4.0</v>
      </c>
      <c r="F45" s="363"/>
      <c r="G45" s="363"/>
      <c r="H45" s="363"/>
      <c r="I45" s="363"/>
      <c r="J45" s="363"/>
      <c r="K45" s="363">
        <v>4.0</v>
      </c>
      <c r="L45" s="365" t="str">
        <v>Division amend block pevhinga in various places in the No. 9 and kokrita container.</v>
      </c>
    </row>
    <row r="46">
      <c r="A46" s="83" t="s">
        <v>4270</v>
      </c>
      <c r="B46" s="83">
        <v>9.0</v>
      </c>
      <c r="C46" s="83"/>
      <c r="D46" s="335" t="s">
        <v>4271</v>
      </c>
      <c r="E46" s="363">
        <v>2.4</v>
      </c>
      <c r="F46" s="363"/>
      <c r="G46" s="363"/>
      <c r="H46" s="363"/>
      <c r="I46" s="363"/>
      <c r="J46" s="363"/>
      <c r="K46" s="363">
        <v>2.4</v>
      </c>
      <c r="L46" s="365" t="str">
        <v>Ward No. 9 anjora Sosa. Putting wet line here.</v>
      </c>
    </row>
    <row r="47">
      <c r="A47" s="83" t="s">
        <v>4277</v>
      </c>
      <c r="B47" s="83">
        <v>9.0</v>
      </c>
      <c r="C47" s="83"/>
      <c r="D47" s="335" t="s">
        <v>4280</v>
      </c>
      <c r="E47" s="363"/>
      <c r="F47" s="363"/>
      <c r="G47" s="363"/>
      <c r="H47" s="363"/>
      <c r="I47" s="363"/>
      <c r="J47" s="363">
        <v>4.0</v>
      </c>
      <c r="K47" s="363">
        <v>4.0</v>
      </c>
      <c r="L47" s="365" t="str">
        <v>Ward No. 9 anjora Sosa. Drainage line at the snap.</v>
      </c>
    </row>
    <row r="48" ht="30.0" customHeight="1">
      <c r="A48" s="83" t="s">
        <v>4284</v>
      </c>
      <c r="B48" s="83">
        <v>9.0</v>
      </c>
      <c r="C48" s="83"/>
      <c r="D48" s="335" t="s">
        <v>4287</v>
      </c>
      <c r="E48" s="363">
        <v>2.4</v>
      </c>
      <c r="F48" s="363"/>
      <c r="G48" s="363"/>
      <c r="H48" s="363"/>
      <c r="I48" s="363"/>
      <c r="J48" s="363"/>
      <c r="K48" s="363">
        <v>2.4</v>
      </c>
      <c r="L48" s="365" t="str">
        <v>Ward No. 9 Baner at Bank of Baroda Tulip sosayatisamora pevhinga block to fit the rear area.</v>
      </c>
    </row>
    <row r="49">
      <c r="A49" s="83" t="s">
        <v>4292</v>
      </c>
      <c r="B49" s="83">
        <v>9.0</v>
      </c>
      <c r="C49" s="83"/>
      <c r="D49" s="335" t="s">
        <v>4296</v>
      </c>
      <c r="E49" s="363"/>
      <c r="F49" s="363">
        <v>4.0</v>
      </c>
      <c r="G49" s="363"/>
      <c r="H49" s="363"/>
      <c r="I49" s="363"/>
      <c r="J49" s="363"/>
      <c r="K49" s="363">
        <v>4.0</v>
      </c>
      <c r="L49" s="365" t="str">
        <v>Ward No. 9 Park, Baner sanam .87 A Girma path lights to fit.</v>
      </c>
    </row>
    <row r="50">
      <c r="A50" s="83" t="s">
        <v>4298</v>
      </c>
      <c r="B50" s="83">
        <v>9.0</v>
      </c>
      <c r="C50" s="83"/>
      <c r="D50" s="335" t="s">
        <v>4301</v>
      </c>
      <c r="E50" s="363">
        <v>3.2</v>
      </c>
      <c r="F50" s="363"/>
      <c r="G50" s="363"/>
      <c r="H50" s="363"/>
      <c r="I50" s="363"/>
      <c r="J50" s="363"/>
      <c r="K50" s="363">
        <v>3.2</v>
      </c>
      <c r="L50" s="365" t="str">
        <v>The road in front of Ward No. 9 to really harsavihara Society.</v>
      </c>
    </row>
    <row r="51">
      <c r="A51" s="83" t="s">
        <v>4303</v>
      </c>
      <c r="B51" s="83">
        <v>9.0</v>
      </c>
      <c r="C51" s="83"/>
      <c r="D51" s="335" t="s">
        <v>4305</v>
      </c>
      <c r="E51" s="363"/>
      <c r="F51" s="363"/>
      <c r="G51" s="363"/>
      <c r="H51" s="363"/>
      <c r="I51" s="363"/>
      <c r="J51" s="363">
        <v>4.0</v>
      </c>
      <c r="K51" s="363">
        <v>4.0</v>
      </c>
      <c r="L51" s="365" t="str">
        <v>Ward No. 9 Baner sanam .38 / 1 dart drainage line.</v>
      </c>
    </row>
    <row r="52" ht="30.0" customHeight="1">
      <c r="A52" s="83" t="s">
        <v>4307</v>
      </c>
      <c r="B52" s="83">
        <v>9.0</v>
      </c>
      <c r="C52" s="83"/>
      <c r="D52" s="335" t="s">
        <v>4309</v>
      </c>
      <c r="E52" s="363">
        <v>4.0</v>
      </c>
      <c r="F52" s="363"/>
      <c r="G52" s="363"/>
      <c r="H52" s="363"/>
      <c r="I52" s="363"/>
      <c r="J52" s="363"/>
      <c r="K52" s="363">
        <v>4.0</v>
      </c>
      <c r="L52" s="365" t="str">
        <v>Ward No. 9 Baner sanam .38 vhenijhiya Sosa. They trimurti Hill, pan card club activities related to the path way.</v>
      </c>
    </row>
    <row r="53" ht="30.0" customHeight="1">
      <c r="A53" s="83" t="s">
        <v>4311</v>
      </c>
      <c r="B53" s="83">
        <v>9.0</v>
      </c>
      <c r="C53" s="83"/>
      <c r="D53" s="335" t="s">
        <v>4313</v>
      </c>
      <c r="E53" s="363"/>
      <c r="F53" s="363">
        <v>4.0</v>
      </c>
      <c r="G53" s="363"/>
      <c r="H53" s="363"/>
      <c r="I53" s="363"/>
      <c r="J53" s="363"/>
      <c r="K53" s="363">
        <v>4.0</v>
      </c>
      <c r="L53" s="365" t="str">
        <v>Ward No. 9, Baner and Baner Gaonthan .38 sanam road path lights to fit.</v>
      </c>
    </row>
    <row r="54">
      <c r="A54" s="83" t="s">
        <v>4315</v>
      </c>
      <c r="B54" s="83">
        <v>9.0</v>
      </c>
      <c r="C54" s="83"/>
      <c r="D54" s="335" t="s">
        <v>4317</v>
      </c>
      <c r="E54" s="363"/>
      <c r="F54" s="363">
        <v>4.0</v>
      </c>
      <c r="G54" s="363"/>
      <c r="H54" s="363"/>
      <c r="I54" s="363"/>
      <c r="J54" s="363"/>
      <c r="K54" s="363">
        <v>4.0</v>
      </c>
      <c r="L54" s="365" t="str">
        <v>Division No. 9 Balewadi historical need and manage.</v>
      </c>
    </row>
    <row r="55" ht="30.0" customHeight="1">
      <c r="A55" s="83" t="s">
        <v>4319</v>
      </c>
      <c r="B55" s="83">
        <v>9.0</v>
      </c>
      <c r="C55" s="83"/>
      <c r="D55" s="335" t="s">
        <v>4321</v>
      </c>
      <c r="E55" s="363"/>
      <c r="F55" s="363"/>
      <c r="G55" s="363"/>
      <c r="H55" s="363"/>
      <c r="I55" s="363"/>
      <c r="J55" s="363">
        <v>4.0</v>
      </c>
      <c r="K55" s="363">
        <v>4.0</v>
      </c>
      <c r="L55" s="365" t="str">
        <v>Ward No. 9 Baner sanam 110/11, to snap at mitranagara drainage line.</v>
      </c>
    </row>
    <row r="56">
      <c r="A56" s="83"/>
      <c r="B56" s="83">
        <v>9.0</v>
      </c>
      <c r="C56" s="83"/>
      <c r="D56" s="335"/>
      <c r="E56" s="363"/>
      <c r="F56" s="363"/>
      <c r="G56" s="363"/>
      <c r="H56" s="363"/>
      <c r="I56" s="363"/>
      <c r="J56" s="363"/>
      <c r="K56" s="363"/>
      <c r="L56" s="365" t="str">
        <v/>
      </c>
    </row>
    <row r="57">
      <c r="A57" s="83"/>
      <c r="B57" s="83">
        <v>9.0</v>
      </c>
      <c r="C57" s="83"/>
      <c r="D57" s="335" t="s">
        <v>3590</v>
      </c>
      <c r="E57" s="363">
        <v>16.0</v>
      </c>
      <c r="F57" s="363">
        <v>12.0</v>
      </c>
      <c r="G57" s="363"/>
      <c r="H57" s="363"/>
      <c r="I57" s="363"/>
      <c r="J57" s="363">
        <v>12.0</v>
      </c>
      <c r="K57" s="363">
        <v>40.0</v>
      </c>
      <c r="L57" s="365" t="str">
        <v>Total sum</v>
      </c>
    </row>
    <row r="58" ht="15.75" customHeight="1">
      <c r="A58" s="154"/>
      <c r="B58" s="154"/>
      <c r="C58" s="154"/>
      <c r="D58" s="370"/>
      <c r="E58" s="371"/>
      <c r="F58" s="371"/>
      <c r="G58" s="371"/>
      <c r="H58" s="371"/>
      <c r="I58" s="371"/>
      <c r="J58" s="371"/>
      <c r="K58" s="371"/>
      <c r="L58" s="365" t="str">
        <v/>
      </c>
    </row>
    <row r="59" ht="30.75" customHeight="1">
      <c r="A59" s="83" t="s">
        <v>4326</v>
      </c>
      <c r="B59" s="83">
        <v>10.0</v>
      </c>
      <c r="C59" s="83"/>
      <c r="D59" s="335" t="s">
        <v>4328</v>
      </c>
      <c r="E59" s="363">
        <v>4.0</v>
      </c>
      <c r="F59" s="363"/>
      <c r="G59" s="363"/>
      <c r="H59" s="363"/>
      <c r="I59" s="363"/>
      <c r="J59" s="363"/>
      <c r="K59" s="363">
        <v>4.0</v>
      </c>
      <c r="L59" s="365" t="str">
        <v>Ward No. 10 in Panchavati tharmaeplasta paint, etc. bolarda. Path to the works related.</v>
      </c>
    </row>
    <row r="60" ht="30.0" customHeight="1">
      <c r="A60" s="83" t="s">
        <v>4331</v>
      </c>
      <c r="B60" s="83">
        <v>10.0</v>
      </c>
      <c r="C60" s="83"/>
      <c r="D60" s="335" t="s">
        <v>4332</v>
      </c>
      <c r="E60" s="363">
        <v>4.0</v>
      </c>
      <c r="F60" s="363"/>
      <c r="G60" s="363"/>
      <c r="H60" s="363"/>
      <c r="I60" s="363"/>
      <c r="J60" s="363"/>
      <c r="K60" s="363">
        <v>4.0</v>
      </c>
      <c r="L60" s="365" t="str">
        <v>Ward No. 10 in bolarda speed breakers, works tharmaeplasta paint.</v>
      </c>
    </row>
    <row r="61" ht="30.0" customHeight="1">
      <c r="A61" s="83" t="s">
        <v>4333</v>
      </c>
      <c r="B61" s="83">
        <v>10.0</v>
      </c>
      <c r="C61" s="83"/>
      <c r="D61" s="335" t="s">
        <v>4334</v>
      </c>
      <c r="E61" s="363"/>
      <c r="F61" s="363"/>
      <c r="G61" s="363"/>
      <c r="H61" s="363">
        <v>4.0</v>
      </c>
      <c r="I61" s="363"/>
      <c r="J61" s="363"/>
      <c r="K61" s="363">
        <v>4.0</v>
      </c>
      <c r="L61" s="365" t="str">
        <v>Sus Road in Ward No. 10 sutaravadi make public toilet.</v>
      </c>
    </row>
    <row r="62" ht="30.0" customHeight="1">
      <c r="A62" s="83" t="s">
        <v>4336</v>
      </c>
      <c r="B62" s="83">
        <v>10.0</v>
      </c>
      <c r="C62" s="83"/>
      <c r="D62" s="335" t="s">
        <v>4337</v>
      </c>
      <c r="E62" s="363"/>
      <c r="F62" s="363"/>
      <c r="G62" s="363">
        <v>4.0</v>
      </c>
      <c r="H62" s="363"/>
      <c r="I62" s="363"/>
      <c r="J62" s="363"/>
      <c r="K62" s="363">
        <v>4.0</v>
      </c>
      <c r="L62" s="365" t="str">
        <v>Ward No. 10 varadayini Sosa. Stone sanam .128 / 1A / 1B / 2 at the bus stop to.</v>
      </c>
    </row>
    <row r="63">
      <c r="A63" s="83" t="s">
        <v>4339</v>
      </c>
      <c r="B63" s="83">
        <v>10.0</v>
      </c>
      <c r="C63" s="83"/>
      <c r="D63" s="335" t="s">
        <v>4340</v>
      </c>
      <c r="E63" s="363">
        <v>4.0</v>
      </c>
      <c r="F63" s="363"/>
      <c r="G63" s="363"/>
      <c r="H63" s="363"/>
      <c r="I63" s="363"/>
      <c r="J63" s="363"/>
      <c r="K63" s="363">
        <v>4.0</v>
      </c>
      <c r="L63" s="365" t="str">
        <v>Ward No. 10 at Panchavati do line wet.</v>
      </c>
    </row>
    <row r="64">
      <c r="A64" s="83" t="s">
        <v>4343</v>
      </c>
      <c r="B64" s="83">
        <v>10.0</v>
      </c>
      <c r="C64" s="83"/>
      <c r="D64" s="335" t="s">
        <v>4344</v>
      </c>
      <c r="E64" s="363"/>
      <c r="F64" s="363">
        <v>4.0</v>
      </c>
      <c r="G64" s="363"/>
      <c r="H64" s="363"/>
      <c r="I64" s="363"/>
      <c r="J64" s="363"/>
      <c r="K64" s="363">
        <v>4.0</v>
      </c>
      <c r="L64" s="365" t="str">
        <v>Ward No. 10 to set up the lights at Panchavati path.</v>
      </c>
    </row>
    <row r="65" ht="30.0" customHeight="1">
      <c r="A65" s="83" t="s">
        <v>4347</v>
      </c>
      <c r="B65" s="83">
        <v>10.0</v>
      </c>
      <c r="C65" s="83"/>
      <c r="D65" s="335" t="s">
        <v>4348</v>
      </c>
      <c r="E65" s="363"/>
      <c r="F65" s="363"/>
      <c r="G65" s="363"/>
      <c r="H65" s="363"/>
      <c r="I65" s="363"/>
      <c r="J65" s="363">
        <v>4.0</v>
      </c>
      <c r="K65" s="363">
        <v>4.0</v>
      </c>
      <c r="L65" s="365" t="str">
        <v>Drainage Division at stone throw line No. 10 sivanagara sutaravadi.</v>
      </c>
    </row>
    <row r="66">
      <c r="A66" s="83" t="s">
        <v>4351</v>
      </c>
      <c r="B66" s="83">
        <v>10.0</v>
      </c>
      <c r="C66" s="83"/>
      <c r="D66" s="335" t="s">
        <v>4352</v>
      </c>
      <c r="E66" s="363"/>
      <c r="F66" s="363"/>
      <c r="G66" s="363"/>
      <c r="H66" s="363"/>
      <c r="I66" s="363"/>
      <c r="J66" s="363">
        <v>4.0</v>
      </c>
      <c r="K66" s="363">
        <v>4.0</v>
      </c>
      <c r="L66" s="365" t="str">
        <v>Ward No. 10 sutaravadi Gaonthan in removing drainage line.</v>
      </c>
    </row>
    <row r="67" ht="30.0" customHeight="1">
      <c r="A67" s="83" t="s">
        <v>4355</v>
      </c>
      <c r="B67" s="83">
        <v>10.0</v>
      </c>
      <c r="C67" s="83"/>
      <c r="D67" s="335" t="s">
        <v>4356</v>
      </c>
      <c r="E67" s="363">
        <v>4.0</v>
      </c>
      <c r="F67" s="363"/>
      <c r="G67" s="363"/>
      <c r="H67" s="363"/>
      <c r="I67" s="363"/>
      <c r="J67" s="363"/>
      <c r="K67" s="363">
        <v>4.0</v>
      </c>
      <c r="L67" s="365" t="str">
        <v>Prakra 10 sutaravadi at sivanagara teachers colony, pandavanagara, and to lay kokrita tenement block at tharakude</v>
      </c>
    </row>
    <row r="68" ht="30.0" customHeight="1">
      <c r="A68" s="83" t="s">
        <v>4359</v>
      </c>
      <c r="B68" s="83">
        <v>10.0</v>
      </c>
      <c r="C68" s="83"/>
      <c r="D68" s="335" t="s">
        <v>4360</v>
      </c>
      <c r="E68" s="363"/>
      <c r="F68" s="363"/>
      <c r="G68" s="363"/>
      <c r="H68" s="363"/>
      <c r="I68" s="363"/>
      <c r="J68" s="363">
        <v>4.0</v>
      </c>
      <c r="K68" s="363">
        <v>4.0</v>
      </c>
      <c r="L68" s="365" t="str">
        <v>Drainage Division dart line at No. 10 sutaravadi tharakude tenement.</v>
      </c>
    </row>
    <row r="69">
      <c r="A69" s="83"/>
      <c r="B69" s="83">
        <v>10.0</v>
      </c>
      <c r="C69" s="83"/>
      <c r="D69" s="335"/>
      <c r="E69" s="363"/>
      <c r="F69" s="363"/>
      <c r="G69" s="363"/>
      <c r="H69" s="363"/>
      <c r="I69" s="363"/>
      <c r="J69" s="363"/>
      <c r="K69" s="363"/>
      <c r="L69" s="365" t="str">
        <v/>
      </c>
    </row>
    <row r="70">
      <c r="A70" s="83"/>
      <c r="B70" s="83">
        <v>10.0</v>
      </c>
      <c r="C70" s="83"/>
      <c r="D70" s="335" t="s">
        <v>3590</v>
      </c>
      <c r="E70" s="363">
        <v>16.0</v>
      </c>
      <c r="F70" s="363">
        <v>4.0</v>
      </c>
      <c r="G70" s="363">
        <v>4.0</v>
      </c>
      <c r="H70" s="363">
        <v>4.0</v>
      </c>
      <c r="I70" s="363"/>
      <c r="J70" s="363">
        <v>12.0</v>
      </c>
      <c r="K70" s="363">
        <v>40.0</v>
      </c>
      <c r="L70" s="365" t="str">
        <v>Total sum</v>
      </c>
    </row>
    <row r="71">
      <c r="A71" s="83"/>
      <c r="B71" s="83"/>
      <c r="C71" s="83"/>
      <c r="D71" s="335"/>
      <c r="E71" s="363"/>
      <c r="F71" s="363"/>
      <c r="G71" s="363"/>
      <c r="H71" s="363"/>
      <c r="I71" s="363"/>
      <c r="J71" s="363"/>
      <c r="K71" s="363"/>
      <c r="L71" s="365" t="str">
        <v/>
      </c>
    </row>
    <row r="72">
      <c r="A72" s="83"/>
      <c r="B72" s="83"/>
      <c r="C72" s="83"/>
      <c r="D72" s="335" t="s">
        <v>3865</v>
      </c>
      <c r="E72" s="363">
        <v>56.4</v>
      </c>
      <c r="F72" s="363">
        <v>28.0</v>
      </c>
      <c r="G72" s="363">
        <v>18.8</v>
      </c>
      <c r="H72" s="363">
        <v>53.6</v>
      </c>
      <c r="I72" s="363"/>
      <c r="J72" s="363">
        <v>43.2</v>
      </c>
      <c r="K72" s="363">
        <v>200.0</v>
      </c>
      <c r="L72" s="365" t="str">
        <v>Regional Office coming addition Aundh</v>
      </c>
    </row>
    <row r="73">
      <c r="A73" s="83"/>
      <c r="B73" s="83"/>
      <c r="C73" s="83"/>
      <c r="D73" s="335"/>
      <c r="E73" s="363"/>
      <c r="F73" s="363"/>
      <c r="G73" s="363"/>
      <c r="H73" s="363"/>
      <c r="I73" s="363"/>
      <c r="J73" s="363"/>
      <c r="K73" s="363"/>
      <c r="L73" s="365" t="str">
        <v/>
      </c>
    </row>
    <row r="74">
      <c r="A74" s="83"/>
      <c r="B74" s="83"/>
      <c r="C74" s="83"/>
      <c r="D74" s="335"/>
      <c r="E74" s="363"/>
      <c r="F74" s="363"/>
      <c r="G74" s="363"/>
      <c r="H74" s="363"/>
      <c r="I74" s="363"/>
      <c r="J74" s="363"/>
      <c r="K74" s="363"/>
      <c r="L74" s="365" t="str">
        <v/>
      </c>
    </row>
    <row r="75">
      <c r="A75" s="83"/>
      <c r="B75" s="83"/>
      <c r="C75" s="83"/>
      <c r="D75" s="335" t="s">
        <v>3873</v>
      </c>
      <c r="E75" s="363"/>
      <c r="F75" s="363"/>
      <c r="G75" s="363"/>
      <c r="H75" s="363"/>
      <c r="I75" s="363"/>
      <c r="J75" s="363"/>
      <c r="K75" s="363"/>
      <c r="L75" s="365" t="str">
        <v>Kothrud regional office</v>
      </c>
    </row>
    <row r="76">
      <c r="A76" s="83"/>
      <c r="B76" s="83"/>
      <c r="C76" s="83"/>
      <c r="D76" s="335"/>
      <c r="E76" s="363"/>
      <c r="F76" s="363"/>
      <c r="G76" s="363"/>
      <c r="H76" s="363"/>
      <c r="I76" s="363"/>
      <c r="J76" s="363"/>
      <c r="K76" s="363"/>
      <c r="L76" s="365" t="str">
        <v/>
      </c>
    </row>
    <row r="77" ht="45.0" customHeight="1">
      <c r="A77" s="83" t="s">
        <v>4369</v>
      </c>
      <c r="B77" s="83">
        <v>26.0</v>
      </c>
      <c r="C77" s="83"/>
      <c r="D77" s="335" t="s">
        <v>4371</v>
      </c>
      <c r="E77" s="363">
        <v>4.0</v>
      </c>
      <c r="F77" s="363"/>
      <c r="G77" s="363"/>
      <c r="H77" s="363"/>
      <c r="I77" s="363"/>
      <c r="J77" s="363"/>
      <c r="K77" s="363">
        <v>4.0</v>
      </c>
      <c r="L77" s="365" t="str">
        <v>Prakra .26 pound pound on the road to the side branch He does subways divhayadara of yellow stone black dye</v>
      </c>
    </row>
    <row r="78" ht="30.0" customHeight="1">
      <c r="A78" s="83" t="s">
        <v>4374</v>
      </c>
      <c r="B78" s="83">
        <v>26.0</v>
      </c>
      <c r="C78" s="83"/>
      <c r="D78" s="335" t="s">
        <v>4375</v>
      </c>
      <c r="E78" s="363"/>
      <c r="F78" s="363"/>
      <c r="G78" s="363">
        <v>4.0</v>
      </c>
      <c r="H78" s="363"/>
      <c r="I78" s="363"/>
      <c r="J78" s="363"/>
      <c r="K78" s="363">
        <v>4.0</v>
      </c>
      <c r="L78" s="365" t="str">
        <v>Ward no. 26 kelevaditila, samajamandiraci doors, windows, and to lay the painting.</v>
      </c>
    </row>
    <row r="79">
      <c r="A79" s="83" t="s">
        <v>4377</v>
      </c>
      <c r="B79" s="83">
        <v>26.0</v>
      </c>
      <c r="C79" s="83"/>
      <c r="D79" s="335" t="s">
        <v>4379</v>
      </c>
      <c r="E79" s="363"/>
      <c r="F79" s="363"/>
      <c r="G79" s="363">
        <v>4.0</v>
      </c>
      <c r="H79" s="363"/>
      <c r="I79" s="363"/>
      <c r="J79" s="363"/>
      <c r="K79" s="363">
        <v>4.0</v>
      </c>
      <c r="L79" s="365" t="str">
        <v>Division No. 26 bus stops to repair a variety of place</v>
      </c>
    </row>
    <row r="80" ht="30.0" customHeight="1">
      <c r="A80" s="83" t="s">
        <v>4380</v>
      </c>
      <c r="B80" s="83">
        <v>26.0</v>
      </c>
      <c r="C80" s="83" t="s">
        <v>4382</v>
      </c>
      <c r="D80" s="335" t="s">
        <v>4383</v>
      </c>
      <c r="E80" s="363"/>
      <c r="F80" s="363"/>
      <c r="G80" s="363"/>
      <c r="H80" s="363"/>
      <c r="I80" s="363"/>
      <c r="J80" s="363">
        <v>4.0</v>
      </c>
      <c r="K80" s="363">
        <v>4.0</v>
      </c>
      <c r="L80" s="365" t="str">
        <v>Ward no. Survey No. 45/5, 26, Corrections chamber at bhimanagara silavihara Colony Road near Pod</v>
      </c>
    </row>
    <row r="81" ht="30.0" customHeight="1">
      <c r="A81" s="83" t="s">
        <v>4385</v>
      </c>
      <c r="B81" s="83">
        <v>26.0</v>
      </c>
      <c r="C81" s="83" t="s">
        <v>4382</v>
      </c>
      <c r="D81" s="335" t="s">
        <v>4387</v>
      </c>
      <c r="E81" s="363"/>
      <c r="F81" s="363"/>
      <c r="G81" s="363"/>
      <c r="H81" s="363">
        <v>4.0</v>
      </c>
      <c r="I81" s="363"/>
      <c r="J81" s="363"/>
      <c r="K81" s="363">
        <v>4.0</v>
      </c>
      <c r="L81" s="365" t="str">
        <v>Ward no. 26 sanam .44, eradanvane, kelevadi, hanumananagara, rautavadi, vasantanagara, bhimanagara, toilet repairs to</v>
      </c>
    </row>
    <row r="82">
      <c r="A82" s="83"/>
      <c r="B82" s="83">
        <v>26.0</v>
      </c>
      <c r="C82" s="83"/>
      <c r="D82" s="335"/>
      <c r="E82" s="363"/>
      <c r="F82" s="363"/>
      <c r="G82" s="363"/>
      <c r="H82" s="363"/>
      <c r="I82" s="363"/>
      <c r="J82" s="363"/>
      <c r="K82" s="363"/>
      <c r="L82" s="365" t="str">
        <v/>
      </c>
    </row>
    <row r="83">
      <c r="A83" s="83"/>
      <c r="B83" s="83">
        <v>26.0</v>
      </c>
      <c r="C83" s="83"/>
      <c r="D83" s="335" t="s">
        <v>3590</v>
      </c>
      <c r="E83" s="363">
        <v>4.0</v>
      </c>
      <c r="F83" s="363"/>
      <c r="G83" s="363">
        <v>8.0</v>
      </c>
      <c r="H83" s="363">
        <v>4.0</v>
      </c>
      <c r="I83" s="363"/>
      <c r="J83" s="363">
        <v>4.0</v>
      </c>
      <c r="K83" s="363">
        <v>20.0</v>
      </c>
      <c r="L83" s="365" t="str">
        <v>Total sum</v>
      </c>
    </row>
    <row r="84">
      <c r="A84" s="83"/>
      <c r="B84" s="83"/>
      <c r="C84" s="83"/>
      <c r="D84" s="335"/>
      <c r="E84" s="363"/>
      <c r="F84" s="363"/>
      <c r="G84" s="363"/>
      <c r="H84" s="363"/>
      <c r="I84" s="363"/>
      <c r="J84" s="363"/>
      <c r="K84" s="363"/>
      <c r="L84" s="365" t="str">
        <v/>
      </c>
    </row>
    <row r="85" ht="30.0" customHeight="1">
      <c r="A85" s="83" t="s">
        <v>4395</v>
      </c>
      <c r="B85" s="83">
        <v>27.0</v>
      </c>
      <c r="C85" s="83" t="s">
        <v>4382</v>
      </c>
      <c r="D85" s="335" t="s">
        <v>4397</v>
      </c>
      <c r="E85" s="363"/>
      <c r="F85" s="363"/>
      <c r="G85" s="363"/>
      <c r="H85" s="363">
        <v>4.0</v>
      </c>
      <c r="I85" s="363"/>
      <c r="J85" s="363"/>
      <c r="K85" s="363">
        <v>4.0</v>
      </c>
      <c r="L85" s="365" t="str">
        <v>Ward No. p.27 sanam .120, jayabhavaninagara to repair the toilet in a public place or</v>
      </c>
    </row>
    <row r="86" ht="30.0" customHeight="1">
      <c r="A86" s="83" t="s">
        <v>4400</v>
      </c>
      <c r="B86" s="83">
        <v>27.0</v>
      </c>
      <c r="C86" s="83" t="s">
        <v>1353</v>
      </c>
      <c r="D86" s="335" t="s">
        <v>4402</v>
      </c>
      <c r="E86" s="363"/>
      <c r="F86" s="363"/>
      <c r="G86" s="363"/>
      <c r="H86" s="363"/>
      <c r="I86" s="363"/>
      <c r="J86" s="363">
        <v>4.0</v>
      </c>
      <c r="K86" s="363">
        <v>4.0</v>
      </c>
      <c r="L86" s="365" t="str">
        <v>Ward No. p.27 sutaradara tenement at No. 1 and 2 at the Colony able to change the drainage line</v>
      </c>
    </row>
    <row r="87" ht="30.0" customHeight="1">
      <c r="A87" s="83" t="s">
        <v>4404</v>
      </c>
      <c r="B87" s="83">
        <v>27.0</v>
      </c>
      <c r="C87" s="83"/>
      <c r="D87" s="335" t="s">
        <v>4406</v>
      </c>
      <c r="E87" s="363"/>
      <c r="F87" s="363"/>
      <c r="G87" s="363"/>
      <c r="H87" s="363"/>
      <c r="I87" s="363"/>
      <c r="J87" s="363">
        <v>4.0</v>
      </c>
      <c r="K87" s="363">
        <v>4.0</v>
      </c>
      <c r="L87" s="365" t="str">
        <v>Ward No. p.27 sutaradara here to change lairna drainage at Ganesh Colony</v>
      </c>
    </row>
    <row r="88" ht="30.0" customHeight="1">
      <c r="A88" s="83" t="s">
        <v>4408</v>
      </c>
      <c r="B88" s="83">
        <v>27.0</v>
      </c>
      <c r="C88" s="83"/>
      <c r="D88" s="335" t="s">
        <v>4409</v>
      </c>
      <c r="E88" s="363"/>
      <c r="F88" s="363">
        <v>4.0</v>
      </c>
      <c r="G88" s="363"/>
      <c r="H88" s="363"/>
      <c r="I88" s="363"/>
      <c r="J88" s="363"/>
      <c r="K88" s="363">
        <v>4.0</v>
      </c>
      <c r="L88" s="365" t="str">
        <v>Ward No. p.27 sana .120 kiskindhanagara change Fitting bad old in various places.</v>
      </c>
    </row>
    <row r="89">
      <c r="A89" s="83"/>
      <c r="B89" s="83">
        <v>27.0</v>
      </c>
      <c r="C89" s="83"/>
      <c r="D89" s="335"/>
      <c r="E89" s="363"/>
      <c r="F89" s="363"/>
      <c r="G89" s="363"/>
      <c r="H89" s="363"/>
      <c r="I89" s="363"/>
      <c r="J89" s="363"/>
      <c r="K89" s="363"/>
      <c r="L89" s="365" t="str">
        <v/>
      </c>
    </row>
    <row r="90">
      <c r="A90" s="83"/>
      <c r="B90" s="83">
        <v>27.0</v>
      </c>
      <c r="C90" s="83"/>
      <c r="D90" s="335" t="s">
        <v>3590</v>
      </c>
      <c r="E90" s="363"/>
      <c r="F90" s="363">
        <v>4.0</v>
      </c>
      <c r="G90" s="363"/>
      <c r="H90" s="363">
        <v>4.0</v>
      </c>
      <c r="I90" s="363"/>
      <c r="J90" s="363">
        <v>8.0</v>
      </c>
      <c r="K90" s="363">
        <v>16.0</v>
      </c>
      <c r="L90" s="365" t="str">
        <v>Total sum</v>
      </c>
    </row>
    <row r="91" ht="15.75" customHeight="1">
      <c r="A91" s="154"/>
      <c r="B91" s="154"/>
      <c r="C91" s="154"/>
      <c r="D91" s="370"/>
      <c r="E91" s="371"/>
      <c r="F91" s="371"/>
      <c r="G91" s="371"/>
      <c r="H91" s="371"/>
      <c r="I91" s="371"/>
      <c r="J91" s="371"/>
      <c r="K91" s="371"/>
      <c r="L91" s="365" t="str">
        <v/>
      </c>
    </row>
    <row r="92" ht="30.75" customHeight="1">
      <c r="A92" s="83" t="s">
        <v>4417</v>
      </c>
      <c r="B92" s="83">
        <v>28.0</v>
      </c>
      <c r="C92" s="83" t="s">
        <v>1353</v>
      </c>
      <c r="D92" s="335" t="s">
        <v>4419</v>
      </c>
      <c r="E92" s="363"/>
      <c r="F92" s="363"/>
      <c r="G92" s="363"/>
      <c r="H92" s="363">
        <v>4.0</v>
      </c>
      <c r="I92" s="363"/>
      <c r="J92" s="363"/>
      <c r="K92" s="363">
        <v>4.0</v>
      </c>
      <c r="L92" s="365" t="str">
        <v>Prakra 28 B, and a variety of places to cast concrete drainage line to repair the toilet (Shastri) to</v>
      </c>
    </row>
    <row r="93" ht="30.0" customHeight="1">
      <c r="A93" s="83" t="s">
        <v>4421</v>
      </c>
      <c r="B93" s="83">
        <v>28.0</v>
      </c>
      <c r="C93" s="83"/>
      <c r="D93" s="335" t="s">
        <v>4423</v>
      </c>
      <c r="E93" s="363"/>
      <c r="F93" s="363">
        <v>4.0</v>
      </c>
      <c r="G93" s="363"/>
      <c r="H93" s="363"/>
      <c r="I93" s="363"/>
      <c r="J93" s="363"/>
      <c r="K93" s="363">
        <v>4.0</v>
      </c>
      <c r="L93" s="365" t="str">
        <v>Ward No. 28 to siphata pole barrier to retain traffic lights and lay.</v>
      </c>
    </row>
    <row r="94" ht="45.0" customHeight="1">
      <c r="A94" s="83" t="s">
        <v>4425</v>
      </c>
      <c r="B94" s="83">
        <v>28.0</v>
      </c>
      <c r="C94" s="83"/>
      <c r="D94" s="335" t="s">
        <v>4427</v>
      </c>
      <c r="E94" s="363"/>
      <c r="F94" s="363">
        <v>4.0</v>
      </c>
      <c r="G94" s="363"/>
      <c r="H94" s="363"/>
      <c r="I94" s="363"/>
      <c r="J94" s="363"/>
      <c r="K94" s="363">
        <v>4.0</v>
      </c>
      <c r="L94" s="365" t="str">
        <v>Ward No. 28 in the area to fit a variety of traffic in hayamasta Fitting</v>
      </c>
    </row>
    <row r="95">
      <c r="A95" s="83"/>
      <c r="B95" s="83">
        <v>28.0</v>
      </c>
      <c r="C95" s="83"/>
      <c r="D95" s="335"/>
      <c r="E95" s="363"/>
      <c r="F95" s="363"/>
      <c r="G95" s="363"/>
      <c r="H95" s="363"/>
      <c r="I95" s="363"/>
      <c r="J95" s="363"/>
      <c r="K95" s="363"/>
      <c r="L95" s="365" t="str">
        <v/>
      </c>
    </row>
    <row r="96">
      <c r="A96" s="83"/>
      <c r="B96" s="83">
        <v>28.0</v>
      </c>
      <c r="C96" s="83"/>
      <c r="D96" s="335" t="s">
        <v>3590</v>
      </c>
      <c r="E96" s="363"/>
      <c r="F96" s="363">
        <v>8.0</v>
      </c>
      <c r="G96" s="363"/>
      <c r="H96" s="363">
        <v>4.0</v>
      </c>
      <c r="I96" s="363"/>
      <c r="J96" s="363"/>
      <c r="K96" s="363">
        <v>12.0</v>
      </c>
      <c r="L96" s="365" t="str">
        <v>Total sum</v>
      </c>
    </row>
    <row r="97">
      <c r="A97" s="83"/>
      <c r="B97" s="83"/>
      <c r="C97" s="83"/>
      <c r="D97" s="335"/>
      <c r="E97" s="363"/>
      <c r="F97" s="363"/>
      <c r="G97" s="363"/>
      <c r="H97" s="363"/>
      <c r="I97" s="363"/>
      <c r="J97" s="363"/>
      <c r="K97" s="363"/>
      <c r="L97" s="365" t="str">
        <v/>
      </c>
    </row>
    <row r="98" ht="30.0" customHeight="1">
      <c r="A98" s="83" t="s">
        <v>4432</v>
      </c>
      <c r="B98" s="83">
        <v>29.0</v>
      </c>
      <c r="C98" s="83"/>
      <c r="D98" s="335" t="s">
        <v>4433</v>
      </c>
      <c r="E98" s="363">
        <v>4.0</v>
      </c>
      <c r="F98" s="363"/>
      <c r="G98" s="363"/>
      <c r="H98" s="363"/>
      <c r="I98" s="363"/>
      <c r="J98" s="363"/>
      <c r="K98" s="363">
        <v>4.0</v>
      </c>
      <c r="L98" s="365" t="str">
        <v>Ward no. 29 white and yellow stripes zebra crossing, do divhayadara Painting</v>
      </c>
    </row>
    <row r="99" ht="30.0" customHeight="1">
      <c r="A99" s="83" t="s">
        <v>4436</v>
      </c>
      <c r="B99" s="83">
        <v>29.0</v>
      </c>
      <c r="C99" s="83"/>
      <c r="D99" s="335" t="s">
        <v>4437</v>
      </c>
      <c r="E99" s="363"/>
      <c r="F99" s="363"/>
      <c r="G99" s="363">
        <v>4.0</v>
      </c>
      <c r="H99" s="363"/>
      <c r="I99" s="363"/>
      <c r="J99" s="363"/>
      <c r="K99" s="363">
        <v>4.0</v>
      </c>
      <c r="L99" s="365" t="str">
        <v>Ward no. 29 in the biogas project to build a wall lying in the rain</v>
      </c>
    </row>
    <row r="100" ht="30.0" customHeight="1">
      <c r="A100" s="83" t="s">
        <v>4439</v>
      </c>
      <c r="B100" s="83">
        <v>29.0</v>
      </c>
      <c r="C100" s="83"/>
      <c r="D100" s="335" t="s">
        <v>4441</v>
      </c>
      <c r="E100" s="363"/>
      <c r="F100" s="363"/>
      <c r="G100" s="363">
        <v>4.0</v>
      </c>
      <c r="H100" s="363"/>
      <c r="I100" s="363"/>
      <c r="J100" s="363"/>
      <c r="K100" s="363">
        <v>4.0</v>
      </c>
      <c r="L100" s="365" t="str">
        <v>Ward no. 29 bavadhana works to repair and coloring at school</v>
      </c>
    </row>
    <row r="101" ht="30.0" customHeight="1">
      <c r="A101" s="83" t="s">
        <v>4443</v>
      </c>
      <c r="B101" s="83">
        <v>29.0</v>
      </c>
      <c r="C101" s="83"/>
      <c r="D101" s="335" t="s">
        <v>4444</v>
      </c>
      <c r="E101" s="363"/>
      <c r="F101" s="363"/>
      <c r="G101" s="363">
        <v>4.0</v>
      </c>
      <c r="H101" s="363"/>
      <c r="I101" s="363"/>
      <c r="J101" s="363"/>
      <c r="K101" s="363">
        <v>4.0</v>
      </c>
      <c r="L101" s="365" t="str">
        <v>Ward no. 29 works to repair the house on the right bhusari society Municipal Ground</v>
      </c>
    </row>
    <row r="102">
      <c r="A102" s="83" t="s">
        <v>4446</v>
      </c>
      <c r="B102" s="83">
        <v>29.0</v>
      </c>
      <c r="C102" s="83"/>
      <c r="D102" s="335" t="s">
        <v>4447</v>
      </c>
      <c r="E102" s="363"/>
      <c r="F102" s="363"/>
      <c r="G102" s="363"/>
      <c r="H102" s="363"/>
      <c r="I102" s="363"/>
      <c r="J102" s="363">
        <v>4.0</v>
      </c>
      <c r="K102" s="363">
        <v>4.0</v>
      </c>
      <c r="L102" s="365" t="str">
        <v>Ward no. Cleaning and restoration of damages from 29 to</v>
      </c>
    </row>
    <row r="103">
      <c r="A103" s="83"/>
      <c r="B103" s="83">
        <v>29.0</v>
      </c>
      <c r="C103" s="83"/>
      <c r="D103" s="335"/>
      <c r="E103" s="363"/>
      <c r="F103" s="363"/>
      <c r="G103" s="363"/>
      <c r="H103" s="363"/>
      <c r="I103" s="363"/>
      <c r="J103" s="363"/>
      <c r="K103" s="363"/>
      <c r="L103" s="365" t="str">
        <v/>
      </c>
    </row>
    <row r="104">
      <c r="A104" s="83"/>
      <c r="B104" s="83">
        <v>29.0</v>
      </c>
      <c r="C104" s="83"/>
      <c r="D104" s="335" t="s">
        <v>3590</v>
      </c>
      <c r="E104" s="363">
        <v>4.0</v>
      </c>
      <c r="F104" s="363"/>
      <c r="G104" s="363">
        <v>12.0</v>
      </c>
      <c r="H104" s="363"/>
      <c r="I104" s="363"/>
      <c r="J104" s="363">
        <v>4.0</v>
      </c>
      <c r="K104" s="363">
        <v>20.0</v>
      </c>
      <c r="L104" s="365" t="str">
        <v>Total sum</v>
      </c>
    </row>
    <row r="105">
      <c r="A105" s="83"/>
      <c r="B105" s="83"/>
      <c r="C105" s="83"/>
      <c r="D105" s="335"/>
      <c r="E105" s="363"/>
      <c r="F105" s="363"/>
      <c r="G105" s="363"/>
      <c r="H105" s="363"/>
      <c r="I105" s="363"/>
      <c r="J105" s="363"/>
      <c r="K105" s="363"/>
      <c r="L105" s="365" t="str">
        <v/>
      </c>
    </row>
    <row r="106" ht="30.0" customHeight="1">
      <c r="A106" s="83" t="s">
        <v>4451</v>
      </c>
      <c r="B106" s="83">
        <v>34.0</v>
      </c>
      <c r="C106" s="83"/>
      <c r="D106" s="335" t="s">
        <v>4452</v>
      </c>
      <c r="E106" s="363">
        <v>4.0</v>
      </c>
      <c r="F106" s="363"/>
      <c r="G106" s="363"/>
      <c r="H106" s="363"/>
      <c r="I106" s="363"/>
      <c r="J106" s="363"/>
      <c r="K106" s="363">
        <v>4.0</v>
      </c>
      <c r="L106" s="365" t="str">
        <v>Prakra 34 straight in to the repair damaged pavement and screaming for mercy</v>
      </c>
    </row>
    <row r="107">
      <c r="A107" s="83" t="s">
        <v>4454</v>
      </c>
      <c r="B107" s="83">
        <v>34.0</v>
      </c>
      <c r="C107" s="83"/>
      <c r="D107" s="335" t="s">
        <v>4455</v>
      </c>
      <c r="E107" s="363"/>
      <c r="F107" s="363"/>
      <c r="G107" s="363">
        <v>4.0</v>
      </c>
      <c r="H107" s="363"/>
      <c r="I107" s="363"/>
      <c r="J107" s="363"/>
      <c r="K107" s="363">
        <v>4.0</v>
      </c>
      <c r="L107" s="365" t="str">
        <v>Prakra to repair the house of people from 34</v>
      </c>
    </row>
    <row r="108" ht="30.0" customHeight="1">
      <c r="A108" s="83" t="s">
        <v>4456</v>
      </c>
      <c r="B108" s="83">
        <v>34.0</v>
      </c>
      <c r="C108" s="83"/>
      <c r="D108" s="335" t="s">
        <v>4457</v>
      </c>
      <c r="E108" s="363"/>
      <c r="F108" s="363"/>
      <c r="G108" s="363"/>
      <c r="H108" s="363">
        <v>4.0</v>
      </c>
      <c r="I108" s="363"/>
      <c r="J108" s="363"/>
      <c r="K108" s="363">
        <v>4.0</v>
      </c>
      <c r="L108" s="365" t="str">
        <v>Ward no. 34 Gujarat Colony laksminagara, sidhdarthanagara, Corrections in toilets</v>
      </c>
    </row>
    <row r="109">
      <c r="A109" s="83"/>
      <c r="B109" s="83">
        <v>34.0</v>
      </c>
      <c r="C109" s="83"/>
      <c r="D109" s="335"/>
      <c r="E109" s="363"/>
      <c r="F109" s="363"/>
      <c r="G109" s="363"/>
      <c r="H109" s="363"/>
      <c r="I109" s="363"/>
      <c r="J109" s="363"/>
      <c r="K109" s="363"/>
      <c r="L109" s="365" t="str">
        <v/>
      </c>
    </row>
    <row r="110">
      <c r="A110" s="83"/>
      <c r="B110" s="83">
        <v>34.0</v>
      </c>
      <c r="C110" s="83"/>
      <c r="D110" s="335" t="s">
        <v>3590</v>
      </c>
      <c r="E110" s="363">
        <v>4.0</v>
      </c>
      <c r="F110" s="363"/>
      <c r="G110" s="363">
        <v>4.0</v>
      </c>
      <c r="H110" s="363">
        <v>4.0</v>
      </c>
      <c r="I110" s="363"/>
      <c r="J110" s="363"/>
      <c r="K110" s="363">
        <v>12.0</v>
      </c>
      <c r="L110" s="365" t="str">
        <v>Total sum</v>
      </c>
    </row>
    <row r="111">
      <c r="A111" s="83"/>
      <c r="B111" s="83"/>
      <c r="C111" s="83"/>
      <c r="D111" s="335"/>
      <c r="E111" s="363"/>
      <c r="F111" s="363"/>
      <c r="G111" s="363"/>
      <c r="H111" s="363"/>
      <c r="I111" s="363"/>
      <c r="J111" s="363"/>
      <c r="K111" s="363"/>
      <c r="L111" s="365" t="str">
        <v/>
      </c>
    </row>
    <row r="112">
      <c r="A112" s="83"/>
      <c r="B112" s="83"/>
      <c r="C112" s="83"/>
      <c r="D112" s="335" t="s">
        <v>4047</v>
      </c>
      <c r="E112" s="363">
        <v>12.0</v>
      </c>
      <c r="F112" s="363">
        <v>12.0</v>
      </c>
      <c r="G112" s="363">
        <v>24.0</v>
      </c>
      <c r="H112" s="363">
        <v>16.0</v>
      </c>
      <c r="I112" s="363"/>
      <c r="J112" s="363">
        <v>16.0</v>
      </c>
      <c r="K112" s="363">
        <v>80.0</v>
      </c>
      <c r="L112" s="365" t="str">
        <v>Regional Office coming addition Kothrud</v>
      </c>
    </row>
    <row r="113" ht="15.75" customHeight="1">
      <c r="A113" s="154"/>
      <c r="B113" s="154"/>
      <c r="C113" s="154"/>
      <c r="D113" s="370"/>
      <c r="E113" s="371"/>
      <c r="F113" s="371"/>
      <c r="G113" s="371"/>
      <c r="H113" s="371"/>
      <c r="I113" s="371"/>
      <c r="J113" s="371"/>
      <c r="K113" s="371"/>
      <c r="L113" s="365" t="str">
        <v/>
      </c>
    </row>
    <row r="114" ht="15.75" customHeight="1">
      <c r="A114" s="83"/>
      <c r="B114" s="83"/>
      <c r="C114" s="83"/>
      <c r="D114" s="335" t="s">
        <v>4458</v>
      </c>
      <c r="E114" s="363"/>
      <c r="F114" s="363"/>
      <c r="G114" s="363"/>
      <c r="H114" s="363"/>
      <c r="I114" s="363"/>
      <c r="J114" s="363"/>
      <c r="K114" s="363"/>
      <c r="L114" s="365" t="str">
        <v>Dissolved Road Regional Office</v>
      </c>
    </row>
    <row r="115">
      <c r="A115" s="83"/>
      <c r="B115" s="83"/>
      <c r="C115" s="83"/>
      <c r="D115" s="335"/>
      <c r="E115" s="363"/>
      <c r="F115" s="363"/>
      <c r="G115" s="363"/>
      <c r="H115" s="363"/>
      <c r="I115" s="363"/>
      <c r="J115" s="363"/>
      <c r="K115" s="363"/>
      <c r="L115" s="365" t="str">
        <v/>
      </c>
    </row>
    <row r="116" ht="30.0" customHeight="1">
      <c r="A116" s="83" t="s">
        <v>4460</v>
      </c>
      <c r="B116" s="83">
        <v>11.0</v>
      </c>
      <c r="C116" s="83"/>
      <c r="D116" s="335" t="s">
        <v>4462</v>
      </c>
      <c r="E116" s="363">
        <v>4.0</v>
      </c>
      <c r="F116" s="363"/>
      <c r="G116" s="363"/>
      <c r="H116" s="363"/>
      <c r="I116" s="363"/>
      <c r="J116" s="363"/>
      <c r="K116" s="363">
        <v>4.0</v>
      </c>
      <c r="L116" s="365" t="str">
        <v>Ward no. 11 Student Committee and Assistant Director of the shed area and repair of roads</v>
      </c>
    </row>
    <row r="117" ht="30.0" customHeight="1">
      <c r="A117" s="83" t="s">
        <v>4464</v>
      </c>
      <c r="B117" s="83">
        <v>11.0</v>
      </c>
      <c r="C117" s="83"/>
      <c r="D117" s="335" t="s">
        <v>4469</v>
      </c>
      <c r="E117" s="363">
        <v>4.0</v>
      </c>
      <c r="F117" s="363"/>
      <c r="G117" s="363"/>
      <c r="H117" s="363"/>
      <c r="I117" s="363"/>
      <c r="J117" s="363"/>
      <c r="K117" s="363">
        <v>4.0</v>
      </c>
      <c r="L117" s="365" t="str">
        <v>Ward no. 11 He went on: monk temple area saidapattya to Concrete</v>
      </c>
    </row>
    <row r="118">
      <c r="A118" s="83" t="s">
        <v>4473</v>
      </c>
      <c r="B118" s="83">
        <v>11.0</v>
      </c>
      <c r="C118" s="83"/>
      <c r="D118" s="335" t="s">
        <v>4474</v>
      </c>
      <c r="E118" s="363"/>
      <c r="F118" s="363"/>
      <c r="G118" s="363">
        <v>4.0</v>
      </c>
      <c r="H118" s="363"/>
      <c r="I118" s="363"/>
      <c r="J118" s="363"/>
      <c r="K118" s="363">
        <v>4.0</v>
      </c>
      <c r="L118" s="365" t="str">
        <v>Ward no. About 11 schools in the municipal works and Repair</v>
      </c>
    </row>
    <row r="119" ht="30.0" customHeight="1">
      <c r="A119" s="83" t="s">
        <v>4477</v>
      </c>
      <c r="B119" s="83">
        <v>11.0</v>
      </c>
      <c r="C119" s="83"/>
      <c r="D119" s="335" t="s">
        <v>4480</v>
      </c>
      <c r="E119" s="363"/>
      <c r="F119" s="363"/>
      <c r="G119" s="363">
        <v>4.0</v>
      </c>
      <c r="H119" s="363"/>
      <c r="I119" s="363"/>
      <c r="J119" s="363"/>
      <c r="K119" s="363">
        <v>4.0</v>
      </c>
      <c r="L119" s="365" t="str">
        <v>Ward no. 11 in PMC colony related to the repair works</v>
      </c>
    </row>
    <row r="120" ht="30.0" customHeight="1">
      <c r="A120" s="83" t="s">
        <v>4482</v>
      </c>
      <c r="B120" s="83">
        <v>11.0</v>
      </c>
      <c r="C120" s="83"/>
      <c r="D120" s="335" t="s">
        <v>4484</v>
      </c>
      <c r="E120" s="363"/>
      <c r="F120" s="363"/>
      <c r="G120" s="363"/>
      <c r="H120" s="363">
        <v>4.0</v>
      </c>
      <c r="I120" s="363"/>
      <c r="J120" s="363"/>
      <c r="K120" s="363">
        <v>4.0</v>
      </c>
      <c r="L120" s="365" t="str">
        <v>Ward no. 11 in gallibola kamkrita and lay the tile</v>
      </c>
    </row>
    <row r="121">
      <c r="A121" s="83" t="s">
        <v>4486</v>
      </c>
      <c r="B121" s="83">
        <v>11.0</v>
      </c>
      <c r="C121" s="83"/>
      <c r="D121" s="335" t="s">
        <v>4488</v>
      </c>
      <c r="E121" s="363"/>
      <c r="F121" s="363"/>
      <c r="G121" s="363"/>
      <c r="H121" s="363">
        <v>4.0</v>
      </c>
      <c r="I121" s="363"/>
      <c r="J121" s="363"/>
      <c r="K121" s="363">
        <v>4.0</v>
      </c>
      <c r="L121" s="365" t="str">
        <v>Ward no. 11 to fix a toilet in the area of</v>
      </c>
    </row>
    <row r="122" ht="30.0" customHeight="1">
      <c r="A122" s="83" t="s">
        <v>4492</v>
      </c>
      <c r="B122" s="83">
        <v>11.0</v>
      </c>
      <c r="C122" s="83"/>
      <c r="D122" s="335" t="s">
        <v>4710</v>
      </c>
      <c r="E122" s="363"/>
      <c r="F122" s="363">
        <v>4.0</v>
      </c>
      <c r="G122" s="363"/>
      <c r="H122" s="363"/>
      <c r="I122" s="363"/>
      <c r="J122" s="363"/>
      <c r="K122" s="363">
        <v>4.0</v>
      </c>
      <c r="L122" s="365" t="str">
        <v>Ward no. 11 different locations in Bad jankssana box, feeder pillars, cable and other electrical works</v>
      </c>
    </row>
    <row r="123" ht="30.0" customHeight="1">
      <c r="A123" s="83" t="s">
        <v>4717</v>
      </c>
      <c r="B123" s="83">
        <v>11.0</v>
      </c>
      <c r="C123" s="83"/>
      <c r="D123" s="335" t="s">
        <v>4719</v>
      </c>
      <c r="E123" s="363"/>
      <c r="F123" s="363">
        <v>4.0</v>
      </c>
      <c r="G123" s="363"/>
      <c r="H123" s="363"/>
      <c r="I123" s="363"/>
      <c r="J123" s="363"/>
      <c r="K123" s="363">
        <v>4.0</v>
      </c>
      <c r="L123" s="365" t="str">
        <v>Ward no. 11 in the toilets, schools, etc. Electrical wiring to be done here</v>
      </c>
    </row>
    <row r="124">
      <c r="A124" s="83" t="s">
        <v>4722</v>
      </c>
      <c r="B124" s="83">
        <v>11.0</v>
      </c>
      <c r="C124" s="83"/>
      <c r="D124" s="335" t="s">
        <v>4725</v>
      </c>
      <c r="E124" s="363"/>
      <c r="F124" s="363"/>
      <c r="G124" s="363"/>
      <c r="H124" s="363"/>
      <c r="I124" s="363"/>
      <c r="J124" s="363">
        <v>4.0</v>
      </c>
      <c r="K124" s="363">
        <v>4.0</v>
      </c>
      <c r="L124" s="365" t="str">
        <v>Ward no. 11 amend various places menahola chamber</v>
      </c>
    </row>
    <row r="125">
      <c r="A125" s="83" t="s">
        <v>4730</v>
      </c>
      <c r="B125" s="83">
        <v>11.0</v>
      </c>
      <c r="C125" s="83"/>
      <c r="D125" s="335" t="s">
        <v>4733</v>
      </c>
      <c r="E125" s="363"/>
      <c r="F125" s="363"/>
      <c r="G125" s="363"/>
      <c r="H125" s="363"/>
      <c r="I125" s="363"/>
      <c r="J125" s="363">
        <v>4.0</v>
      </c>
      <c r="K125" s="363">
        <v>4.0</v>
      </c>
      <c r="L125" s="365" t="str">
        <v>Ward no. Putting in place a variety of drainage line 11</v>
      </c>
    </row>
    <row r="126">
      <c r="A126" s="83"/>
      <c r="B126" s="83">
        <v>11.0</v>
      </c>
      <c r="C126" s="83"/>
      <c r="D126" s="335"/>
      <c r="E126" s="363"/>
      <c r="F126" s="363"/>
      <c r="G126" s="363"/>
      <c r="H126" s="363"/>
      <c r="I126" s="363"/>
      <c r="J126" s="363"/>
      <c r="K126" s="363"/>
      <c r="L126" s="365" t="str">
        <v/>
      </c>
    </row>
    <row r="127">
      <c r="A127" s="83"/>
      <c r="B127" s="83">
        <v>11.0</v>
      </c>
      <c r="C127" s="83"/>
      <c r="D127" s="335" t="s">
        <v>3590</v>
      </c>
      <c r="E127" s="363">
        <v>8.0</v>
      </c>
      <c r="F127" s="363">
        <v>8.0</v>
      </c>
      <c r="G127" s="363">
        <v>8.0</v>
      </c>
      <c r="H127" s="363">
        <v>8.0</v>
      </c>
      <c r="I127" s="363"/>
      <c r="J127" s="363">
        <v>8.0</v>
      </c>
      <c r="K127" s="363">
        <v>40.0</v>
      </c>
      <c r="L127" s="365" t="str">
        <v>Total sum</v>
      </c>
    </row>
    <row r="128">
      <c r="A128" s="83"/>
      <c r="B128" s="83"/>
      <c r="C128" s="83"/>
      <c r="D128" s="335"/>
      <c r="E128" s="363"/>
      <c r="F128" s="363"/>
      <c r="G128" s="363"/>
      <c r="H128" s="363"/>
      <c r="I128" s="363"/>
      <c r="J128" s="363"/>
      <c r="K128" s="363"/>
      <c r="L128" s="365" t="str">
        <v/>
      </c>
    </row>
    <row r="129" ht="30.0" customHeight="1">
      <c r="A129" s="83" t="s">
        <v>4744</v>
      </c>
      <c r="B129" s="83">
        <v>12.0</v>
      </c>
      <c r="C129" s="83"/>
      <c r="D129" s="335" t="s">
        <v>4745</v>
      </c>
      <c r="E129" s="363">
        <v>4.0</v>
      </c>
      <c r="F129" s="363"/>
      <c r="G129" s="363"/>
      <c r="H129" s="363"/>
      <c r="I129" s="363"/>
      <c r="J129" s="363"/>
      <c r="K129" s="363">
        <v>4.0</v>
      </c>
      <c r="L129" s="365" t="str">
        <v>Ward no. 12 Chaphekar city in the cycle track to the newly re</v>
      </c>
    </row>
    <row r="130">
      <c r="A130" s="83" t="s">
        <v>4831</v>
      </c>
      <c r="B130" s="83">
        <v>12.0</v>
      </c>
      <c r="C130" s="83"/>
      <c r="D130" s="335" t="s">
        <v>4835</v>
      </c>
      <c r="E130" s="363"/>
      <c r="F130" s="363"/>
      <c r="G130" s="363">
        <v>4.0</v>
      </c>
      <c r="H130" s="363"/>
      <c r="I130" s="363"/>
      <c r="J130" s="363"/>
      <c r="K130" s="363">
        <v>4.0</v>
      </c>
      <c r="L130" s="365" t="str">
        <v>Ward no. About 12 works in the repair of schools in the</v>
      </c>
    </row>
    <row r="131">
      <c r="A131" s="83" t="s">
        <v>4839</v>
      </c>
      <c r="B131" s="83">
        <v>12.0</v>
      </c>
      <c r="C131" s="83"/>
      <c r="D131" s="335" t="s">
        <v>4843</v>
      </c>
      <c r="E131" s="363"/>
      <c r="F131" s="363"/>
      <c r="G131" s="363">
        <v>4.0</v>
      </c>
      <c r="H131" s="363"/>
      <c r="I131" s="363"/>
      <c r="J131" s="363"/>
      <c r="K131" s="363">
        <v>4.0</v>
      </c>
      <c r="L131" s="365" t="str">
        <v>Chaphekar lived at the Hall repair / decorations do</v>
      </c>
    </row>
    <row r="132" ht="30.0" customHeight="1">
      <c r="A132" s="83" t="s">
        <v>4846</v>
      </c>
      <c r="B132" s="83">
        <v>12.0</v>
      </c>
      <c r="C132" s="83"/>
      <c r="D132" s="335" t="s">
        <v>4847</v>
      </c>
      <c r="E132" s="363"/>
      <c r="F132" s="363"/>
      <c r="G132" s="363"/>
      <c r="H132" s="363">
        <v>4.0</v>
      </c>
      <c r="I132" s="363"/>
      <c r="J132" s="363"/>
      <c r="K132" s="363">
        <v>4.0</v>
      </c>
      <c r="L132" s="365" t="str">
        <v>Ward no. 12 caphekaranagara khairevadi and decorations and amend the toilet at sirolevasti</v>
      </c>
    </row>
    <row r="133" ht="30.0" customHeight="1">
      <c r="A133" s="83" t="s">
        <v>4853</v>
      </c>
      <c r="B133" s="83">
        <v>12.0</v>
      </c>
      <c r="C133" s="83"/>
      <c r="D133" s="335" t="s">
        <v>5266</v>
      </c>
      <c r="E133" s="363"/>
      <c r="F133" s="363"/>
      <c r="G133" s="363"/>
      <c r="H133" s="363">
        <v>4.0</v>
      </c>
      <c r="I133" s="363"/>
      <c r="J133" s="363"/>
      <c r="K133" s="363">
        <v>4.0</v>
      </c>
      <c r="L133" s="365" t="str">
        <v>Ward no. 12 different locations gallibola kamkritakarane Rough sahabada floor and lay</v>
      </c>
    </row>
    <row r="134">
      <c r="A134" s="83" t="s">
        <v>5273</v>
      </c>
      <c r="B134" s="83">
        <v>12.0</v>
      </c>
      <c r="C134" s="83"/>
      <c r="D134" s="335" t="s">
        <v>5351</v>
      </c>
      <c r="E134" s="363"/>
      <c r="F134" s="363">
        <v>4.0</v>
      </c>
      <c r="G134" s="363"/>
      <c r="H134" s="363"/>
      <c r="I134" s="363"/>
      <c r="J134" s="363"/>
      <c r="K134" s="363">
        <v>4.0</v>
      </c>
      <c r="L134" s="365" t="str">
        <v>Ward no. 12 different locations in the area to apply streetlight</v>
      </c>
    </row>
    <row r="135" ht="30.0" customHeight="1">
      <c r="A135" s="83" t="s">
        <v>5358</v>
      </c>
      <c r="B135" s="83">
        <v>12.0</v>
      </c>
      <c r="C135" s="83"/>
      <c r="D135" s="335" t="s">
        <v>5360</v>
      </c>
      <c r="E135" s="363"/>
      <c r="F135" s="363">
        <v>4.0</v>
      </c>
      <c r="G135" s="363"/>
      <c r="H135" s="363"/>
      <c r="I135" s="363"/>
      <c r="J135" s="363"/>
      <c r="K135" s="363">
        <v>4.0</v>
      </c>
      <c r="L135" s="365" t="str">
        <v>Ward no. 12 different locations in Bad jankssana box, feeder pillars to cable and other electrical works</v>
      </c>
    </row>
    <row r="136">
      <c r="A136" s="83" t="s">
        <v>5362</v>
      </c>
      <c r="B136" s="83">
        <v>12.0</v>
      </c>
      <c r="C136" s="83"/>
      <c r="D136" s="335" t="s">
        <v>5363</v>
      </c>
      <c r="E136" s="363"/>
      <c r="F136" s="363"/>
      <c r="G136" s="363">
        <v>4.0</v>
      </c>
      <c r="H136" s="363"/>
      <c r="I136" s="363"/>
      <c r="J136" s="363"/>
      <c r="K136" s="363">
        <v>4.0</v>
      </c>
      <c r="L136" s="365" t="str">
        <v>Ward no. 12 in the biogas wall</v>
      </c>
    </row>
    <row r="137">
      <c r="A137" s="83" t="s">
        <v>5366</v>
      </c>
      <c r="B137" s="83">
        <v>12.0</v>
      </c>
      <c r="C137" s="83"/>
      <c r="D137" s="335" t="s">
        <v>5367</v>
      </c>
      <c r="E137" s="363"/>
      <c r="F137" s="363"/>
      <c r="G137" s="363"/>
      <c r="H137" s="363"/>
      <c r="I137" s="363"/>
      <c r="J137" s="363">
        <v>4.0</v>
      </c>
      <c r="K137" s="363">
        <v>4.0</v>
      </c>
      <c r="L137" s="365" t="str">
        <v>Division amend the chamber menahola various places in No. 12</v>
      </c>
    </row>
    <row r="138" ht="30.0" customHeight="1">
      <c r="A138" s="83" t="s">
        <v>5369</v>
      </c>
      <c r="B138" s="83">
        <v>12.0</v>
      </c>
      <c r="C138" s="83"/>
      <c r="D138" s="335" t="s">
        <v>5370</v>
      </c>
      <c r="E138" s="363"/>
      <c r="F138" s="363"/>
      <c r="G138" s="363"/>
      <c r="H138" s="363"/>
      <c r="I138" s="363"/>
      <c r="J138" s="363">
        <v>4.0</v>
      </c>
      <c r="K138" s="363">
        <v>4.0</v>
      </c>
      <c r="L138" s="365" t="str">
        <v>Ward no. 12 in Yashoda hausosa. In the plot no. 61 to the new drainage line</v>
      </c>
    </row>
    <row r="139">
      <c r="A139" s="83"/>
      <c r="B139" s="83">
        <v>12.0</v>
      </c>
      <c r="C139" s="83"/>
      <c r="D139" s="335"/>
      <c r="E139" s="363"/>
      <c r="F139" s="363"/>
      <c r="G139" s="363"/>
      <c r="H139" s="363"/>
      <c r="I139" s="363"/>
      <c r="J139" s="363"/>
      <c r="K139" s="363"/>
      <c r="L139" s="365" t="str">
        <v/>
      </c>
    </row>
    <row r="140">
      <c r="A140" s="83"/>
      <c r="B140" s="83">
        <v>12.0</v>
      </c>
      <c r="C140" s="83"/>
      <c r="D140" s="335" t="s">
        <v>3590</v>
      </c>
      <c r="E140" s="363">
        <v>4.0</v>
      </c>
      <c r="F140" s="363">
        <v>8.0</v>
      </c>
      <c r="G140" s="363">
        <v>12.0</v>
      </c>
      <c r="H140" s="363">
        <v>8.0</v>
      </c>
      <c r="I140" s="363"/>
      <c r="J140" s="363">
        <v>8.0</v>
      </c>
      <c r="K140" s="363">
        <v>40.0</v>
      </c>
      <c r="L140" s="365" t="str">
        <v>Total sum</v>
      </c>
    </row>
    <row r="141" ht="15.75" customHeight="1">
      <c r="A141" s="154"/>
      <c r="B141" s="154"/>
      <c r="C141" s="154"/>
      <c r="D141" s="370"/>
      <c r="E141" s="371"/>
      <c r="F141" s="371"/>
      <c r="G141" s="371"/>
      <c r="H141" s="371"/>
      <c r="I141" s="371"/>
      <c r="J141" s="371"/>
      <c r="K141" s="371"/>
      <c r="L141" s="365" t="str">
        <v/>
      </c>
    </row>
    <row r="142" ht="15.75" customHeight="1">
      <c r="A142" s="83" t="s">
        <v>5377</v>
      </c>
      <c r="B142" s="83">
        <v>13.0</v>
      </c>
      <c r="C142" s="83"/>
      <c r="D142" s="335" t="s">
        <v>5425</v>
      </c>
      <c r="E142" s="363">
        <v>4.0</v>
      </c>
      <c r="F142" s="363"/>
      <c r="G142" s="363"/>
      <c r="H142" s="363"/>
      <c r="I142" s="363"/>
      <c r="J142" s="363"/>
      <c r="K142" s="363">
        <v>4.0</v>
      </c>
      <c r="L142" s="365" t="str">
        <v>Ward no. 13 to Concrete saidapattya area sangamavadi</v>
      </c>
    </row>
    <row r="143" ht="30.0" customHeight="1">
      <c r="A143" s="83" t="s">
        <v>5431</v>
      </c>
      <c r="B143" s="83">
        <v>13.0</v>
      </c>
      <c r="C143" s="83"/>
      <c r="D143" s="335" t="s">
        <v>5434</v>
      </c>
      <c r="E143" s="363">
        <v>4.0</v>
      </c>
      <c r="F143" s="363"/>
      <c r="G143" s="363"/>
      <c r="H143" s="363"/>
      <c r="I143" s="363"/>
      <c r="J143" s="363"/>
      <c r="K143" s="363">
        <v>4.0</v>
      </c>
      <c r="L143" s="365" t="str">
        <v>Ward no. 13 mularoda and amend the pavement area Shivajinagar</v>
      </c>
    </row>
    <row r="144" ht="30.0" customHeight="1">
      <c r="A144" s="83" t="s">
        <v>5453</v>
      </c>
      <c r="B144" s="83">
        <v>13.0</v>
      </c>
      <c r="C144" s="83"/>
      <c r="D144" s="335" t="s">
        <v>5457</v>
      </c>
      <c r="E144" s="363"/>
      <c r="F144" s="363"/>
      <c r="G144" s="363">
        <v>4.0</v>
      </c>
      <c r="H144" s="363"/>
      <c r="I144" s="363"/>
      <c r="J144" s="363"/>
      <c r="K144" s="363">
        <v>4.0</v>
      </c>
      <c r="L144" s="365" t="str">
        <v>Ward no. About 13 schools and clinics in the Municipal Matters Amendment</v>
      </c>
    </row>
    <row r="145">
      <c r="A145" s="83" t="s">
        <v>5462</v>
      </c>
      <c r="B145" s="83">
        <v>13.0</v>
      </c>
      <c r="C145" s="83"/>
      <c r="D145" s="335" t="s">
        <v>5467</v>
      </c>
      <c r="E145" s="363"/>
      <c r="F145" s="363"/>
      <c r="G145" s="363">
        <v>4.0</v>
      </c>
      <c r="H145" s="363"/>
      <c r="I145" s="363"/>
      <c r="J145" s="363"/>
      <c r="K145" s="363">
        <v>4.0</v>
      </c>
      <c r="L145" s="365" t="str">
        <v>Ward no. 13 NABARD Bank neighbors Build Bus</v>
      </c>
    </row>
    <row r="146" ht="30.0" customHeight="1">
      <c r="A146" s="83" t="s">
        <v>5473</v>
      </c>
      <c r="B146" s="83">
        <v>13.0</v>
      </c>
      <c r="C146" s="83"/>
      <c r="D146" s="335" t="s">
        <v>5476</v>
      </c>
      <c r="E146" s="363"/>
      <c r="F146" s="363"/>
      <c r="G146" s="363"/>
      <c r="H146" s="363">
        <v>4.0</v>
      </c>
      <c r="I146" s="363"/>
      <c r="J146" s="363"/>
      <c r="K146" s="363">
        <v>4.0</v>
      </c>
      <c r="L146" s="365" t="str">
        <v>Ward no. 13 Shivajinagar to fix the toilet area mularoda</v>
      </c>
    </row>
    <row r="147" ht="30.0" customHeight="1">
      <c r="A147" s="83" t="s">
        <v>5480</v>
      </c>
      <c r="B147" s="83">
        <v>13.0</v>
      </c>
      <c r="C147" s="83"/>
      <c r="D147" s="335" t="s">
        <v>5483</v>
      </c>
      <c r="E147" s="363"/>
      <c r="F147" s="363"/>
      <c r="G147" s="363"/>
      <c r="H147" s="363">
        <v>4.0</v>
      </c>
      <c r="I147" s="363"/>
      <c r="J147" s="363"/>
      <c r="K147" s="363">
        <v>4.0</v>
      </c>
      <c r="L147" s="365" t="str">
        <v>Ward no. 13 to fix the toilet area Patil Estate and sangamavadi</v>
      </c>
    </row>
    <row r="148" ht="30.0" customHeight="1">
      <c r="A148" s="83" t="s">
        <v>5487</v>
      </c>
      <c r="B148" s="83">
        <v>13.0</v>
      </c>
      <c r="C148" s="83"/>
      <c r="D148" s="335" t="s">
        <v>5492</v>
      </c>
      <c r="E148" s="363"/>
      <c r="F148" s="363">
        <v>4.0</v>
      </c>
      <c r="G148" s="363"/>
      <c r="H148" s="363"/>
      <c r="I148" s="363"/>
      <c r="J148" s="363"/>
      <c r="K148" s="363">
        <v>4.0</v>
      </c>
      <c r="L148" s="365" t="str">
        <v>Ward no. 13 in Shivajinagar Railway Station in lay beside lamps and dharmasale</v>
      </c>
    </row>
    <row r="149" ht="30.0" customHeight="1">
      <c r="A149" s="83" t="s">
        <v>5504</v>
      </c>
      <c r="B149" s="83">
        <v>13.0</v>
      </c>
      <c r="C149" s="83"/>
      <c r="D149" s="335" t="s">
        <v>5509</v>
      </c>
      <c r="E149" s="363"/>
      <c r="F149" s="363">
        <v>4.0</v>
      </c>
      <c r="G149" s="363"/>
      <c r="H149" s="363"/>
      <c r="I149" s="363"/>
      <c r="J149" s="363"/>
      <c r="K149" s="363">
        <v>4.0</v>
      </c>
      <c r="L149" s="365" t="str">
        <v>Ward no. 13 electrical work in various places in the reform</v>
      </c>
    </row>
    <row r="150" ht="30.0" customHeight="1">
      <c r="A150" s="83" t="s">
        <v>5517</v>
      </c>
      <c r="B150" s="83">
        <v>13.0</v>
      </c>
      <c r="C150" s="83"/>
      <c r="D150" s="335" t="s">
        <v>5522</v>
      </c>
      <c r="E150" s="363"/>
      <c r="F150" s="363"/>
      <c r="G150" s="363"/>
      <c r="H150" s="363"/>
      <c r="I150" s="363"/>
      <c r="J150" s="363">
        <v>4.0</v>
      </c>
      <c r="K150" s="363">
        <v>4.0</v>
      </c>
      <c r="L150" s="365" t="str">
        <v>Ward no. 13 in the first way (tayamma goodies near) to the chamber</v>
      </c>
    </row>
    <row r="151">
      <c r="A151" s="83" t="s">
        <v>5528</v>
      </c>
      <c r="B151" s="83">
        <v>13.0</v>
      </c>
      <c r="C151" s="83"/>
      <c r="D151" s="335" t="s">
        <v>5531</v>
      </c>
      <c r="E151" s="363"/>
      <c r="F151" s="363"/>
      <c r="G151" s="363"/>
      <c r="H151" s="363"/>
      <c r="I151" s="363"/>
      <c r="J151" s="363">
        <v>4.0</v>
      </c>
      <c r="K151" s="363">
        <v>4.0</v>
      </c>
      <c r="L151" s="365" t="str">
        <v>Ward no. 13 in the chamber to be repaired in various places menahola</v>
      </c>
    </row>
    <row r="152">
      <c r="A152" s="83"/>
      <c r="B152" s="83">
        <v>13.0</v>
      </c>
      <c r="C152" s="83"/>
      <c r="D152" s="335"/>
      <c r="E152" s="363"/>
      <c r="F152" s="363"/>
      <c r="G152" s="363"/>
      <c r="H152" s="363"/>
      <c r="I152" s="363"/>
      <c r="J152" s="363"/>
      <c r="K152" s="363"/>
      <c r="L152" s="365" t="str">
        <v/>
      </c>
    </row>
    <row r="153">
      <c r="A153" s="83"/>
      <c r="B153" s="83">
        <v>13.0</v>
      </c>
      <c r="C153" s="83"/>
      <c r="D153" s="335" t="s">
        <v>3590</v>
      </c>
      <c r="E153" s="363">
        <v>8.0</v>
      </c>
      <c r="F153" s="363">
        <v>8.0</v>
      </c>
      <c r="G153" s="363">
        <v>8.0</v>
      </c>
      <c r="H153" s="363">
        <v>8.0</v>
      </c>
      <c r="I153" s="363"/>
      <c r="J153" s="363">
        <v>8.0</v>
      </c>
      <c r="K153" s="363">
        <v>40.0</v>
      </c>
      <c r="L153" s="365" t="str">
        <v>Total sum</v>
      </c>
    </row>
    <row r="154">
      <c r="A154" s="83"/>
      <c r="B154" s="83"/>
      <c r="C154" s="83"/>
      <c r="D154" s="335"/>
      <c r="E154" s="363"/>
      <c r="F154" s="363"/>
      <c r="G154" s="363"/>
      <c r="H154" s="363"/>
      <c r="I154" s="363"/>
      <c r="J154" s="363"/>
      <c r="K154" s="363"/>
      <c r="L154" s="365" t="str">
        <v/>
      </c>
    </row>
    <row r="155" ht="30.0" customHeight="1">
      <c r="A155" s="83" t="s">
        <v>5562</v>
      </c>
      <c r="B155" s="83">
        <v>24.0</v>
      </c>
      <c r="C155" s="83"/>
      <c r="D155" s="335" t="s">
        <v>5564</v>
      </c>
      <c r="E155" s="363">
        <v>4.0</v>
      </c>
      <c r="F155" s="363"/>
      <c r="G155" s="363"/>
      <c r="H155" s="363"/>
      <c r="I155" s="363"/>
      <c r="J155" s="363"/>
      <c r="K155" s="363">
        <v>4.0</v>
      </c>
      <c r="L155" s="365" t="str">
        <v>Ward no. To regulate traffic in the parking stripes 24, Road Marking beat pentadvare tharmaeplestika</v>
      </c>
    </row>
    <row r="156" ht="30.0" customHeight="1">
      <c r="A156" s="83" t="s">
        <v>5570</v>
      </c>
      <c r="B156" s="83">
        <v>24.0</v>
      </c>
      <c r="C156" s="83"/>
      <c r="D156" s="335" t="s">
        <v>5571</v>
      </c>
      <c r="E156" s="363">
        <v>4.0</v>
      </c>
      <c r="F156" s="363"/>
      <c r="G156" s="363"/>
      <c r="H156" s="363"/>
      <c r="I156" s="363"/>
      <c r="J156" s="363"/>
      <c r="K156" s="363">
        <v>4.0</v>
      </c>
      <c r="L156" s="365" t="str">
        <v>Ward no. 24 area and sidewalk to the side channels kamkritikarana</v>
      </c>
    </row>
    <row r="157" ht="30.0" customHeight="1">
      <c r="A157" s="83" t="s">
        <v>5573</v>
      </c>
      <c r="B157" s="83">
        <v>24.0</v>
      </c>
      <c r="C157" s="83"/>
      <c r="D157" s="335" t="s">
        <v>5574</v>
      </c>
      <c r="E157" s="363"/>
      <c r="F157" s="363"/>
      <c r="G157" s="363">
        <v>4.0</v>
      </c>
      <c r="H157" s="363"/>
      <c r="I157" s="363"/>
      <c r="J157" s="363"/>
      <c r="K157" s="363">
        <v>4.0</v>
      </c>
      <c r="L157" s="365" t="str">
        <v>Ward no. About 24 works to repair clinics and schools in the NMC</v>
      </c>
    </row>
    <row r="158">
      <c r="A158" s="83" t="s">
        <v>5576</v>
      </c>
      <c r="B158" s="83">
        <v>24.0</v>
      </c>
      <c r="C158" s="83"/>
      <c r="D158" s="335" t="s">
        <v>5577</v>
      </c>
      <c r="E158" s="363"/>
      <c r="F158" s="363"/>
      <c r="G158" s="363">
        <v>4.0</v>
      </c>
      <c r="H158" s="363"/>
      <c r="I158" s="363"/>
      <c r="J158" s="363"/>
      <c r="K158" s="363">
        <v>4.0</v>
      </c>
      <c r="L158" s="365" t="str">
        <v>Ward no. Amend the public toilets in the 24</v>
      </c>
    </row>
    <row r="159" ht="30.0" customHeight="1">
      <c r="A159" s="83" t="s">
        <v>5578</v>
      </c>
      <c r="B159" s="83">
        <v>24.0</v>
      </c>
      <c r="C159" s="83"/>
      <c r="D159" s="335" t="s">
        <v>5580</v>
      </c>
      <c r="E159" s="363"/>
      <c r="F159" s="363"/>
      <c r="G159" s="363"/>
      <c r="H159" s="363">
        <v>4.0</v>
      </c>
      <c r="I159" s="363"/>
      <c r="J159" s="363"/>
      <c r="K159" s="363">
        <v>4.0</v>
      </c>
      <c r="L159" s="365" t="str">
        <v>Ward no. Image 24 workers and gallibola Concrete and lay the tile area rajivagandhi</v>
      </c>
    </row>
    <row r="160" ht="30.0" customHeight="1">
      <c r="A160" s="83" t="s">
        <v>5582</v>
      </c>
      <c r="B160" s="83">
        <v>24.0</v>
      </c>
      <c r="C160" s="83"/>
      <c r="D160" s="335" t="s">
        <v>5583</v>
      </c>
      <c r="E160" s="363"/>
      <c r="F160" s="363"/>
      <c r="G160" s="363"/>
      <c r="H160" s="363">
        <v>4.0</v>
      </c>
      <c r="I160" s="363"/>
      <c r="J160" s="363"/>
      <c r="K160" s="363">
        <v>4.0</v>
      </c>
      <c r="L160" s="365" t="str">
        <v>Ward no. To correct the bathroom and toilet area 24 Shivajinagar Gaonthan repair and Battery</v>
      </c>
    </row>
    <row r="161" ht="30.0" customHeight="1">
      <c r="A161" s="83" t="s">
        <v>5590</v>
      </c>
      <c r="B161" s="83">
        <v>24.0</v>
      </c>
      <c r="C161" s="83"/>
      <c r="D161" s="335" t="s">
        <v>5593</v>
      </c>
      <c r="E161" s="363"/>
      <c r="F161" s="363">
        <v>4.0</v>
      </c>
      <c r="G161" s="363"/>
      <c r="H161" s="363"/>
      <c r="I161" s="363"/>
      <c r="J161" s="363"/>
      <c r="K161" s="363">
        <v>4.0</v>
      </c>
      <c r="L161" s="365" t="str">
        <v>Ward no. To improve electrical works in 24 different places</v>
      </c>
    </row>
    <row r="162" ht="30.0" customHeight="1">
      <c r="A162" s="83" t="s">
        <v>5596</v>
      </c>
      <c r="B162" s="83">
        <v>24.0</v>
      </c>
      <c r="C162" s="83"/>
      <c r="D162" s="335" t="s">
        <v>5599</v>
      </c>
      <c r="E162" s="363"/>
      <c r="F162" s="363">
        <v>4.0</v>
      </c>
      <c r="G162" s="363"/>
      <c r="H162" s="363"/>
      <c r="I162" s="363"/>
      <c r="J162" s="363"/>
      <c r="K162" s="363">
        <v>4.0</v>
      </c>
      <c r="L162" s="365" t="str">
        <v>Ward no. Matters related to electrical wiring in 24 different places</v>
      </c>
    </row>
    <row r="163">
      <c r="A163" s="83" t="s">
        <v>5604</v>
      </c>
      <c r="B163" s="83">
        <v>24.0</v>
      </c>
      <c r="C163" s="83"/>
      <c r="D163" s="335" t="s">
        <v>5608</v>
      </c>
      <c r="E163" s="363"/>
      <c r="F163" s="363"/>
      <c r="G163" s="363"/>
      <c r="H163" s="363"/>
      <c r="I163" s="363"/>
      <c r="J163" s="363">
        <v>4.0</v>
      </c>
      <c r="K163" s="363">
        <v>4.0</v>
      </c>
      <c r="L163" s="365" t="str">
        <v>Ward no. Amend various places in the chamber menahola 24</v>
      </c>
    </row>
    <row r="164" ht="30.0" customHeight="1">
      <c r="A164" s="83" t="s">
        <v>5612</v>
      </c>
      <c r="B164" s="83">
        <v>24.0</v>
      </c>
      <c r="C164" s="83"/>
      <c r="D164" s="335" t="s">
        <v>5615</v>
      </c>
      <c r="E164" s="363"/>
      <c r="F164" s="363"/>
      <c r="G164" s="363"/>
      <c r="H164" s="363"/>
      <c r="I164" s="363"/>
      <c r="J164" s="363">
        <v>4.0</v>
      </c>
      <c r="K164" s="363">
        <v>4.0</v>
      </c>
      <c r="L164" s="365" t="str">
        <v>Ward no. Amend the old drainage line 24 in place of the various</v>
      </c>
    </row>
    <row r="165">
      <c r="A165" s="83"/>
      <c r="B165" s="83">
        <v>24.0</v>
      </c>
      <c r="C165" s="83"/>
      <c r="D165" s="335"/>
      <c r="E165" s="363"/>
      <c r="F165" s="363"/>
      <c r="G165" s="363"/>
      <c r="H165" s="363"/>
      <c r="I165" s="363"/>
      <c r="J165" s="363"/>
      <c r="K165" s="363"/>
      <c r="L165" s="365" t="str">
        <v/>
      </c>
    </row>
    <row r="166">
      <c r="A166" s="83"/>
      <c r="B166" s="83">
        <v>24.0</v>
      </c>
      <c r="C166" s="83"/>
      <c r="D166" s="335" t="s">
        <v>3590</v>
      </c>
      <c r="E166" s="363">
        <v>8.0</v>
      </c>
      <c r="F166" s="363">
        <v>8.0</v>
      </c>
      <c r="G166" s="363">
        <v>8.0</v>
      </c>
      <c r="H166" s="363">
        <v>8.0</v>
      </c>
      <c r="I166" s="363"/>
      <c r="J166" s="363">
        <v>8.0</v>
      </c>
      <c r="K166" s="363">
        <v>40.0</v>
      </c>
      <c r="L166" s="365" t="str">
        <v>Total sum</v>
      </c>
    </row>
    <row r="167" ht="15.75" customHeight="1">
      <c r="A167" s="154"/>
      <c r="B167" s="154"/>
      <c r="C167" s="154"/>
      <c r="D167" s="370"/>
      <c r="E167" s="371"/>
      <c r="F167" s="371"/>
      <c r="G167" s="371"/>
      <c r="H167" s="371"/>
      <c r="I167" s="371"/>
      <c r="J167" s="371"/>
      <c r="K167" s="371"/>
      <c r="L167" s="365" t="str">
        <v/>
      </c>
    </row>
    <row r="168" ht="30.75" customHeight="1">
      <c r="A168" s="83" t="s">
        <v>5630</v>
      </c>
      <c r="B168" s="83">
        <v>25.0</v>
      </c>
      <c r="C168" s="83"/>
      <c r="D168" s="335" t="s">
        <v>5631</v>
      </c>
      <c r="E168" s="363">
        <v>4.0</v>
      </c>
      <c r="F168" s="363"/>
      <c r="G168" s="363"/>
      <c r="H168" s="363"/>
      <c r="I168" s="363"/>
      <c r="J168" s="363"/>
      <c r="K168" s="363">
        <v>4.0</v>
      </c>
      <c r="L168" s="365" t="str">
        <v>Ward no. 25 hanumananagara area and parking stripes, Road markinga, p 1, p 2 ivahatuka NOTE lay panel</v>
      </c>
    </row>
    <row r="169">
      <c r="A169" s="83" t="s">
        <v>5633</v>
      </c>
      <c r="B169" s="83">
        <v>25.0</v>
      </c>
      <c r="C169" s="83"/>
      <c r="D169" s="335" t="s">
        <v>5636</v>
      </c>
      <c r="E169" s="363">
        <v>4.0</v>
      </c>
      <c r="F169" s="363"/>
      <c r="G169" s="363"/>
      <c r="H169" s="363"/>
      <c r="I169" s="363"/>
      <c r="J169" s="363"/>
      <c r="K169" s="363">
        <v>4.0</v>
      </c>
      <c r="L169" s="365" t="str">
        <v>Ward no. Concrete pavements in saidapattya to 25</v>
      </c>
    </row>
    <row r="170" ht="30.0" customHeight="1">
      <c r="A170" s="83" t="s">
        <v>5663</v>
      </c>
      <c r="B170" s="83">
        <v>25.0</v>
      </c>
      <c r="C170" s="83"/>
      <c r="D170" s="335" t="s">
        <v>5908</v>
      </c>
      <c r="E170" s="363"/>
      <c r="F170" s="363"/>
      <c r="G170" s="363">
        <v>4.0</v>
      </c>
      <c r="H170" s="363"/>
      <c r="I170" s="363"/>
      <c r="J170" s="363"/>
      <c r="K170" s="363">
        <v>4.0</v>
      </c>
      <c r="L170" s="365" t="str">
        <v>Ward no. About 25 works in the repair of municipal hospitals and schools</v>
      </c>
    </row>
    <row r="171" ht="30.0" customHeight="1">
      <c r="A171" s="83" t="s">
        <v>5916</v>
      </c>
      <c r="B171" s="83">
        <v>25.0</v>
      </c>
      <c r="C171" s="83"/>
      <c r="D171" s="335" t="s">
        <v>5918</v>
      </c>
      <c r="E171" s="363"/>
      <c r="F171" s="363"/>
      <c r="G171" s="363">
        <v>4.0</v>
      </c>
      <c r="H171" s="363"/>
      <c r="I171" s="363"/>
      <c r="J171" s="363"/>
      <c r="K171" s="363">
        <v>4.0</v>
      </c>
      <c r="L171" s="365" t="str">
        <v>Ward no. About 25 works in the area of ​​repair PMC Colony</v>
      </c>
    </row>
    <row r="172" ht="30.0" customHeight="1">
      <c r="A172" s="83" t="s">
        <v>6281</v>
      </c>
      <c r="B172" s="83">
        <v>25.0</v>
      </c>
      <c r="C172" s="83"/>
      <c r="D172" s="335" t="s">
        <v>6286</v>
      </c>
      <c r="E172" s="363"/>
      <c r="F172" s="363"/>
      <c r="G172" s="363"/>
      <c r="H172" s="363">
        <v>4.0</v>
      </c>
      <c r="I172" s="363"/>
      <c r="J172" s="363"/>
      <c r="K172" s="363">
        <v>4.0</v>
      </c>
      <c r="L172" s="365" t="str">
        <v>Ward no. 25 vadaravadi area to fix the toilet and bathroom</v>
      </c>
    </row>
    <row r="173" ht="30.0" customHeight="1">
      <c r="A173" s="83" t="s">
        <v>6301</v>
      </c>
      <c r="B173" s="83">
        <v>25.0</v>
      </c>
      <c r="C173" s="83"/>
      <c r="D173" s="335" t="s">
        <v>6303</v>
      </c>
      <c r="E173" s="363"/>
      <c r="F173" s="363"/>
      <c r="G173" s="363"/>
      <c r="H173" s="363">
        <v>4.0</v>
      </c>
      <c r="I173" s="363"/>
      <c r="J173" s="363"/>
      <c r="K173" s="363">
        <v>4.0</v>
      </c>
      <c r="L173" s="365" t="str">
        <v>Ward no. Concrete floor area and 25 ramosivadi and vetalanagara</v>
      </c>
    </row>
    <row r="174" ht="30.0" customHeight="1">
      <c r="A174" s="83" t="s">
        <v>6313</v>
      </c>
      <c r="B174" s="83">
        <v>25.0</v>
      </c>
      <c r="C174" s="83"/>
      <c r="D174" s="335" t="s">
        <v>6318</v>
      </c>
      <c r="E174" s="363"/>
      <c r="F174" s="363">
        <v>4.0</v>
      </c>
      <c r="G174" s="363"/>
      <c r="H174" s="363"/>
      <c r="I174" s="363"/>
      <c r="J174" s="363"/>
      <c r="K174" s="363">
        <v>4.0</v>
      </c>
      <c r="L174" s="365" t="str">
        <v>Ward no. Toilets in the 25 schools, hospitals etc. Electrical wiring to be done here</v>
      </c>
    </row>
    <row r="175" ht="30.0" customHeight="1">
      <c r="A175" s="83" t="s">
        <v>7004</v>
      </c>
      <c r="B175" s="83">
        <v>25.0</v>
      </c>
      <c r="C175" s="83"/>
      <c r="D175" s="335" t="s">
        <v>7009</v>
      </c>
      <c r="E175" s="363"/>
      <c r="F175" s="363">
        <v>4.0</v>
      </c>
      <c r="G175" s="363"/>
      <c r="H175" s="363"/>
      <c r="I175" s="363"/>
      <c r="J175" s="363"/>
      <c r="K175" s="363">
        <v>4.0</v>
      </c>
      <c r="L175" s="365" t="str">
        <v>Ward no. 25 works in progress related to various places of power</v>
      </c>
    </row>
    <row r="176">
      <c r="A176" s="83" t="s">
        <v>7013</v>
      </c>
      <c r="B176" s="83">
        <v>25.0</v>
      </c>
      <c r="C176" s="83"/>
      <c r="D176" s="335" t="s">
        <v>7015</v>
      </c>
      <c r="E176" s="363"/>
      <c r="F176" s="363"/>
      <c r="G176" s="363"/>
      <c r="H176" s="363"/>
      <c r="I176" s="363"/>
      <c r="J176" s="363">
        <v>4.0</v>
      </c>
      <c r="K176" s="363">
        <v>4.0</v>
      </c>
      <c r="L176" s="365" t="str">
        <v>Ward no. 25 in the chamber to be repaired in various places menahola</v>
      </c>
    </row>
    <row r="177" ht="30.0" customHeight="1">
      <c r="A177" s="83" t="s">
        <v>7017</v>
      </c>
      <c r="B177" s="83">
        <v>25.0</v>
      </c>
      <c r="C177" s="83"/>
      <c r="D177" s="335" t="s">
        <v>7019</v>
      </c>
      <c r="E177" s="363"/>
      <c r="F177" s="363"/>
      <c r="G177" s="363"/>
      <c r="H177" s="363"/>
      <c r="I177" s="363"/>
      <c r="J177" s="363">
        <v>4.0</v>
      </c>
      <c r="K177" s="363">
        <v>4.0</v>
      </c>
      <c r="L177" s="365" t="str">
        <v>Ward no. 25 in various locations in the old drainage line to be repaired</v>
      </c>
    </row>
    <row r="178">
      <c r="A178" s="83"/>
      <c r="B178" s="83">
        <v>25.0</v>
      </c>
      <c r="C178" s="83"/>
      <c r="D178" s="335"/>
      <c r="E178" s="363"/>
      <c r="F178" s="363"/>
      <c r="G178" s="363"/>
      <c r="H178" s="363"/>
      <c r="I178" s="363"/>
      <c r="J178" s="363"/>
      <c r="K178" s="363"/>
      <c r="L178" s="365" t="str">
        <v/>
      </c>
    </row>
    <row r="179">
      <c r="A179" s="83"/>
      <c r="B179" s="83">
        <v>25.0</v>
      </c>
      <c r="C179" s="83"/>
      <c r="D179" s="335" t="s">
        <v>3590</v>
      </c>
      <c r="E179" s="363">
        <v>8.0</v>
      </c>
      <c r="F179" s="363">
        <v>8.0</v>
      </c>
      <c r="G179" s="363">
        <v>8.0</v>
      </c>
      <c r="H179" s="363">
        <v>8.0</v>
      </c>
      <c r="I179" s="363"/>
      <c r="J179" s="363">
        <v>8.0</v>
      </c>
      <c r="K179" s="363">
        <v>40.0</v>
      </c>
      <c r="L179" s="365" t="str">
        <v>Total sum</v>
      </c>
    </row>
    <row r="180">
      <c r="A180" s="83"/>
      <c r="B180" s="83"/>
      <c r="C180" s="83"/>
      <c r="D180" s="335"/>
      <c r="E180" s="363"/>
      <c r="F180" s="363"/>
      <c r="G180" s="363"/>
      <c r="H180" s="363"/>
      <c r="I180" s="363"/>
      <c r="J180" s="363"/>
      <c r="K180" s="363"/>
      <c r="L180" s="365" t="str">
        <v/>
      </c>
    </row>
    <row r="181" ht="30.0" customHeight="1">
      <c r="A181" s="83" t="s">
        <v>7028</v>
      </c>
      <c r="B181" s="83">
        <v>36.0</v>
      </c>
      <c r="C181" s="83"/>
      <c r="D181" s="335" t="s">
        <v>7029</v>
      </c>
      <c r="E181" s="363">
        <v>4.0</v>
      </c>
      <c r="F181" s="363"/>
      <c r="G181" s="363"/>
      <c r="H181" s="363"/>
      <c r="I181" s="363"/>
      <c r="J181" s="363"/>
      <c r="K181" s="363">
        <v>4.0</v>
      </c>
      <c r="L181" s="365" t="str">
        <v>Ward no. 36 aryabhusana they Concrete cement road Gupte Hospital</v>
      </c>
    </row>
    <row r="182">
      <c r="A182" s="83" t="s">
        <v>7032</v>
      </c>
      <c r="B182" s="83">
        <v>36.0</v>
      </c>
      <c r="C182" s="83"/>
      <c r="D182" s="335" t="s">
        <v>7033</v>
      </c>
      <c r="E182" s="363">
        <v>4.0</v>
      </c>
      <c r="F182" s="363"/>
      <c r="G182" s="363"/>
      <c r="H182" s="363"/>
      <c r="I182" s="363"/>
      <c r="J182" s="363"/>
      <c r="K182" s="363">
        <v>4.0</v>
      </c>
      <c r="L182" s="365" t="str">
        <v>Division No. 36 in the pavements of concrete saidapattya</v>
      </c>
    </row>
    <row r="183" ht="30.0" customHeight="1">
      <c r="A183" s="83" t="s">
        <v>7036</v>
      </c>
      <c r="B183" s="83">
        <v>36.0</v>
      </c>
      <c r="C183" s="83"/>
      <c r="D183" s="335" t="s">
        <v>7037</v>
      </c>
      <c r="E183" s="363"/>
      <c r="F183" s="363"/>
      <c r="G183" s="363">
        <v>4.0</v>
      </c>
      <c r="H183" s="363"/>
      <c r="I183" s="363"/>
      <c r="J183" s="363"/>
      <c r="K183" s="363">
        <v>4.0</v>
      </c>
      <c r="L183" s="365" t="str">
        <v>Ward no. About 36 works in the repair of municipal hospitals and schools</v>
      </c>
    </row>
    <row r="184" ht="30.0" customHeight="1">
      <c r="A184" s="83" t="s">
        <v>7040</v>
      </c>
      <c r="B184" s="83">
        <v>36.0</v>
      </c>
      <c r="C184" s="83"/>
      <c r="D184" s="335" t="s">
        <v>7042</v>
      </c>
      <c r="E184" s="363"/>
      <c r="F184" s="363"/>
      <c r="G184" s="363">
        <v>4.0</v>
      </c>
      <c r="H184" s="363"/>
      <c r="I184" s="363"/>
      <c r="J184" s="363"/>
      <c r="K184" s="363">
        <v>4.0</v>
      </c>
      <c r="L184" s="365" t="str">
        <v>Ward no. About 36 works in savaraka memorial statue to be repaired</v>
      </c>
    </row>
    <row r="185" ht="30.0" customHeight="1">
      <c r="A185" s="83" t="s">
        <v>7045</v>
      </c>
      <c r="B185" s="83">
        <v>36.0</v>
      </c>
      <c r="C185" s="83"/>
      <c r="D185" s="335" t="s">
        <v>7046</v>
      </c>
      <c r="E185" s="363"/>
      <c r="F185" s="363"/>
      <c r="G185" s="363"/>
      <c r="H185" s="363">
        <v>4.0</v>
      </c>
      <c r="I185" s="363"/>
      <c r="J185" s="363"/>
      <c r="K185" s="363">
        <v>4.0</v>
      </c>
      <c r="L185" s="365" t="str">
        <v>Ward no. 36 khilarevadi and correct Bhalekar plot in the toilet and bathroom</v>
      </c>
    </row>
    <row r="186" ht="30.0" customHeight="1">
      <c r="A186" s="83" t="s">
        <v>7049</v>
      </c>
      <c r="B186" s="83">
        <v>36.0</v>
      </c>
      <c r="C186" s="83"/>
      <c r="D186" s="335" t="s">
        <v>7050</v>
      </c>
      <c r="E186" s="363"/>
      <c r="F186" s="363"/>
      <c r="G186" s="363"/>
      <c r="H186" s="363">
        <v>4.0</v>
      </c>
      <c r="I186" s="363"/>
      <c r="J186" s="363"/>
      <c r="K186" s="363">
        <v>4.0</v>
      </c>
      <c r="L186" s="365" t="str">
        <v>Ward no. 36 Balkawade habitation, khilarevasti, Bhalekar plot in gallibola Concrete karane</v>
      </c>
    </row>
    <row r="187" ht="30.0" customHeight="1">
      <c r="A187" s="83" t="s">
        <v>7053</v>
      </c>
      <c r="B187" s="83">
        <v>36.0</v>
      </c>
      <c r="C187" s="83"/>
      <c r="D187" s="335" t="s">
        <v>7054</v>
      </c>
      <c r="E187" s="363"/>
      <c r="F187" s="363">
        <v>4.0</v>
      </c>
      <c r="G187" s="363"/>
      <c r="H187" s="363"/>
      <c r="I187" s="363"/>
      <c r="J187" s="363"/>
      <c r="K187" s="363">
        <v>4.0</v>
      </c>
      <c r="L187" s="365" t="str">
        <v>Ward no. 36 works in various locations to improve light system</v>
      </c>
    </row>
    <row r="188" ht="30.0" customHeight="1">
      <c r="A188" s="83" t="s">
        <v>7056</v>
      </c>
      <c r="B188" s="83">
        <v>36.0</v>
      </c>
      <c r="C188" s="83"/>
      <c r="D188" s="335" t="s">
        <v>7057</v>
      </c>
      <c r="E188" s="363"/>
      <c r="F188" s="363">
        <v>4.0</v>
      </c>
      <c r="G188" s="363"/>
      <c r="H188" s="363"/>
      <c r="I188" s="363"/>
      <c r="J188" s="363"/>
      <c r="K188" s="363">
        <v>4.0</v>
      </c>
      <c r="L188" s="365" t="str">
        <v>Ward no. 36 different locations in Bad jankssana box, feeder pillars, cable and other electrical works</v>
      </c>
    </row>
    <row r="189">
      <c r="A189" s="83" t="s">
        <v>7058</v>
      </c>
      <c r="B189" s="83">
        <v>36.0</v>
      </c>
      <c r="C189" s="83"/>
      <c r="D189" s="335" t="s">
        <v>7061</v>
      </c>
      <c r="E189" s="363"/>
      <c r="F189" s="363"/>
      <c r="G189" s="363"/>
      <c r="H189" s="363"/>
      <c r="I189" s="363"/>
      <c r="J189" s="363">
        <v>4.0</v>
      </c>
      <c r="K189" s="363">
        <v>4.0</v>
      </c>
      <c r="L189" s="365" t="str">
        <v>Ward no. 36 in the chamber to be repaired in various places menahola</v>
      </c>
    </row>
    <row r="190" ht="30.0" customHeight="1">
      <c r="A190" s="83" t="s">
        <v>7063</v>
      </c>
      <c r="B190" s="83">
        <v>36.0</v>
      </c>
      <c r="C190" s="83"/>
      <c r="D190" s="335" t="s">
        <v>7066</v>
      </c>
      <c r="E190" s="363"/>
      <c r="F190" s="363"/>
      <c r="G190" s="363"/>
      <c r="H190" s="363"/>
      <c r="I190" s="363"/>
      <c r="J190" s="363">
        <v>4.0</v>
      </c>
      <c r="K190" s="363">
        <v>4.0</v>
      </c>
      <c r="L190" s="365" t="str">
        <v>Ward no. 36 in the drainage area of ​​the office of the cast line memory Mars gold</v>
      </c>
    </row>
    <row r="191">
      <c r="A191" s="83"/>
      <c r="B191" s="83">
        <v>36.0</v>
      </c>
      <c r="C191" s="83"/>
      <c r="D191" s="335"/>
      <c r="E191" s="363"/>
      <c r="F191" s="363"/>
      <c r="G191" s="363"/>
      <c r="H191" s="363"/>
      <c r="I191" s="363"/>
      <c r="J191" s="363"/>
      <c r="K191" s="363"/>
      <c r="L191" s="365" t="str">
        <v/>
      </c>
    </row>
    <row r="192">
      <c r="A192" s="83"/>
      <c r="B192" s="83">
        <v>36.0</v>
      </c>
      <c r="C192" s="83"/>
      <c r="D192" s="335" t="s">
        <v>3590</v>
      </c>
      <c r="E192" s="363">
        <v>8.0</v>
      </c>
      <c r="F192" s="363">
        <v>8.0</v>
      </c>
      <c r="G192" s="363">
        <v>8.0</v>
      </c>
      <c r="H192" s="363">
        <v>8.0</v>
      </c>
      <c r="I192" s="363"/>
      <c r="J192" s="363">
        <v>8.0</v>
      </c>
      <c r="K192" s="363">
        <v>40.0</v>
      </c>
      <c r="L192" s="365" t="str">
        <v>Total sum</v>
      </c>
    </row>
    <row r="193">
      <c r="A193" s="83"/>
      <c r="B193" s="83"/>
      <c r="C193" s="83"/>
      <c r="D193" s="335"/>
      <c r="E193" s="363"/>
      <c r="F193" s="363"/>
      <c r="G193" s="363"/>
      <c r="H193" s="363"/>
      <c r="I193" s="363"/>
      <c r="J193" s="363"/>
      <c r="K193" s="363"/>
      <c r="L193" s="365" t="str">
        <v/>
      </c>
    </row>
    <row r="194">
      <c r="A194" s="83"/>
      <c r="B194" s="83"/>
      <c r="C194" s="83"/>
      <c r="D194" s="335" t="s">
        <v>7084</v>
      </c>
      <c r="E194" s="363">
        <v>44.0</v>
      </c>
      <c r="F194" s="363">
        <v>48.0</v>
      </c>
      <c r="G194" s="363">
        <v>52.0</v>
      </c>
      <c r="H194" s="363">
        <v>48.0</v>
      </c>
      <c r="I194" s="363"/>
      <c r="J194" s="363">
        <v>48.0</v>
      </c>
      <c r="K194" s="363">
        <v>240.0</v>
      </c>
      <c r="L194" s="365" t="str">
        <v>Total dissolved Road Regional Office coming</v>
      </c>
    </row>
    <row r="195" ht="15.75" customHeight="1">
      <c r="A195" s="154"/>
      <c r="B195" s="154"/>
      <c r="C195" s="154"/>
      <c r="D195" s="370"/>
      <c r="E195" s="371"/>
      <c r="F195" s="371"/>
      <c r="G195" s="371"/>
      <c r="H195" s="371"/>
      <c r="I195" s="371"/>
      <c r="J195" s="371"/>
      <c r="K195" s="371"/>
      <c r="L195" s="365" t="str">
        <v/>
      </c>
    </row>
    <row r="196" ht="15.75" customHeight="1">
      <c r="A196" s="83"/>
      <c r="B196" s="83"/>
      <c r="C196" s="83"/>
      <c r="D196" s="335" t="s">
        <v>4059</v>
      </c>
      <c r="E196" s="363"/>
      <c r="F196" s="363"/>
      <c r="G196" s="363"/>
      <c r="H196" s="363"/>
      <c r="I196" s="363"/>
      <c r="J196" s="363"/>
      <c r="K196" s="363"/>
      <c r="L196" s="365" t="str">
        <v>Lalita karvenagara regional office</v>
      </c>
    </row>
    <row r="197">
      <c r="A197" s="83"/>
      <c r="B197" s="83"/>
      <c r="C197" s="83"/>
      <c r="D197" s="335"/>
      <c r="E197" s="363"/>
      <c r="F197" s="363"/>
      <c r="G197" s="363"/>
      <c r="H197" s="363"/>
      <c r="I197" s="363"/>
      <c r="J197" s="363"/>
      <c r="K197" s="363"/>
      <c r="L197" s="365" t="str">
        <v/>
      </c>
    </row>
    <row r="198">
      <c r="A198" s="83" t="s">
        <v>7098</v>
      </c>
      <c r="B198" s="83">
        <v>30.0</v>
      </c>
      <c r="C198" s="83"/>
      <c r="D198" s="335" t="s">
        <v>7099</v>
      </c>
      <c r="E198" s="363">
        <v>4.0</v>
      </c>
      <c r="F198" s="363"/>
      <c r="G198" s="363"/>
      <c r="H198" s="363"/>
      <c r="I198" s="363"/>
      <c r="J198" s="363"/>
      <c r="K198" s="363">
        <v>4.0</v>
      </c>
      <c r="L198" s="365" t="str">
        <v>To repair roads in various places</v>
      </c>
    </row>
    <row r="199" ht="30.0" customHeight="1">
      <c r="A199" s="83" t="s">
        <v>7102</v>
      </c>
      <c r="B199" s="83">
        <v>30.0</v>
      </c>
      <c r="C199" s="83"/>
      <c r="D199" s="335" t="s">
        <v>7103</v>
      </c>
      <c r="E199" s="363"/>
      <c r="F199" s="363"/>
      <c r="G199" s="363">
        <v>2.4</v>
      </c>
      <c r="H199" s="363"/>
      <c r="I199" s="363"/>
      <c r="J199" s="363"/>
      <c r="K199" s="363">
        <v>2.4</v>
      </c>
      <c r="L199" s="365" t="str">
        <v>Prakra various development works at 30 municipal schools in digambaravadi</v>
      </c>
    </row>
    <row r="200" ht="30.0" customHeight="1">
      <c r="A200" s="83" t="s">
        <v>7106</v>
      </c>
      <c r="B200" s="83">
        <v>30.0</v>
      </c>
      <c r="C200" s="83" t="s">
        <v>1714</v>
      </c>
      <c r="D200" s="335" t="s">
        <v>7108</v>
      </c>
      <c r="E200" s="363"/>
      <c r="F200" s="363"/>
      <c r="G200" s="363"/>
      <c r="H200" s="363">
        <v>2.4</v>
      </c>
      <c r="I200" s="363"/>
      <c r="J200" s="363"/>
      <c r="K200" s="363">
        <v>2.4</v>
      </c>
      <c r="L200" s="365" t="str">
        <v>About 30 works in the public toilets prakra repair and upgrade.</v>
      </c>
    </row>
    <row r="201" ht="30.0" customHeight="1">
      <c r="A201" s="83" t="s">
        <v>7112</v>
      </c>
      <c r="B201" s="83">
        <v>30.0</v>
      </c>
      <c r="C201" s="83" t="s">
        <v>1714</v>
      </c>
      <c r="D201" s="335" t="s">
        <v>7114</v>
      </c>
      <c r="E201" s="363"/>
      <c r="F201" s="363"/>
      <c r="G201" s="363"/>
      <c r="H201" s="363">
        <v>4.0</v>
      </c>
      <c r="I201" s="363"/>
      <c r="J201" s="363"/>
      <c r="K201" s="363">
        <v>4.0</v>
      </c>
      <c r="L201" s="365" t="str">
        <v>Prakra .30 in vadaravadi, gavani, related to drainage works at the labor colony</v>
      </c>
    </row>
    <row r="202" ht="75.0" customHeight="1">
      <c r="A202" s="83" t="s">
        <v>7118</v>
      </c>
      <c r="B202" s="83" t="s">
        <v>7083</v>
      </c>
      <c r="C202" s="83" t="s">
        <v>1714</v>
      </c>
      <c r="D202" s="335" t="s">
        <v>7120</v>
      </c>
      <c r="E202" s="363"/>
      <c r="F202" s="363"/>
      <c r="G202" s="363"/>
      <c r="H202" s="363">
        <v>4.0</v>
      </c>
      <c r="I202" s="363"/>
      <c r="J202" s="363"/>
      <c r="K202" s="363">
        <v>4.0</v>
      </c>
      <c r="L202" s="365" t="str">
        <v>Labor jnanadipa company karvenagara Pune sanam 52 and 53 vadaravasti tenement No.2 at sewage drainage laina x000D_ sacu new prices
Putting</v>
      </c>
    </row>
    <row r="203" ht="30.0" customHeight="1">
      <c r="A203" s="83" t="s">
        <v>7123</v>
      </c>
      <c r="B203" s="83">
        <v>30.0</v>
      </c>
      <c r="C203" s="83" t="s">
        <v>1714</v>
      </c>
      <c r="D203" s="335" t="s">
        <v>7125</v>
      </c>
      <c r="E203" s="363"/>
      <c r="F203" s="363"/>
      <c r="G203" s="363"/>
      <c r="H203" s="363">
        <v>4.0</v>
      </c>
      <c r="I203" s="363"/>
      <c r="J203" s="363"/>
      <c r="K203" s="363">
        <v>4.0</v>
      </c>
      <c r="L203" s="365" t="str">
        <v>Workers torch friend circle sanam 53 tenement No.1 vadaravasti karvenagara Corrections drainage line already Pune 52</v>
      </c>
    </row>
    <row r="204">
      <c r="A204" s="83" t="s">
        <v>7129</v>
      </c>
      <c r="B204" s="83">
        <v>30.0</v>
      </c>
      <c r="C204" s="83"/>
      <c r="D204" s="335" t="s">
        <v>7130</v>
      </c>
      <c r="E204" s="363"/>
      <c r="F204" s="363"/>
      <c r="G204" s="363"/>
      <c r="H204" s="363"/>
      <c r="I204" s="363"/>
      <c r="J204" s="363">
        <v>2.4</v>
      </c>
      <c r="K204" s="363">
        <v>2.4</v>
      </c>
      <c r="L204" s="365" t="str">
        <v>Prakra in 30 different places to cleaning sewers</v>
      </c>
    </row>
    <row r="205" ht="30.0" customHeight="1">
      <c r="A205" s="83" t="s">
        <v>7133</v>
      </c>
      <c r="B205" s="83">
        <v>30.0</v>
      </c>
      <c r="C205" s="83"/>
      <c r="D205" s="335" t="s">
        <v>7134</v>
      </c>
      <c r="E205" s="363"/>
      <c r="F205" s="363">
        <v>1.6</v>
      </c>
      <c r="G205" s="363"/>
      <c r="H205" s="363"/>
      <c r="I205" s="363"/>
      <c r="J205" s="363"/>
      <c r="K205" s="363">
        <v>1.6</v>
      </c>
      <c r="L205" s="365" t="str">
        <v>Prakra .30 B siddhakala Society Raja Yoga Society tirupatinagara to campus lighting</v>
      </c>
    </row>
    <row r="206">
      <c r="A206" s="83"/>
      <c r="B206" s="83">
        <v>30.0</v>
      </c>
      <c r="C206" s="83"/>
      <c r="D206" s="335"/>
      <c r="E206" s="363"/>
      <c r="F206" s="363"/>
      <c r="G206" s="363"/>
      <c r="H206" s="363"/>
      <c r="I206" s="363"/>
      <c r="J206" s="363"/>
      <c r="K206" s="363"/>
      <c r="L206" s="365" t="str">
        <v/>
      </c>
    </row>
    <row r="207">
      <c r="A207" s="83"/>
      <c r="B207" s="83">
        <v>30.0</v>
      </c>
      <c r="C207" s="83"/>
      <c r="D207" s="335" t="s">
        <v>3590</v>
      </c>
      <c r="E207" s="363">
        <v>4.0</v>
      </c>
      <c r="F207" s="363">
        <v>1.6</v>
      </c>
      <c r="G207" s="363">
        <v>2.4</v>
      </c>
      <c r="H207" s="363">
        <v>14.4</v>
      </c>
      <c r="I207" s="363"/>
      <c r="J207" s="363">
        <v>2.4</v>
      </c>
      <c r="K207" s="363">
        <v>24.8</v>
      </c>
      <c r="L207" s="365" t="str">
        <v>Total sum</v>
      </c>
    </row>
    <row r="208">
      <c r="A208" s="83"/>
      <c r="B208" s="83"/>
      <c r="C208" s="83"/>
      <c r="D208" s="335"/>
      <c r="E208" s="363"/>
      <c r="F208" s="363"/>
      <c r="G208" s="363"/>
      <c r="H208" s="363"/>
      <c r="I208" s="363"/>
      <c r="J208" s="363"/>
      <c r="K208" s="363"/>
      <c r="L208" s="365" t="str">
        <v/>
      </c>
    </row>
    <row r="209">
      <c r="A209" s="83" t="s">
        <v>7153</v>
      </c>
      <c r="B209" s="83">
        <v>31.0</v>
      </c>
      <c r="C209" s="83"/>
      <c r="D209" s="335" t="s">
        <v>7158</v>
      </c>
      <c r="E209" s="363">
        <v>4.0</v>
      </c>
      <c r="F209" s="363"/>
      <c r="G209" s="363"/>
      <c r="H209" s="363"/>
      <c r="I209" s="363"/>
      <c r="J209" s="363"/>
      <c r="K209" s="363">
        <v>4.0</v>
      </c>
      <c r="L209" s="365" t="str">
        <v>Indstriyala Sosa., Front, malavadi roads durustikarane</v>
      </c>
    </row>
    <row r="210" ht="30.0" customHeight="1">
      <c r="A210" s="83" t="s">
        <v>7160</v>
      </c>
      <c r="B210" s="83">
        <v>31.0</v>
      </c>
      <c r="C210" s="83"/>
      <c r="D210" s="335" t="s">
        <v>7164</v>
      </c>
      <c r="E210" s="363"/>
      <c r="F210" s="363"/>
      <c r="G210" s="363">
        <v>4.0</v>
      </c>
      <c r="H210" s="363"/>
      <c r="I210" s="363"/>
      <c r="J210" s="363"/>
      <c r="K210" s="363">
        <v>4.0</v>
      </c>
      <c r="L210" s="365" t="str">
        <v>Maintenance and repairs of schools Municipal Affairs Division works in No. 31.</v>
      </c>
    </row>
    <row r="211" ht="30.0" customHeight="1">
      <c r="A211" s="83" t="s">
        <v>7172</v>
      </c>
      <c r="B211" s="83">
        <v>31.0</v>
      </c>
      <c r="C211" s="83" t="s">
        <v>1714</v>
      </c>
      <c r="D211" s="335" t="s">
        <v>7175</v>
      </c>
      <c r="E211" s="363"/>
      <c r="F211" s="363"/>
      <c r="G211" s="363"/>
      <c r="H211" s="363">
        <v>4.0</v>
      </c>
      <c r="I211" s="363"/>
      <c r="J211" s="363"/>
      <c r="K211" s="363">
        <v>4.0</v>
      </c>
      <c r="L211" s="365" t="str">
        <v>The Division works to improve public toilets in related amendment No. 31.</v>
      </c>
    </row>
    <row r="212" ht="30.0" customHeight="1">
      <c r="A212" s="83" t="s">
        <v>7181</v>
      </c>
      <c r="B212" s="83">
        <v>31.0</v>
      </c>
      <c r="C212" s="83" t="s">
        <v>1714</v>
      </c>
      <c r="D212" s="335" t="s">
        <v>7182</v>
      </c>
      <c r="E212" s="363"/>
      <c r="F212" s="363"/>
      <c r="G212" s="363"/>
      <c r="H212" s="363">
        <v>4.0</v>
      </c>
      <c r="I212" s="363"/>
      <c r="J212" s="363"/>
      <c r="K212" s="363">
        <v>4.0</v>
      </c>
      <c r="L212" s="365" t="str">
        <v>Ward No. 31 in Ramnagar (gavani) related to drainage improvement works at.</v>
      </c>
    </row>
    <row r="213">
      <c r="A213" s="83" t="s">
        <v>7186</v>
      </c>
      <c r="B213" s="83">
        <v>31.0</v>
      </c>
      <c r="C213" s="83" t="s">
        <v>1714</v>
      </c>
      <c r="D213" s="335" t="s">
        <v>7189</v>
      </c>
      <c r="E213" s="363"/>
      <c r="F213" s="363"/>
      <c r="G213" s="363"/>
      <c r="H213" s="363"/>
      <c r="I213" s="363"/>
      <c r="J213" s="363">
        <v>4.0</v>
      </c>
      <c r="K213" s="363">
        <v>4.0</v>
      </c>
      <c r="L213" s="365" t="str">
        <v>Amend sewage from indstriyala Society.</v>
      </c>
    </row>
    <row r="214" ht="60.0" customHeight="1">
      <c r="A214" s="83" t="s">
        <v>7192</v>
      </c>
      <c r="B214" s="83" t="s">
        <v>4164</v>
      </c>
      <c r="C214" s="83"/>
      <c r="D214" s="335" t="s">
        <v>7197</v>
      </c>
      <c r="E214" s="363"/>
      <c r="F214" s="363">
        <v>4.0</v>
      </c>
      <c r="G214" s="363"/>
      <c r="H214" s="363"/>
      <c r="I214" s="363"/>
      <c r="J214" s="363"/>
      <c r="K214" s="363">
        <v>4.0</v>
      </c>
      <c r="L214" s="365" t="str">
        <v>Ramnagar area Street Light sudharana x000D_
Matters related</v>
      </c>
    </row>
    <row r="215">
      <c r="A215" s="83"/>
      <c r="B215" s="83">
        <v>31.0</v>
      </c>
      <c r="C215" s="83"/>
      <c r="D215" s="335"/>
      <c r="E215" s="363"/>
      <c r="F215" s="363"/>
      <c r="G215" s="363"/>
      <c r="H215" s="363"/>
      <c r="I215" s="363"/>
      <c r="J215" s="363"/>
      <c r="K215" s="363"/>
      <c r="L215" s="365" t="str">
        <v/>
      </c>
    </row>
    <row r="216">
      <c r="A216" s="83"/>
      <c r="B216" s="83">
        <v>31.0</v>
      </c>
      <c r="C216" s="83"/>
      <c r="D216" s="335" t="s">
        <v>3590</v>
      </c>
      <c r="E216" s="363">
        <v>4.0</v>
      </c>
      <c r="F216" s="363">
        <v>4.0</v>
      </c>
      <c r="G216" s="363">
        <v>4.0</v>
      </c>
      <c r="H216" s="363">
        <v>8.0</v>
      </c>
      <c r="I216" s="363"/>
      <c r="J216" s="363">
        <v>4.0</v>
      </c>
      <c r="K216" s="363">
        <v>24.0</v>
      </c>
      <c r="L216" s="365" t="str">
        <v>Total sum</v>
      </c>
    </row>
    <row r="217">
      <c r="A217" s="83"/>
      <c r="B217" s="83"/>
      <c r="C217" s="83"/>
      <c r="D217" s="335"/>
      <c r="E217" s="363"/>
      <c r="F217" s="363"/>
      <c r="G217" s="363"/>
      <c r="H217" s="363"/>
      <c r="I217" s="363"/>
      <c r="J217" s="363"/>
      <c r="K217" s="363"/>
      <c r="L217" s="365" t="str">
        <v/>
      </c>
    </row>
    <row r="218">
      <c r="A218" s="83" t="s">
        <v>7212</v>
      </c>
      <c r="B218" s="83">
        <v>32.0</v>
      </c>
      <c r="C218" s="83"/>
      <c r="D218" s="335" t="s">
        <v>7213</v>
      </c>
      <c r="E218" s="363"/>
      <c r="F218" s="363"/>
      <c r="G218" s="363">
        <v>4.0</v>
      </c>
      <c r="H218" s="363"/>
      <c r="I218" s="363"/>
      <c r="J218" s="363"/>
      <c r="K218" s="363">
        <v>4.0</v>
      </c>
      <c r="L218" s="365" t="str">
        <v>Prakra Corrections care clinics and schools in the 32's</v>
      </c>
    </row>
    <row r="219" ht="60.0" customHeight="1">
      <c r="A219" s="83" t="s">
        <v>7217</v>
      </c>
      <c r="B219" s="83" t="s">
        <v>7156</v>
      </c>
      <c r="C219" s="83"/>
      <c r="D219" s="335" t="s">
        <v>7219</v>
      </c>
      <c r="E219" s="363"/>
      <c r="F219" s="363"/>
      <c r="G219" s="363">
        <v>4.0</v>
      </c>
      <c r="H219" s="363"/>
      <c r="I219" s="363"/>
      <c r="J219" s="363"/>
      <c r="K219" s="363">
        <v>4.0</v>
      </c>
      <c r="L219" s="365" t="str">
        <v>Buildings and medium ingaji Painting karuna x000D_
Obtain</v>
      </c>
    </row>
    <row r="220">
      <c r="A220" s="83" t="s">
        <v>7222</v>
      </c>
      <c r="B220" s="83">
        <v>32.0</v>
      </c>
      <c r="C220" s="83" t="s">
        <v>1714</v>
      </c>
      <c r="D220" s="335" t="s">
        <v>7224</v>
      </c>
      <c r="E220" s="363"/>
      <c r="F220" s="363"/>
      <c r="G220" s="363"/>
      <c r="H220" s="363">
        <v>4.0</v>
      </c>
      <c r="I220" s="363"/>
      <c r="J220" s="363"/>
      <c r="K220" s="363">
        <v>4.0</v>
      </c>
      <c r="L220" s="365" t="str">
        <v>Prakra Corrections toilets accessible care in 32</v>
      </c>
    </row>
    <row r="221">
      <c r="A221" s="83" t="s">
        <v>7226</v>
      </c>
      <c r="B221" s="83">
        <v>32.0</v>
      </c>
      <c r="C221" s="83"/>
      <c r="D221" s="335" t="s">
        <v>7228</v>
      </c>
      <c r="E221" s="363"/>
      <c r="F221" s="363"/>
      <c r="G221" s="363"/>
      <c r="H221" s="363"/>
      <c r="I221" s="363"/>
      <c r="J221" s="363">
        <v>4.0</v>
      </c>
      <c r="K221" s="363">
        <v>4.0</v>
      </c>
      <c r="L221" s="365" t="str">
        <v>About diagonal line in the 32 drainage works to prakra</v>
      </c>
    </row>
    <row r="222">
      <c r="A222" s="83" t="s">
        <v>7231</v>
      </c>
      <c r="B222" s="83">
        <v>32.0</v>
      </c>
      <c r="C222" s="83"/>
      <c r="D222" s="335" t="s">
        <v>7232</v>
      </c>
      <c r="E222" s="363"/>
      <c r="F222" s="363">
        <v>4.0</v>
      </c>
      <c r="G222" s="363"/>
      <c r="H222" s="363"/>
      <c r="I222" s="363"/>
      <c r="J222" s="363"/>
      <c r="K222" s="363">
        <v>4.0</v>
      </c>
      <c r="L222" s="365" t="str">
        <v>Upgrading lighting Happy residential colony gosavi</v>
      </c>
    </row>
    <row r="223">
      <c r="A223" s="83"/>
      <c r="B223" s="83">
        <v>32.0</v>
      </c>
      <c r="C223" s="83"/>
      <c r="D223" s="335"/>
      <c r="E223" s="363"/>
      <c r="F223" s="363"/>
      <c r="G223" s="363"/>
      <c r="H223" s="363"/>
      <c r="I223" s="363"/>
      <c r="J223" s="363"/>
      <c r="K223" s="363"/>
      <c r="L223" s="365" t="str">
        <v/>
      </c>
    </row>
    <row r="224">
      <c r="A224" s="83"/>
      <c r="B224" s="83">
        <v>32.0</v>
      </c>
      <c r="C224" s="83"/>
      <c r="D224" s="335" t="s">
        <v>3590</v>
      </c>
      <c r="E224" s="363"/>
      <c r="F224" s="363">
        <v>4.0</v>
      </c>
      <c r="G224" s="363">
        <v>8.0</v>
      </c>
      <c r="H224" s="363">
        <v>4.0</v>
      </c>
      <c r="I224" s="363"/>
      <c r="J224" s="363">
        <v>4.0</v>
      </c>
      <c r="K224" s="363">
        <v>20.0</v>
      </c>
      <c r="L224" s="365" t="str">
        <v>Total sum</v>
      </c>
    </row>
    <row r="225" ht="15.75" customHeight="1">
      <c r="A225" s="154"/>
      <c r="B225" s="154"/>
      <c r="C225" s="154"/>
      <c r="D225" s="370"/>
      <c r="E225" s="371"/>
      <c r="F225" s="371"/>
      <c r="G225" s="371"/>
      <c r="H225" s="371"/>
      <c r="I225" s="371"/>
      <c r="J225" s="371"/>
      <c r="K225" s="371"/>
      <c r="L225" s="365" t="str">
        <v/>
      </c>
    </row>
    <row r="226" ht="15.75" customHeight="1">
      <c r="A226" s="83" t="s">
        <v>7276</v>
      </c>
      <c r="B226" s="83">
        <v>33.0</v>
      </c>
      <c r="C226" s="83" t="s">
        <v>1714</v>
      </c>
      <c r="D226" s="335" t="s">
        <v>7282</v>
      </c>
      <c r="E226" s="363"/>
      <c r="F226" s="363"/>
      <c r="G226" s="363"/>
      <c r="H226" s="363">
        <v>4.0</v>
      </c>
      <c r="I226" s="363"/>
      <c r="J226" s="363"/>
      <c r="K226" s="363">
        <v>4.0</v>
      </c>
      <c r="L226" s="365" t="str">
        <v>Rectangular chamber lay ready in laksminagara</v>
      </c>
    </row>
    <row r="227">
      <c r="A227" s="83" t="s">
        <v>7290</v>
      </c>
      <c r="B227" s="83">
        <v>33.0</v>
      </c>
      <c r="C227" s="83" t="s">
        <v>1714</v>
      </c>
      <c r="D227" s="335" t="s">
        <v>7291</v>
      </c>
      <c r="E227" s="363"/>
      <c r="F227" s="363"/>
      <c r="G227" s="363"/>
      <c r="H227" s="363">
        <v>4.0</v>
      </c>
      <c r="I227" s="363"/>
      <c r="J227" s="363"/>
      <c r="K227" s="363">
        <v>4.0</v>
      </c>
      <c r="L227" s="365" t="str">
        <v>To repair laksminagara colonies toilet</v>
      </c>
    </row>
    <row r="228">
      <c r="A228" s="83" t="s">
        <v>7296</v>
      </c>
      <c r="B228" s="83">
        <v>33.0</v>
      </c>
      <c r="C228" s="83"/>
      <c r="D228" s="335" t="s">
        <v>7298</v>
      </c>
      <c r="E228" s="363"/>
      <c r="F228" s="363"/>
      <c r="G228" s="363"/>
      <c r="H228" s="363"/>
      <c r="I228" s="363"/>
      <c r="J228" s="363">
        <v>4.0</v>
      </c>
      <c r="K228" s="363">
        <v>4.0</v>
      </c>
      <c r="L228" s="365" t="str">
        <v>To repair sravanadhara colonies chamber</v>
      </c>
    </row>
    <row r="229" ht="30.0" customHeight="1">
      <c r="A229" s="83" t="s">
        <v>7314</v>
      </c>
      <c r="B229" s="83">
        <v>33.0</v>
      </c>
      <c r="C229" s="83"/>
      <c r="D229" s="335" t="s">
        <v>7321</v>
      </c>
      <c r="E229" s="363"/>
      <c r="F229" s="363"/>
      <c r="G229" s="363"/>
      <c r="H229" s="363"/>
      <c r="I229" s="363"/>
      <c r="J229" s="363">
        <v>4.0</v>
      </c>
      <c r="K229" s="363">
        <v>4.0</v>
      </c>
      <c r="L229" s="365" t="str">
        <v>Sai enklyu stream using the bridge in front of the mesh to fit in tejasanagara</v>
      </c>
    </row>
    <row r="230" ht="30.0" customHeight="1">
      <c r="A230" s="83" t="s">
        <v>7329</v>
      </c>
      <c r="B230" s="83">
        <v>33.0</v>
      </c>
      <c r="C230" s="83"/>
      <c r="D230" s="335" t="s">
        <v>7333</v>
      </c>
      <c r="E230" s="363"/>
      <c r="F230" s="363">
        <v>4.0</v>
      </c>
      <c r="G230" s="363"/>
      <c r="H230" s="363"/>
      <c r="I230" s="363"/>
      <c r="J230" s="363"/>
      <c r="K230" s="363">
        <v>4.0</v>
      </c>
      <c r="L230" s="365" t="str">
        <v>Manage development of light mall Kothrud Gaonthan sravanadhara gananjaya Society</v>
      </c>
    </row>
    <row r="231">
      <c r="A231" s="83"/>
      <c r="B231" s="83">
        <v>33.0</v>
      </c>
      <c r="C231" s="83"/>
      <c r="D231" s="335"/>
      <c r="E231" s="363"/>
      <c r="F231" s="363"/>
      <c r="G231" s="363"/>
      <c r="H231" s="363"/>
      <c r="I231" s="363"/>
      <c r="J231" s="363"/>
      <c r="K231" s="363"/>
      <c r="L231" s="365" t="str">
        <v/>
      </c>
    </row>
    <row r="232">
      <c r="A232" s="83"/>
      <c r="B232" s="83">
        <v>33.0</v>
      </c>
      <c r="C232" s="83"/>
      <c r="D232" s="335" t="s">
        <v>3590</v>
      </c>
      <c r="E232" s="363"/>
      <c r="F232" s="363">
        <v>4.0</v>
      </c>
      <c r="G232" s="363"/>
      <c r="H232" s="363">
        <v>8.0</v>
      </c>
      <c r="I232" s="363"/>
      <c r="J232" s="363">
        <v>8.0</v>
      </c>
      <c r="K232" s="363">
        <v>20.0</v>
      </c>
      <c r="L232" s="365" t="str">
        <v>Total sum</v>
      </c>
    </row>
    <row r="233">
      <c r="A233" s="83"/>
      <c r="B233" s="83"/>
      <c r="C233" s="83"/>
      <c r="D233" s="335"/>
      <c r="E233" s="363"/>
      <c r="F233" s="363"/>
      <c r="G233" s="363"/>
      <c r="H233" s="363"/>
      <c r="I233" s="363"/>
      <c r="J233" s="363"/>
      <c r="K233" s="363"/>
      <c r="L233" s="365" t="str">
        <v/>
      </c>
    </row>
    <row r="234">
      <c r="A234" s="83" t="s">
        <v>7375</v>
      </c>
      <c r="B234" s="83">
        <v>35.0</v>
      </c>
      <c r="C234" s="83"/>
      <c r="D234" s="335" t="s">
        <v>7381</v>
      </c>
      <c r="E234" s="363"/>
      <c r="F234" s="363"/>
      <c r="G234" s="363">
        <v>4.0</v>
      </c>
      <c r="H234" s="363"/>
      <c r="I234" s="363"/>
      <c r="J234" s="363"/>
      <c r="K234" s="363">
        <v>4.0</v>
      </c>
      <c r="L234" s="365" t="str">
        <v>Division of school reform in dinadayala in No. 35</v>
      </c>
    </row>
    <row r="235" ht="30.0" customHeight="1">
      <c r="A235" s="83" t="s">
        <v>7489</v>
      </c>
      <c r="B235" s="83">
        <v>35.0</v>
      </c>
      <c r="C235" s="83"/>
      <c r="D235" s="335" t="s">
        <v>7494</v>
      </c>
      <c r="E235" s="363"/>
      <c r="F235" s="363"/>
      <c r="G235" s="363"/>
      <c r="H235" s="363">
        <v>4.0</v>
      </c>
      <c r="I235" s="363"/>
      <c r="J235" s="363"/>
      <c r="K235" s="363">
        <v>4.0</v>
      </c>
      <c r="L235" s="365" t="str">
        <v>Prakra 35, works in the public toilets in the repair and upgrade related.</v>
      </c>
    </row>
    <row r="236" ht="30.0" customHeight="1">
      <c r="A236" s="83" t="s">
        <v>7504</v>
      </c>
      <c r="B236" s="83">
        <v>35.0</v>
      </c>
      <c r="C236" s="83"/>
      <c r="D236" s="335" t="s">
        <v>7512</v>
      </c>
      <c r="E236" s="363"/>
      <c r="F236" s="363"/>
      <c r="G236" s="363"/>
      <c r="H236" s="363">
        <v>4.0</v>
      </c>
      <c r="I236" s="363"/>
      <c r="J236" s="363"/>
      <c r="K236" s="363">
        <v>4.0</v>
      </c>
      <c r="L236" s="365" t="str">
        <v>The Division works to improve the drainage area puragrasta and related gavani from No. 35.</v>
      </c>
    </row>
    <row r="237" ht="30.0" customHeight="1">
      <c r="A237" s="83" t="s">
        <v>7527</v>
      </c>
      <c r="B237" s="83">
        <v>35.0</v>
      </c>
      <c r="C237" s="83" t="s">
        <v>1714</v>
      </c>
      <c r="D237" s="335" t="s">
        <v>7529</v>
      </c>
      <c r="E237" s="363"/>
      <c r="F237" s="363"/>
      <c r="G237" s="363"/>
      <c r="H237" s="363">
        <v>4.0</v>
      </c>
      <c r="I237" s="363"/>
      <c r="J237" s="363"/>
      <c r="K237" s="363">
        <v>4.0</v>
      </c>
      <c r="L237" s="365" t="str">
        <v>Prakra amend the public toilets in 35 different places.</v>
      </c>
    </row>
    <row r="238" ht="30.0" customHeight="1">
      <c r="A238" s="83" t="s">
        <v>7534</v>
      </c>
      <c r="B238" s="83">
        <v>35.0</v>
      </c>
      <c r="C238" s="83"/>
      <c r="D238" s="335" t="s">
        <v>7535</v>
      </c>
      <c r="E238" s="363"/>
      <c r="F238" s="363"/>
      <c r="G238" s="363"/>
      <c r="H238" s="363">
        <v>4.0</v>
      </c>
      <c r="I238" s="363"/>
      <c r="J238" s="363"/>
      <c r="K238" s="363">
        <v>4.0</v>
      </c>
      <c r="L238" s="365" t="str">
        <v>Prakra 35 in puragrasta colonies and repair and maintenance drenejalaina chamber in gavani.</v>
      </c>
    </row>
    <row r="239">
      <c r="A239" s="83"/>
      <c r="B239" s="83">
        <v>35.0</v>
      </c>
      <c r="C239" s="83"/>
      <c r="D239" s="335"/>
      <c r="E239" s="363"/>
      <c r="F239" s="363"/>
      <c r="G239" s="363"/>
      <c r="H239" s="363"/>
      <c r="I239" s="363"/>
      <c r="J239" s="363"/>
      <c r="K239" s="363"/>
      <c r="L239" s="365" t="str">
        <v/>
      </c>
    </row>
    <row r="240">
      <c r="A240" s="83"/>
      <c r="B240" s="83">
        <v>35.0</v>
      </c>
      <c r="C240" s="83"/>
      <c r="D240" s="335" t="s">
        <v>3590</v>
      </c>
      <c r="E240" s="363"/>
      <c r="F240" s="363"/>
      <c r="G240" s="363">
        <v>4.0</v>
      </c>
      <c r="H240" s="363">
        <v>16.0</v>
      </c>
      <c r="I240" s="363"/>
      <c r="J240" s="363"/>
      <c r="K240" s="363">
        <v>20.0</v>
      </c>
      <c r="L240" s="365" t="str">
        <v>Total sum</v>
      </c>
    </row>
    <row r="241">
      <c r="A241" s="83"/>
      <c r="B241" s="83"/>
      <c r="C241" s="83"/>
      <c r="D241" s="335"/>
      <c r="E241" s="363"/>
      <c r="F241" s="363"/>
      <c r="G241" s="363"/>
      <c r="H241" s="363"/>
      <c r="I241" s="363"/>
      <c r="J241" s="363"/>
      <c r="K241" s="363"/>
      <c r="L241" s="365" t="str">
        <v/>
      </c>
    </row>
    <row r="242">
      <c r="A242" s="83"/>
      <c r="B242" s="83"/>
      <c r="C242" s="83"/>
      <c r="D242" s="335" t="s">
        <v>4915</v>
      </c>
      <c r="E242" s="363">
        <v>8.0</v>
      </c>
      <c r="F242" s="363">
        <v>13.6</v>
      </c>
      <c r="G242" s="363">
        <v>18.4</v>
      </c>
      <c r="H242" s="363">
        <v>50.4</v>
      </c>
      <c r="I242" s="363"/>
      <c r="J242" s="363">
        <v>18.4</v>
      </c>
      <c r="K242" s="363">
        <v>108.8</v>
      </c>
      <c r="L242" s="365" t="str">
        <v>Lalita karvenagara regional office coming sum</v>
      </c>
    </row>
    <row r="243" ht="15.75" customHeight="1">
      <c r="A243" s="154"/>
      <c r="B243" s="154"/>
      <c r="C243" s="154"/>
      <c r="D243" s="370"/>
      <c r="E243" s="371"/>
      <c r="F243" s="371"/>
      <c r="G243" s="371"/>
      <c r="H243" s="371"/>
      <c r="I243" s="371"/>
      <c r="J243" s="371"/>
      <c r="K243" s="371"/>
      <c r="L243" s="365" t="str">
        <v/>
      </c>
    </row>
    <row r="244" ht="15.75" customHeight="1">
      <c r="A244" s="83"/>
      <c r="B244" s="83"/>
      <c r="C244" s="83"/>
      <c r="D244" s="335" t="s">
        <v>7599</v>
      </c>
      <c r="E244" s="363"/>
      <c r="F244" s="363"/>
      <c r="G244" s="363"/>
      <c r="H244" s="363"/>
      <c r="I244" s="363"/>
      <c r="J244" s="363"/>
      <c r="K244" s="363"/>
      <c r="L244" s="365" t="str">
        <v>Dholepatila Road Regional Office</v>
      </c>
    </row>
    <row r="245">
      <c r="A245" s="83"/>
      <c r="B245" s="83"/>
      <c r="C245" s="83"/>
      <c r="D245" s="335"/>
      <c r="E245" s="363"/>
      <c r="F245" s="363"/>
      <c r="G245" s="363"/>
      <c r="H245" s="363"/>
      <c r="I245" s="363"/>
      <c r="J245" s="363"/>
      <c r="K245" s="363"/>
      <c r="L245" s="365" t="str">
        <v/>
      </c>
    </row>
    <row r="246" ht="30.0" customHeight="1">
      <c r="A246" s="83" t="s">
        <v>7632</v>
      </c>
      <c r="B246" s="83">
        <v>20.0</v>
      </c>
      <c r="C246" s="83" t="s">
        <v>1714</v>
      </c>
      <c r="D246" s="335" t="s">
        <v>7635</v>
      </c>
      <c r="E246" s="363">
        <v>4.0</v>
      </c>
      <c r="F246" s="363"/>
      <c r="G246" s="363"/>
      <c r="H246" s="363"/>
      <c r="I246" s="363"/>
      <c r="J246" s="363"/>
      <c r="K246" s="363">
        <v>4.0</v>
      </c>
      <c r="L246" s="365" t="str">
        <v>Ward No. 20 in the rainy sanam .54 and manage drainage at 55.</v>
      </c>
    </row>
    <row r="247" ht="30.0" customHeight="1">
      <c r="A247" s="83" t="s">
        <v>7646</v>
      </c>
      <c r="B247" s="83">
        <v>20.0</v>
      </c>
      <c r="C247" s="83" t="s">
        <v>1714</v>
      </c>
      <c r="D247" s="335" t="s">
        <v>7653</v>
      </c>
      <c r="E247" s="363">
        <v>4.0</v>
      </c>
      <c r="F247" s="363"/>
      <c r="G247" s="363"/>
      <c r="H247" s="363"/>
      <c r="I247" s="363"/>
      <c r="J247" s="363"/>
      <c r="K247" s="363">
        <v>4.0</v>
      </c>
      <c r="L247" s="365" t="str">
        <v>Ward No. 20 at various places to kokritikarana mundhava.</v>
      </c>
    </row>
    <row r="248" ht="30.0" customHeight="1">
      <c r="A248" s="83" t="s">
        <v>7664</v>
      </c>
      <c r="B248" s="83">
        <v>20.0</v>
      </c>
      <c r="C248" s="83" t="s">
        <v>1714</v>
      </c>
      <c r="D248" s="335" t="s">
        <v>7670</v>
      </c>
      <c r="E248" s="363"/>
      <c r="F248" s="363"/>
      <c r="G248" s="363">
        <v>4.0</v>
      </c>
      <c r="H248" s="363"/>
      <c r="I248" s="363"/>
      <c r="J248" s="363"/>
      <c r="K248" s="363">
        <v>4.0</v>
      </c>
      <c r="L248" s="365" t="str">
        <v>The Division works to develop a variety of schools at No. 20 Shahu Maharaj.</v>
      </c>
    </row>
    <row r="249" ht="30.0" customHeight="1">
      <c r="A249" s="83" t="s">
        <v>7683</v>
      </c>
      <c r="B249" s="83">
        <v>20.0</v>
      </c>
      <c r="C249" s="83" t="s">
        <v>1714</v>
      </c>
      <c r="D249" s="335" t="s">
        <v>7689</v>
      </c>
      <c r="E249" s="363"/>
      <c r="F249" s="363"/>
      <c r="G249" s="363"/>
      <c r="H249" s="363">
        <v>4.0</v>
      </c>
      <c r="I249" s="363"/>
      <c r="J249" s="363"/>
      <c r="K249" s="363">
        <v>4.0</v>
      </c>
      <c r="L249" s="365" t="str">
        <v>Division No. 20 laksminagara to kokritikarana gallibola area.</v>
      </c>
    </row>
    <row r="250" ht="30.0" customHeight="1">
      <c r="A250" s="83" t="s">
        <v>7705</v>
      </c>
      <c r="B250" s="83">
        <v>20.0</v>
      </c>
      <c r="C250" s="83"/>
      <c r="D250" s="335" t="s">
        <v>7708</v>
      </c>
      <c r="E250" s="363"/>
      <c r="F250" s="363">
        <v>4.0</v>
      </c>
      <c r="G250" s="363"/>
      <c r="H250" s="363"/>
      <c r="I250" s="363"/>
      <c r="J250" s="363"/>
      <c r="K250" s="363">
        <v>4.0</v>
      </c>
      <c r="L250" s="365" t="str">
        <v>Ward No. 20 Gadge Chowk to lay sancalanadipa freight between residential badhe.</v>
      </c>
    </row>
    <row r="251" ht="30.0" customHeight="1">
      <c r="A251" s="83" t="s">
        <v>7721</v>
      </c>
      <c r="B251" s="83">
        <v>20.0</v>
      </c>
      <c r="C251" s="83"/>
      <c r="D251" s="335" t="s">
        <v>7729</v>
      </c>
      <c r="E251" s="363"/>
      <c r="F251" s="363">
        <v>4.0</v>
      </c>
      <c r="G251" s="363"/>
      <c r="H251" s="363"/>
      <c r="I251" s="363"/>
      <c r="J251" s="363"/>
      <c r="K251" s="363">
        <v>4.0</v>
      </c>
      <c r="L251" s="365" t="str">
        <v>No. 20 in Division mundhava sanam .51 / 5 kodre raise and put the city at pathadipa pole lights</v>
      </c>
    </row>
    <row r="252" ht="30.0" customHeight="1">
      <c r="A252" s="83" t="s">
        <v>7747</v>
      </c>
      <c r="B252" s="83">
        <v>20.0</v>
      </c>
      <c r="C252" s="83"/>
      <c r="D252" s="335" t="s">
        <v>7749</v>
      </c>
      <c r="E252" s="363"/>
      <c r="F252" s="363">
        <v>4.0</v>
      </c>
      <c r="G252" s="363"/>
      <c r="H252" s="363"/>
      <c r="I252" s="363"/>
      <c r="J252" s="363"/>
      <c r="K252" s="363">
        <v>4.0</v>
      </c>
      <c r="L252" s="365" t="str">
        <v>Ward No. 20 in mundhava toys for small children to settle in the Garden Railway brijakhalila</v>
      </c>
    </row>
    <row r="253" ht="30.0" customHeight="1">
      <c r="A253" s="83" t="s">
        <v>7760</v>
      </c>
      <c r="B253" s="83">
        <v>20.0</v>
      </c>
      <c r="C253" s="83"/>
      <c r="D253" s="335" t="s">
        <v>7768</v>
      </c>
      <c r="E253" s="363"/>
      <c r="F253" s="363">
        <v>4.0</v>
      </c>
      <c r="G253" s="363"/>
      <c r="H253" s="363"/>
      <c r="I253" s="363"/>
      <c r="J253" s="363"/>
      <c r="K253" s="363">
        <v>4.0</v>
      </c>
      <c r="L253" s="365" t="str">
        <v>Ward and learn magarapatatakade from 55 .54 sanam from No. 20 to be installed on the street or 6-pole and lights.</v>
      </c>
    </row>
    <row r="254">
      <c r="A254" s="83" t="s">
        <v>7784</v>
      </c>
      <c r="B254" s="83">
        <v>20.0</v>
      </c>
      <c r="C254" s="83"/>
      <c r="D254" s="335" t="s">
        <v>7788</v>
      </c>
      <c r="E254" s="363"/>
      <c r="F254" s="363"/>
      <c r="G254" s="363">
        <v>4.0</v>
      </c>
      <c r="H254" s="363"/>
      <c r="I254" s="363"/>
      <c r="J254" s="363"/>
      <c r="K254" s="363">
        <v>4.0</v>
      </c>
      <c r="L254" s="365" t="str">
        <v>Division No. 20 in the frame gardens</v>
      </c>
    </row>
    <row r="255">
      <c r="A255" s="83" t="s">
        <v>7791</v>
      </c>
      <c r="B255" s="83">
        <v>20.0</v>
      </c>
      <c r="C255" s="83"/>
      <c r="D255" s="335" t="s">
        <v>7793</v>
      </c>
      <c r="E255" s="363"/>
      <c r="F255" s="363"/>
      <c r="G255" s="363">
        <v>4.0</v>
      </c>
      <c r="H255" s="363"/>
      <c r="I255" s="363"/>
      <c r="J255" s="363"/>
      <c r="K255" s="363">
        <v>4.0</v>
      </c>
      <c r="L255" s="365" t="str">
        <v>Division No. 20 in the construction of shed losses on dasakriya.</v>
      </c>
    </row>
    <row r="256">
      <c r="A256" s="83"/>
      <c r="B256" s="83">
        <v>20.0</v>
      </c>
      <c r="C256" s="83"/>
      <c r="D256" s="335"/>
      <c r="E256" s="363"/>
      <c r="F256" s="363"/>
      <c r="G256" s="363"/>
      <c r="H256" s="363"/>
      <c r="I256" s="363"/>
      <c r="J256" s="363"/>
      <c r="K256" s="363"/>
      <c r="L256" s="365" t="str">
        <v/>
      </c>
    </row>
    <row r="257">
      <c r="A257" s="83"/>
      <c r="B257" s="83">
        <v>20.0</v>
      </c>
      <c r="C257" s="83"/>
      <c r="D257" s="335" t="s">
        <v>3590</v>
      </c>
      <c r="E257" s="363">
        <v>8.0</v>
      </c>
      <c r="F257" s="363">
        <v>16.0</v>
      </c>
      <c r="G257" s="363">
        <v>12.0</v>
      </c>
      <c r="H257" s="363">
        <v>4.0</v>
      </c>
      <c r="I257" s="363"/>
      <c r="J257" s="363"/>
      <c r="K257" s="363">
        <v>40.0</v>
      </c>
      <c r="L257" s="365" t="str">
        <v>Total sum</v>
      </c>
    </row>
    <row r="258">
      <c r="A258" s="83"/>
      <c r="B258" s="83"/>
      <c r="C258" s="83"/>
      <c r="D258" s="335"/>
      <c r="E258" s="363"/>
      <c r="F258" s="363"/>
      <c r="G258" s="363"/>
      <c r="H258" s="363"/>
      <c r="I258" s="363"/>
      <c r="J258" s="363"/>
      <c r="K258" s="363"/>
      <c r="L258" s="365" t="str">
        <v/>
      </c>
    </row>
    <row r="259" ht="30.0" customHeight="1">
      <c r="A259" s="83" t="s">
        <v>7850</v>
      </c>
      <c r="B259" s="83">
        <v>21.0</v>
      </c>
      <c r="C259" s="83"/>
      <c r="D259" s="335" t="s">
        <v>7855</v>
      </c>
      <c r="E259" s="363">
        <v>4.0</v>
      </c>
      <c r="F259" s="363"/>
      <c r="G259" s="363"/>
      <c r="H259" s="363"/>
      <c r="I259" s="363"/>
      <c r="J259" s="363"/>
      <c r="K259" s="363">
        <v>4.0</v>
      </c>
      <c r="L259" s="365" t="str">
        <v>Ward No. dart line wet in mobasa hotel open plot in the inner cities to 21.</v>
      </c>
    </row>
    <row r="260" ht="30.0" customHeight="1">
      <c r="A260" s="83" t="s">
        <v>7868</v>
      </c>
      <c r="B260" s="83">
        <v>21.0</v>
      </c>
      <c r="C260" s="83"/>
      <c r="D260" s="335" t="s">
        <v>7876</v>
      </c>
      <c r="E260" s="363">
        <v>4.0</v>
      </c>
      <c r="F260" s="363"/>
      <c r="G260" s="363"/>
      <c r="H260" s="363"/>
      <c r="I260" s="363"/>
      <c r="J260" s="363"/>
      <c r="K260" s="363">
        <v>4.0</v>
      </c>
      <c r="L260" s="365" t="str">
        <v>Division of parking areas to really rising in the Garden at No. 21.</v>
      </c>
    </row>
    <row r="261" ht="30.0" customHeight="1">
      <c r="A261" s="83" t="s">
        <v>7898</v>
      </c>
      <c r="B261" s="83">
        <v>21.0</v>
      </c>
      <c r="C261" s="83"/>
      <c r="D261" s="335" t="s">
        <v>7900</v>
      </c>
      <c r="E261" s="363"/>
      <c r="F261" s="363"/>
      <c r="G261" s="363"/>
      <c r="H261" s="363"/>
      <c r="I261" s="363">
        <v>4.0</v>
      </c>
      <c r="J261" s="363"/>
      <c r="K261" s="363">
        <v>4.0</v>
      </c>
      <c r="L261" s="365" t="str">
        <v>Ward No. 24 inches of rain to cast gharasejari nalaparyanta line of Shahu Modak garden to live in Mahesh 21.</v>
      </c>
    </row>
    <row r="262" ht="30.0" customHeight="1">
      <c r="A262" s="83" t="s">
        <v>7915</v>
      </c>
      <c r="B262" s="83">
        <v>21.0</v>
      </c>
      <c r="C262" s="83"/>
      <c r="D262" s="335" t="s">
        <v>7925</v>
      </c>
      <c r="E262" s="363"/>
      <c r="F262" s="363">
        <v>4.0</v>
      </c>
      <c r="G262" s="363"/>
      <c r="H262" s="363"/>
      <c r="I262" s="363"/>
      <c r="J262" s="363"/>
      <c r="K262" s="363">
        <v>4.0</v>
      </c>
      <c r="L262" s="365" t="str">
        <v>Ward No. 21 in B Lane, etc., and to set up the lights vidayuta in Koregaon Park Lane Gajanan Society.</v>
      </c>
    </row>
    <row r="263" ht="90.0" customHeight="1">
      <c r="A263" s="83" t="s">
        <v>7946</v>
      </c>
      <c r="B263" s="83" t="s">
        <v>1720</v>
      </c>
      <c r="C263" s="83"/>
      <c r="D263" s="335" t="s">
        <v>7955</v>
      </c>
      <c r="E263" s="363"/>
      <c r="F263" s="363"/>
      <c r="G263" s="363">
        <v>4.0</v>
      </c>
      <c r="H263" s="363"/>
      <c r="I263" s="363"/>
      <c r="J263" s="363"/>
      <c r="K263" s="363">
        <v>4.0</v>
      </c>
      <c r="L263" s="365" t="str">
        <v>Ward No. 21 in barniga Bell and Bund Garden Supply dwell in the past gavani declared River kinaribajusa dukarampasuna x000D_
May be arising from ukaranya trasammule and land protection mesh or cenalinga.</v>
      </c>
    </row>
    <row r="264" ht="30.0" customHeight="1">
      <c r="A264" s="83" t="s">
        <v>7971</v>
      </c>
      <c r="B264" s="83">
        <v>21.0</v>
      </c>
      <c r="C264" s="83"/>
      <c r="D264" s="335" t="s">
        <v>7978</v>
      </c>
      <c r="E264" s="363"/>
      <c r="F264" s="363"/>
      <c r="G264" s="363"/>
      <c r="H264" s="363"/>
      <c r="I264" s="363">
        <v>4.0</v>
      </c>
      <c r="J264" s="363"/>
      <c r="K264" s="363">
        <v>4.0</v>
      </c>
      <c r="L264" s="365" t="str">
        <v>Ward No. 21 in indraloka Society to remove the line from the left 24 inches of rain Saurabh Hall.</v>
      </c>
    </row>
    <row r="265" ht="30.0" customHeight="1">
      <c r="A265" s="83" t="s">
        <v>7999</v>
      </c>
      <c r="B265" s="83">
        <v>21.0</v>
      </c>
      <c r="C265" s="83"/>
      <c r="D265" s="335" t="s">
        <v>8002</v>
      </c>
      <c r="E265" s="363">
        <v>4.0</v>
      </c>
      <c r="F265" s="363"/>
      <c r="G265" s="363"/>
      <c r="H265" s="363"/>
      <c r="I265" s="363"/>
      <c r="J265" s="363"/>
      <c r="K265" s="363">
        <v>4.0</v>
      </c>
      <c r="L265" s="365" t="str">
        <v>Ward No. 21 in indraloka Society sidewalk up to Saurabh Hall.</v>
      </c>
    </row>
    <row r="266" ht="30.0" customHeight="1">
      <c r="A266" s="83" t="s">
        <v>8014</v>
      </c>
      <c r="B266" s="83">
        <v>21.0</v>
      </c>
      <c r="C266" s="83"/>
      <c r="D266" s="335" t="s">
        <v>8022</v>
      </c>
      <c r="E266" s="363"/>
      <c r="F266" s="363"/>
      <c r="G266" s="363"/>
      <c r="H266" s="363">
        <v>4.0</v>
      </c>
      <c r="I266" s="363"/>
      <c r="J266" s="363"/>
      <c r="K266" s="363">
        <v>4.0</v>
      </c>
      <c r="L266" s="365" t="str">
        <v>Division to a new state of the art down the old toilet nearby garden Shahu kavadevadi from No. 21.</v>
      </c>
    </row>
    <row r="267" ht="30.0" customHeight="1">
      <c r="A267" s="83" t="s">
        <v>8029</v>
      </c>
      <c r="B267" s="83">
        <v>21.0</v>
      </c>
      <c r="C267" s="83"/>
      <c r="D267" s="335" t="s">
        <v>8033</v>
      </c>
      <c r="E267" s="363"/>
      <c r="F267" s="363"/>
      <c r="G267" s="363">
        <v>4.0</v>
      </c>
      <c r="H267" s="363"/>
      <c r="I267" s="363"/>
      <c r="J267" s="363"/>
      <c r="K267" s="363">
        <v>4.0</v>
      </c>
      <c r="L267" s="365" t="str">
        <v>Ward No. 21 in pujya Kasturba Gandhi on the road to Gateway Lane North Sea off the school gate menavarila.</v>
      </c>
    </row>
    <row r="268" ht="30.0" customHeight="1">
      <c r="A268" s="83" t="s">
        <v>8037</v>
      </c>
      <c r="B268" s="83">
        <v>21.0</v>
      </c>
      <c r="C268" s="83"/>
      <c r="D268" s="335" t="s">
        <v>8040</v>
      </c>
      <c r="E268" s="363">
        <v>4.0</v>
      </c>
      <c r="F268" s="363"/>
      <c r="G268" s="363"/>
      <c r="H268" s="363"/>
      <c r="I268" s="363"/>
      <c r="J268" s="363"/>
      <c r="K268" s="363">
        <v>4.0</v>
      </c>
      <c r="L268" s="365" t="str">
        <v>Ward No. 21 in E notha Main Road, Lane's do really.</v>
      </c>
    </row>
    <row r="269">
      <c r="A269" s="83"/>
      <c r="B269" s="83">
        <v>21.0</v>
      </c>
      <c r="C269" s="83"/>
      <c r="D269" s="335"/>
      <c r="E269" s="363"/>
      <c r="F269" s="363"/>
      <c r="G269" s="363"/>
      <c r="H269" s="363"/>
      <c r="I269" s="363"/>
      <c r="J269" s="363"/>
      <c r="K269" s="363"/>
      <c r="L269" s="365" t="str">
        <v/>
      </c>
    </row>
    <row r="270">
      <c r="A270" s="83"/>
      <c r="B270" s="83">
        <v>21.0</v>
      </c>
      <c r="C270" s="83"/>
      <c r="D270" s="335" t="s">
        <v>3590</v>
      </c>
      <c r="E270" s="363">
        <v>16.0</v>
      </c>
      <c r="F270" s="363">
        <v>4.0</v>
      </c>
      <c r="G270" s="363">
        <v>8.0</v>
      </c>
      <c r="H270" s="363">
        <v>4.0</v>
      </c>
      <c r="I270" s="363">
        <v>8.0</v>
      </c>
      <c r="J270" s="363"/>
      <c r="K270" s="363">
        <v>40.0</v>
      </c>
      <c r="L270" s="365" t="str">
        <v>Total sum</v>
      </c>
    </row>
    <row r="271" ht="15.75" customHeight="1">
      <c r="A271" s="154"/>
      <c r="B271" s="154"/>
      <c r="C271" s="154"/>
      <c r="D271" s="370"/>
      <c r="E271" s="371"/>
      <c r="F271" s="371"/>
      <c r="G271" s="371"/>
      <c r="H271" s="371"/>
      <c r="I271" s="371"/>
      <c r="J271" s="371"/>
      <c r="K271" s="371"/>
      <c r="L271" s="365" t="str">
        <v/>
      </c>
    </row>
    <row r="272" ht="30.75" customHeight="1">
      <c r="A272" s="83" t="s">
        <v>8082</v>
      </c>
      <c r="B272" s="83">
        <v>22.0</v>
      </c>
      <c r="C272" s="83"/>
      <c r="D272" s="335" t="s">
        <v>8086</v>
      </c>
      <c r="E272" s="363">
        <v>4.0</v>
      </c>
      <c r="F272" s="363"/>
      <c r="G272" s="363"/>
      <c r="H272" s="363"/>
      <c r="I272" s="363"/>
      <c r="J272" s="363"/>
      <c r="K272" s="363">
        <v>4.0</v>
      </c>
      <c r="L272" s="365" t="str">
        <v>Gallibolanna to give the names and numbers in the B Division No. .22 house.</v>
      </c>
    </row>
    <row r="273" ht="30.0" customHeight="1">
      <c r="A273" s="83" t="s">
        <v>8092</v>
      </c>
      <c r="B273" s="83">
        <v>22.0</v>
      </c>
      <c r="C273" s="83"/>
      <c r="D273" s="335" t="s">
        <v>8100</v>
      </c>
      <c r="E273" s="363"/>
      <c r="F273" s="363"/>
      <c r="G273" s="363"/>
      <c r="H273" s="363"/>
      <c r="I273" s="363">
        <v>4.0</v>
      </c>
      <c r="J273" s="363"/>
      <c r="K273" s="363">
        <v>4.0</v>
      </c>
      <c r="L273" s="365" t="str">
        <v>Ward No. .22 removing the water line in different places jhopadapatati sidhdes costs on society that Maruti temple in b.</v>
      </c>
    </row>
    <row r="274" ht="30.0" customHeight="1">
      <c r="A274" s="83" t="s">
        <v>8103</v>
      </c>
      <c r="B274" s="83">
        <v>22.0</v>
      </c>
      <c r="C274" s="83"/>
      <c r="D274" s="335" t="s">
        <v>8105</v>
      </c>
      <c r="E274" s="363"/>
      <c r="F274" s="363"/>
      <c r="G274" s="363">
        <v>4.0</v>
      </c>
      <c r="H274" s="363"/>
      <c r="I274" s="363"/>
      <c r="J274" s="363"/>
      <c r="K274" s="363">
        <v>4.0</v>
      </c>
      <c r="L274" s="365" t="str">
        <v>Dr. B in Ward No. .22. Naidu rugnalayajavala Dog Pound protective wall and other development works.</v>
      </c>
    </row>
    <row r="275" ht="30.0" customHeight="1">
      <c r="A275" s="83" t="s">
        <v>8115</v>
      </c>
      <c r="B275" s="83">
        <v>22.0</v>
      </c>
      <c r="C275" s="83"/>
      <c r="D275" s="335" t="s">
        <v>8119</v>
      </c>
      <c r="E275" s="363"/>
      <c r="F275" s="363"/>
      <c r="G275" s="363">
        <v>4.0</v>
      </c>
      <c r="H275" s="363"/>
      <c r="I275" s="363"/>
      <c r="J275" s="363"/>
      <c r="K275" s="363">
        <v>4.0</v>
      </c>
      <c r="L275" s="365" t="str">
        <v>Division No. .22 Kailas graveyard near the vegetable to plant fertilizer.</v>
      </c>
    </row>
    <row r="276" ht="30.0" customHeight="1">
      <c r="A276" s="83" t="s">
        <v>8126</v>
      </c>
      <c r="B276" s="83">
        <v>22.0</v>
      </c>
      <c r="C276" s="83"/>
      <c r="D276" s="335" t="s">
        <v>8131</v>
      </c>
      <c r="E276" s="363"/>
      <c r="F276" s="363"/>
      <c r="G276" s="363"/>
      <c r="H276" s="363">
        <v>4.0</v>
      </c>
      <c r="I276" s="363"/>
      <c r="J276" s="363"/>
      <c r="K276" s="363">
        <v>4.0</v>
      </c>
      <c r="L276" s="365" t="str">
        <v>Ward No. .22 By the same toilet and bathroom make at Panchsheel Square in b.</v>
      </c>
    </row>
    <row r="277" ht="30.0" customHeight="1">
      <c r="A277" s="83" t="s">
        <v>8144</v>
      </c>
      <c r="B277" s="83">
        <v>22.0</v>
      </c>
      <c r="C277" s="83"/>
      <c r="D277" s="335" t="s">
        <v>8149</v>
      </c>
      <c r="E277" s="363">
        <v>4.0</v>
      </c>
      <c r="F277" s="363"/>
      <c r="G277" s="363"/>
      <c r="H277" s="363"/>
      <c r="I277" s="363"/>
      <c r="J277" s="363"/>
      <c r="K277" s="363">
        <v>4.0</v>
      </c>
      <c r="L277" s="365" t="str">
        <v>Ward No. .22 B in various places on the road speed breaker / pedestrian should be.</v>
      </c>
    </row>
    <row r="278" ht="30.0" customHeight="1">
      <c r="A278" s="83" t="s">
        <v>8158</v>
      </c>
      <c r="B278" s="83">
        <v>22.0</v>
      </c>
      <c r="C278" s="83"/>
      <c r="D278" s="335" t="s">
        <v>8164</v>
      </c>
      <c r="E278" s="363"/>
      <c r="F278" s="363"/>
      <c r="G278" s="363">
        <v>4.0</v>
      </c>
      <c r="H278" s="363"/>
      <c r="I278" s="363"/>
      <c r="J278" s="363"/>
      <c r="K278" s="363">
        <v>4.0</v>
      </c>
      <c r="L278" s="365" t="str">
        <v>Ward No. .22 Naidu renewal Hospital sarvhata quarters at Gym.</v>
      </c>
    </row>
    <row r="279" ht="30.0" customHeight="1">
      <c r="A279" s="83" t="s">
        <v>8171</v>
      </c>
      <c r="B279" s="83">
        <v>22.0</v>
      </c>
      <c r="C279" s="83"/>
      <c r="D279" s="335" t="s">
        <v>8177</v>
      </c>
      <c r="E279" s="363"/>
      <c r="F279" s="363">
        <v>4.0</v>
      </c>
      <c r="G279" s="363"/>
      <c r="H279" s="363"/>
      <c r="I279" s="363"/>
      <c r="J279" s="363"/>
      <c r="K279" s="363">
        <v>4.0</v>
      </c>
      <c r="L279" s="365" t="str">
        <v>Ward No. .22 to fit lamps LEDs vidayuta at Private Road patracala in B.</v>
      </c>
    </row>
    <row r="280" ht="30.0" customHeight="1">
      <c r="A280" s="83" t="s">
        <v>8188</v>
      </c>
      <c r="B280" s="83">
        <v>22.0</v>
      </c>
      <c r="C280" s="83"/>
      <c r="D280" s="335" t="s">
        <v>8192</v>
      </c>
      <c r="E280" s="363"/>
      <c r="F280" s="363"/>
      <c r="G280" s="363"/>
      <c r="H280" s="363"/>
      <c r="I280" s="363">
        <v>4.0</v>
      </c>
      <c r="J280" s="363"/>
      <c r="K280" s="363">
        <v>4.0</v>
      </c>
      <c r="L280" s="365" t="str">
        <v>Ward No. 4 inches to .22 Kailas crematorium C income lairana removal.</v>
      </c>
    </row>
    <row r="281" ht="30.0" customHeight="1">
      <c r="A281" s="83" t="s">
        <v>8212</v>
      </c>
      <c r="B281" s="83">
        <v>22.0</v>
      </c>
      <c r="C281" s="83"/>
      <c r="D281" s="335" t="s">
        <v>8223</v>
      </c>
      <c r="E281" s="363">
        <v>4.0</v>
      </c>
      <c r="F281" s="363"/>
      <c r="G281" s="363"/>
      <c r="H281" s="363"/>
      <c r="I281" s="363"/>
      <c r="J281" s="363"/>
      <c r="K281" s="363">
        <v>4.0</v>
      </c>
      <c r="L281" s="365" t="str">
        <v>Ward No. .22 mother cremation Command, from the pavement to the square pacasila.</v>
      </c>
    </row>
    <row r="282">
      <c r="A282" s="83"/>
      <c r="B282" s="83">
        <v>22.0</v>
      </c>
      <c r="C282" s="83"/>
      <c r="D282" s="335"/>
      <c r="E282" s="363"/>
      <c r="F282" s="363"/>
      <c r="G282" s="363"/>
      <c r="H282" s="363"/>
      <c r="I282" s="363"/>
      <c r="J282" s="363"/>
      <c r="K282" s="363"/>
      <c r="L282" s="365" t="str">
        <v/>
      </c>
    </row>
    <row r="283">
      <c r="A283" s="83"/>
      <c r="B283" s="83">
        <v>22.0</v>
      </c>
      <c r="C283" s="83"/>
      <c r="D283" s="335" t="s">
        <v>3590</v>
      </c>
      <c r="E283" s="363">
        <v>12.0</v>
      </c>
      <c r="F283" s="363">
        <v>4.0</v>
      </c>
      <c r="G283" s="363">
        <v>12.0</v>
      </c>
      <c r="H283" s="363">
        <v>4.0</v>
      </c>
      <c r="I283" s="363">
        <v>8.0</v>
      </c>
      <c r="J283" s="363"/>
      <c r="K283" s="363">
        <v>40.0</v>
      </c>
      <c r="L283" s="365" t="str">
        <v>Total sum</v>
      </c>
    </row>
    <row r="284">
      <c r="A284" s="83"/>
      <c r="B284" s="83"/>
      <c r="C284" s="83"/>
      <c r="D284" s="335"/>
      <c r="E284" s="363"/>
      <c r="F284" s="363"/>
      <c r="G284" s="363"/>
      <c r="H284" s="363"/>
      <c r="I284" s="363"/>
      <c r="J284" s="363"/>
      <c r="K284" s="363"/>
      <c r="L284" s="365" t="str">
        <v/>
      </c>
    </row>
    <row r="285" ht="30.0" customHeight="1">
      <c r="A285" s="83" t="s">
        <v>8273</v>
      </c>
      <c r="B285" s="83">
        <v>23.0</v>
      </c>
      <c r="C285" s="83"/>
      <c r="D285" s="335" t="s">
        <v>8277</v>
      </c>
      <c r="E285" s="363"/>
      <c r="F285" s="363"/>
      <c r="G285" s="363"/>
      <c r="H285" s="363"/>
      <c r="I285" s="363"/>
      <c r="J285" s="363">
        <v>4.0</v>
      </c>
      <c r="K285" s="363">
        <v>4.0</v>
      </c>
      <c r="L285" s="365" t="str">
        <v>Drainage Division, change the line at No. p.23 heroic society and make new chambers.</v>
      </c>
    </row>
    <row r="286" ht="30.0" customHeight="1">
      <c r="A286" s="83" t="s">
        <v>8290</v>
      </c>
      <c r="B286" s="83">
        <v>23.0</v>
      </c>
      <c r="C286" s="83"/>
      <c r="D286" s="335" t="s">
        <v>8296</v>
      </c>
      <c r="E286" s="363"/>
      <c r="F286" s="363"/>
      <c r="G286" s="363">
        <v>4.0</v>
      </c>
      <c r="H286" s="363"/>
      <c r="I286" s="363"/>
      <c r="J286" s="363"/>
      <c r="K286" s="363">
        <v>4.0</v>
      </c>
      <c r="L286" s="365" t="str">
        <v>Painting Division to various municipal income from No. p.23.</v>
      </c>
    </row>
    <row r="287" ht="30.0" customHeight="1">
      <c r="A287" s="83" t="s">
        <v>8310</v>
      </c>
      <c r="B287" s="83">
        <v>23.0</v>
      </c>
      <c r="C287" s="83"/>
      <c r="D287" s="335" t="s">
        <v>8315</v>
      </c>
      <c r="E287" s="363"/>
      <c r="F287" s="363"/>
      <c r="G287" s="363">
        <v>4.0</v>
      </c>
      <c r="H287" s="363"/>
      <c r="I287" s="363"/>
      <c r="J287" s="363"/>
      <c r="K287" s="363">
        <v>4.0</v>
      </c>
      <c r="L287" s="365" t="str">
        <v>Ward No. p.23 Baburav sanasa school mukhyadhapaka and computer furniture to be repaired to nutanikarana lebace.</v>
      </c>
    </row>
    <row r="288">
      <c r="A288" s="83" t="s">
        <v>8323</v>
      </c>
      <c r="B288" s="83">
        <v>23.0</v>
      </c>
      <c r="C288" s="83"/>
      <c r="D288" s="335" t="s">
        <v>8325</v>
      </c>
      <c r="E288" s="363"/>
      <c r="F288" s="363"/>
      <c r="G288" s="363"/>
      <c r="H288" s="363"/>
      <c r="I288" s="363">
        <v>4.0</v>
      </c>
      <c r="J288" s="363"/>
      <c r="K288" s="363">
        <v>4.0</v>
      </c>
      <c r="L288" s="365" t="str">
        <v>Division of Corrections nalakondale different from No. p.23.</v>
      </c>
    </row>
    <row r="289" ht="30.0" customHeight="1">
      <c r="A289" s="83" t="s">
        <v>8337</v>
      </c>
      <c r="B289" s="83">
        <v>23.0</v>
      </c>
      <c r="C289" s="83"/>
      <c r="D289" s="335" t="s">
        <v>8342</v>
      </c>
      <c r="E289" s="363"/>
      <c r="F289" s="363"/>
      <c r="G289" s="363"/>
      <c r="H289" s="363"/>
      <c r="I289" s="363"/>
      <c r="J289" s="363">
        <v>4.0</v>
      </c>
      <c r="K289" s="363">
        <v>4.0</v>
      </c>
      <c r="L289" s="365" t="str">
        <v>About Drainage Division works at different places Peth No. p.23 mamngalavara.</v>
      </c>
    </row>
    <row r="290" ht="30.0" customHeight="1">
      <c r="A290" s="83" t="s">
        <v>8352</v>
      </c>
      <c r="B290" s="83">
        <v>23.0</v>
      </c>
      <c r="C290" s="83"/>
      <c r="D290" s="335" t="s">
        <v>8355</v>
      </c>
      <c r="E290" s="363">
        <v>4.0</v>
      </c>
      <c r="F290" s="363"/>
      <c r="G290" s="363"/>
      <c r="H290" s="363"/>
      <c r="I290" s="363"/>
      <c r="J290" s="363"/>
      <c r="K290" s="363">
        <v>4.0</v>
      </c>
      <c r="L290" s="365" t="str">
        <v>Division to kokrita trimiksa at No. p.23 bhimanagara gaditala and Indiranagar.</v>
      </c>
    </row>
    <row r="291" ht="45.0" customHeight="1">
      <c r="A291" s="83" t="s">
        <v>8361</v>
      </c>
      <c r="B291" s="83">
        <v>23.0</v>
      </c>
      <c r="C291" s="83"/>
      <c r="D291" s="335" t="s">
        <v>8364</v>
      </c>
      <c r="E291" s="363"/>
      <c r="F291" s="363">
        <v>4.0</v>
      </c>
      <c r="G291" s="363"/>
      <c r="H291" s="363"/>
      <c r="I291" s="363"/>
      <c r="J291" s="363"/>
      <c r="K291" s="363">
        <v>4.0</v>
      </c>
      <c r="L291" s="365" t="str">
        <v>P.23 Tuesday at Ward No. Peth and destructive activities related to municipal milakatim in vidayuta.</v>
      </c>
    </row>
    <row r="292" ht="30.0" customHeight="1">
      <c r="A292" s="83" t="s">
        <v>8371</v>
      </c>
      <c r="B292" s="83">
        <v>23.0</v>
      </c>
      <c r="C292" s="83"/>
      <c r="D292" s="335" t="s">
        <v>8377</v>
      </c>
      <c r="E292" s="363"/>
      <c r="F292" s="363"/>
      <c r="G292" s="363">
        <v>4.0</v>
      </c>
      <c r="H292" s="363"/>
      <c r="I292" s="363"/>
      <c r="J292" s="363"/>
      <c r="K292" s="363">
        <v>4.0</v>
      </c>
      <c r="L292" s="365" t="str">
        <v>Ward No. p.23 sanasa about the whole school to do Fitting Terrace House Water prapha income, which lay in the tank.</v>
      </c>
    </row>
    <row r="293" ht="30.0" customHeight="1">
      <c r="A293" s="83" t="s">
        <v>8390</v>
      </c>
      <c r="B293" s="83">
        <v>23.0</v>
      </c>
      <c r="C293" s="83"/>
      <c r="D293" s="335" t="s">
        <v>8395</v>
      </c>
      <c r="E293" s="363"/>
      <c r="F293" s="363">
        <v>4.0</v>
      </c>
      <c r="G293" s="363"/>
      <c r="H293" s="363"/>
      <c r="I293" s="363"/>
      <c r="J293" s="363"/>
      <c r="K293" s="363">
        <v>4.0</v>
      </c>
      <c r="L293" s="365" t="str">
        <v>Ward No. p.23 Kakasaheb gadagila pool to manage light Raad P. income Become Kasba Fire Station.</v>
      </c>
    </row>
    <row r="294" ht="30.0" customHeight="1">
      <c r="A294" s="83" t="s">
        <v>8400</v>
      </c>
      <c r="B294" s="83">
        <v>23.0</v>
      </c>
      <c r="C294" s="83"/>
      <c r="D294" s="335" t="s">
        <v>8403</v>
      </c>
      <c r="E294" s="363"/>
      <c r="F294" s="363"/>
      <c r="G294" s="363">
        <v>4.0</v>
      </c>
      <c r="H294" s="363"/>
      <c r="I294" s="363"/>
      <c r="J294" s="363"/>
      <c r="K294" s="363">
        <v>4.0</v>
      </c>
      <c r="L294" s="365" t="str">
        <v>PMC Colony No. 5 Ward No. p.23 simabhinta increase the iron gate lay.</v>
      </c>
    </row>
    <row r="295">
      <c r="A295" s="83"/>
      <c r="B295" s="83">
        <v>23.0</v>
      </c>
      <c r="C295" s="83"/>
      <c r="D295" s="335"/>
      <c r="E295" s="363"/>
      <c r="F295" s="363"/>
      <c r="G295" s="363"/>
      <c r="H295" s="363"/>
      <c r="I295" s="363"/>
      <c r="J295" s="363"/>
      <c r="K295" s="363"/>
      <c r="L295" s="365" t="str">
        <v/>
      </c>
    </row>
    <row r="296">
      <c r="A296" s="83"/>
      <c r="B296" s="83">
        <v>23.0</v>
      </c>
      <c r="C296" s="83"/>
      <c r="D296" s="335" t="s">
        <v>3590</v>
      </c>
      <c r="E296" s="363">
        <v>4.0</v>
      </c>
      <c r="F296" s="363">
        <v>8.0</v>
      </c>
      <c r="G296" s="363">
        <v>16.0</v>
      </c>
      <c r="H296" s="363"/>
      <c r="I296" s="363">
        <v>4.0</v>
      </c>
      <c r="J296" s="363">
        <v>8.0</v>
      </c>
      <c r="K296" s="363">
        <v>40.0</v>
      </c>
      <c r="L296" s="365" t="str">
        <v>Total sum</v>
      </c>
    </row>
    <row r="297" ht="15.75" customHeight="1">
      <c r="A297" s="154"/>
      <c r="B297" s="154"/>
      <c r="C297" s="154"/>
      <c r="D297" s="370"/>
      <c r="E297" s="371"/>
      <c r="F297" s="371"/>
      <c r="G297" s="371"/>
      <c r="H297" s="371"/>
      <c r="I297" s="371"/>
      <c r="J297" s="371"/>
      <c r="K297" s="371"/>
      <c r="L297" s="365" t="str">
        <v/>
      </c>
    </row>
    <row r="298" ht="30.75" customHeight="1">
      <c r="A298" s="83" t="s">
        <v>8448</v>
      </c>
      <c r="B298" s="83">
        <v>40.0</v>
      </c>
      <c r="C298" s="83" t="s">
        <v>1714</v>
      </c>
      <c r="D298" s="335" t="s">
        <v>8455</v>
      </c>
      <c r="E298" s="363">
        <v>4.0</v>
      </c>
      <c r="F298" s="363"/>
      <c r="G298" s="363"/>
      <c r="H298" s="363"/>
      <c r="I298" s="363"/>
      <c r="J298" s="363"/>
      <c r="K298" s="363">
        <v>4.0</v>
      </c>
      <c r="L298" s="365" t="str">
        <v>Division to the sidewalk to the gate in the quarter from Ruby Brook No. Rs.40.</v>
      </c>
    </row>
    <row r="299" ht="30.0" customHeight="1">
      <c r="A299" s="83" t="s">
        <v>8466</v>
      </c>
      <c r="B299" s="83">
        <v>40.0</v>
      </c>
      <c r="C299" s="83" t="s">
        <v>1714</v>
      </c>
      <c r="D299" s="335" t="s">
        <v>8467</v>
      </c>
      <c r="E299" s="363">
        <v>4.0</v>
      </c>
      <c r="F299" s="363"/>
      <c r="G299" s="363"/>
      <c r="H299" s="363"/>
      <c r="I299" s="363"/>
      <c r="J299" s="363"/>
      <c r="K299" s="363">
        <v>4.0</v>
      </c>
      <c r="L299" s="365" t="str">
        <v>Ward No. 445 Rs.40 in line to cast and floor to lay new drainage Tuesday at Peth.</v>
      </c>
    </row>
    <row r="300" ht="30.0" customHeight="1">
      <c r="A300" s="83" t="s">
        <v>8473</v>
      </c>
      <c r="B300" s="83">
        <v>40.0</v>
      </c>
      <c r="C300" s="83" t="s">
        <v>756</v>
      </c>
      <c r="D300" s="335" t="s">
        <v>8476</v>
      </c>
      <c r="E300" s="363"/>
      <c r="F300" s="363"/>
      <c r="G300" s="363"/>
      <c r="H300" s="363">
        <v>4.0</v>
      </c>
      <c r="I300" s="363"/>
      <c r="J300" s="363"/>
      <c r="K300" s="363">
        <v>4.0</v>
      </c>
      <c r="L300" s="365" t="str">
        <v>Division of Corrections to coloring in the toilet at ghodamala No. Rs.40.</v>
      </c>
    </row>
    <row r="301" ht="30.0" customHeight="1">
      <c r="A301" s="83" t="s">
        <v>8482</v>
      </c>
      <c r="B301" s="83">
        <v>40.0</v>
      </c>
      <c r="C301" s="83" t="s">
        <v>1714</v>
      </c>
      <c r="D301" s="335" t="s">
        <v>8485</v>
      </c>
      <c r="E301" s="363"/>
      <c r="F301" s="363">
        <v>4.0</v>
      </c>
      <c r="G301" s="363"/>
      <c r="H301" s="363"/>
      <c r="I301" s="363"/>
      <c r="J301" s="363"/>
      <c r="K301" s="363">
        <v>4.0</v>
      </c>
      <c r="L301" s="365" t="str">
        <v>Rs.40 in Ward No. 21/3 Monday Peth area and raise new street light poles lay.</v>
      </c>
    </row>
    <row r="302" ht="30.0" customHeight="1">
      <c r="A302" s="83" t="s">
        <v>8503</v>
      </c>
      <c r="B302" s="83">
        <v>40.0</v>
      </c>
      <c r="C302" s="83" t="s">
        <v>1714</v>
      </c>
      <c r="D302" s="335" t="s">
        <v>8512</v>
      </c>
      <c r="E302" s="363"/>
      <c r="F302" s="363"/>
      <c r="G302" s="363"/>
      <c r="H302" s="363"/>
      <c r="I302" s="363">
        <v>4.0</v>
      </c>
      <c r="J302" s="363"/>
      <c r="K302" s="363">
        <v>4.0</v>
      </c>
      <c r="L302" s="365" t="str">
        <v>Putting a large diameter water line division in the colony at Peth Tuesday in No. 197 Rs.40.</v>
      </c>
    </row>
    <row r="303" ht="30.0" customHeight="1">
      <c r="A303" s="83" t="s">
        <v>8516</v>
      </c>
      <c r="B303" s="83">
        <v>40.0</v>
      </c>
      <c r="C303" s="83" t="s">
        <v>1714</v>
      </c>
      <c r="D303" s="335" t="s">
        <v>8520</v>
      </c>
      <c r="E303" s="363"/>
      <c r="F303" s="363">
        <v>4.0</v>
      </c>
      <c r="G303" s="363"/>
      <c r="H303" s="363"/>
      <c r="I303" s="363"/>
      <c r="J303" s="363"/>
      <c r="K303" s="363">
        <v>4.0</v>
      </c>
      <c r="L303" s="365" t="str">
        <v>Ward No. Rs.40 in khanavada to Oriental hotel in the area and raise LEDs light to set up a new poll.</v>
      </c>
    </row>
    <row r="304" ht="30.0" customHeight="1">
      <c r="A304" s="83" t="s">
        <v>8524</v>
      </c>
      <c r="B304" s="83">
        <v>40.0</v>
      </c>
      <c r="C304" s="83" t="s">
        <v>1714</v>
      </c>
      <c r="D304" s="335" t="s">
        <v>8528</v>
      </c>
      <c r="E304" s="363"/>
      <c r="F304" s="363">
        <v>4.0</v>
      </c>
      <c r="G304" s="363"/>
      <c r="H304" s="363"/>
      <c r="I304" s="363"/>
      <c r="J304" s="363"/>
      <c r="K304" s="363">
        <v>4.0</v>
      </c>
      <c r="L304" s="365" t="str">
        <v>Ward No. Rs.40 in sramikanagara and Tuesday Peth LEDs Fitting to fit in the new area.</v>
      </c>
    </row>
    <row r="305" ht="30.0" customHeight="1">
      <c r="A305" s="83" t="s">
        <v>8533</v>
      </c>
      <c r="B305" s="83">
        <v>40.0</v>
      </c>
      <c r="C305" s="83" t="s">
        <v>1714</v>
      </c>
      <c r="D305" s="335" t="s">
        <v>8536</v>
      </c>
      <c r="E305" s="363"/>
      <c r="F305" s="363">
        <v>4.0</v>
      </c>
      <c r="G305" s="363"/>
      <c r="H305" s="363"/>
      <c r="I305" s="363"/>
      <c r="J305" s="363"/>
      <c r="K305" s="363">
        <v>4.0</v>
      </c>
      <c r="L305" s="365" t="str">
        <v>Ward No. Rs.40 Pune Station parisaramadhila pathadipa pillars raise the lights and to apply.</v>
      </c>
    </row>
    <row r="306" ht="30.0" customHeight="1">
      <c r="A306" s="83" t="s">
        <v>8542</v>
      </c>
      <c r="B306" s="83">
        <v>40.0</v>
      </c>
      <c r="C306" s="83" t="s">
        <v>1714</v>
      </c>
      <c r="D306" s="335" t="s">
        <v>8547</v>
      </c>
      <c r="E306" s="363"/>
      <c r="F306" s="363"/>
      <c r="G306" s="363"/>
      <c r="H306" s="363">
        <v>4.0</v>
      </c>
      <c r="I306" s="363"/>
      <c r="J306" s="363"/>
      <c r="K306" s="363">
        <v>4.0</v>
      </c>
      <c r="L306" s="365" t="str">
        <v>Rs.40 in Ward No. 200 Tuesday Peth make this place a new toilet.</v>
      </c>
    </row>
    <row r="307" ht="30.0" customHeight="1">
      <c r="A307" s="83" t="s">
        <v>8558</v>
      </c>
      <c r="B307" s="83">
        <v>40.0</v>
      </c>
      <c r="C307" s="83" t="s">
        <v>1714</v>
      </c>
      <c r="D307" s="335" t="s">
        <v>8566</v>
      </c>
      <c r="E307" s="363"/>
      <c r="F307" s="363"/>
      <c r="G307" s="363">
        <v>4.0</v>
      </c>
      <c r="H307" s="363"/>
      <c r="I307" s="363"/>
      <c r="J307" s="363"/>
      <c r="K307" s="363">
        <v>4.0</v>
      </c>
      <c r="L307" s="365" t="str">
        <v>Division No. No. 2 at Rs.40 change letters in P MC Colony and other activities related to the repair.</v>
      </c>
    </row>
    <row r="308">
      <c r="A308" s="83"/>
      <c r="B308" s="83">
        <v>40.0</v>
      </c>
      <c r="C308" s="83"/>
      <c r="D308" s="335"/>
      <c r="E308" s="363"/>
      <c r="F308" s="363"/>
      <c r="G308" s="363"/>
      <c r="H308" s="363"/>
      <c r="I308" s="363"/>
      <c r="J308" s="363"/>
      <c r="K308" s="363"/>
      <c r="L308" s="365" t="str">
        <v/>
      </c>
    </row>
    <row r="309">
      <c r="A309" s="83"/>
      <c r="B309" s="83">
        <v>40.0</v>
      </c>
      <c r="C309" s="83"/>
      <c r="D309" s="335" t="s">
        <v>3590</v>
      </c>
      <c r="E309" s="363">
        <v>8.0</v>
      </c>
      <c r="F309" s="363">
        <v>16.0</v>
      </c>
      <c r="G309" s="363">
        <v>4.0</v>
      </c>
      <c r="H309" s="363">
        <v>8.0</v>
      </c>
      <c r="I309" s="363">
        <v>4.0</v>
      </c>
      <c r="J309" s="363"/>
      <c r="K309" s="363">
        <v>40.0</v>
      </c>
      <c r="L309" s="365" t="str">
        <v>Total sum</v>
      </c>
    </row>
    <row r="310">
      <c r="A310" s="83"/>
      <c r="B310" s="83"/>
      <c r="C310" s="83"/>
      <c r="D310" s="335"/>
      <c r="E310" s="363"/>
      <c r="F310" s="363"/>
      <c r="G310" s="363"/>
      <c r="H310" s="363"/>
      <c r="I310" s="363"/>
      <c r="J310" s="363"/>
      <c r="K310" s="363"/>
      <c r="L310" s="365" t="str">
        <v/>
      </c>
    </row>
    <row r="311">
      <c r="A311" s="83"/>
      <c r="B311" s="83"/>
      <c r="C311" s="83"/>
      <c r="D311" s="335" t="s">
        <v>8596</v>
      </c>
      <c r="E311" s="363">
        <v>48.0</v>
      </c>
      <c r="F311" s="363">
        <v>48.0</v>
      </c>
      <c r="G311" s="363">
        <v>52.0</v>
      </c>
      <c r="H311" s="363">
        <v>20.0</v>
      </c>
      <c r="I311" s="363">
        <v>24.0</v>
      </c>
      <c r="J311" s="363">
        <v>8.0</v>
      </c>
      <c r="K311" s="363">
        <v>200.0</v>
      </c>
      <c r="L311" s="365" t="str">
        <v>Dholepatila Road Regional Office coming sum</v>
      </c>
    </row>
    <row r="312" ht="15.75" customHeight="1">
      <c r="A312" s="154"/>
      <c r="B312" s="154"/>
      <c r="C312" s="154"/>
      <c r="D312" s="370"/>
      <c r="E312" s="371"/>
      <c r="F312" s="371"/>
      <c r="G312" s="371"/>
      <c r="H312" s="371"/>
      <c r="I312" s="371"/>
      <c r="J312" s="371"/>
      <c r="K312" s="371"/>
      <c r="L312" s="365" t="str">
        <v/>
      </c>
    </row>
    <row r="313" ht="15.75" customHeight="1">
      <c r="A313" s="83"/>
      <c r="B313" s="83"/>
      <c r="C313" s="83"/>
      <c r="D313" s="335" t="s">
        <v>8617</v>
      </c>
      <c r="E313" s="363"/>
      <c r="F313" s="363"/>
      <c r="G313" s="363"/>
      <c r="H313" s="363"/>
      <c r="I313" s="363"/>
      <c r="J313" s="363"/>
      <c r="K313" s="363"/>
      <c r="L313" s="365" t="str">
        <v>Nagararoda regional office</v>
      </c>
    </row>
    <row r="314">
      <c r="A314" s="83"/>
      <c r="B314" s="83"/>
      <c r="C314" s="83"/>
      <c r="D314" s="335"/>
      <c r="E314" s="363"/>
      <c r="F314" s="363"/>
      <c r="G314" s="363"/>
      <c r="H314" s="363"/>
      <c r="I314" s="363"/>
      <c r="J314" s="363"/>
      <c r="K314" s="363"/>
      <c r="L314" s="365" t="str">
        <v/>
      </c>
    </row>
    <row r="315" ht="30.0" customHeight="1">
      <c r="A315" s="83" t="s">
        <v>8640</v>
      </c>
      <c r="B315" s="83">
        <v>2.0</v>
      </c>
      <c r="C315" s="83" t="s">
        <v>1714</v>
      </c>
      <c r="D315" s="335" t="s">
        <v>8644</v>
      </c>
      <c r="E315" s="363"/>
      <c r="F315" s="363"/>
      <c r="G315" s="363">
        <v>4.0</v>
      </c>
      <c r="H315" s="363"/>
      <c r="I315" s="363"/>
      <c r="J315" s="363"/>
      <c r="K315" s="363">
        <v>4.0</v>
      </c>
      <c r="L315" s="365" t="str">
        <v>Ward No. 2 Babasaheb Ambedkar Bhavan cultural remaining work to be done.</v>
      </c>
    </row>
    <row r="316">
      <c r="A316" s="83" t="s">
        <v>8652</v>
      </c>
      <c r="B316" s="83">
        <v>2.0</v>
      </c>
      <c r="C316" s="83" t="s">
        <v>1714</v>
      </c>
      <c r="D316" s="335" t="s">
        <v>8654</v>
      </c>
      <c r="E316" s="363">
        <v>4.0</v>
      </c>
      <c r="F316" s="363"/>
      <c r="G316" s="363"/>
      <c r="H316" s="363"/>
      <c r="I316" s="363"/>
      <c r="J316" s="363"/>
      <c r="K316" s="363">
        <v>4.0</v>
      </c>
      <c r="L316" s="365" t="str">
        <v>Ward No. 2 Road and really kamkritakarana.</v>
      </c>
    </row>
    <row r="317" ht="30.0" customHeight="1">
      <c r="A317" s="83" t="s">
        <v>8660</v>
      </c>
      <c r="B317" s="83">
        <v>2.0</v>
      </c>
      <c r="C317" s="83" t="s">
        <v>1714</v>
      </c>
      <c r="D317" s="335" t="s">
        <v>8662</v>
      </c>
      <c r="E317" s="363">
        <v>4.0</v>
      </c>
      <c r="F317" s="363"/>
      <c r="G317" s="363"/>
      <c r="H317" s="363"/>
      <c r="I317" s="363"/>
      <c r="J317" s="363"/>
      <c r="K317" s="363">
        <v>4.0</v>
      </c>
      <c r="L317" s="365" t="str">
        <v>Ward No. 2 satavavasti, Ansuya Park and Directives lay panel area.</v>
      </c>
    </row>
    <row r="318" ht="30.0" customHeight="1">
      <c r="A318" s="83" t="s">
        <v>8666</v>
      </c>
      <c r="B318" s="83">
        <v>2.0</v>
      </c>
      <c r="C318" s="83" t="s">
        <v>1714</v>
      </c>
      <c r="D318" s="335" t="s">
        <v>8668</v>
      </c>
      <c r="E318" s="363">
        <v>4.0</v>
      </c>
      <c r="F318" s="363"/>
      <c r="G318" s="363"/>
      <c r="H318" s="363"/>
      <c r="I318" s="363"/>
      <c r="J318" s="363"/>
      <c r="K318" s="363">
        <v>4.0</v>
      </c>
      <c r="L318" s="365" t="str">
        <v>Ward No. 2 ways to do really. Concrete and snap poll.</v>
      </c>
    </row>
    <row r="319" ht="30.0" customHeight="1">
      <c r="A319" s="83" t="s">
        <v>8672</v>
      </c>
      <c r="B319" s="83">
        <v>2.0</v>
      </c>
      <c r="C319" s="83" t="s">
        <v>1714</v>
      </c>
      <c r="D319" s="335" t="s">
        <v>8674</v>
      </c>
      <c r="E319" s="363">
        <v>4.0</v>
      </c>
      <c r="F319" s="363"/>
      <c r="G319" s="363"/>
      <c r="H319" s="363"/>
      <c r="I319" s="363"/>
      <c r="J319" s="363"/>
      <c r="K319" s="363">
        <v>4.0</v>
      </c>
      <c r="L319" s="365" t="str">
        <v>Ward No. 2 thite habitation and Kharade Here to concrete roads.</v>
      </c>
    </row>
    <row r="320" ht="30.0" customHeight="1">
      <c r="A320" s="83" t="s">
        <v>8685</v>
      </c>
      <c r="B320" s="83">
        <v>2.0</v>
      </c>
      <c r="C320" s="83" t="s">
        <v>1714</v>
      </c>
      <c r="D320" s="335" t="s">
        <v>8688</v>
      </c>
      <c r="E320" s="363">
        <v>4.0</v>
      </c>
      <c r="F320" s="363"/>
      <c r="G320" s="363"/>
      <c r="H320" s="363"/>
      <c r="I320" s="363"/>
      <c r="J320" s="363"/>
      <c r="K320" s="363">
        <v>4.0</v>
      </c>
      <c r="L320" s="365" t="str">
        <v>Division roads at various places in the No. 2 and pevhinga to really lay the block.</v>
      </c>
    </row>
    <row r="321" ht="30.0" customHeight="1">
      <c r="A321" s="83" t="s">
        <v>8693</v>
      </c>
      <c r="B321" s="83">
        <v>2.0</v>
      </c>
      <c r="C321" s="83" t="s">
        <v>1714</v>
      </c>
      <c r="D321" s="335" t="s">
        <v>8696</v>
      </c>
      <c r="E321" s="363"/>
      <c r="F321" s="363"/>
      <c r="G321" s="363">
        <v>4.0</v>
      </c>
      <c r="H321" s="363"/>
      <c r="I321" s="363"/>
      <c r="J321" s="363"/>
      <c r="K321" s="363">
        <v>4.0</v>
      </c>
      <c r="L321" s="365" t="str">
        <v>Division of toys lay in the park in the No. 2 position of the different.</v>
      </c>
    </row>
    <row r="322" ht="30.0" customHeight="1">
      <c r="A322" s="83" t="s">
        <v>8707</v>
      </c>
      <c r="B322" s="83">
        <v>2.0</v>
      </c>
      <c r="C322" s="83" t="s">
        <v>1714</v>
      </c>
      <c r="D322" s="335" t="s">
        <v>8713</v>
      </c>
      <c r="E322" s="363"/>
      <c r="F322" s="363"/>
      <c r="G322" s="363">
        <v>4.0</v>
      </c>
      <c r="H322" s="363"/>
      <c r="I322" s="363"/>
      <c r="J322" s="363"/>
      <c r="K322" s="363">
        <v>4.0</v>
      </c>
      <c r="L322" s="365" t="str">
        <v>Ward No. 2 in the Municipal School to work in a variety of development.</v>
      </c>
    </row>
    <row r="323" ht="30.0" customHeight="1">
      <c r="A323" s="83" t="s">
        <v>8721</v>
      </c>
      <c r="B323" s="83">
        <v>2.0</v>
      </c>
      <c r="C323" s="83" t="s">
        <v>1714</v>
      </c>
      <c r="D323" s="335" t="s">
        <v>8725</v>
      </c>
      <c r="E323" s="363"/>
      <c r="F323" s="363"/>
      <c r="G323" s="363"/>
      <c r="H323" s="363">
        <v>4.0</v>
      </c>
      <c r="I323" s="363"/>
      <c r="J323" s="363"/>
      <c r="K323" s="363">
        <v>4.0</v>
      </c>
      <c r="L323" s="365" t="str">
        <v>Ward No. 2 MHADA Society premises, beedi workers make the toilet accessible at the Society premises.</v>
      </c>
    </row>
    <row r="324" ht="30.0" customHeight="1">
      <c r="A324" s="83" t="s">
        <v>8730</v>
      </c>
      <c r="B324" s="83">
        <v>2.0</v>
      </c>
      <c r="C324" s="83" t="s">
        <v>1714</v>
      </c>
      <c r="D324" s="335" t="s">
        <v>8732</v>
      </c>
      <c r="E324" s="363"/>
      <c r="F324" s="363"/>
      <c r="G324" s="363">
        <v>4.0</v>
      </c>
      <c r="H324" s="363"/>
      <c r="I324" s="363"/>
      <c r="J324" s="363"/>
      <c r="K324" s="363">
        <v>4.0</v>
      </c>
      <c r="L324" s="365" t="str">
        <v>Ward No. 2 sanam 37/1/1, where the citizens to develop a park and jogging park free on the plot.</v>
      </c>
    </row>
    <row r="325">
      <c r="A325" s="83"/>
      <c r="B325" s="83">
        <v>2.0</v>
      </c>
      <c r="C325" s="83"/>
      <c r="D325" s="335"/>
      <c r="E325" s="363"/>
      <c r="F325" s="363"/>
      <c r="G325" s="363"/>
      <c r="H325" s="363"/>
      <c r="I325" s="363"/>
      <c r="J325" s="363"/>
      <c r="K325" s="363"/>
      <c r="L325" s="365" t="str">
        <v/>
      </c>
    </row>
    <row r="326">
      <c r="A326" s="83"/>
      <c r="B326" s="83">
        <v>2.0</v>
      </c>
      <c r="C326" s="83"/>
      <c r="D326" s="335" t="s">
        <v>3590</v>
      </c>
      <c r="E326" s="363">
        <v>20.0</v>
      </c>
      <c r="F326" s="363"/>
      <c r="G326" s="363">
        <v>16.0</v>
      </c>
      <c r="H326" s="363">
        <v>4.0</v>
      </c>
      <c r="I326" s="363"/>
      <c r="J326" s="363"/>
      <c r="K326" s="363">
        <v>40.0</v>
      </c>
      <c r="L326" s="365" t="str">
        <v>Total sum</v>
      </c>
    </row>
    <row r="327">
      <c r="A327" s="83"/>
      <c r="B327" s="83"/>
      <c r="C327" s="83"/>
      <c r="D327" s="335"/>
      <c r="E327" s="363"/>
      <c r="F327" s="363"/>
      <c r="G327" s="363"/>
      <c r="H327" s="363"/>
      <c r="I327" s="363"/>
      <c r="J327" s="363"/>
      <c r="K327" s="363"/>
      <c r="L327" s="365" t="str">
        <v/>
      </c>
    </row>
    <row r="328" ht="30.0" customHeight="1">
      <c r="A328" s="83" t="s">
        <v>8769</v>
      </c>
      <c r="B328" s="83">
        <v>3.0</v>
      </c>
      <c r="C328" s="83" t="s">
        <v>1714</v>
      </c>
      <c r="D328" s="335" t="s">
        <v>8771</v>
      </c>
      <c r="E328" s="363"/>
      <c r="F328" s="363"/>
      <c r="G328" s="363">
        <v>4.0</v>
      </c>
      <c r="H328" s="363"/>
      <c r="I328" s="363"/>
      <c r="J328" s="363"/>
      <c r="K328" s="363">
        <v>4.0</v>
      </c>
      <c r="L328" s="365" t="str">
        <v>Ward no. 3 bags in a staging environment complement to buy</v>
      </c>
    </row>
    <row r="329" ht="30.0" customHeight="1">
      <c r="A329" s="83" t="s">
        <v>8776</v>
      </c>
      <c r="B329" s="83">
        <v>3.0</v>
      </c>
      <c r="C329" s="83" t="s">
        <v>1714</v>
      </c>
      <c r="D329" s="335" t="s">
        <v>8780</v>
      </c>
      <c r="E329" s="363"/>
      <c r="F329" s="363"/>
      <c r="G329" s="363">
        <v>4.0</v>
      </c>
      <c r="H329" s="363"/>
      <c r="I329" s="363"/>
      <c r="J329" s="363"/>
      <c r="K329" s="363">
        <v>4.0</v>
      </c>
      <c r="L329" s="365" t="str">
        <v>Ward no. Waste management in small and big 3 to buy a bucket</v>
      </c>
    </row>
    <row r="330" ht="30.0" customHeight="1">
      <c r="A330" s="83" t="s">
        <v>8785</v>
      </c>
      <c r="B330" s="83">
        <v>3.0</v>
      </c>
      <c r="C330" s="83" t="s">
        <v>1714</v>
      </c>
      <c r="D330" s="335" t="s">
        <v>8787</v>
      </c>
      <c r="E330" s="363">
        <v>4.0</v>
      </c>
      <c r="F330" s="363"/>
      <c r="G330" s="363"/>
      <c r="H330" s="363"/>
      <c r="I330" s="363"/>
      <c r="J330" s="363"/>
      <c r="K330" s="363">
        <v>4.0</v>
      </c>
      <c r="L330" s="365" t="str">
        <v>Ward no. 3 A sanam 43 Fatima Ashram to do trimiksa way gharaparyata Pawar</v>
      </c>
    </row>
    <row r="331" ht="30.0" customHeight="1">
      <c r="A331" s="83" t="s">
        <v>8794</v>
      </c>
      <c r="B331" s="83">
        <v>3.0</v>
      </c>
      <c r="C331" s="83" t="s">
        <v>1714</v>
      </c>
      <c r="D331" s="335" t="s">
        <v>8797</v>
      </c>
      <c r="E331" s="363">
        <v>4.0</v>
      </c>
      <c r="F331" s="363"/>
      <c r="G331" s="363"/>
      <c r="H331" s="363"/>
      <c r="I331" s="363"/>
      <c r="J331" s="363"/>
      <c r="K331" s="363">
        <v>4.0</v>
      </c>
      <c r="L331" s="365" t="str">
        <v>Ward no. 3 A sanam 47 somanathanagara todekara of gharasamorila way to trimiksa</v>
      </c>
    </row>
    <row r="332" ht="30.0" customHeight="1">
      <c r="A332" s="83" t="s">
        <v>8808</v>
      </c>
      <c r="B332" s="83">
        <v>3.0</v>
      </c>
      <c r="C332" s="83" t="s">
        <v>1714</v>
      </c>
      <c r="D332" s="335" t="s">
        <v>8815</v>
      </c>
      <c r="E332" s="363">
        <v>2.4</v>
      </c>
      <c r="F332" s="363"/>
      <c r="G332" s="363"/>
      <c r="H332" s="363"/>
      <c r="I332" s="363"/>
      <c r="J332" s="363"/>
      <c r="K332" s="363">
        <v>2.4</v>
      </c>
      <c r="L332" s="365" t="str">
        <v>Ward no. 3 A sanam 43 somanathanagara kavade's house from the black hole's gharaparyata to trimiksa.</v>
      </c>
    </row>
    <row r="333" ht="30.0" customHeight="1">
      <c r="A333" s="83" t="s">
        <v>8827</v>
      </c>
      <c r="B333" s="83">
        <v>3.0</v>
      </c>
      <c r="C333" s="83" t="s">
        <v>1714</v>
      </c>
      <c r="D333" s="335" t="s">
        <v>8829</v>
      </c>
      <c r="E333" s="363">
        <v>1.6</v>
      </c>
      <c r="F333" s="363"/>
      <c r="G333" s="363"/>
      <c r="H333" s="363"/>
      <c r="I333" s="363"/>
      <c r="J333" s="363"/>
      <c r="K333" s="363">
        <v>1.6</v>
      </c>
      <c r="L333" s="365" t="str">
        <v>Ward no. 3 A sanam Lane No. 43 somanathanagara area. Road blocks to fit both sites in 1 to 5.</v>
      </c>
    </row>
    <row r="334" ht="30.0" customHeight="1">
      <c r="A334" s="83" t="s">
        <v>8835</v>
      </c>
      <c r="B334" s="83">
        <v>3.0</v>
      </c>
      <c r="C334" s="83" t="s">
        <v>1714</v>
      </c>
      <c r="D334" s="335" t="s">
        <v>8837</v>
      </c>
      <c r="E334" s="363">
        <v>4.0</v>
      </c>
      <c r="F334" s="363"/>
      <c r="G334" s="363"/>
      <c r="H334" s="363"/>
      <c r="I334" s="363"/>
      <c r="J334" s="363"/>
      <c r="K334" s="363">
        <v>4.0</v>
      </c>
      <c r="L334" s="365" t="str">
        <v>Division krra. Directives lay in the rest of the panel in 3-B.</v>
      </c>
    </row>
    <row r="335">
      <c r="A335" s="83" t="s">
        <v>8844</v>
      </c>
      <c r="B335" s="83">
        <v>3.0</v>
      </c>
      <c r="C335" s="83" t="s">
        <v>1714</v>
      </c>
      <c r="D335" s="335" t="s">
        <v>8846</v>
      </c>
      <c r="E335" s="363"/>
      <c r="F335" s="363"/>
      <c r="G335" s="363">
        <v>4.0</v>
      </c>
      <c r="H335" s="363"/>
      <c r="I335" s="363"/>
      <c r="J335" s="363"/>
      <c r="K335" s="363">
        <v>4.0</v>
      </c>
      <c r="L335" s="365" t="str">
        <v>Ward lay bakade iron in rakra 3 b.</v>
      </c>
    </row>
    <row r="336" ht="30.0" customHeight="1">
      <c r="A336" s="83" t="s">
        <v>8852</v>
      </c>
      <c r="B336" s="83">
        <v>3.0</v>
      </c>
      <c r="C336" s="83" t="s">
        <v>1714</v>
      </c>
      <c r="D336" s="335" t="s">
        <v>8856</v>
      </c>
      <c r="E336" s="363">
        <v>4.0</v>
      </c>
      <c r="F336" s="363"/>
      <c r="G336" s="363"/>
      <c r="H336" s="363"/>
      <c r="I336" s="363"/>
      <c r="J336" s="363"/>
      <c r="K336" s="363">
        <v>4.0</v>
      </c>
      <c r="L336" s="365" t="str">
        <v>Division rakra 3 B sanjayaparka in various ways, really do.</v>
      </c>
    </row>
    <row r="337" ht="30.0" customHeight="1">
      <c r="A337" s="83" t="s">
        <v>8870</v>
      </c>
      <c r="B337" s="83">
        <v>3.0</v>
      </c>
      <c r="C337" s="83" t="s">
        <v>1714</v>
      </c>
      <c r="D337" s="335" t="s">
        <v>8875</v>
      </c>
      <c r="E337" s="363"/>
      <c r="F337" s="363"/>
      <c r="G337" s="363">
        <v>2.0</v>
      </c>
      <c r="H337" s="363"/>
      <c r="I337" s="363"/>
      <c r="J337" s="363"/>
      <c r="K337" s="363">
        <v>2.0</v>
      </c>
      <c r="L337" s="365" t="str">
        <v>Division rakra 3 B somanathanagara emaesaibi Basathamba bandhanebabata front office.</v>
      </c>
    </row>
    <row r="338" ht="30.0" customHeight="1">
      <c r="A338" s="83" t="s">
        <v>8880</v>
      </c>
      <c r="B338" s="83">
        <v>3.0</v>
      </c>
      <c r="C338" s="83" t="s">
        <v>1714</v>
      </c>
      <c r="D338" s="335" t="s">
        <v>8883</v>
      </c>
      <c r="E338" s="363"/>
      <c r="F338" s="363"/>
      <c r="G338" s="363">
        <v>2.0</v>
      </c>
      <c r="H338" s="363"/>
      <c r="I338" s="363"/>
      <c r="J338" s="363"/>
      <c r="K338" s="363">
        <v>2.0</v>
      </c>
      <c r="L338" s="365" t="str">
        <v>Division at the bus stop bandhanebabata rakra 3 B tatagarda square room.</v>
      </c>
    </row>
    <row r="339" ht="90.0" customHeight="1">
      <c r="A339" s="83" t="s">
        <v>8888</v>
      </c>
      <c r="B339" s="83" t="s">
        <v>8890</v>
      </c>
      <c r="C339" s="83" t="s">
        <v>1714</v>
      </c>
      <c r="D339" s="335" t="s">
        <v>8892</v>
      </c>
      <c r="E339" s="363">
        <v>4.0</v>
      </c>
      <c r="F339" s="363"/>
      <c r="G339" s="363"/>
      <c r="H339" s="363"/>
      <c r="I339" s="363"/>
      <c r="J339" s="363"/>
      <c r="K339" s="363">
        <v>4.0</v>
      </c>
      <c r="L339" s="365" t="str">
        <v>Archana haitas to imagine Villa, Gangapur that no open plot. 211 (culverts), dattamandira Chowk to Meadows lonaparyanta phutapatha x000D_
To repair</v>
      </c>
    </row>
    <row r="340" ht="16.5" customHeight="1">
      <c r="A340" s="83"/>
      <c r="B340" s="83">
        <v>3.0</v>
      </c>
      <c r="C340" s="83"/>
      <c r="D340" s="335"/>
      <c r="E340" s="363"/>
      <c r="F340" s="363"/>
      <c r="G340" s="363"/>
      <c r="H340" s="363"/>
      <c r="I340" s="363"/>
      <c r="J340" s="363"/>
      <c r="K340" s="363"/>
      <c r="L340" s="365" t="str">
        <v/>
      </c>
    </row>
    <row r="341">
      <c r="A341" s="83"/>
      <c r="B341" s="83">
        <v>3.0</v>
      </c>
      <c r="C341" s="83"/>
      <c r="D341" s="335" t="s">
        <v>3590</v>
      </c>
      <c r="E341" s="363">
        <v>24.0</v>
      </c>
      <c r="F341" s="363"/>
      <c r="G341" s="363">
        <v>16.0</v>
      </c>
      <c r="H341" s="363"/>
      <c r="I341" s="363"/>
      <c r="J341" s="363"/>
      <c r="K341" s="363">
        <v>40.0</v>
      </c>
      <c r="L341" s="365" t="str">
        <v>Total sum</v>
      </c>
    </row>
    <row r="342" ht="15.75" customHeight="1">
      <c r="A342" s="154"/>
      <c r="B342" s="154"/>
      <c r="C342" s="154"/>
      <c r="D342" s="370"/>
      <c r="E342" s="371"/>
      <c r="F342" s="371"/>
      <c r="G342" s="371"/>
      <c r="H342" s="371"/>
      <c r="I342" s="371"/>
      <c r="J342" s="371"/>
      <c r="K342" s="371"/>
      <c r="L342" s="365" t="str">
        <v/>
      </c>
    </row>
    <row r="343" ht="15.75" customHeight="1">
      <c r="A343" s="83" t="s">
        <v>8927</v>
      </c>
      <c r="B343" s="83">
        <v>4.0</v>
      </c>
      <c r="C343" s="83" t="s">
        <v>1714</v>
      </c>
      <c r="D343" s="335" t="s">
        <v>8929</v>
      </c>
      <c r="E343" s="363"/>
      <c r="F343" s="363"/>
      <c r="G343" s="363">
        <v>4.0</v>
      </c>
      <c r="H343" s="363"/>
      <c r="I343" s="363"/>
      <c r="J343" s="363"/>
      <c r="K343" s="363">
        <v>4.0</v>
      </c>
      <c r="L343" s="365" t="str">
        <v>A ghantagadi Division No. 4 (waste management) to start.</v>
      </c>
    </row>
    <row r="344" ht="90.0" customHeight="1">
      <c r="A344" s="83" t="s">
        <v>8934</v>
      </c>
      <c r="B344" s="83" t="s">
        <v>6243</v>
      </c>
      <c r="C344" s="83" t="s">
        <v>1714</v>
      </c>
      <c r="D344" s="335" t="s">
        <v>8938</v>
      </c>
      <c r="E344" s="363"/>
      <c r="F344" s="363"/>
      <c r="G344" s="363"/>
      <c r="H344" s="363">
        <v>4.0</v>
      </c>
      <c r="I344" s="363"/>
      <c r="J344" s="363"/>
      <c r="K344" s="363">
        <v>4.0</v>
      </c>
      <c r="L344" s="365" t="str">
        <v>Ward No. 4. A sanam 27 adarshnagar srisanta at Mental Hospital DNYANESHWAR vidyalayasejari public toilet ahe x000D_
Create a new corner at candramanagara by changing the toilet seats.</v>
      </c>
    </row>
    <row r="345" ht="30.0" customHeight="1">
      <c r="A345" s="83" t="s">
        <v>8948</v>
      </c>
      <c r="B345" s="83">
        <v>4.0</v>
      </c>
      <c r="C345" s="83" t="s">
        <v>1714</v>
      </c>
      <c r="D345" s="335" t="s">
        <v>8954</v>
      </c>
      <c r="E345" s="363"/>
      <c r="F345" s="363"/>
      <c r="G345" s="363"/>
      <c r="H345" s="363">
        <v>4.0</v>
      </c>
      <c r="I345" s="363"/>
      <c r="J345" s="363"/>
      <c r="K345" s="363">
        <v>4.0</v>
      </c>
      <c r="L345" s="365" t="str">
        <v>Corrections Drainage Division No. 4 at a jadhavanagara, saphasaphair to</v>
      </c>
    </row>
    <row r="346" ht="30.0" customHeight="1">
      <c r="A346" s="83" t="s">
        <v>8965</v>
      </c>
      <c r="B346" s="83">
        <v>4.0</v>
      </c>
      <c r="C346" s="83" t="s">
        <v>1714</v>
      </c>
      <c r="D346" s="335" t="s">
        <v>8967</v>
      </c>
      <c r="E346" s="363"/>
      <c r="F346" s="363"/>
      <c r="G346" s="363"/>
      <c r="H346" s="363">
        <v>4.0</v>
      </c>
      <c r="I346" s="363"/>
      <c r="J346" s="363"/>
      <c r="K346" s="363">
        <v>4.0</v>
      </c>
      <c r="L346" s="365" t="str">
        <v>Corrections Division No. 4 for a public toilet. F. NO. In front of the temple 154/2 ae World</v>
      </c>
    </row>
    <row r="347">
      <c r="A347" s="83" t="s">
        <v>8972</v>
      </c>
      <c r="B347" s="83">
        <v>4.0</v>
      </c>
      <c r="C347" s="83" t="s">
        <v>1714</v>
      </c>
      <c r="D347" s="335" t="s">
        <v>8975</v>
      </c>
      <c r="E347" s="363">
        <v>4.0</v>
      </c>
      <c r="F347" s="363"/>
      <c r="G347" s="363"/>
      <c r="H347" s="363"/>
      <c r="I347" s="363"/>
      <c r="J347" s="363"/>
      <c r="K347" s="363">
        <v>4.0</v>
      </c>
      <c r="L347" s="365" t="str">
        <v>To the newly Speed ​​Breakers</v>
      </c>
    </row>
    <row r="348" ht="30.0" customHeight="1">
      <c r="A348" s="83" t="s">
        <v>8987</v>
      </c>
      <c r="B348" s="83">
        <v>4.0</v>
      </c>
      <c r="C348" s="83" t="s">
        <v>1714</v>
      </c>
      <c r="D348" s="335" t="s">
        <v>8994</v>
      </c>
      <c r="E348" s="363"/>
      <c r="F348" s="363"/>
      <c r="G348" s="363"/>
      <c r="H348" s="363">
        <v>4.0</v>
      </c>
      <c r="I348" s="363"/>
      <c r="J348" s="363"/>
      <c r="K348" s="363">
        <v>4.0</v>
      </c>
      <c r="L348" s="365" t="str">
        <v>Ward No. 4 B, Taxila budhdavihara the right to ita Streets kokra</v>
      </c>
    </row>
    <row r="349" ht="30.0" customHeight="1">
      <c r="A349" s="83" t="s">
        <v>9000</v>
      </c>
      <c r="B349" s="83">
        <v>4.0</v>
      </c>
      <c r="C349" s="83" t="s">
        <v>1714</v>
      </c>
      <c r="D349" s="335" t="s">
        <v>9003</v>
      </c>
      <c r="E349" s="363"/>
      <c r="F349" s="363"/>
      <c r="G349" s="363">
        <v>4.0</v>
      </c>
      <c r="H349" s="363"/>
      <c r="I349" s="363"/>
      <c r="J349" s="363"/>
      <c r="K349" s="363">
        <v>4.0</v>
      </c>
      <c r="L349" s="365" t="str">
        <v>Ward No. 4 B, Dhamma Jyoti organization budhdavihara bench seat near Harmes found</v>
      </c>
    </row>
    <row r="350" ht="30.0" customHeight="1">
      <c r="A350" s="83" t="s">
        <v>9007</v>
      </c>
      <c r="B350" s="83">
        <v>4.0</v>
      </c>
      <c r="C350" s="83" t="s">
        <v>1714</v>
      </c>
      <c r="D350" s="335" t="s">
        <v>9014</v>
      </c>
      <c r="E350" s="363"/>
      <c r="F350" s="363"/>
      <c r="G350" s="363">
        <v>4.0</v>
      </c>
      <c r="H350" s="363"/>
      <c r="I350" s="363"/>
      <c r="J350" s="363"/>
      <c r="K350" s="363">
        <v>4.0</v>
      </c>
      <c r="L350" s="365" t="str">
        <v>Ward No. 4 B, near Taxila budhdavihara Harmes seat bench seat</v>
      </c>
    </row>
    <row r="351">
      <c r="A351" s="83" t="s">
        <v>9028</v>
      </c>
      <c r="B351" s="83">
        <v>4.0</v>
      </c>
      <c r="C351" s="83" t="s">
        <v>1714</v>
      </c>
      <c r="D351" s="335" t="s">
        <v>9033</v>
      </c>
      <c r="E351" s="363"/>
      <c r="F351" s="363"/>
      <c r="G351" s="363"/>
      <c r="H351" s="363">
        <v>2.0</v>
      </c>
      <c r="I351" s="363"/>
      <c r="J351" s="363"/>
      <c r="K351" s="363">
        <v>2.0</v>
      </c>
      <c r="L351" s="365" t="str">
        <v>Ward No. 4 B, baithicala area to ita Cock</v>
      </c>
    </row>
    <row r="352">
      <c r="A352" s="83" t="s">
        <v>9039</v>
      </c>
      <c r="B352" s="83">
        <v>4.0</v>
      </c>
      <c r="C352" s="83" t="s">
        <v>1714</v>
      </c>
      <c r="D352" s="335" t="s">
        <v>9041</v>
      </c>
      <c r="E352" s="363"/>
      <c r="F352" s="363">
        <v>2.0</v>
      </c>
      <c r="G352" s="363"/>
      <c r="H352" s="363"/>
      <c r="I352" s="363"/>
      <c r="J352" s="363"/>
      <c r="K352" s="363">
        <v>2.0</v>
      </c>
      <c r="L352" s="365" t="str">
        <v>Ward No. 4 B, lay stita light area baithicala.</v>
      </c>
    </row>
    <row r="353" ht="30.0" customHeight="1">
      <c r="A353" s="83" t="s">
        <v>9053</v>
      </c>
      <c r="B353" s="83">
        <v>4.0</v>
      </c>
      <c r="C353" s="83" t="s">
        <v>1714</v>
      </c>
      <c r="D353" s="335" t="s">
        <v>9059</v>
      </c>
      <c r="E353" s="363"/>
      <c r="F353" s="363"/>
      <c r="G353" s="363"/>
      <c r="H353" s="363">
        <v>4.0</v>
      </c>
      <c r="I353" s="363"/>
      <c r="J353" s="363"/>
      <c r="K353" s="363">
        <v>4.0</v>
      </c>
      <c r="L353" s="365" t="str">
        <v>Ward No. 4 B, all the way to kokrita court Ghorpade mill.</v>
      </c>
    </row>
    <row r="354">
      <c r="A354" s="83"/>
      <c r="B354" s="83">
        <v>4.0</v>
      </c>
      <c r="C354" s="83"/>
      <c r="D354" s="335"/>
      <c r="E354" s="363"/>
      <c r="F354" s="363"/>
      <c r="G354" s="363"/>
      <c r="H354" s="363"/>
      <c r="I354" s="363"/>
      <c r="J354" s="363"/>
      <c r="K354" s="363"/>
      <c r="L354" s="365" t="str">
        <v/>
      </c>
    </row>
    <row r="355">
      <c r="A355" s="83"/>
      <c r="B355" s="83">
        <v>4.0</v>
      </c>
      <c r="C355" s="83"/>
      <c r="D355" s="335" t="s">
        <v>3590</v>
      </c>
      <c r="E355" s="363">
        <v>4.0</v>
      </c>
      <c r="F355" s="363">
        <v>2.0</v>
      </c>
      <c r="G355" s="363">
        <v>12.0</v>
      </c>
      <c r="H355" s="363">
        <v>22.0</v>
      </c>
      <c r="I355" s="363"/>
      <c r="J355" s="363"/>
      <c r="K355" s="363">
        <v>40.0</v>
      </c>
      <c r="L355" s="365" t="str">
        <v>Total sum</v>
      </c>
    </row>
    <row r="356">
      <c r="A356" s="83"/>
      <c r="B356" s="83"/>
      <c r="C356" s="83"/>
      <c r="D356" s="335"/>
      <c r="E356" s="363"/>
      <c r="F356" s="363"/>
      <c r="G356" s="363"/>
      <c r="H356" s="363"/>
      <c r="I356" s="363"/>
      <c r="J356" s="363"/>
      <c r="K356" s="363"/>
      <c r="L356" s="365" t="str">
        <v/>
      </c>
    </row>
    <row r="357" ht="30.0" customHeight="1">
      <c r="A357" s="83" t="s">
        <v>9103</v>
      </c>
      <c r="B357" s="83">
        <v>17.0</v>
      </c>
      <c r="C357" s="83"/>
      <c r="D357" s="335" t="s">
        <v>9105</v>
      </c>
      <c r="E357" s="363"/>
      <c r="F357" s="363"/>
      <c r="G357" s="363"/>
      <c r="H357" s="363">
        <v>4.0</v>
      </c>
      <c r="I357" s="363"/>
      <c r="J357" s="363"/>
      <c r="K357" s="363">
        <v>4.0</v>
      </c>
      <c r="L357" s="365" t="str">
        <v>Kalyaninagara santiraksaka area public toilets repair and coloring.</v>
      </c>
    </row>
    <row r="358" ht="30.0" customHeight="1">
      <c r="A358" s="83" t="s">
        <v>9111</v>
      </c>
      <c r="B358" s="83">
        <v>17.0</v>
      </c>
      <c r="C358" s="83"/>
      <c r="D358" s="335" t="s">
        <v>9113</v>
      </c>
      <c r="E358" s="363"/>
      <c r="F358" s="363"/>
      <c r="G358" s="363"/>
      <c r="H358" s="363">
        <v>4.0</v>
      </c>
      <c r="I358" s="363"/>
      <c r="J358" s="363"/>
      <c r="K358" s="363">
        <v>4.0</v>
      </c>
      <c r="L358" s="365" t="str">
        <v>Bhatanagaramadhila repair public toilets, appliances vary, coloring, etc. Matters</v>
      </c>
    </row>
    <row r="359">
      <c r="A359" s="83" t="s">
        <v>9119</v>
      </c>
      <c r="B359" s="83">
        <v>17.0</v>
      </c>
      <c r="C359" s="83"/>
      <c r="D359" s="335" t="s">
        <v>9121</v>
      </c>
      <c r="E359" s="363">
        <v>4.0</v>
      </c>
      <c r="F359" s="363"/>
      <c r="G359" s="363"/>
      <c r="H359" s="363"/>
      <c r="I359" s="363"/>
      <c r="J359" s="363"/>
      <c r="K359" s="363">
        <v>4.0</v>
      </c>
      <c r="L359" s="365" t="str">
        <v>To repair the pavement at various locations</v>
      </c>
    </row>
    <row r="360" ht="30.0" customHeight="1">
      <c r="A360" s="83" t="s">
        <v>9127</v>
      </c>
      <c r="B360" s="83">
        <v>17.0</v>
      </c>
      <c r="C360" s="83"/>
      <c r="D360" s="335" t="s">
        <v>9130</v>
      </c>
      <c r="E360" s="363">
        <v>4.0</v>
      </c>
      <c r="F360" s="363"/>
      <c r="G360" s="363"/>
      <c r="H360" s="363"/>
      <c r="I360" s="363"/>
      <c r="J360" s="363"/>
      <c r="K360" s="363">
        <v>4.0</v>
      </c>
      <c r="L360" s="365" t="str">
        <v>To really make grout roads in the area tridalanagara-Kalyaninagar</v>
      </c>
    </row>
    <row r="361" ht="30.0" customHeight="1">
      <c r="A361" s="83" t="s">
        <v>9137</v>
      </c>
      <c r="B361" s="83">
        <v>17.0</v>
      </c>
      <c r="C361" s="83"/>
      <c r="D361" s="335" t="s">
        <v>9143</v>
      </c>
      <c r="E361" s="363"/>
      <c r="F361" s="363"/>
      <c r="G361" s="363"/>
      <c r="H361" s="363">
        <v>4.0</v>
      </c>
      <c r="I361" s="363"/>
      <c r="J361" s="363"/>
      <c r="K361" s="363">
        <v>4.0</v>
      </c>
      <c r="L361" s="365" t="str">
        <v>Corrections drainage chamber in Gandhinagar-jayaprakasanagara and kamkritikarana</v>
      </c>
    </row>
    <row r="362" ht="30.0" customHeight="1">
      <c r="A362" s="83" t="s">
        <v>9156</v>
      </c>
      <c r="B362" s="83">
        <v>17.0</v>
      </c>
      <c r="C362" s="83"/>
      <c r="D362" s="335" t="s">
        <v>9161</v>
      </c>
      <c r="E362" s="363"/>
      <c r="F362" s="363"/>
      <c r="G362" s="363"/>
      <c r="H362" s="363"/>
      <c r="I362" s="363">
        <v>4.0</v>
      </c>
      <c r="J362" s="363"/>
      <c r="K362" s="363">
        <v>4.0</v>
      </c>
      <c r="L362" s="365" t="str">
        <v>Mahatma Gandhi at the 2-inch water line to a bad cast Concrete</v>
      </c>
    </row>
    <row r="363" ht="30.0" customHeight="1">
      <c r="A363" s="83" t="s">
        <v>9166</v>
      </c>
      <c r="B363" s="83">
        <v>17.0</v>
      </c>
      <c r="C363" s="83"/>
      <c r="D363" s="335" t="s">
        <v>9169</v>
      </c>
      <c r="E363" s="363"/>
      <c r="F363" s="363"/>
      <c r="G363" s="363"/>
      <c r="H363" s="363">
        <v>3.2</v>
      </c>
      <c r="I363" s="363"/>
      <c r="J363" s="363"/>
      <c r="K363" s="363">
        <v>3.2</v>
      </c>
      <c r="L363" s="365" t="str">
        <v>Concrete drainage line to change the bad in jayaprakasanagara</v>
      </c>
    </row>
    <row r="364">
      <c r="A364" s="83" t="s">
        <v>9174</v>
      </c>
      <c r="B364" s="83">
        <v>17.0</v>
      </c>
      <c r="C364" s="83"/>
      <c r="D364" s="335" t="s">
        <v>9177</v>
      </c>
      <c r="E364" s="363"/>
      <c r="F364" s="363"/>
      <c r="G364" s="363"/>
      <c r="H364" s="363">
        <v>3.2</v>
      </c>
      <c r="I364" s="363"/>
      <c r="J364" s="363"/>
      <c r="K364" s="363">
        <v>3.2</v>
      </c>
      <c r="L364" s="365" t="str">
        <v>Concrete gallibola yasavantanagara to the</v>
      </c>
    </row>
    <row r="365">
      <c r="A365" s="83" t="s">
        <v>9182</v>
      </c>
      <c r="B365" s="83">
        <v>17.0</v>
      </c>
      <c r="C365" s="83"/>
      <c r="D365" s="335" t="s">
        <v>9185</v>
      </c>
      <c r="E365" s="363"/>
      <c r="F365" s="363"/>
      <c r="G365" s="363"/>
      <c r="H365" s="363"/>
      <c r="I365" s="363"/>
      <c r="J365" s="363">
        <v>3.2</v>
      </c>
      <c r="K365" s="363">
        <v>3.2</v>
      </c>
      <c r="L365" s="365" t="str">
        <v>Netajinagar madheya drainage line to cast</v>
      </c>
    </row>
    <row r="366">
      <c r="A366" s="83" t="s">
        <v>9191</v>
      </c>
      <c r="B366" s="83">
        <v>17.0</v>
      </c>
      <c r="C366" s="83"/>
      <c r="D366" s="335" t="s">
        <v>9196</v>
      </c>
      <c r="E366" s="363"/>
      <c r="F366" s="363"/>
      <c r="G366" s="363"/>
      <c r="H366" s="363">
        <v>3.2</v>
      </c>
      <c r="I366" s="363"/>
      <c r="J366" s="363"/>
      <c r="K366" s="363">
        <v>3.2</v>
      </c>
      <c r="L366" s="365" t="str">
        <v>Concrete at the vegetable market</v>
      </c>
    </row>
    <row r="367">
      <c r="A367" s="83" t="s">
        <v>9202</v>
      </c>
      <c r="B367" s="83">
        <v>17.0</v>
      </c>
      <c r="C367" s="83"/>
      <c r="D367" s="335" t="s">
        <v>9204</v>
      </c>
      <c r="E367" s="363"/>
      <c r="F367" s="363"/>
      <c r="G367" s="363"/>
      <c r="H367" s="363">
        <v>3.2</v>
      </c>
      <c r="I367" s="363"/>
      <c r="J367" s="363"/>
      <c r="K367" s="363">
        <v>3.2</v>
      </c>
      <c r="L367" s="365" t="str">
        <v>Concrete deraneja in line to cast bhatanagara</v>
      </c>
    </row>
    <row r="368">
      <c r="A368" s="83"/>
      <c r="B368" s="83">
        <v>17.0</v>
      </c>
      <c r="C368" s="83"/>
      <c r="D368" s="335"/>
      <c r="E368" s="363"/>
      <c r="F368" s="363"/>
      <c r="G368" s="363"/>
      <c r="H368" s="363"/>
      <c r="I368" s="363"/>
      <c r="J368" s="363"/>
      <c r="K368" s="363"/>
      <c r="L368" s="365" t="str">
        <v/>
      </c>
    </row>
    <row r="369">
      <c r="A369" s="83"/>
      <c r="B369" s="83">
        <v>17.0</v>
      </c>
      <c r="C369" s="83"/>
      <c r="D369" s="335" t="s">
        <v>3590</v>
      </c>
      <c r="E369" s="363">
        <v>8.0</v>
      </c>
      <c r="F369" s="363"/>
      <c r="G369" s="363"/>
      <c r="H369" s="363">
        <v>24.8</v>
      </c>
      <c r="I369" s="363">
        <v>4.0</v>
      </c>
      <c r="J369" s="363">
        <v>3.2</v>
      </c>
      <c r="K369" s="363">
        <v>40.0</v>
      </c>
      <c r="L369" s="365" t="str">
        <v>Total sum</v>
      </c>
    </row>
    <row r="370" ht="15.75" customHeight="1">
      <c r="A370" s="154"/>
      <c r="B370" s="154"/>
      <c r="C370" s="154"/>
      <c r="D370" s="370"/>
      <c r="E370" s="371"/>
      <c r="F370" s="371"/>
      <c r="G370" s="371"/>
      <c r="H370" s="371"/>
      <c r="I370" s="371"/>
      <c r="J370" s="371"/>
      <c r="K370" s="371"/>
      <c r="L370" s="365" t="str">
        <v/>
      </c>
    </row>
    <row r="371" ht="15.75" customHeight="1">
      <c r="A371" s="83" t="s">
        <v>9225</v>
      </c>
      <c r="B371" s="83">
        <v>18.0</v>
      </c>
      <c r="C371" s="83"/>
      <c r="D371" s="335" t="s">
        <v>9229</v>
      </c>
      <c r="E371" s="363"/>
      <c r="F371" s="363"/>
      <c r="G371" s="363"/>
      <c r="H371" s="363">
        <v>4.0</v>
      </c>
      <c r="I371" s="363"/>
      <c r="J371" s="363"/>
      <c r="K371" s="363">
        <v>4.0</v>
      </c>
      <c r="L371" s="365" t="str">
        <v>Concrete gallibola to different places</v>
      </c>
    </row>
    <row r="372">
      <c r="A372" s="83" t="s">
        <v>9235</v>
      </c>
      <c r="B372" s="83">
        <v>18.0</v>
      </c>
      <c r="C372" s="83"/>
      <c r="D372" s="335" t="s">
        <v>9239</v>
      </c>
      <c r="E372" s="363"/>
      <c r="F372" s="363"/>
      <c r="G372" s="363">
        <v>4.0</v>
      </c>
      <c r="H372" s="363"/>
      <c r="I372" s="363"/>
      <c r="J372" s="363"/>
      <c r="K372" s="363">
        <v>4.0</v>
      </c>
      <c r="L372" s="365" t="str">
        <v>Reform in various sanasiti Front Garden</v>
      </c>
    </row>
    <row r="373" ht="30.0" customHeight="1">
      <c r="A373" s="83" t="s">
        <v>9247</v>
      </c>
      <c r="B373" s="83">
        <v>18.0</v>
      </c>
      <c r="C373" s="83"/>
      <c r="D373" s="335" t="s">
        <v>9251</v>
      </c>
      <c r="E373" s="363"/>
      <c r="F373" s="363"/>
      <c r="G373" s="363"/>
      <c r="H373" s="363">
        <v>4.0</v>
      </c>
      <c r="I373" s="363"/>
      <c r="J373" s="363"/>
      <c r="K373" s="363">
        <v>4.0</v>
      </c>
      <c r="L373" s="365" t="str">
        <v>Drainage line removal and drainage repairs to be repaired and cammmbara</v>
      </c>
    </row>
    <row r="374">
      <c r="A374" s="83" t="s">
        <v>9257</v>
      </c>
      <c r="B374" s="83">
        <v>18.0</v>
      </c>
      <c r="C374" s="83"/>
      <c r="D374" s="335" t="s">
        <v>9262</v>
      </c>
      <c r="E374" s="363"/>
      <c r="F374" s="363"/>
      <c r="G374" s="363"/>
      <c r="H374" s="363">
        <v>4.0</v>
      </c>
      <c r="I374" s="363"/>
      <c r="J374" s="363"/>
      <c r="K374" s="363">
        <v>4.0</v>
      </c>
      <c r="L374" s="365" t="str">
        <v>Toilet make various locations</v>
      </c>
    </row>
    <row r="375" ht="30.0" customHeight="1">
      <c r="A375" s="83" t="s">
        <v>9274</v>
      </c>
      <c r="B375" s="83">
        <v>18.0</v>
      </c>
      <c r="C375" s="83"/>
      <c r="D375" s="335" t="s">
        <v>9280</v>
      </c>
      <c r="E375" s="363"/>
      <c r="F375" s="363"/>
      <c r="G375" s="363"/>
      <c r="H375" s="363"/>
      <c r="I375" s="363">
        <v>4.0</v>
      </c>
      <c r="J375" s="363"/>
      <c r="K375" s="363">
        <v>4.0</v>
      </c>
      <c r="L375" s="365" t="str">
        <v>Removal of the water line of the large size of the small water in various places</v>
      </c>
    </row>
    <row r="376" ht="30.0" customHeight="1">
      <c r="A376" s="83" t="s">
        <v>9295</v>
      </c>
      <c r="B376" s="83">
        <v>18.0</v>
      </c>
      <c r="C376" s="83"/>
      <c r="D376" s="335" t="s">
        <v>9296</v>
      </c>
      <c r="E376" s="363"/>
      <c r="F376" s="363"/>
      <c r="G376" s="363">
        <v>4.0</v>
      </c>
      <c r="H376" s="363"/>
      <c r="I376" s="363"/>
      <c r="J376" s="363"/>
      <c r="K376" s="363">
        <v>4.0</v>
      </c>
      <c r="L376" s="365" t="str">
        <v>Ward No. 18 in sanam 43/6 Ashish Society toys lay in the open space spesamadhila</v>
      </c>
    </row>
    <row r="377" ht="30.0" customHeight="1">
      <c r="A377" s="83" t="s">
        <v>9304</v>
      </c>
      <c r="B377" s="83">
        <v>18.0</v>
      </c>
      <c r="C377" s="83"/>
      <c r="D377" s="335" t="s">
        <v>9309</v>
      </c>
      <c r="E377" s="363">
        <v>4.0</v>
      </c>
      <c r="F377" s="363"/>
      <c r="G377" s="363"/>
      <c r="H377" s="363"/>
      <c r="I377" s="363"/>
      <c r="J377" s="363"/>
      <c r="K377" s="363">
        <v>4.0</v>
      </c>
      <c r="L377" s="365" t="str">
        <v>Ward No. 18 in sanam 39 should be able to walk in front of the city and punyadhama Society wayside.</v>
      </c>
    </row>
    <row r="378" ht="75.0" customHeight="1">
      <c r="A378" s="83" t="s">
        <v>9324</v>
      </c>
      <c r="B378" s="83" t="s">
        <v>4625</v>
      </c>
      <c r="C378" s="83"/>
      <c r="D378" s="335" t="s">
        <v>9331</v>
      </c>
      <c r="E378" s="363"/>
      <c r="F378" s="363"/>
      <c r="G378" s="363"/>
      <c r="H378" s="363">
        <v>4.0</v>
      </c>
      <c r="I378" s="363"/>
      <c r="J378" s="363"/>
      <c r="K378" s="363">
        <v>4.0</v>
      </c>
      <c r="L378" s="365" t="str">
        <v>Sanam 21/3 sainikavadi Karan gharonda Sosa. Concrete and remove the wet channel grille jali x000D_
Or cover to fit</v>
      </c>
    </row>
    <row r="379" ht="30.0" customHeight="1">
      <c r="A379" s="83" t="s">
        <v>9337</v>
      </c>
      <c r="B379" s="83">
        <v>18.0</v>
      </c>
      <c r="C379" s="83"/>
      <c r="D379" s="335" t="s">
        <v>9340</v>
      </c>
      <c r="E379" s="363">
        <v>4.0</v>
      </c>
      <c r="F379" s="363"/>
      <c r="G379" s="363"/>
      <c r="H379" s="363"/>
      <c r="I379" s="363"/>
      <c r="J379" s="363"/>
      <c r="K379" s="363">
        <v>4.0</v>
      </c>
      <c r="L379" s="365" t="str">
        <v>Sainikavadi interlocking blocks found on the street in front of the temple</v>
      </c>
    </row>
    <row r="380" ht="30.0" customHeight="1">
      <c r="A380" s="83" t="s">
        <v>9344</v>
      </c>
      <c r="B380" s="83">
        <v>18.0</v>
      </c>
      <c r="C380" s="83"/>
      <c r="D380" s="335" t="s">
        <v>9349</v>
      </c>
      <c r="E380" s="363"/>
      <c r="F380" s="363"/>
      <c r="G380" s="363"/>
      <c r="H380" s="363">
        <v>4.0</v>
      </c>
      <c r="I380" s="363"/>
      <c r="J380" s="363"/>
      <c r="K380" s="363">
        <v>4.0</v>
      </c>
      <c r="L380" s="365" t="str">
        <v>Division toilets and bathroom areas should be arranged in a vadaganvaseri in No. 18th</v>
      </c>
    </row>
    <row r="381">
      <c r="A381" s="83"/>
      <c r="B381" s="83">
        <v>18.0</v>
      </c>
      <c r="C381" s="83"/>
      <c r="D381" s="335"/>
      <c r="E381" s="363"/>
      <c r="F381" s="363"/>
      <c r="G381" s="363"/>
      <c r="H381" s="363"/>
      <c r="I381" s="363"/>
      <c r="J381" s="363"/>
      <c r="K381" s="363"/>
      <c r="L381" s="365" t="str">
        <v/>
      </c>
    </row>
    <row r="382">
      <c r="A382" s="83"/>
      <c r="B382" s="83">
        <v>18.0</v>
      </c>
      <c r="C382" s="83"/>
      <c r="D382" s="335" t="s">
        <v>3590</v>
      </c>
      <c r="E382" s="363">
        <v>8.0</v>
      </c>
      <c r="F382" s="363"/>
      <c r="G382" s="363">
        <v>8.0</v>
      </c>
      <c r="H382" s="363">
        <v>20.0</v>
      </c>
      <c r="I382" s="363">
        <v>4.0</v>
      </c>
      <c r="J382" s="363"/>
      <c r="K382" s="363">
        <v>40.0</v>
      </c>
      <c r="L382" s="365" t="str">
        <v>Total sum</v>
      </c>
    </row>
    <row r="383">
      <c r="A383" s="83"/>
      <c r="B383" s="83"/>
      <c r="C383" s="83"/>
      <c r="D383" s="335"/>
      <c r="E383" s="363"/>
      <c r="F383" s="363"/>
      <c r="G383" s="363"/>
      <c r="H383" s="363"/>
      <c r="I383" s="363"/>
      <c r="J383" s="363"/>
      <c r="K383" s="363"/>
      <c r="L383" s="365" t="str">
        <v/>
      </c>
    </row>
    <row r="384" ht="30.0" customHeight="1">
      <c r="A384" s="83" t="s">
        <v>9374</v>
      </c>
      <c r="B384" s="83">
        <v>19.0</v>
      </c>
      <c r="C384" s="83" t="s">
        <v>1714</v>
      </c>
      <c r="D384" s="335" t="s">
        <v>9379</v>
      </c>
      <c r="E384" s="363"/>
      <c r="F384" s="363"/>
      <c r="G384" s="363"/>
      <c r="H384" s="363"/>
      <c r="I384" s="363">
        <v>4.0</v>
      </c>
      <c r="J384" s="363"/>
      <c r="K384" s="363">
        <v>4.0</v>
      </c>
      <c r="L384" s="365" t="str">
        <v>Ward no. 19 vadaganvaseri area sanam .48,49, 4 inch throw line to drink at 50,52,58.</v>
      </c>
    </row>
    <row r="385" ht="30.0" customHeight="1">
      <c r="A385" s="83" t="s">
        <v>9387</v>
      </c>
      <c r="B385" s="83">
        <v>19.0</v>
      </c>
      <c r="C385" s="83" t="s">
        <v>1714</v>
      </c>
      <c r="D385" s="335" t="s">
        <v>9797</v>
      </c>
      <c r="E385" s="363"/>
      <c r="F385" s="363"/>
      <c r="G385" s="363"/>
      <c r="H385" s="363"/>
      <c r="I385" s="363"/>
      <c r="J385" s="363">
        <v>4.0</v>
      </c>
      <c r="K385" s="363">
        <v>4.0</v>
      </c>
      <c r="L385" s="365" t="str">
        <v>Ward no. 19 dart cleaning and drainage area vadaganvaseri line.</v>
      </c>
    </row>
    <row r="386" ht="30.0" customHeight="1">
      <c r="A386" s="83" t="s">
        <v>9827</v>
      </c>
      <c r="B386" s="83">
        <v>19.0</v>
      </c>
      <c r="C386" s="83" t="s">
        <v>1714</v>
      </c>
      <c r="D386" s="335" t="s">
        <v>9864</v>
      </c>
      <c r="E386" s="363"/>
      <c r="F386" s="363"/>
      <c r="G386" s="363">
        <v>2.0</v>
      </c>
      <c r="H386" s="363"/>
      <c r="I386" s="363"/>
      <c r="J386" s="363"/>
      <c r="K386" s="363">
        <v>2.0</v>
      </c>
      <c r="L386" s="365" t="str">
        <v>Ward no. To avoid the use of plastic shopping bags for jyuta 19 vadaganvaseri area.</v>
      </c>
    </row>
    <row r="387" ht="75.0" customHeight="1">
      <c r="A387" s="83" t="s">
        <v>9875</v>
      </c>
      <c r="B387" s="83" t="s">
        <v>9878</v>
      </c>
      <c r="C387" s="83" t="s">
        <v>1714</v>
      </c>
      <c r="D387" s="335" t="s">
        <v>9881</v>
      </c>
      <c r="E387" s="363"/>
      <c r="F387" s="363"/>
      <c r="G387" s="363">
        <v>2.0</v>
      </c>
      <c r="H387" s="363"/>
      <c r="I387" s="363"/>
      <c r="J387" s="363"/>
      <c r="K387" s="363">
        <v>2.0</v>
      </c>
      <c r="L387" s="365" t="str">
        <v>Ward no. 19 vadaganvaseri sanam .48,49,50,51,52,58 here for large waste management / small baketa x000D_
To buy.</v>
      </c>
    </row>
    <row r="388" ht="30.0" customHeight="1">
      <c r="A388" s="83" t="s">
        <v>9888</v>
      </c>
      <c r="B388" s="83">
        <v>19.0</v>
      </c>
      <c r="C388" s="83" t="s">
        <v>1714</v>
      </c>
      <c r="D388" s="335" t="s">
        <v>9895</v>
      </c>
      <c r="E388" s="363"/>
      <c r="F388" s="363"/>
      <c r="G388" s="363">
        <v>4.0</v>
      </c>
      <c r="H388" s="363"/>
      <c r="I388" s="363"/>
      <c r="J388" s="363"/>
      <c r="K388" s="363">
        <v>4.0</v>
      </c>
      <c r="L388" s="365" t="str">
        <v>Ward no. Loved and giving raise to the waste area 19 vadaganvaseri other materials.</v>
      </c>
    </row>
    <row r="389" ht="30.0" customHeight="1">
      <c r="A389" s="83" t="s">
        <v>9903</v>
      </c>
      <c r="B389" s="83">
        <v>19.0</v>
      </c>
      <c r="C389" s="83" t="s">
        <v>1714</v>
      </c>
      <c r="D389" s="335" t="s">
        <v>9930</v>
      </c>
      <c r="E389" s="363"/>
      <c r="F389" s="363"/>
      <c r="G389" s="363">
        <v>4.0</v>
      </c>
      <c r="H389" s="363"/>
      <c r="I389" s="363"/>
      <c r="J389" s="363"/>
      <c r="K389" s="363">
        <v>4.0</v>
      </c>
      <c r="L389" s="365" t="str">
        <v>Ward no. 19 vadaganvaseri manampa Municipal and School Development and development works at the clinic.</v>
      </c>
    </row>
    <row r="390" ht="30.0" customHeight="1">
      <c r="A390" s="83" t="s">
        <v>9937</v>
      </c>
      <c r="B390" s="83">
        <v>19.0</v>
      </c>
      <c r="C390" s="83" t="s">
        <v>1714</v>
      </c>
      <c r="D390" s="335" t="s">
        <v>9940</v>
      </c>
      <c r="E390" s="363"/>
      <c r="F390" s="363">
        <v>4.0</v>
      </c>
      <c r="G390" s="363"/>
      <c r="H390" s="363"/>
      <c r="I390" s="363"/>
      <c r="J390" s="363"/>
      <c r="K390" s="363">
        <v>4.0</v>
      </c>
      <c r="L390" s="365" t="str">
        <v>Ward no. 19 Disposal of dangerous areas and streetlight poles to snap out of bhumigata cable.</v>
      </c>
    </row>
    <row r="391" ht="30.0" customHeight="1">
      <c r="A391" s="83" t="s">
        <v>9946</v>
      </c>
      <c r="B391" s="83">
        <v>19.0</v>
      </c>
      <c r="C391" s="83" t="s">
        <v>1714</v>
      </c>
      <c r="D391" s="335" t="s">
        <v>9952</v>
      </c>
      <c r="E391" s="363">
        <v>4.0</v>
      </c>
      <c r="F391" s="363"/>
      <c r="G391" s="363"/>
      <c r="H391" s="363"/>
      <c r="I391" s="363"/>
      <c r="J391" s="363"/>
      <c r="K391" s="363">
        <v>4.0</v>
      </c>
      <c r="L391" s="365" t="str">
        <v>Ward no. 19 Mother Teresa salejavalila road condition has to be really there on the road.</v>
      </c>
    </row>
    <row r="392" ht="30.0" customHeight="1">
      <c r="A392" s="83" t="s">
        <v>9958</v>
      </c>
      <c r="B392" s="83">
        <v>19.0</v>
      </c>
      <c r="C392" s="83" t="s">
        <v>1714</v>
      </c>
      <c r="D392" s="335" t="s">
        <v>9964</v>
      </c>
      <c r="E392" s="363"/>
      <c r="F392" s="363"/>
      <c r="G392" s="363"/>
      <c r="H392" s="363"/>
      <c r="I392" s="363"/>
      <c r="J392" s="363">
        <v>4.0</v>
      </c>
      <c r="K392" s="363">
        <v>4.0</v>
      </c>
      <c r="L392" s="365" t="str">
        <v>Ward no. 19 boratevasti drainage cleaning should (radaroda) to remove sanam 31 / B, Lane No. 2. 1 to 7 Main Road</v>
      </c>
    </row>
    <row r="393" ht="30.0" customHeight="1">
      <c r="A393" s="83" t="s">
        <v>9970</v>
      </c>
      <c r="B393" s="83">
        <v>19.0</v>
      </c>
      <c r="C393" s="83" t="s">
        <v>1714</v>
      </c>
      <c r="D393" s="335" t="s">
        <v>9976</v>
      </c>
      <c r="E393" s="363">
        <v>4.0</v>
      </c>
      <c r="F393" s="363"/>
      <c r="G393" s="363"/>
      <c r="H393" s="363"/>
      <c r="I393" s="363"/>
      <c r="J393" s="363"/>
      <c r="K393" s="363">
        <v>4.0</v>
      </c>
      <c r="L393" s="365" t="str">
        <v>Ward no. 19 borate habitation sanam 31/2 B. Ganesh mandirasamorila way to No. 4 Road, really.</v>
      </c>
    </row>
    <row r="394" ht="30.0" customHeight="1">
      <c r="A394" s="83" t="s">
        <v>9985</v>
      </c>
      <c r="B394" s="83">
        <v>19.0</v>
      </c>
      <c r="C394" s="83" t="s">
        <v>1714</v>
      </c>
      <c r="D394" s="335" t="s">
        <v>9989</v>
      </c>
      <c r="E394" s="363"/>
      <c r="F394" s="363"/>
      <c r="G394" s="363"/>
      <c r="H394" s="363"/>
      <c r="I394" s="363"/>
      <c r="J394" s="363">
        <v>4.0</v>
      </c>
      <c r="K394" s="363">
        <v>4.0</v>
      </c>
      <c r="L394" s="365" t="str">
        <v>Ward no. Changing the line in front of the temple of Saturn drenaja 19 suryamukhi (bidi workers settlement) sanam 37 Kharade</v>
      </c>
    </row>
    <row r="395">
      <c r="A395" s="83"/>
      <c r="B395" s="83">
        <v>19.0</v>
      </c>
      <c r="C395" s="83"/>
      <c r="D395" s="335"/>
      <c r="E395" s="363"/>
      <c r="F395" s="363"/>
      <c r="G395" s="363"/>
      <c r="H395" s="363"/>
      <c r="I395" s="363"/>
      <c r="J395" s="363"/>
      <c r="K395" s="363"/>
      <c r="L395" s="365" t="str">
        <v/>
      </c>
    </row>
    <row r="396">
      <c r="A396" s="83"/>
      <c r="B396" s="83">
        <v>19.0</v>
      </c>
      <c r="C396" s="83"/>
      <c r="D396" s="335" t="s">
        <v>3590</v>
      </c>
      <c r="E396" s="363">
        <v>8.0</v>
      </c>
      <c r="F396" s="363">
        <v>4.0</v>
      </c>
      <c r="G396" s="363">
        <v>12.0</v>
      </c>
      <c r="H396" s="363"/>
      <c r="I396" s="363">
        <v>4.0</v>
      </c>
      <c r="J396" s="363">
        <v>12.0</v>
      </c>
      <c r="K396" s="363">
        <v>40.0</v>
      </c>
      <c r="L396" s="365" t="str">
        <v>Total sum</v>
      </c>
    </row>
    <row r="397">
      <c r="A397" s="83"/>
      <c r="B397" s="83"/>
      <c r="C397" s="83"/>
      <c r="D397" s="335"/>
      <c r="E397" s="363"/>
      <c r="F397" s="363"/>
      <c r="G397" s="363"/>
      <c r="H397" s="363"/>
      <c r="I397" s="363"/>
      <c r="J397" s="363"/>
      <c r="K397" s="363"/>
      <c r="L397" s="365" t="str">
        <v/>
      </c>
    </row>
    <row r="398">
      <c r="A398" s="83"/>
      <c r="B398" s="83"/>
      <c r="C398" s="83"/>
      <c r="D398" s="335" t="s">
        <v>10027</v>
      </c>
      <c r="E398" s="363">
        <v>72.0</v>
      </c>
      <c r="F398" s="363">
        <v>6.0</v>
      </c>
      <c r="G398" s="363">
        <v>64.0</v>
      </c>
      <c r="H398" s="363">
        <v>70.8</v>
      </c>
      <c r="I398" s="363">
        <v>12.0</v>
      </c>
      <c r="J398" s="363">
        <v>15.2</v>
      </c>
      <c r="K398" s="363">
        <v>240.0</v>
      </c>
      <c r="L398" s="365" t="str">
        <v>Nagararoda regional office coming sum</v>
      </c>
    </row>
    <row r="399" ht="15.75" customHeight="1">
      <c r="A399" s="154"/>
      <c r="B399" s="154"/>
      <c r="C399" s="154"/>
      <c r="D399" s="370"/>
      <c r="E399" s="371"/>
      <c r="F399" s="371"/>
      <c r="G399" s="371"/>
      <c r="H399" s="371"/>
      <c r="I399" s="371"/>
      <c r="J399" s="371"/>
      <c r="K399" s="371"/>
      <c r="L399" s="365" t="str">
        <v/>
      </c>
    </row>
    <row r="400" ht="15.75" customHeight="1">
      <c r="A400" s="83"/>
      <c r="B400" s="83"/>
      <c r="C400" s="83"/>
      <c r="D400" s="335"/>
      <c r="E400" s="363"/>
      <c r="F400" s="363"/>
      <c r="G400" s="363"/>
      <c r="H400" s="363"/>
      <c r="I400" s="363"/>
      <c r="J400" s="363"/>
      <c r="K400" s="363"/>
      <c r="L400" s="365" t="str">
        <v/>
      </c>
    </row>
    <row r="401">
      <c r="A401" s="83"/>
      <c r="B401" s="83"/>
      <c r="C401" s="83"/>
      <c r="D401" s="335" t="s">
        <v>4923</v>
      </c>
      <c r="E401" s="363"/>
      <c r="F401" s="363"/>
      <c r="G401" s="363"/>
      <c r="H401" s="363"/>
      <c r="I401" s="363"/>
      <c r="J401" s="363"/>
      <c r="K401" s="363"/>
      <c r="L401" s="365" t="str">
        <v>Sangamavadi regional office</v>
      </c>
    </row>
    <row r="402">
      <c r="A402" s="83"/>
      <c r="B402" s="83"/>
      <c r="C402" s="83"/>
      <c r="D402" s="335"/>
      <c r="E402" s="363"/>
      <c r="F402" s="363"/>
      <c r="G402" s="363"/>
      <c r="H402" s="363"/>
      <c r="I402" s="363"/>
      <c r="J402" s="363"/>
      <c r="K402" s="363"/>
      <c r="L402" s="365" t="str">
        <v/>
      </c>
    </row>
    <row r="403" ht="30.0" customHeight="1">
      <c r="A403" s="83" t="s">
        <v>10094</v>
      </c>
      <c r="B403" s="83">
        <v>1.0</v>
      </c>
      <c r="C403" s="83" t="s">
        <v>1714</v>
      </c>
      <c r="D403" s="335" t="s">
        <v>10101</v>
      </c>
      <c r="E403" s="363"/>
      <c r="F403" s="363"/>
      <c r="G403" s="363"/>
      <c r="H403" s="363"/>
      <c r="I403" s="363">
        <v>4.0</v>
      </c>
      <c r="J403" s="363"/>
      <c r="K403" s="363">
        <v>4.0</v>
      </c>
      <c r="L403" s="365" t="str">
        <v>Prakra 1 inch water line to snap sanam 52 Dhanora 6 yancegharaparyanta Musale to the main road.</v>
      </c>
    </row>
    <row r="404" ht="30.0" customHeight="1">
      <c r="A404" s="83" t="s">
        <v>10114</v>
      </c>
      <c r="B404" s="83">
        <v>1.0</v>
      </c>
      <c r="C404" s="83" t="s">
        <v>1714</v>
      </c>
      <c r="D404" s="335" t="s">
        <v>10118</v>
      </c>
      <c r="E404" s="363"/>
      <c r="F404" s="363"/>
      <c r="G404" s="363"/>
      <c r="H404" s="363"/>
      <c r="I404" s="363">
        <v>4.0</v>
      </c>
      <c r="J404" s="363"/>
      <c r="K404" s="363">
        <v>4.0</v>
      </c>
      <c r="L404" s="365" t="str">
        <v>Ganesh Colony Road No. 6 prakra 1 sanam 24th munjabavasti 6 inch water line to snap at the foe colony.</v>
      </c>
    </row>
    <row r="405" ht="30.0" customHeight="1">
      <c r="A405" s="83" t="s">
        <v>10131</v>
      </c>
      <c r="B405" s="83">
        <v>1.0</v>
      </c>
      <c r="C405" s="83" t="s">
        <v>1714</v>
      </c>
      <c r="D405" s="335" t="s">
        <v>10137</v>
      </c>
      <c r="E405" s="363">
        <v>4.0</v>
      </c>
      <c r="F405" s="363"/>
      <c r="G405" s="363"/>
      <c r="H405" s="363"/>
      <c r="I405" s="363"/>
      <c r="J405" s="363"/>
      <c r="K405" s="363">
        <v>4.0</v>
      </c>
      <c r="L405" s="365" t="str">
        <v>Prakra the road in front of 1 sanam .67 gokulanagara visalapraima Society.</v>
      </c>
    </row>
    <row r="406" ht="30.0" customHeight="1">
      <c r="A406" s="83" t="s">
        <v>10147</v>
      </c>
      <c r="B406" s="83">
        <v>1.0</v>
      </c>
      <c r="C406" s="83" t="s">
        <v>1714</v>
      </c>
      <c r="D406" s="335" t="s">
        <v>10152</v>
      </c>
      <c r="E406" s="363"/>
      <c r="F406" s="363"/>
      <c r="G406" s="363"/>
      <c r="H406" s="363"/>
      <c r="I406" s="363"/>
      <c r="J406" s="363">
        <v>4.0</v>
      </c>
      <c r="K406" s="363">
        <v>4.0</v>
      </c>
      <c r="L406" s="365" t="str">
        <v>Prakra 1 santanagara sanam Putting drainage line at 167 Sahyadri Vihar Road namdilaina toppers.</v>
      </c>
    </row>
    <row r="407" ht="30.0" customHeight="1">
      <c r="A407" s="83" t="s">
        <v>10649</v>
      </c>
      <c r="B407" s="83">
        <v>1.0</v>
      </c>
      <c r="C407" s="83" t="s">
        <v>1714</v>
      </c>
      <c r="D407" s="335" t="s">
        <v>10657</v>
      </c>
      <c r="E407" s="363">
        <v>4.0</v>
      </c>
      <c r="F407" s="363"/>
      <c r="G407" s="363"/>
      <c r="H407" s="363"/>
      <c r="I407" s="363"/>
      <c r="J407" s="363"/>
      <c r="K407" s="363">
        <v>4.0</v>
      </c>
      <c r="L407" s="365" t="str">
        <v>Prakra 1 santanagara Sahyadri pleasure to road works at Road namdilaina toppers.</v>
      </c>
    </row>
    <row r="408">
      <c r="A408" s="83" t="s">
        <v>10669</v>
      </c>
      <c r="B408" s="83">
        <v>1.0</v>
      </c>
      <c r="C408" s="83" t="s">
        <v>1714</v>
      </c>
      <c r="D408" s="335" t="s">
        <v>10672</v>
      </c>
      <c r="E408" s="363">
        <v>4.0</v>
      </c>
      <c r="F408" s="363"/>
      <c r="G408" s="363"/>
      <c r="H408" s="363"/>
      <c r="I408" s="363"/>
      <c r="J408" s="363"/>
      <c r="K408" s="363">
        <v>4.0</v>
      </c>
      <c r="L408" s="365" t="str">
        <v>Prakra 1 sanam .163 guruvdara to concrete road at the colony.</v>
      </c>
    </row>
    <row r="409">
      <c r="A409" s="83" t="s">
        <v>10677</v>
      </c>
      <c r="B409" s="83">
        <v>1.0</v>
      </c>
      <c r="C409" s="83" t="s">
        <v>1714</v>
      </c>
      <c r="D409" s="335" t="s">
        <v>10689</v>
      </c>
      <c r="E409" s="363"/>
      <c r="F409" s="363">
        <v>4.0</v>
      </c>
      <c r="G409" s="363"/>
      <c r="H409" s="363"/>
      <c r="I409" s="363"/>
      <c r="J409" s="363"/>
      <c r="K409" s="363">
        <v>4.0</v>
      </c>
      <c r="L409" s="365" t="str">
        <v>Prakra 1 electric poles lay at sana .163 toppers.</v>
      </c>
    </row>
    <row r="410" ht="30.0" customHeight="1">
      <c r="A410" s="83" t="s">
        <v>10703</v>
      </c>
      <c r="B410" s="83">
        <v>1.0</v>
      </c>
      <c r="C410" s="83" t="s">
        <v>1714</v>
      </c>
      <c r="D410" s="335" t="s">
        <v>10708</v>
      </c>
      <c r="E410" s="363">
        <v>4.0</v>
      </c>
      <c r="F410" s="363"/>
      <c r="G410" s="363"/>
      <c r="H410" s="363"/>
      <c r="I410" s="363"/>
      <c r="J410" s="363"/>
      <c r="K410" s="363">
        <v>4.0</v>
      </c>
      <c r="L410" s="365" t="str">
        <v>Prakra 1 sanam 26 Brook Road to the temple to Lord Ganesh (cement kokrita)</v>
      </c>
    </row>
    <row r="411" ht="30.0" customHeight="1">
      <c r="A411" s="83" t="s">
        <v>10718</v>
      </c>
      <c r="B411" s="83">
        <v>1.0</v>
      </c>
      <c r="C411" s="83" t="s">
        <v>1714</v>
      </c>
      <c r="D411" s="335" t="s">
        <v>10720</v>
      </c>
      <c r="E411" s="363"/>
      <c r="F411" s="363"/>
      <c r="G411" s="363"/>
      <c r="H411" s="363"/>
      <c r="I411" s="363"/>
      <c r="J411" s="363">
        <v>4.0</v>
      </c>
      <c r="K411" s="363">
        <v>4.0</v>
      </c>
      <c r="L411" s="365" t="str">
        <v>Prakra 1 Survey No. 67/1 B Road No. 10 at removing drainage line.</v>
      </c>
    </row>
    <row r="412">
      <c r="A412" s="83" t="s">
        <v>10729</v>
      </c>
      <c r="B412" s="83">
        <v>1.0</v>
      </c>
      <c r="C412" s="83" t="s">
        <v>1714</v>
      </c>
      <c r="D412" s="335" t="s">
        <v>10735</v>
      </c>
      <c r="E412" s="363"/>
      <c r="F412" s="363"/>
      <c r="G412" s="363"/>
      <c r="H412" s="363">
        <v>4.0</v>
      </c>
      <c r="I412" s="363"/>
      <c r="J412" s="363"/>
      <c r="K412" s="363">
        <v>4.0</v>
      </c>
      <c r="L412" s="365" t="str">
        <v>Prakra 1 VIDYANAGAR bus stop near the public loo make.</v>
      </c>
    </row>
    <row r="413">
      <c r="A413" s="83"/>
      <c r="B413" s="83">
        <v>1.0</v>
      </c>
      <c r="C413" s="83"/>
      <c r="D413" s="335"/>
      <c r="E413" s="363"/>
      <c r="F413" s="363"/>
      <c r="G413" s="363"/>
      <c r="H413" s="363"/>
      <c r="I413" s="363"/>
      <c r="J413" s="363"/>
      <c r="K413" s="363"/>
      <c r="L413" s="365" t="str">
        <v/>
      </c>
    </row>
    <row r="414">
      <c r="A414" s="83"/>
      <c r="B414" s="83">
        <v>1.0</v>
      </c>
      <c r="C414" s="83"/>
      <c r="D414" s="335" t="s">
        <v>3590</v>
      </c>
      <c r="E414" s="363">
        <v>16.0</v>
      </c>
      <c r="F414" s="363">
        <v>4.0</v>
      </c>
      <c r="G414" s="363"/>
      <c r="H414" s="363">
        <v>4.0</v>
      </c>
      <c r="I414" s="363">
        <v>8.0</v>
      </c>
      <c r="J414" s="363">
        <v>8.0</v>
      </c>
      <c r="K414" s="363">
        <v>40.0</v>
      </c>
      <c r="L414" s="365" t="str">
        <v>Total sum</v>
      </c>
    </row>
    <row r="415">
      <c r="A415" s="83"/>
      <c r="B415" s="83"/>
      <c r="C415" s="83"/>
      <c r="D415" s="335"/>
      <c r="E415" s="363"/>
      <c r="F415" s="363"/>
      <c r="G415" s="363"/>
      <c r="H415" s="363"/>
      <c r="I415" s="363"/>
      <c r="J415" s="363"/>
      <c r="K415" s="363"/>
      <c r="L415" s="365" t="str">
        <v/>
      </c>
    </row>
    <row r="416">
      <c r="A416" s="83" t="s">
        <v>10794</v>
      </c>
      <c r="B416" s="83">
        <v>5.0</v>
      </c>
      <c r="C416" s="83"/>
      <c r="D416" s="335" t="s">
        <v>10797</v>
      </c>
      <c r="E416" s="363">
        <v>4.0</v>
      </c>
      <c r="F416" s="363"/>
      <c r="G416" s="363"/>
      <c r="H416" s="363"/>
      <c r="I416" s="363"/>
      <c r="J416" s="363"/>
      <c r="K416" s="363">
        <v>4.0</v>
      </c>
      <c r="L416" s="365" t="str">
        <v>Prakra .5 height kokratinga block and snap at malavadi.</v>
      </c>
    </row>
    <row r="417">
      <c r="A417" s="83" t="s">
        <v>10805</v>
      </c>
      <c r="B417" s="83">
        <v>5.0</v>
      </c>
      <c r="C417" s="83"/>
      <c r="D417" s="335" t="s">
        <v>10811</v>
      </c>
      <c r="E417" s="363"/>
      <c r="F417" s="363"/>
      <c r="G417" s="363"/>
      <c r="H417" s="363"/>
      <c r="I417" s="363">
        <v>4.0</v>
      </c>
      <c r="J417" s="363"/>
      <c r="K417" s="363">
        <v>4.0</v>
      </c>
      <c r="L417" s="365" t="str">
        <v>Prakra 5 kusamade dwell in 4panyaci throw line.</v>
      </c>
    </row>
    <row r="418" ht="30.0" customHeight="1">
      <c r="A418" s="83" t="s">
        <v>10821</v>
      </c>
      <c r="B418" s="83">
        <v>5.0</v>
      </c>
      <c r="C418" s="83" t="s">
        <v>1714</v>
      </c>
      <c r="D418" s="335" t="s">
        <v>10829</v>
      </c>
      <c r="E418" s="363"/>
      <c r="F418" s="363">
        <v>4.0</v>
      </c>
      <c r="G418" s="363"/>
      <c r="H418" s="363"/>
      <c r="I418" s="363"/>
      <c r="J418" s="363"/>
      <c r="K418" s="363">
        <v>4.0</v>
      </c>
      <c r="L418" s="365" t="str">
        <v>Prakra 5 fine Ganesh virsajana Bell at (lay six light) hayamasta light.</v>
      </c>
    </row>
    <row r="419" ht="30.0" customHeight="1">
      <c r="A419" s="83" t="s">
        <v>10843</v>
      </c>
      <c r="B419" s="83">
        <v>5.0</v>
      </c>
      <c r="C419" s="83"/>
      <c r="D419" s="335" t="s">
        <v>10845</v>
      </c>
      <c r="E419" s="363">
        <v>4.0</v>
      </c>
      <c r="F419" s="363"/>
      <c r="G419" s="363"/>
      <c r="H419" s="363"/>
      <c r="I419" s="363"/>
      <c r="J419" s="363"/>
      <c r="K419" s="363">
        <v>4.0</v>
      </c>
      <c r="L419" s="365" t="str">
        <v>Sant Tukaram Nagar Colony to the glory prakra 5 pevhinga block removal.</v>
      </c>
    </row>
    <row r="420" ht="30.0" customHeight="1">
      <c r="A420" s="83" t="s">
        <v>10856</v>
      </c>
      <c r="B420" s="83">
        <v>5.0</v>
      </c>
      <c r="C420" s="83"/>
      <c r="D420" s="335" t="s">
        <v>10859</v>
      </c>
      <c r="E420" s="363"/>
      <c r="F420" s="363"/>
      <c r="G420" s="363">
        <v>4.0</v>
      </c>
      <c r="H420" s="363"/>
      <c r="I420" s="363"/>
      <c r="J420" s="363"/>
      <c r="K420" s="363">
        <v>4.0</v>
      </c>
      <c r="L420" s="365" t="str">
        <v>Prakra 5 112 / B easy to build a new toilet beside destructive.</v>
      </c>
    </row>
    <row r="421" ht="30.0" customHeight="1">
      <c r="A421" s="83" t="s">
        <v>10869</v>
      </c>
      <c r="B421" s="83">
        <v>5.0</v>
      </c>
      <c r="C421" s="83"/>
      <c r="D421" s="335" t="s">
        <v>10874</v>
      </c>
      <c r="E421" s="363">
        <v>4.0</v>
      </c>
      <c r="F421" s="363"/>
      <c r="G421" s="363"/>
      <c r="H421" s="363"/>
      <c r="I421" s="363"/>
      <c r="J421" s="363"/>
      <c r="K421" s="363">
        <v>4.0</v>
      </c>
      <c r="L421" s="365" t="str">
        <v>Here are ways to kokritikarana under gallibola prakra 5 large campus.</v>
      </c>
    </row>
    <row r="422" ht="30.0" customHeight="1">
      <c r="A422" s="83" t="s">
        <v>10883</v>
      </c>
      <c r="B422" s="83">
        <v>5.0</v>
      </c>
      <c r="C422" s="83"/>
      <c r="D422" s="335" t="s">
        <v>10888</v>
      </c>
      <c r="E422" s="363">
        <v>4.0</v>
      </c>
      <c r="F422" s="363"/>
      <c r="G422" s="363"/>
      <c r="H422" s="363"/>
      <c r="I422" s="363"/>
      <c r="J422" s="363"/>
      <c r="K422" s="363">
        <v>4.0</v>
      </c>
      <c r="L422" s="365" t="str">
        <v>Here are the top 5 in prakra to kokritikarana roads under Gaonthan.</v>
      </c>
    </row>
    <row r="423">
      <c r="A423" s="83" t="s">
        <v>10900</v>
      </c>
      <c r="B423" s="83">
        <v>5.0</v>
      </c>
      <c r="C423" s="83"/>
      <c r="D423" s="335" t="s">
        <v>10902</v>
      </c>
      <c r="E423" s="363"/>
      <c r="F423" s="363"/>
      <c r="G423" s="363">
        <v>4.0</v>
      </c>
      <c r="H423" s="363"/>
      <c r="I423" s="363"/>
      <c r="J423" s="363"/>
      <c r="K423" s="363">
        <v>4.0</v>
      </c>
      <c r="L423" s="365" t="str">
        <v>Here are the top 5 prakra make visararjana Bell</v>
      </c>
    </row>
    <row r="424" ht="75.0" customHeight="1">
      <c r="A424" s="83" t="s">
        <v>10917</v>
      </c>
      <c r="B424" s="83" t="s">
        <v>1573</v>
      </c>
      <c r="C424" s="83"/>
      <c r="D424" s="335" t="s">
        <v>10920</v>
      </c>
      <c r="E424" s="363"/>
      <c r="F424" s="363"/>
      <c r="G424" s="363"/>
      <c r="H424" s="363">
        <v>4.0</v>
      </c>
      <c r="I424" s="363"/>
      <c r="J424" s="363"/>
      <c r="K424" s="363">
        <v>4.0</v>
      </c>
      <c r="L424" s="365" t="str">
        <v>Ward No. 5 height space with state of the Pune Municipal possess that makes it easier for women gavamadhila saucalaya x000D_
Build</v>
      </c>
    </row>
    <row r="425">
      <c r="A425" s="83" t="s">
        <v>10930</v>
      </c>
      <c r="B425" s="83">
        <v>5.0</v>
      </c>
      <c r="C425" s="83" t="s">
        <v>1714</v>
      </c>
      <c r="D425" s="335" t="s">
        <v>10935</v>
      </c>
      <c r="E425" s="363"/>
      <c r="F425" s="363">
        <v>4.0</v>
      </c>
      <c r="G425" s="363"/>
      <c r="H425" s="363"/>
      <c r="I425" s="363"/>
      <c r="J425" s="363"/>
      <c r="K425" s="363">
        <v>4.0</v>
      </c>
      <c r="L425" s="365" t="str">
        <v>Prakra removing cable bhumigata at 5 bhimanagara.</v>
      </c>
    </row>
    <row r="426">
      <c r="A426" s="83"/>
      <c r="B426" s="83">
        <v>5.0</v>
      </c>
      <c r="C426" s="83"/>
      <c r="D426" s="335"/>
      <c r="E426" s="363"/>
      <c r="F426" s="363"/>
      <c r="G426" s="363"/>
      <c r="H426" s="363"/>
      <c r="I426" s="363"/>
      <c r="J426" s="363"/>
      <c r="K426" s="363"/>
      <c r="L426" s="365" t="str">
        <v/>
      </c>
    </row>
    <row r="427">
      <c r="A427" s="83"/>
      <c r="B427" s="83">
        <v>5.0</v>
      </c>
      <c r="C427" s="83"/>
      <c r="D427" s="335" t="s">
        <v>3590</v>
      </c>
      <c r="E427" s="363">
        <v>16.0</v>
      </c>
      <c r="F427" s="363">
        <v>8.0</v>
      </c>
      <c r="G427" s="363">
        <v>8.0</v>
      </c>
      <c r="H427" s="363">
        <v>4.0</v>
      </c>
      <c r="I427" s="363">
        <v>4.0</v>
      </c>
      <c r="J427" s="363"/>
      <c r="K427" s="363">
        <v>40.0</v>
      </c>
      <c r="L427" s="365" t="str">
        <v>Total sum</v>
      </c>
    </row>
    <row r="428" ht="15.75" customHeight="1">
      <c r="A428" s="154"/>
      <c r="B428" s="154"/>
      <c r="C428" s="154"/>
      <c r="D428" s="370"/>
      <c r="E428" s="371"/>
      <c r="F428" s="371"/>
      <c r="G428" s="371"/>
      <c r="H428" s="371"/>
      <c r="I428" s="371"/>
      <c r="J428" s="371"/>
      <c r="K428" s="371"/>
      <c r="L428" s="365" t="str">
        <v/>
      </c>
    </row>
    <row r="429" ht="15.75" customHeight="1">
      <c r="A429" s="83"/>
      <c r="B429" s="83"/>
      <c r="C429" s="83"/>
      <c r="D429" s="335"/>
      <c r="E429" s="363"/>
      <c r="F429" s="363"/>
      <c r="G429" s="363"/>
      <c r="H429" s="363"/>
      <c r="I429" s="363"/>
      <c r="J429" s="363"/>
      <c r="K429" s="363"/>
      <c r="L429" s="365" t="str">
        <v/>
      </c>
    </row>
    <row r="430" ht="75.0" customHeight="1">
      <c r="A430" s="83" t="s">
        <v>10996</v>
      </c>
      <c r="B430" s="83" t="s">
        <v>5639</v>
      </c>
      <c r="C430" s="83" t="s">
        <v>1714</v>
      </c>
      <c r="D430" s="335" t="s">
        <v>11001</v>
      </c>
      <c r="E430" s="363"/>
      <c r="F430" s="363">
        <v>2.4</v>
      </c>
      <c r="G430" s="363"/>
      <c r="H430" s="363"/>
      <c r="I430" s="363"/>
      <c r="J430" s="363"/>
      <c r="K430" s="363">
        <v>2.4</v>
      </c>
      <c r="L430" s="365" t="str">
        <v>Ward No. 14 in Ramnagar jayajavanagara laksminagara, naikanagara, to lay electric pole at Yerawada Gaonthan and phitinga x000D_
Giving.</v>
      </c>
    </row>
    <row r="431" ht="30.0" customHeight="1">
      <c r="A431" s="83" t="s">
        <v>11015</v>
      </c>
      <c r="B431" s="83">
        <v>14.0</v>
      </c>
      <c r="C431" s="83" t="s">
        <v>1714</v>
      </c>
      <c r="D431" s="335" t="s">
        <v>11018</v>
      </c>
      <c r="E431" s="363">
        <v>4.0</v>
      </c>
      <c r="F431" s="363"/>
      <c r="G431" s="363"/>
      <c r="H431" s="363"/>
      <c r="I431" s="363"/>
      <c r="J431" s="363"/>
      <c r="K431" s="363">
        <v>4.0</v>
      </c>
      <c r="L431" s="365" t="str">
        <v>Ward No. 14 in various places (Ramnagar jayajavanagara) to repair the pavement and pentinga.</v>
      </c>
    </row>
    <row r="432" ht="30.0" customHeight="1">
      <c r="A432" s="83" t="s">
        <v>11030</v>
      </c>
      <c r="B432" s="83">
        <v>14.0</v>
      </c>
      <c r="C432" s="83" t="s">
        <v>1714</v>
      </c>
      <c r="D432" s="335" t="s">
        <v>11035</v>
      </c>
      <c r="E432" s="363">
        <v>4.0</v>
      </c>
      <c r="F432" s="363"/>
      <c r="G432" s="363"/>
      <c r="H432" s="363"/>
      <c r="I432" s="363"/>
      <c r="J432" s="363"/>
      <c r="K432" s="363">
        <v>4.0</v>
      </c>
      <c r="L432" s="365" t="str">
        <v>Ward No. 14 in laksminagara jayasakti friends, pavaracala and kamkritikarana different places.</v>
      </c>
    </row>
    <row r="433" ht="30.0" customHeight="1">
      <c r="A433" s="83" t="s">
        <v>11044</v>
      </c>
      <c r="B433" s="83">
        <v>14.0</v>
      </c>
      <c r="C433" s="83" t="s">
        <v>1353</v>
      </c>
      <c r="D433" s="335" t="s">
        <v>11047</v>
      </c>
      <c r="E433" s="363"/>
      <c r="F433" s="363"/>
      <c r="G433" s="363"/>
      <c r="H433" s="363">
        <v>4.0</v>
      </c>
      <c r="I433" s="363"/>
      <c r="J433" s="363"/>
      <c r="K433" s="363">
        <v>4.0</v>
      </c>
      <c r="L433" s="365" t="str">
        <v>Corrections Division No. 14 at various locations in the toilet and rangarangati.</v>
      </c>
    </row>
    <row r="434" ht="75.0" customHeight="1">
      <c r="A434" s="83" t="s">
        <v>11055</v>
      </c>
      <c r="B434" s="83" t="s">
        <v>5639</v>
      </c>
      <c r="C434" s="83" t="s">
        <v>1714</v>
      </c>
      <c r="D434" s="335" t="s">
        <v>11057</v>
      </c>
      <c r="E434" s="363"/>
      <c r="F434" s="363"/>
      <c r="G434" s="363"/>
      <c r="H434" s="363"/>
      <c r="I434" s="363"/>
      <c r="J434" s="363">
        <v>4.0</v>
      </c>
      <c r="K434" s="363">
        <v>4.0</v>
      </c>
      <c r="L434" s="365" t="str">
        <v>Ward No. 14 in laksminagara srimala Hospital drainage line and at various locations on campus last Pawar tenement takane x000D_
And kamkritikarana.</v>
      </c>
    </row>
    <row r="435" ht="45.0" customHeight="1">
      <c r="A435" s="83" t="s">
        <v>11060</v>
      </c>
      <c r="B435" s="83">
        <v>14.0</v>
      </c>
      <c r="C435" s="83" t="s">
        <v>1714</v>
      </c>
      <c r="D435" s="335" t="s">
        <v>11061</v>
      </c>
      <c r="E435" s="363"/>
      <c r="F435" s="363"/>
      <c r="G435" s="363"/>
      <c r="H435" s="363">
        <v>4.0</v>
      </c>
      <c r="I435" s="363"/>
      <c r="J435" s="363"/>
      <c r="K435" s="363">
        <v>4.0</v>
      </c>
      <c r="L435" s="365" t="str">
        <v>Division No. 14 in the village of Yerawada, cottage foot and kamkritikarana throw line and drainage at sidhdartharnagara.</v>
      </c>
    </row>
    <row r="436" ht="75.0" customHeight="1">
      <c r="A436" s="83" t="s">
        <v>11070</v>
      </c>
      <c r="B436" s="83" t="s">
        <v>5639</v>
      </c>
      <c r="C436" s="83" t="s">
        <v>1714</v>
      </c>
      <c r="D436" s="335" t="s">
        <v>11074</v>
      </c>
      <c r="E436" s="363"/>
      <c r="F436" s="363"/>
      <c r="G436" s="363"/>
      <c r="H436" s="363">
        <v>4.0</v>
      </c>
      <c r="I436" s="363"/>
      <c r="J436" s="363"/>
      <c r="K436" s="363">
        <v>4.0</v>
      </c>
      <c r="L436" s="365" t="str">
        <v>Ward No. 14 kedestrola Survey Division No. 14 vadaravasti, saniali, laksminagara jhopadapatatita kedestrola survey by pratyeka x000D_
Deal jhopadapatatidharakasa number.</v>
      </c>
    </row>
    <row r="437" ht="30.0" customHeight="1">
      <c r="A437" s="83" t="s">
        <v>11083</v>
      </c>
      <c r="B437" s="83">
        <v>14.0</v>
      </c>
      <c r="C437" s="83" t="s">
        <v>719</v>
      </c>
      <c r="D437" s="335" t="s">
        <v>11088</v>
      </c>
      <c r="E437" s="363"/>
      <c r="F437" s="363"/>
      <c r="G437" s="363">
        <v>4.0</v>
      </c>
      <c r="H437" s="363"/>
      <c r="I437" s="363"/>
      <c r="J437" s="363"/>
      <c r="K437" s="363">
        <v>4.0</v>
      </c>
      <c r="L437" s="365" t="str">
        <v>Ward No. 14 Yerawada saniali samnam 10 at 40 for children Kindergarten make.</v>
      </c>
    </row>
    <row r="438" ht="30.0" customHeight="1">
      <c r="A438" s="83" t="s">
        <v>11098</v>
      </c>
      <c r="B438" s="83">
        <v>14.0</v>
      </c>
      <c r="C438" s="83" t="s">
        <v>719</v>
      </c>
      <c r="D438" s="335" t="s">
        <v>11103</v>
      </c>
      <c r="E438" s="363"/>
      <c r="F438" s="363"/>
      <c r="G438" s="363">
        <v>4.0</v>
      </c>
      <c r="H438" s="363"/>
      <c r="I438" s="363"/>
      <c r="J438" s="363"/>
      <c r="K438" s="363">
        <v>4.0</v>
      </c>
      <c r="L438" s="365" t="str">
        <v>Ward No. 14 Yerawada saniali samnam 10 at the upper floor of the Center for Women's Empowerment and advice to build.</v>
      </c>
    </row>
    <row r="439">
      <c r="A439" s="83"/>
      <c r="B439" s="83">
        <v>14.0</v>
      </c>
      <c r="C439" s="83"/>
      <c r="D439" s="335"/>
      <c r="E439" s="363"/>
      <c r="F439" s="363"/>
      <c r="G439" s="363"/>
      <c r="H439" s="363"/>
      <c r="I439" s="363"/>
      <c r="J439" s="363"/>
      <c r="K439" s="363"/>
      <c r="L439" s="365" t="str">
        <v/>
      </c>
    </row>
    <row r="440">
      <c r="A440" s="83"/>
      <c r="B440" s="83">
        <v>14.0</v>
      </c>
      <c r="C440" s="83"/>
      <c r="D440" s="335" t="s">
        <v>3590</v>
      </c>
      <c r="E440" s="363">
        <v>8.0</v>
      </c>
      <c r="F440" s="363">
        <v>2.4</v>
      </c>
      <c r="G440" s="363">
        <v>8.0</v>
      </c>
      <c r="H440" s="363">
        <v>12.0</v>
      </c>
      <c r="I440" s="363"/>
      <c r="J440" s="363">
        <v>4.0</v>
      </c>
      <c r="K440" s="363">
        <v>34.4</v>
      </c>
      <c r="L440" s="365" t="str">
        <v>Total sum</v>
      </c>
    </row>
    <row r="441">
      <c r="A441" s="83"/>
      <c r="B441" s="83"/>
      <c r="C441" s="83"/>
      <c r="D441" s="335"/>
      <c r="E441" s="363"/>
      <c r="F441" s="363"/>
      <c r="G441" s="363"/>
      <c r="H441" s="363"/>
      <c r="I441" s="363"/>
      <c r="J441" s="363"/>
      <c r="K441" s="363"/>
      <c r="L441" s="365" t="str">
        <v/>
      </c>
    </row>
    <row r="442" ht="30.0" customHeight="1">
      <c r="A442" s="83" t="s">
        <v>11123</v>
      </c>
      <c r="B442" s="83">
        <v>15.0</v>
      </c>
      <c r="C442" s="83" t="s">
        <v>1714</v>
      </c>
      <c r="D442" s="335" t="s">
        <v>11126</v>
      </c>
      <c r="E442" s="363"/>
      <c r="F442" s="363"/>
      <c r="G442" s="363"/>
      <c r="H442" s="363">
        <v>4.0</v>
      </c>
      <c r="I442" s="363"/>
      <c r="J442" s="363"/>
      <c r="K442" s="363">
        <v>4.0</v>
      </c>
      <c r="L442" s="365" t="str">
        <v>Ward No. p.15 Ashoknagar area drainage line removal and Cobá.</v>
      </c>
    </row>
    <row r="443" ht="30.0" customHeight="1">
      <c r="A443" s="83" t="s">
        <v>11130</v>
      </c>
      <c r="B443" s="83">
        <v>15.0</v>
      </c>
      <c r="C443" s="83" t="s">
        <v>1714</v>
      </c>
      <c r="D443" s="335" t="s">
        <v>11581</v>
      </c>
      <c r="E443" s="363"/>
      <c r="F443" s="363"/>
      <c r="G443" s="363"/>
      <c r="H443" s="363">
        <v>4.0</v>
      </c>
      <c r="I443" s="363"/>
      <c r="J443" s="363"/>
      <c r="K443" s="363">
        <v>4.0</v>
      </c>
      <c r="L443" s="365" t="str">
        <v>Ward No. p.15 Aniket contentment senntara Survey No. 12 Yerawada to Cobá and drainage at laksminagara throw line.</v>
      </c>
    </row>
    <row r="444" ht="30.0" customHeight="1">
      <c r="A444" s="83" t="s">
        <v>11590</v>
      </c>
      <c r="B444" s="83">
        <v>15.0</v>
      </c>
      <c r="C444" s="83" t="s">
        <v>1714</v>
      </c>
      <c r="D444" s="335" t="s">
        <v>11593</v>
      </c>
      <c r="E444" s="363">
        <v>4.0</v>
      </c>
      <c r="F444" s="363"/>
      <c r="G444" s="363"/>
      <c r="H444" s="363"/>
      <c r="I444" s="363"/>
      <c r="J444" s="363"/>
      <c r="K444" s="363">
        <v>4.0</v>
      </c>
      <c r="L444" s="365" t="str">
        <v>Ward No. p.15 laksminagara to do kokritikarana ratyance area ganesanagara</v>
      </c>
    </row>
    <row r="445" ht="30.0" customHeight="1">
      <c r="A445" s="83" t="s">
        <v>11619</v>
      </c>
      <c r="B445" s="83">
        <v>15.0</v>
      </c>
      <c r="C445" s="83" t="s">
        <v>1714</v>
      </c>
      <c r="D445" s="335" t="s">
        <v>11623</v>
      </c>
      <c r="E445" s="363">
        <v>3.2</v>
      </c>
      <c r="F445" s="363"/>
      <c r="G445" s="363"/>
      <c r="H445" s="363"/>
      <c r="I445" s="363"/>
      <c r="J445" s="363"/>
      <c r="K445" s="363">
        <v>3.2</v>
      </c>
      <c r="L445" s="365" t="str">
        <v>Ward No. p.15 Yerawada laksminagara Survey No. 72 Gajraj friends to mandalapasuna that way until the fish market Yerawada.</v>
      </c>
    </row>
    <row r="446" ht="30.0" customHeight="1">
      <c r="A446" s="83" t="s">
        <v>11632</v>
      </c>
      <c r="B446" s="83">
        <v>15.0</v>
      </c>
      <c r="C446" s="83" t="s">
        <v>1714</v>
      </c>
      <c r="D446" s="335" t="s">
        <v>11635</v>
      </c>
      <c r="E446" s="363"/>
      <c r="F446" s="363"/>
      <c r="G446" s="363"/>
      <c r="H446" s="363">
        <v>3.2</v>
      </c>
      <c r="I446" s="363"/>
      <c r="J446" s="363"/>
      <c r="K446" s="363">
        <v>3.2</v>
      </c>
      <c r="L446" s="365" t="str">
        <v>Ward No. p.15 Survey No. 12 laksminagara amend Yerawada toilet areas.</v>
      </c>
    </row>
    <row r="447" ht="30.0" customHeight="1">
      <c r="A447" s="83" t="s">
        <v>11640</v>
      </c>
      <c r="B447" s="83" t="s">
        <v>1420</v>
      </c>
      <c r="C447" s="83" t="s">
        <v>1714</v>
      </c>
      <c r="D447" s="335" t="s">
        <v>11642</v>
      </c>
      <c r="E447" s="363"/>
      <c r="F447" s="363"/>
      <c r="G447" s="363"/>
      <c r="H447" s="363">
        <v>3.2</v>
      </c>
      <c r="I447" s="363"/>
      <c r="J447" s="363"/>
      <c r="K447" s="363">
        <v>3.2</v>
      </c>
      <c r="L447" s="365" t="str">
        <v>Ward No. 12, Lane No. 17, p.15 Yerawada Survey No. laksminagara and amend other places sarvajanieka toilets care.</v>
      </c>
    </row>
    <row r="448" ht="30.0" customHeight="1">
      <c r="A448" s="83" t="s">
        <v>11644</v>
      </c>
      <c r="B448" s="83">
        <v>15.0</v>
      </c>
      <c r="C448" s="83" t="s">
        <v>1714</v>
      </c>
      <c r="D448" s="335" t="s">
        <v>11646</v>
      </c>
      <c r="E448" s="363">
        <v>3.2</v>
      </c>
      <c r="F448" s="363"/>
      <c r="G448" s="363"/>
      <c r="H448" s="363"/>
      <c r="I448" s="363"/>
      <c r="J448" s="363"/>
      <c r="K448" s="363">
        <v>3.2</v>
      </c>
      <c r="L448" s="365" t="str">
        <v>Ward No. 12, Lane No. 17, p.15 Yerawada Survey No. laksminagara way up to the Board to be a friend of Santosh Kshirsagar Hall.</v>
      </c>
    </row>
    <row r="449" ht="30.0" customHeight="1">
      <c r="A449" s="83" t="s">
        <v>11651</v>
      </c>
      <c r="B449" s="83">
        <v>15.0</v>
      </c>
      <c r="C449" s="83" t="s">
        <v>1714</v>
      </c>
      <c r="D449" s="335" t="s">
        <v>11693</v>
      </c>
      <c r="E449" s="363"/>
      <c r="F449" s="363"/>
      <c r="G449" s="363"/>
      <c r="H449" s="363">
        <v>3.2</v>
      </c>
      <c r="I449" s="363"/>
      <c r="J449" s="363"/>
      <c r="K449" s="363">
        <v>3.2</v>
      </c>
      <c r="L449" s="365" t="str">
        <v>Ward No. 17, p.15 Yerawada Survey No. 12 line No. laksminagara Santosh friends amend the toilet and other places in society.</v>
      </c>
    </row>
    <row r="450">
      <c r="A450" s="83" t="s">
        <v>11701</v>
      </c>
      <c r="B450" s="83">
        <v>15.0</v>
      </c>
      <c r="C450" s="83" t="s">
        <v>1714</v>
      </c>
      <c r="D450" s="335" t="s">
        <v>11704</v>
      </c>
      <c r="E450" s="363"/>
      <c r="F450" s="363">
        <v>2.4</v>
      </c>
      <c r="G450" s="363"/>
      <c r="H450" s="363"/>
      <c r="I450" s="363"/>
      <c r="J450" s="363"/>
      <c r="K450" s="363">
        <v>2.4</v>
      </c>
      <c r="L450" s="365" t="str">
        <v>Boeksa Electric Division found at various places in the No. p.15.</v>
      </c>
    </row>
    <row r="451" ht="30.0" customHeight="1">
      <c r="A451" s="83" t="s">
        <v>11712</v>
      </c>
      <c r="B451" s="83">
        <v>15.0</v>
      </c>
      <c r="C451" s="83" t="s">
        <v>1714</v>
      </c>
      <c r="D451" s="335" t="s">
        <v>11717</v>
      </c>
      <c r="E451" s="363"/>
      <c r="F451" s="363">
        <v>1.6</v>
      </c>
      <c r="G451" s="363"/>
      <c r="H451" s="363"/>
      <c r="I451" s="363"/>
      <c r="J451" s="363"/>
      <c r="K451" s="363">
        <v>1.6</v>
      </c>
      <c r="L451" s="365" t="str">
        <v>Ward No. p.15 ganesanagara friends struggle to repair the Board neighboring electric box</v>
      </c>
    </row>
    <row r="452" ht="30.0" customHeight="1">
      <c r="A452" s="83" t="s">
        <v>11728</v>
      </c>
      <c r="B452" s="83">
        <v>15.0</v>
      </c>
      <c r="C452" s="83" t="s">
        <v>1714</v>
      </c>
      <c r="D452" s="335" t="s">
        <v>11731</v>
      </c>
      <c r="E452" s="363"/>
      <c r="F452" s="363"/>
      <c r="G452" s="363"/>
      <c r="H452" s="363">
        <v>3.2</v>
      </c>
      <c r="I452" s="363"/>
      <c r="J452" s="363"/>
      <c r="K452" s="363">
        <v>3.2</v>
      </c>
      <c r="L452" s="365" t="str">
        <v>Division No. p.15 ganesanagara to cleaning toilets and other areas</v>
      </c>
    </row>
    <row r="453" ht="45.0" customHeight="1">
      <c r="A453" s="83" t="s">
        <v>11742</v>
      </c>
      <c r="B453" s="83">
        <v>15.0</v>
      </c>
      <c r="C453" s="83" t="s">
        <v>1714</v>
      </c>
      <c r="D453" s="335" t="s">
        <v>11747</v>
      </c>
      <c r="E453" s="363"/>
      <c r="F453" s="363">
        <v>3.2</v>
      </c>
      <c r="G453" s="363"/>
      <c r="H453" s="363"/>
      <c r="I453" s="363"/>
      <c r="J453" s="363"/>
      <c r="K453" s="363">
        <v>3.2</v>
      </c>
      <c r="L453" s="365" t="str">
        <v>Area Division lay pathadipa in various places in the No. p.15</v>
      </c>
    </row>
    <row r="454" ht="30.0" customHeight="1">
      <c r="A454" s="83" t="s">
        <v>11751</v>
      </c>
      <c r="B454" s="83">
        <v>15.0</v>
      </c>
      <c r="C454" s="83" t="s">
        <v>1714</v>
      </c>
      <c r="D454" s="335" t="s">
        <v>11755</v>
      </c>
      <c r="E454" s="363"/>
      <c r="F454" s="363"/>
      <c r="G454" s="363"/>
      <c r="H454" s="363"/>
      <c r="I454" s="363"/>
      <c r="J454" s="363">
        <v>1.6</v>
      </c>
      <c r="K454" s="363">
        <v>1.6</v>
      </c>
      <c r="L454" s="365" t="str">
        <v>Ward No. p.15 laksminagara to cleaning drains to Netaji at school</v>
      </c>
    </row>
    <row r="455">
      <c r="A455" s="83"/>
      <c r="B455" s="83">
        <v>15.0</v>
      </c>
      <c r="C455" s="83"/>
      <c r="D455" s="335"/>
      <c r="E455" s="363"/>
      <c r="F455" s="363"/>
      <c r="G455" s="363"/>
      <c r="H455" s="363"/>
      <c r="I455" s="363"/>
      <c r="J455" s="363"/>
      <c r="K455" s="363"/>
      <c r="L455" s="365" t="str">
        <v/>
      </c>
    </row>
    <row r="456">
      <c r="A456" s="83"/>
      <c r="B456" s="83">
        <v>15.0</v>
      </c>
      <c r="C456" s="83"/>
      <c r="D456" s="335" t="s">
        <v>3590</v>
      </c>
      <c r="E456" s="363">
        <v>10.4</v>
      </c>
      <c r="F456" s="363">
        <v>7.2</v>
      </c>
      <c r="G456" s="363"/>
      <c r="H456" s="363">
        <v>20.8</v>
      </c>
      <c r="I456" s="363"/>
      <c r="J456" s="363">
        <v>1.6</v>
      </c>
      <c r="K456" s="363">
        <v>40.0</v>
      </c>
      <c r="L456" s="365" t="str">
        <v>Total sum</v>
      </c>
    </row>
    <row r="457" ht="15.75" customHeight="1">
      <c r="A457" s="154"/>
      <c r="B457" s="154"/>
      <c r="C457" s="154"/>
      <c r="D457" s="370"/>
      <c r="E457" s="371"/>
      <c r="F457" s="371"/>
      <c r="G457" s="371"/>
      <c r="H457" s="371"/>
      <c r="I457" s="371"/>
      <c r="J457" s="371"/>
      <c r="K457" s="371"/>
      <c r="L457" s="365" t="str">
        <v/>
      </c>
    </row>
    <row r="458" ht="15.75" customHeight="1">
      <c r="A458" s="83"/>
      <c r="B458" s="83"/>
      <c r="C458" s="83"/>
      <c r="D458" s="335"/>
      <c r="E458" s="363"/>
      <c r="F458" s="363"/>
      <c r="G458" s="363"/>
      <c r="H458" s="363"/>
      <c r="I458" s="363"/>
      <c r="J458" s="363"/>
      <c r="K458" s="363"/>
      <c r="L458" s="365" t="str">
        <v/>
      </c>
    </row>
    <row r="459" ht="30.0" customHeight="1">
      <c r="A459" s="83" t="s">
        <v>11795</v>
      </c>
      <c r="B459" s="83">
        <v>16.0</v>
      </c>
      <c r="C459" s="83" t="s">
        <v>1714</v>
      </c>
      <c r="D459" s="335" t="s">
        <v>11798</v>
      </c>
      <c r="E459" s="363">
        <v>4.0</v>
      </c>
      <c r="F459" s="363"/>
      <c r="G459" s="363"/>
      <c r="H459" s="363"/>
      <c r="I459" s="363"/>
      <c r="J459" s="363"/>
      <c r="K459" s="363">
        <v>4.0</v>
      </c>
      <c r="L459" s="365" t="str">
        <v>Ward No. 16 sana 110 / lay Bus Stop at Shanti in the new 111.</v>
      </c>
    </row>
    <row r="460" ht="30.0" customHeight="1">
      <c r="A460" s="83" t="s">
        <v>11808</v>
      </c>
      <c r="B460" s="83">
        <v>16.0</v>
      </c>
      <c r="C460" s="83" t="s">
        <v>1714</v>
      </c>
      <c r="D460" s="335" t="s">
        <v>11812</v>
      </c>
      <c r="E460" s="363"/>
      <c r="F460" s="363">
        <v>2.4</v>
      </c>
      <c r="G460" s="363"/>
      <c r="H460" s="363"/>
      <c r="I460" s="363"/>
      <c r="J460" s="363"/>
      <c r="K460" s="363">
        <v>2.4</v>
      </c>
      <c r="L460" s="365" t="str">
        <v>Ward No. 16 to set up the lights in the stand pole at Shanti sana 110/111.</v>
      </c>
    </row>
    <row r="461" ht="30.0" customHeight="1">
      <c r="A461" s="83" t="s">
        <v>11820</v>
      </c>
      <c r="B461" s="83">
        <v>16.0</v>
      </c>
      <c r="C461" s="83" t="s">
        <v>1353</v>
      </c>
      <c r="D461" s="335" t="s">
        <v>11825</v>
      </c>
      <c r="E461" s="363"/>
      <c r="F461" s="363"/>
      <c r="G461" s="363"/>
      <c r="H461" s="363">
        <v>4.0</v>
      </c>
      <c r="I461" s="363"/>
      <c r="J461" s="363"/>
      <c r="K461" s="363">
        <v>4.0</v>
      </c>
      <c r="L461" s="365" t="str">
        <v>Ward No. 16 sana 110/111 in men and women to build a new toilet.</v>
      </c>
    </row>
    <row r="462">
      <c r="A462" s="83" t="s">
        <v>11832</v>
      </c>
      <c r="B462" s="83">
        <v>16.0</v>
      </c>
      <c r="C462" s="83" t="s">
        <v>1714</v>
      </c>
      <c r="D462" s="335" t="s">
        <v>11835</v>
      </c>
      <c r="E462" s="363">
        <v>4.0</v>
      </c>
      <c r="F462" s="363"/>
      <c r="G462" s="363"/>
      <c r="H462" s="363"/>
      <c r="I462" s="363"/>
      <c r="J462" s="363"/>
      <c r="K462" s="363">
        <v>4.0</v>
      </c>
      <c r="L462" s="365" t="str">
        <v>Ward No. 16 to be really at sanam 110/111 Shanti.</v>
      </c>
    </row>
    <row r="463" ht="30.0" customHeight="1">
      <c r="A463" s="83" t="s">
        <v>11843</v>
      </c>
      <c r="B463" s="83">
        <v>16.0</v>
      </c>
      <c r="C463" s="83" t="s">
        <v>1714</v>
      </c>
      <c r="D463" s="335" t="s">
        <v>11847</v>
      </c>
      <c r="E463" s="363">
        <v>4.0</v>
      </c>
      <c r="F463" s="363"/>
      <c r="G463" s="363"/>
      <c r="H463" s="363"/>
      <c r="I463" s="363"/>
      <c r="J463" s="363"/>
      <c r="K463" s="363">
        <v>4.0</v>
      </c>
      <c r="L463" s="365" t="str">
        <v>Ward No. 16 sanam 110/111 in the mosque at the concrete or gallibola really.</v>
      </c>
    </row>
    <row r="464">
      <c r="A464" s="83"/>
      <c r="B464" s="83">
        <v>16.0</v>
      </c>
      <c r="C464" s="83"/>
      <c r="D464" s="335"/>
      <c r="E464" s="363"/>
      <c r="F464" s="363"/>
      <c r="G464" s="363"/>
      <c r="H464" s="363"/>
      <c r="I464" s="363"/>
      <c r="J464" s="363"/>
      <c r="K464" s="363"/>
      <c r="L464" s="365" t="str">
        <v/>
      </c>
    </row>
    <row r="465">
      <c r="A465" s="83"/>
      <c r="B465" s="83">
        <v>16.0</v>
      </c>
      <c r="C465" s="83"/>
      <c r="D465" s="335" t="s">
        <v>3590</v>
      </c>
      <c r="E465" s="363">
        <v>12.0</v>
      </c>
      <c r="F465" s="363">
        <v>2.4</v>
      </c>
      <c r="G465" s="363"/>
      <c r="H465" s="363">
        <v>4.0</v>
      </c>
      <c r="I465" s="363"/>
      <c r="J465" s="363"/>
      <c r="K465" s="363">
        <v>18.4</v>
      </c>
      <c r="L465" s="365" t="str">
        <v>Total sum</v>
      </c>
    </row>
    <row r="466">
      <c r="A466" s="83"/>
      <c r="B466" s="83"/>
      <c r="C466" s="83"/>
      <c r="D466" s="335"/>
      <c r="E466" s="363"/>
      <c r="F466" s="363"/>
      <c r="G466" s="363"/>
      <c r="H466" s="363"/>
      <c r="I466" s="363"/>
      <c r="J466" s="363"/>
      <c r="K466" s="363"/>
      <c r="L466" s="365" t="str">
        <v/>
      </c>
    </row>
    <row r="467">
      <c r="A467" s="83"/>
      <c r="B467" s="83"/>
      <c r="C467" s="83"/>
      <c r="D467" s="335" t="s">
        <v>6022</v>
      </c>
      <c r="E467" s="363">
        <v>62.4</v>
      </c>
      <c r="F467" s="363">
        <v>24.0</v>
      </c>
      <c r="G467" s="363">
        <v>16.0</v>
      </c>
      <c r="H467" s="363">
        <v>44.8</v>
      </c>
      <c r="I467" s="363">
        <v>12.0</v>
      </c>
      <c r="J467" s="363">
        <v>13.6</v>
      </c>
      <c r="K467" s="363">
        <v>172.8</v>
      </c>
      <c r="L467" s="365" t="str">
        <v>Sangamavadi regional office coming sum</v>
      </c>
    </row>
    <row r="468">
      <c r="A468" s="83"/>
      <c r="B468" s="83"/>
      <c r="C468" s="83"/>
      <c r="D468" s="335"/>
      <c r="E468" s="363"/>
      <c r="F468" s="363"/>
      <c r="G468" s="363"/>
      <c r="H468" s="363"/>
      <c r="I468" s="363"/>
      <c r="J468" s="363"/>
      <c r="K468" s="363"/>
      <c r="L468" s="365" t="str">
        <v/>
      </c>
    </row>
    <row r="469">
      <c r="A469" s="83"/>
      <c r="B469" s="83"/>
      <c r="C469" s="83"/>
      <c r="D469" s="335"/>
      <c r="E469" s="363"/>
      <c r="F469" s="363"/>
      <c r="G469" s="363"/>
      <c r="H469" s="363"/>
      <c r="I469" s="363"/>
      <c r="J469" s="363"/>
      <c r="K469" s="363"/>
      <c r="L469" s="365" t="str">
        <v/>
      </c>
    </row>
    <row r="470">
      <c r="A470" s="83"/>
      <c r="B470" s="83"/>
      <c r="C470" s="83"/>
      <c r="D470" s="335" t="s">
        <v>6024</v>
      </c>
      <c r="E470" s="363"/>
      <c r="F470" s="363"/>
      <c r="G470" s="363"/>
      <c r="H470" s="363"/>
      <c r="I470" s="363"/>
      <c r="J470" s="363"/>
      <c r="K470" s="363"/>
      <c r="L470" s="365" t="str">
        <v>Bhavani Peth regional office</v>
      </c>
    </row>
    <row r="471">
      <c r="A471" s="83"/>
      <c r="B471" s="83"/>
      <c r="C471" s="83"/>
      <c r="D471" s="335"/>
      <c r="E471" s="363"/>
      <c r="F471" s="363"/>
      <c r="G471" s="363"/>
      <c r="H471" s="363"/>
      <c r="I471" s="363"/>
      <c r="J471" s="363"/>
      <c r="K471" s="363"/>
      <c r="L471" s="365" t="str">
        <v/>
      </c>
    </row>
    <row r="472" ht="90.0" customHeight="1">
      <c r="A472" s="83" t="s">
        <v>11913</v>
      </c>
      <c r="B472" s="83" t="s">
        <v>6028</v>
      </c>
      <c r="C472" s="83"/>
      <c r="D472" s="335" t="s">
        <v>11916</v>
      </c>
      <c r="E472" s="363">
        <v>4.0</v>
      </c>
      <c r="F472" s="363"/>
      <c r="G472" s="363"/>
      <c r="H472" s="363"/>
      <c r="I472" s="363"/>
      <c r="J472" s="363"/>
      <c r="K472" s="363">
        <v>4.0</v>
      </c>
      <c r="L472" s="365" t="str">
        <v>Prakra .39 Rasta Peth Education School, c. Not. The way to school, keiema. Hospital, Tara Chand Hospital, R. D. Hayaskula x000D_
E. Speed ​​breaker to place, way to work, etc. for zebra stripes kosinga</v>
      </c>
    </row>
    <row r="473" ht="30.0" customHeight="1">
      <c r="A473" s="83" t="s">
        <v>11921</v>
      </c>
      <c r="B473" s="83">
        <v>39.0</v>
      </c>
      <c r="C473" s="83"/>
      <c r="D473" s="335" t="s">
        <v>11924</v>
      </c>
      <c r="E473" s="363">
        <v>4.0</v>
      </c>
      <c r="F473" s="363"/>
      <c r="G473" s="363"/>
      <c r="H473" s="363"/>
      <c r="I473" s="363"/>
      <c r="J473" s="363"/>
      <c r="K473" s="363">
        <v>4.0</v>
      </c>
      <c r="L473" s="365" t="str">
        <v>Prakra .39 Monday Peth house no. 131, 132, 133 and spool Here lay the road kamkritikarana</v>
      </c>
    </row>
    <row r="474" ht="30.0" customHeight="1">
      <c r="A474" s="83" t="s">
        <v>11928</v>
      </c>
      <c r="B474" s="83">
        <v>39.0</v>
      </c>
      <c r="C474" s="83"/>
      <c r="D474" s="335" t="s">
        <v>11933</v>
      </c>
      <c r="E474" s="363">
        <v>4.0</v>
      </c>
      <c r="F474" s="363"/>
      <c r="G474" s="363"/>
      <c r="H474" s="363"/>
      <c r="I474" s="363"/>
      <c r="J474" s="363"/>
      <c r="K474" s="363">
        <v>4.0</v>
      </c>
      <c r="L474" s="365" t="str">
        <v>Prakra .39,278 Monday to Concrete manner Peth Here gallibola trimiksa and works tadnusangika</v>
      </c>
    </row>
    <row r="475" ht="30.0" customHeight="1">
      <c r="A475" s="83" t="s">
        <v>11939</v>
      </c>
      <c r="B475" s="83">
        <v>39.0</v>
      </c>
      <c r="C475" s="83"/>
      <c r="D475" s="335" t="s">
        <v>11944</v>
      </c>
      <c r="E475" s="363">
        <v>4.0</v>
      </c>
      <c r="F475" s="363"/>
      <c r="G475" s="363"/>
      <c r="H475" s="363"/>
      <c r="I475" s="363"/>
      <c r="J475" s="363"/>
      <c r="K475" s="363">
        <v>4.0</v>
      </c>
      <c r="L475" s="365" t="str">
        <v>Prakra .39 in Daruwala bridge area traffic islands, and the path to the divider race pedistriyana</v>
      </c>
    </row>
    <row r="476" ht="30.0" customHeight="1">
      <c r="A476" s="83" t="s">
        <v>11952</v>
      </c>
      <c r="B476" s="83">
        <v>39.0</v>
      </c>
      <c r="C476" s="83"/>
      <c r="D476" s="335" t="s">
        <v>11955</v>
      </c>
      <c r="E476" s="363">
        <v>4.0</v>
      </c>
      <c r="F476" s="363"/>
      <c r="G476" s="363"/>
      <c r="H476" s="363"/>
      <c r="I476" s="363"/>
      <c r="J476" s="363"/>
      <c r="K476" s="363">
        <v>4.0</v>
      </c>
      <c r="L476" s="365" t="str">
        <v>Schools in Ward No. .39, college, hospital and beat patate in the corner of the pedestrian.</v>
      </c>
    </row>
    <row r="477" ht="30.0" customHeight="1">
      <c r="A477" s="83" t="s">
        <v>11963</v>
      </c>
      <c r="B477" s="83">
        <v>39.0</v>
      </c>
      <c r="C477" s="83"/>
      <c r="D477" s="335" t="s">
        <v>11967</v>
      </c>
      <c r="E477" s="363"/>
      <c r="F477" s="363"/>
      <c r="G477" s="363"/>
      <c r="H477" s="363"/>
      <c r="I477" s="363"/>
      <c r="J477" s="363">
        <v>4.0</v>
      </c>
      <c r="K477" s="363">
        <v>4.0</v>
      </c>
      <c r="L477" s="365" t="str">
        <v>Prakra .39, Tara Chand Hospital Here Corrections drainage line removal and Chambers</v>
      </c>
    </row>
    <row r="478" ht="30.0" customHeight="1">
      <c r="A478" s="83" t="s">
        <v>11974</v>
      </c>
      <c r="B478" s="83">
        <v>39.0</v>
      </c>
      <c r="C478" s="83"/>
      <c r="D478" s="335" t="s">
        <v>11978</v>
      </c>
      <c r="E478" s="363"/>
      <c r="F478" s="363"/>
      <c r="G478" s="363">
        <v>4.0</v>
      </c>
      <c r="H478" s="363"/>
      <c r="I478" s="363"/>
      <c r="J478" s="363"/>
      <c r="K478" s="363">
        <v>4.0</v>
      </c>
      <c r="L478" s="365" t="str">
        <v>Prakra .39 zones where there trash who make cement cauthare</v>
      </c>
    </row>
    <row r="479">
      <c r="A479" s="83"/>
      <c r="B479" s="83">
        <v>39.0</v>
      </c>
      <c r="C479" s="83"/>
      <c r="D479" s="335"/>
      <c r="E479" s="363"/>
      <c r="F479" s="363"/>
      <c r="G479" s="363"/>
      <c r="H479" s="363"/>
      <c r="I479" s="363"/>
      <c r="J479" s="363"/>
      <c r="K479" s="363"/>
      <c r="L479" s="365" t="str">
        <v/>
      </c>
    </row>
    <row r="480">
      <c r="A480" s="83"/>
      <c r="B480" s="83">
        <v>39.0</v>
      </c>
      <c r="C480" s="83"/>
      <c r="D480" s="335" t="s">
        <v>3590</v>
      </c>
      <c r="E480" s="363">
        <v>20.0</v>
      </c>
      <c r="F480" s="363"/>
      <c r="G480" s="363">
        <v>4.0</v>
      </c>
      <c r="H480" s="363"/>
      <c r="I480" s="363"/>
      <c r="J480" s="363">
        <v>4.0</v>
      </c>
      <c r="K480" s="363">
        <v>28.0</v>
      </c>
      <c r="L480" s="365" t="str">
        <v>Total sum</v>
      </c>
    </row>
    <row r="481">
      <c r="A481" s="83"/>
      <c r="B481" s="83"/>
      <c r="C481" s="83"/>
      <c r="D481" s="335"/>
      <c r="E481" s="363"/>
      <c r="F481" s="363"/>
      <c r="G481" s="363"/>
      <c r="H481" s="363"/>
      <c r="I481" s="363"/>
      <c r="J481" s="363"/>
      <c r="K481" s="363"/>
      <c r="L481" s="365" t="str">
        <v/>
      </c>
    </row>
    <row r="482">
      <c r="A482" s="83" t="s">
        <v>12010</v>
      </c>
      <c r="B482" s="83">
        <v>47.0</v>
      </c>
      <c r="C482" s="83"/>
      <c r="D482" s="335" t="s">
        <v>12014</v>
      </c>
      <c r="E482" s="363">
        <v>2.4</v>
      </c>
      <c r="F482" s="363"/>
      <c r="G482" s="363"/>
      <c r="H482" s="363"/>
      <c r="I482" s="363"/>
      <c r="J482" s="363"/>
      <c r="K482" s="363">
        <v>2.4</v>
      </c>
      <c r="L482" s="365" t="str">
        <v>Q. No. Building No. 47. Lay floor at 491</v>
      </c>
    </row>
    <row r="483" ht="30.0" customHeight="1">
      <c r="A483" s="83" t="s">
        <v>12023</v>
      </c>
      <c r="B483" s="83">
        <v>47.0</v>
      </c>
      <c r="C483" s="83"/>
      <c r="D483" s="335" t="s">
        <v>12027</v>
      </c>
      <c r="E483" s="363">
        <v>2.0</v>
      </c>
      <c r="F483" s="363"/>
      <c r="G483" s="363"/>
      <c r="H483" s="363"/>
      <c r="I483" s="363"/>
      <c r="J483" s="363"/>
      <c r="K483" s="363">
        <v>2.0</v>
      </c>
      <c r="L483" s="365" t="str">
        <v>Prakra. 47 harakanagara popular areas to Concrete gallibola</v>
      </c>
    </row>
    <row r="484" ht="30.0" customHeight="1">
      <c r="A484" s="83" t="s">
        <v>12032</v>
      </c>
      <c r="B484" s="83">
        <v>47.0</v>
      </c>
      <c r="C484" s="83"/>
      <c r="D484" s="335" t="s">
        <v>12036</v>
      </c>
      <c r="E484" s="363">
        <v>2.0</v>
      </c>
      <c r="F484" s="363"/>
      <c r="G484" s="363"/>
      <c r="H484" s="363"/>
      <c r="I484" s="363"/>
      <c r="J484" s="363"/>
      <c r="K484" s="363">
        <v>2.0</v>
      </c>
      <c r="L484" s="365" t="str">
        <v>Prakra .47 gallibola Concrete and floor area of ​​the airport car seat</v>
      </c>
    </row>
    <row r="485">
      <c r="A485" s="83" t="s">
        <v>12041</v>
      </c>
      <c r="B485" s="83">
        <v>47.0</v>
      </c>
      <c r="C485" s="83"/>
      <c r="D485" s="335" t="s">
        <v>12044</v>
      </c>
      <c r="E485" s="363">
        <v>2.4</v>
      </c>
      <c r="F485" s="363"/>
      <c r="G485" s="363"/>
      <c r="H485" s="363"/>
      <c r="I485" s="363"/>
      <c r="J485" s="363"/>
      <c r="K485" s="363">
        <v>2.4</v>
      </c>
      <c r="L485" s="365" t="str">
        <v>Q. No. 47 Nishat Talkies Road Sapakal asked to do</v>
      </c>
    </row>
    <row r="486">
      <c r="A486" s="83" t="s">
        <v>12050</v>
      </c>
      <c r="B486" s="83">
        <v>47.0</v>
      </c>
      <c r="C486" s="83"/>
      <c r="D486" s="335" t="s">
        <v>12052</v>
      </c>
      <c r="E486" s="363">
        <v>2.4</v>
      </c>
      <c r="F486" s="363"/>
      <c r="G486" s="363"/>
      <c r="H486" s="363"/>
      <c r="I486" s="363"/>
      <c r="J486" s="363"/>
      <c r="K486" s="363">
        <v>2.4</v>
      </c>
      <c r="L486" s="365" t="str">
        <v>Q. No. Building No. 47. 391 at the floor lay</v>
      </c>
    </row>
    <row r="487">
      <c r="A487" s="83" t="s">
        <v>12056</v>
      </c>
      <c r="B487" s="83">
        <v>47.0</v>
      </c>
      <c r="C487" s="83"/>
      <c r="D487" s="335" t="s">
        <v>12059</v>
      </c>
      <c r="E487" s="363"/>
      <c r="F487" s="363"/>
      <c r="G487" s="363"/>
      <c r="H487" s="363"/>
      <c r="I487" s="363"/>
      <c r="J487" s="363">
        <v>4.0</v>
      </c>
      <c r="K487" s="363">
        <v>4.0</v>
      </c>
      <c r="L487" s="365" t="str">
        <v>Prakra drainage line to snap at .47 BHAGWANDAS tenement</v>
      </c>
    </row>
    <row r="488" ht="30.0" customHeight="1">
      <c r="A488" s="83" t="s">
        <v>12062</v>
      </c>
      <c r="B488" s="83">
        <v>47.0</v>
      </c>
      <c r="C488" s="83"/>
      <c r="D488" s="335" t="s">
        <v>12065</v>
      </c>
      <c r="E488" s="363"/>
      <c r="F488" s="363"/>
      <c r="G488" s="363"/>
      <c r="H488" s="363"/>
      <c r="I488" s="363"/>
      <c r="J488" s="363">
        <v>4.0</v>
      </c>
      <c r="K488" s="363">
        <v>4.0</v>
      </c>
      <c r="L488" s="365" t="str">
        <v>Q. No. .47 Nishat Talkies to remove the drainage line at Sapakal tenement</v>
      </c>
    </row>
    <row r="489" ht="15.75" customHeight="1">
      <c r="A489" s="154" t="s">
        <v>12070</v>
      </c>
      <c r="B489" s="154">
        <v>47.0</v>
      </c>
      <c r="C489" s="154"/>
      <c r="D489" s="370" t="s">
        <v>12074</v>
      </c>
      <c r="E489" s="371"/>
      <c r="F489" s="371"/>
      <c r="G489" s="371">
        <v>2.4</v>
      </c>
      <c r="H489" s="371"/>
      <c r="I489" s="371"/>
      <c r="J489" s="371"/>
      <c r="K489" s="371">
        <v>2.4</v>
      </c>
      <c r="L489" s="365" t="str">
        <v>Prakra .47 Municipal Colony NO. Corrections from 12</v>
      </c>
    </row>
    <row r="490" ht="15.75" customHeight="1">
      <c r="A490" s="83" t="s">
        <v>12081</v>
      </c>
      <c r="B490" s="83">
        <v>47.0</v>
      </c>
      <c r="C490" s="83"/>
      <c r="D490" s="335" t="s">
        <v>12085</v>
      </c>
      <c r="E490" s="363"/>
      <c r="F490" s="363"/>
      <c r="G490" s="363"/>
      <c r="H490" s="363">
        <v>2.4</v>
      </c>
      <c r="I490" s="363"/>
      <c r="J490" s="363"/>
      <c r="K490" s="363">
        <v>2.4</v>
      </c>
      <c r="L490" s="365" t="str">
        <v>Q. No. Here are 47 519 to repair the toilet</v>
      </c>
    </row>
    <row r="491" ht="30.0" customHeight="1">
      <c r="A491" s="83" t="s">
        <v>12093</v>
      </c>
      <c r="B491" s="83">
        <v>47.0</v>
      </c>
      <c r="C491" s="83"/>
      <c r="D491" s="335" t="s">
        <v>12096</v>
      </c>
      <c r="E491" s="363"/>
      <c r="F491" s="363"/>
      <c r="G491" s="363"/>
      <c r="H491" s="363">
        <v>2.0</v>
      </c>
      <c r="I491" s="363"/>
      <c r="J491" s="363"/>
      <c r="K491" s="363">
        <v>2.0</v>
      </c>
      <c r="L491" s="365" t="str">
        <v>Q. No. School No. 47. 29 toilets to work against the</v>
      </c>
    </row>
    <row r="492" ht="30.0" customHeight="1">
      <c r="A492" s="83" t="s">
        <v>12113</v>
      </c>
      <c r="B492" s="83">
        <v>47.0</v>
      </c>
      <c r="C492" s="83"/>
      <c r="D492" s="335" t="s">
        <v>12117</v>
      </c>
      <c r="E492" s="363"/>
      <c r="F492" s="363"/>
      <c r="G492" s="363"/>
      <c r="H492" s="363">
        <v>2.0</v>
      </c>
      <c r="I492" s="363"/>
      <c r="J492" s="363"/>
      <c r="K492" s="363">
        <v>2.0</v>
      </c>
      <c r="L492" s="365" t="str">
        <v>Prakra .47 Bhavani Peth harakanagara colonies gallibola Concrete floor and lay sahabada</v>
      </c>
    </row>
    <row r="493" ht="30.0" customHeight="1">
      <c r="A493" s="83" t="s">
        <v>12136</v>
      </c>
      <c r="B493" s="83">
        <v>47.0</v>
      </c>
      <c r="C493" s="83"/>
      <c r="D493" s="335" t="s">
        <v>12139</v>
      </c>
      <c r="E493" s="363"/>
      <c r="F493" s="363">
        <v>1.6</v>
      </c>
      <c r="G493" s="363"/>
      <c r="H493" s="363"/>
      <c r="I493" s="363"/>
      <c r="J493" s="363"/>
      <c r="K493" s="363">
        <v>1.6</v>
      </c>
      <c r="L493" s="365" t="str">
        <v>Q. No. About 47 brave gogadeva electrical works behind the house</v>
      </c>
    </row>
    <row r="494" ht="30.0" customHeight="1">
      <c r="A494" s="83" t="s">
        <v>12148</v>
      </c>
      <c r="B494" s="83">
        <v>47.0</v>
      </c>
      <c r="C494" s="83"/>
      <c r="D494" s="335" t="s">
        <v>12152</v>
      </c>
      <c r="E494" s="363"/>
      <c r="F494" s="363">
        <v>1.6</v>
      </c>
      <c r="G494" s="363"/>
      <c r="H494" s="363"/>
      <c r="I494" s="363"/>
      <c r="J494" s="363"/>
      <c r="K494" s="363">
        <v>1.6</v>
      </c>
      <c r="L494" s="365" t="str">
        <v>Q. No. Building No. 47. 391 at the lights to work to set up and vidyuta</v>
      </c>
    </row>
    <row r="495" ht="30.0" customHeight="1">
      <c r="A495" s="83" t="s">
        <v>12159</v>
      </c>
      <c r="B495" s="83">
        <v>47.0</v>
      </c>
      <c r="C495" s="83"/>
      <c r="D495" s="335" t="s">
        <v>12163</v>
      </c>
      <c r="E495" s="363"/>
      <c r="F495" s="363">
        <v>1.6</v>
      </c>
      <c r="G495" s="363"/>
      <c r="H495" s="363"/>
      <c r="I495" s="363"/>
      <c r="J495" s="363"/>
      <c r="K495" s="363">
        <v>1.6</v>
      </c>
      <c r="L495" s="365" t="str">
        <v>Prakra lay Fitting LED lights in the old .47 harakanagara out of the colony.</v>
      </c>
    </row>
    <row r="496" ht="30.0" customHeight="1">
      <c r="A496" s="83" t="s">
        <v>12169</v>
      </c>
      <c r="B496" s="83">
        <v>47.0</v>
      </c>
      <c r="C496" s="83"/>
      <c r="D496" s="335" t="s">
        <v>12172</v>
      </c>
      <c r="E496" s="363"/>
      <c r="F496" s="363">
        <v>1.6</v>
      </c>
      <c r="G496" s="363"/>
      <c r="H496" s="363"/>
      <c r="I496" s="363"/>
      <c r="J496" s="363"/>
      <c r="K496" s="363">
        <v>1.6</v>
      </c>
      <c r="L496" s="365" t="str">
        <v>Prakra .47 letter and asked the police to lay settlement or area lights changing LEDs lights</v>
      </c>
    </row>
    <row r="497" ht="30.0" customHeight="1">
      <c r="A497" s="83" t="s">
        <v>12181</v>
      </c>
      <c r="B497" s="83">
        <v>47.0</v>
      </c>
      <c r="C497" s="83"/>
      <c r="D497" s="335" t="s">
        <v>12184</v>
      </c>
      <c r="E497" s="363"/>
      <c r="F497" s="363">
        <v>1.6</v>
      </c>
      <c r="G497" s="363"/>
      <c r="H497" s="363"/>
      <c r="I497" s="363"/>
      <c r="J497" s="363"/>
      <c r="K497" s="363">
        <v>1.6</v>
      </c>
      <c r="L497" s="365" t="str">
        <v>Prakra .47 rajevadi campus and Padmaja Park area LED lights to fit.</v>
      </c>
    </row>
    <row r="498">
      <c r="A498" s="83"/>
      <c r="B498" s="83">
        <v>47.0</v>
      </c>
      <c r="C498" s="83"/>
      <c r="D498" s="335"/>
      <c r="E498" s="363"/>
      <c r="F498" s="363"/>
      <c r="G498" s="363"/>
      <c r="H498" s="363"/>
      <c r="I498" s="363"/>
      <c r="J498" s="363"/>
      <c r="K498" s="363"/>
      <c r="L498" s="365" t="str">
        <v/>
      </c>
    </row>
    <row r="499">
      <c r="A499" s="83"/>
      <c r="B499" s="83">
        <v>47.0</v>
      </c>
      <c r="C499" s="83"/>
      <c r="D499" s="335" t="s">
        <v>3590</v>
      </c>
      <c r="E499" s="363">
        <v>11.2</v>
      </c>
      <c r="F499" s="363">
        <v>8.0</v>
      </c>
      <c r="G499" s="363">
        <v>2.4</v>
      </c>
      <c r="H499" s="363">
        <v>6.4</v>
      </c>
      <c r="I499" s="363"/>
      <c r="J499" s="363">
        <v>8.0</v>
      </c>
      <c r="K499" s="363">
        <v>36.0</v>
      </c>
      <c r="L499" s="365" t="str">
        <v>Total sum</v>
      </c>
    </row>
    <row r="500">
      <c r="A500" s="83"/>
      <c r="B500" s="83"/>
      <c r="C500" s="83"/>
      <c r="D500" s="335"/>
      <c r="E500" s="363"/>
      <c r="F500" s="363"/>
      <c r="G500" s="363"/>
      <c r="H500" s="363"/>
      <c r="I500" s="363"/>
      <c r="J500" s="363"/>
      <c r="K500" s="363"/>
      <c r="L500" s="365" t="str">
        <v/>
      </c>
    </row>
    <row r="501" ht="30.0" customHeight="1">
      <c r="A501" s="83" t="s">
        <v>12219</v>
      </c>
      <c r="B501" s="83">
        <v>48.0</v>
      </c>
      <c r="C501" s="83"/>
      <c r="D501" s="335" t="s">
        <v>12221</v>
      </c>
      <c r="E501" s="363">
        <v>4.0</v>
      </c>
      <c r="F501" s="363"/>
      <c r="G501" s="363"/>
      <c r="H501" s="363"/>
      <c r="I501" s="363"/>
      <c r="J501" s="363"/>
      <c r="K501" s="363">
        <v>4.0</v>
      </c>
      <c r="L501" s="365" t="str">
        <v>Prakra .48 to the head training Ashok Chowk beat tharmaeplastika paint</v>
      </c>
    </row>
    <row r="502" ht="30.0" customHeight="1">
      <c r="A502" s="83" t="s">
        <v>12224</v>
      </c>
      <c r="B502" s="83">
        <v>48.0</v>
      </c>
      <c r="C502" s="83"/>
      <c r="D502" s="335" t="s">
        <v>12226</v>
      </c>
      <c r="E502" s="363">
        <v>2.4</v>
      </c>
      <c r="F502" s="363"/>
      <c r="G502" s="363"/>
      <c r="H502" s="363"/>
      <c r="I502" s="363"/>
      <c r="J502" s="363"/>
      <c r="K502" s="363">
        <v>2.4</v>
      </c>
      <c r="L502" s="365" t="str">
        <v>Prakra to Concrete at .48 pangula lane shivaraam Dada training</v>
      </c>
    </row>
    <row r="503" ht="30.0" customHeight="1">
      <c r="A503" s="83" t="s">
        <v>12234</v>
      </c>
      <c r="B503" s="83">
        <v>48.0</v>
      </c>
      <c r="C503" s="83"/>
      <c r="D503" s="335" t="s">
        <v>12238</v>
      </c>
      <c r="E503" s="363"/>
      <c r="F503" s="363"/>
      <c r="G503" s="363"/>
      <c r="H503" s="363"/>
      <c r="I503" s="363"/>
      <c r="J503" s="363">
        <v>4.0</v>
      </c>
      <c r="K503" s="363">
        <v>4.0</v>
      </c>
      <c r="L503" s="365" t="str">
        <v>Prakra .48 Saint Mother and drainage path Concrete throw line at</v>
      </c>
    </row>
    <row r="504" ht="30.0" customHeight="1">
      <c r="A504" s="83" t="s">
        <v>12244</v>
      </c>
      <c r="B504" s="83">
        <v>48.0</v>
      </c>
      <c r="C504" s="83"/>
      <c r="D504" s="335" t="s">
        <v>12253</v>
      </c>
      <c r="E504" s="363"/>
      <c r="F504" s="363"/>
      <c r="G504" s="363"/>
      <c r="H504" s="363"/>
      <c r="I504" s="363"/>
      <c r="J504" s="363">
        <v>4.0</v>
      </c>
      <c r="K504" s="363">
        <v>4.0</v>
      </c>
      <c r="L504" s="365" t="str">
        <v>Prakra to Concrete drainage line and snap at .48 nadegalli</v>
      </c>
    </row>
    <row r="505">
      <c r="A505" s="83" t="s">
        <v>12258</v>
      </c>
      <c r="B505" s="83">
        <v>48.0</v>
      </c>
      <c r="C505" s="83"/>
      <c r="D505" s="335" t="s">
        <v>12261</v>
      </c>
      <c r="E505" s="363"/>
      <c r="F505" s="363"/>
      <c r="G505" s="363"/>
      <c r="H505" s="363"/>
      <c r="I505" s="363"/>
      <c r="J505" s="363">
        <v>4.0</v>
      </c>
      <c r="K505" s="363">
        <v>4.0</v>
      </c>
      <c r="L505" s="365" t="str">
        <v>Prakra .48 hand-ground drainage line at the snap</v>
      </c>
    </row>
    <row r="506" ht="30.0" customHeight="1">
      <c r="A506" s="83" t="s">
        <v>12270</v>
      </c>
      <c r="B506" s="83">
        <v>48.0</v>
      </c>
      <c r="C506" s="83"/>
      <c r="D506" s="335" t="s">
        <v>12274</v>
      </c>
      <c r="E506" s="363"/>
      <c r="F506" s="363"/>
      <c r="G506" s="363">
        <v>4.0</v>
      </c>
      <c r="H506" s="363"/>
      <c r="I506" s="363"/>
      <c r="J506" s="363"/>
      <c r="K506" s="363">
        <v>4.0</v>
      </c>
      <c r="L506" s="365" t="str">
        <v>Prakra. 48 base in the tabernacle, manage to stay Varkey's</v>
      </c>
    </row>
    <row r="507">
      <c r="A507" s="83" t="s">
        <v>12289</v>
      </c>
      <c r="B507" s="83">
        <v>48.0</v>
      </c>
      <c r="C507" s="83"/>
      <c r="D507" s="335" t="s">
        <v>12290</v>
      </c>
      <c r="E507" s="363"/>
      <c r="F507" s="363"/>
      <c r="G507" s="363">
        <v>4.0</v>
      </c>
      <c r="H507" s="363"/>
      <c r="I507" s="363"/>
      <c r="J507" s="363"/>
      <c r="K507" s="363">
        <v>4.0</v>
      </c>
      <c r="L507" s="365" t="str">
        <v>Prakra .48 babumiyom school coloring and change letters</v>
      </c>
    </row>
    <row r="508">
      <c r="A508" s="83" t="s">
        <v>12294</v>
      </c>
      <c r="B508" s="83">
        <v>48.0</v>
      </c>
      <c r="C508" s="83"/>
      <c r="D508" s="335" t="s">
        <v>12295</v>
      </c>
      <c r="E508" s="363"/>
      <c r="F508" s="363"/>
      <c r="G508" s="363">
        <v>1.6</v>
      </c>
      <c r="H508" s="363"/>
      <c r="I508" s="363"/>
      <c r="J508" s="363"/>
      <c r="K508" s="363">
        <v>1.6</v>
      </c>
      <c r="L508" s="365" t="str">
        <v>Prakra .48 owner able to park in the various development works</v>
      </c>
    </row>
    <row r="509" ht="30.0" customHeight="1">
      <c r="A509" s="83" t="s">
        <v>12304</v>
      </c>
      <c r="B509" s="83">
        <v>48.0</v>
      </c>
      <c r="C509" s="83"/>
      <c r="D509" s="335" t="s">
        <v>12310</v>
      </c>
      <c r="E509" s="363"/>
      <c r="F509" s="363"/>
      <c r="G509" s="363"/>
      <c r="H509" s="363">
        <v>4.0</v>
      </c>
      <c r="I509" s="363"/>
      <c r="J509" s="363"/>
      <c r="K509" s="363">
        <v>4.0</v>
      </c>
      <c r="L509" s="365" t="str">
        <v>Prakra. Here are accessible toilets and drainage works Amendment 48 Bhandari court to remove the line and Concrete</v>
      </c>
    </row>
    <row r="510">
      <c r="A510" s="83" t="s">
        <v>12327</v>
      </c>
      <c r="B510" s="83">
        <v>48.0</v>
      </c>
      <c r="C510" s="83"/>
      <c r="D510" s="335" t="s">
        <v>12332</v>
      </c>
      <c r="E510" s="363"/>
      <c r="F510" s="363"/>
      <c r="G510" s="363"/>
      <c r="H510" s="363">
        <v>4.0</v>
      </c>
      <c r="I510" s="363"/>
      <c r="J510" s="363"/>
      <c r="K510" s="363">
        <v>4.0</v>
      </c>
      <c r="L510" s="365" t="str">
        <v>Prakra works toilets accessible at .48 nadegalli</v>
      </c>
    </row>
    <row r="511">
      <c r="A511" s="83"/>
      <c r="B511" s="83">
        <v>48.0</v>
      </c>
      <c r="C511" s="83"/>
      <c r="D511" s="335"/>
      <c r="E511" s="363"/>
      <c r="F511" s="363"/>
      <c r="G511" s="363"/>
      <c r="H511" s="363"/>
      <c r="I511" s="363"/>
      <c r="J511" s="363"/>
      <c r="K511" s="363"/>
      <c r="L511" s="365" t="str">
        <v/>
      </c>
    </row>
    <row r="512">
      <c r="A512" s="83"/>
      <c r="B512" s="83">
        <v>48.0</v>
      </c>
      <c r="C512" s="83"/>
      <c r="D512" s="335" t="s">
        <v>3590</v>
      </c>
      <c r="E512" s="363">
        <v>6.4</v>
      </c>
      <c r="F512" s="363"/>
      <c r="G512" s="363">
        <v>9.6</v>
      </c>
      <c r="H512" s="363">
        <v>8.0</v>
      </c>
      <c r="I512" s="363"/>
      <c r="J512" s="363">
        <v>12.0</v>
      </c>
      <c r="K512" s="363">
        <v>36.0</v>
      </c>
      <c r="L512" s="365" t="str">
        <v>Total sum</v>
      </c>
    </row>
    <row r="513" ht="15.75" customHeight="1">
      <c r="A513" s="154"/>
      <c r="B513" s="154"/>
      <c r="C513" s="154"/>
      <c r="D513" s="370"/>
      <c r="E513" s="371"/>
      <c r="F513" s="371"/>
      <c r="G513" s="371"/>
      <c r="H513" s="371"/>
      <c r="I513" s="371"/>
      <c r="J513" s="371"/>
      <c r="K513" s="371"/>
      <c r="L513" s="365" t="str">
        <v/>
      </c>
    </row>
    <row r="514" ht="15.75" customHeight="1">
      <c r="A514" s="83"/>
      <c r="B514" s="83"/>
      <c r="C514" s="83"/>
      <c r="D514" s="335"/>
      <c r="E514" s="363"/>
      <c r="F514" s="363"/>
      <c r="G514" s="363"/>
      <c r="H514" s="363"/>
      <c r="I514" s="363"/>
      <c r="J514" s="363"/>
      <c r="K514" s="363"/>
      <c r="L514" s="365" t="str">
        <v/>
      </c>
    </row>
    <row r="515" ht="30.0" customHeight="1">
      <c r="A515" s="83" t="s">
        <v>12379</v>
      </c>
      <c r="B515" s="83">
        <v>59.0</v>
      </c>
      <c r="C515" s="83"/>
      <c r="D515" s="335" t="s">
        <v>12385</v>
      </c>
      <c r="E515" s="363">
        <v>4.0</v>
      </c>
      <c r="F515" s="363"/>
      <c r="G515" s="363"/>
      <c r="H515" s="363"/>
      <c r="I515" s="363"/>
      <c r="J515" s="363"/>
      <c r="K515" s="363">
        <v>4.0</v>
      </c>
      <c r="L515" s="365" t="str">
        <v>Devendra Medical Ward No. 59 to the side of the road to cayanalasajhinga square musk</v>
      </c>
    </row>
    <row r="516" ht="30.0" customHeight="1">
      <c r="A516" s="83" t="s">
        <v>12398</v>
      </c>
      <c r="B516" s="83">
        <v>59.0</v>
      </c>
      <c r="C516" s="83"/>
      <c r="D516" s="335" t="s">
        <v>12402</v>
      </c>
      <c r="E516" s="363">
        <v>4.0</v>
      </c>
      <c r="F516" s="363"/>
      <c r="G516" s="363"/>
      <c r="H516" s="363"/>
      <c r="I516" s="363"/>
      <c r="J516" s="363"/>
      <c r="K516" s="363">
        <v>4.0</v>
      </c>
      <c r="L516" s="365" t="str">
        <v>Ward No. 59 sitaladevi Chowk to do cayanalasajhinga wayside lavhuji Ustad Square</v>
      </c>
    </row>
    <row r="517" ht="30.0" customHeight="1">
      <c r="A517" s="83" t="s">
        <v>12411</v>
      </c>
      <c r="B517" s="83">
        <v>59.0</v>
      </c>
      <c r="C517" s="83"/>
      <c r="D517" s="335" t="s">
        <v>12417</v>
      </c>
      <c r="E517" s="363"/>
      <c r="F517" s="363"/>
      <c r="G517" s="363"/>
      <c r="H517" s="363"/>
      <c r="I517" s="363"/>
      <c r="J517" s="363">
        <v>4.0</v>
      </c>
      <c r="K517" s="363">
        <v>4.0</v>
      </c>
      <c r="L517" s="365" t="str">
        <v>Ward no. 59 Center Fire Brigade bar Peth Here vary drainage line</v>
      </c>
    </row>
    <row r="518">
      <c r="A518" s="83" t="s">
        <v>12429</v>
      </c>
      <c r="B518" s="83">
        <v>59.0</v>
      </c>
      <c r="C518" s="83"/>
      <c r="D518" s="335" t="s">
        <v>12434</v>
      </c>
      <c r="E518" s="363"/>
      <c r="F518" s="363"/>
      <c r="G518" s="363">
        <v>4.0</v>
      </c>
      <c r="H518" s="363"/>
      <c r="I518" s="363"/>
      <c r="J518" s="363"/>
      <c r="K518" s="363">
        <v>4.0</v>
      </c>
      <c r="L518" s="365" t="str">
        <v>Division No. 59 Thursday Peth meat market change letters Here</v>
      </c>
    </row>
    <row r="519">
      <c r="A519" s="83" t="s">
        <v>12447</v>
      </c>
      <c r="B519" s="83">
        <v>59.0</v>
      </c>
      <c r="C519" s="83"/>
      <c r="D519" s="335" t="s">
        <v>12453</v>
      </c>
      <c r="E519" s="363"/>
      <c r="F519" s="363"/>
      <c r="G519" s="363">
        <v>4.0</v>
      </c>
      <c r="H519" s="363"/>
      <c r="I519" s="363"/>
      <c r="J519" s="363"/>
      <c r="K519" s="363">
        <v>4.0</v>
      </c>
      <c r="L519" s="365" t="str">
        <v>Ward No. 59 Municipal School no. 34 at the various development works</v>
      </c>
    </row>
    <row r="520" ht="30.0" customHeight="1">
      <c r="A520" s="83" t="s">
        <v>12464</v>
      </c>
      <c r="B520" s="83">
        <v>59.0</v>
      </c>
      <c r="C520" s="83"/>
      <c r="D520" s="335" t="s">
        <v>12469</v>
      </c>
      <c r="E520" s="363"/>
      <c r="F520" s="363"/>
      <c r="G520" s="363"/>
      <c r="H520" s="363">
        <v>4.0</v>
      </c>
      <c r="I520" s="363"/>
      <c r="J520" s="363"/>
      <c r="K520" s="363">
        <v>4.0</v>
      </c>
      <c r="L520" s="365" t="str">
        <v>Ward No. 59 center to repair the Fire Brigade bar Peth Here toilet</v>
      </c>
    </row>
    <row r="521" ht="30.0" customHeight="1">
      <c r="A521" s="83" t="s">
        <v>12481</v>
      </c>
      <c r="B521" s="83">
        <v>59.0</v>
      </c>
      <c r="C521" s="83"/>
      <c r="D521" s="335" t="s">
        <v>12484</v>
      </c>
      <c r="E521" s="363"/>
      <c r="F521" s="363"/>
      <c r="G521" s="363"/>
      <c r="H521" s="363">
        <v>4.0</v>
      </c>
      <c r="I521" s="363"/>
      <c r="J521" s="363"/>
      <c r="K521" s="363">
        <v>4.0</v>
      </c>
      <c r="L521" s="365" t="str">
        <v>Ward No. .59,633 bar Peth, Bhawani Peth 101 angarasaha pillow Here removing silt from drainage line</v>
      </c>
    </row>
    <row r="522" ht="30.0" customHeight="1">
      <c r="A522" s="83" t="s">
        <v>12489</v>
      </c>
      <c r="B522" s="83">
        <v>59.0</v>
      </c>
      <c r="C522" s="83"/>
      <c r="D522" s="335" t="s">
        <v>12495</v>
      </c>
      <c r="E522" s="363"/>
      <c r="F522" s="363"/>
      <c r="G522" s="363"/>
      <c r="H522" s="363">
        <v>4.0</v>
      </c>
      <c r="I522" s="363"/>
      <c r="J522" s="363"/>
      <c r="K522" s="363">
        <v>4.0</v>
      </c>
      <c r="L522" s="365" t="str">
        <v>Ward No. 59 at 633 bar Peth and change the line drainage angarasaha pillow</v>
      </c>
    </row>
    <row r="523">
      <c r="A523" s="83"/>
      <c r="B523" s="83">
        <v>59.0</v>
      </c>
      <c r="C523" s="83"/>
      <c r="D523" s="335"/>
      <c r="E523" s="363"/>
      <c r="F523" s="363"/>
      <c r="G523" s="363"/>
      <c r="H523" s="363"/>
      <c r="I523" s="363"/>
      <c r="J523" s="363"/>
      <c r="K523" s="363"/>
      <c r="L523" s="365" t="str">
        <v/>
      </c>
    </row>
    <row r="524">
      <c r="A524" s="83"/>
      <c r="B524" s="83">
        <v>59.0</v>
      </c>
      <c r="C524" s="83"/>
      <c r="D524" s="335" t="s">
        <v>3590</v>
      </c>
      <c r="E524" s="363">
        <v>8.0</v>
      </c>
      <c r="F524" s="363"/>
      <c r="G524" s="363">
        <v>8.0</v>
      </c>
      <c r="H524" s="363">
        <v>12.0</v>
      </c>
      <c r="I524" s="363"/>
      <c r="J524" s="363">
        <v>4.0</v>
      </c>
      <c r="K524" s="363">
        <v>32.0</v>
      </c>
      <c r="L524" s="365" t="str">
        <v>Total sum</v>
      </c>
    </row>
    <row r="525">
      <c r="A525" s="83"/>
      <c r="B525" s="83"/>
      <c r="C525" s="83"/>
      <c r="D525" s="335"/>
      <c r="E525" s="363"/>
      <c r="F525" s="363"/>
      <c r="G525" s="363"/>
      <c r="H525" s="363"/>
      <c r="I525" s="363"/>
      <c r="J525" s="363"/>
      <c r="K525" s="363"/>
      <c r="L525" s="365" t="str">
        <v/>
      </c>
    </row>
    <row r="526" ht="30.0" customHeight="1">
      <c r="A526" s="83" t="s">
        <v>12543</v>
      </c>
      <c r="B526" s="83">
        <v>60.0</v>
      </c>
      <c r="C526" s="83"/>
      <c r="D526" s="335" t="s">
        <v>12547</v>
      </c>
      <c r="E526" s="363">
        <v>4.0</v>
      </c>
      <c r="F526" s="363"/>
      <c r="G526" s="363"/>
      <c r="H526" s="363"/>
      <c r="I526" s="363"/>
      <c r="J526" s="363"/>
      <c r="K526" s="363">
        <v>4.0</v>
      </c>
      <c r="L526" s="365" t="str">
        <v>Q. Road to square the circle, really do khamndu Gaikwad caukaparyanta young businessman in No. 60</v>
      </c>
    </row>
    <row r="527" ht="30.0" customHeight="1">
      <c r="A527" s="83" t="s">
        <v>12559</v>
      </c>
      <c r="B527" s="83">
        <v>60.0</v>
      </c>
      <c r="C527" s="83"/>
      <c r="D527" s="335" t="s">
        <v>12569</v>
      </c>
      <c r="E527" s="363"/>
      <c r="F527" s="363"/>
      <c r="G527" s="363"/>
      <c r="H527" s="363"/>
      <c r="I527" s="363"/>
      <c r="J527" s="363">
        <v>4.0</v>
      </c>
      <c r="K527" s="363">
        <v>4.0</v>
      </c>
      <c r="L527" s="365" t="str">
        <v>Bhavani Peth sapika at prakra .60,316 drainage line repair and lay the tile</v>
      </c>
    </row>
    <row r="528" ht="30.0" customHeight="1">
      <c r="A528" s="83" t="s">
        <v>12574</v>
      </c>
      <c r="B528" s="83">
        <v>60.0</v>
      </c>
      <c r="C528" s="83"/>
      <c r="D528" s="335" t="s">
        <v>12579</v>
      </c>
      <c r="E528" s="363"/>
      <c r="F528" s="363"/>
      <c r="G528" s="363"/>
      <c r="H528" s="363">
        <v>4.0</v>
      </c>
      <c r="I528" s="363"/>
      <c r="J528" s="363"/>
      <c r="K528" s="363">
        <v>4.0</v>
      </c>
      <c r="L528" s="365" t="str">
        <v>Q. No. 60 in Corrections mhasoba gallibola temple complex in the chamber, and a variety of places to Concrete</v>
      </c>
    </row>
    <row r="529" ht="30.0" customHeight="1">
      <c r="A529" s="83" t="s">
        <v>12589</v>
      </c>
      <c r="B529" s="83">
        <v>60.0</v>
      </c>
      <c r="C529" s="83"/>
      <c r="D529" s="335" t="s">
        <v>12593</v>
      </c>
      <c r="E529" s="363"/>
      <c r="F529" s="363"/>
      <c r="G529" s="363"/>
      <c r="H529" s="363">
        <v>4.0</v>
      </c>
      <c r="I529" s="363"/>
      <c r="J529" s="363"/>
      <c r="K529" s="363">
        <v>4.0</v>
      </c>
      <c r="L529" s="365" t="str">
        <v>Q. No. 60 Under the drainage line to cast gallibola Concrete slabs lay sahabada</v>
      </c>
    </row>
    <row r="530" ht="30.0" customHeight="1">
      <c r="A530" s="83" t="s">
        <v>12620</v>
      </c>
      <c r="B530" s="83">
        <v>60.0</v>
      </c>
      <c r="C530" s="83"/>
      <c r="D530" s="335" t="s">
        <v>12625</v>
      </c>
      <c r="E530" s="363"/>
      <c r="F530" s="363"/>
      <c r="G530" s="363"/>
      <c r="H530" s="363">
        <v>4.0</v>
      </c>
      <c r="I530" s="363"/>
      <c r="J530" s="363"/>
      <c r="K530" s="363">
        <v>4.0</v>
      </c>
      <c r="L530" s="365" t="str">
        <v>Q. No. 60 kasivadi Here are privy to repair the door, pot, Stiles, water tanks and other works</v>
      </c>
    </row>
    <row r="531" ht="30.0" customHeight="1">
      <c r="A531" s="83" t="s">
        <v>12635</v>
      </c>
      <c r="B531" s="83">
        <v>60.0</v>
      </c>
      <c r="C531" s="83"/>
      <c r="D531" s="335" t="s">
        <v>12639</v>
      </c>
      <c r="E531" s="363"/>
      <c r="F531" s="363"/>
      <c r="G531" s="363"/>
      <c r="H531" s="363">
        <v>4.0</v>
      </c>
      <c r="I531" s="363"/>
      <c r="J531" s="363"/>
      <c r="K531" s="363">
        <v>4.0</v>
      </c>
      <c r="L531" s="365" t="str">
        <v>Q. No. 60 Abdul Rahman Shaheed Chowk in line to cast Concrete Drainage area in the past anjumana</v>
      </c>
    </row>
    <row r="532">
      <c r="A532" s="83" t="s">
        <v>12651</v>
      </c>
      <c r="B532" s="83">
        <v>60.0</v>
      </c>
      <c r="C532" s="83"/>
      <c r="D532" s="335" t="s">
        <v>12667</v>
      </c>
      <c r="E532" s="363"/>
      <c r="F532" s="363"/>
      <c r="G532" s="363"/>
      <c r="H532" s="363">
        <v>4.0</v>
      </c>
      <c r="I532" s="363"/>
      <c r="J532" s="363"/>
      <c r="K532" s="363">
        <v>4.0</v>
      </c>
      <c r="L532" s="365" t="str">
        <v>Prakra 60 Bhawani Peth Here are universal. To clean the toilet.</v>
      </c>
    </row>
    <row r="533" ht="30.0" customHeight="1">
      <c r="A533" s="83" t="s">
        <v>12679</v>
      </c>
      <c r="B533" s="83">
        <v>60.0</v>
      </c>
      <c r="C533" s="83"/>
      <c r="D533" s="335" t="s">
        <v>12683</v>
      </c>
      <c r="E533" s="363"/>
      <c r="F533" s="363">
        <v>4.0</v>
      </c>
      <c r="G533" s="363"/>
      <c r="H533" s="363"/>
      <c r="I533" s="363"/>
      <c r="J533" s="363"/>
      <c r="K533" s="363">
        <v>4.0</v>
      </c>
      <c r="L533" s="365" t="str">
        <v>Q. No. Light houses in the area of ​​60 576 to apply kasevadi</v>
      </c>
    </row>
    <row r="534" ht="30.0" customHeight="1">
      <c r="A534" s="83" t="s">
        <v>12694</v>
      </c>
      <c r="B534" s="83">
        <v>60.0</v>
      </c>
      <c r="C534" s="83"/>
      <c r="D534" s="335" t="s">
        <v>12697</v>
      </c>
      <c r="E534" s="363"/>
      <c r="F534" s="363">
        <v>4.0</v>
      </c>
      <c r="G534" s="363"/>
      <c r="H534" s="363"/>
      <c r="I534" s="363"/>
      <c r="J534" s="363"/>
      <c r="K534" s="363">
        <v>4.0</v>
      </c>
      <c r="L534" s="365" t="str">
        <v>Q. No. 60 Balaji temple complex in Bhavani Peth Disposal lights on the road in the area sapika</v>
      </c>
    </row>
    <row r="535">
      <c r="A535" s="83"/>
      <c r="B535" s="83">
        <v>60.0</v>
      </c>
      <c r="C535" s="83"/>
      <c r="D535" s="335"/>
      <c r="E535" s="363"/>
      <c r="F535" s="363"/>
      <c r="G535" s="363"/>
      <c r="H535" s="363"/>
      <c r="I535" s="363"/>
      <c r="J535" s="363"/>
      <c r="K535" s="363"/>
      <c r="L535" s="365" t="str">
        <v/>
      </c>
    </row>
    <row r="536">
      <c r="A536" s="83"/>
      <c r="B536" s="83">
        <v>60.0</v>
      </c>
      <c r="C536" s="83"/>
      <c r="D536" s="335" t="s">
        <v>3590</v>
      </c>
      <c r="E536" s="363">
        <v>4.0</v>
      </c>
      <c r="F536" s="363">
        <v>8.0</v>
      </c>
      <c r="G536" s="363"/>
      <c r="H536" s="363">
        <v>20.0</v>
      </c>
      <c r="I536" s="363"/>
      <c r="J536" s="363">
        <v>4.0</v>
      </c>
      <c r="K536" s="363">
        <v>36.0</v>
      </c>
      <c r="L536" s="365" t="str">
        <v>Total sum</v>
      </c>
    </row>
    <row r="537" ht="15.75" customHeight="1">
      <c r="A537" s="154"/>
      <c r="B537" s="154"/>
      <c r="C537" s="154"/>
      <c r="D537" s="370"/>
      <c r="E537" s="371"/>
      <c r="F537" s="371"/>
      <c r="G537" s="371"/>
      <c r="H537" s="371"/>
      <c r="I537" s="371"/>
      <c r="J537" s="371"/>
      <c r="K537" s="371"/>
      <c r="L537" s="365" t="str">
        <v/>
      </c>
    </row>
    <row r="538" ht="15.75" customHeight="1">
      <c r="A538" s="83"/>
      <c r="B538" s="83"/>
      <c r="C538" s="83"/>
      <c r="D538" s="335"/>
      <c r="E538" s="363"/>
      <c r="F538" s="363"/>
      <c r="G538" s="363"/>
      <c r="H538" s="363"/>
      <c r="I538" s="363"/>
      <c r="J538" s="363"/>
      <c r="K538" s="363"/>
      <c r="L538" s="365" t="str">
        <v/>
      </c>
    </row>
    <row r="539" ht="30.0" customHeight="1">
      <c r="A539" s="83" t="s">
        <v>12754</v>
      </c>
      <c r="B539" s="83">
        <v>65.0</v>
      </c>
      <c r="C539" s="83"/>
      <c r="D539" s="335" t="s">
        <v>12758</v>
      </c>
      <c r="E539" s="363">
        <v>4.0</v>
      </c>
      <c r="F539" s="363"/>
      <c r="G539" s="363"/>
      <c r="H539" s="363"/>
      <c r="I539" s="363"/>
      <c r="J539" s="363"/>
      <c r="K539" s="363">
        <v>4.0</v>
      </c>
      <c r="L539" s="365" t="str">
        <v>Prakra 65 lohiyanagara 54 C / P Lane No.5 Here are the pits to repair</v>
      </c>
    </row>
    <row r="540" ht="30.0" customHeight="1">
      <c r="A540" s="83" t="s">
        <v>12766</v>
      </c>
      <c r="B540" s="83">
        <v>65.0</v>
      </c>
      <c r="C540" s="83"/>
      <c r="D540" s="335" t="s">
        <v>12770</v>
      </c>
      <c r="E540" s="363"/>
      <c r="F540" s="363"/>
      <c r="G540" s="363"/>
      <c r="H540" s="363"/>
      <c r="I540" s="363"/>
      <c r="J540" s="363">
        <v>4.0</v>
      </c>
      <c r="K540" s="363">
        <v>4.0</v>
      </c>
      <c r="L540" s="365" t="str">
        <v>Prakra 65 lohiyanagara 54 / ecapi. - Here are 28 to repair drains</v>
      </c>
    </row>
    <row r="541" ht="30.0" customHeight="1">
      <c r="A541" s="83" t="s">
        <v>12777</v>
      </c>
      <c r="B541" s="83">
        <v>65.0</v>
      </c>
      <c r="C541" s="83"/>
      <c r="D541" s="335" t="s">
        <v>12782</v>
      </c>
      <c r="E541" s="363"/>
      <c r="F541" s="363"/>
      <c r="G541" s="363"/>
      <c r="H541" s="363"/>
      <c r="I541" s="363"/>
      <c r="J541" s="363">
        <v>4.0</v>
      </c>
      <c r="K541" s="363">
        <v>4.0</v>
      </c>
      <c r="L541" s="365" t="str">
        <v>Prakra 65 lohiyanagara 54 C / piyethila lane no. 1 Here drains Corrections</v>
      </c>
    </row>
    <row r="542" ht="30.0" customHeight="1">
      <c r="A542" s="83" t="s">
        <v>12793</v>
      </c>
      <c r="B542" s="83">
        <v>65.0</v>
      </c>
      <c r="C542" s="83"/>
      <c r="D542" s="335" t="s">
        <v>12799</v>
      </c>
      <c r="E542" s="363"/>
      <c r="F542" s="363"/>
      <c r="G542" s="363"/>
      <c r="H542" s="363"/>
      <c r="I542" s="363"/>
      <c r="J542" s="363">
        <v>4.0</v>
      </c>
      <c r="K542" s="363">
        <v>4.0</v>
      </c>
      <c r="L542" s="365" t="str">
        <v>Prakra 65 54 / HP - No. 36 lohiyanagara Lane. To repair drains at 1</v>
      </c>
    </row>
    <row r="543" ht="30.0" customHeight="1">
      <c r="A543" s="83" t="s">
        <v>12806</v>
      </c>
      <c r="B543" s="83">
        <v>65.0</v>
      </c>
      <c r="C543" s="83"/>
      <c r="D543" s="335" t="s">
        <v>12811</v>
      </c>
      <c r="E543" s="363"/>
      <c r="F543" s="363"/>
      <c r="G543" s="363"/>
      <c r="H543" s="363"/>
      <c r="I543" s="363"/>
      <c r="J543" s="363">
        <v>4.0</v>
      </c>
      <c r="K543" s="363">
        <v>4.0</v>
      </c>
      <c r="L543" s="365" t="str">
        <v>Prakra works to repair drainage area of ​​65 lohiyanagara About</v>
      </c>
    </row>
    <row r="544" ht="30.0" customHeight="1">
      <c r="A544" s="83" t="s">
        <v>12822</v>
      </c>
      <c r="B544" s="83">
        <v>65.0</v>
      </c>
      <c r="C544" s="83"/>
      <c r="D544" s="335" t="s">
        <v>12828</v>
      </c>
      <c r="E544" s="363"/>
      <c r="F544" s="363"/>
      <c r="G544" s="363"/>
      <c r="H544" s="363">
        <v>4.0</v>
      </c>
      <c r="I544" s="363"/>
      <c r="J544" s="363"/>
      <c r="K544" s="363">
        <v>4.0</v>
      </c>
      <c r="L544" s="365" t="str">
        <v>Prakra 65 lohiyanagara 54 C / h piyethila to clean public toilet</v>
      </c>
    </row>
    <row r="545">
      <c r="A545" s="83" t="s">
        <v>12841</v>
      </c>
      <c r="B545" s="83">
        <v>65.0</v>
      </c>
      <c r="C545" s="83"/>
      <c r="D545" s="335" t="s">
        <v>12843</v>
      </c>
      <c r="E545" s="363">
        <v>4.0</v>
      </c>
      <c r="F545" s="363"/>
      <c r="G545" s="363"/>
      <c r="H545" s="363"/>
      <c r="I545" s="363"/>
      <c r="J545" s="363"/>
      <c r="K545" s="363">
        <v>4.0</v>
      </c>
      <c r="L545" s="365" t="str">
        <v>Prakra 65 lohiyanagara 54 C / pilena nnam. 5 to really here</v>
      </c>
    </row>
    <row r="546">
      <c r="A546" s="83" t="s">
        <v>12851</v>
      </c>
      <c r="B546" s="83">
        <v>65.0</v>
      </c>
      <c r="C546" s="83"/>
      <c r="D546" s="335" t="s">
        <v>12855</v>
      </c>
      <c r="E546" s="363"/>
      <c r="F546" s="363">
        <v>4.0</v>
      </c>
      <c r="G546" s="363"/>
      <c r="H546" s="363"/>
      <c r="I546" s="363"/>
      <c r="J546" s="363"/>
      <c r="K546" s="363">
        <v>4.0</v>
      </c>
      <c r="L546" s="365" t="str">
        <v>LED lights in the area to lay Division No. 65</v>
      </c>
    </row>
    <row r="547">
      <c r="A547" s="83"/>
      <c r="B547" s="83">
        <v>65.0</v>
      </c>
      <c r="C547" s="83"/>
      <c r="D547" s="335"/>
      <c r="E547" s="363"/>
      <c r="F547" s="363"/>
      <c r="G547" s="363"/>
      <c r="H547" s="363"/>
      <c r="I547" s="363"/>
      <c r="J547" s="363"/>
      <c r="K547" s="363"/>
      <c r="L547" s="365" t="str">
        <v/>
      </c>
    </row>
    <row r="548">
      <c r="A548" s="83"/>
      <c r="B548" s="83">
        <v>65.0</v>
      </c>
      <c r="C548" s="83"/>
      <c r="D548" s="335" t="s">
        <v>3590</v>
      </c>
      <c r="E548" s="363">
        <v>8.0</v>
      </c>
      <c r="F548" s="363">
        <v>4.0</v>
      </c>
      <c r="G548" s="363"/>
      <c r="H548" s="363">
        <v>4.0</v>
      </c>
      <c r="I548" s="363"/>
      <c r="J548" s="363">
        <v>16.0</v>
      </c>
      <c r="K548" s="363">
        <v>32.0</v>
      </c>
      <c r="L548" s="365" t="str">
        <v>Total sum</v>
      </c>
    </row>
    <row r="549">
      <c r="A549" s="83"/>
      <c r="B549" s="83"/>
      <c r="C549" s="83"/>
      <c r="D549" s="335"/>
      <c r="E549" s="363"/>
      <c r="F549" s="363"/>
      <c r="G549" s="363"/>
      <c r="H549" s="363"/>
      <c r="I549" s="363"/>
      <c r="J549" s="363"/>
      <c r="K549" s="363"/>
      <c r="L549" s="365" t="str">
        <v/>
      </c>
    </row>
    <row r="550">
      <c r="A550" s="83"/>
      <c r="B550" s="83"/>
      <c r="C550" s="83"/>
      <c r="D550" s="335" t="s">
        <v>7401</v>
      </c>
      <c r="E550" s="363">
        <v>57.6</v>
      </c>
      <c r="F550" s="363">
        <v>20.0</v>
      </c>
      <c r="G550" s="363">
        <v>24.0</v>
      </c>
      <c r="H550" s="363">
        <v>50.4</v>
      </c>
      <c r="I550" s="363"/>
      <c r="J550" s="363">
        <v>48.0</v>
      </c>
      <c r="K550" s="363">
        <v>200.0</v>
      </c>
      <c r="L550" s="365" t="str">
        <v>Bhavani Peth regional office coming sum</v>
      </c>
    </row>
    <row r="551">
      <c r="A551" s="83"/>
      <c r="B551" s="83"/>
      <c r="C551" s="83"/>
      <c r="D551" s="335"/>
      <c r="E551" s="363"/>
      <c r="F551" s="363"/>
      <c r="G551" s="363"/>
      <c r="H551" s="363"/>
      <c r="I551" s="363"/>
      <c r="J551" s="363"/>
      <c r="K551" s="363"/>
      <c r="L551" s="365" t="str">
        <v/>
      </c>
    </row>
    <row r="552">
      <c r="A552" s="83"/>
      <c r="B552" s="83"/>
      <c r="C552" s="83"/>
      <c r="D552" s="335" t="s">
        <v>12924</v>
      </c>
      <c r="E552" s="363"/>
      <c r="F552" s="363"/>
      <c r="G552" s="363"/>
      <c r="H552" s="363"/>
      <c r="I552" s="363"/>
      <c r="J552" s="363"/>
      <c r="K552" s="363"/>
      <c r="L552" s="365" t="str">
        <v>Kasba Vishrambaug Wada regional office</v>
      </c>
    </row>
    <row r="553">
      <c r="A553" s="83"/>
      <c r="B553" s="83"/>
      <c r="C553" s="83"/>
      <c r="D553" s="335"/>
      <c r="E553" s="363"/>
      <c r="F553" s="363"/>
      <c r="G553" s="363"/>
      <c r="H553" s="363"/>
      <c r="I553" s="363"/>
      <c r="J553" s="363"/>
      <c r="K553" s="363"/>
      <c r="L553" s="365" t="str">
        <v/>
      </c>
    </row>
    <row r="554" ht="30.0" customHeight="1">
      <c r="A554" s="83" t="s">
        <v>12948</v>
      </c>
      <c r="B554" s="83">
        <v>37.0</v>
      </c>
      <c r="C554" s="83"/>
      <c r="D554" s="335" t="s">
        <v>12952</v>
      </c>
      <c r="E554" s="363">
        <v>2.4</v>
      </c>
      <c r="F554" s="363"/>
      <c r="G554" s="363"/>
      <c r="H554" s="363"/>
      <c r="I554" s="363"/>
      <c r="J554" s="363"/>
      <c r="K554" s="363">
        <v>2.4</v>
      </c>
      <c r="L554" s="365" t="str">
        <v>Ward no. 37 A in P 1, P 2 Board No entry board to apply properly.</v>
      </c>
    </row>
    <row r="555" ht="45.0" customHeight="1">
      <c r="A555" s="83" t="s">
        <v>12961</v>
      </c>
      <c r="B555" s="83">
        <v>37.0</v>
      </c>
      <c r="C555" s="83"/>
      <c r="D555" s="335" t="s">
        <v>12972</v>
      </c>
      <c r="E555" s="363">
        <v>4.0</v>
      </c>
      <c r="F555" s="363"/>
      <c r="G555" s="363"/>
      <c r="H555" s="363"/>
      <c r="I555" s="363"/>
      <c r="J555" s="363"/>
      <c r="K555" s="363">
        <v>4.0</v>
      </c>
      <c r="L555" s="365" t="str">
        <v>Ward no. 37 in the south and Maruti mandirasamorila way around the block or to decorate keankrita</v>
      </c>
    </row>
    <row r="556" ht="30.0" customHeight="1">
      <c r="A556" s="83" t="s">
        <v>12980</v>
      </c>
      <c r="B556" s="83">
        <v>37.0</v>
      </c>
      <c r="C556" s="83"/>
      <c r="D556" s="335" t="s">
        <v>12985</v>
      </c>
      <c r="E556" s="363"/>
      <c r="F556" s="363">
        <v>3.2</v>
      </c>
      <c r="G556" s="363"/>
      <c r="H556" s="363"/>
      <c r="I556" s="363"/>
      <c r="J556" s="363"/>
      <c r="K556" s="363">
        <v>3.2</v>
      </c>
      <c r="L556" s="365" t="str">
        <v>Ward no. 37 Saturday, giving the computer a couple of primary school Peth 511 Ideal English School.</v>
      </c>
    </row>
    <row r="557" ht="30.0" customHeight="1">
      <c r="A557" s="83" t="s">
        <v>12992</v>
      </c>
      <c r="B557" s="83">
        <v>37.0</v>
      </c>
      <c r="C557" s="83"/>
      <c r="D557" s="335" t="s">
        <v>12998</v>
      </c>
      <c r="E557" s="363"/>
      <c r="F557" s="363">
        <v>3.2</v>
      </c>
      <c r="G557" s="363"/>
      <c r="H557" s="363"/>
      <c r="I557" s="363"/>
      <c r="J557" s="363"/>
      <c r="K557" s="363">
        <v>3.2</v>
      </c>
      <c r="L557" s="365" t="str">
        <v>Ward no. 37 511 Ideal English School, giving the school a Saturday Peth two computers and two lepateapa.</v>
      </c>
    </row>
    <row r="558" ht="90.0" customHeight="1">
      <c r="A558" s="83" t="s">
        <v>13009</v>
      </c>
      <c r="B558" s="83" t="s">
        <v>6239</v>
      </c>
      <c r="C558" s="83"/>
      <c r="D558" s="335" t="s">
        <v>13016</v>
      </c>
      <c r="E558" s="363"/>
      <c r="F558" s="363">
        <v>4.0</v>
      </c>
      <c r="G558" s="363"/>
      <c r="H558" s="363"/>
      <c r="I558" s="363"/>
      <c r="J558" s="363"/>
      <c r="K558" s="363">
        <v>4.0</v>
      </c>
      <c r="L558" s="365" t="str">
        <v>Ward no. 37 A new place to dive in the street where they will be damaged or become old x000D_
To set up.</v>
      </c>
    </row>
    <row r="559" ht="30.0" customHeight="1">
      <c r="A559" s="83" t="s">
        <v>13026</v>
      </c>
      <c r="B559" s="83">
        <v>37.0</v>
      </c>
      <c r="C559" s="83"/>
      <c r="D559" s="335" t="s">
        <v>13033</v>
      </c>
      <c r="E559" s="363"/>
      <c r="F559" s="363">
        <v>4.0</v>
      </c>
      <c r="G559" s="363"/>
      <c r="H559" s="363"/>
      <c r="I559" s="363"/>
      <c r="J559" s="363"/>
      <c r="K559" s="363">
        <v>4.0</v>
      </c>
      <c r="L559" s="365" t="str">
        <v>Ward no. 37 light pole and put the rest into a new kind of lamps Mercury or Disposal</v>
      </c>
    </row>
    <row r="560" ht="75.0" customHeight="1">
      <c r="A560" s="83" t="s">
        <v>13044</v>
      </c>
      <c r="B560" s="83" t="s">
        <v>6239</v>
      </c>
      <c r="C560" s="83"/>
      <c r="D560" s="335" t="s">
        <v>13050</v>
      </c>
      <c r="E560" s="363"/>
      <c r="F560" s="363"/>
      <c r="G560" s="363">
        <v>4.0</v>
      </c>
      <c r="H560" s="363"/>
      <c r="I560" s="363"/>
      <c r="J560" s="363"/>
      <c r="K560" s="363">
        <v>4.0</v>
      </c>
      <c r="L560" s="365" t="str">
        <v>Ward no. 37 Saturday Peth, Lele hospital first floor (Pune, Maharashtra homeaopethika Association) at the painting to be, _ x000D_
Arrange furniture and electrical works related.</v>
      </c>
    </row>
    <row r="561" ht="90.0" customHeight="1">
      <c r="A561" s="83" t="s">
        <v>13057</v>
      </c>
      <c r="B561" s="83" t="s">
        <v>6239</v>
      </c>
      <c r="C561" s="83"/>
      <c r="D561" s="335" t="s">
        <v>13063</v>
      </c>
      <c r="E561" s="363"/>
      <c r="F561" s="363"/>
      <c r="G561" s="363">
        <v>4.0</v>
      </c>
      <c r="H561" s="363"/>
      <c r="I561" s="363"/>
      <c r="J561" s="363"/>
      <c r="K561" s="363">
        <v>4.0</v>
      </c>
      <c r="L561" s="365" t="str">
        <v>Ward no. 37 Saturday Peth, Lele hospital to veatarapruphinga terrace at the second floor, painting and theater va x000D_ aeaparesana
To fit air conditioning system in the OPD.</v>
      </c>
    </row>
    <row r="562" ht="30.0" customHeight="1">
      <c r="A562" s="83" t="s">
        <v>13075</v>
      </c>
      <c r="B562" s="83">
        <v>37.0</v>
      </c>
      <c r="C562" s="83"/>
      <c r="D562" s="335" t="s">
        <v>13083</v>
      </c>
      <c r="E562" s="363"/>
      <c r="F562" s="363"/>
      <c r="G562" s="363">
        <v>2.4</v>
      </c>
      <c r="H562" s="363"/>
      <c r="I562" s="363"/>
      <c r="J562" s="363"/>
      <c r="K562" s="363">
        <v>2.4</v>
      </c>
      <c r="L562" s="365" t="str">
        <v>Ward no. 37 Kelkar Saraf's dukanasamora basasteapa Build (1 piece)</v>
      </c>
    </row>
    <row r="563" ht="30.0" customHeight="1">
      <c r="A563" s="83" t="s">
        <v>13096</v>
      </c>
      <c r="B563" s="83">
        <v>37.0</v>
      </c>
      <c r="C563" s="83"/>
      <c r="D563" s="335" t="s">
        <v>13102</v>
      </c>
      <c r="E563" s="363"/>
      <c r="F563" s="363"/>
      <c r="G563" s="363">
        <v>2.4</v>
      </c>
      <c r="H563" s="363"/>
      <c r="I563" s="363"/>
      <c r="J563" s="363"/>
      <c r="K563" s="363">
        <v>2.4</v>
      </c>
      <c r="L563" s="365" t="str">
        <v>Ward no. 37 in the wet and dry waste to a large buckets citizens to another.</v>
      </c>
    </row>
    <row r="564" ht="30.0" customHeight="1">
      <c r="A564" s="83" t="s">
        <v>13114</v>
      </c>
      <c r="B564" s="83">
        <v>37.0</v>
      </c>
      <c r="C564" s="83"/>
      <c r="D564" s="335" t="s">
        <v>13117</v>
      </c>
      <c r="E564" s="363"/>
      <c r="F564" s="363"/>
      <c r="G564" s="363">
        <v>2.4</v>
      </c>
      <c r="H564" s="363"/>
      <c r="I564" s="363"/>
      <c r="J564" s="363"/>
      <c r="K564" s="363">
        <v>2.4</v>
      </c>
      <c r="L564" s="365" t="str">
        <v>Ward no. 37 133 Saturday Peth (Dr.. Bekes davakhanyasejarila) start moving train trash bell.</v>
      </c>
    </row>
    <row r="565" ht="30.0" customHeight="1">
      <c r="A565" s="83" t="s">
        <v>13126</v>
      </c>
      <c r="B565" s="83">
        <v>37.0</v>
      </c>
      <c r="C565" s="83"/>
      <c r="D565" s="335" t="s">
        <v>13133</v>
      </c>
      <c r="E565" s="363"/>
      <c r="F565" s="363"/>
      <c r="G565" s="363">
        <v>4.0</v>
      </c>
      <c r="H565" s="363"/>
      <c r="I565" s="363"/>
      <c r="J565" s="363"/>
      <c r="K565" s="363">
        <v>4.0</v>
      </c>
      <c r="L565" s="365" t="str">
        <v>Ward no. 37 A VS finished school works in different places.</v>
      </c>
    </row>
    <row r="566">
      <c r="A566" s="83"/>
      <c r="B566" s="83">
        <v>37.0</v>
      </c>
      <c r="C566" s="83"/>
      <c r="D566" s="335"/>
      <c r="E566" s="363"/>
      <c r="F566" s="363"/>
      <c r="G566" s="363"/>
      <c r="H566" s="363"/>
      <c r="I566" s="363"/>
      <c r="J566" s="363"/>
      <c r="K566" s="363"/>
      <c r="L566" s="365" t="str">
        <v/>
      </c>
    </row>
    <row r="567">
      <c r="A567" s="83"/>
      <c r="B567" s="83">
        <v>37.0</v>
      </c>
      <c r="C567" s="83"/>
      <c r="D567" s="335" t="s">
        <v>3590</v>
      </c>
      <c r="E567" s="363">
        <v>6.4</v>
      </c>
      <c r="F567" s="363">
        <v>14.4</v>
      </c>
      <c r="G567" s="363">
        <v>19.2</v>
      </c>
      <c r="H567" s="363"/>
      <c r="I567" s="363"/>
      <c r="J567" s="363"/>
      <c r="K567" s="363">
        <v>40.0</v>
      </c>
      <c r="L567" s="365" t="str">
        <v>Total sum</v>
      </c>
    </row>
    <row r="568" ht="15.75" customHeight="1">
      <c r="A568" s="154"/>
      <c r="B568" s="154"/>
      <c r="C568" s="154"/>
      <c r="D568" s="370"/>
      <c r="E568" s="371"/>
      <c r="F568" s="371"/>
      <c r="G568" s="371"/>
      <c r="H568" s="371"/>
      <c r="I568" s="371"/>
      <c r="J568" s="371"/>
      <c r="K568" s="371"/>
      <c r="L568" s="365" t="str">
        <v/>
      </c>
    </row>
    <row r="569" ht="15.75" customHeight="1">
      <c r="A569" s="83"/>
      <c r="B569" s="83"/>
      <c r="C569" s="83"/>
      <c r="D569" s="335"/>
      <c r="E569" s="363"/>
      <c r="F569" s="363"/>
      <c r="G569" s="363"/>
      <c r="H569" s="363"/>
      <c r="I569" s="363"/>
      <c r="J569" s="363"/>
      <c r="K569" s="363"/>
      <c r="L569" s="365" t="str">
        <v/>
      </c>
    </row>
    <row r="570" ht="30.0" customHeight="1">
      <c r="A570" s="83" t="s">
        <v>13191</v>
      </c>
      <c r="B570" s="83">
        <v>38.0</v>
      </c>
      <c r="C570" s="83"/>
      <c r="D570" s="335" t="s">
        <v>13196</v>
      </c>
      <c r="E570" s="363">
        <v>4.0</v>
      </c>
      <c r="F570" s="363"/>
      <c r="G570" s="363"/>
      <c r="H570" s="363"/>
      <c r="I570" s="363"/>
      <c r="J570" s="363"/>
      <c r="K570" s="363">
        <v>4.0</v>
      </c>
      <c r="L570" s="365" t="str">
        <v>Ward no. 38 groundsman amend the easy way and keankritikarana toilets nearby sponge.</v>
      </c>
    </row>
    <row r="571" ht="60.0" customHeight="1">
      <c r="A571" s="83" t="s">
        <v>13208</v>
      </c>
      <c r="B571" s="83" t="s">
        <v>13210</v>
      </c>
      <c r="C571" s="83"/>
      <c r="D571" s="335" t="s">
        <v>13213</v>
      </c>
      <c r="E571" s="363"/>
      <c r="F571" s="363"/>
      <c r="G571" s="363"/>
      <c r="H571" s="363">
        <v>4.0</v>
      </c>
      <c r="I571" s="363"/>
      <c r="J571" s="363"/>
      <c r="K571" s="363">
        <v>4.0</v>
      </c>
      <c r="L571" s="365" t="str">
        <v>Ward no. 38 Kasba Peth kalabhairavanatha temple area and to repair the drainage line already keankritikarana. (60_x000D_
Rami)</v>
      </c>
    </row>
    <row r="572" ht="30.0" customHeight="1">
      <c r="A572" s="83" t="s">
        <v>13223</v>
      </c>
      <c r="B572" s="83">
        <v>38.0</v>
      </c>
      <c r="C572" s="83"/>
      <c r="D572" s="335" t="s">
        <v>13227</v>
      </c>
      <c r="E572" s="363"/>
      <c r="F572" s="363"/>
      <c r="G572" s="363"/>
      <c r="H572" s="363">
        <v>4.0</v>
      </c>
      <c r="I572" s="363"/>
      <c r="J572" s="363"/>
      <c r="K572" s="363">
        <v>4.0</v>
      </c>
      <c r="L572" s="365" t="str">
        <v>Ward no. 38 Nyhavn Maruti works related to drainage and keankritikarana court premises. (30 rami)</v>
      </c>
    </row>
    <row r="573" ht="30.0" customHeight="1">
      <c r="A573" s="83" t="s">
        <v>13238</v>
      </c>
      <c r="B573" s="83">
        <v>38.0</v>
      </c>
      <c r="C573" s="83"/>
      <c r="D573" s="335" t="s">
        <v>13242</v>
      </c>
      <c r="E573" s="363">
        <v>4.0</v>
      </c>
      <c r="F573" s="363"/>
      <c r="G573" s="363"/>
      <c r="H573" s="363"/>
      <c r="I573" s="363"/>
      <c r="J573" s="363"/>
      <c r="K573" s="363">
        <v>4.0</v>
      </c>
      <c r="L573" s="365" t="str">
        <v>Ward no. 38 daruvala pool nearest to keankritikarana Urban Community Center and salesamora. (60 sq m)</v>
      </c>
    </row>
    <row r="574" ht="30.0" customHeight="1">
      <c r="A574" s="83" t="s">
        <v>13252</v>
      </c>
      <c r="B574" s="83">
        <v>38.0</v>
      </c>
      <c r="C574" s="83"/>
      <c r="D574" s="335" t="s">
        <v>13255</v>
      </c>
      <c r="E574" s="363"/>
      <c r="F574" s="363"/>
      <c r="G574" s="363"/>
      <c r="H574" s="363">
        <v>4.0</v>
      </c>
      <c r="I574" s="363"/>
      <c r="J574" s="363"/>
      <c r="K574" s="363">
        <v>4.0</v>
      </c>
      <c r="L574" s="365" t="str">
        <v>Ward no. 38 Satyanarayan Temple and drainage works to improve the way keankritikarana related. (60 rami)</v>
      </c>
    </row>
    <row r="575" ht="75.0" customHeight="1">
      <c r="A575" s="83" t="s">
        <v>13266</v>
      </c>
      <c r="B575" s="83" t="s">
        <v>13210</v>
      </c>
      <c r="C575" s="83"/>
      <c r="D575" s="335" t="s">
        <v>13272</v>
      </c>
      <c r="E575" s="363"/>
      <c r="F575" s="363">
        <v>4.0</v>
      </c>
      <c r="G575" s="363"/>
      <c r="H575" s="363"/>
      <c r="I575" s="363"/>
      <c r="J575" s="363"/>
      <c r="K575" s="363">
        <v>4.0</v>
      </c>
      <c r="L575" s="365" t="str">
        <v>Ward no. 38 Kasba Peth area electrical upgrade works to lay under the big lights and faulty kebalaci x000D_
Amend.</v>
      </c>
    </row>
    <row r="576" ht="30.0" customHeight="1">
      <c r="A576" s="83" t="s">
        <v>13284</v>
      </c>
      <c r="B576" s="83">
        <v>38.0</v>
      </c>
      <c r="C576" s="83"/>
      <c r="D576" s="335" t="s">
        <v>13288</v>
      </c>
      <c r="E576" s="363"/>
      <c r="F576" s="363">
        <v>4.0</v>
      </c>
      <c r="G576" s="363"/>
      <c r="H576" s="363"/>
      <c r="I576" s="363"/>
      <c r="J576" s="363"/>
      <c r="K576" s="363">
        <v>4.0</v>
      </c>
      <c r="L576" s="365" t="str">
        <v>Ward no. Wednesday 38 works to improve the electrical and Sunday at Peth Peth.</v>
      </c>
    </row>
    <row r="577" ht="30.0" customHeight="1">
      <c r="A577" s="83" t="s">
        <v>13296</v>
      </c>
      <c r="B577" s="83">
        <v>38.0</v>
      </c>
      <c r="C577" s="83"/>
      <c r="D577" s="335" t="s">
        <v>13300</v>
      </c>
      <c r="E577" s="363"/>
      <c r="F577" s="363"/>
      <c r="G577" s="363">
        <v>4.0</v>
      </c>
      <c r="H577" s="363"/>
      <c r="I577" s="363"/>
      <c r="J577" s="363"/>
      <c r="K577" s="363">
        <v>4.0</v>
      </c>
      <c r="L577" s="365" t="str">
        <v>Ward no. 38 825 in the study of the various development works to be constructed at Peth Sunday.</v>
      </c>
    </row>
    <row r="578" ht="30.0" customHeight="1">
      <c r="A578" s="83" t="s">
        <v>13310</v>
      </c>
      <c r="B578" s="83">
        <v>38.0</v>
      </c>
      <c r="C578" s="83"/>
      <c r="D578" s="335" t="s">
        <v>13315</v>
      </c>
      <c r="E578" s="363"/>
      <c r="F578" s="363"/>
      <c r="G578" s="363"/>
      <c r="H578" s="363"/>
      <c r="I578" s="363"/>
      <c r="J578" s="363">
        <v>4.0</v>
      </c>
      <c r="K578" s="363">
        <v>4.0</v>
      </c>
      <c r="L578" s="365" t="str">
        <v>Ward no. 38 dhamadhere gallitila mutarici development works and drainage line to cast</v>
      </c>
    </row>
    <row r="579" ht="45.0" customHeight="1">
      <c r="A579" s="83" t="s">
        <v>13325</v>
      </c>
      <c r="B579" s="83">
        <v>38.0</v>
      </c>
      <c r="C579" s="83"/>
      <c r="D579" s="335" t="s">
        <v>13330</v>
      </c>
      <c r="E579" s="363"/>
      <c r="F579" s="363"/>
      <c r="G579" s="363"/>
      <c r="H579" s="363"/>
      <c r="I579" s="363">
        <v>4.0</v>
      </c>
      <c r="J579" s="363"/>
      <c r="K579" s="363">
        <v>4.0</v>
      </c>
      <c r="L579" s="365" t="str">
        <v>Ward no. 38 Ganesh Peth way to repair the plumbing komndali groundsman and shed construction and other development activities.</v>
      </c>
    </row>
    <row r="580">
      <c r="A580" s="83"/>
      <c r="B580" s="83">
        <v>38.0</v>
      </c>
      <c r="C580" s="83"/>
      <c r="D580" s="335"/>
      <c r="E580" s="363"/>
      <c r="F580" s="363"/>
      <c r="G580" s="363"/>
      <c r="H580" s="363"/>
      <c r="I580" s="363"/>
      <c r="J580" s="363"/>
      <c r="K580" s="363"/>
      <c r="L580" s="365" t="str">
        <v/>
      </c>
    </row>
    <row r="581">
      <c r="A581" s="83"/>
      <c r="B581" s="83">
        <v>38.0</v>
      </c>
      <c r="C581" s="83"/>
      <c r="D581" s="335" t="s">
        <v>3590</v>
      </c>
      <c r="E581" s="363">
        <v>8.0</v>
      </c>
      <c r="F581" s="363">
        <v>8.0</v>
      </c>
      <c r="G581" s="363">
        <v>4.0</v>
      </c>
      <c r="H581" s="363">
        <v>12.0</v>
      </c>
      <c r="I581" s="363">
        <v>4.0</v>
      </c>
      <c r="J581" s="363">
        <v>4.0</v>
      </c>
      <c r="K581" s="363">
        <v>40.0</v>
      </c>
      <c r="L581" s="365" t="str">
        <v>Total sum</v>
      </c>
    </row>
    <row r="582">
      <c r="A582" s="83"/>
      <c r="B582" s="83"/>
      <c r="C582" s="83"/>
      <c r="D582" s="335"/>
      <c r="E582" s="363"/>
      <c r="F582" s="363"/>
      <c r="G582" s="363"/>
      <c r="H582" s="363"/>
      <c r="I582" s="363"/>
      <c r="J582" s="363"/>
      <c r="K582" s="363"/>
      <c r="L582" s="365" t="str">
        <v/>
      </c>
    </row>
    <row r="583">
      <c r="A583" s="83" t="s">
        <v>13374</v>
      </c>
      <c r="B583" s="83">
        <v>49.0</v>
      </c>
      <c r="C583" s="83"/>
      <c r="D583" s="335" t="s">
        <v>13378</v>
      </c>
      <c r="E583" s="363">
        <v>4.0</v>
      </c>
      <c r="F583" s="363"/>
      <c r="G583" s="363"/>
      <c r="H583" s="363"/>
      <c r="I583" s="363"/>
      <c r="J583" s="363"/>
      <c r="K583" s="363">
        <v>4.0</v>
      </c>
      <c r="L583" s="365" t="str">
        <v>Ward no. 49 durjanasinga chariots to keankritikarana way.</v>
      </c>
    </row>
    <row r="584" ht="30.0" customHeight="1">
      <c r="A584" s="83" t="s">
        <v>13397</v>
      </c>
      <c r="B584" s="83">
        <v>49.0</v>
      </c>
      <c r="C584" s="83"/>
      <c r="D584" s="335" t="s">
        <v>13402</v>
      </c>
      <c r="E584" s="363">
        <v>4.0</v>
      </c>
      <c r="F584" s="363"/>
      <c r="G584" s="363"/>
      <c r="H584" s="363"/>
      <c r="I584" s="363"/>
      <c r="J584" s="363"/>
      <c r="K584" s="363">
        <v>4.0</v>
      </c>
      <c r="L584" s="365" t="str">
        <v>Ward no. 49 badriya High School Sunday to keankritikarana Peth gallibola.</v>
      </c>
    </row>
    <row r="585" ht="30.0" customHeight="1">
      <c r="A585" s="83" t="s">
        <v>13412</v>
      </c>
      <c r="B585" s="83">
        <v>49.0</v>
      </c>
      <c r="C585" s="83"/>
      <c r="D585" s="335" t="s">
        <v>13417</v>
      </c>
      <c r="E585" s="363">
        <v>4.0</v>
      </c>
      <c r="F585" s="363"/>
      <c r="G585" s="363"/>
      <c r="H585" s="363"/>
      <c r="I585" s="363"/>
      <c r="J585" s="363"/>
      <c r="K585" s="363">
        <v>4.0</v>
      </c>
      <c r="L585" s="365" t="str">
        <v>Ward no. Peth Sunday 49 135, to keankritikarana kalahaudajavala gallibola.</v>
      </c>
    </row>
    <row r="586" ht="30.0" customHeight="1">
      <c r="A586" s="83" t="s">
        <v>13429</v>
      </c>
      <c r="B586" s="83">
        <v>49.0</v>
      </c>
      <c r="C586" s="83"/>
      <c r="D586" s="335" t="s">
        <v>13433</v>
      </c>
      <c r="E586" s="363">
        <v>4.0</v>
      </c>
      <c r="F586" s="363"/>
      <c r="G586" s="363"/>
      <c r="H586" s="363"/>
      <c r="I586" s="363"/>
      <c r="J586" s="363"/>
      <c r="K586" s="363">
        <v>4.0</v>
      </c>
      <c r="L586" s="365" t="str">
        <v>Ward no. Keankritikarana side of the mouth to the previous 49 Narendra vainsa and bohariali</v>
      </c>
    </row>
    <row r="587" ht="30.0" customHeight="1">
      <c r="A587" s="83" t="s">
        <v>13443</v>
      </c>
      <c r="B587" s="83">
        <v>49.0</v>
      </c>
      <c r="C587" s="83"/>
      <c r="D587" s="335" t="s">
        <v>13446</v>
      </c>
      <c r="E587" s="363">
        <v>4.0</v>
      </c>
      <c r="F587" s="363"/>
      <c r="G587" s="363"/>
      <c r="H587" s="363"/>
      <c r="I587" s="363"/>
      <c r="J587" s="363"/>
      <c r="K587" s="363">
        <v>4.0</v>
      </c>
      <c r="L587" s="365" t="str">
        <v>Ward no. 49 kapadaganja complex and keankrita sanimandirasamorila gallibola</v>
      </c>
    </row>
    <row r="588" ht="30.0" customHeight="1">
      <c r="A588" s="83" t="s">
        <v>13456</v>
      </c>
      <c r="B588" s="83">
        <v>49.0</v>
      </c>
      <c r="C588" s="83"/>
      <c r="D588" s="335" t="s">
        <v>13459</v>
      </c>
      <c r="E588" s="363">
        <v>4.0</v>
      </c>
      <c r="F588" s="363"/>
      <c r="G588" s="363"/>
      <c r="H588" s="363"/>
      <c r="I588" s="363"/>
      <c r="J588" s="363"/>
      <c r="K588" s="363">
        <v>4.0</v>
      </c>
      <c r="L588" s="365" t="str">
        <v>Ward no. 49 B Gulabchand catarangaji Saraf they do keankritikarana to Peth Mira Datar dargaha 1100/1101 Sunday.</v>
      </c>
    </row>
    <row r="589" ht="30.0" customHeight="1">
      <c r="A589" s="83" t="s">
        <v>13468</v>
      </c>
      <c r="B589" s="83">
        <v>49.0</v>
      </c>
      <c r="C589" s="83"/>
      <c r="D589" s="335" t="s">
        <v>13475</v>
      </c>
      <c r="E589" s="363">
        <v>4.0</v>
      </c>
      <c r="F589" s="363"/>
      <c r="G589" s="363"/>
      <c r="H589" s="363"/>
      <c r="I589" s="363"/>
      <c r="J589" s="363"/>
      <c r="K589" s="363">
        <v>4.0</v>
      </c>
      <c r="L589" s="365" t="str">
        <v>Ward no. 49 B Kakade kadhaivale be really upset that silk lane road that Shivaji Chowk Kakade campus.</v>
      </c>
    </row>
    <row r="590" ht="75.0" customHeight="1">
      <c r="A590" s="83" t="s">
        <v>13483</v>
      </c>
      <c r="B590" s="83" t="s">
        <v>6800</v>
      </c>
      <c r="C590" s="83"/>
      <c r="D590" s="335" t="s">
        <v>13488</v>
      </c>
      <c r="E590" s="363"/>
      <c r="F590" s="363"/>
      <c r="G590" s="363">
        <v>4.0</v>
      </c>
      <c r="H590" s="363"/>
      <c r="I590" s="363"/>
      <c r="J590" s="363"/>
      <c r="K590" s="363">
        <v>4.0</v>
      </c>
      <c r="L590" s="365" t="str">
        <v>Ward no. 49 B Shivaji Industrial (IT i) to make available various facilities at the (equipment) saiksanika x000D_
To the development of a variety of tasks.</v>
      </c>
    </row>
    <row r="591" ht="30.0" customHeight="1">
      <c r="A591" s="83" t="s">
        <v>13499</v>
      </c>
      <c r="B591" s="83">
        <v>49.0</v>
      </c>
      <c r="C591" s="83"/>
      <c r="D591" s="335" t="s">
        <v>13505</v>
      </c>
      <c r="E591" s="363"/>
      <c r="F591" s="363"/>
      <c r="G591" s="363"/>
      <c r="H591" s="363">
        <v>4.0</v>
      </c>
      <c r="I591" s="363"/>
      <c r="J591" s="363"/>
      <c r="K591" s="363">
        <v>4.0</v>
      </c>
      <c r="L591" s="365" t="str">
        <v>Ward no. 49 Arun Stationery side drainage line and keankritikarana</v>
      </c>
    </row>
    <row r="592" ht="30.0" customHeight="1">
      <c r="A592" s="83" t="s">
        <v>13512</v>
      </c>
      <c r="B592" s="83">
        <v>49.0</v>
      </c>
      <c r="C592" s="83"/>
      <c r="D592" s="335" t="s">
        <v>13517</v>
      </c>
      <c r="E592" s="363"/>
      <c r="F592" s="363"/>
      <c r="G592" s="363"/>
      <c r="H592" s="363"/>
      <c r="I592" s="363">
        <v>4.0</v>
      </c>
      <c r="J592" s="363"/>
      <c r="K592" s="363">
        <v>4.0</v>
      </c>
      <c r="L592" s="365" t="str">
        <v>Ward no. 49 B subhanasaha dargaha to remove the water line of a Jain temple</v>
      </c>
    </row>
    <row r="593">
      <c r="A593" s="83"/>
      <c r="B593" s="83">
        <v>49.0</v>
      </c>
      <c r="C593" s="83"/>
      <c r="D593" s="335"/>
      <c r="E593" s="363"/>
      <c r="F593" s="363"/>
      <c r="G593" s="363"/>
      <c r="H593" s="363"/>
      <c r="I593" s="363"/>
      <c r="J593" s="363"/>
      <c r="K593" s="363"/>
      <c r="L593" s="365" t="str">
        <v/>
      </c>
    </row>
    <row r="594">
      <c r="A594" s="83"/>
      <c r="B594" s="83">
        <v>49.0</v>
      </c>
      <c r="C594" s="83"/>
      <c r="D594" s="335" t="s">
        <v>3590</v>
      </c>
      <c r="E594" s="363">
        <v>28.0</v>
      </c>
      <c r="F594" s="363"/>
      <c r="G594" s="363">
        <v>4.0</v>
      </c>
      <c r="H594" s="363">
        <v>4.0</v>
      </c>
      <c r="I594" s="363">
        <v>4.0</v>
      </c>
      <c r="J594" s="363"/>
      <c r="K594" s="363">
        <v>40.0</v>
      </c>
      <c r="L594" s="365" t="str">
        <v>Total sum</v>
      </c>
    </row>
    <row r="595" ht="15.75" customHeight="1">
      <c r="A595" s="154"/>
      <c r="B595" s="154"/>
      <c r="C595" s="154"/>
      <c r="D595" s="370"/>
      <c r="E595" s="371"/>
      <c r="F595" s="371"/>
      <c r="G595" s="371"/>
      <c r="H595" s="371"/>
      <c r="I595" s="371"/>
      <c r="J595" s="371"/>
      <c r="K595" s="371"/>
      <c r="L595" s="365" t="str">
        <v/>
      </c>
    </row>
    <row r="596" ht="15.75" customHeight="1">
      <c r="A596" s="83"/>
      <c r="B596" s="83"/>
      <c r="C596" s="83"/>
      <c r="D596" s="335"/>
      <c r="E596" s="363"/>
      <c r="F596" s="363"/>
      <c r="G596" s="363"/>
      <c r="H596" s="363"/>
      <c r="I596" s="363"/>
      <c r="J596" s="363"/>
      <c r="K596" s="363"/>
      <c r="L596" s="365" t="str">
        <v/>
      </c>
    </row>
    <row r="597" ht="30.0" customHeight="1">
      <c r="A597" s="83" t="s">
        <v>13572</v>
      </c>
      <c r="B597" s="83">
        <v>50.0</v>
      </c>
      <c r="C597" s="83"/>
      <c r="D597" s="335" t="s">
        <v>13575</v>
      </c>
      <c r="E597" s="363">
        <v>4.0</v>
      </c>
      <c r="F597" s="363"/>
      <c r="G597" s="363"/>
      <c r="H597" s="363"/>
      <c r="I597" s="363"/>
      <c r="J597" s="363"/>
      <c r="K597" s="363">
        <v>4.0</v>
      </c>
      <c r="L597" s="365" t="str">
        <v>Ward no. 50 Badami basin to ratnanagari strip side of the area Friday Peth</v>
      </c>
    </row>
    <row r="598" ht="90.0" customHeight="1">
      <c r="A598" s="83" t="s">
        <v>13582</v>
      </c>
      <c r="B598" s="83" t="s">
        <v>5677</v>
      </c>
      <c r="C598" s="83"/>
      <c r="D598" s="335" t="s">
        <v>13589</v>
      </c>
      <c r="E598" s="363">
        <v>4.0</v>
      </c>
      <c r="F598" s="363"/>
      <c r="G598" s="363"/>
      <c r="H598" s="363"/>
      <c r="I598" s="363"/>
      <c r="J598" s="363"/>
      <c r="K598" s="363">
        <v>4.0</v>
      </c>
      <c r="L598" s="365" t="str">
        <v>Ward no. 50 bhikaradasa Maruti Rao Road to the police station to Maharana Pratap Park at speed breaker, and the stopper va x000D_
Transport related functions.</v>
      </c>
    </row>
    <row r="599" ht="45.0" customHeight="1">
      <c r="A599" s="83" t="s">
        <v>13610</v>
      </c>
      <c r="B599" s="83">
        <v>50.0</v>
      </c>
      <c r="C599" s="83"/>
      <c r="D599" s="335" t="s">
        <v>13614</v>
      </c>
      <c r="E599" s="363">
        <v>4.0</v>
      </c>
      <c r="F599" s="363"/>
      <c r="G599" s="363"/>
      <c r="H599" s="363"/>
      <c r="I599" s="363"/>
      <c r="J599" s="363"/>
      <c r="K599" s="363">
        <v>4.0</v>
      </c>
      <c r="L599" s="365" t="str">
        <v>Ward no. Sadashiv Peth to 50 square sink and make it a treasure to the beautification of the area of ​​the pavement Student Housing in Pune.</v>
      </c>
    </row>
    <row r="600" ht="75.0" customHeight="1">
      <c r="A600" s="83" t="s">
        <v>13621</v>
      </c>
      <c r="B600" s="83" t="s">
        <v>5677</v>
      </c>
      <c r="C600" s="83"/>
      <c r="D600" s="335" t="s">
        <v>13622</v>
      </c>
      <c r="E600" s="363">
        <v>4.0</v>
      </c>
      <c r="F600" s="363"/>
      <c r="G600" s="363"/>
      <c r="H600" s="363"/>
      <c r="I600" s="363"/>
      <c r="J600" s="363"/>
      <c r="K600" s="363">
        <v>4.0</v>
      </c>
      <c r="L600" s="365" t="str">
        <v>Ward no. 50 Vande Mataram Square, Nimbalkar Talim Chowk, Nagarkar Talim Chowk and parirasarata Transport About sudharana x000D_
To work.</v>
      </c>
    </row>
    <row r="601" ht="30.0" customHeight="1">
      <c r="A601" s="83" t="s">
        <v>13628</v>
      </c>
      <c r="B601" s="83">
        <v>50.0</v>
      </c>
      <c r="C601" s="83"/>
      <c r="D601" s="335" t="s">
        <v>13630</v>
      </c>
      <c r="E601" s="363"/>
      <c r="F601" s="363"/>
      <c r="G601" s="363">
        <v>4.0</v>
      </c>
      <c r="H601" s="363"/>
      <c r="I601" s="363"/>
      <c r="J601" s="363"/>
      <c r="K601" s="363">
        <v>4.0</v>
      </c>
      <c r="L601" s="365" t="str">
        <v>Ward no. 50 Sadashiv Peth Peth Friday, Wednesday through trees and make space manapa at Peth.</v>
      </c>
    </row>
    <row r="602">
      <c r="A602" s="83" t="s">
        <v>13635</v>
      </c>
      <c r="B602" s="83">
        <v>50.0</v>
      </c>
      <c r="C602" s="83"/>
      <c r="D602" s="335" t="s">
        <v>13636</v>
      </c>
      <c r="E602" s="363">
        <v>4.0</v>
      </c>
      <c r="F602" s="363"/>
      <c r="G602" s="363"/>
      <c r="H602" s="363"/>
      <c r="I602" s="363"/>
      <c r="J602" s="363"/>
      <c r="K602" s="363">
        <v>4.0</v>
      </c>
      <c r="L602" s="365" t="str">
        <v>Ward no. 50 Sadashiv Peth do saidapattaya different places</v>
      </c>
    </row>
    <row r="603">
      <c r="A603" s="83" t="s">
        <v>13641</v>
      </c>
      <c r="B603" s="83">
        <v>50.0</v>
      </c>
      <c r="C603" s="83"/>
      <c r="D603" s="335" t="s">
        <v>13644</v>
      </c>
      <c r="E603" s="363">
        <v>4.0</v>
      </c>
      <c r="F603" s="363"/>
      <c r="G603" s="363"/>
      <c r="H603" s="363"/>
      <c r="I603" s="363"/>
      <c r="J603" s="363"/>
      <c r="K603" s="363">
        <v>4.0</v>
      </c>
      <c r="L603" s="365" t="str">
        <v>Ward no. Friday 50 to saidapattaya existing in various places</v>
      </c>
    </row>
    <row r="604">
      <c r="A604" s="83" t="s">
        <v>13650</v>
      </c>
      <c r="B604" s="83">
        <v>50.0</v>
      </c>
      <c r="C604" s="83"/>
      <c r="D604" s="335" t="s">
        <v>13653</v>
      </c>
      <c r="E604" s="363"/>
      <c r="F604" s="363">
        <v>4.0</v>
      </c>
      <c r="G604" s="363"/>
      <c r="H604" s="363"/>
      <c r="I604" s="363"/>
      <c r="J604" s="363"/>
      <c r="K604" s="363">
        <v>4.0</v>
      </c>
      <c r="L604" s="365" t="str">
        <v>Ward no. About 50 works in a variety of electrical</v>
      </c>
    </row>
    <row r="605" ht="90.0" customHeight="1">
      <c r="A605" s="83" t="s">
        <v>13663</v>
      </c>
      <c r="B605" s="83" t="s">
        <v>5677</v>
      </c>
      <c r="C605" s="83"/>
      <c r="D605" s="335" t="s">
        <v>13668</v>
      </c>
      <c r="E605" s="363"/>
      <c r="F605" s="363"/>
      <c r="G605" s="363">
        <v>4.0</v>
      </c>
      <c r="H605" s="363"/>
      <c r="I605" s="363"/>
      <c r="J605" s="363"/>
      <c r="K605" s="363">
        <v>4.0</v>
      </c>
      <c r="L605" s="365" t="str">
        <v>Ward no. 50 90 Friday Peth buruda lane asalelya the illegal use of the space in the neighboring hole rumndikarana x000D_
Senior Citizens karinta space / small mulankarita / female group to save this vikrikendra mahilankarita.</v>
      </c>
    </row>
    <row r="606" ht="30.0" customHeight="1">
      <c r="A606" s="83" t="s">
        <v>13679</v>
      </c>
      <c r="B606" s="83">
        <v>50.0</v>
      </c>
      <c r="C606" s="83"/>
      <c r="D606" s="335" t="s">
        <v>13682</v>
      </c>
      <c r="E606" s="363"/>
      <c r="F606" s="363"/>
      <c r="G606" s="363"/>
      <c r="H606" s="363"/>
      <c r="I606" s="363"/>
      <c r="J606" s="363">
        <v>4.0</v>
      </c>
      <c r="K606" s="363">
        <v>4.0</v>
      </c>
      <c r="L606" s="365" t="str">
        <v>Ward no. 50 bhikaradasa Maruti temple dart line drainage area Sadashiv Peth</v>
      </c>
    </row>
    <row r="607">
      <c r="A607" s="83"/>
      <c r="B607" s="83">
        <v>50.0</v>
      </c>
      <c r="C607" s="83"/>
      <c r="D607" s="335"/>
      <c r="E607" s="363"/>
      <c r="F607" s="363"/>
      <c r="G607" s="363"/>
      <c r="H607" s="363"/>
      <c r="I607" s="363"/>
      <c r="J607" s="363"/>
      <c r="K607" s="363"/>
      <c r="L607" s="365" t="str">
        <v/>
      </c>
    </row>
    <row r="608">
      <c r="A608" s="83"/>
      <c r="B608" s="83">
        <v>50.0</v>
      </c>
      <c r="C608" s="83"/>
      <c r="D608" s="335" t="s">
        <v>3590</v>
      </c>
      <c r="E608" s="363">
        <v>24.0</v>
      </c>
      <c r="F608" s="363">
        <v>4.0</v>
      </c>
      <c r="G608" s="363">
        <v>8.0</v>
      </c>
      <c r="H608" s="363"/>
      <c r="I608" s="363"/>
      <c r="J608" s="363">
        <v>4.0</v>
      </c>
      <c r="K608" s="363">
        <v>40.0</v>
      </c>
      <c r="L608" s="365" t="str">
        <v>Total sum</v>
      </c>
    </row>
    <row r="609">
      <c r="A609" s="83"/>
      <c r="B609" s="83"/>
      <c r="C609" s="83"/>
      <c r="D609" s="335"/>
      <c r="E609" s="363"/>
      <c r="F609" s="363"/>
      <c r="G609" s="363"/>
      <c r="H609" s="363"/>
      <c r="I609" s="363"/>
      <c r="J609" s="363"/>
      <c r="K609" s="363"/>
      <c r="L609" s="365" t="str">
        <v/>
      </c>
    </row>
    <row r="610" ht="30.0" customHeight="1">
      <c r="A610" s="83" t="s">
        <v>13717</v>
      </c>
      <c r="B610" s="83">
        <v>51.0</v>
      </c>
      <c r="C610" s="83"/>
      <c r="D610" s="335" t="s">
        <v>13720</v>
      </c>
      <c r="E610" s="363">
        <v>4.0</v>
      </c>
      <c r="F610" s="363"/>
      <c r="G610" s="363"/>
      <c r="H610" s="363"/>
      <c r="I610" s="363"/>
      <c r="J610" s="363"/>
      <c r="K610" s="363">
        <v>4.0</v>
      </c>
      <c r="L610" s="365" t="str">
        <v>Ward no. Please call in 51 ambila, Navi Peth, Sadashiv lokamanyanagara and lamps to fit existing in hayamasta</v>
      </c>
    </row>
    <row r="611" ht="75.0" customHeight="1">
      <c r="A611" s="83" t="s">
        <v>13728</v>
      </c>
      <c r="B611" s="83" t="s">
        <v>13730</v>
      </c>
      <c r="C611" s="83"/>
      <c r="D611" s="335" t="s">
        <v>13733</v>
      </c>
      <c r="E611" s="363"/>
      <c r="F611" s="363"/>
      <c r="G611" s="363">
        <v>3.2</v>
      </c>
      <c r="H611" s="363"/>
      <c r="I611" s="363"/>
      <c r="J611" s="363"/>
      <c r="K611" s="363">
        <v>3.2</v>
      </c>
      <c r="L611" s="365" t="str">
        <v>Ward no. Please call at Building No. 51 ambila. Doors in the 1 to 11, daunateka pipe, toilet pots, khidakya x000D_
Change and plaster.</v>
      </c>
    </row>
    <row r="612" ht="30.0" customHeight="1">
      <c r="A612" s="83" t="s">
        <v>13741</v>
      </c>
      <c r="B612" s="83">
        <v>51.0</v>
      </c>
      <c r="C612" s="83"/>
      <c r="D612" s="335" t="s">
        <v>13745</v>
      </c>
      <c r="E612" s="363"/>
      <c r="F612" s="363"/>
      <c r="G612" s="363">
        <v>2.4</v>
      </c>
      <c r="H612" s="363"/>
      <c r="I612" s="363"/>
      <c r="J612" s="363"/>
      <c r="K612" s="363">
        <v>2.4</v>
      </c>
      <c r="L612" s="365" t="str">
        <v>Ward no. 51 ambila bias manapa settlement and keankritikarana and lay the tile section of habitation</v>
      </c>
    </row>
    <row r="613" ht="30.0" customHeight="1">
      <c r="A613" s="83" t="s">
        <v>13757</v>
      </c>
      <c r="B613" s="83">
        <v>51.0</v>
      </c>
      <c r="C613" s="83"/>
      <c r="D613" s="335" t="s">
        <v>13764</v>
      </c>
      <c r="E613" s="363"/>
      <c r="F613" s="363"/>
      <c r="G613" s="363">
        <v>2.4</v>
      </c>
      <c r="H613" s="363"/>
      <c r="I613" s="363"/>
      <c r="J613" s="363"/>
      <c r="K613" s="363">
        <v>2.4</v>
      </c>
      <c r="L613" s="365" t="str">
        <v>Ward no. 51 Laxmi Road or basasteapa at Nilayam teakija (basasteapa to stainless steel)</v>
      </c>
    </row>
    <row r="614" ht="30.0" customHeight="1">
      <c r="A614" s="83" t="s">
        <v>13772</v>
      </c>
      <c r="B614" s="83">
        <v>51.0</v>
      </c>
      <c r="C614" s="83"/>
      <c r="D614" s="335" t="s">
        <v>13776</v>
      </c>
      <c r="E614" s="363"/>
      <c r="F614" s="363"/>
      <c r="G614" s="363">
        <v>2.4</v>
      </c>
      <c r="H614" s="363"/>
      <c r="I614" s="363"/>
      <c r="J614" s="363"/>
      <c r="K614" s="363">
        <v>2.4</v>
      </c>
      <c r="L614" s="365" t="str">
        <v>Ward no. 51 ambila tendency to basasteapa foreign colonies (basasteapa to stainless steel)</v>
      </c>
    </row>
    <row r="615" ht="30.0" customHeight="1">
      <c r="A615" s="83" t="s">
        <v>13781</v>
      </c>
      <c r="B615" s="83">
        <v>51.0</v>
      </c>
      <c r="C615" s="83"/>
      <c r="D615" s="335" t="s">
        <v>13784</v>
      </c>
      <c r="E615" s="363"/>
      <c r="F615" s="363"/>
      <c r="G615" s="363">
        <v>2.4</v>
      </c>
      <c r="H615" s="363"/>
      <c r="I615" s="363"/>
      <c r="J615" s="363"/>
      <c r="K615" s="363">
        <v>2.4</v>
      </c>
      <c r="L615" s="365" t="str">
        <v>Ward no. 51 to basasteapa at Shastri Road (basasteapa to stainless steel)</v>
      </c>
    </row>
    <row r="616" ht="30.0" customHeight="1">
      <c r="A616" s="83" t="s">
        <v>13791</v>
      </c>
      <c r="B616" s="83">
        <v>51.0</v>
      </c>
      <c r="C616" s="83"/>
      <c r="D616" s="335" t="s">
        <v>13794</v>
      </c>
      <c r="E616" s="363"/>
      <c r="F616" s="363"/>
      <c r="G616" s="363">
        <v>2.4</v>
      </c>
      <c r="H616" s="363"/>
      <c r="I616" s="363"/>
      <c r="J616" s="363"/>
      <c r="K616" s="363">
        <v>2.4</v>
      </c>
      <c r="L616" s="365" t="str">
        <v>Ward no. 51 Tilak Road to basasteapa here (do basasteapa stainless steel)</v>
      </c>
    </row>
    <row r="617">
      <c r="A617" s="83" t="s">
        <v>13810</v>
      </c>
      <c r="B617" s="83">
        <v>51.0</v>
      </c>
      <c r="C617" s="83"/>
      <c r="D617" s="335" t="s">
        <v>13816</v>
      </c>
      <c r="E617" s="363"/>
      <c r="F617" s="363"/>
      <c r="G617" s="363">
        <v>0.8</v>
      </c>
      <c r="H617" s="363"/>
      <c r="I617" s="363"/>
      <c r="J617" s="363"/>
      <c r="K617" s="363">
        <v>0.8</v>
      </c>
      <c r="L617" s="365" t="str">
        <v>Ward no. 51 in the library path of the Peshwa</v>
      </c>
    </row>
    <row r="618">
      <c r="A618" s="83" t="s">
        <v>13826</v>
      </c>
      <c r="B618" s="83">
        <v>51.0</v>
      </c>
      <c r="C618" s="83"/>
      <c r="D618" s="335" t="s">
        <v>13829</v>
      </c>
      <c r="E618" s="363">
        <v>2.0</v>
      </c>
      <c r="F618" s="363"/>
      <c r="G618" s="363"/>
      <c r="H618" s="363"/>
      <c r="I618" s="363"/>
      <c r="J618" s="363"/>
      <c r="K618" s="363">
        <v>2.0</v>
      </c>
      <c r="L618" s="365" t="str">
        <v>Ward no. 51 in Split bucket under waste management</v>
      </c>
    </row>
    <row r="619" ht="30.0" customHeight="1">
      <c r="A619" s="83" t="s">
        <v>13840</v>
      </c>
      <c r="B619" s="83">
        <v>51.0</v>
      </c>
      <c r="C619" s="83"/>
      <c r="D619" s="335" t="s">
        <v>13844</v>
      </c>
      <c r="E619" s="363">
        <v>2.0</v>
      </c>
      <c r="F619" s="363"/>
      <c r="G619" s="363"/>
      <c r="H619" s="363"/>
      <c r="I619" s="363"/>
      <c r="J619" s="363"/>
      <c r="K619" s="363">
        <v>2.0</v>
      </c>
      <c r="L619" s="365" t="str">
        <v>Ward no. Providing ghantagadya under 51 in the waste management</v>
      </c>
    </row>
    <row r="620">
      <c r="A620" s="83" t="s">
        <v>13851</v>
      </c>
      <c r="B620" s="83">
        <v>51.0</v>
      </c>
      <c r="C620" s="83"/>
      <c r="D620" s="335" t="s">
        <v>13855</v>
      </c>
      <c r="E620" s="363"/>
      <c r="F620" s="363"/>
      <c r="G620" s="363">
        <v>4.0</v>
      </c>
      <c r="H620" s="363"/>
      <c r="I620" s="363"/>
      <c r="J620" s="363"/>
      <c r="K620" s="363">
        <v>4.0</v>
      </c>
      <c r="L620" s="365" t="str">
        <v>Ward no. 51 in a variety of park benches to fit in</v>
      </c>
    </row>
    <row r="621">
      <c r="A621" s="83" t="s">
        <v>13863</v>
      </c>
      <c r="B621" s="83">
        <v>51.0</v>
      </c>
      <c r="C621" s="83"/>
      <c r="D621" s="335" t="s">
        <v>13866</v>
      </c>
      <c r="E621" s="363"/>
      <c r="F621" s="363"/>
      <c r="G621" s="363">
        <v>2.4</v>
      </c>
      <c r="H621" s="363"/>
      <c r="I621" s="363"/>
      <c r="J621" s="363"/>
      <c r="K621" s="363">
        <v>2.4</v>
      </c>
      <c r="L621" s="365" t="str">
        <v>Ward no. 51 in Build basasteapa</v>
      </c>
    </row>
    <row r="622" ht="75.0" customHeight="1">
      <c r="A622" s="83" t="s">
        <v>13874</v>
      </c>
      <c r="B622" s="83" t="s">
        <v>13730</v>
      </c>
      <c r="C622" s="83" t="s">
        <v>1714</v>
      </c>
      <c r="D622" s="335" t="s">
        <v>13876</v>
      </c>
      <c r="E622" s="363"/>
      <c r="F622" s="363"/>
      <c r="G622" s="363"/>
      <c r="H622" s="363">
        <v>3.2</v>
      </c>
      <c r="I622" s="363"/>
      <c r="J622" s="363"/>
      <c r="K622" s="363">
        <v>3.2</v>
      </c>
      <c r="L622" s="365" t="str">
        <v>Ward no. 51 sanam .133,134,214 daandekar pool khacalele Drainage Chambers repair and drainage line to cast va x000D_
Keankritikarana or lay floor.</v>
      </c>
    </row>
    <row r="623" ht="30.75" customHeight="1">
      <c r="A623" s="154" t="s">
        <v>13882</v>
      </c>
      <c r="B623" s="154">
        <v>51.0</v>
      </c>
      <c r="C623" s="154" t="s">
        <v>1714</v>
      </c>
      <c r="D623" s="370" t="s">
        <v>13884</v>
      </c>
      <c r="E623" s="371"/>
      <c r="F623" s="371"/>
      <c r="G623" s="371"/>
      <c r="H623" s="371"/>
      <c r="I623" s="371"/>
      <c r="J623" s="371">
        <v>2.4</v>
      </c>
      <c r="K623" s="371">
        <v>2.4</v>
      </c>
      <c r="L623" s="365" t="str">
        <v>Ward no. 51 In sanam About 133 works in the drainage line to slum</v>
      </c>
    </row>
    <row r="624" ht="30.75" customHeight="1">
      <c r="A624" s="83" t="s">
        <v>13888</v>
      </c>
      <c r="B624" s="83">
        <v>51.0</v>
      </c>
      <c r="C624" s="83" t="s">
        <v>1714</v>
      </c>
      <c r="D624" s="335" t="s">
        <v>13891</v>
      </c>
      <c r="E624" s="363"/>
      <c r="F624" s="363"/>
      <c r="G624" s="363"/>
      <c r="H624" s="363">
        <v>2.4</v>
      </c>
      <c r="I624" s="363"/>
      <c r="J624" s="363"/>
      <c r="K624" s="363">
        <v>2.4</v>
      </c>
      <c r="L624" s="365" t="str">
        <v>Ward no. 51 In sanam About 214 works of drainage in the slums (</v>
      </c>
    </row>
    <row r="625" ht="30.0" customHeight="1">
      <c r="A625" s="83" t="s">
        <v>13899</v>
      </c>
      <c r="B625" s="83">
        <v>51.0</v>
      </c>
      <c r="C625" s="83"/>
      <c r="D625" s="335" t="s">
        <v>13902</v>
      </c>
      <c r="E625" s="363">
        <v>0.8</v>
      </c>
      <c r="F625" s="363"/>
      <c r="G625" s="363"/>
      <c r="H625" s="363"/>
      <c r="I625" s="363"/>
      <c r="J625" s="363"/>
      <c r="K625" s="363">
        <v>0.8</v>
      </c>
      <c r="L625" s="365" t="str">
        <v>Ward no. 51 in Shastri reduce road nathapai caukamadhila ayalamnda.</v>
      </c>
    </row>
    <row r="626" ht="30.0" customHeight="1">
      <c r="A626" s="83" t="s">
        <v>13919</v>
      </c>
      <c r="B626" s="83">
        <v>51.0</v>
      </c>
      <c r="C626" s="83"/>
      <c r="D626" s="335" t="s">
        <v>13922</v>
      </c>
      <c r="E626" s="363">
        <v>0.8</v>
      </c>
      <c r="F626" s="363"/>
      <c r="G626" s="363"/>
      <c r="H626" s="363"/>
      <c r="I626" s="363"/>
      <c r="J626" s="363"/>
      <c r="K626" s="363">
        <v>0.8</v>
      </c>
      <c r="L626" s="365" t="str">
        <v>Ward no. Signal traphika lay in the road nathapai caukamadhila Shastri 51.</v>
      </c>
    </row>
    <row r="627">
      <c r="A627" s="83"/>
      <c r="B627" s="83">
        <v>51.0</v>
      </c>
      <c r="C627" s="83"/>
      <c r="D627" s="335"/>
      <c r="E627" s="363"/>
      <c r="F627" s="363"/>
      <c r="G627" s="363"/>
      <c r="H627" s="363"/>
      <c r="I627" s="363"/>
      <c r="J627" s="363"/>
      <c r="K627" s="363"/>
      <c r="L627" s="365" t="str">
        <v/>
      </c>
    </row>
    <row r="628">
      <c r="A628" s="83"/>
      <c r="B628" s="83">
        <v>51.0</v>
      </c>
      <c r="C628" s="83"/>
      <c r="D628" s="335" t="s">
        <v>3590</v>
      </c>
      <c r="E628" s="363">
        <v>9.6</v>
      </c>
      <c r="F628" s="363"/>
      <c r="G628" s="363">
        <v>22.4</v>
      </c>
      <c r="H628" s="363">
        <v>5.6</v>
      </c>
      <c r="I628" s="363"/>
      <c r="J628" s="363">
        <v>2.4</v>
      </c>
      <c r="K628" s="363">
        <v>40.0</v>
      </c>
      <c r="L628" s="365" t="str">
        <v>Total sum</v>
      </c>
    </row>
    <row r="629">
      <c r="A629" s="83"/>
      <c r="B629" s="83"/>
      <c r="C629" s="83"/>
      <c r="D629" s="335"/>
      <c r="E629" s="363"/>
      <c r="F629" s="363"/>
      <c r="G629" s="363"/>
      <c r="H629" s="363"/>
      <c r="I629" s="363"/>
      <c r="J629" s="363"/>
      <c r="K629" s="363"/>
      <c r="L629" s="365" t="str">
        <v/>
      </c>
    </row>
    <row r="630">
      <c r="A630" s="83" t="s">
        <v>13952</v>
      </c>
      <c r="B630" s="83">
        <v>58.0</v>
      </c>
      <c r="C630" s="83"/>
      <c r="D630" s="335" t="s">
        <v>13954</v>
      </c>
      <c r="E630" s="363">
        <v>4.0</v>
      </c>
      <c r="F630" s="363"/>
      <c r="G630" s="363"/>
      <c r="H630" s="363"/>
      <c r="I630" s="363"/>
      <c r="J630" s="363"/>
      <c r="K630" s="363">
        <v>4.0</v>
      </c>
      <c r="L630" s="365" t="str">
        <v>Ward no. 58 in the area to keankritikarana Peth Thursday</v>
      </c>
    </row>
    <row r="631">
      <c r="A631" s="83" t="s">
        <v>13965</v>
      </c>
      <c r="B631" s="83">
        <v>58.0</v>
      </c>
      <c r="C631" s="83"/>
      <c r="D631" s="335" t="s">
        <v>13966</v>
      </c>
      <c r="E631" s="363">
        <v>4.0</v>
      </c>
      <c r="F631" s="363"/>
      <c r="G631" s="363"/>
      <c r="H631" s="363"/>
      <c r="I631" s="363"/>
      <c r="J631" s="363"/>
      <c r="K631" s="363">
        <v>4.0</v>
      </c>
      <c r="L631" s="365" t="str">
        <v>Ward no. 58 in the area Friday to keankritikarana Peth</v>
      </c>
    </row>
    <row r="632" ht="75.0" customHeight="1">
      <c r="A632" s="83" t="s">
        <v>13967</v>
      </c>
      <c r="B632" s="83" t="s">
        <v>13968</v>
      </c>
      <c r="C632" s="83"/>
      <c r="D632" s="335" t="s">
        <v>13969</v>
      </c>
      <c r="E632" s="363">
        <v>2.4</v>
      </c>
      <c r="F632" s="363"/>
      <c r="G632" s="363"/>
      <c r="H632" s="363"/>
      <c r="I632" s="363"/>
      <c r="J632" s="363"/>
      <c r="K632" s="363">
        <v>2.4</v>
      </c>
      <c r="L632" s="365" t="str">
        <v>Ward no. 58 in Ghorpade Peth, Thursday Peth, rickshaw stand in this place with Friday Peth, basasteapa, authorized parking ya x000D_
Beat the traffic related lease.</v>
      </c>
    </row>
    <row r="633" ht="75.0" customHeight="1">
      <c r="A633" s="83" t="s">
        <v>13975</v>
      </c>
      <c r="B633" s="83" t="s">
        <v>13968</v>
      </c>
      <c r="C633" s="83"/>
      <c r="D633" s="335" t="s">
        <v>13978</v>
      </c>
      <c r="E633" s="363"/>
      <c r="F633" s="363">
        <v>1.6</v>
      </c>
      <c r="G633" s="363"/>
      <c r="H633" s="363"/>
      <c r="I633" s="363"/>
      <c r="J633" s="363"/>
      <c r="K633" s="363">
        <v>1.6</v>
      </c>
      <c r="L633" s="365" t="str">
        <v>Ward no. 58 rastabhusana square, public toilets at the White House black-basin in the light of vyavastha x000D_
Do.</v>
      </c>
    </row>
    <row r="634">
      <c r="A634" s="83" t="s">
        <v>13989</v>
      </c>
      <c r="B634" s="83">
        <v>58.0</v>
      </c>
      <c r="C634" s="83"/>
      <c r="D634" s="335" t="s">
        <v>13991</v>
      </c>
      <c r="E634" s="363"/>
      <c r="F634" s="363">
        <v>2.4</v>
      </c>
      <c r="G634" s="363"/>
      <c r="H634" s="363"/>
      <c r="I634" s="363"/>
      <c r="J634" s="363"/>
      <c r="K634" s="363">
        <v>2.4</v>
      </c>
      <c r="L634" s="365" t="str">
        <v>Ward no. Police put the rock in the 58 colonies in pathadipa.</v>
      </c>
    </row>
    <row r="635" ht="30.0" customHeight="1">
      <c r="A635" s="83" t="s">
        <v>14001</v>
      </c>
      <c r="B635" s="83">
        <v>58.0</v>
      </c>
      <c r="C635" s="83"/>
      <c r="D635" s="335" t="s">
        <v>14004</v>
      </c>
      <c r="E635" s="363"/>
      <c r="F635" s="363">
        <v>4.0</v>
      </c>
      <c r="G635" s="363"/>
      <c r="H635" s="363"/>
      <c r="I635" s="363"/>
      <c r="J635" s="363"/>
      <c r="K635" s="363">
        <v>4.0</v>
      </c>
      <c r="L635" s="365" t="str">
        <v>Ward no. 58 in Ghorpade Peth, jhagadevadi Ganesh temple the area (dekoretivha) to set up an electric pole.</v>
      </c>
    </row>
    <row r="636" ht="30.0" customHeight="1">
      <c r="A636" s="83" t="s">
        <v>14011</v>
      </c>
      <c r="B636" s="83">
        <v>58.0</v>
      </c>
      <c r="C636" s="83"/>
      <c r="D636" s="335" t="s">
        <v>14014</v>
      </c>
      <c r="E636" s="363"/>
      <c r="F636" s="363">
        <v>4.0</v>
      </c>
      <c r="G636" s="363"/>
      <c r="H636" s="363"/>
      <c r="I636" s="363"/>
      <c r="J636" s="363"/>
      <c r="K636" s="363">
        <v>4.0</v>
      </c>
      <c r="L636" s="365" t="str">
        <v>Ward no. 58 in the vicinity of the house Friday Peth (dekoretivha) Build poll</v>
      </c>
    </row>
    <row r="637" ht="75.0" customHeight="1">
      <c r="A637" s="83" t="s">
        <v>14020</v>
      </c>
      <c r="B637" s="83" t="s">
        <v>13968</v>
      </c>
      <c r="C637" s="83"/>
      <c r="D637" s="335" t="s">
        <v>14022</v>
      </c>
      <c r="E637" s="363"/>
      <c r="F637" s="363"/>
      <c r="G637" s="363">
        <v>3.2</v>
      </c>
      <c r="H637" s="363"/>
      <c r="I637" s="363"/>
      <c r="J637" s="363"/>
      <c r="K637" s="363">
        <v>3.2</v>
      </c>
      <c r="L637" s="365" t="str">
        <v>Ward no. 58 Stocks call to set up a panel with the name of the park udyanasamora, drinking water tank repair va x000D_
Sanitation.</v>
      </c>
    </row>
    <row r="638" ht="30.0" customHeight="1">
      <c r="A638" s="83" t="s">
        <v>14029</v>
      </c>
      <c r="B638" s="83">
        <v>58.0</v>
      </c>
      <c r="C638" s="83"/>
      <c r="D638" s="335" t="s">
        <v>14030</v>
      </c>
      <c r="E638" s="363"/>
      <c r="F638" s="363"/>
      <c r="G638" s="363">
        <v>4.0</v>
      </c>
      <c r="H638" s="363"/>
      <c r="I638" s="363"/>
      <c r="J638" s="363"/>
      <c r="K638" s="363">
        <v>4.0</v>
      </c>
      <c r="L638" s="365" t="str">
        <v>Ward no. 58 in Ghorpade Peth area in the library to raise the shed.</v>
      </c>
    </row>
    <row r="639" ht="30.0" customHeight="1">
      <c r="A639" s="83" t="s">
        <v>14044</v>
      </c>
      <c r="B639" s="83">
        <v>58.0</v>
      </c>
      <c r="C639" s="83"/>
      <c r="D639" s="335" t="s">
        <v>14046</v>
      </c>
      <c r="E639" s="363"/>
      <c r="F639" s="363"/>
      <c r="G639" s="363">
        <v>4.0</v>
      </c>
      <c r="H639" s="363"/>
      <c r="I639" s="363"/>
      <c r="J639" s="363"/>
      <c r="K639" s="363">
        <v>4.0</v>
      </c>
      <c r="L639" s="365" t="str">
        <v>Ward no. 58 in Thursday Peth area in the shed Build vacanalaya</v>
      </c>
    </row>
    <row r="640" ht="75.0" customHeight="1">
      <c r="A640" s="83" t="s">
        <v>14053</v>
      </c>
      <c r="B640" s="83" t="s">
        <v>13968</v>
      </c>
      <c r="C640" s="83"/>
      <c r="D640" s="335" t="s">
        <v>14054</v>
      </c>
      <c r="E640" s="363"/>
      <c r="F640" s="363"/>
      <c r="G640" s="363"/>
      <c r="H640" s="363"/>
      <c r="I640" s="363">
        <v>1.6</v>
      </c>
      <c r="J640" s="363"/>
      <c r="K640" s="363">
        <v>1.6</v>
      </c>
      <c r="L640" s="365" t="str">
        <v>Ward no. 58 rastabhusana Square, the White House black basin, where the public toilets in panyaci's x000D_
Management and sanitation.</v>
      </c>
    </row>
    <row r="641" ht="30.0" customHeight="1">
      <c r="A641" s="83" t="s">
        <v>14061</v>
      </c>
      <c r="B641" s="83">
        <v>58.0</v>
      </c>
      <c r="C641" s="83"/>
      <c r="D641" s="335" t="s">
        <v>14062</v>
      </c>
      <c r="E641" s="363"/>
      <c r="F641" s="363"/>
      <c r="G641" s="363"/>
      <c r="H641" s="363"/>
      <c r="I641" s="363">
        <v>4.0</v>
      </c>
      <c r="J641" s="363"/>
      <c r="K641" s="363">
        <v>4.0</v>
      </c>
      <c r="L641" s="365" t="str">
        <v>Ward no. Putting in the area of ​​drinking water line in Peth Thursday 58.</v>
      </c>
    </row>
    <row r="642" ht="30.0" customHeight="1">
      <c r="A642" s="83" t="s">
        <v>14073</v>
      </c>
      <c r="B642" s="83">
        <v>58.0</v>
      </c>
      <c r="C642" s="83"/>
      <c r="D642" s="335" t="s">
        <v>14076</v>
      </c>
      <c r="E642" s="363"/>
      <c r="F642" s="363"/>
      <c r="G642" s="363"/>
      <c r="H642" s="363"/>
      <c r="I642" s="363">
        <v>0.8</v>
      </c>
      <c r="J642" s="363"/>
      <c r="K642" s="363">
        <v>0.8</v>
      </c>
      <c r="L642" s="365" t="str">
        <v>Ward no. 58 in Ghorpade Peth area in nalakondale repair and construction of the shed</v>
      </c>
    </row>
    <row r="643">
      <c r="A643" s="83"/>
      <c r="B643" s="83">
        <v>58.0</v>
      </c>
      <c r="C643" s="83"/>
      <c r="D643" s="335"/>
      <c r="E643" s="363"/>
      <c r="F643" s="363"/>
      <c r="G643" s="363"/>
      <c r="H643" s="363"/>
      <c r="I643" s="363"/>
      <c r="J643" s="363"/>
      <c r="K643" s="363"/>
      <c r="L643" s="365" t="str">
        <v/>
      </c>
    </row>
    <row r="644">
      <c r="A644" s="83"/>
      <c r="B644" s="83">
        <v>58.0</v>
      </c>
      <c r="C644" s="83"/>
      <c r="D644" s="335" t="s">
        <v>3590</v>
      </c>
      <c r="E644" s="363">
        <v>10.4</v>
      </c>
      <c r="F644" s="363">
        <v>12.0</v>
      </c>
      <c r="G644" s="363">
        <v>11.2</v>
      </c>
      <c r="H644" s="363"/>
      <c r="I644" s="363">
        <v>6.4</v>
      </c>
      <c r="J644" s="363"/>
      <c r="K644" s="363">
        <v>40.0</v>
      </c>
      <c r="L644" s="365" t="str">
        <v>Total sum</v>
      </c>
    </row>
    <row r="645">
      <c r="A645" s="83"/>
      <c r="B645" s="83"/>
      <c r="C645" s="83"/>
      <c r="D645" s="335"/>
      <c r="E645" s="363"/>
      <c r="F645" s="363"/>
      <c r="G645" s="363"/>
      <c r="H645" s="363"/>
      <c r="I645" s="363"/>
      <c r="J645" s="363"/>
      <c r="K645" s="363"/>
      <c r="L645" s="365" t="str">
        <v/>
      </c>
    </row>
    <row r="646">
      <c r="A646" s="83"/>
      <c r="B646" s="83"/>
      <c r="C646" s="83"/>
      <c r="D646" s="335" t="s">
        <v>14115</v>
      </c>
      <c r="E646" s="363">
        <v>86.4</v>
      </c>
      <c r="F646" s="363">
        <v>38.4</v>
      </c>
      <c r="G646" s="363">
        <v>68.8</v>
      </c>
      <c r="H646" s="363">
        <v>21.6</v>
      </c>
      <c r="I646" s="363">
        <v>14.4</v>
      </c>
      <c r="J646" s="363">
        <v>10.4</v>
      </c>
      <c r="K646" s="363">
        <v>240.0</v>
      </c>
      <c r="L646" s="365" t="str">
        <v>Kasba Vishrambaug Wada regional office coming sum</v>
      </c>
    </row>
    <row r="647" ht="15.75" customHeight="1">
      <c r="A647" s="154"/>
      <c r="B647" s="154"/>
      <c r="C647" s="154"/>
      <c r="D647" s="370"/>
      <c r="E647" s="371"/>
      <c r="F647" s="371"/>
      <c r="G647" s="371"/>
      <c r="H647" s="371"/>
      <c r="I647" s="371"/>
      <c r="J647" s="371"/>
      <c r="K647" s="371"/>
      <c r="L647" s="365" t="str">
        <v/>
      </c>
    </row>
    <row r="648" ht="15.75" customHeight="1">
      <c r="A648" s="83"/>
      <c r="B648" s="83"/>
      <c r="C648" s="83"/>
      <c r="D648" s="335"/>
      <c r="E648" s="363"/>
      <c r="F648" s="363"/>
      <c r="G648" s="363"/>
      <c r="H648" s="363"/>
      <c r="I648" s="363"/>
      <c r="J648" s="363"/>
      <c r="K648" s="363"/>
      <c r="L648" s="365" t="str">
        <v/>
      </c>
    </row>
    <row r="649">
      <c r="A649" s="83"/>
      <c r="B649" s="83"/>
      <c r="C649" s="83"/>
      <c r="D649" s="335" t="s">
        <v>7418</v>
      </c>
      <c r="E649" s="363"/>
      <c r="F649" s="363"/>
      <c r="G649" s="363"/>
      <c r="H649" s="363"/>
      <c r="I649" s="363"/>
      <c r="J649" s="363"/>
      <c r="K649" s="363"/>
      <c r="L649" s="365" t="str">
        <v>Tilak Road Regional Office</v>
      </c>
    </row>
    <row r="650">
      <c r="A650" s="83"/>
      <c r="B650" s="83"/>
      <c r="C650" s="83"/>
      <c r="D650" s="335"/>
      <c r="E650" s="363"/>
      <c r="F650" s="363"/>
      <c r="G650" s="363"/>
      <c r="H650" s="363"/>
      <c r="I650" s="363"/>
      <c r="J650" s="363"/>
      <c r="K650" s="363"/>
      <c r="L650" s="365" t="str">
        <v/>
      </c>
    </row>
    <row r="651" ht="30.0" customHeight="1">
      <c r="A651" s="83" t="s">
        <v>14166</v>
      </c>
      <c r="B651" s="83">
        <v>52.0</v>
      </c>
      <c r="C651" s="83"/>
      <c r="D651" s="335" t="s">
        <v>14169</v>
      </c>
      <c r="E651" s="363">
        <v>4.0</v>
      </c>
      <c r="F651" s="363"/>
      <c r="G651" s="363"/>
      <c r="H651" s="363"/>
      <c r="I651" s="363"/>
      <c r="J651" s="363"/>
      <c r="K651" s="363">
        <v>4.0</v>
      </c>
      <c r="L651" s="365" t="str">
        <v>Ward No. 52 dandekarapula dattavadi areas in Painting and works relingaci.</v>
      </c>
    </row>
    <row r="652">
      <c r="A652" s="83" t="s">
        <v>14178</v>
      </c>
      <c r="B652" s="83">
        <v>52.0</v>
      </c>
      <c r="C652" s="83"/>
      <c r="D652" s="335" t="s">
        <v>14180</v>
      </c>
      <c r="E652" s="363"/>
      <c r="F652" s="363"/>
      <c r="G652" s="363">
        <v>4.0</v>
      </c>
      <c r="H652" s="363"/>
      <c r="I652" s="363"/>
      <c r="J652" s="363"/>
      <c r="K652" s="363">
        <v>4.0</v>
      </c>
      <c r="L652" s="365" t="str">
        <v>Ward No. 52 Rajendranagar Colony Corrections Corporation of care.</v>
      </c>
    </row>
    <row r="653">
      <c r="A653" s="83" t="s">
        <v>14192</v>
      </c>
      <c r="B653" s="83">
        <v>52.0</v>
      </c>
      <c r="C653" s="83"/>
      <c r="D653" s="335" t="s">
        <v>14196</v>
      </c>
      <c r="E653" s="363"/>
      <c r="F653" s="363"/>
      <c r="G653" s="363">
        <v>4.0</v>
      </c>
      <c r="H653" s="363"/>
      <c r="I653" s="363"/>
      <c r="J653" s="363"/>
      <c r="K653" s="363">
        <v>4.0</v>
      </c>
      <c r="L653" s="365" t="str">
        <v>Division of Corrections care No. 52 vaikunth buy land</v>
      </c>
    </row>
    <row r="654" ht="30.0" customHeight="1">
      <c r="A654" s="83" t="s">
        <v>14204</v>
      </c>
      <c r="B654" s="83">
        <v>52.0</v>
      </c>
      <c r="C654" s="83" t="s">
        <v>719</v>
      </c>
      <c r="D654" s="335" t="s">
        <v>14207</v>
      </c>
      <c r="E654" s="363"/>
      <c r="F654" s="363"/>
      <c r="G654" s="363"/>
      <c r="H654" s="363">
        <v>4.0</v>
      </c>
      <c r="I654" s="363"/>
      <c r="J654" s="363"/>
      <c r="K654" s="363">
        <v>4.0</v>
      </c>
      <c r="L654" s="365" t="str">
        <v>Ward No. 52 in sarvasaucalaye / loo health kothyanci repair and tadkame.</v>
      </c>
    </row>
    <row r="655" ht="30.0" customHeight="1">
      <c r="A655" s="83" t="s">
        <v>14217</v>
      </c>
      <c r="B655" s="83">
        <v>52.0</v>
      </c>
      <c r="C655" s="83" t="s">
        <v>756</v>
      </c>
      <c r="D655" s="335" t="s">
        <v>14218</v>
      </c>
      <c r="E655" s="363"/>
      <c r="F655" s="363"/>
      <c r="G655" s="363"/>
      <c r="H655" s="363">
        <v>4.0</v>
      </c>
      <c r="I655" s="363"/>
      <c r="J655" s="363"/>
      <c r="K655" s="363">
        <v>4.0</v>
      </c>
      <c r="L655" s="365" t="str">
        <v>Ward No. 52 in jhopadapatyam in kokrita, floor repairs and drainage tap. To work.</v>
      </c>
    </row>
    <row r="656" ht="30.0" customHeight="1">
      <c r="A656" s="83" t="s">
        <v>14219</v>
      </c>
      <c r="B656" s="83">
        <v>52.0</v>
      </c>
      <c r="C656" s="83" t="s">
        <v>756</v>
      </c>
      <c r="D656" s="335" t="s">
        <v>14220</v>
      </c>
      <c r="E656" s="363"/>
      <c r="F656" s="363"/>
      <c r="G656" s="363"/>
      <c r="H656" s="363">
        <v>4.0</v>
      </c>
      <c r="I656" s="363"/>
      <c r="J656" s="363"/>
      <c r="K656" s="363">
        <v>4.0</v>
      </c>
      <c r="L656" s="365" t="str">
        <v>Ward No. 52 in the 130 daandekar Corrections line from the bridge and drainage jhopadapattimadhila dattavadi.</v>
      </c>
    </row>
    <row r="657">
      <c r="A657" s="83"/>
      <c r="B657" s="83">
        <v>52.0</v>
      </c>
      <c r="C657" s="83"/>
      <c r="D657" s="335"/>
      <c r="E657" s="363"/>
      <c r="F657" s="363"/>
      <c r="G657" s="363"/>
      <c r="H657" s="363"/>
      <c r="I657" s="363"/>
      <c r="J657" s="363"/>
      <c r="K657" s="363"/>
      <c r="L657" s="365" t="str">
        <v/>
      </c>
    </row>
    <row r="658">
      <c r="A658" s="83"/>
      <c r="B658" s="83">
        <v>52.0</v>
      </c>
      <c r="C658" s="83"/>
      <c r="D658" s="335" t="s">
        <v>3590</v>
      </c>
      <c r="E658" s="363">
        <v>4.0</v>
      </c>
      <c r="F658" s="363"/>
      <c r="G658" s="363">
        <v>8.0</v>
      </c>
      <c r="H658" s="363">
        <v>12.0</v>
      </c>
      <c r="I658" s="363"/>
      <c r="J658" s="363"/>
      <c r="K658" s="363">
        <v>24.0</v>
      </c>
      <c r="L658" s="365" t="str">
        <v>Total sum</v>
      </c>
    </row>
    <row r="659">
      <c r="A659" s="83"/>
      <c r="B659" s="83"/>
      <c r="C659" s="83"/>
      <c r="D659" s="335"/>
      <c r="E659" s="363"/>
      <c r="F659" s="363"/>
      <c r="G659" s="363"/>
      <c r="H659" s="363"/>
      <c r="I659" s="363"/>
      <c r="J659" s="363"/>
      <c r="K659" s="363"/>
      <c r="L659" s="365" t="str">
        <v/>
      </c>
    </row>
    <row r="660" ht="30.0" customHeight="1">
      <c r="A660" s="83" t="s">
        <v>14242</v>
      </c>
      <c r="B660" s="83">
        <v>53.0</v>
      </c>
      <c r="C660" s="83"/>
      <c r="D660" s="335" t="s">
        <v>14244</v>
      </c>
      <c r="E660" s="363">
        <v>4.0</v>
      </c>
      <c r="F660" s="363"/>
      <c r="G660" s="363"/>
      <c r="H660" s="363"/>
      <c r="I660" s="363"/>
      <c r="J660" s="363"/>
      <c r="K660" s="363">
        <v>4.0</v>
      </c>
      <c r="L660" s="365" t="str">
        <v>Ward No. 53 sinhagadaroda sanam 29/3/4/1 annadanagara throw line wet area.</v>
      </c>
    </row>
    <row r="661" ht="30.0" customHeight="1">
      <c r="A661" s="83" t="s">
        <v>14251</v>
      </c>
      <c r="B661" s="83">
        <v>53.0</v>
      </c>
      <c r="C661" s="83"/>
      <c r="D661" s="335" t="s">
        <v>14252</v>
      </c>
      <c r="E661" s="363">
        <v>4.0</v>
      </c>
      <c r="F661" s="363"/>
      <c r="G661" s="363"/>
      <c r="H661" s="363"/>
      <c r="I661" s="363"/>
      <c r="J661" s="363"/>
      <c r="K661" s="363">
        <v>4.0</v>
      </c>
      <c r="L661" s="365" t="str">
        <v>Ward No. 53 to remove the line mascot Bungalow rainy odhyaparyanta.</v>
      </c>
    </row>
    <row r="662" ht="30.0" customHeight="1">
      <c r="A662" s="83" t="s">
        <v>14255</v>
      </c>
      <c r="B662" s="83">
        <v>53.0</v>
      </c>
      <c r="C662" s="83" t="s">
        <v>719</v>
      </c>
      <c r="D662" s="335" t="s">
        <v>14256</v>
      </c>
      <c r="E662" s="363"/>
      <c r="F662" s="363"/>
      <c r="G662" s="363">
        <v>4.0</v>
      </c>
      <c r="H662" s="363"/>
      <c r="I662" s="363"/>
      <c r="J662" s="363"/>
      <c r="K662" s="363">
        <v>4.0</v>
      </c>
      <c r="L662" s="365" t="str">
        <v>The Division works in progress at sahunagara in Kindergarten No. 53.</v>
      </c>
    </row>
    <row r="663" ht="30.0" customHeight="1">
      <c r="A663" s="83" t="s">
        <v>14259</v>
      </c>
      <c r="B663" s="83">
        <v>53.0</v>
      </c>
      <c r="C663" s="83" t="s">
        <v>719</v>
      </c>
      <c r="D663" s="335" t="s">
        <v>14260</v>
      </c>
      <c r="E663" s="363"/>
      <c r="F663" s="363"/>
      <c r="G663" s="363">
        <v>2.4</v>
      </c>
      <c r="H663" s="363"/>
      <c r="I663" s="363"/>
      <c r="J663" s="363"/>
      <c r="K663" s="363">
        <v>2.4</v>
      </c>
      <c r="L663" s="365" t="str">
        <v>Improvements that need to be done in a variety of nearby colonies Division Kindergarten No. 53 in the Rajiv Gandhi</v>
      </c>
    </row>
    <row r="664" ht="30.0" customHeight="1">
      <c r="A664" s="83" t="s">
        <v>14265</v>
      </c>
      <c r="B664" s="83">
        <v>53.0</v>
      </c>
      <c r="C664" s="83" t="s">
        <v>719</v>
      </c>
      <c r="D664" s="335" t="s">
        <v>14266</v>
      </c>
      <c r="E664" s="363"/>
      <c r="F664" s="363"/>
      <c r="G664" s="363"/>
      <c r="H664" s="363">
        <v>4.0</v>
      </c>
      <c r="I664" s="363"/>
      <c r="J664" s="363"/>
      <c r="K664" s="363">
        <v>4.0</v>
      </c>
      <c r="L664" s="365" t="str">
        <v>Ward No. 53 in sarvasaucalaye / loo health kothyanci repair and tadkame.</v>
      </c>
    </row>
    <row r="665" ht="30.0" customHeight="1">
      <c r="A665" s="83" t="s">
        <v>14271</v>
      </c>
      <c r="B665" s="83">
        <v>53.0</v>
      </c>
      <c r="C665" s="83" t="s">
        <v>756</v>
      </c>
      <c r="D665" s="335" t="s">
        <v>14273</v>
      </c>
      <c r="E665" s="363"/>
      <c r="F665" s="363"/>
      <c r="G665" s="363"/>
      <c r="H665" s="363">
        <v>4.0</v>
      </c>
      <c r="I665" s="363"/>
      <c r="J665" s="363"/>
      <c r="K665" s="363">
        <v>4.0</v>
      </c>
      <c r="L665" s="365" t="str">
        <v>Ward No. 53 in jhopadapatyam in kokrita, floor repairs and drainage tap. To work.</v>
      </c>
    </row>
    <row r="666" ht="30.0" customHeight="1">
      <c r="A666" s="83" t="s">
        <v>14275</v>
      </c>
      <c r="B666" s="83">
        <v>53.0</v>
      </c>
      <c r="C666" s="83"/>
      <c r="D666" s="335" t="s">
        <v>14276</v>
      </c>
      <c r="E666" s="363"/>
      <c r="F666" s="363"/>
      <c r="G666" s="363"/>
      <c r="H666" s="363"/>
      <c r="I666" s="363">
        <v>4.0</v>
      </c>
      <c r="J666" s="363"/>
      <c r="K666" s="363">
        <v>4.0</v>
      </c>
      <c r="L666" s="365" t="str">
        <v>Division of Corrections colonial mansion near Rajiv Gandhi in Pune Municipal Water Supply No. 53</v>
      </c>
    </row>
    <row r="667">
      <c r="A667" s="83"/>
      <c r="B667" s="83">
        <v>53.0</v>
      </c>
      <c r="C667" s="83"/>
      <c r="D667" s="335"/>
      <c r="E667" s="363"/>
      <c r="F667" s="363"/>
      <c r="G667" s="363"/>
      <c r="H667" s="363"/>
      <c r="I667" s="363"/>
      <c r="J667" s="363"/>
      <c r="K667" s="363"/>
      <c r="L667" s="365" t="str">
        <v/>
      </c>
    </row>
    <row r="668">
      <c r="A668" s="83"/>
      <c r="B668" s="83">
        <v>53.0</v>
      </c>
      <c r="C668" s="83"/>
      <c r="D668" s="335" t="s">
        <v>3590</v>
      </c>
      <c r="E668" s="363">
        <v>8.0</v>
      </c>
      <c r="F668" s="363"/>
      <c r="G668" s="363">
        <v>6.4</v>
      </c>
      <c r="H668" s="363">
        <v>8.0</v>
      </c>
      <c r="I668" s="363">
        <v>4.0</v>
      </c>
      <c r="J668" s="363"/>
      <c r="K668" s="363">
        <v>26.4</v>
      </c>
      <c r="L668" s="365" t="str">
        <v>Total sum</v>
      </c>
    </row>
    <row r="669">
      <c r="A669" s="83"/>
      <c r="B669" s="83"/>
      <c r="C669" s="83"/>
      <c r="D669" s="335"/>
      <c r="E669" s="363"/>
      <c r="F669" s="363"/>
      <c r="G669" s="363"/>
      <c r="H669" s="363"/>
      <c r="I669" s="363"/>
      <c r="J669" s="363"/>
      <c r="K669" s="363"/>
      <c r="L669" s="365" t="str">
        <v/>
      </c>
    </row>
    <row r="670" ht="30.0" customHeight="1">
      <c r="A670" s="83" t="s">
        <v>14287</v>
      </c>
      <c r="B670" s="83">
        <v>54.0</v>
      </c>
      <c r="C670" s="83"/>
      <c r="D670" s="335" t="s">
        <v>14290</v>
      </c>
      <c r="E670" s="363">
        <v>4.0</v>
      </c>
      <c r="F670" s="363"/>
      <c r="G670" s="363"/>
      <c r="H670" s="363"/>
      <c r="I670" s="363"/>
      <c r="J670" s="363"/>
      <c r="K670" s="363">
        <v>4.0</v>
      </c>
      <c r="L670" s="365" t="str">
        <v>Division krara 54 aromatic Mars office to develop a way to Industrial Estate.</v>
      </c>
    </row>
    <row r="671" ht="30.0" customHeight="1">
      <c r="A671" s="83" t="s">
        <v>14293</v>
      </c>
      <c r="B671" s="83">
        <v>54.0</v>
      </c>
      <c r="C671" s="83"/>
      <c r="D671" s="335" t="s">
        <v>14294</v>
      </c>
      <c r="E671" s="363">
        <v>4.0</v>
      </c>
      <c r="F671" s="363"/>
      <c r="G671" s="363"/>
      <c r="H671" s="363"/>
      <c r="I671" s="363"/>
      <c r="J671" s="363"/>
      <c r="K671" s="363">
        <v>4.0</v>
      </c>
      <c r="L671" s="365" t="str">
        <v>The Sweet 54 Division krara way to develop the cargo inside Tukaram bildingakade</v>
      </c>
    </row>
    <row r="672" ht="30.0" customHeight="1">
      <c r="A672" s="83" t="s">
        <v>14297</v>
      </c>
      <c r="B672" s="83">
        <v>54.0</v>
      </c>
      <c r="C672" s="83"/>
      <c r="D672" s="335" t="s">
        <v>14300</v>
      </c>
      <c r="E672" s="363">
        <v>4.0</v>
      </c>
      <c r="F672" s="363"/>
      <c r="G672" s="363"/>
      <c r="H672" s="363"/>
      <c r="I672" s="363"/>
      <c r="J672" s="363"/>
      <c r="K672" s="363">
        <v>4.0</v>
      </c>
      <c r="L672" s="365" t="str">
        <v>Division krara 54 Raju Sawant company that kokritikarana way to the garden of Peru</v>
      </c>
    </row>
    <row r="673" ht="30.0" customHeight="1">
      <c r="A673" s="83" t="s">
        <v>14304</v>
      </c>
      <c r="B673" s="83">
        <v>54.0</v>
      </c>
      <c r="C673" s="83"/>
      <c r="D673" s="335" t="s">
        <v>14305</v>
      </c>
      <c r="E673" s="363">
        <v>4.0</v>
      </c>
      <c r="F673" s="363"/>
      <c r="G673" s="363"/>
      <c r="H673" s="363"/>
      <c r="I673" s="363"/>
      <c r="J673" s="363"/>
      <c r="K673" s="363">
        <v>4.0</v>
      </c>
      <c r="L673" s="365" t="str">
        <v>Division krara 54 to kokritikarana way salesamareca Dalvi kaiindumati School of Pune Municipal Corporation</v>
      </c>
    </row>
    <row r="674" ht="30.0" customHeight="1">
      <c r="A674" s="83" t="s">
        <v>14310</v>
      </c>
      <c r="B674" s="83">
        <v>54.0</v>
      </c>
      <c r="C674" s="83"/>
      <c r="D674" s="335" t="s">
        <v>14311</v>
      </c>
      <c r="E674" s="363">
        <v>4.0</v>
      </c>
      <c r="F674" s="363"/>
      <c r="G674" s="363"/>
      <c r="H674" s="363"/>
      <c r="I674" s="363"/>
      <c r="J674" s="363"/>
      <c r="K674" s="363">
        <v>4.0</v>
      </c>
      <c r="L674" s="365" t="str">
        <v>Ward No. .54 bhagavatagita throw line apartment rainy shipped from town to Kudale Patil.</v>
      </c>
    </row>
    <row r="675" ht="30.0" customHeight="1">
      <c r="A675" s="83" t="s">
        <v>14316</v>
      </c>
      <c r="B675" s="83">
        <v>54.0</v>
      </c>
      <c r="C675" s="83"/>
      <c r="D675" s="335" t="s">
        <v>14317</v>
      </c>
      <c r="E675" s="363"/>
      <c r="F675" s="363"/>
      <c r="G675" s="363">
        <v>4.0</v>
      </c>
      <c r="H675" s="363"/>
      <c r="I675" s="363"/>
      <c r="J675" s="363"/>
      <c r="K675" s="363">
        <v>4.0</v>
      </c>
      <c r="L675" s="365" t="str">
        <v>Division of Corrections necessary forces fire at building No. .54</v>
      </c>
    </row>
    <row r="676" ht="30.0" customHeight="1">
      <c r="A676" s="83" t="s">
        <v>14323</v>
      </c>
      <c r="B676" s="83">
        <v>54.0</v>
      </c>
      <c r="C676" s="83"/>
      <c r="D676" s="335" t="s">
        <v>14324</v>
      </c>
      <c r="E676" s="363"/>
      <c r="F676" s="363"/>
      <c r="G676" s="363">
        <v>4.0</v>
      </c>
      <c r="H676" s="363"/>
      <c r="I676" s="363"/>
      <c r="J676" s="363"/>
      <c r="K676" s="363">
        <v>4.0</v>
      </c>
      <c r="L676" s="365" t="str">
        <v>Division of Corrections simabhintici forces fire at the building in sanasiti No. .54</v>
      </c>
    </row>
    <row r="677">
      <c r="A677" s="83"/>
      <c r="B677" s="83">
        <v>54.0</v>
      </c>
      <c r="C677" s="83"/>
      <c r="D677" s="335"/>
      <c r="E677" s="363"/>
      <c r="F677" s="363"/>
      <c r="G677" s="363"/>
      <c r="H677" s="363"/>
      <c r="I677" s="363"/>
      <c r="J677" s="363"/>
      <c r="K677" s="363"/>
      <c r="L677" s="365" t="str">
        <v/>
      </c>
    </row>
    <row r="678">
      <c r="A678" s="83"/>
      <c r="B678" s="83">
        <v>54.0</v>
      </c>
      <c r="C678" s="83"/>
      <c r="D678" s="335" t="s">
        <v>3590</v>
      </c>
      <c r="E678" s="363">
        <v>20.0</v>
      </c>
      <c r="F678" s="363"/>
      <c r="G678" s="363">
        <v>8.0</v>
      </c>
      <c r="H678" s="363"/>
      <c r="I678" s="363"/>
      <c r="J678" s="363"/>
      <c r="K678" s="363">
        <v>28.0</v>
      </c>
      <c r="L678" s="365" t="str">
        <v>Total sum</v>
      </c>
    </row>
    <row r="679" ht="15.75" customHeight="1">
      <c r="A679" s="154"/>
      <c r="B679" s="154"/>
      <c r="C679" s="154"/>
      <c r="D679" s="370"/>
      <c r="E679" s="371"/>
      <c r="F679" s="371"/>
      <c r="G679" s="371"/>
      <c r="H679" s="371"/>
      <c r="I679" s="371"/>
      <c r="J679" s="371"/>
      <c r="K679" s="371"/>
      <c r="L679" s="365" t="str">
        <v/>
      </c>
    </row>
    <row r="680" ht="15.75" customHeight="1">
      <c r="A680" s="83"/>
      <c r="B680" s="83"/>
      <c r="C680" s="83"/>
      <c r="D680" s="335"/>
      <c r="E680" s="363"/>
      <c r="F680" s="363"/>
      <c r="G680" s="363"/>
      <c r="H680" s="363"/>
      <c r="I680" s="363"/>
      <c r="J680" s="363"/>
      <c r="K680" s="363"/>
      <c r="L680" s="365" t="str">
        <v/>
      </c>
    </row>
    <row r="681" ht="30.0" customHeight="1">
      <c r="A681" s="83" t="s">
        <v>14340</v>
      </c>
      <c r="B681" s="83">
        <v>55.0</v>
      </c>
      <c r="C681" s="83"/>
      <c r="D681" s="335" t="s">
        <v>14342</v>
      </c>
      <c r="E681" s="363">
        <v>4.0</v>
      </c>
      <c r="F681" s="363"/>
      <c r="G681" s="363"/>
      <c r="H681" s="363"/>
      <c r="I681" s="363"/>
      <c r="J681" s="363"/>
      <c r="K681" s="363">
        <v>4.0</v>
      </c>
      <c r="L681" s="365" t="str">
        <v>Ward No. .55 sanam p.42 jadhavanagara at No. 1 way to develop that 2 way.</v>
      </c>
    </row>
    <row r="682" ht="30.0" customHeight="1">
      <c r="A682" s="83" t="s">
        <v>14346</v>
      </c>
      <c r="B682" s="83">
        <v>55.0</v>
      </c>
      <c r="C682" s="83"/>
      <c r="D682" s="335" t="s">
        <v>14347</v>
      </c>
      <c r="E682" s="363">
        <v>4.0</v>
      </c>
      <c r="F682" s="363"/>
      <c r="G682" s="363"/>
      <c r="H682" s="363"/>
      <c r="I682" s="363"/>
      <c r="J682" s="363"/>
      <c r="K682" s="363">
        <v>4.0</v>
      </c>
      <c r="L682" s="365" t="str">
        <v>Ward No. 5 .55 sanam p.42 jadhavanagara at No.3 way to develop the road.</v>
      </c>
    </row>
    <row r="683" ht="30.0" customHeight="1">
      <c r="A683" s="83" t="s">
        <v>14352</v>
      </c>
      <c r="B683" s="83">
        <v>55.0</v>
      </c>
      <c r="C683" s="83"/>
      <c r="D683" s="335" t="s">
        <v>14353</v>
      </c>
      <c r="E683" s="363">
        <v>4.0</v>
      </c>
      <c r="F683" s="363"/>
      <c r="G683" s="363"/>
      <c r="H683" s="363"/>
      <c r="I683" s="363"/>
      <c r="J683" s="363"/>
      <c r="K683" s="363">
        <v>4.0</v>
      </c>
      <c r="L683" s="365" t="str">
        <v>Ward No. .55 sanam p.42 jadhavanagara way at No. 6 and 7 to the development of the road.</v>
      </c>
    </row>
    <row r="684" ht="30.0" customHeight="1">
      <c r="A684" s="83" t="s">
        <v>14358</v>
      </c>
      <c r="B684" s="83">
        <v>55.0</v>
      </c>
      <c r="C684" s="83"/>
      <c r="D684" s="335" t="s">
        <v>14359</v>
      </c>
      <c r="E684" s="363">
        <v>4.0</v>
      </c>
      <c r="F684" s="363"/>
      <c r="G684" s="363"/>
      <c r="H684" s="363"/>
      <c r="I684" s="363"/>
      <c r="J684" s="363"/>
      <c r="K684" s="363">
        <v>4.0</v>
      </c>
      <c r="L684" s="365" t="str">
        <v>Division to develop the sidewalk next to the office of Mars caukaparyanta No. .55 manikabaga caukakaduna matrimony.</v>
      </c>
    </row>
    <row r="685">
      <c r="A685" s="83" t="s">
        <v>14364</v>
      </c>
      <c r="B685" s="83">
        <v>55.0</v>
      </c>
      <c r="C685" s="83"/>
      <c r="D685" s="335" t="s">
        <v>14365</v>
      </c>
      <c r="E685" s="363"/>
      <c r="F685" s="363"/>
      <c r="G685" s="363">
        <v>4.0</v>
      </c>
      <c r="H685" s="363"/>
      <c r="I685" s="363"/>
      <c r="J685" s="363"/>
      <c r="K685" s="363">
        <v>4.0</v>
      </c>
      <c r="L685" s="365" t="str">
        <v>Ward No. pampamage Health mansion to build in gasoline .55</v>
      </c>
    </row>
    <row r="686" ht="30.0" customHeight="1">
      <c r="A686" s="83" t="s">
        <v>14370</v>
      </c>
      <c r="B686" s="83">
        <v>55.0</v>
      </c>
      <c r="C686" s="83"/>
      <c r="D686" s="335" t="s">
        <v>14371</v>
      </c>
      <c r="E686" s="363"/>
      <c r="F686" s="363"/>
      <c r="G686" s="363"/>
      <c r="H686" s="363">
        <v>4.0</v>
      </c>
      <c r="I686" s="363"/>
      <c r="J686" s="363"/>
      <c r="K686" s="363">
        <v>4.0</v>
      </c>
      <c r="L686" s="365" t="str">
        <v>Ward No. .55 in gosavi habitation and repair drainage line in vadaganva gavathana</v>
      </c>
    </row>
    <row r="687" ht="30.0" customHeight="1">
      <c r="A687" s="83" t="s">
        <v>14376</v>
      </c>
      <c r="B687" s="83">
        <v>55.0</v>
      </c>
      <c r="C687" s="83"/>
      <c r="D687" s="335" t="s">
        <v>14377</v>
      </c>
      <c r="E687" s="363"/>
      <c r="F687" s="363"/>
      <c r="G687" s="363"/>
      <c r="H687" s="363"/>
      <c r="I687" s="363">
        <v>4.0</v>
      </c>
      <c r="J687" s="363"/>
      <c r="K687" s="363">
        <v>4.0</v>
      </c>
      <c r="L687" s="365" t="str">
        <v>Ward No. .55 vadaganva Bk. Sanam .55 / 1 paunjai MI Tank removal of water from the gutters.</v>
      </c>
    </row>
    <row r="688">
      <c r="A688" s="83"/>
      <c r="B688" s="83">
        <v>55.0</v>
      </c>
      <c r="C688" s="83"/>
      <c r="D688" s="335"/>
      <c r="E688" s="363"/>
      <c r="F688" s="363"/>
      <c r="G688" s="363"/>
      <c r="H688" s="363"/>
      <c r="I688" s="363"/>
      <c r="J688" s="363"/>
      <c r="K688" s="363"/>
      <c r="L688" s="365" t="str">
        <v/>
      </c>
    </row>
    <row r="689">
      <c r="A689" s="83"/>
      <c r="B689" s="83">
        <v>55.0</v>
      </c>
      <c r="C689" s="83"/>
      <c r="D689" s="335" t="s">
        <v>3590</v>
      </c>
      <c r="E689" s="363">
        <v>16.0</v>
      </c>
      <c r="F689" s="363"/>
      <c r="G689" s="363">
        <v>4.0</v>
      </c>
      <c r="H689" s="363">
        <v>4.0</v>
      </c>
      <c r="I689" s="363">
        <v>4.0</v>
      </c>
      <c r="J689" s="363"/>
      <c r="K689" s="363">
        <v>28.0</v>
      </c>
      <c r="L689" s="365" t="str">
        <v>Total sum</v>
      </c>
    </row>
    <row r="690">
      <c r="A690" s="83"/>
      <c r="B690" s="83"/>
      <c r="C690" s="83"/>
      <c r="D690" s="335"/>
      <c r="E690" s="363"/>
      <c r="F690" s="363"/>
      <c r="G690" s="363"/>
      <c r="H690" s="363"/>
      <c r="I690" s="363"/>
      <c r="J690" s="363"/>
      <c r="K690" s="363"/>
      <c r="L690" s="365" t="str">
        <v/>
      </c>
    </row>
    <row r="691" ht="30.0" customHeight="1">
      <c r="A691" s="83" t="s">
        <v>14396</v>
      </c>
      <c r="B691" s="83">
        <v>56.0</v>
      </c>
      <c r="C691" s="83" t="s">
        <v>756</v>
      </c>
      <c r="D691" s="335" t="s">
        <v>14398</v>
      </c>
      <c r="E691" s="363">
        <v>4.0</v>
      </c>
      <c r="F691" s="363"/>
      <c r="G691" s="363"/>
      <c r="H691" s="363"/>
      <c r="I691" s="363"/>
      <c r="J691" s="363"/>
      <c r="K691" s="363">
        <v>4.0</v>
      </c>
      <c r="L691" s="365" t="str">
        <v>No way to develop roads in the area near the settlement Division No. 13 .56 public</v>
      </c>
    </row>
    <row r="692" ht="30.0" customHeight="1">
      <c r="A692" s="83" t="s">
        <v>14401</v>
      </c>
      <c r="B692" s="83">
        <v>56.0</v>
      </c>
      <c r="C692" s="83" t="s">
        <v>756</v>
      </c>
      <c r="D692" s="335" t="s">
        <v>14405</v>
      </c>
      <c r="E692" s="363">
        <v>4.0</v>
      </c>
      <c r="F692" s="363"/>
      <c r="G692" s="363"/>
      <c r="H692" s="363"/>
      <c r="I692" s="363"/>
      <c r="J692" s="363"/>
      <c r="K692" s="363">
        <v>4.0</v>
      </c>
      <c r="L692" s="365" t="str">
        <v>Ward No. sanam .131 .56 / 1 panamala under way to develop the</v>
      </c>
    </row>
    <row r="693" ht="30.0" customHeight="1">
      <c r="A693" s="83" t="s">
        <v>14408</v>
      </c>
      <c r="B693" s="83">
        <v>56.0</v>
      </c>
      <c r="C693" s="83" t="s">
        <v>756</v>
      </c>
      <c r="D693" s="335" t="s">
        <v>14413</v>
      </c>
      <c r="E693" s="363"/>
      <c r="F693" s="363"/>
      <c r="G693" s="363">
        <v>4.0</v>
      </c>
      <c r="H693" s="363"/>
      <c r="I693" s="363"/>
      <c r="J693" s="363"/>
      <c r="K693" s="363">
        <v>4.0</v>
      </c>
      <c r="L693" s="365" t="str">
        <v>Ward No. .56 Stainless Steel stairs to the house of the people to relinga community halls and cultural development of the young company.</v>
      </c>
    </row>
    <row r="694" ht="30.0" customHeight="1">
      <c r="A694" s="83" t="s">
        <v>14418</v>
      </c>
      <c r="B694" s="83">
        <v>56.0</v>
      </c>
      <c r="C694" s="83"/>
      <c r="D694" s="335" t="s">
        <v>14422</v>
      </c>
      <c r="E694" s="363"/>
      <c r="F694" s="363">
        <v>1.6</v>
      </c>
      <c r="G694" s="363"/>
      <c r="H694" s="363"/>
      <c r="I694" s="363"/>
      <c r="J694" s="363"/>
      <c r="K694" s="363">
        <v>1.6</v>
      </c>
      <c r="L694" s="365" t="str">
        <v>The Division works to electrical toilets accessible at Colony No. .56 public.</v>
      </c>
    </row>
    <row r="695" ht="30.0" customHeight="1">
      <c r="A695" s="83" t="s">
        <v>14429</v>
      </c>
      <c r="B695" s="83">
        <v>56.0</v>
      </c>
      <c r="C695" s="83" t="s">
        <v>756</v>
      </c>
      <c r="D695" s="335" t="s">
        <v>14431</v>
      </c>
      <c r="E695" s="363"/>
      <c r="F695" s="363"/>
      <c r="G695" s="363"/>
      <c r="H695" s="363">
        <v>4.0</v>
      </c>
      <c r="I695" s="363"/>
      <c r="J695" s="363"/>
      <c r="K695" s="363">
        <v>4.0</v>
      </c>
      <c r="L695" s="365" t="str">
        <v>Ward No. .56 in sarvasaucalaye / loo health kothyanci repair and tadkame.</v>
      </c>
    </row>
    <row r="696" ht="30.0" customHeight="1">
      <c r="A696" s="83" t="s">
        <v>14438</v>
      </c>
      <c r="B696" s="83">
        <v>56.0</v>
      </c>
      <c r="C696" s="83" t="s">
        <v>756</v>
      </c>
      <c r="D696" s="335" t="s">
        <v>14441</v>
      </c>
      <c r="E696" s="363"/>
      <c r="F696" s="363"/>
      <c r="G696" s="363"/>
      <c r="H696" s="363">
        <v>4.0</v>
      </c>
      <c r="I696" s="363"/>
      <c r="J696" s="363"/>
      <c r="K696" s="363">
        <v>4.0</v>
      </c>
      <c r="L696" s="365" t="str">
        <v>Ward No. .56 Janata Colony gavani declared jhopadapatyam in kokrita, floor repairs and drainage tap. To work.</v>
      </c>
    </row>
    <row r="697">
      <c r="A697" s="83" t="s">
        <v>14450</v>
      </c>
      <c r="B697" s="83">
        <v>56.0</v>
      </c>
      <c r="C697" s="83" t="s">
        <v>756</v>
      </c>
      <c r="D697" s="335" t="s">
        <v>14454</v>
      </c>
      <c r="E697" s="363"/>
      <c r="F697" s="363"/>
      <c r="G697" s="363"/>
      <c r="H697" s="363"/>
      <c r="I697" s="363"/>
      <c r="J697" s="363">
        <v>4.0</v>
      </c>
      <c r="K697" s="363">
        <v>4.0</v>
      </c>
      <c r="L697" s="365" t="str">
        <v>Drainage Division to repair the line in the colony No. .56 public</v>
      </c>
    </row>
    <row r="698" ht="30.0" customHeight="1">
      <c r="A698" s="83" t="s">
        <v>14461</v>
      </c>
      <c r="B698" s="83">
        <v>56.0</v>
      </c>
      <c r="C698" s="83" t="s">
        <v>756</v>
      </c>
      <c r="D698" s="335" t="s">
        <v>14463</v>
      </c>
      <c r="E698" s="363"/>
      <c r="F698" s="363"/>
      <c r="G698" s="363"/>
      <c r="H698" s="363"/>
      <c r="I698" s="363"/>
      <c r="J698" s="363">
        <v>4.0</v>
      </c>
      <c r="K698" s="363">
        <v>4.0</v>
      </c>
      <c r="L698" s="365" t="str">
        <v>Drainage Division to repair the line at the Colony No. .56 panamala</v>
      </c>
    </row>
    <row r="699" ht="30.0" customHeight="1">
      <c r="A699" s="83" t="s">
        <v>14472</v>
      </c>
      <c r="B699" s="83">
        <v>56.0</v>
      </c>
      <c r="C699" s="83"/>
      <c r="D699" s="335" t="s">
        <v>14474</v>
      </c>
      <c r="E699" s="363"/>
      <c r="F699" s="363"/>
      <c r="G699" s="363"/>
      <c r="H699" s="363"/>
      <c r="I699" s="363"/>
      <c r="J699" s="363">
        <v>4.0</v>
      </c>
      <c r="K699" s="363">
        <v>4.0</v>
      </c>
      <c r="L699" s="365" t="str">
        <v>Drainage Division to repair the line mathyavarila mountain settlement No. .56 public</v>
      </c>
    </row>
    <row r="700" ht="30.0" customHeight="1">
      <c r="A700" s="83" t="s">
        <v>14483</v>
      </c>
      <c r="B700" s="83">
        <v>56.0</v>
      </c>
      <c r="C700" s="83"/>
      <c r="D700" s="335" t="s">
        <v>14486</v>
      </c>
      <c r="E700" s="363"/>
      <c r="F700" s="363"/>
      <c r="G700" s="363"/>
      <c r="H700" s="363"/>
      <c r="I700" s="363"/>
      <c r="J700" s="363">
        <v>4.0</v>
      </c>
      <c r="K700" s="363">
        <v>4.0</v>
      </c>
      <c r="L700" s="365" t="str">
        <v>Ward No. .56 Janata Colony Shankar temple to cast drainage line.</v>
      </c>
    </row>
    <row r="701">
      <c r="A701" s="83"/>
      <c r="B701" s="83">
        <v>56.0</v>
      </c>
      <c r="C701" s="83"/>
      <c r="D701" s="335"/>
      <c r="E701" s="363"/>
      <c r="F701" s="363"/>
      <c r="G701" s="363"/>
      <c r="H701" s="363"/>
      <c r="I701" s="363"/>
      <c r="J701" s="363"/>
      <c r="K701" s="363"/>
      <c r="L701" s="365" t="str">
        <v/>
      </c>
    </row>
    <row r="702">
      <c r="A702" s="83"/>
      <c r="B702" s="83">
        <v>56.0</v>
      </c>
      <c r="C702" s="83"/>
      <c r="D702" s="335" t="s">
        <v>3590</v>
      </c>
      <c r="E702" s="363">
        <v>8.0</v>
      </c>
      <c r="F702" s="363">
        <v>1.6</v>
      </c>
      <c r="G702" s="363">
        <v>4.0</v>
      </c>
      <c r="H702" s="363">
        <v>8.0</v>
      </c>
      <c r="I702" s="363"/>
      <c r="J702" s="363">
        <v>16.0</v>
      </c>
      <c r="K702" s="363">
        <v>37.6</v>
      </c>
      <c r="L702" s="365" t="str">
        <v>Total sum</v>
      </c>
    </row>
    <row r="703">
      <c r="A703" s="83"/>
      <c r="B703" s="83"/>
      <c r="C703" s="83"/>
      <c r="D703" s="335"/>
      <c r="E703" s="363"/>
      <c r="F703" s="363"/>
      <c r="G703" s="363"/>
      <c r="H703" s="363"/>
      <c r="I703" s="363"/>
      <c r="J703" s="363"/>
      <c r="K703" s="363"/>
      <c r="L703" s="365" t="str">
        <v/>
      </c>
    </row>
    <row r="704">
      <c r="A704" s="83"/>
      <c r="B704" s="83"/>
      <c r="C704" s="83"/>
      <c r="D704" s="335" t="s">
        <v>7820</v>
      </c>
      <c r="E704" s="363">
        <v>56.0</v>
      </c>
      <c r="F704" s="363">
        <v>1.6</v>
      </c>
      <c r="G704" s="363">
        <v>30.4</v>
      </c>
      <c r="H704" s="363">
        <v>32.0</v>
      </c>
      <c r="I704" s="363">
        <v>8.0</v>
      </c>
      <c r="J704" s="363">
        <v>16.0</v>
      </c>
      <c r="K704" s="363">
        <v>144.0</v>
      </c>
      <c r="L704" s="365" t="str">
        <v>Tilak Road Regional Office coming sum</v>
      </c>
    </row>
    <row r="705">
      <c r="A705" s="83"/>
      <c r="B705" s="83"/>
      <c r="C705" s="83"/>
      <c r="D705" s="335"/>
      <c r="E705" s="363"/>
      <c r="F705" s="363"/>
      <c r="G705" s="363"/>
      <c r="H705" s="363"/>
      <c r="I705" s="363"/>
      <c r="J705" s="363"/>
      <c r="K705" s="363"/>
      <c r="L705" s="365" t="str">
        <v/>
      </c>
    </row>
    <row r="706">
      <c r="A706" s="83"/>
      <c r="B706" s="83"/>
      <c r="C706" s="83"/>
      <c r="D706" s="335"/>
      <c r="E706" s="363"/>
      <c r="F706" s="363"/>
      <c r="G706" s="363"/>
      <c r="H706" s="363"/>
      <c r="I706" s="363"/>
      <c r="J706" s="363"/>
      <c r="K706" s="363"/>
      <c r="L706" s="365" t="str">
        <v/>
      </c>
    </row>
    <row r="707">
      <c r="A707" s="83"/>
      <c r="B707" s="83"/>
      <c r="C707" s="83"/>
      <c r="D707" s="335" t="s">
        <v>3940</v>
      </c>
      <c r="E707" s="363"/>
      <c r="F707" s="363"/>
      <c r="G707" s="363"/>
      <c r="H707" s="363"/>
      <c r="I707" s="363"/>
      <c r="J707" s="363"/>
      <c r="K707" s="363"/>
      <c r="L707" s="365" t="str">
        <v>Sahakarnagar regional office</v>
      </c>
    </row>
    <row r="708">
      <c r="A708" s="83"/>
      <c r="B708" s="83"/>
      <c r="C708" s="83"/>
      <c r="D708" s="335"/>
      <c r="E708" s="363"/>
      <c r="F708" s="363"/>
      <c r="G708" s="363"/>
      <c r="H708" s="363"/>
      <c r="I708" s="363"/>
      <c r="J708" s="363"/>
      <c r="K708" s="363"/>
      <c r="L708" s="365" t="str">
        <v/>
      </c>
    </row>
    <row r="709" ht="30.0" customHeight="1">
      <c r="A709" s="83" t="s">
        <v>14554</v>
      </c>
      <c r="B709" s="83">
        <v>57.0</v>
      </c>
      <c r="C709" s="83"/>
      <c r="D709" s="335" t="s">
        <v>14556</v>
      </c>
      <c r="E709" s="363"/>
      <c r="F709" s="363">
        <v>4.0</v>
      </c>
      <c r="G709" s="363"/>
      <c r="H709" s="363"/>
      <c r="I709" s="363"/>
      <c r="J709" s="363"/>
      <c r="K709" s="363">
        <v>4.0</v>
      </c>
      <c r="L709" s="365" t="str">
        <v>Ward No. 57 to bhumigata star power at a laksminagara.</v>
      </c>
    </row>
    <row r="710" ht="30.0" customHeight="1">
      <c r="A710" s="83" t="s">
        <v>14565</v>
      </c>
      <c r="B710" s="83">
        <v>57.0</v>
      </c>
      <c r="C710" s="83"/>
      <c r="D710" s="335" t="s">
        <v>14568</v>
      </c>
      <c r="E710" s="363"/>
      <c r="F710" s="363"/>
      <c r="G710" s="363"/>
      <c r="H710" s="363"/>
      <c r="I710" s="363"/>
      <c r="J710" s="363">
        <v>4.0</v>
      </c>
      <c r="K710" s="363">
        <v>4.0</v>
      </c>
      <c r="L710" s="365" t="str">
        <v>Putting a new division of the drainage line, replacing damaged in a No. 57 laksminagara.</v>
      </c>
    </row>
    <row r="711" ht="30.0" customHeight="1">
      <c r="A711" s="83" t="s">
        <v>14581</v>
      </c>
      <c r="B711" s="83">
        <v>57.0</v>
      </c>
      <c r="C711" s="83"/>
      <c r="D711" s="335" t="s">
        <v>14583</v>
      </c>
      <c r="E711" s="363"/>
      <c r="F711" s="363"/>
      <c r="G711" s="363"/>
      <c r="H711" s="363">
        <v>4.0</v>
      </c>
      <c r="I711" s="363"/>
      <c r="J711" s="363"/>
      <c r="K711" s="363">
        <v>4.0</v>
      </c>
      <c r="L711" s="365" t="str">
        <v>A parvatidarsana at Ward No. 57 on the toilet water tanks to fit.</v>
      </c>
    </row>
    <row r="712" ht="30.75" customHeight="1">
      <c r="A712" s="154" t="s">
        <v>14590</v>
      </c>
      <c r="B712" s="154">
        <v>57.0</v>
      </c>
      <c r="C712" s="154"/>
      <c r="D712" s="370" t="s">
        <v>14591</v>
      </c>
      <c r="E712" s="371">
        <v>4.0</v>
      </c>
      <c r="F712" s="371"/>
      <c r="G712" s="371"/>
      <c r="H712" s="371"/>
      <c r="I712" s="371"/>
      <c r="J712" s="371"/>
      <c r="K712" s="371">
        <v>4.0</v>
      </c>
      <c r="L712" s="365" t="str">
        <v>Ward No. 57 in a variety of places to lay and speed breaker to kill the zebra crossing tharmaeplastika paint.</v>
      </c>
    </row>
    <row r="713" ht="23.25" customHeight="1">
      <c r="A713" s="83" t="s">
        <v>14598</v>
      </c>
      <c r="B713" s="83">
        <v>57.0</v>
      </c>
      <c r="C713" s="83"/>
      <c r="D713" s="335" t="s">
        <v>14601</v>
      </c>
      <c r="E713" s="363"/>
      <c r="F713" s="363"/>
      <c r="G713" s="363">
        <v>4.0</v>
      </c>
      <c r="H713" s="363"/>
      <c r="I713" s="363"/>
      <c r="J713" s="363"/>
      <c r="K713" s="363">
        <v>4.0</v>
      </c>
      <c r="L713" s="365" t="str">
        <v>Dr. Ambedkar School Division No. 57 beat a color.</v>
      </c>
    </row>
    <row r="714" ht="30.0" customHeight="1">
      <c r="A714" s="83" t="s">
        <v>14613</v>
      </c>
      <c r="B714" s="83">
        <v>57.0</v>
      </c>
      <c r="C714" s="83"/>
      <c r="D714" s="335" t="s">
        <v>14614</v>
      </c>
      <c r="E714" s="363"/>
      <c r="F714" s="363"/>
      <c r="G714" s="363"/>
      <c r="H714" s="363">
        <v>4.0</v>
      </c>
      <c r="I714" s="363"/>
      <c r="J714" s="363"/>
      <c r="K714" s="363">
        <v>4.0</v>
      </c>
      <c r="L714" s="365" t="str">
        <v>Division No. 57 in B parvatidarsana public toilet to be repaired.</v>
      </c>
    </row>
    <row r="715" ht="30.0" customHeight="1">
      <c r="A715" s="83" t="s">
        <v>14620</v>
      </c>
      <c r="B715" s="83">
        <v>57.0</v>
      </c>
      <c r="C715" s="83"/>
      <c r="D715" s="335" t="s">
        <v>14624</v>
      </c>
      <c r="E715" s="363"/>
      <c r="F715" s="363"/>
      <c r="G715" s="363"/>
      <c r="H715" s="363"/>
      <c r="I715" s="363"/>
      <c r="J715" s="363">
        <v>4.0</v>
      </c>
      <c r="K715" s="363">
        <v>4.0</v>
      </c>
      <c r="L715" s="365" t="str">
        <v>Ward No. 57 B parvatidarsana removing drainage line in various places.</v>
      </c>
    </row>
    <row r="716">
      <c r="A716" s="83" t="s">
        <v>14630</v>
      </c>
      <c r="B716" s="83">
        <v>57.0</v>
      </c>
      <c r="C716" s="83"/>
      <c r="D716" s="335" t="s">
        <v>14633</v>
      </c>
      <c r="E716" s="363">
        <v>4.0</v>
      </c>
      <c r="F716" s="363"/>
      <c r="G716" s="363"/>
      <c r="H716" s="363"/>
      <c r="I716" s="363"/>
      <c r="J716" s="363"/>
      <c r="K716" s="363">
        <v>4.0</v>
      </c>
      <c r="L716" s="365" t="str">
        <v>Ward to fix the sidewalk at various places in the No. 57-B.</v>
      </c>
    </row>
    <row r="717" ht="30.0" customHeight="1">
      <c r="A717" s="83" t="s">
        <v>14639</v>
      </c>
      <c r="B717" s="83">
        <v>57.0</v>
      </c>
      <c r="C717" s="83"/>
      <c r="D717" s="335" t="s">
        <v>14643</v>
      </c>
      <c r="E717" s="363"/>
      <c r="F717" s="363"/>
      <c r="G717" s="363">
        <v>4.0</v>
      </c>
      <c r="H717" s="363"/>
      <c r="I717" s="363"/>
      <c r="J717" s="363"/>
      <c r="K717" s="363">
        <v>4.0</v>
      </c>
      <c r="L717" s="365" t="str">
        <v>Ward No. 57 B parvatidarsana amend various places in the Municipal School of Pune.</v>
      </c>
    </row>
    <row r="718" ht="30.0" customHeight="1">
      <c r="A718" s="83" t="s">
        <v>14652</v>
      </c>
      <c r="B718" s="83">
        <v>57.0</v>
      </c>
      <c r="C718" s="83"/>
      <c r="D718" s="335" t="s">
        <v>14655</v>
      </c>
      <c r="E718" s="363"/>
      <c r="F718" s="363">
        <v>4.0</v>
      </c>
      <c r="G718" s="363"/>
      <c r="H718" s="363"/>
      <c r="I718" s="363"/>
      <c r="J718" s="363"/>
      <c r="K718" s="363">
        <v>4.0</v>
      </c>
      <c r="L718" s="365" t="str">
        <v>Ward No. 57 B parvatidarsana manage and dispose of the lights in the light of various toilets.</v>
      </c>
    </row>
    <row r="719">
      <c r="A719" s="83"/>
      <c r="B719" s="83">
        <v>57.0</v>
      </c>
      <c r="C719" s="83"/>
      <c r="D719" s="335"/>
      <c r="E719" s="363"/>
      <c r="F719" s="363"/>
      <c r="G719" s="363"/>
      <c r="H719" s="363"/>
      <c r="I719" s="363"/>
      <c r="J719" s="363"/>
      <c r="K719" s="363"/>
      <c r="L719" s="365" t="str">
        <v/>
      </c>
    </row>
    <row r="720">
      <c r="A720" s="83"/>
      <c r="B720" s="83">
        <v>57.0</v>
      </c>
      <c r="C720" s="83"/>
      <c r="D720" s="335" t="s">
        <v>3590</v>
      </c>
      <c r="E720" s="363">
        <v>8.0</v>
      </c>
      <c r="F720" s="363">
        <v>8.0</v>
      </c>
      <c r="G720" s="363">
        <v>8.0</v>
      </c>
      <c r="H720" s="363">
        <v>8.0</v>
      </c>
      <c r="I720" s="363"/>
      <c r="J720" s="363">
        <v>8.0</v>
      </c>
      <c r="K720" s="363">
        <v>40.0</v>
      </c>
      <c r="L720" s="365" t="str">
        <v>Total sum</v>
      </c>
    </row>
    <row r="721">
      <c r="A721" s="83"/>
      <c r="B721" s="83"/>
      <c r="C721" s="83"/>
      <c r="D721" s="335"/>
      <c r="E721" s="363"/>
      <c r="F721" s="363"/>
      <c r="G721" s="363"/>
      <c r="H721" s="363"/>
      <c r="I721" s="363"/>
      <c r="J721" s="363"/>
      <c r="K721" s="363"/>
      <c r="L721" s="365" t="str">
        <v/>
      </c>
    </row>
    <row r="722" ht="30.0" customHeight="1">
      <c r="A722" s="83" t="s">
        <v>14691</v>
      </c>
      <c r="B722" s="83">
        <v>66.0</v>
      </c>
      <c r="C722" s="83"/>
      <c r="D722" s="335" t="s">
        <v>14695</v>
      </c>
      <c r="E722" s="363"/>
      <c r="F722" s="363">
        <v>1.6</v>
      </c>
      <c r="G722" s="363"/>
      <c r="H722" s="363"/>
      <c r="I722" s="363"/>
      <c r="J722" s="363"/>
      <c r="K722" s="363">
        <v>1.6</v>
      </c>
      <c r="L722" s="365" t="str">
        <v>Ward No. .66 A sipidablyu. To set up lights and a new poll before the House of colony health.</v>
      </c>
    </row>
    <row r="723" ht="30.0" customHeight="1">
      <c r="A723" s="83" t="s">
        <v>14702</v>
      </c>
      <c r="B723" s="83">
        <v>66.0</v>
      </c>
      <c r="C723" s="83"/>
      <c r="D723" s="335" t="s">
        <v>14706</v>
      </c>
      <c r="E723" s="363"/>
      <c r="F723" s="363">
        <v>2.4</v>
      </c>
      <c r="G723" s="363"/>
      <c r="H723" s="363"/>
      <c r="I723" s="363"/>
      <c r="J723" s="363"/>
      <c r="K723" s="363">
        <v>2.4</v>
      </c>
      <c r="L723" s="365" t="str">
        <v>Prem Nagar Ward No .66 F arrange a light area turaja Society Motibaug successful society.</v>
      </c>
    </row>
    <row r="724" ht="45.0" customHeight="1">
      <c r="A724" s="83" t="s">
        <v>14713</v>
      </c>
      <c r="B724" s="83">
        <v>66.0</v>
      </c>
      <c r="C724" s="83"/>
      <c r="D724" s="335" t="s">
        <v>14717</v>
      </c>
      <c r="E724" s="363">
        <v>4.0</v>
      </c>
      <c r="F724" s="363"/>
      <c r="G724" s="363"/>
      <c r="H724" s="363"/>
      <c r="I724" s="363"/>
      <c r="J724" s="363"/>
      <c r="K724" s="363">
        <v>4.0</v>
      </c>
      <c r="L724" s="365" t="str">
        <v>Ward No. .66 a square building in maharsinagara Road, Giridhar People to Build New karyalayaparyanta Fortunately Mars.</v>
      </c>
    </row>
    <row r="725" ht="30.0" customHeight="1">
      <c r="A725" s="83" t="s">
        <v>14728</v>
      </c>
      <c r="B725" s="83">
        <v>66.0</v>
      </c>
      <c r="C725" s="83"/>
      <c r="D725" s="335" t="s">
        <v>14731</v>
      </c>
      <c r="E725" s="363"/>
      <c r="F725" s="363"/>
      <c r="G725" s="363"/>
      <c r="H725" s="363">
        <v>4.0</v>
      </c>
      <c r="I725" s="363"/>
      <c r="J725" s="363"/>
      <c r="K725" s="363">
        <v>4.0</v>
      </c>
      <c r="L725" s="365" t="str">
        <v>Ward No. .66 to fix a toilet near Nehru unity circle of friends on the way.</v>
      </c>
    </row>
    <row r="726" ht="75.0" customHeight="1">
      <c r="A726" s="83" t="s">
        <v>14739</v>
      </c>
      <c r="B726" s="83" t="s">
        <v>14740</v>
      </c>
      <c r="C726" s="83"/>
      <c r="D726" s="335" t="s">
        <v>14743</v>
      </c>
      <c r="E726" s="363"/>
      <c r="F726" s="363"/>
      <c r="G726" s="363">
        <v>2.4</v>
      </c>
      <c r="H726" s="363"/>
      <c r="I726" s="363"/>
      <c r="J726" s="363"/>
      <c r="K726" s="363">
        <v>2.4</v>
      </c>
      <c r="L726" s="365" t="str">
        <v>Ward No. .66 A maharsinagara at kaivithabai Priest Lake Park in a variety of information about board and in saphasaphai x000D_
Do.</v>
      </c>
    </row>
    <row r="727" ht="30.0" customHeight="1">
      <c r="A727" s="83" t="s">
        <v>14751</v>
      </c>
      <c r="B727" s="83">
        <v>66.0</v>
      </c>
      <c r="C727" s="83"/>
      <c r="D727" s="335" t="s">
        <v>14754</v>
      </c>
      <c r="E727" s="363">
        <v>4.0</v>
      </c>
      <c r="F727" s="363"/>
      <c r="G727" s="363"/>
      <c r="H727" s="363"/>
      <c r="I727" s="363"/>
      <c r="J727" s="363"/>
      <c r="K727" s="363">
        <v>4.0</v>
      </c>
      <c r="L727" s="365" t="str">
        <v>Ward No. .66 a hotel in the invitation to the pavement from Prem Nagar Ganesh temple.</v>
      </c>
    </row>
    <row r="728" ht="75.0" customHeight="1">
      <c r="A728" s="83" t="s">
        <v>14759</v>
      </c>
      <c r="B728" s="83" t="s">
        <v>14740</v>
      </c>
      <c r="C728" s="83"/>
      <c r="D728" s="335" t="s">
        <v>14762</v>
      </c>
      <c r="E728" s="363"/>
      <c r="F728" s="363"/>
      <c r="G728" s="363">
        <v>1.6</v>
      </c>
      <c r="H728" s="363"/>
      <c r="I728" s="363"/>
      <c r="J728" s="363"/>
      <c r="K728" s="363">
        <v>1.6</v>
      </c>
      <c r="L728" s="365" t="str">
        <v>A Division No. .66 Nehru wall on the road "," Save water '' "" water jirava 'beautiful clean Pune Pune some vegavegale x000D_
Trace motto.</v>
      </c>
    </row>
    <row r="729" ht="30.0" customHeight="1">
      <c r="A729" s="83" t="s">
        <v>14770</v>
      </c>
      <c r="B729" s="83">
        <v>66.0</v>
      </c>
      <c r="C729" s="83"/>
      <c r="D729" s="335" t="s">
        <v>14771</v>
      </c>
      <c r="E729" s="363">
        <v>4.0</v>
      </c>
      <c r="F729" s="363"/>
      <c r="G729" s="363"/>
      <c r="H729" s="363"/>
      <c r="I729" s="363"/>
      <c r="J729" s="363"/>
      <c r="K729" s="363">
        <v>4.0</v>
      </c>
      <c r="L729" s="365" t="str">
        <v>Ward No. .66 B timavi Colony rastyacekadene small streets in lekaringa block to fit.</v>
      </c>
    </row>
    <row r="730" ht="30.0" customHeight="1">
      <c r="A730" s="83" t="s">
        <v>14780</v>
      </c>
      <c r="B730" s="83">
        <v>66.0</v>
      </c>
      <c r="C730" s="83"/>
      <c r="D730" s="335" t="s">
        <v>14782</v>
      </c>
      <c r="E730" s="363"/>
      <c r="F730" s="363"/>
      <c r="G730" s="363"/>
      <c r="H730" s="363">
        <v>2.0</v>
      </c>
      <c r="I730" s="363"/>
      <c r="J730" s="363"/>
      <c r="K730" s="363">
        <v>2.0</v>
      </c>
      <c r="L730" s="365" t="str">
        <v>Ward No. .66 B to kokrita gallibola in Indiranagar and industrial estates.</v>
      </c>
    </row>
    <row r="731" ht="30.0" customHeight="1">
      <c r="A731" s="83" t="s">
        <v>14791</v>
      </c>
      <c r="B731" s="83">
        <v>66.0</v>
      </c>
      <c r="C731" s="83"/>
      <c r="D731" s="335" t="s">
        <v>14793</v>
      </c>
      <c r="E731" s="363"/>
      <c r="F731" s="363"/>
      <c r="G731" s="363"/>
      <c r="H731" s="363">
        <v>2.0</v>
      </c>
      <c r="I731" s="363"/>
      <c r="J731" s="363"/>
      <c r="K731" s="363">
        <v>2.0</v>
      </c>
      <c r="L731" s="365" t="str">
        <v>Ward No. .66 B in correcting Indiranagar slum in public toilet.</v>
      </c>
    </row>
    <row r="732" ht="30.0" customHeight="1">
      <c r="A732" s="83" t="s">
        <v>14803</v>
      </c>
      <c r="B732" s="83">
        <v>66.0</v>
      </c>
      <c r="C732" s="83"/>
      <c r="D732" s="335" t="s">
        <v>14805</v>
      </c>
      <c r="E732" s="363"/>
      <c r="F732" s="363"/>
      <c r="G732" s="363">
        <v>2.0</v>
      </c>
      <c r="H732" s="363"/>
      <c r="I732" s="363"/>
      <c r="J732" s="363"/>
      <c r="K732" s="363">
        <v>2.0</v>
      </c>
      <c r="L732" s="365" t="str">
        <v>Mr. Ward No. .66 B Primary School in Saint gyandev Paint the outside of the building from the inside.</v>
      </c>
    </row>
    <row r="733">
      <c r="A733" s="83" t="s">
        <v>14813</v>
      </c>
      <c r="B733" s="83">
        <v>66.0</v>
      </c>
      <c r="C733" s="83"/>
      <c r="D733" s="335" t="s">
        <v>14816</v>
      </c>
      <c r="E733" s="363"/>
      <c r="F733" s="363"/>
      <c r="G733" s="363">
        <v>2.0</v>
      </c>
      <c r="H733" s="363"/>
      <c r="I733" s="363"/>
      <c r="J733" s="363"/>
      <c r="K733" s="363">
        <v>2.0</v>
      </c>
      <c r="L733" s="365" t="str">
        <v>Division of repairing Community centers in B No. .66.</v>
      </c>
    </row>
    <row r="734" ht="30.0" customHeight="1">
      <c r="A734" s="83" t="s">
        <v>14825</v>
      </c>
      <c r="B734" s="83">
        <v>66.0</v>
      </c>
      <c r="C734" s="83"/>
      <c r="D734" s="335" t="s">
        <v>14827</v>
      </c>
      <c r="E734" s="363"/>
      <c r="F734" s="363"/>
      <c r="G734" s="363">
        <v>4.0</v>
      </c>
      <c r="H734" s="363"/>
      <c r="I734" s="363"/>
      <c r="J734" s="363"/>
      <c r="K734" s="363">
        <v>4.0</v>
      </c>
      <c r="L734" s="365" t="str">
        <v>Ward No. .66 B Saint gyandev school to be repaired in the chamber School No. 113 and .78.</v>
      </c>
    </row>
    <row r="735" ht="75.0" customHeight="1">
      <c r="A735" s="83" t="s">
        <v>14834</v>
      </c>
      <c r="B735" s="83" t="s">
        <v>14740</v>
      </c>
      <c r="C735" s="83"/>
      <c r="D735" s="335" t="s">
        <v>14835</v>
      </c>
      <c r="E735" s="363"/>
      <c r="F735" s="363">
        <v>4.0</v>
      </c>
      <c r="G735" s="363"/>
      <c r="H735" s="363"/>
      <c r="I735" s="363"/>
      <c r="J735" s="363"/>
      <c r="K735" s="363">
        <v>4.0</v>
      </c>
      <c r="L735" s="365" t="str">
        <v>Division B in Sosa Shankar No. .66. Crescent area near Madhav Ashram School, Indiranagar area light vyavastha x000D_
Do.</v>
      </c>
    </row>
    <row r="736">
      <c r="A736" s="83"/>
      <c r="B736" s="83">
        <v>66.0</v>
      </c>
      <c r="C736" s="83"/>
      <c r="D736" s="335"/>
      <c r="E736" s="363"/>
      <c r="F736" s="363"/>
      <c r="G736" s="363"/>
      <c r="H736" s="363"/>
      <c r="I736" s="363"/>
      <c r="J736" s="363"/>
      <c r="K736" s="363"/>
      <c r="L736" s="365" t="str">
        <v/>
      </c>
    </row>
    <row r="737">
      <c r="A737" s="83"/>
      <c r="B737" s="83">
        <v>66.0</v>
      </c>
      <c r="C737" s="83"/>
      <c r="D737" s="335" t="s">
        <v>3590</v>
      </c>
      <c r="E737" s="363">
        <v>12.0</v>
      </c>
      <c r="F737" s="363">
        <v>8.0</v>
      </c>
      <c r="G737" s="363">
        <v>12.0</v>
      </c>
      <c r="H737" s="363">
        <v>8.0</v>
      </c>
      <c r="I737" s="363"/>
      <c r="J737" s="363"/>
      <c r="K737" s="363">
        <v>40.0</v>
      </c>
      <c r="L737" s="365" t="str">
        <v>Total sum</v>
      </c>
    </row>
    <row r="738">
      <c r="A738" s="83"/>
      <c r="B738" s="83"/>
      <c r="C738" s="83"/>
      <c r="D738" s="335"/>
      <c r="E738" s="363"/>
      <c r="F738" s="363"/>
      <c r="G738" s="363"/>
      <c r="H738" s="363"/>
      <c r="I738" s="363"/>
      <c r="J738" s="363"/>
      <c r="K738" s="363"/>
      <c r="L738" s="365" t="str">
        <v/>
      </c>
    </row>
    <row r="739" ht="30.0" customHeight="1">
      <c r="A739" s="83" t="s">
        <v>14867</v>
      </c>
      <c r="B739" s="83">
        <v>67.0</v>
      </c>
      <c r="C739" s="83"/>
      <c r="D739" s="335" t="s">
        <v>14869</v>
      </c>
      <c r="E739" s="363"/>
      <c r="F739" s="363">
        <v>4.0</v>
      </c>
      <c r="G739" s="363"/>
      <c r="H739" s="363"/>
      <c r="I739" s="363"/>
      <c r="J739" s="363"/>
      <c r="K739" s="363">
        <v>4.0</v>
      </c>
      <c r="L739" s="365" t="str">
        <v>Ward No. .67 A More habitation Padmavati area 90 Watt elaidi Manage to lay and light the lamps.</v>
      </c>
    </row>
    <row r="740">
      <c r="A740" s="83" t="s">
        <v>14877</v>
      </c>
      <c r="B740" s="83">
        <v>67.0</v>
      </c>
      <c r="C740" s="83"/>
      <c r="D740" s="335" t="s">
        <v>14880</v>
      </c>
      <c r="E740" s="363">
        <v>1.6</v>
      </c>
      <c r="F740" s="363"/>
      <c r="G740" s="363"/>
      <c r="H740" s="363"/>
      <c r="I740" s="363"/>
      <c r="J740" s="363"/>
      <c r="K740" s="363">
        <v>1.6</v>
      </c>
      <c r="L740" s="365" t="str">
        <v>A Jai Malhar settlement to kokritikarana at Ward No. .67.</v>
      </c>
    </row>
    <row r="741" ht="15.75" customHeight="1">
      <c r="A741" s="154" t="s">
        <v>14887</v>
      </c>
      <c r="B741" s="154">
        <v>67.0</v>
      </c>
      <c r="C741" s="154"/>
      <c r="D741" s="370" t="s">
        <v>14888</v>
      </c>
      <c r="E741" s="371">
        <v>2.4</v>
      </c>
      <c r="F741" s="371"/>
      <c r="G741" s="371"/>
      <c r="H741" s="371"/>
      <c r="I741" s="371"/>
      <c r="J741" s="371"/>
      <c r="K741" s="371">
        <v>2.4</v>
      </c>
      <c r="L741" s="365" t="str">
        <v>Ward No. .67 A way to Padmavati area.</v>
      </c>
    </row>
    <row r="742" ht="30.75" customHeight="1">
      <c r="A742" s="83" t="s">
        <v>14896</v>
      </c>
      <c r="B742" s="83">
        <v>67.0</v>
      </c>
      <c r="C742" s="83"/>
      <c r="D742" s="335" t="s">
        <v>14899</v>
      </c>
      <c r="E742" s="363"/>
      <c r="F742" s="363"/>
      <c r="G742" s="363"/>
      <c r="H742" s="363"/>
      <c r="I742" s="363"/>
      <c r="J742" s="363">
        <v>4.0</v>
      </c>
      <c r="K742" s="363">
        <v>4.0</v>
      </c>
      <c r="L742" s="365" t="str">
        <v>Ward No. .67 a dart at sivadarsana drainage line and floor.</v>
      </c>
    </row>
    <row r="743">
      <c r="A743" s="83" t="s">
        <v>14909</v>
      </c>
      <c r="B743" s="83">
        <v>67.0</v>
      </c>
      <c r="C743" s="83"/>
      <c r="D743" s="335" t="s">
        <v>14912</v>
      </c>
      <c r="E743" s="363"/>
      <c r="F743" s="363"/>
      <c r="G743" s="363"/>
      <c r="H743" s="363">
        <v>4.0</v>
      </c>
      <c r="I743" s="363"/>
      <c r="J743" s="363"/>
      <c r="K743" s="363">
        <v>4.0</v>
      </c>
      <c r="L743" s="365" t="str">
        <v>Division construct new toilets at No. .67 A sanjayanagara.</v>
      </c>
    </row>
    <row r="744">
      <c r="A744" s="83" t="s">
        <v>14919</v>
      </c>
      <c r="B744" s="83">
        <v>67.0</v>
      </c>
      <c r="C744" s="83"/>
      <c r="D744" s="335" t="s">
        <v>14920</v>
      </c>
      <c r="E744" s="363"/>
      <c r="F744" s="363"/>
      <c r="G744" s="363"/>
      <c r="H744" s="363">
        <v>4.0</v>
      </c>
      <c r="I744" s="363"/>
      <c r="J744" s="363"/>
      <c r="K744" s="363">
        <v>4.0</v>
      </c>
      <c r="L744" s="365" t="str">
        <v>Division construct toilets at No. .67 A gavalivada.</v>
      </c>
    </row>
    <row r="745">
      <c r="A745" s="83" t="s">
        <v>14927</v>
      </c>
      <c r="B745" s="83">
        <v>67.0</v>
      </c>
      <c r="C745" s="83"/>
      <c r="D745" s="335" t="s">
        <v>14928</v>
      </c>
      <c r="E745" s="363"/>
      <c r="F745" s="363"/>
      <c r="G745" s="363"/>
      <c r="H745" s="363"/>
      <c r="I745" s="363"/>
      <c r="J745" s="363">
        <v>4.0</v>
      </c>
      <c r="K745" s="363">
        <v>4.0</v>
      </c>
      <c r="L745" s="365" t="str">
        <v>Division B to cleaning the sewer in the No. .67.</v>
      </c>
    </row>
    <row r="746" ht="75.0" customHeight="1">
      <c r="A746" s="83" t="s">
        <v>14934</v>
      </c>
      <c r="B746" s="83" t="s">
        <v>4634</v>
      </c>
      <c r="C746" s="83"/>
      <c r="D746" s="335" t="s">
        <v>14935</v>
      </c>
      <c r="E746" s="363"/>
      <c r="F746" s="363">
        <v>4.0</v>
      </c>
      <c r="G746" s="363"/>
      <c r="H746" s="363"/>
      <c r="I746" s="363"/>
      <c r="J746" s="363"/>
      <c r="K746" s="363">
        <v>4.0</v>
      </c>
      <c r="L746" s="365" t="str">
        <v>Division Sosa revival in B No. .67., Shriram Sosa., Chitralekha Sosa., Bhagirath Sosa., Pankaj Sosa., Soil ganapati x000D_
Sosa. And nearby areas in elaidi To set up the lights.</v>
      </c>
    </row>
    <row r="747" ht="30.0" customHeight="1">
      <c r="A747" s="83" t="s">
        <v>14941</v>
      </c>
      <c r="B747" s="83">
        <v>67.0</v>
      </c>
      <c r="C747" s="83"/>
      <c r="D747" s="335" t="s">
        <v>14943</v>
      </c>
      <c r="E747" s="363"/>
      <c r="F747" s="363"/>
      <c r="G747" s="363"/>
      <c r="H747" s="363">
        <v>4.0</v>
      </c>
      <c r="I747" s="363"/>
      <c r="J747" s="363"/>
      <c r="K747" s="363">
        <v>4.0</v>
      </c>
      <c r="L747" s="365" t="str">
        <v>Ward No. .67 B in the floor and in kokrita saucalayalagata declared gavani at Tavare colony.</v>
      </c>
    </row>
    <row r="748">
      <c r="A748" s="83" t="s">
        <v>14950</v>
      </c>
      <c r="B748" s="83">
        <v>67.0</v>
      </c>
      <c r="C748" s="83"/>
      <c r="D748" s="335" t="s">
        <v>14951</v>
      </c>
      <c r="E748" s="363"/>
      <c r="F748" s="363"/>
      <c r="G748" s="363"/>
      <c r="H748" s="363"/>
      <c r="I748" s="363"/>
      <c r="J748" s="363">
        <v>4.0</v>
      </c>
      <c r="K748" s="363">
        <v>4.0</v>
      </c>
      <c r="L748" s="365" t="str">
        <v>Ward No. .67 Mughal lived nearby removing drainage line in b.</v>
      </c>
    </row>
    <row r="749" ht="30.0" customHeight="1">
      <c r="A749" s="83" t="s">
        <v>14959</v>
      </c>
      <c r="B749" s="83">
        <v>67.0</v>
      </c>
      <c r="C749" s="83"/>
      <c r="D749" s="335" t="s">
        <v>14963</v>
      </c>
      <c r="E749" s="363">
        <v>4.0</v>
      </c>
      <c r="F749" s="363"/>
      <c r="G749" s="363"/>
      <c r="H749" s="363"/>
      <c r="I749" s="363"/>
      <c r="J749" s="363"/>
      <c r="K749" s="363">
        <v>4.0</v>
      </c>
      <c r="L749" s="365" t="str">
        <v>Division B Sosa sandalwood in No .67. Jyoti Sosa. Costs and cost to the pavement and the area in saitapatti.</v>
      </c>
    </row>
    <row r="750">
      <c r="A750" s="83"/>
      <c r="B750" s="83">
        <v>67.0</v>
      </c>
      <c r="C750" s="83"/>
      <c r="D750" s="335"/>
      <c r="E750" s="363"/>
      <c r="F750" s="363"/>
      <c r="G750" s="363"/>
      <c r="H750" s="363"/>
      <c r="I750" s="363"/>
      <c r="J750" s="363"/>
      <c r="K750" s="363"/>
      <c r="L750" s="365" t="str">
        <v/>
      </c>
    </row>
    <row r="751">
      <c r="A751" s="83"/>
      <c r="B751" s="83">
        <v>67.0</v>
      </c>
      <c r="C751" s="83"/>
      <c r="D751" s="335" t="s">
        <v>3590</v>
      </c>
      <c r="E751" s="363">
        <v>8.0</v>
      </c>
      <c r="F751" s="363">
        <v>8.0</v>
      </c>
      <c r="G751" s="363"/>
      <c r="H751" s="363">
        <v>12.0</v>
      </c>
      <c r="I751" s="363"/>
      <c r="J751" s="363">
        <v>12.0</v>
      </c>
      <c r="K751" s="363">
        <v>40.0</v>
      </c>
      <c r="L751" s="365" t="str">
        <v>Total sum</v>
      </c>
    </row>
    <row r="752">
      <c r="A752" s="83"/>
      <c r="B752" s="83"/>
      <c r="C752" s="83"/>
      <c r="D752" s="335"/>
      <c r="E752" s="363"/>
      <c r="F752" s="363"/>
      <c r="G752" s="363"/>
      <c r="H752" s="363"/>
      <c r="I752" s="363"/>
      <c r="J752" s="363"/>
      <c r="K752" s="363"/>
      <c r="L752" s="365" t="str">
        <v/>
      </c>
    </row>
    <row r="753" ht="30.0" customHeight="1">
      <c r="A753" s="83" t="s">
        <v>14987</v>
      </c>
      <c r="B753" s="83">
        <v>68.0</v>
      </c>
      <c r="C753" s="83"/>
      <c r="D753" s="335" t="s">
        <v>15345</v>
      </c>
      <c r="E753" s="363"/>
      <c r="F753" s="363">
        <v>4.0</v>
      </c>
      <c r="G753" s="363"/>
      <c r="H753" s="363"/>
      <c r="I753" s="363"/>
      <c r="J753" s="363"/>
      <c r="K753" s="363">
        <v>4.0</v>
      </c>
      <c r="L753" s="365" t="str">
        <v>Ward No. 68 talajai temple to electrical works at the Sports Complex at Baba Ramdev.</v>
      </c>
    </row>
    <row r="754" ht="30.0" customHeight="1">
      <c r="A754" s="83" t="s">
        <v>15352</v>
      </c>
      <c r="B754" s="83">
        <v>68.0</v>
      </c>
      <c r="C754" s="83"/>
      <c r="D754" s="335" t="s">
        <v>15355</v>
      </c>
      <c r="E754" s="363"/>
      <c r="F754" s="363">
        <v>4.0</v>
      </c>
      <c r="G754" s="363"/>
      <c r="H754" s="363"/>
      <c r="I754" s="363"/>
      <c r="J754" s="363"/>
      <c r="K754" s="363">
        <v>4.0</v>
      </c>
      <c r="L754" s="365" t="str">
        <v>Ward No. 68 talajai slum in (settlement) to lighting.</v>
      </c>
    </row>
    <row r="755" ht="30.0" customHeight="1">
      <c r="A755" s="83" t="s">
        <v>15615</v>
      </c>
      <c r="B755" s="83">
        <v>68.0</v>
      </c>
      <c r="C755" s="83"/>
      <c r="D755" s="335" t="s">
        <v>15618</v>
      </c>
      <c r="E755" s="363"/>
      <c r="F755" s="363"/>
      <c r="G755" s="363"/>
      <c r="H755" s="363">
        <v>4.0</v>
      </c>
      <c r="I755" s="363"/>
      <c r="J755" s="363"/>
      <c r="K755" s="363">
        <v>4.0</v>
      </c>
      <c r="L755" s="365" t="str">
        <v>Ward No. 68 talajai settlement ukirande dukanasamora kokritikarana road block and lay.</v>
      </c>
    </row>
    <row r="756" ht="30.0" customHeight="1">
      <c r="A756" s="83" t="s">
        <v>15625</v>
      </c>
      <c r="B756" s="83">
        <v>68.0</v>
      </c>
      <c r="C756" s="83"/>
      <c r="D756" s="335" t="s">
        <v>15628</v>
      </c>
      <c r="E756" s="363"/>
      <c r="F756" s="363">
        <v>4.0</v>
      </c>
      <c r="G756" s="363"/>
      <c r="H756" s="363"/>
      <c r="I756" s="363"/>
      <c r="J756" s="363"/>
      <c r="K756" s="363">
        <v>4.0</v>
      </c>
      <c r="L756" s="365" t="str">
        <v>Ward No. 68 talajai settlement vanasiva habitation Road Street Light (tube) to set up.</v>
      </c>
    </row>
    <row r="757" ht="30.0" customHeight="1">
      <c r="A757" s="83" t="s">
        <v>15633</v>
      </c>
      <c r="B757" s="83">
        <v>68.0</v>
      </c>
      <c r="C757" s="83"/>
      <c r="D757" s="335" t="s">
        <v>15635</v>
      </c>
      <c r="E757" s="363">
        <v>2.4</v>
      </c>
      <c r="F757" s="363"/>
      <c r="G757" s="363"/>
      <c r="H757" s="363"/>
      <c r="I757" s="363"/>
      <c r="J757" s="363"/>
      <c r="K757" s="363">
        <v>2.4</v>
      </c>
      <c r="L757" s="365" t="str">
        <v>Disposal Division at Colony No. 68 talajai way Pattaya number, put the address of Pattaya.</v>
      </c>
    </row>
    <row r="758" ht="30.0" customHeight="1">
      <c r="A758" s="83" t="s">
        <v>15640</v>
      </c>
      <c r="B758" s="83">
        <v>68.0</v>
      </c>
      <c r="C758" s="83"/>
      <c r="D758" s="335" t="s">
        <v>15644</v>
      </c>
      <c r="E758" s="363"/>
      <c r="F758" s="363"/>
      <c r="G758" s="363"/>
      <c r="H758" s="363">
        <v>4.0</v>
      </c>
      <c r="I758" s="363"/>
      <c r="J758" s="363"/>
      <c r="K758" s="363">
        <v>4.0</v>
      </c>
      <c r="L758" s="365" t="str">
        <v>Drainage Division to kokritakarana and dart line at Colony No. 68 talajai.</v>
      </c>
    </row>
    <row r="759" ht="30.0" customHeight="1">
      <c r="A759" s="83" t="s">
        <v>15648</v>
      </c>
      <c r="B759" s="83">
        <v>68.0</v>
      </c>
      <c r="C759" s="83"/>
      <c r="D759" s="335" t="s">
        <v>15649</v>
      </c>
      <c r="E759" s="363">
        <v>1.6</v>
      </c>
      <c r="F759" s="363"/>
      <c r="G759" s="363"/>
      <c r="H759" s="363"/>
      <c r="I759" s="363"/>
      <c r="J759" s="363"/>
      <c r="K759" s="363">
        <v>1.6</v>
      </c>
      <c r="L759" s="365" t="str">
        <v>Ward No. 68 talajai, Sahakarnagar, arrange seating at laksminagara.</v>
      </c>
    </row>
    <row r="760" ht="75.0" customHeight="1">
      <c r="A760" s="83" t="s">
        <v>15653</v>
      </c>
      <c r="B760" s="83" t="s">
        <v>4987</v>
      </c>
      <c r="C760" s="83"/>
      <c r="D760" s="335" t="s">
        <v>15655</v>
      </c>
      <c r="E760" s="363"/>
      <c r="F760" s="363"/>
      <c r="G760" s="363">
        <v>4.0</v>
      </c>
      <c r="H760" s="363"/>
      <c r="I760" s="363"/>
      <c r="J760" s="363"/>
      <c r="K760" s="363">
        <v>4.0</v>
      </c>
      <c r="L760" s="365" t="str">
        <v>Ward No. 68 Yoga Ramdev Maharaj Maharshi sports package to different tasks. Talajai temple complex in various vikasa x000D_
To work.</v>
      </c>
    </row>
    <row r="761" ht="30.0" customHeight="1">
      <c r="A761" s="83" t="s">
        <v>15660</v>
      </c>
      <c r="B761" s="83">
        <v>68.0</v>
      </c>
      <c r="C761" s="83"/>
      <c r="D761" s="335" t="s">
        <v>15664</v>
      </c>
      <c r="E761" s="363"/>
      <c r="F761" s="363"/>
      <c r="G761" s="363"/>
      <c r="H761" s="363">
        <v>4.0</v>
      </c>
      <c r="I761" s="363"/>
      <c r="J761" s="363"/>
      <c r="K761" s="363">
        <v>4.0</v>
      </c>
      <c r="L761" s="365" t="str">
        <v>Division No. 68 talajai to kokritikarana gallibolata at settlement.</v>
      </c>
    </row>
    <row r="762" ht="30.0" customHeight="1">
      <c r="A762" s="83" t="s">
        <v>15673</v>
      </c>
      <c r="B762" s="83">
        <v>68.0</v>
      </c>
      <c r="C762" s="83"/>
      <c r="D762" s="335" t="s">
        <v>15675</v>
      </c>
      <c r="E762" s="363"/>
      <c r="F762" s="363"/>
      <c r="G762" s="363"/>
      <c r="H762" s="363">
        <v>4.0</v>
      </c>
      <c r="I762" s="363"/>
      <c r="J762" s="363"/>
      <c r="K762" s="363">
        <v>4.0</v>
      </c>
      <c r="L762" s="365" t="str">
        <v>Division of Concrete road block to fit in the square khandale Colony No. 68 and talajai.</v>
      </c>
    </row>
    <row r="763" ht="30.0" customHeight="1">
      <c r="A763" s="83" t="s">
        <v>15680</v>
      </c>
      <c r="B763" s="83">
        <v>68.0</v>
      </c>
      <c r="C763" s="83"/>
      <c r="D763" s="335" t="s">
        <v>15681</v>
      </c>
      <c r="E763" s="363"/>
      <c r="F763" s="363"/>
      <c r="G763" s="363">
        <v>4.0</v>
      </c>
      <c r="H763" s="363"/>
      <c r="I763" s="363"/>
      <c r="J763" s="363"/>
      <c r="K763" s="363">
        <v>4.0</v>
      </c>
      <c r="L763" s="365" t="str">
        <v>Ward No. 68 Rose Park area to work in a variety of development.</v>
      </c>
    </row>
    <row r="764">
      <c r="A764" s="83"/>
      <c r="B764" s="83">
        <v>68.0</v>
      </c>
      <c r="C764" s="83"/>
      <c r="D764" s="335"/>
      <c r="E764" s="363"/>
      <c r="F764" s="363"/>
      <c r="G764" s="363"/>
      <c r="H764" s="363"/>
      <c r="I764" s="363"/>
      <c r="J764" s="363"/>
      <c r="K764" s="363"/>
      <c r="L764" s="365" t="str">
        <v/>
      </c>
    </row>
    <row r="765">
      <c r="A765" s="83"/>
      <c r="B765" s="83">
        <v>68.0</v>
      </c>
      <c r="C765" s="83"/>
      <c r="D765" s="335" t="s">
        <v>3590</v>
      </c>
      <c r="E765" s="363">
        <v>4.0</v>
      </c>
      <c r="F765" s="363">
        <v>12.0</v>
      </c>
      <c r="G765" s="363">
        <v>8.0</v>
      </c>
      <c r="H765" s="363">
        <v>16.0</v>
      </c>
      <c r="I765" s="363"/>
      <c r="J765" s="363"/>
      <c r="K765" s="363">
        <v>40.0</v>
      </c>
      <c r="L765" s="365" t="str">
        <v>Total sum</v>
      </c>
    </row>
    <row r="766">
      <c r="A766" s="83"/>
      <c r="B766" s="83"/>
      <c r="C766" s="83"/>
      <c r="D766" s="335"/>
      <c r="E766" s="363"/>
      <c r="F766" s="363"/>
      <c r="G766" s="363"/>
      <c r="H766" s="363"/>
      <c r="I766" s="363"/>
      <c r="J766" s="363"/>
      <c r="K766" s="363"/>
      <c r="L766" s="365" t="str">
        <v/>
      </c>
    </row>
    <row r="767">
      <c r="A767" s="83"/>
      <c r="B767" s="83"/>
      <c r="C767" s="83"/>
      <c r="D767" s="335" t="s">
        <v>15696</v>
      </c>
      <c r="E767" s="363">
        <v>32.0</v>
      </c>
      <c r="F767" s="363">
        <v>36.0</v>
      </c>
      <c r="G767" s="363">
        <v>28.0</v>
      </c>
      <c r="H767" s="363">
        <v>44.0</v>
      </c>
      <c r="I767" s="363"/>
      <c r="J767" s="363">
        <v>20.0</v>
      </c>
      <c r="K767" s="363">
        <v>160.0</v>
      </c>
      <c r="L767" s="365" t="str">
        <v>Sahakarnagar regional office coming sum</v>
      </c>
    </row>
    <row r="768" ht="15.75" customHeight="1">
      <c r="A768" s="154"/>
      <c r="B768" s="154"/>
      <c r="C768" s="154"/>
      <c r="D768" s="370"/>
      <c r="E768" s="371"/>
      <c r="F768" s="371"/>
      <c r="G768" s="371"/>
      <c r="H768" s="371"/>
      <c r="I768" s="371"/>
      <c r="J768" s="371"/>
      <c r="K768" s="371"/>
      <c r="L768" s="365" t="str">
        <v/>
      </c>
    </row>
    <row r="769" ht="15.75" customHeight="1">
      <c r="A769" s="83"/>
      <c r="B769" s="83"/>
      <c r="C769" s="83"/>
      <c r="D769" s="335"/>
      <c r="E769" s="363"/>
      <c r="F769" s="363"/>
      <c r="G769" s="363"/>
      <c r="H769" s="363"/>
      <c r="I769" s="363"/>
      <c r="J769" s="363"/>
      <c r="K769" s="363"/>
      <c r="L769" s="365" t="str">
        <v/>
      </c>
    </row>
    <row r="770">
      <c r="A770" s="83"/>
      <c r="B770" s="83"/>
      <c r="C770" s="83"/>
      <c r="D770" s="335" t="s">
        <v>7839</v>
      </c>
      <c r="E770" s="363"/>
      <c r="F770" s="363"/>
      <c r="G770" s="363"/>
      <c r="H770" s="363"/>
      <c r="I770" s="363"/>
      <c r="J770" s="363"/>
      <c r="K770" s="363"/>
      <c r="L770" s="365" t="str">
        <v>Inspector regional office</v>
      </c>
    </row>
    <row r="771">
      <c r="A771" s="83"/>
      <c r="B771" s="83"/>
      <c r="C771" s="83"/>
      <c r="D771" s="335"/>
      <c r="E771" s="363"/>
      <c r="F771" s="363"/>
      <c r="G771" s="363"/>
      <c r="H771" s="363"/>
      <c r="I771" s="363"/>
      <c r="J771" s="363"/>
      <c r="K771" s="363"/>
      <c r="L771" s="365" t="str">
        <v/>
      </c>
    </row>
    <row r="772" ht="30.0" customHeight="1">
      <c r="A772" s="83" t="s">
        <v>15719</v>
      </c>
      <c r="B772" s="83">
        <v>42.0</v>
      </c>
      <c r="C772" s="83"/>
      <c r="D772" s="335" t="s">
        <v>15722</v>
      </c>
      <c r="E772" s="363"/>
      <c r="F772" s="363"/>
      <c r="G772" s="363">
        <v>4.0</v>
      </c>
      <c r="H772" s="363"/>
      <c r="I772" s="363"/>
      <c r="J772" s="363"/>
      <c r="K772" s="363">
        <v>4.0</v>
      </c>
      <c r="L772" s="365" t="str">
        <v>Inspector Ward No. 42 drives a village to repair toilets accessible at Ramos lane</v>
      </c>
    </row>
    <row r="773" ht="30.0" customHeight="1">
      <c r="A773" s="83" t="s">
        <v>15729</v>
      </c>
      <c r="B773" s="83">
        <v>42.0</v>
      </c>
      <c r="C773" s="83"/>
      <c r="D773" s="335" t="s">
        <v>15731</v>
      </c>
      <c r="E773" s="363"/>
      <c r="F773" s="363">
        <v>4.0</v>
      </c>
      <c r="G773" s="363"/>
      <c r="H773" s="363"/>
      <c r="I773" s="363"/>
      <c r="J773" s="363"/>
      <c r="K773" s="363">
        <v>4.0</v>
      </c>
      <c r="L773" s="365" t="str">
        <v>No light at the ward system reform p.42 B vaiduvadi.</v>
      </c>
    </row>
    <row r="774">
      <c r="A774" s="83"/>
      <c r="B774" s="83">
        <v>42.0</v>
      </c>
      <c r="C774" s="83"/>
      <c r="D774" s="335"/>
      <c r="E774" s="363"/>
      <c r="F774" s="363"/>
      <c r="G774" s="363"/>
      <c r="H774" s="363"/>
      <c r="I774" s="363"/>
      <c r="J774" s="363"/>
      <c r="K774" s="363"/>
      <c r="L774" s="365" t="str">
        <v/>
      </c>
    </row>
    <row r="775">
      <c r="A775" s="83"/>
      <c r="B775" s="83">
        <v>42.0</v>
      </c>
      <c r="C775" s="83"/>
      <c r="D775" s="335" t="s">
        <v>3590</v>
      </c>
      <c r="E775" s="363"/>
      <c r="F775" s="363">
        <v>4.0</v>
      </c>
      <c r="G775" s="363">
        <v>4.0</v>
      </c>
      <c r="H775" s="363"/>
      <c r="I775" s="363"/>
      <c r="J775" s="363"/>
      <c r="K775" s="363">
        <v>8.0</v>
      </c>
      <c r="L775" s="365" t="str">
        <v>Total sum</v>
      </c>
    </row>
    <row r="776">
      <c r="A776" s="83"/>
      <c r="B776" s="83"/>
      <c r="C776" s="83"/>
      <c r="D776" s="335"/>
      <c r="E776" s="363"/>
      <c r="F776" s="363"/>
      <c r="G776" s="363"/>
      <c r="H776" s="363"/>
      <c r="I776" s="363"/>
      <c r="J776" s="363"/>
      <c r="K776" s="363"/>
      <c r="L776" s="365" t="str">
        <v/>
      </c>
    </row>
    <row r="777" ht="30.0" customHeight="1">
      <c r="A777" s="83" t="s">
        <v>15757</v>
      </c>
      <c r="B777" s="83">
        <v>43.0</v>
      </c>
      <c r="C777" s="83"/>
      <c r="D777" s="335" t="s">
        <v>15759</v>
      </c>
      <c r="E777" s="363">
        <v>4.0</v>
      </c>
      <c r="F777" s="363"/>
      <c r="G777" s="363"/>
      <c r="H777" s="363"/>
      <c r="I777" s="363"/>
      <c r="J777" s="363"/>
      <c r="K777" s="363">
        <v>4.0</v>
      </c>
      <c r="L777" s="365" t="str">
        <v>Ward No. 43 Solapur road ravidarsana way to Priyadarshini apartment re: do, really.</v>
      </c>
    </row>
    <row r="778" ht="30.0" customHeight="1">
      <c r="A778" s="83" t="s">
        <v>15762</v>
      </c>
      <c r="B778" s="83">
        <v>43.0</v>
      </c>
      <c r="C778" s="83"/>
      <c r="D778" s="335" t="s">
        <v>15763</v>
      </c>
      <c r="E778" s="363">
        <v>4.0</v>
      </c>
      <c r="F778" s="363"/>
      <c r="G778" s="363"/>
      <c r="H778" s="363"/>
      <c r="I778" s="363"/>
      <c r="J778" s="363"/>
      <c r="K778" s="363">
        <v>4.0</v>
      </c>
      <c r="L778" s="365" t="str">
        <v>Division to kokrita at a public malavadi adarshnagar colony No. p.43.</v>
      </c>
    </row>
    <row r="779" ht="30.0" customHeight="1">
      <c r="A779" s="83" t="s">
        <v>16175</v>
      </c>
      <c r="B779" s="83">
        <v>43.0</v>
      </c>
      <c r="C779" s="83"/>
      <c r="D779" s="335" t="s">
        <v>16176</v>
      </c>
      <c r="E779" s="363"/>
      <c r="F779" s="363">
        <v>4.0</v>
      </c>
      <c r="G779" s="363"/>
      <c r="H779" s="363"/>
      <c r="I779" s="363"/>
      <c r="J779" s="363"/>
      <c r="K779" s="363">
        <v>4.0</v>
      </c>
      <c r="L779" s="365" t="str">
        <v>No light at the ward system reform p.43 A malavadi.</v>
      </c>
    </row>
    <row r="780" ht="30.0" customHeight="1">
      <c r="A780" s="83" t="s">
        <v>16182</v>
      </c>
      <c r="B780" s="83">
        <v>43.0</v>
      </c>
      <c r="C780" s="83"/>
      <c r="D780" s="335" t="s">
        <v>16187</v>
      </c>
      <c r="E780" s="363">
        <v>4.0</v>
      </c>
      <c r="F780" s="363"/>
      <c r="G780" s="363"/>
      <c r="H780" s="363"/>
      <c r="I780" s="363"/>
      <c r="J780" s="363"/>
      <c r="K780" s="363">
        <v>4.0</v>
      </c>
      <c r="L780" s="365" t="str">
        <v>Division B Pawar and do kokrita area Colony No. p.43 block to fit.</v>
      </c>
    </row>
    <row r="781" ht="30.0" customHeight="1">
      <c r="A781" s="83" t="s">
        <v>16192</v>
      </c>
      <c r="B781" s="83">
        <v>43.0</v>
      </c>
      <c r="C781" s="83"/>
      <c r="D781" s="335" t="s">
        <v>16195</v>
      </c>
      <c r="E781" s="363"/>
      <c r="F781" s="363"/>
      <c r="G781" s="363">
        <v>4.0</v>
      </c>
      <c r="H781" s="363"/>
      <c r="I781" s="363"/>
      <c r="J781" s="363"/>
      <c r="K781" s="363">
        <v>4.0</v>
      </c>
      <c r="L781" s="365" t="str">
        <v>Division toilets accessible to durarusti at Shanti Colony Jijamata B No. p.43</v>
      </c>
    </row>
    <row r="782">
      <c r="A782" s="83"/>
      <c r="B782" s="83">
        <v>43.0</v>
      </c>
      <c r="C782" s="83"/>
      <c r="D782" s="335"/>
      <c r="E782" s="363"/>
      <c r="F782" s="363"/>
      <c r="G782" s="363"/>
      <c r="H782" s="363"/>
      <c r="I782" s="363"/>
      <c r="J782" s="363"/>
      <c r="K782" s="363"/>
      <c r="L782" s="365" t="str">
        <v/>
      </c>
    </row>
    <row r="783">
      <c r="A783" s="83"/>
      <c r="B783" s="83">
        <v>43.0</v>
      </c>
      <c r="C783" s="83"/>
      <c r="D783" s="335" t="s">
        <v>3590</v>
      </c>
      <c r="E783" s="363">
        <v>12.0</v>
      </c>
      <c r="F783" s="363">
        <v>4.0</v>
      </c>
      <c r="G783" s="363">
        <v>4.0</v>
      </c>
      <c r="H783" s="363"/>
      <c r="I783" s="363"/>
      <c r="J783" s="363"/>
      <c r="K783" s="363">
        <v>20.0</v>
      </c>
      <c r="L783" s="365" t="str">
        <v>Total sum</v>
      </c>
    </row>
    <row r="784">
      <c r="A784" s="83"/>
      <c r="B784" s="83"/>
      <c r="C784" s="83"/>
      <c r="D784" s="335"/>
      <c r="E784" s="363"/>
      <c r="F784" s="363"/>
      <c r="G784" s="363"/>
      <c r="H784" s="363"/>
      <c r="I784" s="363"/>
      <c r="J784" s="363"/>
      <c r="K784" s="363"/>
      <c r="L784" s="365" t="str">
        <v/>
      </c>
    </row>
    <row r="785" ht="30.0" customHeight="1">
      <c r="A785" s="83" t="s">
        <v>16224</v>
      </c>
      <c r="B785" s="83">
        <v>44.0</v>
      </c>
      <c r="C785" s="83"/>
      <c r="D785" s="335" t="s">
        <v>16237</v>
      </c>
      <c r="E785" s="363"/>
      <c r="F785" s="363">
        <v>4.0</v>
      </c>
      <c r="G785" s="363"/>
      <c r="H785" s="363"/>
      <c r="I785" s="363"/>
      <c r="J785" s="363"/>
      <c r="K785" s="363">
        <v>4.0</v>
      </c>
      <c r="L785" s="365" t="str">
        <v>The Division works to repair electrical at No. .44 A gondhalenagara.</v>
      </c>
    </row>
    <row r="786" ht="30.0" customHeight="1">
      <c r="A786" s="83" t="s">
        <v>16239</v>
      </c>
      <c r="B786" s="83">
        <v>44.0</v>
      </c>
      <c r="C786" s="83"/>
      <c r="D786" s="335" t="s">
        <v>16240</v>
      </c>
      <c r="E786" s="363"/>
      <c r="F786" s="363"/>
      <c r="G786" s="363">
        <v>4.0</v>
      </c>
      <c r="H786" s="363"/>
      <c r="I786" s="363"/>
      <c r="J786" s="363"/>
      <c r="K786" s="363">
        <v>4.0</v>
      </c>
      <c r="L786" s="365" t="str">
        <v>Division of Corrections mesh protective kenolavarila in No. .44 B</v>
      </c>
    </row>
    <row r="787">
      <c r="A787" s="83"/>
      <c r="B787" s="83">
        <v>44.0</v>
      </c>
      <c r="C787" s="83"/>
      <c r="D787" s="335"/>
      <c r="E787" s="363"/>
      <c r="F787" s="363"/>
      <c r="G787" s="363"/>
      <c r="H787" s="363"/>
      <c r="I787" s="363"/>
      <c r="J787" s="363"/>
      <c r="K787" s="363"/>
      <c r="L787" s="365" t="str">
        <v/>
      </c>
    </row>
    <row r="788">
      <c r="A788" s="83"/>
      <c r="B788" s="83">
        <v>44.0</v>
      </c>
      <c r="C788" s="83"/>
      <c r="D788" s="335" t="s">
        <v>3590</v>
      </c>
      <c r="E788" s="363"/>
      <c r="F788" s="363">
        <v>4.0</v>
      </c>
      <c r="G788" s="363">
        <v>4.0</v>
      </c>
      <c r="H788" s="363"/>
      <c r="I788" s="363"/>
      <c r="J788" s="363"/>
      <c r="K788" s="363">
        <v>8.0</v>
      </c>
      <c r="L788" s="365" t="str">
        <v>Total sum</v>
      </c>
    </row>
    <row r="789">
      <c r="A789" s="83"/>
      <c r="B789" s="83"/>
      <c r="C789" s="83"/>
      <c r="D789" s="335"/>
      <c r="E789" s="363"/>
      <c r="F789" s="363"/>
      <c r="G789" s="363"/>
      <c r="H789" s="363"/>
      <c r="I789" s="363"/>
      <c r="J789" s="363"/>
      <c r="K789" s="363"/>
      <c r="L789" s="365" t="str">
        <v/>
      </c>
    </row>
    <row r="790" ht="30.0" customHeight="1">
      <c r="A790" s="83" t="s">
        <v>16257</v>
      </c>
      <c r="B790" s="83">
        <v>45.0</v>
      </c>
      <c r="C790" s="83"/>
      <c r="D790" s="335" t="s">
        <v>16258</v>
      </c>
      <c r="E790" s="363"/>
      <c r="F790" s="363">
        <v>4.0</v>
      </c>
      <c r="G790" s="363"/>
      <c r="H790" s="363"/>
      <c r="I790" s="363"/>
      <c r="J790" s="363"/>
      <c r="K790" s="363">
        <v>4.0</v>
      </c>
      <c r="L790" s="365" t="str">
        <v>Division No. .45 A Krishnanagar area lighting to Heaven Park.</v>
      </c>
    </row>
    <row r="791" ht="30.0" customHeight="1">
      <c r="A791" s="83" t="s">
        <v>16261</v>
      </c>
      <c r="B791" s="83">
        <v>45.0</v>
      </c>
      <c r="C791" s="83"/>
      <c r="D791" s="335" t="s">
        <v>16262</v>
      </c>
      <c r="E791" s="363"/>
      <c r="F791" s="363"/>
      <c r="G791" s="363">
        <v>4.0</v>
      </c>
      <c r="H791" s="363"/>
      <c r="I791" s="363"/>
      <c r="J791" s="363"/>
      <c r="K791" s="363">
        <v>4.0</v>
      </c>
      <c r="L791" s="365" t="str">
        <v>The Division works to improve various municipal schools in the B No. No. .45 .190.</v>
      </c>
    </row>
    <row r="792">
      <c r="A792" s="83"/>
      <c r="B792" s="83">
        <v>45.0</v>
      </c>
      <c r="C792" s="83"/>
      <c r="D792" s="335"/>
      <c r="E792" s="363"/>
      <c r="F792" s="363"/>
      <c r="G792" s="363"/>
      <c r="H792" s="363"/>
      <c r="I792" s="363"/>
      <c r="J792" s="363"/>
      <c r="K792" s="363"/>
      <c r="L792" s="365" t="str">
        <v/>
      </c>
    </row>
    <row r="793">
      <c r="A793" s="83"/>
      <c r="B793" s="83">
        <v>45.0</v>
      </c>
      <c r="C793" s="83"/>
      <c r="D793" s="335" t="s">
        <v>3590</v>
      </c>
      <c r="E793" s="363"/>
      <c r="F793" s="363">
        <v>4.0</v>
      </c>
      <c r="G793" s="363">
        <v>4.0</v>
      </c>
      <c r="H793" s="363"/>
      <c r="I793" s="363"/>
      <c r="J793" s="363"/>
      <c r="K793" s="363">
        <v>8.0</v>
      </c>
      <c r="L793" s="365" t="str">
        <v>Total sum</v>
      </c>
    </row>
    <row r="794">
      <c r="A794" s="83"/>
      <c r="B794" s="83"/>
      <c r="C794" s="83"/>
      <c r="D794" s="335"/>
      <c r="E794" s="363"/>
      <c r="F794" s="363"/>
      <c r="G794" s="363"/>
      <c r="H794" s="363"/>
      <c r="I794" s="363"/>
      <c r="J794" s="363"/>
      <c r="K794" s="363"/>
      <c r="L794" s="365" t="str">
        <v/>
      </c>
    </row>
    <row r="795">
      <c r="A795" s="83"/>
      <c r="B795" s="83"/>
      <c r="C795" s="83"/>
      <c r="D795" s="335" t="s">
        <v>9806</v>
      </c>
      <c r="E795" s="363">
        <v>12.0</v>
      </c>
      <c r="F795" s="363">
        <v>16.0</v>
      </c>
      <c r="G795" s="363">
        <v>16.0</v>
      </c>
      <c r="H795" s="363"/>
      <c r="I795" s="363"/>
      <c r="J795" s="363"/>
      <c r="K795" s="363">
        <v>44.0</v>
      </c>
      <c r="L795" s="365" t="str">
        <v>Inspector regional office coming sum</v>
      </c>
    </row>
    <row r="796" ht="15.75" customHeight="1">
      <c r="A796" s="154"/>
      <c r="B796" s="154"/>
      <c r="C796" s="154"/>
      <c r="D796" s="370"/>
      <c r="E796" s="371"/>
      <c r="F796" s="371"/>
      <c r="G796" s="371"/>
      <c r="H796" s="371"/>
      <c r="I796" s="371"/>
      <c r="J796" s="371"/>
      <c r="K796" s="371"/>
      <c r="L796" s="365" t="str">
        <v/>
      </c>
    </row>
    <row r="797" ht="15.75" customHeight="1">
      <c r="A797" s="83"/>
      <c r="B797" s="83"/>
      <c r="C797" s="83"/>
      <c r="D797" s="335" t="s">
        <v>9809</v>
      </c>
      <c r="E797" s="363"/>
      <c r="F797" s="363"/>
      <c r="G797" s="363"/>
      <c r="H797" s="363"/>
      <c r="I797" s="363"/>
      <c r="J797" s="363"/>
      <c r="K797" s="363"/>
      <c r="L797" s="365" t="str">
        <v>Bibwewadi regional office</v>
      </c>
    </row>
    <row r="798">
      <c r="A798" s="83"/>
      <c r="B798" s="83"/>
      <c r="C798" s="83"/>
      <c r="D798" s="335"/>
      <c r="E798" s="363"/>
      <c r="F798" s="363"/>
      <c r="G798" s="363"/>
      <c r="H798" s="363"/>
      <c r="I798" s="363"/>
      <c r="J798" s="363"/>
      <c r="K798" s="363"/>
      <c r="L798" s="365" t="str">
        <v/>
      </c>
    </row>
    <row r="799">
      <c r="A799" s="83" t="s">
        <v>16302</v>
      </c>
      <c r="B799" s="83">
        <v>64.0</v>
      </c>
      <c r="C799" s="83"/>
      <c r="D799" s="335" t="s">
        <v>16306</v>
      </c>
      <c r="E799" s="363">
        <v>4.0</v>
      </c>
      <c r="F799" s="363"/>
      <c r="G799" s="363"/>
      <c r="H799" s="363"/>
      <c r="I799" s="363"/>
      <c r="J799" s="363"/>
      <c r="K799" s="363">
        <v>4.0</v>
      </c>
      <c r="L799" s="365" t="str">
        <v>Punavala Park area to Concrete roads and saidapatti</v>
      </c>
    </row>
    <row r="800">
      <c r="A800" s="83" t="s">
        <v>16311</v>
      </c>
      <c r="B800" s="83">
        <v>64.0</v>
      </c>
      <c r="C800" s="83"/>
      <c r="D800" s="335" t="s">
        <v>16314</v>
      </c>
      <c r="E800" s="363"/>
      <c r="F800" s="363"/>
      <c r="G800" s="363"/>
      <c r="H800" s="363">
        <v>4.0</v>
      </c>
      <c r="I800" s="363"/>
      <c r="J800" s="363"/>
      <c r="K800" s="363">
        <v>4.0</v>
      </c>
      <c r="L800" s="365" t="str">
        <v>Saplings vineyard repair works to the school accessible toilet.</v>
      </c>
    </row>
    <row r="801">
      <c r="A801" s="83" t="s">
        <v>16318</v>
      </c>
      <c r="B801" s="83">
        <v>64.0</v>
      </c>
      <c r="C801" s="83"/>
      <c r="D801" s="335" t="s">
        <v>16321</v>
      </c>
      <c r="E801" s="363"/>
      <c r="F801" s="363"/>
      <c r="G801" s="363"/>
      <c r="H801" s="363">
        <v>4.0</v>
      </c>
      <c r="I801" s="363"/>
      <c r="J801" s="363"/>
      <c r="K801" s="363">
        <v>4.0</v>
      </c>
      <c r="L801" s="365" t="str">
        <v>Works to repair toilets accessible kenolajavalila.</v>
      </c>
    </row>
    <row r="802" ht="30.0" customHeight="1">
      <c r="A802" s="83" t="s">
        <v>16326</v>
      </c>
      <c r="B802" s="83">
        <v>64.0</v>
      </c>
      <c r="C802" s="83"/>
      <c r="D802" s="335" t="s">
        <v>16328</v>
      </c>
      <c r="E802" s="363"/>
      <c r="F802" s="363"/>
      <c r="G802" s="363"/>
      <c r="H802" s="363"/>
      <c r="I802" s="363"/>
      <c r="J802" s="363">
        <v>4.0</v>
      </c>
      <c r="K802" s="363">
        <v>4.0</v>
      </c>
      <c r="L802" s="365" t="str">
        <v>To remove the line, and kamkritikarana drainage area tamboli way.</v>
      </c>
    </row>
    <row r="803" ht="30.0" customHeight="1">
      <c r="A803" s="83" t="s">
        <v>16335</v>
      </c>
      <c r="B803" s="83">
        <v>64.0</v>
      </c>
      <c r="C803" s="83"/>
      <c r="D803" s="335" t="s">
        <v>16336</v>
      </c>
      <c r="E803" s="363"/>
      <c r="F803" s="363"/>
      <c r="G803" s="363"/>
      <c r="H803" s="363"/>
      <c r="I803" s="363"/>
      <c r="J803" s="363">
        <v>4.0</v>
      </c>
      <c r="K803" s="363">
        <v>4.0</v>
      </c>
      <c r="L803" s="365" t="str">
        <v>Putting Line Drainage Canal area easy to deploy toilet.</v>
      </c>
    </row>
    <row r="804" ht="30.0" customHeight="1">
      <c r="A804" s="83" t="s">
        <v>16342</v>
      </c>
      <c r="B804" s="83">
        <v>64.0</v>
      </c>
      <c r="C804" s="83"/>
      <c r="D804" s="335" t="s">
        <v>16345</v>
      </c>
      <c r="E804" s="363"/>
      <c r="F804" s="363"/>
      <c r="G804" s="363"/>
      <c r="H804" s="363"/>
      <c r="I804" s="363"/>
      <c r="J804" s="363">
        <v>4.0</v>
      </c>
      <c r="K804" s="363">
        <v>4.0</v>
      </c>
      <c r="L804" s="365" t="str">
        <v>Dr. Babasaheb Ambedkar davakhanyasamorila to deploy kamkritikarana court Bapu khude line removal and drainage way</v>
      </c>
    </row>
    <row r="805" ht="30.0" customHeight="1">
      <c r="A805" s="83" t="s">
        <v>16350</v>
      </c>
      <c r="B805" s="83">
        <v>64.0</v>
      </c>
      <c r="C805" s="83"/>
      <c r="D805" s="335" t="s">
        <v>16351</v>
      </c>
      <c r="E805" s="363"/>
      <c r="F805" s="363"/>
      <c r="G805" s="363">
        <v>4.0</v>
      </c>
      <c r="H805" s="363"/>
      <c r="I805" s="363"/>
      <c r="J805" s="363"/>
      <c r="K805" s="363">
        <v>4.0</v>
      </c>
      <c r="L805" s="365" t="str">
        <v>Chandrakant garage forecourt garden and they do work related road divider at haidaparka Society.</v>
      </c>
    </row>
    <row r="806">
      <c r="A806" s="83"/>
      <c r="B806" s="83">
        <v>64.0</v>
      </c>
      <c r="C806" s="83"/>
      <c r="D806" s="335"/>
      <c r="E806" s="363"/>
      <c r="F806" s="363"/>
      <c r="G806" s="363"/>
      <c r="H806" s="363"/>
      <c r="I806" s="363"/>
      <c r="J806" s="363"/>
      <c r="K806" s="363"/>
      <c r="L806" s="365" t="str">
        <v/>
      </c>
    </row>
    <row r="807">
      <c r="A807" s="83"/>
      <c r="B807" s="83">
        <v>64.0</v>
      </c>
      <c r="C807" s="83"/>
      <c r="D807" s="335" t="s">
        <v>3590</v>
      </c>
      <c r="E807" s="363">
        <v>4.0</v>
      </c>
      <c r="F807" s="363"/>
      <c r="G807" s="363">
        <v>4.0</v>
      </c>
      <c r="H807" s="363">
        <v>8.0</v>
      </c>
      <c r="I807" s="363"/>
      <c r="J807" s="363">
        <v>12.0</v>
      </c>
      <c r="K807" s="363">
        <v>28.0</v>
      </c>
      <c r="L807" s="365" t="str">
        <v>Total sum</v>
      </c>
    </row>
    <row r="808">
      <c r="A808" s="83"/>
      <c r="B808" s="83"/>
      <c r="C808" s="83"/>
      <c r="D808" s="335"/>
      <c r="E808" s="363"/>
      <c r="F808" s="363"/>
      <c r="G808" s="363"/>
      <c r="H808" s="363"/>
      <c r="I808" s="363"/>
      <c r="J808" s="363"/>
      <c r="K808" s="363"/>
      <c r="L808" s="365" t="str">
        <v/>
      </c>
    </row>
    <row r="809" ht="30.0" customHeight="1">
      <c r="A809" s="83" t="s">
        <v>16382</v>
      </c>
      <c r="B809" s="83">
        <v>70.0</v>
      </c>
      <c r="C809" s="83"/>
      <c r="D809" s="335" t="s">
        <v>16384</v>
      </c>
      <c r="E809" s="363">
        <v>4.0</v>
      </c>
      <c r="F809" s="363"/>
      <c r="G809" s="363"/>
      <c r="H809" s="363"/>
      <c r="I809" s="363"/>
      <c r="J809" s="363"/>
      <c r="K809" s="363">
        <v>4.0</v>
      </c>
      <c r="L809" s="365" t="str">
        <v>And lay the rubber stopper in a variety of places to kamkritikarana Division 70.</v>
      </c>
    </row>
    <row r="810" ht="30.0" customHeight="1">
      <c r="A810" s="83" t="s">
        <v>16389</v>
      </c>
      <c r="B810" s="83">
        <v>70.0</v>
      </c>
      <c r="C810" s="83"/>
      <c r="D810" s="335" t="s">
        <v>16390</v>
      </c>
      <c r="E810" s="363"/>
      <c r="F810" s="363"/>
      <c r="G810" s="363"/>
      <c r="H810" s="363"/>
      <c r="I810" s="363"/>
      <c r="J810" s="363">
        <v>4.0</v>
      </c>
      <c r="K810" s="363">
        <v>4.0</v>
      </c>
      <c r="L810" s="365" t="str">
        <v>Ward no. 70 different locations in the drainage chamber and remove the drainage line to be repaired.</v>
      </c>
    </row>
    <row r="811" ht="30.0" customHeight="1">
      <c r="A811" s="83" t="s">
        <v>16396</v>
      </c>
      <c r="B811" s="83">
        <v>70.0</v>
      </c>
      <c r="C811" s="83"/>
      <c r="D811" s="335" t="s">
        <v>16398</v>
      </c>
      <c r="E811" s="363"/>
      <c r="F811" s="363"/>
      <c r="G811" s="363">
        <v>4.0</v>
      </c>
      <c r="H811" s="363"/>
      <c r="I811" s="363"/>
      <c r="J811" s="363"/>
      <c r="K811" s="363">
        <v>4.0</v>
      </c>
      <c r="L811" s="365" t="str">
        <v>Lay out bolam iron gates at the internal colonies in Indiranagar.</v>
      </c>
    </row>
    <row r="812">
      <c r="A812" s="83" t="s">
        <v>16405</v>
      </c>
      <c r="B812" s="83">
        <v>70.0</v>
      </c>
      <c r="C812" s="83"/>
      <c r="D812" s="335" t="s">
        <v>16406</v>
      </c>
      <c r="E812" s="363"/>
      <c r="F812" s="363">
        <v>4.0</v>
      </c>
      <c r="G812" s="363"/>
      <c r="H812" s="363"/>
      <c r="I812" s="363"/>
      <c r="J812" s="363"/>
      <c r="K812" s="363">
        <v>4.0</v>
      </c>
      <c r="L812" s="365" t="str">
        <v>Division 70 in a variety of places elaidi Fitting to fit.</v>
      </c>
    </row>
    <row r="813" ht="30.0" customHeight="1">
      <c r="A813" s="83" t="s">
        <v>16412</v>
      </c>
      <c r="B813" s="83">
        <v>70.0</v>
      </c>
      <c r="C813" s="83"/>
      <c r="D813" s="335" t="s">
        <v>16413</v>
      </c>
      <c r="E813" s="363"/>
      <c r="F813" s="363">
        <v>4.0</v>
      </c>
      <c r="G813" s="363"/>
      <c r="H813" s="363"/>
      <c r="I813" s="363"/>
      <c r="J813" s="363"/>
      <c r="K813" s="363">
        <v>4.0</v>
      </c>
      <c r="L813" s="365" t="str">
        <v>Empty habitation, entire Hall Street Light Pole area to lay the lights.</v>
      </c>
    </row>
    <row r="814" ht="30.0" customHeight="1">
      <c r="A814" s="83" t="s">
        <v>16418</v>
      </c>
      <c r="B814" s="83">
        <v>70.0</v>
      </c>
      <c r="C814" s="83"/>
      <c r="D814" s="335" t="s">
        <v>16419</v>
      </c>
      <c r="E814" s="363"/>
      <c r="F814" s="363"/>
      <c r="G814" s="363">
        <v>4.0</v>
      </c>
      <c r="H814" s="363"/>
      <c r="I814" s="363"/>
      <c r="J814" s="363"/>
      <c r="K814" s="363">
        <v>4.0</v>
      </c>
      <c r="L814" s="365" t="str">
        <v>Division 70 in a variety of places to ride the iron all those lay people</v>
      </c>
    </row>
    <row r="815" ht="30.0" customHeight="1">
      <c r="A815" s="83" t="s">
        <v>16424</v>
      </c>
      <c r="B815" s="83">
        <v>70.0</v>
      </c>
      <c r="C815" s="83"/>
      <c r="D815" s="335" t="s">
        <v>16426</v>
      </c>
      <c r="E815" s="363"/>
      <c r="F815" s="363"/>
      <c r="G815" s="363">
        <v>4.0</v>
      </c>
      <c r="H815" s="363"/>
      <c r="I815" s="363"/>
      <c r="J815" s="363"/>
      <c r="K815" s="363">
        <v>4.0</v>
      </c>
      <c r="L815" s="365" t="str">
        <v>Sambhajinagar and to lay the floor in various places and at various developmental works cavhananagara.</v>
      </c>
    </row>
    <row r="816">
      <c r="A816" s="83" t="s">
        <v>16430</v>
      </c>
      <c r="B816" s="83">
        <v>70.0</v>
      </c>
      <c r="C816" s="83"/>
      <c r="D816" s="335" t="s">
        <v>16431</v>
      </c>
      <c r="E816" s="363"/>
      <c r="F816" s="363"/>
      <c r="G816" s="363">
        <v>4.0</v>
      </c>
      <c r="H816" s="363"/>
      <c r="I816" s="363"/>
      <c r="J816" s="363"/>
      <c r="K816" s="363">
        <v>4.0</v>
      </c>
      <c r="L816" s="365" t="str">
        <v>Works to develop the park Indiranagar bauddhaviharajavalila.</v>
      </c>
    </row>
    <row r="817">
      <c r="A817" s="83"/>
      <c r="B817" s="83">
        <v>70.0</v>
      </c>
      <c r="C817" s="83"/>
      <c r="D817" s="335"/>
      <c r="E817" s="363"/>
      <c r="F817" s="363"/>
      <c r="G817" s="363"/>
      <c r="H817" s="363"/>
      <c r="I817" s="363"/>
      <c r="J817" s="363"/>
      <c r="K817" s="363"/>
      <c r="L817" s="365" t="str">
        <v/>
      </c>
    </row>
    <row r="818">
      <c r="A818" s="83"/>
      <c r="B818" s="83">
        <v>70.0</v>
      </c>
      <c r="C818" s="83"/>
      <c r="D818" s="335" t="s">
        <v>3590</v>
      </c>
      <c r="E818" s="363">
        <v>4.0</v>
      </c>
      <c r="F818" s="363">
        <v>8.0</v>
      </c>
      <c r="G818" s="363">
        <v>16.0</v>
      </c>
      <c r="H818" s="363"/>
      <c r="I818" s="363"/>
      <c r="J818" s="363">
        <v>4.0</v>
      </c>
      <c r="K818" s="363">
        <v>32.0</v>
      </c>
      <c r="L818" s="365" t="str">
        <v>Total sum</v>
      </c>
    </row>
    <row r="819">
      <c r="A819" s="83"/>
      <c r="B819" s="83"/>
      <c r="C819" s="83"/>
      <c r="D819" s="335"/>
      <c r="E819" s="363"/>
      <c r="F819" s="363"/>
      <c r="G819" s="363"/>
      <c r="H819" s="363"/>
      <c r="I819" s="363"/>
      <c r="J819" s="363"/>
      <c r="K819" s="363"/>
      <c r="L819" s="365" t="str">
        <v/>
      </c>
    </row>
    <row r="820" ht="30.0" customHeight="1">
      <c r="A820" s="83" t="s">
        <v>16452</v>
      </c>
      <c r="B820" s="83">
        <v>71.0</v>
      </c>
      <c r="C820" s="83"/>
      <c r="D820" s="335" t="s">
        <v>16453</v>
      </c>
      <c r="E820" s="363">
        <v>4.0</v>
      </c>
      <c r="F820" s="363"/>
      <c r="G820" s="363"/>
      <c r="H820" s="363"/>
      <c r="I820" s="363"/>
      <c r="J820" s="363"/>
      <c r="K820" s="363">
        <v>4.0</v>
      </c>
      <c r="L820" s="365" t="str">
        <v>No way in Ambedkarnagar. 1 to 20 gallibola Concrete.</v>
      </c>
    </row>
    <row r="821" ht="30.0" customHeight="1">
      <c r="A821" s="83" t="s">
        <v>16458</v>
      </c>
      <c r="B821" s="83">
        <v>71.0</v>
      </c>
      <c r="C821" s="83"/>
      <c r="D821" s="335" t="s">
        <v>16461</v>
      </c>
      <c r="E821" s="363">
        <v>4.0</v>
      </c>
      <c r="F821" s="363"/>
      <c r="G821" s="363"/>
      <c r="H821" s="363"/>
      <c r="I821" s="363"/>
      <c r="J821" s="363"/>
      <c r="K821" s="363">
        <v>4.0</v>
      </c>
      <c r="L821" s="365" t="str">
        <v>To cement concrete works in the way in Prem Nagar mouth.</v>
      </c>
    </row>
    <row r="822" ht="30.0" customHeight="1">
      <c r="A822" s="83" t="s">
        <v>16465</v>
      </c>
      <c r="B822" s="83">
        <v>71.0</v>
      </c>
      <c r="C822" s="83"/>
      <c r="D822" s="335" t="s">
        <v>16467</v>
      </c>
      <c r="E822" s="363"/>
      <c r="F822" s="363"/>
      <c r="G822" s="363"/>
      <c r="H822" s="363">
        <v>4.0</v>
      </c>
      <c r="I822" s="363"/>
      <c r="J822" s="363"/>
      <c r="K822" s="363">
        <v>4.0</v>
      </c>
      <c r="L822" s="365" t="str">
        <v>Works to repair toilets accessible Prem Nagar colony.</v>
      </c>
    </row>
    <row r="823" ht="30.0" customHeight="1">
      <c r="A823" s="83" t="s">
        <v>16472</v>
      </c>
      <c r="B823" s="83">
        <v>71.0</v>
      </c>
      <c r="C823" s="83"/>
      <c r="D823" s="335" t="s">
        <v>16474</v>
      </c>
      <c r="E823" s="363"/>
      <c r="F823" s="363"/>
      <c r="G823" s="363"/>
      <c r="H823" s="363">
        <v>4.0</v>
      </c>
      <c r="I823" s="363"/>
      <c r="J823" s="363"/>
      <c r="K823" s="363">
        <v>4.0</v>
      </c>
      <c r="L823" s="365" t="str">
        <v>Prem Nagar Colony repair works to market yardamadhila female toilets.</v>
      </c>
    </row>
    <row r="824" ht="30.0" customHeight="1">
      <c r="A824" s="83" t="s">
        <v>16478</v>
      </c>
      <c r="B824" s="83">
        <v>71.0</v>
      </c>
      <c r="C824" s="83"/>
      <c r="D824" s="335" t="s">
        <v>16479</v>
      </c>
      <c r="E824" s="363"/>
      <c r="F824" s="363"/>
      <c r="G824" s="363"/>
      <c r="H824" s="363">
        <v>4.0</v>
      </c>
      <c r="I824" s="363"/>
      <c r="J824" s="363"/>
      <c r="K824" s="363">
        <v>4.0</v>
      </c>
      <c r="L824" s="365" t="str">
        <v>Bibwewadi public toilet at the settlement Anandnagar Road Kondhwa Corrections above.</v>
      </c>
    </row>
    <row r="825" ht="30.0" customHeight="1">
      <c r="A825" s="83" t="s">
        <v>16484</v>
      </c>
      <c r="B825" s="83">
        <v>71.0</v>
      </c>
      <c r="C825" s="83"/>
      <c r="D825" s="335" t="s">
        <v>16485</v>
      </c>
      <c r="E825" s="363"/>
      <c r="F825" s="363"/>
      <c r="G825" s="363"/>
      <c r="H825" s="363">
        <v>4.0</v>
      </c>
      <c r="I825" s="363"/>
      <c r="J825" s="363"/>
      <c r="K825" s="363">
        <v>4.0</v>
      </c>
      <c r="L825" s="365" t="str">
        <v>The owner able to repair Bibwewadi oeta service mandalamagila toilet</v>
      </c>
    </row>
    <row r="826" ht="30.0" customHeight="1">
      <c r="A826" s="83" t="s">
        <v>16490</v>
      </c>
      <c r="B826" s="83">
        <v>71.0</v>
      </c>
      <c r="C826" s="83"/>
      <c r="D826" s="335" t="s">
        <v>16493</v>
      </c>
      <c r="E826" s="363"/>
      <c r="F826" s="363"/>
      <c r="G826" s="363"/>
      <c r="H826" s="363"/>
      <c r="I826" s="363"/>
      <c r="J826" s="363">
        <v>4.0</v>
      </c>
      <c r="K826" s="363">
        <v>4.0</v>
      </c>
      <c r="L826" s="365" t="str">
        <v>Chamber works to repair drainage area ambedakaranagaramadhila way number 1 to 20.</v>
      </c>
    </row>
    <row r="827" ht="30.0" customHeight="1">
      <c r="A827" s="83" t="s">
        <v>16496</v>
      </c>
      <c r="B827" s="83">
        <v>71.0</v>
      </c>
      <c r="C827" s="83"/>
      <c r="D827" s="335" t="s">
        <v>16498</v>
      </c>
      <c r="E827" s="363"/>
      <c r="F827" s="363"/>
      <c r="G827" s="363"/>
      <c r="H827" s="363"/>
      <c r="I827" s="363"/>
      <c r="J827" s="363">
        <v>4.0</v>
      </c>
      <c r="K827" s="363">
        <v>4.0</v>
      </c>
      <c r="L827" s="365" t="str">
        <v>Lairna drainage works to repair the streets under the Bibwewadi terrace.</v>
      </c>
    </row>
    <row r="828">
      <c r="A828" s="83"/>
      <c r="B828" s="83">
        <v>71.0</v>
      </c>
      <c r="C828" s="83"/>
      <c r="D828" s="335" t="s">
        <v>3590</v>
      </c>
      <c r="E828" s="363">
        <v>8.0</v>
      </c>
      <c r="F828" s="363"/>
      <c r="G828" s="363"/>
      <c r="H828" s="363">
        <v>16.0</v>
      </c>
      <c r="I828" s="363"/>
      <c r="J828" s="363">
        <v>8.0</v>
      </c>
      <c r="K828" s="363">
        <v>32.0</v>
      </c>
      <c r="L828" s="365" t="str">
        <v>Total sum</v>
      </c>
    </row>
    <row r="829" ht="15.75" customHeight="1">
      <c r="A829" s="154"/>
      <c r="B829" s="154"/>
      <c r="C829" s="154"/>
      <c r="D829" s="370"/>
      <c r="E829" s="371"/>
      <c r="F829" s="371"/>
      <c r="G829" s="371"/>
      <c r="H829" s="371"/>
      <c r="I829" s="371"/>
      <c r="J829" s="371"/>
      <c r="K829" s="371"/>
      <c r="L829" s="365" t="str">
        <v/>
      </c>
    </row>
    <row r="830" ht="15.75" customHeight="1">
      <c r="A830" s="83" t="s">
        <v>16512</v>
      </c>
      <c r="B830" s="83">
        <v>72.0</v>
      </c>
      <c r="C830" s="83"/>
      <c r="D830" s="335" t="s">
        <v>16514</v>
      </c>
      <c r="E830" s="363">
        <v>4.0</v>
      </c>
      <c r="F830" s="363"/>
      <c r="G830" s="363"/>
      <c r="H830" s="363"/>
      <c r="I830" s="363"/>
      <c r="J830" s="363"/>
      <c r="K830" s="363">
        <v>4.0</v>
      </c>
      <c r="L830" s="365" t="str">
        <v>To kamekrita at padamavati cultural buildings</v>
      </c>
    </row>
    <row r="831">
      <c r="A831" s="83" t="s">
        <v>16518</v>
      </c>
      <c r="B831" s="83">
        <v>72.0</v>
      </c>
      <c r="C831" s="83"/>
      <c r="D831" s="335" t="s">
        <v>16519</v>
      </c>
      <c r="E831" s="363">
        <v>4.0</v>
      </c>
      <c r="F831" s="363"/>
      <c r="G831" s="363"/>
      <c r="H831" s="363"/>
      <c r="I831" s="363"/>
      <c r="J831" s="363"/>
      <c r="K831" s="363">
        <v>4.0</v>
      </c>
      <c r="L831" s="365" t="str">
        <v>B / 52 Nice to deploy kokrita camp at tranjhista</v>
      </c>
    </row>
    <row r="832">
      <c r="A832" s="83" t="s">
        <v>16523</v>
      </c>
      <c r="B832" s="83">
        <v>72.0</v>
      </c>
      <c r="C832" s="83"/>
      <c r="D832" s="335" t="s">
        <v>16525</v>
      </c>
      <c r="E832" s="363">
        <v>4.0</v>
      </c>
      <c r="F832" s="363"/>
      <c r="G832" s="363"/>
      <c r="H832" s="363"/>
      <c r="I832" s="363"/>
      <c r="J832" s="363"/>
      <c r="K832" s="363">
        <v>4.0</v>
      </c>
      <c r="L832" s="365" t="str">
        <v>Concrete roads in the area to be explored tenement.</v>
      </c>
    </row>
    <row r="833">
      <c r="A833" s="83" t="s">
        <v>16529</v>
      </c>
      <c r="B833" s="83">
        <v>72.0</v>
      </c>
      <c r="C833" s="83"/>
      <c r="D833" s="335" t="s">
        <v>16530</v>
      </c>
      <c r="E833" s="363">
        <v>4.0</v>
      </c>
      <c r="F833" s="363"/>
      <c r="G833" s="363"/>
      <c r="H833" s="363"/>
      <c r="I833" s="363"/>
      <c r="J833" s="363"/>
      <c r="K833" s="363">
        <v>4.0</v>
      </c>
      <c r="L833" s="365" t="str">
        <v>Concrete in the area Ambikanagar.</v>
      </c>
    </row>
    <row r="834">
      <c r="A834" s="83" t="s">
        <v>16535</v>
      </c>
      <c r="B834" s="83">
        <v>72.0</v>
      </c>
      <c r="C834" s="83"/>
      <c r="D834" s="335" t="s">
        <v>16536</v>
      </c>
      <c r="E834" s="363">
        <v>4.0</v>
      </c>
      <c r="F834" s="363"/>
      <c r="G834" s="363"/>
      <c r="H834" s="363"/>
      <c r="I834" s="363"/>
      <c r="J834" s="363"/>
      <c r="K834" s="363">
        <v>4.0</v>
      </c>
      <c r="L834" s="365" t="str">
        <v>Concrete in the area sivarayanagara.</v>
      </c>
    </row>
    <row r="835">
      <c r="A835" s="83" t="s">
        <v>16541</v>
      </c>
      <c r="B835" s="83">
        <v>72.0</v>
      </c>
      <c r="C835" s="83"/>
      <c r="D835" s="335" t="s">
        <v>16542</v>
      </c>
      <c r="E835" s="363"/>
      <c r="F835" s="363"/>
      <c r="G835" s="363"/>
      <c r="H835" s="363"/>
      <c r="I835" s="363"/>
      <c r="J835" s="363">
        <v>4.0</v>
      </c>
      <c r="K835" s="363">
        <v>4.0</v>
      </c>
      <c r="L835" s="365" t="str">
        <v>Putting drainage line in the area inhabited jagade</v>
      </c>
    </row>
    <row r="836">
      <c r="A836" s="83" t="s">
        <v>16546</v>
      </c>
      <c r="B836" s="83">
        <v>72.0</v>
      </c>
      <c r="C836" s="83"/>
      <c r="D836" s="335" t="s">
        <v>16548</v>
      </c>
      <c r="E836" s="363"/>
      <c r="F836" s="363"/>
      <c r="G836" s="363"/>
      <c r="H836" s="363"/>
      <c r="I836" s="363"/>
      <c r="J836" s="363">
        <v>4.0</v>
      </c>
      <c r="K836" s="363">
        <v>4.0</v>
      </c>
      <c r="L836" s="365" t="str">
        <v>Putting drainage line in the area sreyasanagara</v>
      </c>
    </row>
    <row r="837" ht="30.0" customHeight="1">
      <c r="A837" s="83" t="s">
        <v>16552</v>
      </c>
      <c r="B837" s="83">
        <v>72.0</v>
      </c>
      <c r="C837" s="83"/>
      <c r="D837" s="335" t="s">
        <v>16554</v>
      </c>
      <c r="E837" s="363"/>
      <c r="F837" s="363"/>
      <c r="G837" s="363">
        <v>4.0</v>
      </c>
      <c r="H837" s="363"/>
      <c r="I837" s="363"/>
      <c r="J837" s="363"/>
      <c r="K837" s="363">
        <v>4.0</v>
      </c>
      <c r="L837" s="365" t="str">
        <v>The pedestrian area of ​​road development works to the Indian Super marketamage Nice and think.</v>
      </c>
    </row>
    <row r="838">
      <c r="A838" s="83" t="s">
        <v>16556</v>
      </c>
      <c r="B838" s="83">
        <v>72.0</v>
      </c>
      <c r="C838" s="83"/>
      <c r="D838" s="335" t="s">
        <v>16560</v>
      </c>
      <c r="E838" s="363"/>
      <c r="F838" s="363"/>
      <c r="G838" s="363">
        <v>4.0</v>
      </c>
      <c r="H838" s="363"/>
      <c r="I838" s="363"/>
      <c r="J838" s="363"/>
      <c r="K838" s="363">
        <v>4.0</v>
      </c>
      <c r="L838" s="365" t="str">
        <v>Development works at the upper terrace Buddhists Vihar</v>
      </c>
    </row>
    <row r="839">
      <c r="A839" s="83"/>
      <c r="B839" s="83">
        <v>72.0</v>
      </c>
      <c r="C839" s="83"/>
      <c r="D839" s="335"/>
      <c r="E839" s="363"/>
      <c r="F839" s="363"/>
      <c r="G839" s="363"/>
      <c r="H839" s="363"/>
      <c r="I839" s="363"/>
      <c r="J839" s="363"/>
      <c r="K839" s="363"/>
      <c r="L839" s="365" t="str">
        <v/>
      </c>
    </row>
    <row r="840">
      <c r="A840" s="83"/>
      <c r="B840" s="83">
        <v>72.0</v>
      </c>
      <c r="C840" s="83"/>
      <c r="D840" s="335" t="s">
        <v>3590</v>
      </c>
      <c r="E840" s="363">
        <v>20.0</v>
      </c>
      <c r="F840" s="363"/>
      <c r="G840" s="363">
        <v>8.0</v>
      </c>
      <c r="H840" s="363"/>
      <c r="I840" s="363"/>
      <c r="J840" s="363">
        <v>8.0</v>
      </c>
      <c r="K840" s="363">
        <v>36.0</v>
      </c>
      <c r="L840" s="365" t="str">
        <v>Total sum</v>
      </c>
    </row>
    <row r="841">
      <c r="A841" s="83"/>
      <c r="B841" s="83"/>
      <c r="C841" s="83"/>
      <c r="D841" s="335"/>
      <c r="E841" s="363"/>
      <c r="F841" s="363"/>
      <c r="G841" s="363"/>
      <c r="H841" s="363"/>
      <c r="I841" s="363"/>
      <c r="J841" s="363"/>
      <c r="K841" s="363"/>
      <c r="L841" s="365" t="str">
        <v/>
      </c>
    </row>
    <row r="842">
      <c r="A842" s="83"/>
      <c r="B842" s="83"/>
      <c r="C842" s="83"/>
      <c r="D842" s="335" t="s">
        <v>10666</v>
      </c>
      <c r="E842" s="363">
        <v>36.0</v>
      </c>
      <c r="F842" s="363">
        <v>8.0</v>
      </c>
      <c r="G842" s="363">
        <v>28.0</v>
      </c>
      <c r="H842" s="363">
        <v>24.0</v>
      </c>
      <c r="I842" s="363"/>
      <c r="J842" s="363">
        <v>32.0</v>
      </c>
      <c r="K842" s="363">
        <v>128.0</v>
      </c>
      <c r="L842" s="365" t="str">
        <v>Bibwewadi regional office coming sum</v>
      </c>
    </row>
    <row r="843">
      <c r="A843" s="83"/>
      <c r="B843" s="83"/>
      <c r="C843" s="83"/>
      <c r="D843" s="335"/>
      <c r="E843" s="363"/>
      <c r="F843" s="363"/>
      <c r="G843" s="363"/>
      <c r="H843" s="363"/>
      <c r="I843" s="363"/>
      <c r="J843" s="363"/>
      <c r="K843" s="363"/>
      <c r="L843" s="365" t="str">
        <v/>
      </c>
    </row>
    <row r="844">
      <c r="A844" s="83"/>
      <c r="B844" s="83"/>
      <c r="C844" s="83"/>
      <c r="D844" s="335"/>
      <c r="E844" s="363"/>
      <c r="F844" s="363"/>
      <c r="G844" s="363"/>
      <c r="H844" s="363"/>
      <c r="I844" s="363"/>
      <c r="J844" s="363"/>
      <c r="K844" s="363"/>
      <c r="L844" s="365" t="str">
        <v/>
      </c>
    </row>
    <row r="845">
      <c r="A845" s="83"/>
      <c r="B845" s="83"/>
      <c r="C845" s="83"/>
      <c r="D845" s="335" t="s">
        <v>10684</v>
      </c>
      <c r="E845" s="363"/>
      <c r="F845" s="363"/>
      <c r="G845" s="363"/>
      <c r="H845" s="363"/>
      <c r="I845" s="363"/>
      <c r="J845" s="363"/>
      <c r="K845" s="363"/>
      <c r="L845" s="365" t="str">
        <v>Dhankavadi regional office</v>
      </c>
    </row>
    <row r="846">
      <c r="A846" s="83"/>
      <c r="B846" s="83"/>
      <c r="C846" s="83"/>
      <c r="D846" s="335"/>
      <c r="E846" s="363"/>
      <c r="F846" s="363"/>
      <c r="G846" s="363"/>
      <c r="H846" s="363"/>
      <c r="I846" s="363"/>
      <c r="J846" s="363"/>
      <c r="K846" s="363"/>
      <c r="L846" s="365" t="str">
        <v/>
      </c>
    </row>
    <row r="847" ht="30.0" customHeight="1">
      <c r="A847" s="83" t="s">
        <v>16598</v>
      </c>
      <c r="B847" s="83">
        <v>69.0</v>
      </c>
      <c r="C847" s="83"/>
      <c r="D847" s="335" t="s">
        <v>16600</v>
      </c>
      <c r="E847" s="363"/>
      <c r="F847" s="363"/>
      <c r="G847" s="363">
        <v>4.0</v>
      </c>
      <c r="H847" s="363"/>
      <c r="I847" s="363"/>
      <c r="J847" s="363"/>
      <c r="K847" s="363">
        <v>4.0</v>
      </c>
      <c r="L847" s="365" t="str">
        <v>Ward No. 69 in jhambare Heritage to track lagatacyajage Garden decorations and jogiga</v>
      </c>
    </row>
    <row r="848">
      <c r="A848" s="83"/>
      <c r="B848" s="83">
        <v>69.0</v>
      </c>
      <c r="C848" s="83"/>
      <c r="D848" s="335"/>
      <c r="E848" s="363"/>
      <c r="F848" s="363"/>
      <c r="G848" s="363"/>
      <c r="H848" s="363"/>
      <c r="I848" s="363"/>
      <c r="J848" s="363"/>
      <c r="K848" s="363"/>
      <c r="L848" s="365" t="str">
        <v/>
      </c>
    </row>
    <row r="849">
      <c r="A849" s="83"/>
      <c r="B849" s="83">
        <v>69.0</v>
      </c>
      <c r="C849" s="83"/>
      <c r="D849" s="335" t="s">
        <v>3590</v>
      </c>
      <c r="E849" s="363"/>
      <c r="F849" s="363"/>
      <c r="G849" s="363">
        <v>4.0</v>
      </c>
      <c r="H849" s="363"/>
      <c r="I849" s="363"/>
      <c r="J849" s="363"/>
      <c r="K849" s="363">
        <v>4.0</v>
      </c>
      <c r="L849" s="365" t="str">
        <v>Total sum</v>
      </c>
    </row>
    <row r="850">
      <c r="A850" s="83"/>
      <c r="B850" s="83"/>
      <c r="C850" s="83"/>
      <c r="D850" s="335"/>
      <c r="E850" s="363"/>
      <c r="F850" s="363"/>
      <c r="G850" s="363"/>
      <c r="H850" s="363"/>
      <c r="I850" s="363"/>
      <c r="J850" s="363"/>
      <c r="K850" s="363"/>
      <c r="L850" s="365" t="str">
        <v/>
      </c>
    </row>
    <row r="851" ht="30.0" customHeight="1">
      <c r="A851" s="83" t="s">
        <v>16619</v>
      </c>
      <c r="B851" s="83">
        <v>73.0</v>
      </c>
      <c r="C851" s="83"/>
      <c r="D851" s="335" t="s">
        <v>16621</v>
      </c>
      <c r="E851" s="363"/>
      <c r="F851" s="363">
        <v>3.2</v>
      </c>
      <c r="G851" s="363"/>
      <c r="H851" s="363"/>
      <c r="I851" s="363"/>
      <c r="J851" s="363"/>
      <c r="K851" s="363">
        <v>3.2</v>
      </c>
      <c r="L851" s="365" t="str">
        <v>Ward No. 73, in the Sri Balajinagar Sheikh's house to apply to the Minister of Foreign gharaparyata pathadipa</v>
      </c>
    </row>
    <row r="852" ht="30.0" customHeight="1">
      <c r="A852" s="83" t="s">
        <v>16626</v>
      </c>
      <c r="B852" s="83">
        <v>73.0</v>
      </c>
      <c r="C852" s="83"/>
      <c r="D852" s="335" t="s">
        <v>16628</v>
      </c>
      <c r="E852" s="363"/>
      <c r="F852" s="363">
        <v>3.2</v>
      </c>
      <c r="G852" s="363"/>
      <c r="H852" s="363"/>
      <c r="I852" s="363"/>
      <c r="J852" s="363"/>
      <c r="K852" s="363">
        <v>3.2</v>
      </c>
      <c r="L852" s="365" t="str">
        <v>Ward No. 73, in the area of ​​electrical works Balajinagar Guru Dutt Society</v>
      </c>
    </row>
    <row r="853" ht="75.0" customHeight="1">
      <c r="A853" s="83" t="s">
        <v>16631</v>
      </c>
      <c r="B853" s="83" t="s">
        <v>10911</v>
      </c>
      <c r="C853" s="83"/>
      <c r="D853" s="335" t="s">
        <v>16633</v>
      </c>
      <c r="E853" s="363"/>
      <c r="F853" s="363">
        <v>3.2</v>
      </c>
      <c r="G853" s="363"/>
      <c r="H853" s="363"/>
      <c r="I853" s="363"/>
      <c r="J853" s="363"/>
      <c r="K853" s="363">
        <v>3.2</v>
      </c>
      <c r="L853" s="365" t="str">
        <v>Ward No. 73 Balajinagar Sri Swami samarthakrpa hausiga Society, electrical works at sridharanagara and pathadipa x000D_
Manage to set up and elairdi Light</v>
      </c>
    </row>
    <row r="854" ht="90.0" customHeight="1">
      <c r="A854" s="83" t="s">
        <v>16637</v>
      </c>
      <c r="B854" s="83" t="s">
        <v>10911</v>
      </c>
      <c r="C854" s="83"/>
      <c r="D854" s="335" t="s">
        <v>16641</v>
      </c>
      <c r="E854" s="363"/>
      <c r="F854" s="363">
        <v>4.0</v>
      </c>
      <c r="G854" s="363"/>
      <c r="H854" s="363"/>
      <c r="I854" s="363"/>
      <c r="J854" s="363"/>
      <c r="K854" s="363">
        <v>4.0</v>
      </c>
      <c r="L854" s="365" t="str">
        <v>Ward No. 73 to the house of Mr. Wagmare Balajinagar Mr. demands of gharaparyata street electrical kame x000D_
Do.</v>
      </c>
    </row>
    <row r="855" ht="30.0" customHeight="1">
      <c r="A855" s="83" t="s">
        <v>16647</v>
      </c>
      <c r="B855" s="83">
        <v>73.0</v>
      </c>
      <c r="C855" s="83"/>
      <c r="D855" s="335" t="s">
        <v>16649</v>
      </c>
      <c r="E855" s="363"/>
      <c r="F855" s="363">
        <v>3.2</v>
      </c>
      <c r="G855" s="363"/>
      <c r="H855" s="363"/>
      <c r="I855" s="363"/>
      <c r="J855" s="363"/>
      <c r="K855" s="363">
        <v>3.2</v>
      </c>
      <c r="L855" s="365" t="str">
        <v>About lairta electrical works at the Society of Guru Dutt in Ward No. 73 to Balajinagar</v>
      </c>
    </row>
    <row r="856" ht="45.0" customHeight="1">
      <c r="A856" s="83" t="s">
        <v>16653</v>
      </c>
      <c r="B856" s="83" t="s">
        <v>10911</v>
      </c>
      <c r="C856" s="83"/>
      <c r="D856" s="335" t="s">
        <v>16654</v>
      </c>
      <c r="E856" s="363"/>
      <c r="F856" s="363">
        <v>3.2</v>
      </c>
      <c r="G856" s="363"/>
      <c r="H856" s="363"/>
      <c r="I856" s="363"/>
      <c r="J856" s="363"/>
      <c r="K856" s="363">
        <v>3.2</v>
      </c>
      <c r="L856" s="365" t="str">
        <v>Balajinagar Society shelter in Ward No. 73 to saikrpa Society, electrical works at tomorrow Society</v>
      </c>
    </row>
    <row r="857">
      <c r="A857" s="83"/>
      <c r="B857" s="83">
        <v>73.0</v>
      </c>
      <c r="C857" s="83"/>
      <c r="D857" s="335"/>
      <c r="E857" s="363"/>
      <c r="F857" s="363"/>
      <c r="G857" s="363"/>
      <c r="H857" s="363"/>
      <c r="I857" s="363"/>
      <c r="J857" s="363"/>
      <c r="K857" s="363"/>
      <c r="L857" s="365" t="str">
        <v/>
      </c>
    </row>
    <row r="858">
      <c r="A858" s="83"/>
      <c r="B858" s="83">
        <v>73.0</v>
      </c>
      <c r="C858" s="83"/>
      <c r="D858" s="335" t="s">
        <v>3590</v>
      </c>
      <c r="E858" s="363"/>
      <c r="F858" s="363">
        <v>20.0</v>
      </c>
      <c r="G858" s="363"/>
      <c r="H858" s="363"/>
      <c r="I858" s="363"/>
      <c r="J858" s="363"/>
      <c r="K858" s="363">
        <v>20.0</v>
      </c>
      <c r="L858" s="365" t="str">
        <v>Total sum</v>
      </c>
    </row>
    <row r="859" ht="15.75" customHeight="1">
      <c r="A859" s="154"/>
      <c r="B859" s="154"/>
      <c r="C859" s="154"/>
      <c r="D859" s="370"/>
      <c r="E859" s="371"/>
      <c r="F859" s="371"/>
      <c r="G859" s="371"/>
      <c r="H859" s="371"/>
      <c r="I859" s="371"/>
      <c r="J859" s="371"/>
      <c r="K859" s="371"/>
      <c r="L859" s="365" t="str">
        <v/>
      </c>
    </row>
    <row r="860" ht="45.75" customHeight="1">
      <c r="A860" s="83" t="s">
        <v>16671</v>
      </c>
      <c r="B860" s="83" t="s">
        <v>11160</v>
      </c>
      <c r="C860" s="83"/>
      <c r="D860" s="335" t="s">
        <v>16672</v>
      </c>
      <c r="E860" s="363"/>
      <c r="F860" s="363">
        <v>4.0</v>
      </c>
      <c r="G860" s="363"/>
      <c r="H860" s="363"/>
      <c r="I860" s="363"/>
      <c r="J860" s="363"/>
      <c r="K860" s="363">
        <v>4.0</v>
      </c>
      <c r="L860" s="365" t="str">
        <v>Ward No. 74 in the signet, Srinagar, Keshav complex, pacaratnes, the area at different places electrical LED phitiga to settle and work tadnusagika.</v>
      </c>
    </row>
    <row r="861">
      <c r="A861" s="83"/>
      <c r="B861" s="83">
        <v>74.0</v>
      </c>
      <c r="C861" s="83"/>
      <c r="D861" s="335"/>
      <c r="E861" s="363"/>
      <c r="F861" s="363"/>
      <c r="G861" s="363"/>
      <c r="H861" s="363"/>
      <c r="I861" s="363"/>
      <c r="J861" s="363"/>
      <c r="K861" s="363"/>
      <c r="L861" s="365" t="str">
        <v/>
      </c>
    </row>
    <row r="862">
      <c r="A862" s="83"/>
      <c r="B862" s="83">
        <v>74.0</v>
      </c>
      <c r="C862" s="83"/>
      <c r="D862" s="335" t="s">
        <v>3590</v>
      </c>
      <c r="E862" s="363"/>
      <c r="F862" s="363">
        <v>4.0</v>
      </c>
      <c r="G862" s="363"/>
      <c r="H862" s="363"/>
      <c r="I862" s="363"/>
      <c r="J862" s="363"/>
      <c r="K862" s="363">
        <v>4.0</v>
      </c>
      <c r="L862" s="365" t="str">
        <v>Total sum</v>
      </c>
    </row>
    <row r="863">
      <c r="A863" s="83"/>
      <c r="B863" s="83"/>
      <c r="C863" s="83"/>
      <c r="D863" s="335"/>
      <c r="E863" s="363"/>
      <c r="F863" s="363"/>
      <c r="G863" s="363"/>
      <c r="H863" s="363"/>
      <c r="I863" s="363"/>
      <c r="J863" s="363"/>
      <c r="K863" s="363"/>
      <c r="L863" s="365" t="str">
        <v/>
      </c>
    </row>
    <row r="864" ht="60.0" customHeight="1">
      <c r="A864" s="83" t="s">
        <v>16690</v>
      </c>
      <c r="B864" s="83" t="s">
        <v>11308</v>
      </c>
      <c r="C864" s="83"/>
      <c r="D864" s="335" t="s">
        <v>16691</v>
      </c>
      <c r="E864" s="363"/>
      <c r="F864" s="363"/>
      <c r="G864" s="363">
        <v>3.2</v>
      </c>
      <c r="H864" s="363"/>
      <c r="I864" s="363"/>
      <c r="J864" s="363"/>
      <c r="K864" s="363">
        <v>3.2</v>
      </c>
      <c r="L864" s="365" t="str">
        <v>75 No. 70 in Division sanam, on both sides of the dugada santosanagara at odhaya building that Mr. Jadhav
New pulaparyata religa lay house</v>
      </c>
    </row>
    <row r="865" ht="45.0" customHeight="1">
      <c r="A865" s="83" t="s">
        <v>16697</v>
      </c>
      <c r="B865" s="83" t="s">
        <v>11308</v>
      </c>
      <c r="C865" s="83"/>
      <c r="D865" s="335" t="s">
        <v>16699</v>
      </c>
      <c r="E865" s="363"/>
      <c r="F865" s="363"/>
      <c r="G865" s="363">
        <v>4.0</v>
      </c>
      <c r="H865" s="363"/>
      <c r="I865" s="363"/>
      <c r="J865" s="363"/>
      <c r="K865" s="363">
        <v>4.0</v>
      </c>
      <c r="L865" s="365" t="str">
        <v>75 No. 70 in Division sanam, santosanagara at both sides of the house, and Mr. Wadkar from dugada the building till religa lay odhaya</v>
      </c>
    </row>
    <row r="866">
      <c r="A866" s="83"/>
      <c r="B866" s="83">
        <v>75.0</v>
      </c>
      <c r="C866" s="83"/>
      <c r="D866" s="335"/>
      <c r="E866" s="363"/>
      <c r="F866" s="363"/>
      <c r="G866" s="363"/>
      <c r="H866" s="363"/>
      <c r="I866" s="363"/>
      <c r="J866" s="363"/>
      <c r="K866" s="363"/>
      <c r="L866" s="365" t="str">
        <v/>
      </c>
    </row>
    <row r="867">
      <c r="A867" s="83"/>
      <c r="B867" s="83">
        <v>75.0</v>
      </c>
      <c r="C867" s="83"/>
      <c r="D867" s="335" t="s">
        <v>3590</v>
      </c>
      <c r="E867" s="363"/>
      <c r="F867" s="363"/>
      <c r="G867" s="363">
        <v>7.2</v>
      </c>
      <c r="H867" s="363"/>
      <c r="I867" s="363"/>
      <c r="J867" s="363"/>
      <c r="K867" s="363">
        <v>7.2</v>
      </c>
      <c r="L867" s="365" t="str">
        <v>Total sum</v>
      </c>
    </row>
    <row r="868">
      <c r="A868" s="83"/>
      <c r="B868" s="83"/>
      <c r="C868" s="83"/>
      <c r="D868" s="335"/>
      <c r="E868" s="363"/>
      <c r="F868" s="363"/>
      <c r="G868" s="363"/>
      <c r="H868" s="363"/>
      <c r="I868" s="363"/>
      <c r="J868" s="363"/>
      <c r="K868" s="363"/>
      <c r="L868" s="365" t="str">
        <v/>
      </c>
    </row>
    <row r="869" ht="30.0" customHeight="1">
      <c r="A869" s="83" t="s">
        <v>16713</v>
      </c>
      <c r="B869" s="83">
        <v>76.0</v>
      </c>
      <c r="C869" s="83"/>
      <c r="D869" s="335" t="s">
        <v>16715</v>
      </c>
      <c r="E869" s="363">
        <v>4.0</v>
      </c>
      <c r="F869" s="363"/>
      <c r="G869" s="363"/>
      <c r="H869" s="363"/>
      <c r="I869" s="363"/>
      <c r="J869" s="363"/>
      <c r="K869" s="363">
        <v>4.0</v>
      </c>
      <c r="L869" s="365" t="str">
        <v>Ward No. 76 in sukhasagaranagara part 2, in no way to really roads at .4,5,6</v>
      </c>
    </row>
    <row r="870" ht="30.0" customHeight="1">
      <c r="A870" s="83" t="s">
        <v>16721</v>
      </c>
      <c r="B870" s="83">
        <v>76.0</v>
      </c>
      <c r="C870" s="83"/>
      <c r="D870" s="335" t="s">
        <v>16722</v>
      </c>
      <c r="E870" s="363"/>
      <c r="F870" s="363">
        <v>4.0</v>
      </c>
      <c r="G870" s="363"/>
      <c r="H870" s="363"/>
      <c r="I870" s="363"/>
      <c r="J870" s="363"/>
      <c r="K870" s="363">
        <v>4.0</v>
      </c>
      <c r="L870" s="365" t="str">
        <v>Ward No. 76 in ambamata Chowk area, and to lay hayamasta LED lights</v>
      </c>
    </row>
    <row r="871" ht="30.0" customHeight="1">
      <c r="A871" s="83" t="s">
        <v>16728</v>
      </c>
      <c r="B871" s="83">
        <v>76.0</v>
      </c>
      <c r="C871" s="83"/>
      <c r="D871" s="335" t="s">
        <v>16729</v>
      </c>
      <c r="E871" s="363"/>
      <c r="F871" s="363">
        <v>4.0</v>
      </c>
      <c r="G871" s="363"/>
      <c r="H871" s="363"/>
      <c r="I871" s="363"/>
      <c r="J871" s="363"/>
      <c r="K871" s="363">
        <v>4.0</v>
      </c>
      <c r="L871" s="365" t="str">
        <v>Ward No. 76 in anjikya carving Ganapati temple raise the lights hayamasta area at kadamavada</v>
      </c>
    </row>
    <row r="872" ht="30.0" customHeight="1">
      <c r="A872" s="83" t="s">
        <v>16735</v>
      </c>
      <c r="B872" s="83">
        <v>76.0</v>
      </c>
      <c r="C872" s="83"/>
      <c r="D872" s="335" t="s">
        <v>16736</v>
      </c>
      <c r="E872" s="363"/>
      <c r="F872" s="363">
        <v>3.2</v>
      </c>
      <c r="G872" s="363"/>
      <c r="H872" s="363"/>
      <c r="I872" s="363"/>
      <c r="J872" s="363"/>
      <c r="K872" s="363">
        <v>3.2</v>
      </c>
      <c r="L872" s="365" t="str">
        <v>Ward No. 76 in various places in the area beautified LED fittings to fit</v>
      </c>
    </row>
    <row r="873" ht="30.0" customHeight="1">
      <c r="A873" s="83" t="s">
        <v>16742</v>
      </c>
      <c r="B873" s="83">
        <v>76.0</v>
      </c>
      <c r="C873" s="83"/>
      <c r="D873" s="335" t="s">
        <v>16744</v>
      </c>
      <c r="E873" s="363"/>
      <c r="F873" s="363"/>
      <c r="G873" s="363">
        <v>2.4</v>
      </c>
      <c r="H873" s="363"/>
      <c r="I873" s="363"/>
      <c r="J873" s="363"/>
      <c r="K873" s="363">
        <v>2.4</v>
      </c>
      <c r="L873" s="365" t="str">
        <v>Ward works at No. 76 in the development of various beautified beautified dead there parisaramadhila</v>
      </c>
    </row>
    <row r="874" ht="30.0" customHeight="1">
      <c r="A874" s="83" t="s">
        <v>16749</v>
      </c>
      <c r="B874" s="83">
        <v>76.0</v>
      </c>
      <c r="C874" s="83"/>
      <c r="D874" s="335" t="s">
        <v>16751</v>
      </c>
      <c r="E874" s="363"/>
      <c r="F874" s="363"/>
      <c r="G874" s="363"/>
      <c r="H874" s="363"/>
      <c r="I874" s="363"/>
      <c r="J874" s="363">
        <v>3.2</v>
      </c>
      <c r="K874" s="363">
        <v>3.2</v>
      </c>
      <c r="L874" s="365" t="str">
        <v>Division No. 76 in the sukhasagaranagara 1 to cenalinga odhayala previous foreign Building</v>
      </c>
    </row>
    <row r="875">
      <c r="A875" s="83"/>
      <c r="B875" s="83">
        <v>76.0</v>
      </c>
      <c r="C875" s="83"/>
      <c r="D875" s="335"/>
      <c r="E875" s="363"/>
      <c r="F875" s="363"/>
      <c r="G875" s="363"/>
      <c r="H875" s="363"/>
      <c r="I875" s="363"/>
      <c r="J875" s="363"/>
      <c r="K875" s="363"/>
      <c r="L875" s="365" t="str">
        <v/>
      </c>
    </row>
    <row r="876">
      <c r="A876" s="83"/>
      <c r="B876" s="83">
        <v>76.0</v>
      </c>
      <c r="C876" s="83"/>
      <c r="D876" s="335" t="s">
        <v>3590</v>
      </c>
      <c r="E876" s="363">
        <v>4.0</v>
      </c>
      <c r="F876" s="363">
        <v>11.2</v>
      </c>
      <c r="G876" s="363">
        <v>2.4</v>
      </c>
      <c r="H876" s="363"/>
      <c r="I876" s="363"/>
      <c r="J876" s="363">
        <v>3.2</v>
      </c>
      <c r="K876" s="363">
        <v>20.8</v>
      </c>
      <c r="L876" s="365" t="str">
        <v>Total sum</v>
      </c>
    </row>
    <row r="877">
      <c r="A877" s="83"/>
      <c r="B877" s="83"/>
      <c r="C877" s="83"/>
      <c r="D877" s="335"/>
      <c r="E877" s="363"/>
      <c r="F877" s="363"/>
      <c r="G877" s="363"/>
      <c r="H877" s="363"/>
      <c r="I877" s="363"/>
      <c r="J877" s="363"/>
      <c r="K877" s="363"/>
      <c r="L877" s="365" t="str">
        <v/>
      </c>
    </row>
    <row r="878">
      <c r="A878" s="83"/>
      <c r="B878" s="83"/>
      <c r="C878" s="83"/>
      <c r="D878" s="335" t="s">
        <v>11480</v>
      </c>
      <c r="E878" s="363">
        <v>4.0</v>
      </c>
      <c r="F878" s="363">
        <v>35.2</v>
      </c>
      <c r="G878" s="363">
        <v>13.6</v>
      </c>
      <c r="H878" s="363"/>
      <c r="I878" s="363"/>
      <c r="J878" s="363">
        <v>3.2</v>
      </c>
      <c r="K878" s="363">
        <v>56.0</v>
      </c>
      <c r="L878" s="365" t="str">
        <v>Regional Office coming addition Dhankavadi</v>
      </c>
    </row>
    <row r="879">
      <c r="A879" s="83"/>
      <c r="B879" s="83"/>
      <c r="C879" s="83"/>
      <c r="D879" s="335"/>
      <c r="E879" s="363"/>
      <c r="F879" s="363"/>
      <c r="G879" s="363"/>
      <c r="H879" s="363"/>
      <c r="I879" s="363"/>
      <c r="J879" s="363"/>
      <c r="K879" s="363"/>
      <c r="L879" s="365" t="str">
        <v/>
      </c>
    </row>
    <row r="880">
      <c r="A880" s="83"/>
      <c r="B880" s="83"/>
      <c r="C880" s="83"/>
      <c r="D880" s="335"/>
      <c r="E880" s="363"/>
      <c r="F880" s="363"/>
      <c r="G880" s="363"/>
      <c r="H880" s="363"/>
      <c r="I880" s="363"/>
      <c r="J880" s="363"/>
      <c r="K880" s="363"/>
      <c r="L880" s="365" t="str">
        <v/>
      </c>
    </row>
    <row r="881">
      <c r="A881" s="83"/>
      <c r="B881" s="83"/>
      <c r="C881" s="83"/>
      <c r="D881" s="335" t="s">
        <v>11503</v>
      </c>
      <c r="E881" s="363"/>
      <c r="F881" s="363"/>
      <c r="G881" s="363"/>
      <c r="H881" s="363"/>
      <c r="I881" s="363"/>
      <c r="J881" s="363"/>
      <c r="K881" s="363"/>
      <c r="L881" s="365" t="str">
        <v>Kondhwa spiritually regional office</v>
      </c>
    </row>
    <row r="882">
      <c r="A882" s="83"/>
      <c r="B882" s="83"/>
      <c r="C882" s="83"/>
      <c r="D882" s="335"/>
      <c r="E882" s="363"/>
      <c r="F882" s="363"/>
      <c r="G882" s="363"/>
      <c r="H882" s="363"/>
      <c r="I882" s="363"/>
      <c r="J882" s="363"/>
      <c r="K882" s="363"/>
      <c r="L882" s="365" t="str">
        <v/>
      </c>
    </row>
    <row r="883" ht="30.0" customHeight="1">
      <c r="A883" s="83" t="s">
        <v>16789</v>
      </c>
      <c r="B883" s="83">
        <v>41.0</v>
      </c>
      <c r="C883" s="83"/>
      <c r="D883" s="335" t="s">
        <v>16791</v>
      </c>
      <c r="E883" s="363">
        <v>4.0</v>
      </c>
      <c r="F883" s="363"/>
      <c r="G883" s="363"/>
      <c r="H883" s="363"/>
      <c r="I883" s="363"/>
      <c r="J883" s="363"/>
      <c r="K883" s="363">
        <v>4.0</v>
      </c>
      <c r="L883" s="365" t="str">
        <v>A ganesanagara Sai Seva Ashram to really ward at No. .41</v>
      </c>
    </row>
    <row r="884">
      <c r="A884" s="83" t="s">
        <v>16792</v>
      </c>
      <c r="B884" s="83">
        <v>41.0</v>
      </c>
      <c r="C884" s="83"/>
      <c r="D884" s="335" t="s">
        <v>16793</v>
      </c>
      <c r="E884" s="363"/>
      <c r="F884" s="363"/>
      <c r="G884" s="363">
        <v>4.0</v>
      </c>
      <c r="H884" s="363"/>
      <c r="I884" s="363"/>
      <c r="J884" s="363"/>
      <c r="K884" s="363">
        <v>4.0</v>
      </c>
      <c r="L884" s="365" t="str">
        <v>Division of furniture to a hospital at No. .41</v>
      </c>
    </row>
    <row r="885" ht="30.0" customHeight="1">
      <c r="A885" s="83" t="s">
        <v>16797</v>
      </c>
      <c r="B885" s="83">
        <v>41.0</v>
      </c>
      <c r="C885" s="83"/>
      <c r="D885" s="335" t="s">
        <v>16798</v>
      </c>
      <c r="E885" s="363"/>
      <c r="F885" s="363">
        <v>2.4</v>
      </c>
      <c r="G885" s="363"/>
      <c r="H885" s="363"/>
      <c r="I885" s="363"/>
      <c r="J885" s="363"/>
      <c r="K885" s="363">
        <v>2.4</v>
      </c>
      <c r="L885" s="365" t="str">
        <v>Milind Nagar Ward manage light in a way No.1 and No. 2 .41</v>
      </c>
    </row>
    <row r="886">
      <c r="A886" s="83" t="s">
        <v>16803</v>
      </c>
      <c r="B886" s="83">
        <v>41.0</v>
      </c>
      <c r="C886" s="83"/>
      <c r="D886" s="335" t="s">
        <v>16805</v>
      </c>
      <c r="E886" s="363"/>
      <c r="F886" s="363"/>
      <c r="G886" s="363"/>
      <c r="H886" s="363"/>
      <c r="I886" s="363"/>
      <c r="J886" s="363">
        <v>4.0</v>
      </c>
      <c r="K886" s="363">
        <v>4.0</v>
      </c>
      <c r="L886" s="365" t="str">
        <v>Putting in the drainage line B .41 Division No. dobaravadi</v>
      </c>
    </row>
    <row r="887" ht="30.0" customHeight="1">
      <c r="A887" s="83" t="s">
        <v>16813</v>
      </c>
      <c r="B887" s="83">
        <v>41.0</v>
      </c>
      <c r="C887" s="83"/>
      <c r="D887" s="335" t="s">
        <v>16814</v>
      </c>
      <c r="E887" s="363">
        <v>4.0</v>
      </c>
      <c r="F887" s="363"/>
      <c r="G887" s="363"/>
      <c r="H887" s="363"/>
      <c r="I887" s="363"/>
      <c r="J887" s="363"/>
      <c r="K887" s="363">
        <v>4.0</v>
      </c>
      <c r="L887" s="365" t="str">
        <v>Concrete Division changed to line B at No. .41 Balajinagar</v>
      </c>
    </row>
    <row r="888" ht="15.75" customHeight="1">
      <c r="A888" s="154" t="s">
        <v>16820</v>
      </c>
      <c r="B888" s="154">
        <v>41.0</v>
      </c>
      <c r="C888" s="154"/>
      <c r="D888" s="370" t="s">
        <v>16822</v>
      </c>
      <c r="E888" s="371"/>
      <c r="F888" s="371"/>
      <c r="G888" s="371"/>
      <c r="H888" s="371"/>
      <c r="I888" s="371"/>
      <c r="J888" s="371">
        <v>4.0</v>
      </c>
      <c r="K888" s="371">
        <v>4.0</v>
      </c>
      <c r="L888" s="365" t="str">
        <v>Putting in the drainage line in Division No. .41 B vikasanagara</v>
      </c>
    </row>
    <row r="889" ht="30.75" customHeight="1">
      <c r="A889" s="83" t="s">
        <v>16826</v>
      </c>
      <c r="B889" s="83">
        <v>41.0</v>
      </c>
      <c r="C889" s="83"/>
      <c r="D889" s="335" t="s">
        <v>16827</v>
      </c>
      <c r="E889" s="363"/>
      <c r="F889" s="363">
        <v>2.4</v>
      </c>
      <c r="G889" s="363"/>
      <c r="H889" s="363"/>
      <c r="I889" s="363"/>
      <c r="J889" s="363"/>
      <c r="K889" s="363">
        <v>2.4</v>
      </c>
      <c r="L889" s="365" t="str">
        <v>Ward No. .41 B nigadenagara dobadavadi roost colony dalavinagara etc. Manage light in different locations</v>
      </c>
    </row>
    <row r="890" ht="75.0" customHeight="1">
      <c r="A890" s="83" t="s">
        <v>16834</v>
      </c>
      <c r="B890" s="83" t="s">
        <v>16837</v>
      </c>
      <c r="C890" s="83"/>
      <c r="D890" s="335" t="s">
        <v>16841</v>
      </c>
      <c r="E890" s="363"/>
      <c r="F890" s="363">
        <v>1.6</v>
      </c>
      <c r="G890" s="363"/>
      <c r="H890" s="363"/>
      <c r="I890" s="363"/>
      <c r="J890" s="363"/>
      <c r="K890" s="363">
        <v>1.6</v>
      </c>
      <c r="L890" s="365" t="str">
        <v>Ward No. .41 B emergence of the garden, pavara entaprayajesa, Gulmohar Park, Srinath city, siporeksa company before, laksminarayana x000D_
Society. Manage light in different locations</v>
      </c>
    </row>
    <row r="891">
      <c r="A891" s="83"/>
      <c r="B891" s="83">
        <v>41.0</v>
      </c>
      <c r="C891" s="83"/>
      <c r="D891" s="335"/>
      <c r="E891" s="363"/>
      <c r="F891" s="363"/>
      <c r="G891" s="363"/>
      <c r="H891" s="363"/>
      <c r="I891" s="363"/>
      <c r="J891" s="363"/>
      <c r="K891" s="363"/>
      <c r="L891" s="365" t="str">
        <v/>
      </c>
    </row>
    <row r="892">
      <c r="A892" s="83"/>
      <c r="B892" s="83">
        <v>41.0</v>
      </c>
      <c r="C892" s="83"/>
      <c r="D892" s="335" t="s">
        <v>3590</v>
      </c>
      <c r="E892" s="363">
        <v>8.0</v>
      </c>
      <c r="F892" s="363">
        <v>6.4</v>
      </c>
      <c r="G892" s="363">
        <v>4.0</v>
      </c>
      <c r="H892" s="363"/>
      <c r="I892" s="363"/>
      <c r="J892" s="363">
        <v>8.0</v>
      </c>
      <c r="K892" s="363">
        <v>26.4</v>
      </c>
      <c r="L892" s="365" t="str">
        <v>Total sum</v>
      </c>
    </row>
    <row r="893">
      <c r="A893" s="83"/>
      <c r="B893" s="83"/>
      <c r="C893" s="83"/>
      <c r="D893" s="335"/>
      <c r="E893" s="363"/>
      <c r="F893" s="363"/>
      <c r="G893" s="363"/>
      <c r="H893" s="363"/>
      <c r="I893" s="363"/>
      <c r="J893" s="363"/>
      <c r="K893" s="363"/>
      <c r="L893" s="365" t="str">
        <v/>
      </c>
    </row>
    <row r="894" ht="30.0" customHeight="1">
      <c r="A894" s="83" t="s">
        <v>16857</v>
      </c>
      <c r="B894" s="83">
        <v>46.0</v>
      </c>
      <c r="C894" s="83"/>
      <c r="D894" s="335" t="s">
        <v>16860</v>
      </c>
      <c r="E894" s="363">
        <v>4.0</v>
      </c>
      <c r="F894" s="363"/>
      <c r="G894" s="363"/>
      <c r="H894" s="363"/>
      <c r="I894" s="363"/>
      <c r="J894" s="363"/>
      <c r="K894" s="363">
        <v>4.0</v>
      </c>
      <c r="L894" s="365" t="str">
        <v>Ward No. .46 A sanam .108 / 109 Anandnagar, Vinod Photo Studio, blind to the road from the school's walls</v>
      </c>
    </row>
    <row r="895" ht="30.0" customHeight="1">
      <c r="A895" s="83" t="s">
        <v>16864</v>
      </c>
      <c r="B895" s="83">
        <v>46.0</v>
      </c>
      <c r="C895" s="83"/>
      <c r="D895" s="335" t="s">
        <v>16865</v>
      </c>
      <c r="E895" s="363"/>
      <c r="F895" s="363"/>
      <c r="G895" s="363"/>
      <c r="H895" s="363"/>
      <c r="I895" s="363"/>
      <c r="J895" s="363">
        <v>2.4</v>
      </c>
      <c r="K895" s="363">
        <v>2.4</v>
      </c>
      <c r="L895" s="365" t="str">
        <v>Ward No. .46 A sanam 110 at various locations in the chamber and repairs to the line</v>
      </c>
    </row>
    <row r="896" ht="30.0" customHeight="1">
      <c r="A896" s="83" t="s">
        <v>16870</v>
      </c>
      <c r="B896" s="83">
        <v>46.0</v>
      </c>
      <c r="C896" s="83"/>
      <c r="D896" s="335" t="s">
        <v>16871</v>
      </c>
      <c r="E896" s="363"/>
      <c r="F896" s="363">
        <v>4.0</v>
      </c>
      <c r="G896" s="363"/>
      <c r="H896" s="363"/>
      <c r="I896" s="363"/>
      <c r="J896" s="363"/>
      <c r="K896" s="363">
        <v>4.0</v>
      </c>
      <c r="L896" s="365" t="str">
        <v>Ward manage different light on the streets in a spiritually No. .46</v>
      </c>
    </row>
    <row r="897" ht="30.0" customHeight="1">
      <c r="A897" s="83" t="s">
        <v>16876</v>
      </c>
      <c r="B897" s="83">
        <v>46.0</v>
      </c>
      <c r="C897" s="83"/>
      <c r="D897" s="335" t="s">
        <v>16879</v>
      </c>
      <c r="E897" s="363"/>
      <c r="F897" s="363"/>
      <c r="G897" s="363"/>
      <c r="H897" s="363"/>
      <c r="I897" s="363"/>
      <c r="J897" s="363">
        <v>1.6</v>
      </c>
      <c r="K897" s="363">
        <v>1.6</v>
      </c>
      <c r="L897" s="365" t="str">
        <v>Division of Corrections chambers from a .46 No Surveys and sludge removal</v>
      </c>
    </row>
    <row r="898">
      <c r="A898" s="83" t="s">
        <v>16886</v>
      </c>
      <c r="B898" s="83">
        <v>46.0</v>
      </c>
      <c r="C898" s="83"/>
      <c r="D898" s="335" t="s">
        <v>16887</v>
      </c>
      <c r="E898" s="363"/>
      <c r="F898" s="363">
        <v>2.4</v>
      </c>
      <c r="G898" s="363"/>
      <c r="H898" s="363"/>
      <c r="I898" s="363"/>
      <c r="J898" s="363"/>
      <c r="K898" s="363">
        <v>2.4</v>
      </c>
      <c r="L898" s="365" t="str">
        <v>Division B No. .46 to lighting in the area</v>
      </c>
    </row>
    <row r="899" ht="30.0" customHeight="1">
      <c r="A899" s="83" t="s">
        <v>16894</v>
      </c>
      <c r="B899" s="83">
        <v>46.0</v>
      </c>
      <c r="C899" s="83"/>
      <c r="D899" s="335" t="s">
        <v>16896</v>
      </c>
      <c r="E899" s="363"/>
      <c r="F899" s="363"/>
      <c r="G899" s="363">
        <v>4.0</v>
      </c>
      <c r="H899" s="363"/>
      <c r="I899" s="363"/>
      <c r="J899" s="363"/>
      <c r="K899" s="363">
        <v>4.0</v>
      </c>
      <c r="L899" s="365" t="str">
        <v>The Division works to the development of a variety of school at No. .46 B. Vasudev Balwant Phadke</v>
      </c>
    </row>
    <row r="900" ht="30.0" customHeight="1">
      <c r="A900" s="83" t="s">
        <v>16901</v>
      </c>
      <c r="B900" s="83">
        <v>46.0</v>
      </c>
      <c r="C900" s="83"/>
      <c r="D900" s="335" t="s">
        <v>16902</v>
      </c>
      <c r="E900" s="363">
        <v>4.0</v>
      </c>
      <c r="F900" s="363"/>
      <c r="G900" s="363"/>
      <c r="H900" s="363"/>
      <c r="I900" s="363"/>
      <c r="J900" s="363"/>
      <c r="K900" s="363">
        <v>4.0</v>
      </c>
      <c r="L900" s="365" t="str">
        <v>Concrete cement court area no way to ward .46 B spiritually</v>
      </c>
    </row>
    <row r="901" ht="30.0" customHeight="1">
      <c r="A901" s="83" t="s">
        <v>16907</v>
      </c>
      <c r="B901" s="83">
        <v>46.0</v>
      </c>
      <c r="C901" s="83"/>
      <c r="D901" s="335" t="s">
        <v>18035</v>
      </c>
      <c r="E901" s="363"/>
      <c r="F901" s="363"/>
      <c r="G901" s="363">
        <v>1.6</v>
      </c>
      <c r="H901" s="363"/>
      <c r="I901" s="363"/>
      <c r="J901" s="363"/>
      <c r="K901" s="363">
        <v>1.6</v>
      </c>
      <c r="L901" s="365" t="str">
        <v>The Division works in development at daphanabhumi Christian No. .46 B</v>
      </c>
    </row>
    <row r="902">
      <c r="A902" s="83"/>
      <c r="B902" s="83">
        <v>46.0</v>
      </c>
      <c r="C902" s="83"/>
      <c r="D902" s="335"/>
      <c r="E902" s="363"/>
      <c r="F902" s="363"/>
      <c r="G902" s="363"/>
      <c r="H902" s="363"/>
      <c r="I902" s="363"/>
      <c r="J902" s="363"/>
      <c r="K902" s="363"/>
      <c r="L902" s="365" t="str">
        <v/>
      </c>
    </row>
    <row r="903">
      <c r="A903" s="83"/>
      <c r="B903" s="83">
        <v>46.0</v>
      </c>
      <c r="C903" s="83"/>
      <c r="D903" s="335" t="s">
        <v>3590</v>
      </c>
      <c r="E903" s="363">
        <v>8.0</v>
      </c>
      <c r="F903" s="363">
        <v>6.4</v>
      </c>
      <c r="G903" s="363">
        <v>5.6</v>
      </c>
      <c r="H903" s="363"/>
      <c r="I903" s="363"/>
      <c r="J903" s="363">
        <v>4.0</v>
      </c>
      <c r="K903" s="363">
        <v>24.0</v>
      </c>
      <c r="L903" s="365" t="str">
        <v>Total sum</v>
      </c>
    </row>
    <row r="904">
      <c r="A904" s="83"/>
      <c r="B904" s="83"/>
      <c r="C904" s="83"/>
      <c r="D904" s="335"/>
      <c r="E904" s="363"/>
      <c r="F904" s="363"/>
      <c r="G904" s="363"/>
      <c r="H904" s="363"/>
      <c r="I904" s="363"/>
      <c r="J904" s="363"/>
      <c r="K904" s="363"/>
      <c r="L904" s="365" t="str">
        <v/>
      </c>
    </row>
    <row r="905" ht="30.0" customHeight="1">
      <c r="A905" s="83" t="s">
        <v>18067</v>
      </c>
      <c r="B905" s="83">
        <v>61.0</v>
      </c>
      <c r="C905" s="83"/>
      <c r="D905" s="335" t="s">
        <v>18068</v>
      </c>
      <c r="E905" s="363"/>
      <c r="F905" s="363"/>
      <c r="G905" s="363"/>
      <c r="H905" s="363"/>
      <c r="I905" s="363"/>
      <c r="J905" s="363">
        <v>2.4</v>
      </c>
      <c r="K905" s="363">
        <v>2.4</v>
      </c>
      <c r="L905" s="365" t="str">
        <v>Removal of sediment from a drainage line cleaning Division No. 61</v>
      </c>
    </row>
    <row r="906">
      <c r="A906" s="83" t="s">
        <v>18077</v>
      </c>
      <c r="B906" s="83">
        <v>61.0</v>
      </c>
      <c r="C906" s="83"/>
      <c r="D906" s="335" t="s">
        <v>18078</v>
      </c>
      <c r="E906" s="363"/>
      <c r="F906" s="363"/>
      <c r="G906" s="363"/>
      <c r="H906" s="363"/>
      <c r="I906" s="363"/>
      <c r="J906" s="363">
        <v>1.6</v>
      </c>
      <c r="K906" s="363">
        <v>1.6</v>
      </c>
      <c r="L906" s="365" t="str">
        <v>Ward No. 61 to a different location in the clean wet line</v>
      </c>
    </row>
    <row r="907">
      <c r="A907" s="83" t="s">
        <v>18085</v>
      </c>
      <c r="B907" s="83">
        <v>61.0</v>
      </c>
      <c r="C907" s="83"/>
      <c r="D907" s="335" t="s">
        <v>18087</v>
      </c>
      <c r="E907" s="363">
        <v>4.0</v>
      </c>
      <c r="F907" s="363"/>
      <c r="G907" s="363"/>
      <c r="H907" s="363"/>
      <c r="I907" s="363"/>
      <c r="J907" s="363"/>
      <c r="K907" s="363">
        <v>4.0</v>
      </c>
      <c r="L907" s="365" t="str">
        <v>Ward No. 61 to the pavement near a Natasha inklevha</v>
      </c>
    </row>
    <row r="908" ht="30.0" customHeight="1">
      <c r="A908" s="83" t="s">
        <v>18094</v>
      </c>
      <c r="B908" s="83">
        <v>61.0</v>
      </c>
      <c r="C908" s="83"/>
      <c r="D908" s="335" t="s">
        <v>18097</v>
      </c>
      <c r="E908" s="363">
        <v>4.0</v>
      </c>
      <c r="F908" s="363"/>
      <c r="G908" s="363"/>
      <c r="H908" s="363"/>
      <c r="I908" s="363"/>
      <c r="J908" s="363"/>
      <c r="K908" s="363">
        <v>4.0</v>
      </c>
      <c r="L908" s="365" t="str">
        <v>Ward No. 61 to the pavement in front of a Society Natasha Hill View</v>
      </c>
    </row>
    <row r="909">
      <c r="A909" s="83" t="s">
        <v>18101</v>
      </c>
      <c r="B909" s="83">
        <v>61.0</v>
      </c>
      <c r="C909" s="83"/>
      <c r="D909" s="335" t="s">
        <v>18106</v>
      </c>
      <c r="E909" s="363">
        <v>4.0</v>
      </c>
      <c r="F909" s="363"/>
      <c r="G909" s="363"/>
      <c r="H909" s="363"/>
      <c r="I909" s="363"/>
      <c r="J909" s="363"/>
      <c r="K909" s="363">
        <v>4.0</v>
      </c>
      <c r="L909" s="365" t="str">
        <v>Division purnadambarikarana way to No. 61 B jagatapanagara</v>
      </c>
    </row>
    <row r="910" ht="30.0" customHeight="1">
      <c r="A910" s="83" t="s">
        <v>18113</v>
      </c>
      <c r="B910" s="83">
        <v>61.0</v>
      </c>
      <c r="C910" s="83"/>
      <c r="D910" s="335" t="s">
        <v>18116</v>
      </c>
      <c r="E910" s="363"/>
      <c r="F910" s="363">
        <v>1.6</v>
      </c>
      <c r="G910" s="363"/>
      <c r="H910" s="363"/>
      <c r="I910" s="363"/>
      <c r="J910" s="363"/>
      <c r="K910" s="363">
        <v>1.6</v>
      </c>
      <c r="L910" s="365" t="str">
        <v>Ward No. 61 B to apply the new campus and the old stritalaita changing kedarinagara basaruta</v>
      </c>
    </row>
    <row r="911" ht="30.0" customHeight="1">
      <c r="A911" s="83" t="s">
        <v>18122</v>
      </c>
      <c r="B911" s="83">
        <v>61.0</v>
      </c>
      <c r="C911" s="83"/>
      <c r="D911" s="335" t="s">
        <v>18125</v>
      </c>
      <c r="E911" s="363"/>
      <c r="F911" s="363"/>
      <c r="G911" s="363"/>
      <c r="H911" s="363"/>
      <c r="I911" s="363"/>
      <c r="J911" s="363">
        <v>2.4</v>
      </c>
      <c r="K911" s="363">
        <v>2.4</v>
      </c>
      <c r="L911" s="365" t="str">
        <v>Removal of sediment from drainage line cleaning No. 61 Division B</v>
      </c>
    </row>
    <row r="912">
      <c r="A912" s="83" t="s">
        <v>18132</v>
      </c>
      <c r="B912" s="83">
        <v>61.0</v>
      </c>
      <c r="C912" s="83"/>
      <c r="D912" s="335" t="s">
        <v>18133</v>
      </c>
      <c r="E912" s="363"/>
      <c r="F912" s="363"/>
      <c r="G912" s="363"/>
      <c r="H912" s="363"/>
      <c r="I912" s="363"/>
      <c r="J912" s="363">
        <v>1.6</v>
      </c>
      <c r="K912" s="363">
        <v>1.6</v>
      </c>
      <c r="L912" s="365" t="str">
        <v>Ward No. 61 B-line to clear the rainy different location</v>
      </c>
    </row>
    <row r="913" ht="30.0" customHeight="1">
      <c r="A913" s="83" t="s">
        <v>18142</v>
      </c>
      <c r="B913" s="83">
        <v>61.0</v>
      </c>
      <c r="C913" s="83"/>
      <c r="D913" s="335" t="s">
        <v>18143</v>
      </c>
      <c r="E913" s="363"/>
      <c r="F913" s="363"/>
      <c r="G913" s="363">
        <v>2.4</v>
      </c>
      <c r="H913" s="363"/>
      <c r="I913" s="363"/>
      <c r="J913" s="363"/>
      <c r="K913" s="363">
        <v>2.4</v>
      </c>
      <c r="L913" s="365" t="str">
        <v>Various development works at No. 61 in B Division to sufferers Shinde school and school siddarthnagar</v>
      </c>
    </row>
    <row r="914">
      <c r="A914" s="83"/>
      <c r="B914" s="83">
        <v>61.0</v>
      </c>
      <c r="C914" s="83"/>
      <c r="D914" s="335"/>
      <c r="E914" s="363"/>
      <c r="F914" s="363"/>
      <c r="G914" s="363"/>
      <c r="H914" s="363"/>
      <c r="I914" s="363"/>
      <c r="J914" s="363"/>
      <c r="K914" s="363"/>
      <c r="L914" s="365" t="str">
        <v/>
      </c>
    </row>
    <row r="915">
      <c r="A915" s="83"/>
      <c r="B915" s="83">
        <v>61.0</v>
      </c>
      <c r="C915" s="83"/>
      <c r="D915" s="335" t="s">
        <v>3590</v>
      </c>
      <c r="E915" s="363">
        <v>12.0</v>
      </c>
      <c r="F915" s="363">
        <v>1.6</v>
      </c>
      <c r="G915" s="363">
        <v>2.4</v>
      </c>
      <c r="H915" s="363"/>
      <c r="I915" s="363"/>
      <c r="J915" s="363">
        <v>8.0</v>
      </c>
      <c r="K915" s="363">
        <v>24.0</v>
      </c>
      <c r="L915" s="365" t="str">
        <v>Total sum</v>
      </c>
    </row>
    <row r="916">
      <c r="A916" s="83"/>
      <c r="B916" s="83"/>
      <c r="C916" s="83"/>
      <c r="D916" s="335"/>
      <c r="E916" s="363"/>
      <c r="F916" s="363"/>
      <c r="G916" s="363"/>
      <c r="H916" s="363"/>
      <c r="I916" s="363"/>
      <c r="J916" s="363"/>
      <c r="K916" s="363"/>
      <c r="L916" s="365" t="str">
        <v/>
      </c>
    </row>
    <row r="917">
      <c r="A917" s="83" t="s">
        <v>18164</v>
      </c>
      <c r="B917" s="83">
        <v>62.0</v>
      </c>
      <c r="C917" s="83"/>
      <c r="D917" s="335" t="s">
        <v>18167</v>
      </c>
      <c r="E917" s="363"/>
      <c r="F917" s="363"/>
      <c r="G917" s="363"/>
      <c r="H917" s="363"/>
      <c r="I917" s="363"/>
      <c r="J917" s="363">
        <v>2.4</v>
      </c>
      <c r="K917" s="363">
        <v>2.4</v>
      </c>
      <c r="L917" s="365" t="str">
        <v>Drainage Division dart line at No. .62 A bhimanagara</v>
      </c>
    </row>
    <row r="918" ht="30.0" customHeight="1">
      <c r="A918" s="83" t="s">
        <v>18174</v>
      </c>
      <c r="B918" s="83">
        <v>62.0</v>
      </c>
      <c r="C918" s="83"/>
      <c r="D918" s="335" t="s">
        <v>18179</v>
      </c>
      <c r="E918" s="363"/>
      <c r="F918" s="363"/>
      <c r="G918" s="363"/>
      <c r="H918" s="363"/>
      <c r="I918" s="363"/>
      <c r="J918" s="363">
        <v>3.2</v>
      </c>
      <c r="K918" s="363">
        <v>3.2</v>
      </c>
      <c r="L918" s="365" t="str">
        <v>Ward No. .62 A Kondhwa Bk. Rajiv Gandhi annabhau sathenagara drainage line to cast</v>
      </c>
    </row>
    <row r="919" ht="15.75" customHeight="1">
      <c r="A919" s="154" t="s">
        <v>18185</v>
      </c>
      <c r="B919" s="154">
        <v>62.0</v>
      </c>
      <c r="C919" s="154"/>
      <c r="D919" s="370" t="s">
        <v>18188</v>
      </c>
      <c r="E919" s="371"/>
      <c r="F919" s="371"/>
      <c r="G919" s="371"/>
      <c r="H919" s="371"/>
      <c r="I919" s="371"/>
      <c r="J919" s="371">
        <v>3.2</v>
      </c>
      <c r="K919" s="371">
        <v>3.2</v>
      </c>
      <c r="L919" s="365" t="str">
        <v>Ward No. .62 A Kondhwa Bk. Drainage area in line to cast</v>
      </c>
    </row>
    <row r="920" ht="30.75" customHeight="1">
      <c r="A920" s="83" t="s">
        <v>18194</v>
      </c>
      <c r="B920" s="83">
        <v>62.0</v>
      </c>
      <c r="C920" s="83"/>
      <c r="D920" s="335" t="s">
        <v>18196</v>
      </c>
      <c r="E920" s="363"/>
      <c r="F920" s="363"/>
      <c r="G920" s="363"/>
      <c r="H920" s="363">
        <v>2.4</v>
      </c>
      <c r="I920" s="363"/>
      <c r="J920" s="363"/>
      <c r="K920" s="363">
        <v>2.4</v>
      </c>
      <c r="L920" s="365" t="str">
        <v>Ward No. .62 B Kondhwa Bk. Even in different places lift chamber.</v>
      </c>
    </row>
    <row r="921" ht="90.0" customHeight="1">
      <c r="A921" s="83" t="s">
        <v>18203</v>
      </c>
      <c r="B921" s="83" t="s">
        <v>12413</v>
      </c>
      <c r="C921" s="83"/>
      <c r="D921" s="335" t="s">
        <v>18262</v>
      </c>
      <c r="E921" s="363"/>
      <c r="F921" s="363">
        <v>0.8</v>
      </c>
      <c r="G921" s="363"/>
      <c r="H921" s="363"/>
      <c r="I921" s="363"/>
      <c r="J921" s="363"/>
      <c r="K921" s="363">
        <v>0.8</v>
      </c>
      <c r="L921" s="365" t="str">
        <v>B in Ward No. .62 .48 sanam Nana Chaudhary's gharasamorila on the road and in Mali Samaj Mandir premises Poles va x000D_
Streetlight lay.</v>
      </c>
    </row>
    <row r="922">
      <c r="A922" s="83" t="s">
        <v>18273</v>
      </c>
      <c r="B922" s="83">
        <v>62.0</v>
      </c>
      <c r="C922" s="83"/>
      <c r="D922" s="335" t="s">
        <v>18274</v>
      </c>
      <c r="E922" s="363">
        <v>2.4</v>
      </c>
      <c r="F922" s="363"/>
      <c r="G922" s="363"/>
      <c r="H922" s="363"/>
      <c r="I922" s="363"/>
      <c r="J922" s="363"/>
      <c r="K922" s="363">
        <v>2.4</v>
      </c>
      <c r="L922" s="365" t="str">
        <v>Division B bhimanagara to kamkritikarana at No. .62</v>
      </c>
    </row>
    <row r="923" ht="30.0" customHeight="1">
      <c r="A923" s="83" t="s">
        <v>18279</v>
      </c>
      <c r="B923" s="83">
        <v>62.0</v>
      </c>
      <c r="C923" s="83"/>
      <c r="D923" s="335" t="s">
        <v>18282</v>
      </c>
      <c r="E923" s="363"/>
      <c r="F923" s="363"/>
      <c r="G923" s="363"/>
      <c r="H923" s="363">
        <v>4.0</v>
      </c>
      <c r="I923" s="363"/>
      <c r="J923" s="363"/>
      <c r="K923" s="363">
        <v>4.0</v>
      </c>
      <c r="L923" s="365" t="str">
        <v>The Division works in a variety of public toilets in the B No. .62</v>
      </c>
    </row>
    <row r="924">
      <c r="A924" s="83"/>
      <c r="B924" s="83">
        <v>62.0</v>
      </c>
      <c r="C924" s="83"/>
      <c r="D924" s="335"/>
      <c r="E924" s="363"/>
      <c r="F924" s="363"/>
      <c r="G924" s="363"/>
      <c r="H924" s="363"/>
      <c r="I924" s="363"/>
      <c r="J924" s="363"/>
      <c r="K924" s="363"/>
      <c r="L924" s="365" t="str">
        <v/>
      </c>
    </row>
    <row r="925">
      <c r="A925" s="83"/>
      <c r="B925" s="83">
        <v>62.0</v>
      </c>
      <c r="C925" s="83"/>
      <c r="D925" s="335" t="s">
        <v>3590</v>
      </c>
      <c r="E925" s="363">
        <v>2.4</v>
      </c>
      <c r="F925" s="363">
        <v>0.8</v>
      </c>
      <c r="G925" s="363"/>
      <c r="H925" s="363">
        <v>6.4</v>
      </c>
      <c r="I925" s="363"/>
      <c r="J925" s="363">
        <v>8.8</v>
      </c>
      <c r="K925" s="363">
        <v>18.4</v>
      </c>
      <c r="L925" s="365" t="str">
        <v>Total sum</v>
      </c>
    </row>
    <row r="926">
      <c r="A926" s="83"/>
      <c r="B926" s="83"/>
      <c r="C926" s="83"/>
      <c r="D926" s="335"/>
      <c r="E926" s="363"/>
      <c r="F926" s="363"/>
      <c r="G926" s="363"/>
      <c r="H926" s="363"/>
      <c r="I926" s="363"/>
      <c r="J926" s="363"/>
      <c r="K926" s="363"/>
      <c r="L926" s="365" t="str">
        <v/>
      </c>
    </row>
    <row r="927">
      <c r="A927" s="83" t="s">
        <v>18314</v>
      </c>
      <c r="B927" s="83">
        <v>63.0</v>
      </c>
      <c r="C927" s="83"/>
      <c r="D927" s="335" t="s">
        <v>18317</v>
      </c>
      <c r="E927" s="363"/>
      <c r="F927" s="363"/>
      <c r="G927" s="363"/>
      <c r="H927" s="363"/>
      <c r="I927" s="363"/>
      <c r="J927" s="363">
        <v>4.0</v>
      </c>
      <c r="K927" s="363">
        <v>4.0</v>
      </c>
      <c r="L927" s="365" t="str">
        <v>Drainage Division dart line at No. .63 A mithanagara</v>
      </c>
    </row>
    <row r="928">
      <c r="A928" s="83" t="s">
        <v>18329</v>
      </c>
      <c r="B928" s="83">
        <v>63.0</v>
      </c>
      <c r="C928" s="83"/>
      <c r="D928" s="335" t="s">
        <v>18331</v>
      </c>
      <c r="E928" s="363"/>
      <c r="F928" s="363"/>
      <c r="G928" s="363"/>
      <c r="H928" s="363"/>
      <c r="I928" s="363"/>
      <c r="J928" s="363">
        <v>4.0</v>
      </c>
      <c r="K928" s="363">
        <v>4.0</v>
      </c>
      <c r="L928" s="365" t="str">
        <v>Drainage Division dart line at No. .63 A bhagyodayanagara</v>
      </c>
    </row>
    <row r="929" ht="30.0" customHeight="1">
      <c r="A929" s="83" t="s">
        <v>18339</v>
      </c>
      <c r="B929" s="83">
        <v>63.0</v>
      </c>
      <c r="C929" s="83"/>
      <c r="D929" s="335" t="s">
        <v>18342</v>
      </c>
      <c r="E929" s="363"/>
      <c r="F929" s="363"/>
      <c r="G929" s="363"/>
      <c r="H929" s="363"/>
      <c r="I929" s="363"/>
      <c r="J929" s="363">
        <v>4.0</v>
      </c>
      <c r="K929" s="363">
        <v>4.0</v>
      </c>
      <c r="L929" s="365" t="str">
        <v>Putting in place a drainage line in Division No. .63 A sivanerinagara</v>
      </c>
    </row>
    <row r="930" ht="30.0" customHeight="1">
      <c r="A930" s="83" t="s">
        <v>18350</v>
      </c>
      <c r="B930" s="83">
        <v>63.0</v>
      </c>
      <c r="C930" s="83"/>
      <c r="D930" s="335" t="s">
        <v>18353</v>
      </c>
      <c r="E930" s="363">
        <v>4.0</v>
      </c>
      <c r="F930" s="363"/>
      <c r="G930" s="363"/>
      <c r="H930" s="363"/>
      <c r="I930" s="363"/>
      <c r="J930" s="363"/>
      <c r="K930" s="363">
        <v>4.0</v>
      </c>
      <c r="L930" s="365" t="str">
        <v>Ward No. .63 B Kamelle sletara Concrete House to court alley nearby habitats</v>
      </c>
    </row>
    <row r="931" ht="30.0" customHeight="1">
      <c r="A931" s="83" t="s">
        <v>18369</v>
      </c>
      <c r="B931" s="83">
        <v>63.0</v>
      </c>
      <c r="C931" s="83"/>
      <c r="D931" s="335" t="s">
        <v>18371</v>
      </c>
      <c r="E931" s="363"/>
      <c r="F931" s="363"/>
      <c r="G931" s="363"/>
      <c r="H931" s="363">
        <v>4.0</v>
      </c>
      <c r="I931" s="363"/>
      <c r="J931" s="363"/>
      <c r="K931" s="363">
        <v>4.0</v>
      </c>
      <c r="L931" s="365" t="str">
        <v>Ward No. .63 B Kamelle sletara House chamber to repair the nearby habitats</v>
      </c>
    </row>
    <row r="932" ht="30.0" customHeight="1">
      <c r="A932" s="83" t="s">
        <v>18382</v>
      </c>
      <c r="B932" s="83">
        <v>63.0</v>
      </c>
      <c r="C932" s="83"/>
      <c r="D932" s="335" t="s">
        <v>18385</v>
      </c>
      <c r="E932" s="363"/>
      <c r="F932" s="363"/>
      <c r="G932" s="363"/>
      <c r="H932" s="363">
        <v>4.0</v>
      </c>
      <c r="I932" s="363"/>
      <c r="J932" s="363"/>
      <c r="K932" s="363">
        <v>4.0</v>
      </c>
      <c r="L932" s="365" t="str">
        <v>Division B Saibaba Nagar, Kondhwa Khurd to repair the Chamber at No .63</v>
      </c>
    </row>
    <row r="933" ht="45.0" customHeight="1">
      <c r="A933" s="83" t="s">
        <v>18396</v>
      </c>
      <c r="B933" s="83" t="s">
        <v>8648</v>
      </c>
      <c r="C933" s="83"/>
      <c r="D933" s="335" t="s">
        <v>18399</v>
      </c>
      <c r="E933" s="363"/>
      <c r="F933" s="363">
        <v>2.0</v>
      </c>
      <c r="G933" s="363"/>
      <c r="H933" s="363"/>
      <c r="I933" s="363"/>
      <c r="J933" s="363"/>
      <c r="K933" s="363">
        <v>2.0</v>
      </c>
      <c r="L933" s="365" t="str">
        <v>Ward No. .63 B Saibaba Nagar, Kondhwa Khurd, etc.. Deletes a variety of places to lay new LEDs Street Light Fitting Fitting old</v>
      </c>
    </row>
    <row r="934">
      <c r="A934" s="83"/>
      <c r="B934" s="83">
        <v>63.0</v>
      </c>
      <c r="C934" s="83"/>
      <c r="D934" s="335"/>
      <c r="E934" s="363"/>
      <c r="F934" s="363"/>
      <c r="G934" s="363"/>
      <c r="H934" s="363"/>
      <c r="I934" s="363"/>
      <c r="J934" s="363"/>
      <c r="K934" s="363"/>
      <c r="L934" s="365" t="str">
        <v/>
      </c>
    </row>
    <row r="935">
      <c r="A935" s="83"/>
      <c r="B935" s="83">
        <v>63.0</v>
      </c>
      <c r="C935" s="83"/>
      <c r="D935" s="335" t="s">
        <v>3590</v>
      </c>
      <c r="E935" s="363">
        <v>4.0</v>
      </c>
      <c r="F935" s="363">
        <v>2.0</v>
      </c>
      <c r="G935" s="363"/>
      <c r="H935" s="363">
        <v>8.0</v>
      </c>
      <c r="I935" s="363"/>
      <c r="J935" s="363">
        <v>12.0</v>
      </c>
      <c r="K935" s="363">
        <v>26.0</v>
      </c>
      <c r="L935" s="365" t="str">
        <v>Total sum</v>
      </c>
    </row>
    <row r="936">
      <c r="A936" s="83"/>
      <c r="B936" s="83"/>
      <c r="C936" s="83"/>
      <c r="D936" s="335"/>
      <c r="E936" s="363"/>
      <c r="F936" s="363"/>
      <c r="G936" s="363"/>
      <c r="H936" s="363"/>
      <c r="I936" s="363"/>
      <c r="J936" s="363"/>
      <c r="K936" s="363"/>
      <c r="L936" s="365" t="str">
        <v/>
      </c>
    </row>
    <row r="937" ht="30.0" customHeight="1">
      <c r="A937" s="83" t="s">
        <v>18436</v>
      </c>
      <c r="B937" s="83" t="s">
        <v>12552</v>
      </c>
      <c r="C937" s="83"/>
      <c r="D937" s="335" t="s">
        <v>18439</v>
      </c>
      <c r="E937" s="363">
        <v>4.0</v>
      </c>
      <c r="F937" s="363"/>
      <c r="G937" s="363"/>
      <c r="H937" s="363"/>
      <c r="I937" s="363"/>
      <c r="J937" s="363"/>
      <c r="K937" s="363">
        <v>4.0</v>
      </c>
      <c r="L937" s="365" t="str">
        <v>Finally kedares the area yevalevadi implementation really left ajar to rocket company</v>
      </c>
    </row>
    <row r="938" ht="30.0" customHeight="1">
      <c r="A938" s="83" t="s">
        <v>18445</v>
      </c>
      <c r="B938" s="83" t="s">
        <v>12552</v>
      </c>
      <c r="C938" s="83"/>
      <c r="D938" s="335" t="s">
        <v>18448</v>
      </c>
      <c r="E938" s="363"/>
      <c r="F938" s="363"/>
      <c r="G938" s="363"/>
      <c r="H938" s="363"/>
      <c r="I938" s="363"/>
      <c r="J938" s="363">
        <v>3.2</v>
      </c>
      <c r="K938" s="363">
        <v>3.2</v>
      </c>
      <c r="L938" s="365" t="str">
        <v>Corrections Line drainage area yevalevadi places</v>
      </c>
    </row>
    <row r="939" ht="45.0" customHeight="1">
      <c r="A939" s="83" t="s">
        <v>18459</v>
      </c>
      <c r="B939" s="83" t="s">
        <v>12552</v>
      </c>
      <c r="C939" s="83"/>
      <c r="D939" s="335" t="s">
        <v>18461</v>
      </c>
      <c r="E939" s="363">
        <v>2.4</v>
      </c>
      <c r="F939" s="363"/>
      <c r="G939" s="363"/>
      <c r="H939" s="363"/>
      <c r="I939" s="363"/>
      <c r="J939" s="363"/>
      <c r="K939" s="363">
        <v>2.4</v>
      </c>
      <c r="L939" s="365" t="str">
        <v>Finally kedares the area yevalevadi satisfy the desolate road work partially 200-300 ft rocket kampaniparyantace</v>
      </c>
    </row>
    <row r="940">
      <c r="A940" s="83"/>
      <c r="B940" s="83" t="s">
        <v>12552</v>
      </c>
      <c r="C940" s="83"/>
      <c r="D940" s="335"/>
      <c r="E940" s="363"/>
      <c r="F940" s="363"/>
      <c r="G940" s="363"/>
      <c r="H940" s="363"/>
      <c r="I940" s="363"/>
      <c r="J940" s="363"/>
      <c r="K940" s="363"/>
      <c r="L940" s="365" t="str">
        <v/>
      </c>
    </row>
    <row r="941">
      <c r="A941" s="83"/>
      <c r="B941" s="83" t="s">
        <v>12552</v>
      </c>
      <c r="C941" s="83"/>
      <c r="D941" s="335" t="s">
        <v>3590</v>
      </c>
      <c r="E941" s="363">
        <v>6.4</v>
      </c>
      <c r="F941" s="363"/>
      <c r="G941" s="363"/>
      <c r="H941" s="363"/>
      <c r="I941" s="363"/>
      <c r="J941" s="363">
        <v>3.2</v>
      </c>
      <c r="K941" s="363">
        <v>9.6</v>
      </c>
      <c r="L941" s="365" t="str">
        <v>Total sum</v>
      </c>
    </row>
    <row r="942">
      <c r="A942" s="83"/>
      <c r="B942" s="83"/>
      <c r="C942" s="83"/>
      <c r="D942" s="335"/>
      <c r="E942" s="363"/>
      <c r="F942" s="363"/>
      <c r="G942" s="363"/>
      <c r="H942" s="363"/>
      <c r="I942" s="363"/>
      <c r="J942" s="363"/>
      <c r="K942" s="363"/>
      <c r="L942" s="365" t="str">
        <v/>
      </c>
    </row>
    <row r="943">
      <c r="A943" s="83"/>
      <c r="B943" s="83"/>
      <c r="C943" s="83"/>
      <c r="D943" s="335" t="s">
        <v>12626</v>
      </c>
      <c r="E943" s="363">
        <v>40.8</v>
      </c>
      <c r="F943" s="363">
        <v>17.2</v>
      </c>
      <c r="G943" s="363">
        <v>12.0</v>
      </c>
      <c r="H943" s="363">
        <v>14.4</v>
      </c>
      <c r="I943" s="363"/>
      <c r="J943" s="363">
        <v>44.0</v>
      </c>
      <c r="K943" s="363">
        <v>128.4</v>
      </c>
      <c r="L943" s="365" t="str">
        <v>Kondhwa spiritually regional office coming sum</v>
      </c>
    </row>
  </sheetData>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3.0" topLeftCell="A4" activePane="bottomLeft" state="frozen"/>
      <selection activeCell="B5" sqref="B5" pane="bottomLeft"/>
    </sheetView>
  </sheetViews>
  <sheetFormatPr customHeight="1" defaultColWidth="17.29" defaultRowHeight="15.0"/>
  <cols>
    <col customWidth="1" min="1" max="1" width="4.71"/>
    <col customWidth="1" min="2" max="2" width="12.57"/>
    <col customWidth="1" min="3" max="3" width="6.0"/>
    <col customWidth="1" min="4" max="4" width="4.0"/>
    <col customWidth="1" min="5" max="5" width="57.71"/>
    <col customWidth="1" min="6" max="8" width="13.0"/>
    <col customWidth="1" min="9" max="9" width="13.71"/>
    <col customWidth="1" min="10" max="11" width="15.29"/>
    <col customWidth="1" min="12" max="13" width="15.57"/>
    <col customWidth="1" min="14" max="15" width="12.43"/>
  </cols>
  <sheetData>
    <row r="1" ht="15.75" customHeight="1">
      <c r="A1" s="135"/>
      <c r="B1" s="83"/>
      <c r="C1" s="212"/>
      <c r="D1" s="83"/>
      <c r="E1" s="27" t="s">
        <v>1188</v>
      </c>
      <c r="F1" s="83"/>
      <c r="G1" s="83"/>
      <c r="H1" s="214" t="str">
        <f>HYPERLINK("https://drive.google.com/open?id=0B8sY5vZfk1W5QnJvUEpnLU1PQ00&amp;authuser=0","see original PDF")</f>
        <v>see original PDF</v>
      </c>
      <c r="I1" s="83"/>
      <c r="J1" s="83"/>
      <c r="K1" s="83"/>
      <c r="L1" s="83"/>
      <c r="M1" s="83"/>
      <c r="N1" s="83"/>
      <c r="O1" s="83"/>
    </row>
    <row r="2" ht="22.5" customHeight="1">
      <c r="A2" s="170" t="s">
        <v>1190</v>
      </c>
      <c r="B2" s="170" t="s">
        <v>1191</v>
      </c>
      <c r="C2" s="251" t="s">
        <v>1193</v>
      </c>
      <c r="D2" s="184"/>
      <c r="E2" s="174" t="s">
        <v>1242</v>
      </c>
      <c r="F2" s="172" t="s">
        <v>1551</v>
      </c>
      <c r="G2" s="164"/>
      <c r="H2" s="168"/>
      <c r="I2" s="234" t="s">
        <v>1559</v>
      </c>
      <c r="J2" s="172" t="s">
        <v>1564</v>
      </c>
      <c r="K2" s="168"/>
      <c r="L2" s="172" t="s">
        <v>1292</v>
      </c>
      <c r="M2" s="168"/>
      <c r="N2" s="170" t="s">
        <v>1298</v>
      </c>
      <c r="O2" s="170" t="s">
        <v>1321</v>
      </c>
    </row>
    <row r="3" ht="17.25" customHeight="1">
      <c r="A3" s="190"/>
      <c r="B3" s="190"/>
      <c r="C3" s="190"/>
      <c r="D3" s="184"/>
      <c r="E3" s="190"/>
      <c r="F3" s="184" t="s">
        <v>1310</v>
      </c>
      <c r="G3" s="184" t="s">
        <v>1311</v>
      </c>
      <c r="H3" s="221" t="s">
        <v>55</v>
      </c>
      <c r="I3" s="219"/>
      <c r="J3" s="184" t="s">
        <v>1608</v>
      </c>
      <c r="K3" s="184" t="s">
        <v>1610</v>
      </c>
      <c r="L3" s="184" t="s">
        <v>1310</v>
      </c>
      <c r="M3" s="184" t="s">
        <v>1313</v>
      </c>
      <c r="N3" s="190"/>
      <c r="O3" s="190"/>
    </row>
    <row r="4">
      <c r="A4" s="83"/>
      <c r="B4" s="83"/>
      <c r="C4" s="212"/>
      <c r="D4" s="83"/>
      <c r="E4" s="83" t="s">
        <v>1619</v>
      </c>
      <c r="F4" s="83"/>
      <c r="G4" s="83"/>
      <c r="H4" s="177"/>
      <c r="I4" s="83"/>
      <c r="J4" s="83"/>
      <c r="K4" s="83"/>
      <c r="L4" s="83"/>
      <c r="M4" s="83"/>
      <c r="N4" s="83"/>
      <c r="O4" s="83"/>
    </row>
    <row r="5">
      <c r="A5" s="83">
        <v>1.0</v>
      </c>
      <c r="B5" s="83" t="s">
        <v>1627</v>
      </c>
      <c r="C5" s="212"/>
      <c r="D5" s="83"/>
      <c r="E5" s="83" t="s">
        <v>1632</v>
      </c>
      <c r="F5" s="83">
        <v>4440000.0</v>
      </c>
      <c r="G5" s="83">
        <v>9003134.0</v>
      </c>
      <c r="H5" s="177">
        <v>1.3443134E7</v>
      </c>
      <c r="I5" s="83">
        <v>1.3443134E7</v>
      </c>
      <c r="J5" s="83"/>
      <c r="K5" s="83"/>
      <c r="L5" s="83"/>
      <c r="M5" s="83"/>
      <c r="N5" s="83"/>
      <c r="O5" s="83"/>
    </row>
    <row r="6">
      <c r="A6" s="83">
        <v>2.0</v>
      </c>
      <c r="B6" s="83" t="s">
        <v>1639</v>
      </c>
      <c r="C6" s="212" t="s">
        <v>1640</v>
      </c>
      <c r="D6" s="83"/>
      <c r="E6" s="83" t="s">
        <v>1642</v>
      </c>
      <c r="F6" s="83">
        <v>3418000.0</v>
      </c>
      <c r="G6" s="83">
        <v>3.8390051E7</v>
      </c>
      <c r="H6" s="177">
        <v>4.1808051E7</v>
      </c>
      <c r="I6" s="83">
        <v>4.1808051E7</v>
      </c>
      <c r="J6" s="83"/>
      <c r="K6" s="83"/>
      <c r="L6" s="83"/>
      <c r="M6" s="83"/>
      <c r="N6" s="83"/>
      <c r="O6" s="83"/>
    </row>
    <row r="7">
      <c r="A7" s="83">
        <v>3.0</v>
      </c>
      <c r="B7" s="83" t="s">
        <v>1650</v>
      </c>
      <c r="C7" s="212" t="s">
        <v>1640</v>
      </c>
      <c r="D7" s="83"/>
      <c r="E7" s="83" t="s">
        <v>1654</v>
      </c>
      <c r="F7" s="83"/>
      <c r="G7" s="83">
        <v>1.1372892E7</v>
      </c>
      <c r="H7" s="177">
        <v>1.1372892E7</v>
      </c>
      <c r="I7" s="83">
        <v>1.1372892E7</v>
      </c>
      <c r="J7" s="83"/>
      <c r="K7" s="83"/>
      <c r="L7" s="83"/>
      <c r="M7" s="83"/>
      <c r="N7" s="83"/>
      <c r="O7" s="83"/>
    </row>
    <row r="8">
      <c r="A8" s="83">
        <v>4.0</v>
      </c>
      <c r="B8" s="83" t="s">
        <v>1657</v>
      </c>
      <c r="C8" s="212" t="s">
        <v>1640</v>
      </c>
      <c r="D8" s="83"/>
      <c r="E8" s="83" t="s">
        <v>1660</v>
      </c>
      <c r="F8" s="83"/>
      <c r="G8" s="83">
        <v>5940026.0</v>
      </c>
      <c r="H8" s="177">
        <v>5940026.0</v>
      </c>
      <c r="I8" s="83">
        <v>5940026.0</v>
      </c>
      <c r="J8" s="83"/>
      <c r="K8" s="83"/>
      <c r="L8" s="83"/>
      <c r="M8" s="83"/>
      <c r="N8" s="83"/>
      <c r="O8" s="83"/>
    </row>
    <row r="9">
      <c r="A9" s="83">
        <v>5.0</v>
      </c>
      <c r="B9" s="83" t="s">
        <v>1664</v>
      </c>
      <c r="C9" s="212"/>
      <c r="D9" s="83"/>
      <c r="E9" s="83" t="s">
        <v>1665</v>
      </c>
      <c r="F9" s="83"/>
      <c r="G9" s="83">
        <v>1672088.0</v>
      </c>
      <c r="H9" s="177">
        <v>1672088.0</v>
      </c>
      <c r="I9" s="83">
        <v>1672088.0</v>
      </c>
      <c r="J9" s="83"/>
      <c r="K9" s="83"/>
      <c r="L9" s="83"/>
      <c r="M9" s="83"/>
      <c r="N9" s="83"/>
      <c r="O9" s="83"/>
    </row>
    <row r="10" ht="15.0" customHeight="1">
      <c r="A10" s="83">
        <v>6.0</v>
      </c>
      <c r="B10" s="83" t="s">
        <v>1669</v>
      </c>
      <c r="C10" s="212" t="s">
        <v>1640</v>
      </c>
      <c r="D10" s="83"/>
      <c r="E10" s="141" t="s">
        <v>1673</v>
      </c>
      <c r="F10" s="83"/>
      <c r="G10" s="83">
        <v>7.0E7</v>
      </c>
      <c r="H10" s="177">
        <v>7.0E7</v>
      </c>
      <c r="I10" s="83"/>
      <c r="J10" s="83">
        <v>7.0E7</v>
      </c>
      <c r="K10" s="83"/>
      <c r="L10" s="83"/>
      <c r="M10" s="83">
        <v>4.68E7</v>
      </c>
      <c r="N10" s="83">
        <v>4.68E7</v>
      </c>
      <c r="O10" s="83">
        <v>2.0E8</v>
      </c>
    </row>
    <row r="11">
      <c r="A11" s="83">
        <v>7.0</v>
      </c>
      <c r="B11" s="83" t="s">
        <v>1678</v>
      </c>
      <c r="C11" s="212"/>
      <c r="D11" s="83"/>
      <c r="E11" s="83" t="s">
        <v>1680</v>
      </c>
      <c r="F11" s="83"/>
      <c r="G11" s="83">
        <v>2926997.0</v>
      </c>
      <c r="H11" s="177">
        <v>2926997.0</v>
      </c>
      <c r="I11" s="83">
        <v>2926997.0</v>
      </c>
      <c r="J11" s="83"/>
      <c r="K11" s="83"/>
      <c r="L11" s="83"/>
      <c r="M11" s="83"/>
      <c r="N11" s="83"/>
      <c r="O11" s="83"/>
    </row>
    <row r="12">
      <c r="A12" s="83">
        <v>8.0</v>
      </c>
      <c r="B12" s="83" t="s">
        <v>1684</v>
      </c>
      <c r="C12" s="212"/>
      <c r="D12" s="83"/>
      <c r="E12" s="83" t="s">
        <v>1686</v>
      </c>
      <c r="F12" s="83"/>
      <c r="G12" s="83">
        <v>807709.0</v>
      </c>
      <c r="H12" s="177">
        <v>807709.0</v>
      </c>
      <c r="I12" s="83">
        <v>807709.0</v>
      </c>
      <c r="J12" s="83"/>
      <c r="K12" s="83"/>
      <c r="L12" s="83"/>
      <c r="M12" s="83"/>
      <c r="N12" s="83"/>
      <c r="O12" s="83"/>
    </row>
    <row r="13">
      <c r="A13" s="83">
        <v>9.0</v>
      </c>
      <c r="B13" s="83" t="s">
        <v>1690</v>
      </c>
      <c r="C13" s="212"/>
      <c r="D13" s="83"/>
      <c r="E13" s="83" t="s">
        <v>1692</v>
      </c>
      <c r="F13" s="83"/>
      <c r="G13" s="83">
        <v>4049204.0</v>
      </c>
      <c r="H13" s="177">
        <v>4049204.0</v>
      </c>
      <c r="I13" s="83">
        <v>4049204.0</v>
      </c>
      <c r="J13" s="83"/>
      <c r="K13" s="83"/>
      <c r="L13" s="83"/>
      <c r="M13" s="83"/>
      <c r="N13" s="83"/>
      <c r="O13" s="83"/>
    </row>
    <row r="14">
      <c r="A14" s="83">
        <v>10.0</v>
      </c>
      <c r="B14" s="83" t="s">
        <v>1695</v>
      </c>
      <c r="C14" s="212"/>
      <c r="D14" s="83"/>
      <c r="E14" s="83" t="s">
        <v>1698</v>
      </c>
      <c r="F14" s="83"/>
      <c r="G14" s="83">
        <v>4000000.0</v>
      </c>
      <c r="H14" s="177">
        <v>4000000.0</v>
      </c>
      <c r="I14" s="83">
        <v>4000000.0</v>
      </c>
      <c r="J14" s="83"/>
      <c r="K14" s="83"/>
      <c r="L14" s="83"/>
      <c r="M14" s="83"/>
      <c r="N14" s="83"/>
      <c r="O14" s="83"/>
    </row>
    <row r="15">
      <c r="A15" s="83"/>
      <c r="B15" s="83"/>
      <c r="C15" s="212"/>
      <c r="D15" s="83"/>
      <c r="E15" s="83"/>
      <c r="F15" s="83"/>
      <c r="G15" s="83"/>
      <c r="H15" s="177"/>
      <c r="I15" s="83"/>
      <c r="J15" s="83"/>
      <c r="K15" s="83"/>
      <c r="L15" s="83"/>
      <c r="M15" s="83"/>
      <c r="N15" s="83"/>
      <c r="O15" s="83"/>
    </row>
    <row r="16">
      <c r="A16" s="83"/>
      <c r="B16" s="83"/>
      <c r="C16" s="212"/>
      <c r="D16" s="83"/>
      <c r="E16" s="30" t="s">
        <v>1704</v>
      </c>
      <c r="F16" s="83">
        <v>7858000.0</v>
      </c>
      <c r="G16" s="83">
        <v>1.48162101E8</v>
      </c>
      <c r="H16" s="177">
        <v>1.56020101E8</v>
      </c>
      <c r="I16" s="83">
        <v>8.6020101E7</v>
      </c>
      <c r="J16" s="83">
        <v>7.0E7</v>
      </c>
      <c r="K16" s="83"/>
      <c r="L16" s="83"/>
      <c r="M16" s="83">
        <v>4.68E7</v>
      </c>
      <c r="N16" s="83">
        <v>4.68E7</v>
      </c>
      <c r="O16" s="83"/>
    </row>
    <row r="17">
      <c r="A17" s="83"/>
      <c r="B17" s="83"/>
      <c r="C17" s="212"/>
      <c r="D17" s="83"/>
      <c r="E17" s="83"/>
      <c r="F17" s="83"/>
      <c r="G17" s="83"/>
      <c r="H17" s="177"/>
      <c r="I17" s="83"/>
      <c r="J17" s="83"/>
      <c r="K17" s="83"/>
      <c r="L17" s="83"/>
      <c r="M17" s="83"/>
      <c r="N17" s="83"/>
      <c r="O17" s="83"/>
    </row>
    <row r="18">
      <c r="A18" s="83"/>
      <c r="B18" s="83"/>
      <c r="C18" s="212"/>
      <c r="D18" s="83"/>
      <c r="E18" s="83"/>
      <c r="F18" s="83"/>
      <c r="G18" s="83"/>
      <c r="H18" s="177"/>
      <c r="I18" s="83"/>
      <c r="J18" s="83"/>
      <c r="K18" s="83"/>
      <c r="L18" s="83"/>
      <c r="M18" s="83"/>
      <c r="N18" s="83"/>
      <c r="O18" s="83"/>
    </row>
    <row r="19">
      <c r="A19" s="83"/>
      <c r="B19" s="83"/>
      <c r="C19" s="212"/>
      <c r="D19" s="83"/>
      <c r="E19" s="83" t="s">
        <v>331</v>
      </c>
      <c r="F19" s="83"/>
      <c r="G19" s="83"/>
      <c r="H19" s="177"/>
      <c r="I19" s="83"/>
      <c r="J19" s="83"/>
      <c r="K19" s="83"/>
      <c r="L19" s="83"/>
      <c r="M19" s="83"/>
      <c r="N19" s="83"/>
      <c r="O19" s="83"/>
    </row>
    <row r="20">
      <c r="A20" s="83">
        <v>1.0</v>
      </c>
      <c r="B20" s="83" t="s">
        <v>1712</v>
      </c>
      <c r="C20" s="212" t="s">
        <v>1640</v>
      </c>
      <c r="D20" s="83" t="s">
        <v>1714</v>
      </c>
      <c r="E20" s="83" t="s">
        <v>1716</v>
      </c>
      <c r="F20" s="83"/>
      <c r="G20" s="83">
        <v>9.3792162E7</v>
      </c>
      <c r="H20" s="177">
        <v>9.3792162E7</v>
      </c>
      <c r="I20" s="83">
        <v>8.1792162E7</v>
      </c>
      <c r="J20" s="83">
        <v>1.2E7</v>
      </c>
      <c r="K20" s="83"/>
      <c r="L20" s="83"/>
      <c r="M20" s="83">
        <v>7200000.0</v>
      </c>
      <c r="N20" s="83">
        <v>7200000.0</v>
      </c>
      <c r="O20" s="83">
        <v>3.75E7</v>
      </c>
    </row>
    <row r="21">
      <c r="A21" s="83">
        <v>2.0</v>
      </c>
      <c r="B21" s="83" t="s">
        <v>1721</v>
      </c>
      <c r="C21" s="212">
        <v>17.0</v>
      </c>
      <c r="D21" s="83" t="s">
        <v>1714</v>
      </c>
      <c r="E21" s="83" t="s">
        <v>1723</v>
      </c>
      <c r="F21" s="83"/>
      <c r="G21" s="83">
        <v>3573074.0</v>
      </c>
      <c r="H21" s="177">
        <v>3573074.0</v>
      </c>
      <c r="I21" s="83">
        <v>3573074.0</v>
      </c>
      <c r="J21" s="83"/>
      <c r="K21" s="83"/>
      <c r="L21" s="83"/>
      <c r="M21" s="83"/>
      <c r="N21" s="83"/>
      <c r="O21" s="83"/>
    </row>
    <row r="22" ht="15.0" customHeight="1">
      <c r="A22" s="83">
        <v>3.0</v>
      </c>
      <c r="B22" s="83" t="s">
        <v>1725</v>
      </c>
      <c r="C22" s="212" t="s">
        <v>1726</v>
      </c>
      <c r="D22" s="83"/>
      <c r="E22" s="141" t="s">
        <v>1727</v>
      </c>
      <c r="F22" s="83"/>
      <c r="G22" s="83">
        <v>5326004.0</v>
      </c>
      <c r="H22" s="177">
        <v>5326004.0</v>
      </c>
      <c r="I22" s="83">
        <v>5326004.0</v>
      </c>
      <c r="J22" s="83"/>
      <c r="K22" s="83"/>
      <c r="L22" s="83"/>
      <c r="M22" s="83"/>
      <c r="N22" s="83"/>
      <c r="O22" s="83"/>
    </row>
    <row r="23">
      <c r="A23" s="83">
        <v>4.0</v>
      </c>
      <c r="B23" s="83" t="s">
        <v>1732</v>
      </c>
      <c r="C23" s="212"/>
      <c r="D23" s="83"/>
      <c r="E23" s="83" t="s">
        <v>1734</v>
      </c>
      <c r="F23" s="83"/>
      <c r="G23" s="83">
        <v>7.82631047E8</v>
      </c>
      <c r="H23" s="177">
        <v>7.82631047E8</v>
      </c>
      <c r="I23" s="83">
        <v>5.77931047E8</v>
      </c>
      <c r="J23" s="83">
        <v>2.047E8</v>
      </c>
      <c r="K23" s="83"/>
      <c r="L23" s="83"/>
      <c r="M23" s="83">
        <v>2.247E8</v>
      </c>
      <c r="N23" s="83">
        <v>2.247E8</v>
      </c>
      <c r="O23" s="83"/>
    </row>
    <row r="24">
      <c r="A24" s="83">
        <v>5.0</v>
      </c>
      <c r="B24" s="83" t="s">
        <v>1737</v>
      </c>
      <c r="C24" s="212">
        <v>18.0</v>
      </c>
      <c r="D24" s="83"/>
      <c r="E24" s="83" t="s">
        <v>1740</v>
      </c>
      <c r="F24" s="83"/>
      <c r="G24" s="83">
        <v>1.5801804E7</v>
      </c>
      <c r="H24" s="177">
        <v>1.5801804E7</v>
      </c>
      <c r="I24" s="83">
        <v>1.5801804E7</v>
      </c>
      <c r="J24" s="83"/>
      <c r="K24" s="83"/>
      <c r="L24" s="83"/>
      <c r="M24" s="83"/>
      <c r="N24" s="83"/>
      <c r="O24" s="83"/>
    </row>
    <row r="25">
      <c r="A25" s="83">
        <v>6.0</v>
      </c>
      <c r="B25" s="83" t="s">
        <v>1743</v>
      </c>
      <c r="C25" s="212"/>
      <c r="D25" s="83"/>
      <c r="E25" s="83" t="s">
        <v>1745</v>
      </c>
      <c r="F25" s="83"/>
      <c r="G25" s="83">
        <v>499823.0</v>
      </c>
      <c r="H25" s="177">
        <v>499823.0</v>
      </c>
      <c r="I25" s="83">
        <v>499823.0</v>
      </c>
      <c r="J25" s="83"/>
      <c r="K25" s="83"/>
      <c r="L25" s="83"/>
      <c r="M25" s="83"/>
      <c r="N25" s="83"/>
      <c r="O25" s="83"/>
    </row>
    <row r="26">
      <c r="A26" s="83">
        <v>7.0</v>
      </c>
      <c r="B26" s="83" t="s">
        <v>1748</v>
      </c>
      <c r="C26" s="212"/>
      <c r="D26" s="83"/>
      <c r="E26" s="83" t="s">
        <v>1750</v>
      </c>
      <c r="F26" s="83"/>
      <c r="G26" s="83">
        <v>5000000.0</v>
      </c>
      <c r="H26" s="177">
        <v>5000000.0</v>
      </c>
      <c r="I26" s="83">
        <v>5000000.0</v>
      </c>
      <c r="J26" s="83"/>
      <c r="K26" s="83"/>
      <c r="L26" s="83"/>
      <c r="M26" s="83"/>
      <c r="N26" s="83"/>
      <c r="O26" s="83"/>
    </row>
    <row r="27" ht="15.0" customHeight="1">
      <c r="A27" s="83">
        <v>8.0</v>
      </c>
      <c r="B27" s="83" t="s">
        <v>1754</v>
      </c>
      <c r="C27" s="212" t="s">
        <v>1755</v>
      </c>
      <c r="D27" s="83"/>
      <c r="E27" s="141" t="s">
        <v>1757</v>
      </c>
      <c r="F27" s="83"/>
      <c r="G27" s="83">
        <v>711033.0</v>
      </c>
      <c r="H27" s="177">
        <v>711033.0</v>
      </c>
      <c r="I27" s="83">
        <v>711033.0</v>
      </c>
      <c r="J27" s="83"/>
      <c r="K27" s="83"/>
      <c r="L27" s="83"/>
      <c r="M27" s="83"/>
      <c r="N27" s="83"/>
      <c r="O27" s="83"/>
    </row>
    <row r="28">
      <c r="A28" s="83">
        <v>9.0</v>
      </c>
      <c r="B28" s="83" t="s">
        <v>1761</v>
      </c>
      <c r="C28" s="212" t="s">
        <v>1668</v>
      </c>
      <c r="D28" s="83"/>
      <c r="E28" s="83" t="s">
        <v>1764</v>
      </c>
      <c r="F28" s="83"/>
      <c r="G28" s="83">
        <v>239211.0</v>
      </c>
      <c r="H28" s="177">
        <v>239211.0</v>
      </c>
      <c r="I28" s="83">
        <v>239211.0</v>
      </c>
      <c r="J28" s="83"/>
      <c r="K28" s="83"/>
      <c r="L28" s="83"/>
      <c r="M28" s="83"/>
      <c r="N28" s="83"/>
      <c r="O28" s="83"/>
    </row>
    <row r="29">
      <c r="A29" s="83">
        <v>10.0</v>
      </c>
      <c r="B29" s="83" t="s">
        <v>1770</v>
      </c>
      <c r="C29" s="212">
        <v>140.0</v>
      </c>
      <c r="D29" s="83"/>
      <c r="E29" s="83" t="s">
        <v>1772</v>
      </c>
      <c r="F29" s="83"/>
      <c r="G29" s="83">
        <v>1103030.0</v>
      </c>
      <c r="H29" s="177">
        <v>1103030.0</v>
      </c>
      <c r="I29" s="83">
        <v>1103030.0</v>
      </c>
      <c r="J29" s="83"/>
      <c r="K29" s="83"/>
      <c r="L29" s="83"/>
      <c r="M29" s="83"/>
      <c r="N29" s="83"/>
      <c r="O29" s="83"/>
    </row>
    <row r="30">
      <c r="A30" s="83">
        <v>11.0</v>
      </c>
      <c r="B30" s="83" t="s">
        <v>1776</v>
      </c>
      <c r="C30" s="212" t="s">
        <v>1777</v>
      </c>
      <c r="D30" s="83" t="s">
        <v>1714</v>
      </c>
      <c r="E30" s="83" t="s">
        <v>1781</v>
      </c>
      <c r="F30" s="83"/>
      <c r="G30" s="83">
        <v>6592683.0</v>
      </c>
      <c r="H30" s="177">
        <v>6592683.0</v>
      </c>
      <c r="I30" s="83">
        <v>6592683.0</v>
      </c>
      <c r="J30" s="83"/>
      <c r="K30" s="83"/>
      <c r="L30" s="83"/>
      <c r="M30" s="83"/>
      <c r="N30" s="83"/>
      <c r="O30" s="83"/>
    </row>
    <row r="31">
      <c r="A31" s="83">
        <v>12.0</v>
      </c>
      <c r="B31" s="83" t="s">
        <v>1786</v>
      </c>
      <c r="C31" s="212" t="s">
        <v>1640</v>
      </c>
      <c r="D31" s="83" t="s">
        <v>1714</v>
      </c>
      <c r="E31" s="83" t="s">
        <v>1790</v>
      </c>
      <c r="F31" s="83"/>
      <c r="G31" s="83">
        <v>3686086.0</v>
      </c>
      <c r="H31" s="177">
        <v>3686086.0</v>
      </c>
      <c r="I31" s="83">
        <v>3686086.0</v>
      </c>
      <c r="J31" s="83"/>
      <c r="K31" s="83"/>
      <c r="L31" s="83"/>
      <c r="M31" s="83"/>
      <c r="N31" s="83"/>
      <c r="O31" s="83"/>
    </row>
    <row r="32">
      <c r="A32" s="83">
        <v>13.0</v>
      </c>
      <c r="B32" s="83" t="s">
        <v>1794</v>
      </c>
      <c r="C32" s="212">
        <v>12.0</v>
      </c>
      <c r="D32" s="83" t="s">
        <v>1714</v>
      </c>
      <c r="E32" s="83" t="s">
        <v>1797</v>
      </c>
      <c r="F32" s="83"/>
      <c r="G32" s="83">
        <v>797458.0</v>
      </c>
      <c r="H32" s="177">
        <v>797458.0</v>
      </c>
      <c r="I32" s="83">
        <v>797458.0</v>
      </c>
      <c r="J32" s="83"/>
      <c r="K32" s="83"/>
      <c r="L32" s="83"/>
      <c r="M32" s="83"/>
      <c r="N32" s="83"/>
      <c r="O32" s="83"/>
    </row>
    <row r="33">
      <c r="A33" s="83">
        <v>14.0</v>
      </c>
      <c r="B33" s="83" t="s">
        <v>1801</v>
      </c>
      <c r="C33" s="212">
        <v>67.0</v>
      </c>
      <c r="D33" s="83" t="s">
        <v>1714</v>
      </c>
      <c r="E33" s="83" t="s">
        <v>1804</v>
      </c>
      <c r="F33" s="83"/>
      <c r="G33" s="83">
        <v>6647313.0</v>
      </c>
      <c r="H33" s="177">
        <v>6647313.0</v>
      </c>
      <c r="I33" s="83">
        <v>4647313.0</v>
      </c>
      <c r="J33" s="83">
        <v>2000000.0</v>
      </c>
      <c r="K33" s="83"/>
      <c r="L33" s="83"/>
      <c r="M33" s="83">
        <v>2160000.0</v>
      </c>
      <c r="N33" s="83">
        <v>2160000.0</v>
      </c>
      <c r="O33" s="83"/>
    </row>
    <row r="34" ht="15.0" customHeight="1">
      <c r="A34" s="83">
        <v>15.0</v>
      </c>
      <c r="B34" s="83" t="s">
        <v>1808</v>
      </c>
      <c r="C34" s="212"/>
      <c r="D34" s="83" t="s">
        <v>1714</v>
      </c>
      <c r="E34" s="141" t="s">
        <v>1811</v>
      </c>
      <c r="F34" s="83"/>
      <c r="G34" s="83">
        <v>3503436.0</v>
      </c>
      <c r="H34" s="177">
        <v>3503436.0</v>
      </c>
      <c r="I34" s="83">
        <v>3503436.0</v>
      </c>
      <c r="J34" s="83"/>
      <c r="K34" s="83"/>
      <c r="L34" s="83"/>
      <c r="M34" s="83"/>
      <c r="N34" s="83"/>
      <c r="O34" s="83"/>
    </row>
    <row r="35">
      <c r="A35" s="83">
        <v>16.0</v>
      </c>
      <c r="B35" s="83" t="s">
        <v>1816</v>
      </c>
      <c r="C35" s="212"/>
      <c r="D35" s="83" t="s">
        <v>1714</v>
      </c>
      <c r="E35" s="83" t="s">
        <v>1819</v>
      </c>
      <c r="F35" s="83"/>
      <c r="G35" s="83">
        <v>4250000.0</v>
      </c>
      <c r="H35" s="177">
        <v>4250000.0</v>
      </c>
      <c r="I35" s="83">
        <v>4250000.0</v>
      </c>
      <c r="J35" s="83"/>
      <c r="K35" s="83"/>
      <c r="L35" s="83"/>
      <c r="M35" s="83"/>
      <c r="N35" s="83"/>
      <c r="O35" s="83">
        <v>2.0E7</v>
      </c>
    </row>
    <row r="36">
      <c r="A36" s="83">
        <v>17.0</v>
      </c>
      <c r="B36" s="83" t="s">
        <v>4581</v>
      </c>
      <c r="C36" s="212">
        <v>2.0</v>
      </c>
      <c r="D36" s="83" t="s">
        <v>1714</v>
      </c>
      <c r="E36" s="83" t="s">
        <v>4586</v>
      </c>
      <c r="F36" s="83"/>
      <c r="G36" s="83">
        <v>1320124.0</v>
      </c>
      <c r="H36" s="177">
        <v>1320124.0</v>
      </c>
      <c r="I36" s="83">
        <v>1320124.0</v>
      </c>
      <c r="J36" s="83"/>
      <c r="K36" s="83"/>
      <c r="L36" s="83"/>
      <c r="M36" s="83"/>
      <c r="N36" s="83"/>
      <c r="O36" s="83"/>
    </row>
    <row r="37" ht="15.0" customHeight="1">
      <c r="A37" s="83">
        <v>18.0</v>
      </c>
      <c r="B37" s="83" t="s">
        <v>4593</v>
      </c>
      <c r="C37" s="212" t="s">
        <v>4596</v>
      </c>
      <c r="D37" s="83" t="s">
        <v>1714</v>
      </c>
      <c r="E37" s="141" t="s">
        <v>4597</v>
      </c>
      <c r="F37" s="83"/>
      <c r="G37" s="83">
        <v>2242680.0</v>
      </c>
      <c r="H37" s="177">
        <v>2242680.0</v>
      </c>
      <c r="I37" s="83">
        <v>2242680.0</v>
      </c>
      <c r="J37" s="83"/>
      <c r="K37" s="83"/>
      <c r="L37" s="83"/>
      <c r="M37" s="83"/>
      <c r="N37" s="83"/>
      <c r="O37" s="83"/>
    </row>
    <row r="38" ht="15.0" customHeight="1">
      <c r="A38" s="83">
        <v>19.0</v>
      </c>
      <c r="B38" s="83" t="s">
        <v>4602</v>
      </c>
      <c r="C38" s="212" t="s">
        <v>4604</v>
      </c>
      <c r="D38" s="83" t="s">
        <v>1714</v>
      </c>
      <c r="E38" s="141" t="s">
        <v>4606</v>
      </c>
      <c r="F38" s="83"/>
      <c r="G38" s="83">
        <v>1170215.0</v>
      </c>
      <c r="H38" s="177">
        <v>1170215.0</v>
      </c>
      <c r="I38" s="83">
        <v>1170215.0</v>
      </c>
      <c r="J38" s="83"/>
      <c r="K38" s="83"/>
      <c r="L38" s="83"/>
      <c r="M38" s="83"/>
      <c r="N38" s="83"/>
      <c r="O38" s="83"/>
    </row>
    <row r="39" ht="15.0" customHeight="1">
      <c r="A39" s="83">
        <v>20.0</v>
      </c>
      <c r="B39" s="83" t="s">
        <v>4609</v>
      </c>
      <c r="C39" s="212"/>
      <c r="D39" s="83" t="s">
        <v>1714</v>
      </c>
      <c r="E39" s="141" t="s">
        <v>4612</v>
      </c>
      <c r="F39" s="83"/>
      <c r="G39" s="83">
        <v>1459954.0</v>
      </c>
      <c r="H39" s="177">
        <v>1459954.0</v>
      </c>
      <c r="I39" s="83">
        <v>1459954.0</v>
      </c>
      <c r="J39" s="83"/>
      <c r="K39" s="83"/>
      <c r="L39" s="83"/>
      <c r="M39" s="83"/>
      <c r="N39" s="83"/>
      <c r="O39" s="83"/>
    </row>
    <row r="40">
      <c r="A40" s="83">
        <v>21.0</v>
      </c>
      <c r="B40" s="83" t="s">
        <v>4616</v>
      </c>
      <c r="C40" s="212">
        <v>140.0</v>
      </c>
      <c r="D40" s="83" t="s">
        <v>1714</v>
      </c>
      <c r="E40" s="83" t="s">
        <v>4619</v>
      </c>
      <c r="F40" s="83"/>
      <c r="G40" s="83">
        <v>746849.0</v>
      </c>
      <c r="H40" s="177">
        <v>746849.0</v>
      </c>
      <c r="I40" s="83">
        <v>746849.0</v>
      </c>
      <c r="J40" s="83"/>
      <c r="K40" s="83"/>
      <c r="L40" s="83"/>
      <c r="M40" s="83"/>
      <c r="N40" s="83"/>
      <c r="O40" s="83"/>
    </row>
    <row r="41" ht="15.0" customHeight="1">
      <c r="A41" s="83">
        <v>22.0</v>
      </c>
      <c r="B41" s="83" t="s">
        <v>4623</v>
      </c>
      <c r="C41" s="212" t="s">
        <v>4625</v>
      </c>
      <c r="D41" s="83" t="s">
        <v>1714</v>
      </c>
      <c r="E41" s="141" t="s">
        <v>4628</v>
      </c>
      <c r="F41" s="83"/>
      <c r="G41" s="83">
        <v>7.1556654E7</v>
      </c>
      <c r="H41" s="177">
        <v>7.1556654E7</v>
      </c>
      <c r="I41" s="83">
        <v>7.1556654E7</v>
      </c>
      <c r="J41" s="83"/>
      <c r="K41" s="83"/>
      <c r="L41" s="83"/>
      <c r="M41" s="83"/>
      <c r="N41" s="83"/>
      <c r="O41" s="83">
        <v>2.5E8</v>
      </c>
    </row>
    <row r="42" ht="15.0" customHeight="1">
      <c r="A42" s="83">
        <v>23.0</v>
      </c>
      <c r="B42" s="83" t="s">
        <v>4632</v>
      </c>
      <c r="C42" s="212" t="s">
        <v>4634</v>
      </c>
      <c r="D42" s="83" t="s">
        <v>1714</v>
      </c>
      <c r="E42" s="141" t="s">
        <v>4636</v>
      </c>
      <c r="F42" s="83"/>
      <c r="G42" s="83">
        <v>5.0152783E7</v>
      </c>
      <c r="H42" s="177">
        <v>5.0152783E7</v>
      </c>
      <c r="I42" s="83">
        <v>4.6152783E7</v>
      </c>
      <c r="J42" s="83">
        <v>4000000.0</v>
      </c>
      <c r="K42" s="83"/>
      <c r="L42" s="83"/>
      <c r="M42" s="83">
        <v>1800000.0</v>
      </c>
      <c r="N42" s="83">
        <v>1800000.0</v>
      </c>
      <c r="O42" s="83"/>
    </row>
    <row r="43" ht="15.0" customHeight="1">
      <c r="A43" s="154"/>
      <c r="B43" s="154"/>
      <c r="C43" s="247"/>
      <c r="D43" s="154"/>
      <c r="E43" s="155"/>
      <c r="F43" s="154"/>
      <c r="G43" s="154"/>
      <c r="H43" s="256"/>
      <c r="I43" s="154"/>
      <c r="J43" s="154"/>
      <c r="K43" s="154"/>
      <c r="L43" s="154"/>
      <c r="M43" s="154"/>
      <c r="N43" s="154"/>
      <c r="O43" s="154"/>
    </row>
    <row r="44" ht="15.75" customHeight="1">
      <c r="A44" s="83">
        <v>24.0</v>
      </c>
      <c r="B44" s="83" t="s">
        <v>4646</v>
      </c>
      <c r="C44" s="212" t="s">
        <v>4647</v>
      </c>
      <c r="D44" s="83" t="s">
        <v>1714</v>
      </c>
      <c r="E44" s="83" t="s">
        <v>4648</v>
      </c>
      <c r="F44" s="83"/>
      <c r="G44" s="83">
        <v>5140992.0</v>
      </c>
      <c r="H44" s="177">
        <v>5140992.0</v>
      </c>
      <c r="I44" s="83">
        <v>2740992.0</v>
      </c>
      <c r="J44" s="83">
        <v>2400000.0</v>
      </c>
      <c r="K44" s="83"/>
      <c r="L44" s="83"/>
      <c r="M44" s="83">
        <v>1800000.0</v>
      </c>
      <c r="N44" s="83">
        <v>1800000.0</v>
      </c>
      <c r="O44" s="83"/>
    </row>
    <row r="45">
      <c r="A45" s="83">
        <v>25.0</v>
      </c>
      <c r="B45" s="83" t="s">
        <v>4651</v>
      </c>
      <c r="C45" s="212">
        <v>43.0</v>
      </c>
      <c r="D45" s="83"/>
      <c r="E45" s="83" t="s">
        <v>4653</v>
      </c>
      <c r="F45" s="83"/>
      <c r="G45" s="83">
        <v>1.9455742E7</v>
      </c>
      <c r="H45" s="177">
        <v>1.9455742E7</v>
      </c>
      <c r="I45" s="83">
        <v>1.1455742E7</v>
      </c>
      <c r="J45" s="83">
        <v>8000000.0</v>
      </c>
      <c r="K45" s="83"/>
      <c r="L45" s="83"/>
      <c r="M45" s="83">
        <v>1800000.0</v>
      </c>
      <c r="N45" s="83">
        <v>1800000.0</v>
      </c>
      <c r="O45" s="83"/>
    </row>
    <row r="46">
      <c r="A46" s="83">
        <v>26.0</v>
      </c>
      <c r="B46" s="83" t="s">
        <v>4660</v>
      </c>
      <c r="C46" s="212" t="s">
        <v>1676</v>
      </c>
      <c r="D46" s="83"/>
      <c r="E46" s="83" t="s">
        <v>4948</v>
      </c>
      <c r="F46" s="83"/>
      <c r="G46" s="83">
        <v>1.4725644E7</v>
      </c>
      <c r="H46" s="177">
        <v>1.4725644E7</v>
      </c>
      <c r="I46" s="83">
        <v>1.0725644E7</v>
      </c>
      <c r="J46" s="83">
        <v>4000000.0</v>
      </c>
      <c r="K46" s="83"/>
      <c r="L46" s="83"/>
      <c r="M46" s="83">
        <v>3600000.0</v>
      </c>
      <c r="N46" s="83">
        <v>3600000.0</v>
      </c>
      <c r="O46" s="83"/>
    </row>
    <row r="47">
      <c r="A47" s="83">
        <v>27.0</v>
      </c>
      <c r="B47" s="83" t="s">
        <v>4952</v>
      </c>
      <c r="C47" s="212"/>
      <c r="D47" s="83"/>
      <c r="E47" s="83" t="s">
        <v>4955</v>
      </c>
      <c r="F47" s="83"/>
      <c r="G47" s="83">
        <v>6544038.0</v>
      </c>
      <c r="H47" s="177">
        <v>6544038.0</v>
      </c>
      <c r="I47" s="83">
        <v>4144038.0</v>
      </c>
      <c r="J47" s="83">
        <v>2400000.0</v>
      </c>
      <c r="K47" s="83"/>
      <c r="L47" s="83"/>
      <c r="M47" s="83"/>
      <c r="N47" s="83"/>
      <c r="O47" s="83"/>
    </row>
    <row r="48">
      <c r="A48" s="83">
        <v>28.0</v>
      </c>
      <c r="B48" s="83" t="s">
        <v>4959</v>
      </c>
      <c r="C48" s="212"/>
      <c r="D48" s="83"/>
      <c r="E48" s="83" t="s">
        <v>4962</v>
      </c>
      <c r="F48" s="83"/>
      <c r="G48" s="83">
        <v>1.5624847E7</v>
      </c>
      <c r="H48" s="177">
        <v>1.5624847E7</v>
      </c>
      <c r="I48" s="83">
        <v>1.5624847E7</v>
      </c>
      <c r="J48" s="83"/>
      <c r="K48" s="83"/>
      <c r="L48" s="83"/>
      <c r="M48" s="83"/>
      <c r="N48" s="83"/>
      <c r="O48" s="83"/>
    </row>
    <row r="49">
      <c r="A49" s="83">
        <v>29.0</v>
      </c>
      <c r="B49" s="83" t="s">
        <v>4970</v>
      </c>
      <c r="C49" s="212"/>
      <c r="D49" s="83"/>
      <c r="E49" s="83" t="s">
        <v>4972</v>
      </c>
      <c r="F49" s="83"/>
      <c r="G49" s="83">
        <v>2.0307295E7</v>
      </c>
      <c r="H49" s="177">
        <v>2.0307295E7</v>
      </c>
      <c r="I49" s="83">
        <v>1.2307295E7</v>
      </c>
      <c r="J49" s="83">
        <v>8000000.0</v>
      </c>
      <c r="K49" s="83"/>
      <c r="L49" s="83"/>
      <c r="M49" s="83">
        <v>5400000.0</v>
      </c>
      <c r="N49" s="83">
        <v>5400000.0</v>
      </c>
      <c r="O49" s="83"/>
    </row>
    <row r="50">
      <c r="A50" s="83">
        <v>30.0</v>
      </c>
      <c r="B50" s="83" t="s">
        <v>4974</v>
      </c>
      <c r="C50" s="212"/>
      <c r="D50" s="83"/>
      <c r="E50" s="83" t="s">
        <v>4977</v>
      </c>
      <c r="F50" s="83"/>
      <c r="G50" s="83">
        <v>4000000.0</v>
      </c>
      <c r="H50" s="177">
        <v>4000000.0</v>
      </c>
      <c r="I50" s="83"/>
      <c r="J50" s="83">
        <v>4000000.0</v>
      </c>
      <c r="K50" s="83"/>
      <c r="L50" s="83"/>
      <c r="M50" s="83"/>
      <c r="N50" s="83"/>
      <c r="O50" s="83"/>
    </row>
    <row r="51">
      <c r="A51" s="83">
        <v>31.0</v>
      </c>
      <c r="B51" s="83" t="s">
        <v>4979</v>
      </c>
      <c r="C51" s="212">
        <v>62.0</v>
      </c>
      <c r="D51" s="83"/>
      <c r="E51" s="83" t="s">
        <v>4982</v>
      </c>
      <c r="F51" s="83"/>
      <c r="G51" s="83">
        <v>3200000.0</v>
      </c>
      <c r="H51" s="177">
        <v>3200000.0</v>
      </c>
      <c r="I51" s="83"/>
      <c r="J51" s="83">
        <v>3200000.0</v>
      </c>
      <c r="K51" s="83"/>
      <c r="L51" s="83"/>
      <c r="M51" s="83">
        <v>3600000.0</v>
      </c>
      <c r="N51" s="83">
        <v>3600000.0</v>
      </c>
      <c r="O51" s="83"/>
    </row>
    <row r="52">
      <c r="A52" s="83">
        <v>32.0</v>
      </c>
      <c r="B52" s="83" t="s">
        <v>4989</v>
      </c>
      <c r="C52" s="212"/>
      <c r="D52" s="83"/>
      <c r="E52" s="83" t="s">
        <v>4992</v>
      </c>
      <c r="F52" s="83"/>
      <c r="G52" s="83">
        <v>4000000.0</v>
      </c>
      <c r="H52" s="177">
        <v>4000000.0</v>
      </c>
      <c r="I52" s="83"/>
      <c r="J52" s="83">
        <v>4000000.0</v>
      </c>
      <c r="K52" s="83"/>
      <c r="L52" s="83"/>
      <c r="M52" s="83">
        <v>3600000.0</v>
      </c>
      <c r="N52" s="83">
        <v>3600000.0</v>
      </c>
      <c r="O52" s="83"/>
    </row>
    <row r="53">
      <c r="A53" s="83">
        <v>33.0</v>
      </c>
      <c r="B53" s="83" t="s">
        <v>1382</v>
      </c>
      <c r="C53" s="212"/>
      <c r="D53" s="83"/>
      <c r="E53" s="83" t="s">
        <v>5398</v>
      </c>
      <c r="F53" s="83"/>
      <c r="G53" s="83">
        <v>1.17304942E8</v>
      </c>
      <c r="H53" s="177">
        <v>1.17304942E8</v>
      </c>
      <c r="I53" s="83">
        <v>1.17304942E8</v>
      </c>
      <c r="J53" s="83"/>
      <c r="K53" s="83"/>
      <c r="L53" s="83"/>
      <c r="M53" s="83"/>
      <c r="N53" s="83"/>
      <c r="O53" s="83"/>
    </row>
    <row r="54">
      <c r="A54" s="83">
        <v>34.0</v>
      </c>
      <c r="B54" s="83" t="s">
        <v>1382</v>
      </c>
      <c r="C54" s="212"/>
      <c r="D54" s="83"/>
      <c r="E54" s="83" t="s">
        <v>5017</v>
      </c>
      <c r="F54" s="83"/>
      <c r="G54" s="83">
        <v>5.3761106E7</v>
      </c>
      <c r="H54" s="177">
        <v>5.3761106E7</v>
      </c>
      <c r="I54" s="83">
        <v>5.3761106E7</v>
      </c>
      <c r="J54" s="83"/>
      <c r="K54" s="83"/>
      <c r="L54" s="83"/>
      <c r="M54" s="83"/>
      <c r="N54" s="83"/>
      <c r="O54" s="83"/>
    </row>
    <row r="55">
      <c r="A55" s="83">
        <v>35.0</v>
      </c>
      <c r="B55" s="83" t="s">
        <v>1382</v>
      </c>
      <c r="C55" s="212"/>
      <c r="D55" s="83"/>
      <c r="E55" s="83" t="s">
        <v>5023</v>
      </c>
      <c r="F55" s="83"/>
      <c r="G55" s="83">
        <v>6.1195565E7</v>
      </c>
      <c r="H55" s="177">
        <v>6.1195565E7</v>
      </c>
      <c r="I55" s="83">
        <v>6.1195565E7</v>
      </c>
      <c r="J55" s="83"/>
      <c r="K55" s="83"/>
      <c r="L55" s="83"/>
      <c r="M55" s="83"/>
      <c r="N55" s="83"/>
      <c r="O55" s="83"/>
    </row>
    <row r="56">
      <c r="A56" s="83">
        <v>36.0</v>
      </c>
      <c r="B56" s="83" t="s">
        <v>1382</v>
      </c>
      <c r="C56" s="212"/>
      <c r="D56" s="83"/>
      <c r="E56" s="83" t="s">
        <v>1384</v>
      </c>
      <c r="F56" s="83"/>
      <c r="G56" s="83">
        <v>1.232E8</v>
      </c>
      <c r="H56" s="177">
        <v>1.232E8</v>
      </c>
      <c r="I56" s="83"/>
      <c r="J56" s="83">
        <v>1.232E8</v>
      </c>
      <c r="K56" s="83"/>
      <c r="L56" s="83"/>
      <c r="M56" s="83"/>
      <c r="N56" s="83"/>
      <c r="O56" s="83"/>
    </row>
    <row r="57">
      <c r="A57" s="83">
        <v>37.0</v>
      </c>
      <c r="B57" s="83" t="s">
        <v>1382</v>
      </c>
      <c r="C57" s="212"/>
      <c r="D57" s="83"/>
      <c r="E57" s="83" t="s">
        <v>5408</v>
      </c>
      <c r="F57" s="83"/>
      <c r="G57" s="83"/>
      <c r="H57" s="177"/>
      <c r="I57" s="83"/>
      <c r="J57" s="83"/>
      <c r="K57" s="83"/>
      <c r="L57" s="83"/>
      <c r="M57" s="83">
        <v>8.316E7</v>
      </c>
      <c r="N57" s="83">
        <v>8.316E7</v>
      </c>
      <c r="O57" s="83"/>
    </row>
    <row r="58">
      <c r="A58" s="83"/>
      <c r="B58" s="83"/>
      <c r="C58" s="212"/>
      <c r="D58" s="83"/>
      <c r="E58" s="83"/>
      <c r="F58" s="83"/>
      <c r="G58" s="83"/>
      <c r="H58" s="177"/>
      <c r="I58" s="83"/>
      <c r="J58" s="83"/>
      <c r="K58" s="83"/>
      <c r="L58" s="83"/>
      <c r="M58" s="83"/>
      <c r="N58" s="83"/>
      <c r="O58" s="83"/>
    </row>
    <row r="59">
      <c r="A59" s="83"/>
      <c r="B59" s="83"/>
      <c r="C59" s="212"/>
      <c r="D59" s="83"/>
      <c r="E59" s="30" t="s">
        <v>3634</v>
      </c>
      <c r="F59" s="83"/>
      <c r="G59" s="83">
        <v>1.511263594E9</v>
      </c>
      <c r="H59" s="177">
        <v>1.511263594E9</v>
      </c>
      <c r="I59" s="83">
        <v>1.129363594E9</v>
      </c>
      <c r="J59" s="83">
        <v>3.819E8</v>
      </c>
      <c r="K59" s="83"/>
      <c r="L59" s="83"/>
      <c r="M59" s="83">
        <v>3.3882E8</v>
      </c>
      <c r="N59" s="83">
        <v>3.3882E8</v>
      </c>
      <c r="O59" s="83"/>
    </row>
    <row r="60">
      <c r="A60" s="83"/>
      <c r="B60" s="83"/>
      <c r="C60" s="212"/>
      <c r="D60" s="83"/>
      <c r="E60" s="83"/>
      <c r="F60" s="83"/>
      <c r="G60" s="83"/>
      <c r="H60" s="177"/>
      <c r="I60" s="83"/>
      <c r="J60" s="83"/>
      <c r="K60" s="83"/>
      <c r="L60" s="83"/>
      <c r="M60" s="83"/>
      <c r="N60" s="83"/>
      <c r="O60" s="83"/>
    </row>
    <row r="61">
      <c r="A61" s="83"/>
      <c r="B61" s="83"/>
      <c r="C61" s="212"/>
      <c r="D61" s="83"/>
      <c r="E61" s="83" t="s">
        <v>336</v>
      </c>
      <c r="F61" s="83"/>
      <c r="G61" s="83"/>
      <c r="H61" s="177"/>
      <c r="I61" s="83"/>
      <c r="J61" s="83"/>
      <c r="K61" s="83"/>
      <c r="L61" s="83"/>
      <c r="M61" s="83"/>
      <c r="N61" s="83"/>
      <c r="O61" s="83"/>
    </row>
    <row r="62">
      <c r="A62" s="83">
        <v>1.0</v>
      </c>
      <c r="B62" s="83" t="s">
        <v>5422</v>
      </c>
      <c r="C62" s="212"/>
      <c r="D62" s="83"/>
      <c r="E62" s="83" t="s">
        <v>5424</v>
      </c>
      <c r="F62" s="83"/>
      <c r="G62" s="83">
        <v>1.4087912E7</v>
      </c>
      <c r="H62" s="177">
        <v>1.4087912E7</v>
      </c>
      <c r="I62" s="83">
        <v>1.4087912E7</v>
      </c>
      <c r="J62" s="83"/>
      <c r="K62" s="83"/>
      <c r="L62" s="83"/>
      <c r="M62" s="83"/>
      <c r="N62" s="83"/>
      <c r="O62" s="83"/>
    </row>
    <row r="63">
      <c r="A63" s="83">
        <v>2.0</v>
      </c>
      <c r="B63" s="83" t="s">
        <v>5426</v>
      </c>
      <c r="C63" s="212">
        <v>104.0</v>
      </c>
      <c r="D63" s="83"/>
      <c r="E63" s="83" t="s">
        <v>5617</v>
      </c>
      <c r="F63" s="83"/>
      <c r="G63" s="83">
        <v>5575397.0</v>
      </c>
      <c r="H63" s="177">
        <v>5575397.0</v>
      </c>
      <c r="I63" s="83">
        <v>5575397.0</v>
      </c>
      <c r="J63" s="83"/>
      <c r="K63" s="83"/>
      <c r="L63" s="83"/>
      <c r="M63" s="83"/>
      <c r="N63" s="83"/>
      <c r="O63" s="83"/>
    </row>
    <row r="64" ht="15.0" customHeight="1">
      <c r="A64" s="83">
        <v>3.0</v>
      </c>
      <c r="B64" s="83" t="s">
        <v>5691</v>
      </c>
      <c r="C64" s="212" t="s">
        <v>4634</v>
      </c>
      <c r="D64" s="83"/>
      <c r="E64" s="83" t="s">
        <v>5695</v>
      </c>
      <c r="F64" s="83"/>
      <c r="G64" s="83">
        <v>1385504.0</v>
      </c>
      <c r="H64" s="177">
        <v>1385504.0</v>
      </c>
      <c r="I64" s="83">
        <v>1385504.0</v>
      </c>
      <c r="J64" s="83"/>
      <c r="K64" s="83"/>
      <c r="L64" s="83"/>
      <c r="M64" s="83"/>
      <c r="N64" s="83"/>
      <c r="O64" s="83"/>
    </row>
    <row r="65">
      <c r="A65" s="83">
        <v>4.0</v>
      </c>
      <c r="B65" s="83" t="s">
        <v>5701</v>
      </c>
      <c r="C65" s="212">
        <v>36.0</v>
      </c>
      <c r="D65" s="83"/>
      <c r="E65" s="83" t="s">
        <v>5703</v>
      </c>
      <c r="F65" s="83"/>
      <c r="G65" s="83">
        <v>722950.0</v>
      </c>
      <c r="H65" s="177">
        <v>722950.0</v>
      </c>
      <c r="I65" s="83">
        <v>722950.0</v>
      </c>
      <c r="J65" s="83"/>
      <c r="K65" s="83"/>
      <c r="L65" s="83"/>
      <c r="M65" s="83"/>
      <c r="N65" s="83"/>
      <c r="O65" s="83"/>
    </row>
    <row r="66">
      <c r="A66" s="83">
        <v>5.0</v>
      </c>
      <c r="B66" s="83" t="s">
        <v>5707</v>
      </c>
      <c r="C66" s="212">
        <v>23.0</v>
      </c>
      <c r="D66" s="83"/>
      <c r="E66" s="83" t="s">
        <v>5710</v>
      </c>
      <c r="F66" s="83"/>
      <c r="G66" s="83">
        <v>1.6820289E7</v>
      </c>
      <c r="H66" s="177">
        <v>1.6820289E7</v>
      </c>
      <c r="I66" s="83">
        <v>1.6820289E7</v>
      </c>
      <c r="J66" s="83"/>
      <c r="K66" s="83"/>
      <c r="L66" s="83"/>
      <c r="M66" s="83"/>
      <c r="N66" s="83"/>
      <c r="O66" s="83"/>
    </row>
    <row r="67">
      <c r="A67" s="83">
        <v>6.0</v>
      </c>
      <c r="B67" s="83" t="s">
        <v>886</v>
      </c>
      <c r="C67" s="212"/>
      <c r="D67" s="83" t="s">
        <v>1353</v>
      </c>
      <c r="E67" s="83" t="s">
        <v>5715</v>
      </c>
      <c r="F67" s="83"/>
      <c r="G67" s="83">
        <v>2.5554823E7</v>
      </c>
      <c r="H67" s="177">
        <v>2.5554823E7</v>
      </c>
      <c r="I67" s="83">
        <v>2.3554823E7</v>
      </c>
      <c r="J67" s="83">
        <v>2000000.0</v>
      </c>
      <c r="K67" s="83"/>
      <c r="L67" s="83"/>
      <c r="M67" s="83">
        <v>2880000.0</v>
      </c>
      <c r="N67" s="83">
        <v>2880000.0</v>
      </c>
      <c r="O67" s="83"/>
    </row>
    <row r="68">
      <c r="A68" s="83">
        <v>7.0</v>
      </c>
      <c r="B68" s="83" t="s">
        <v>5721</v>
      </c>
      <c r="C68" s="212"/>
      <c r="D68" s="83"/>
      <c r="E68" s="83" t="s">
        <v>5724</v>
      </c>
      <c r="F68" s="83"/>
      <c r="G68" s="83">
        <v>690000.0</v>
      </c>
      <c r="H68" s="177">
        <v>690000.0</v>
      </c>
      <c r="I68" s="83">
        <v>690000.0</v>
      </c>
      <c r="J68" s="83"/>
      <c r="K68" s="83"/>
      <c r="L68" s="83"/>
      <c r="M68" s="83"/>
      <c r="N68" s="83"/>
      <c r="O68" s="83">
        <v>5.0E7</v>
      </c>
    </row>
    <row r="69" ht="15.0" customHeight="1">
      <c r="A69" s="83">
        <v>8.0</v>
      </c>
      <c r="B69" s="83" t="s">
        <v>5884</v>
      </c>
      <c r="C69" s="212"/>
      <c r="D69" s="83"/>
      <c r="E69" s="83" t="s">
        <v>5885</v>
      </c>
      <c r="F69" s="83"/>
      <c r="G69" s="83">
        <v>2137179.0</v>
      </c>
      <c r="H69" s="177">
        <v>2137179.0</v>
      </c>
      <c r="I69" s="83">
        <v>2137179.0</v>
      </c>
      <c r="J69" s="83"/>
      <c r="K69" s="83"/>
      <c r="L69" s="83"/>
      <c r="M69" s="83"/>
      <c r="N69" s="83"/>
      <c r="O69" s="83">
        <v>2.5E7</v>
      </c>
    </row>
    <row r="70" ht="15.0" customHeight="1">
      <c r="A70" s="83">
        <v>9.0</v>
      </c>
      <c r="B70" s="83" t="s">
        <v>5886</v>
      </c>
      <c r="C70" s="212"/>
      <c r="D70" s="83"/>
      <c r="E70" s="83" t="s">
        <v>5888</v>
      </c>
      <c r="F70" s="83"/>
      <c r="G70" s="83">
        <v>576335.0</v>
      </c>
      <c r="H70" s="177">
        <v>576335.0</v>
      </c>
      <c r="I70" s="83">
        <v>576335.0</v>
      </c>
      <c r="J70" s="83"/>
      <c r="K70" s="83"/>
      <c r="L70" s="83"/>
      <c r="M70" s="83"/>
      <c r="N70" s="83"/>
      <c r="O70" s="83"/>
    </row>
    <row r="71">
      <c r="A71" s="83"/>
      <c r="B71" s="83"/>
      <c r="C71" s="212"/>
      <c r="D71" s="83"/>
      <c r="E71" s="83"/>
      <c r="F71" s="83"/>
      <c r="G71" s="83"/>
      <c r="H71" s="177"/>
      <c r="I71" s="83"/>
      <c r="J71" s="83"/>
      <c r="K71" s="83"/>
      <c r="L71" s="83"/>
      <c r="M71" s="83"/>
      <c r="N71" s="83"/>
      <c r="O71" s="83"/>
    </row>
    <row r="72">
      <c r="A72" s="83"/>
      <c r="B72" s="83"/>
      <c r="C72" s="212"/>
      <c r="D72" s="83"/>
      <c r="E72" s="30" t="s">
        <v>3689</v>
      </c>
      <c r="F72" s="83"/>
      <c r="G72" s="83">
        <v>6.7550389E7</v>
      </c>
      <c r="H72" s="177">
        <v>6.7550389E7</v>
      </c>
      <c r="I72" s="83">
        <v>6.5550389E7</v>
      </c>
      <c r="J72" s="83">
        <v>2000000.0</v>
      </c>
      <c r="K72" s="83"/>
      <c r="L72" s="83"/>
      <c r="M72" s="83">
        <v>2880000.0</v>
      </c>
      <c r="N72" s="83">
        <v>2880000.0</v>
      </c>
      <c r="O72" s="83"/>
    </row>
    <row r="73" ht="15.75" customHeight="1">
      <c r="A73" s="154"/>
      <c r="B73" s="154"/>
      <c r="C73" s="247"/>
      <c r="D73" s="154"/>
      <c r="E73" s="154"/>
      <c r="F73" s="154"/>
      <c r="G73" s="154"/>
      <c r="H73" s="256"/>
      <c r="I73" s="154"/>
      <c r="J73" s="154"/>
      <c r="K73" s="154"/>
      <c r="L73" s="154"/>
      <c r="M73" s="154"/>
      <c r="N73" s="154"/>
      <c r="O73" s="154"/>
    </row>
    <row r="74" ht="15.75" customHeight="1">
      <c r="A74" s="83"/>
      <c r="B74" s="83"/>
      <c r="C74" s="212"/>
      <c r="D74" s="83"/>
      <c r="E74" s="83" t="s">
        <v>362</v>
      </c>
      <c r="F74" s="83"/>
      <c r="G74" s="83"/>
      <c r="H74" s="177"/>
      <c r="I74" s="83"/>
      <c r="J74" s="83"/>
      <c r="K74" s="83"/>
      <c r="L74" s="83"/>
      <c r="M74" s="83"/>
      <c r="N74" s="83"/>
      <c r="O74" s="83"/>
    </row>
    <row r="75">
      <c r="A75" s="83">
        <v>1.0</v>
      </c>
      <c r="B75" s="83" t="s">
        <v>5911</v>
      </c>
      <c r="C75" s="212"/>
      <c r="D75" s="83"/>
      <c r="E75" s="83" t="s">
        <v>5914</v>
      </c>
      <c r="F75" s="83"/>
      <c r="G75" s="83">
        <v>5466834.0</v>
      </c>
      <c r="H75" s="177">
        <v>5466834.0</v>
      </c>
      <c r="I75" s="83">
        <v>5466834.0</v>
      </c>
      <c r="J75" s="83"/>
      <c r="K75" s="83"/>
      <c r="L75" s="83"/>
      <c r="M75" s="83"/>
      <c r="N75" s="83"/>
      <c r="O75" s="83"/>
    </row>
    <row r="76">
      <c r="A76" s="83">
        <v>2.0</v>
      </c>
      <c r="B76" s="83" t="s">
        <v>5920</v>
      </c>
      <c r="C76" s="212" t="s">
        <v>1640</v>
      </c>
      <c r="D76" s="83"/>
      <c r="E76" s="83" t="s">
        <v>5922</v>
      </c>
      <c r="F76" s="83"/>
      <c r="G76" s="83">
        <v>9858798.0</v>
      </c>
      <c r="H76" s="177">
        <v>9858798.0</v>
      </c>
      <c r="I76" s="83">
        <v>9858798.0</v>
      </c>
      <c r="J76" s="83"/>
      <c r="K76" s="83"/>
      <c r="L76" s="83"/>
      <c r="M76" s="83"/>
      <c r="N76" s="83"/>
      <c r="O76" s="83"/>
    </row>
    <row r="77">
      <c r="A77" s="83">
        <v>3.0</v>
      </c>
      <c r="B77" s="83" t="s">
        <v>5930</v>
      </c>
      <c r="C77" s="212" t="s">
        <v>1640</v>
      </c>
      <c r="D77" s="83"/>
      <c r="E77" s="83" t="s">
        <v>6276</v>
      </c>
      <c r="F77" s="83"/>
      <c r="G77" s="83">
        <v>4.6001518E7</v>
      </c>
      <c r="H77" s="177">
        <v>4.6001518E7</v>
      </c>
      <c r="I77" s="83">
        <v>4.6001518E7</v>
      </c>
      <c r="J77" s="83"/>
      <c r="K77" s="83"/>
      <c r="L77" s="83"/>
      <c r="M77" s="83"/>
      <c r="N77" s="83"/>
      <c r="O77" s="83"/>
    </row>
    <row r="78">
      <c r="A78" s="83">
        <v>4.0</v>
      </c>
      <c r="B78" s="83" t="s">
        <v>6293</v>
      </c>
      <c r="C78" s="212" t="s">
        <v>1640</v>
      </c>
      <c r="D78" s="83"/>
      <c r="E78" s="83" t="s">
        <v>6298</v>
      </c>
      <c r="F78" s="83"/>
      <c r="G78" s="83">
        <v>1.8910119E7</v>
      </c>
      <c r="H78" s="177">
        <v>1.8910119E7</v>
      </c>
      <c r="I78" s="83">
        <v>1.8910119E7</v>
      </c>
      <c r="J78" s="83"/>
      <c r="K78" s="83"/>
      <c r="L78" s="83"/>
      <c r="M78" s="83"/>
      <c r="N78" s="83"/>
      <c r="O78" s="83"/>
    </row>
    <row r="79">
      <c r="A79" s="83">
        <v>5.0</v>
      </c>
      <c r="B79" s="83" t="s">
        <v>6307</v>
      </c>
      <c r="C79" s="212"/>
      <c r="D79" s="83"/>
      <c r="E79" s="83" t="s">
        <v>6310</v>
      </c>
      <c r="F79" s="83"/>
      <c r="G79" s="83">
        <v>2130888.0</v>
      </c>
      <c r="H79" s="177">
        <v>2130888.0</v>
      </c>
      <c r="I79" s="83">
        <v>2130888.0</v>
      </c>
      <c r="J79" s="83"/>
      <c r="K79" s="83"/>
      <c r="L79" s="83"/>
      <c r="M79" s="83"/>
      <c r="N79" s="83"/>
      <c r="O79" s="83"/>
    </row>
    <row r="80">
      <c r="A80" s="83">
        <v>6.0</v>
      </c>
      <c r="B80" s="83" t="s">
        <v>6325</v>
      </c>
      <c r="C80" s="212" t="s">
        <v>1640</v>
      </c>
      <c r="D80" s="83"/>
      <c r="E80" s="83" t="s">
        <v>6330</v>
      </c>
      <c r="F80" s="83"/>
      <c r="G80" s="83">
        <v>4.7493133E7</v>
      </c>
      <c r="H80" s="177">
        <v>4.7493133E7</v>
      </c>
      <c r="I80" s="83">
        <v>4.7493133E7</v>
      </c>
      <c r="J80" s="83"/>
      <c r="K80" s="83"/>
      <c r="L80" s="83"/>
      <c r="M80" s="83"/>
      <c r="N80" s="83"/>
      <c r="O80" s="83"/>
    </row>
    <row r="81">
      <c r="A81" s="83">
        <v>7.0</v>
      </c>
      <c r="B81" s="83" t="s">
        <v>6340</v>
      </c>
      <c r="C81" s="212" t="s">
        <v>1640</v>
      </c>
      <c r="D81" s="83"/>
      <c r="E81" s="83" t="s">
        <v>6343</v>
      </c>
      <c r="F81" s="83"/>
      <c r="G81" s="83">
        <v>9690071.0</v>
      </c>
      <c r="H81" s="177">
        <v>9690071.0</v>
      </c>
      <c r="I81" s="83">
        <v>9690071.0</v>
      </c>
      <c r="J81" s="83"/>
      <c r="K81" s="83"/>
      <c r="L81" s="83"/>
      <c r="M81" s="83"/>
      <c r="N81" s="83"/>
      <c r="O81" s="83"/>
    </row>
    <row r="82">
      <c r="A82" s="83">
        <v>8.0</v>
      </c>
      <c r="B82" s="83" t="s">
        <v>6354</v>
      </c>
      <c r="C82" s="212" t="s">
        <v>1640</v>
      </c>
      <c r="D82" s="83"/>
      <c r="E82" s="83" t="s">
        <v>6356</v>
      </c>
      <c r="F82" s="83"/>
      <c r="G82" s="83">
        <v>5699394.0</v>
      </c>
      <c r="H82" s="177">
        <v>5699394.0</v>
      </c>
      <c r="I82" s="83">
        <v>5699394.0</v>
      </c>
      <c r="J82" s="83"/>
      <c r="K82" s="83"/>
      <c r="L82" s="83"/>
      <c r="M82" s="83"/>
      <c r="N82" s="83"/>
      <c r="O82" s="83"/>
    </row>
    <row r="83" ht="30.0" customHeight="1">
      <c r="A83" s="83">
        <v>9.0</v>
      </c>
      <c r="B83" s="83" t="s">
        <v>6362</v>
      </c>
      <c r="C83" s="212"/>
      <c r="D83" s="83"/>
      <c r="E83" s="141" t="s">
        <v>6365</v>
      </c>
      <c r="F83" s="83"/>
      <c r="G83" s="83">
        <v>4.9623907E7</v>
      </c>
      <c r="H83" s="177">
        <v>4.9623907E7</v>
      </c>
      <c r="I83" s="83">
        <v>4.9623907E7</v>
      </c>
      <c r="J83" s="83"/>
      <c r="K83" s="83"/>
      <c r="L83" s="83"/>
      <c r="M83" s="83"/>
      <c r="N83" s="83"/>
      <c r="O83" s="83"/>
    </row>
    <row r="84">
      <c r="A84" s="83">
        <v>10.0</v>
      </c>
      <c r="B84" s="83" t="s">
        <v>6372</v>
      </c>
      <c r="C84" s="212"/>
      <c r="D84" s="83"/>
      <c r="E84" s="83" t="s">
        <v>6374</v>
      </c>
      <c r="F84" s="83"/>
      <c r="G84" s="83">
        <v>5.7721594E7</v>
      </c>
      <c r="H84" s="177">
        <v>5.7721594E7</v>
      </c>
      <c r="I84" s="83">
        <v>5.7721594E7</v>
      </c>
      <c r="J84" s="83"/>
      <c r="K84" s="83"/>
      <c r="L84" s="83"/>
      <c r="M84" s="83"/>
      <c r="N84" s="83"/>
      <c r="O84" s="83"/>
    </row>
    <row r="85">
      <c r="A85" s="83">
        <v>11.0</v>
      </c>
      <c r="B85" s="83" t="s">
        <v>6380</v>
      </c>
      <c r="C85" s="212" t="s">
        <v>1640</v>
      </c>
      <c r="D85" s="83"/>
      <c r="E85" s="83" t="s">
        <v>6383</v>
      </c>
      <c r="F85" s="83"/>
      <c r="G85" s="83">
        <v>4624987.0</v>
      </c>
      <c r="H85" s="177">
        <v>4624987.0</v>
      </c>
      <c r="I85" s="83">
        <v>4624987.0</v>
      </c>
      <c r="J85" s="83"/>
      <c r="K85" s="83"/>
      <c r="L85" s="83"/>
      <c r="M85" s="83"/>
      <c r="N85" s="83"/>
      <c r="O85" s="83"/>
    </row>
    <row r="86">
      <c r="A86" s="83">
        <v>12.0</v>
      </c>
      <c r="B86" s="83" t="s">
        <v>6389</v>
      </c>
      <c r="C86" s="212">
        <v>79.0</v>
      </c>
      <c r="D86" s="83"/>
      <c r="E86" s="83" t="s">
        <v>6391</v>
      </c>
      <c r="F86" s="83"/>
      <c r="G86" s="83">
        <v>3005000.0</v>
      </c>
      <c r="H86" s="177">
        <v>3005000.0</v>
      </c>
      <c r="I86" s="83">
        <v>3005000.0</v>
      </c>
      <c r="J86" s="83"/>
      <c r="K86" s="83"/>
      <c r="L86" s="83"/>
      <c r="M86" s="83"/>
      <c r="N86" s="83"/>
      <c r="O86" s="83"/>
    </row>
    <row r="87">
      <c r="A87" s="83">
        <v>13.0</v>
      </c>
      <c r="B87" s="83" t="s">
        <v>6394</v>
      </c>
      <c r="C87" s="212">
        <v>120.0</v>
      </c>
      <c r="D87" s="83"/>
      <c r="E87" s="83" t="s">
        <v>6396</v>
      </c>
      <c r="F87" s="83"/>
      <c r="G87" s="83">
        <v>2.3532248E7</v>
      </c>
      <c r="H87" s="177">
        <v>2.3532248E7</v>
      </c>
      <c r="I87" s="83">
        <v>2.3532248E7</v>
      </c>
      <c r="J87" s="83"/>
      <c r="K87" s="83"/>
      <c r="L87" s="83"/>
      <c r="M87" s="83"/>
      <c r="N87" s="83"/>
      <c r="O87" s="83"/>
    </row>
    <row r="88">
      <c r="A88" s="83">
        <v>14.0</v>
      </c>
      <c r="B88" s="83" t="s">
        <v>6399</v>
      </c>
      <c r="C88" s="212" t="s">
        <v>1640</v>
      </c>
      <c r="D88" s="83"/>
      <c r="E88" s="83" t="s">
        <v>6401</v>
      </c>
      <c r="F88" s="83"/>
      <c r="G88" s="83">
        <v>5953993.0</v>
      </c>
      <c r="H88" s="177">
        <v>5953993.0</v>
      </c>
      <c r="I88" s="83">
        <v>5953993.0</v>
      </c>
      <c r="J88" s="83"/>
      <c r="K88" s="83"/>
      <c r="L88" s="83"/>
      <c r="M88" s="83"/>
      <c r="N88" s="83"/>
      <c r="O88" s="83"/>
    </row>
    <row r="89">
      <c r="A89" s="83">
        <v>15.0</v>
      </c>
      <c r="B89" s="83" t="s">
        <v>6404</v>
      </c>
      <c r="C89" s="212"/>
      <c r="D89" s="83"/>
      <c r="E89" s="83" t="s">
        <v>6410</v>
      </c>
      <c r="F89" s="83"/>
      <c r="G89" s="83">
        <v>3259401.0</v>
      </c>
      <c r="H89" s="177">
        <v>3259401.0</v>
      </c>
      <c r="I89" s="83">
        <v>3259401.0</v>
      </c>
      <c r="J89" s="83"/>
      <c r="K89" s="83"/>
      <c r="L89" s="83"/>
      <c r="M89" s="83"/>
      <c r="N89" s="83"/>
      <c r="O89" s="83"/>
    </row>
    <row r="90" ht="30.0" customHeight="1">
      <c r="A90" s="83">
        <v>16.0</v>
      </c>
      <c r="B90" s="83" t="s">
        <v>6418</v>
      </c>
      <c r="C90" s="212" t="s">
        <v>1640</v>
      </c>
      <c r="D90" s="83"/>
      <c r="E90" s="141" t="s">
        <v>6421</v>
      </c>
      <c r="F90" s="83"/>
      <c r="G90" s="83">
        <v>8578822.0</v>
      </c>
      <c r="H90" s="177">
        <v>8578822.0</v>
      </c>
      <c r="I90" s="83">
        <v>8578822.0</v>
      </c>
      <c r="J90" s="83"/>
      <c r="K90" s="83"/>
      <c r="L90" s="83"/>
      <c r="M90" s="83"/>
      <c r="N90" s="83"/>
      <c r="O90" s="83"/>
    </row>
    <row r="91" ht="45.0" customHeight="1">
      <c r="A91" s="83">
        <v>17.0</v>
      </c>
      <c r="B91" s="83" t="s">
        <v>6424</v>
      </c>
      <c r="C91" s="212"/>
      <c r="D91" s="83"/>
      <c r="E91" s="141" t="s">
        <v>6430</v>
      </c>
      <c r="F91" s="83"/>
      <c r="G91" s="83">
        <v>6.2050072E7</v>
      </c>
      <c r="H91" s="177">
        <v>6.2050072E7</v>
      </c>
      <c r="I91" s="83">
        <v>6.2050072E7</v>
      </c>
      <c r="J91" s="83"/>
      <c r="K91" s="83"/>
      <c r="L91" s="83"/>
      <c r="M91" s="83"/>
      <c r="N91" s="83"/>
      <c r="O91" s="83"/>
    </row>
    <row r="92">
      <c r="A92" s="83">
        <v>18.0</v>
      </c>
      <c r="B92" s="83" t="s">
        <v>6436</v>
      </c>
      <c r="C92" s="212"/>
      <c r="D92" s="83"/>
      <c r="E92" s="83" t="s">
        <v>6439</v>
      </c>
      <c r="F92" s="83"/>
      <c r="G92" s="83">
        <v>7832489.0</v>
      </c>
      <c r="H92" s="177">
        <v>7832489.0</v>
      </c>
      <c r="I92" s="83">
        <v>7832489.0</v>
      </c>
      <c r="J92" s="83"/>
      <c r="K92" s="83"/>
      <c r="L92" s="83"/>
      <c r="M92" s="83"/>
      <c r="N92" s="83"/>
      <c r="O92" s="83"/>
    </row>
    <row r="93">
      <c r="A93" s="83"/>
      <c r="B93" s="83"/>
      <c r="C93" s="212"/>
      <c r="D93" s="83"/>
      <c r="E93" s="83"/>
      <c r="F93" s="83"/>
      <c r="G93" s="83"/>
      <c r="H93" s="177"/>
      <c r="I93" s="83"/>
      <c r="J93" s="83"/>
      <c r="K93" s="83"/>
      <c r="L93" s="83"/>
      <c r="M93" s="83"/>
      <c r="N93" s="83"/>
      <c r="O93" s="83"/>
    </row>
    <row r="94">
      <c r="A94" s="83"/>
      <c r="B94" s="83"/>
      <c r="C94" s="212"/>
      <c r="D94" s="83"/>
      <c r="E94" s="30" t="s">
        <v>3876</v>
      </c>
      <c r="F94" s="83"/>
      <c r="G94" s="83">
        <v>3.71433268E8</v>
      </c>
      <c r="H94" s="177">
        <v>3.71433268E8</v>
      </c>
      <c r="I94" s="83">
        <v>3.71433268E8</v>
      </c>
      <c r="J94" s="83"/>
      <c r="K94" s="83"/>
      <c r="L94" s="83"/>
      <c r="M94" s="83"/>
      <c r="N94" s="83"/>
      <c r="O94" s="83"/>
    </row>
    <row r="95">
      <c r="A95" s="83"/>
      <c r="B95" s="83"/>
      <c r="C95" s="212"/>
      <c r="D95" s="83"/>
      <c r="E95" s="83"/>
      <c r="F95" s="83"/>
      <c r="G95" s="83"/>
      <c r="H95" s="177"/>
      <c r="I95" s="83"/>
      <c r="J95" s="83"/>
      <c r="K95" s="83"/>
      <c r="L95" s="83"/>
      <c r="M95" s="83"/>
      <c r="N95" s="83"/>
      <c r="O95" s="83"/>
    </row>
    <row r="96">
      <c r="A96" s="83"/>
      <c r="B96" s="83"/>
      <c r="C96" s="212"/>
      <c r="D96" s="83"/>
      <c r="E96" s="83" t="s">
        <v>359</v>
      </c>
      <c r="F96" s="83"/>
      <c r="G96" s="83"/>
      <c r="H96" s="177"/>
      <c r="I96" s="83"/>
      <c r="J96" s="83"/>
      <c r="K96" s="83"/>
      <c r="L96" s="83"/>
      <c r="M96" s="83"/>
      <c r="N96" s="83"/>
      <c r="O96" s="83"/>
    </row>
    <row r="97">
      <c r="A97" s="83">
        <v>1.0</v>
      </c>
      <c r="B97" s="83" t="s">
        <v>6463</v>
      </c>
      <c r="C97" s="212"/>
      <c r="D97" s="83"/>
      <c r="E97" s="83" t="s">
        <v>6464</v>
      </c>
      <c r="F97" s="83"/>
      <c r="G97" s="83">
        <v>1.0684754E7</v>
      </c>
      <c r="H97" s="177">
        <v>1.0684754E7</v>
      </c>
      <c r="I97" s="83">
        <v>1.0684754E7</v>
      </c>
      <c r="J97" s="83"/>
      <c r="K97" s="83"/>
      <c r="L97" s="83"/>
      <c r="M97" s="83"/>
      <c r="N97" s="83"/>
      <c r="O97" s="83"/>
    </row>
    <row r="98">
      <c r="A98" s="83">
        <v>2.0</v>
      </c>
      <c r="B98" s="83" t="s">
        <v>6465</v>
      </c>
      <c r="C98" s="212">
        <v>48.0</v>
      </c>
      <c r="D98" s="83"/>
      <c r="E98" s="83" t="s">
        <v>6469</v>
      </c>
      <c r="F98" s="83"/>
      <c r="G98" s="83">
        <v>1.16132165E8</v>
      </c>
      <c r="H98" s="177">
        <v>1.16132165E8</v>
      </c>
      <c r="I98" s="83">
        <v>1.16132165E8</v>
      </c>
      <c r="J98" s="83"/>
      <c r="K98" s="83"/>
      <c r="L98" s="83"/>
      <c r="M98" s="83"/>
      <c r="N98" s="83"/>
      <c r="O98" s="83"/>
    </row>
    <row r="99">
      <c r="A99" s="83">
        <v>3.0</v>
      </c>
      <c r="B99" s="83" t="s">
        <v>6474</v>
      </c>
      <c r="C99" s="212">
        <v>19.0</v>
      </c>
      <c r="D99" s="83"/>
      <c r="E99" s="83" t="s">
        <v>6481</v>
      </c>
      <c r="F99" s="83"/>
      <c r="G99" s="83">
        <v>8905500.0</v>
      </c>
      <c r="H99" s="177">
        <v>8905500.0</v>
      </c>
      <c r="I99" s="83">
        <v>8905500.0</v>
      </c>
      <c r="J99" s="83"/>
      <c r="K99" s="83"/>
      <c r="L99" s="83"/>
      <c r="M99" s="83"/>
      <c r="N99" s="83"/>
      <c r="O99" s="83"/>
    </row>
    <row r="100">
      <c r="A100" s="83">
        <v>4.0</v>
      </c>
      <c r="B100" s="83" t="s">
        <v>6487</v>
      </c>
      <c r="C100" s="212">
        <v>106.0</v>
      </c>
      <c r="D100" s="83"/>
      <c r="E100" s="83" t="s">
        <v>6490</v>
      </c>
      <c r="F100" s="83"/>
      <c r="G100" s="83">
        <v>486006.0</v>
      </c>
      <c r="H100" s="177">
        <v>486006.0</v>
      </c>
      <c r="I100" s="83">
        <v>486006.0</v>
      </c>
      <c r="J100" s="83"/>
      <c r="K100" s="83"/>
      <c r="L100" s="83"/>
      <c r="M100" s="83"/>
      <c r="N100" s="83"/>
      <c r="O100" s="83"/>
    </row>
    <row r="101">
      <c r="A101" s="83">
        <v>5.0</v>
      </c>
      <c r="B101" s="83" t="s">
        <v>6493</v>
      </c>
      <c r="C101" s="212">
        <v>9.0</v>
      </c>
      <c r="D101" s="83"/>
      <c r="E101" s="83" t="s">
        <v>6496</v>
      </c>
      <c r="F101" s="83"/>
      <c r="G101" s="83">
        <v>1.0010059E7</v>
      </c>
      <c r="H101" s="177">
        <v>1.0010059E7</v>
      </c>
      <c r="I101" s="83">
        <v>1.0010059E7</v>
      </c>
      <c r="J101" s="83"/>
      <c r="K101" s="83"/>
      <c r="L101" s="83"/>
      <c r="M101" s="83"/>
      <c r="N101" s="83"/>
      <c r="O101" s="83"/>
    </row>
    <row r="102">
      <c r="A102" s="83">
        <v>6.0</v>
      </c>
      <c r="B102" s="83" t="s">
        <v>6501</v>
      </c>
      <c r="C102" s="212">
        <v>8.0</v>
      </c>
      <c r="D102" s="83"/>
      <c r="E102" s="83" t="s">
        <v>6507</v>
      </c>
      <c r="F102" s="83"/>
      <c r="G102" s="83">
        <v>2.0395095E7</v>
      </c>
      <c r="H102" s="177">
        <v>2.0395095E7</v>
      </c>
      <c r="I102" s="83">
        <v>2.0395095E7</v>
      </c>
      <c r="J102" s="83"/>
      <c r="K102" s="83"/>
      <c r="L102" s="83"/>
      <c r="M102" s="83"/>
      <c r="N102" s="83"/>
      <c r="O102" s="83"/>
    </row>
    <row r="103">
      <c r="A103" s="83">
        <v>7.0</v>
      </c>
      <c r="B103" s="83" t="s">
        <v>6512</v>
      </c>
      <c r="C103" s="212">
        <v>130.0</v>
      </c>
      <c r="D103" s="83"/>
      <c r="E103" s="83" t="s">
        <v>6513</v>
      </c>
      <c r="F103" s="83"/>
      <c r="G103" s="83">
        <v>1350000.0</v>
      </c>
      <c r="H103" s="177">
        <v>1350000.0</v>
      </c>
      <c r="I103" s="83">
        <v>1350000.0</v>
      </c>
      <c r="J103" s="83"/>
      <c r="K103" s="83"/>
      <c r="L103" s="83"/>
      <c r="M103" s="83"/>
      <c r="N103" s="83"/>
      <c r="O103" s="83"/>
    </row>
    <row r="104" ht="30.0" customHeight="1">
      <c r="A104" s="83">
        <v>8.0</v>
      </c>
      <c r="B104" s="83" t="s">
        <v>6520</v>
      </c>
      <c r="C104" s="212" t="s">
        <v>6426</v>
      </c>
      <c r="D104" s="83"/>
      <c r="E104" s="141" t="s">
        <v>6522</v>
      </c>
      <c r="F104" s="83"/>
      <c r="G104" s="83">
        <v>3676421.0</v>
      </c>
      <c r="H104" s="177">
        <v>3676421.0</v>
      </c>
      <c r="I104" s="83">
        <v>3676421.0</v>
      </c>
      <c r="J104" s="83"/>
      <c r="K104" s="83"/>
      <c r="L104" s="83"/>
      <c r="M104" s="83"/>
      <c r="N104" s="83"/>
      <c r="O104" s="83"/>
    </row>
    <row r="105">
      <c r="A105" s="83">
        <v>9.0</v>
      </c>
      <c r="B105" s="83" t="s">
        <v>6528</v>
      </c>
      <c r="C105" s="212">
        <v>81.0</v>
      </c>
      <c r="D105" s="83" t="s">
        <v>719</v>
      </c>
      <c r="E105" s="83" t="s">
        <v>6531</v>
      </c>
      <c r="F105" s="83"/>
      <c r="G105" s="83">
        <v>907526.0</v>
      </c>
      <c r="H105" s="177">
        <v>907526.0</v>
      </c>
      <c r="I105" s="83">
        <v>907526.0</v>
      </c>
      <c r="J105" s="83"/>
      <c r="K105" s="83"/>
      <c r="L105" s="83"/>
      <c r="M105" s="83"/>
      <c r="N105" s="83"/>
      <c r="O105" s="83"/>
    </row>
    <row r="106">
      <c r="A106" s="83">
        <v>10.0</v>
      </c>
      <c r="B106" s="83" t="s">
        <v>6537</v>
      </c>
      <c r="C106" s="212"/>
      <c r="D106" s="83" t="s">
        <v>719</v>
      </c>
      <c r="E106" s="83" t="s">
        <v>6538</v>
      </c>
      <c r="F106" s="83"/>
      <c r="G106" s="83">
        <v>6907972.0</v>
      </c>
      <c r="H106" s="177">
        <v>6907972.0</v>
      </c>
      <c r="I106" s="83">
        <v>6907972.0</v>
      </c>
      <c r="J106" s="83"/>
      <c r="K106" s="83"/>
      <c r="L106" s="83"/>
      <c r="M106" s="83"/>
      <c r="N106" s="83"/>
      <c r="O106" s="83"/>
    </row>
    <row r="107" ht="30.0" customHeight="1">
      <c r="A107" s="83">
        <v>11.0</v>
      </c>
      <c r="B107" s="83" t="s">
        <v>6545</v>
      </c>
      <c r="C107" s="212"/>
      <c r="D107" s="83"/>
      <c r="E107" s="141" t="s">
        <v>6546</v>
      </c>
      <c r="F107" s="83"/>
      <c r="G107" s="83">
        <v>1502790.0</v>
      </c>
      <c r="H107" s="177">
        <v>1502790.0</v>
      </c>
      <c r="I107" s="83">
        <v>1502790.0</v>
      </c>
      <c r="J107" s="83"/>
      <c r="K107" s="83"/>
      <c r="L107" s="83"/>
      <c r="M107" s="83"/>
      <c r="N107" s="83"/>
      <c r="O107" s="83"/>
    </row>
    <row r="108">
      <c r="A108" s="83">
        <v>12.0</v>
      </c>
      <c r="B108" s="83" t="s">
        <v>6555</v>
      </c>
      <c r="C108" s="212"/>
      <c r="D108" s="83" t="s">
        <v>1714</v>
      </c>
      <c r="E108" s="83" t="s">
        <v>6558</v>
      </c>
      <c r="F108" s="83"/>
      <c r="G108" s="83">
        <v>3134835.0</v>
      </c>
      <c r="H108" s="177">
        <v>3134835.0</v>
      </c>
      <c r="I108" s="83">
        <v>3134835.0</v>
      </c>
      <c r="J108" s="83"/>
      <c r="K108" s="83"/>
      <c r="L108" s="83"/>
      <c r="M108" s="83"/>
      <c r="N108" s="83"/>
      <c r="O108" s="83"/>
    </row>
    <row r="109">
      <c r="A109" s="83"/>
      <c r="B109" s="83"/>
      <c r="C109" s="212"/>
      <c r="D109" s="83"/>
      <c r="E109" s="83"/>
      <c r="F109" s="83"/>
      <c r="G109" s="83"/>
      <c r="H109" s="177"/>
      <c r="I109" s="83"/>
      <c r="J109" s="83"/>
      <c r="K109" s="83"/>
      <c r="L109" s="83"/>
      <c r="M109" s="83"/>
      <c r="N109" s="83"/>
      <c r="O109" s="83"/>
    </row>
    <row r="110">
      <c r="A110" s="83"/>
      <c r="B110" s="83"/>
      <c r="C110" s="212"/>
      <c r="D110" s="83"/>
      <c r="E110" s="83" t="s">
        <v>6570</v>
      </c>
      <c r="F110" s="83"/>
      <c r="G110" s="83"/>
      <c r="H110" s="177"/>
      <c r="I110" s="83"/>
      <c r="J110" s="83"/>
      <c r="K110" s="83"/>
      <c r="L110" s="83"/>
      <c r="M110" s="83"/>
      <c r="N110" s="83"/>
      <c r="O110" s="83"/>
    </row>
    <row r="111">
      <c r="A111" s="83">
        <v>13.0</v>
      </c>
      <c r="B111" s="83" t="s">
        <v>6576</v>
      </c>
      <c r="C111" s="212"/>
      <c r="D111" s="83"/>
      <c r="E111" s="83" t="s">
        <v>6577</v>
      </c>
      <c r="F111" s="83"/>
      <c r="G111" s="83">
        <v>3200000.0</v>
      </c>
      <c r="H111" s="177">
        <v>3200000.0</v>
      </c>
      <c r="I111" s="83"/>
      <c r="J111" s="83">
        <v>3200000.0</v>
      </c>
      <c r="K111" s="83"/>
      <c r="L111" s="83"/>
      <c r="M111" s="83"/>
      <c r="N111" s="83"/>
      <c r="O111" s="83"/>
    </row>
    <row r="112">
      <c r="A112" s="83"/>
      <c r="B112" s="83"/>
      <c r="C112" s="212"/>
      <c r="D112" s="83"/>
      <c r="E112" s="83"/>
      <c r="F112" s="83"/>
      <c r="G112" s="83"/>
      <c r="H112" s="177"/>
      <c r="I112" s="83"/>
      <c r="J112" s="83"/>
      <c r="K112" s="83"/>
      <c r="L112" s="83"/>
      <c r="M112" s="83"/>
      <c r="N112" s="83"/>
      <c r="O112" s="83"/>
    </row>
    <row r="113">
      <c r="A113" s="83"/>
      <c r="B113" s="83"/>
      <c r="C113" s="212"/>
      <c r="D113" s="83"/>
      <c r="E113" s="83" t="s">
        <v>6589</v>
      </c>
      <c r="F113" s="83"/>
      <c r="G113" s="83"/>
      <c r="H113" s="177"/>
      <c r="I113" s="83"/>
      <c r="J113" s="83"/>
      <c r="K113" s="83"/>
      <c r="L113" s="83"/>
      <c r="M113" s="83"/>
      <c r="N113" s="83"/>
      <c r="O113" s="83"/>
    </row>
    <row r="114">
      <c r="A114" s="83">
        <v>14.0</v>
      </c>
      <c r="B114" s="83" t="s">
        <v>6598</v>
      </c>
      <c r="C114" s="212"/>
      <c r="D114" s="83"/>
      <c r="E114" s="83" t="s">
        <v>6601</v>
      </c>
      <c r="F114" s="83"/>
      <c r="G114" s="83">
        <v>4.35848329E8</v>
      </c>
      <c r="H114" s="177">
        <v>4.35848329E8</v>
      </c>
      <c r="I114" s="83">
        <v>2.33848329E8</v>
      </c>
      <c r="J114" s="83">
        <v>2.02E8</v>
      </c>
      <c r="K114" s="83"/>
      <c r="L114" s="83"/>
      <c r="M114" s="83">
        <v>7.4E7</v>
      </c>
      <c r="N114" s="83">
        <v>7.4E7</v>
      </c>
      <c r="O114" s="83"/>
    </row>
    <row r="115">
      <c r="A115" s="83">
        <v>15.0</v>
      </c>
      <c r="B115" s="83" t="s">
        <v>891</v>
      </c>
      <c r="C115" s="212">
        <v>28.0</v>
      </c>
      <c r="D115" s="83" t="s">
        <v>719</v>
      </c>
      <c r="E115" s="83" t="s">
        <v>6611</v>
      </c>
      <c r="F115" s="83"/>
      <c r="G115" s="83">
        <v>3.6635477E7</v>
      </c>
      <c r="H115" s="177">
        <v>3.6635477E7</v>
      </c>
      <c r="I115" s="83">
        <v>1.6635477E7</v>
      </c>
      <c r="J115" s="83">
        <v>2.0E7</v>
      </c>
      <c r="K115" s="83"/>
      <c r="L115" s="83"/>
      <c r="M115" s="83">
        <v>7200000.0</v>
      </c>
      <c r="N115" s="83">
        <v>7200000.0</v>
      </c>
      <c r="O115" s="83"/>
    </row>
    <row r="116" ht="30.0" customHeight="1">
      <c r="A116" s="83">
        <v>16.0</v>
      </c>
      <c r="B116" s="83" t="s">
        <v>898</v>
      </c>
      <c r="C116" s="212" t="s">
        <v>1726</v>
      </c>
      <c r="D116" s="83" t="s">
        <v>719</v>
      </c>
      <c r="E116" s="141" t="s">
        <v>899</v>
      </c>
      <c r="F116" s="83"/>
      <c r="G116" s="83">
        <v>2.57497782E8</v>
      </c>
      <c r="H116" s="177">
        <v>2.57497782E8</v>
      </c>
      <c r="I116" s="83">
        <v>2.37497782E8</v>
      </c>
      <c r="J116" s="83">
        <v>2.0E7</v>
      </c>
      <c r="K116" s="83"/>
      <c r="L116" s="83"/>
      <c r="M116" s="83">
        <v>1.044E7</v>
      </c>
      <c r="N116" s="83">
        <v>1.044E7</v>
      </c>
      <c r="O116" s="83"/>
    </row>
    <row r="117">
      <c r="A117" s="83">
        <v>17.0</v>
      </c>
      <c r="B117" s="83" t="s">
        <v>6632</v>
      </c>
      <c r="C117" s="212">
        <v>2.0</v>
      </c>
      <c r="D117" s="83"/>
      <c r="E117" s="83" t="s">
        <v>6634</v>
      </c>
      <c r="F117" s="83"/>
      <c r="G117" s="83">
        <v>747341.0</v>
      </c>
      <c r="H117" s="177">
        <v>747341.0</v>
      </c>
      <c r="I117" s="83">
        <v>747341.0</v>
      </c>
      <c r="J117" s="83"/>
      <c r="K117" s="83"/>
      <c r="L117" s="83"/>
      <c r="M117" s="83"/>
      <c r="N117" s="83"/>
      <c r="O117" s="83"/>
    </row>
    <row r="118" ht="30.0" customHeight="1">
      <c r="A118" s="83">
        <v>18.0</v>
      </c>
      <c r="B118" s="83" t="s">
        <v>901</v>
      </c>
      <c r="C118" s="212"/>
      <c r="D118" s="83" t="s">
        <v>1353</v>
      </c>
      <c r="E118" s="141" t="s">
        <v>6642</v>
      </c>
      <c r="F118" s="83"/>
      <c r="G118" s="83">
        <v>1.40227107E8</v>
      </c>
      <c r="H118" s="177">
        <v>1.40227107E8</v>
      </c>
      <c r="I118" s="83">
        <v>1.17827107E8</v>
      </c>
      <c r="J118" s="83">
        <v>2.24E7</v>
      </c>
      <c r="K118" s="83"/>
      <c r="L118" s="83"/>
      <c r="M118" s="83">
        <v>6.48E7</v>
      </c>
      <c r="N118" s="83">
        <v>6.48E7</v>
      </c>
      <c r="O118" s="83"/>
    </row>
    <row r="119">
      <c r="A119" s="83">
        <v>19.0</v>
      </c>
      <c r="B119" s="83" t="s">
        <v>904</v>
      </c>
      <c r="C119" s="212"/>
      <c r="D119" s="83" t="s">
        <v>1353</v>
      </c>
      <c r="E119" s="83" t="s">
        <v>905</v>
      </c>
      <c r="F119" s="83"/>
      <c r="G119" s="83">
        <v>7477139.0</v>
      </c>
      <c r="H119" s="177">
        <v>7477139.0</v>
      </c>
      <c r="I119" s="83">
        <v>3477139.0</v>
      </c>
      <c r="J119" s="83">
        <v>4000000.0</v>
      </c>
      <c r="K119" s="83"/>
      <c r="L119" s="83"/>
      <c r="M119" s="83">
        <v>3600000.0</v>
      </c>
      <c r="N119" s="83">
        <v>3600000.0</v>
      </c>
      <c r="O119" s="83"/>
    </row>
    <row r="120">
      <c r="A120" s="83">
        <v>20.0</v>
      </c>
      <c r="B120" s="83" t="s">
        <v>6658</v>
      </c>
      <c r="C120" s="212">
        <v>27.0</v>
      </c>
      <c r="D120" s="83"/>
      <c r="E120" s="83" t="s">
        <v>6663</v>
      </c>
      <c r="F120" s="83"/>
      <c r="G120" s="83">
        <v>534965.0</v>
      </c>
      <c r="H120" s="177">
        <v>534965.0</v>
      </c>
      <c r="I120" s="83">
        <v>534965.0</v>
      </c>
      <c r="J120" s="83"/>
      <c r="K120" s="83"/>
      <c r="L120" s="83"/>
      <c r="M120" s="83"/>
      <c r="N120" s="83"/>
      <c r="O120" s="83"/>
    </row>
    <row r="121" ht="15.75" customHeight="1">
      <c r="A121" s="154"/>
      <c r="B121" s="154"/>
      <c r="C121" s="247"/>
      <c r="D121" s="154"/>
      <c r="E121" s="154"/>
      <c r="F121" s="154"/>
      <c r="G121" s="154"/>
      <c r="H121" s="256"/>
      <c r="I121" s="154"/>
      <c r="J121" s="154"/>
      <c r="K121" s="154"/>
      <c r="L121" s="154"/>
      <c r="M121" s="154"/>
      <c r="N121" s="154"/>
      <c r="O121" s="154"/>
    </row>
    <row r="122" ht="15.75" customHeight="1">
      <c r="A122" s="83">
        <v>21.0</v>
      </c>
      <c r="B122" s="83" t="s">
        <v>6675</v>
      </c>
      <c r="C122" s="212">
        <v>62.0</v>
      </c>
      <c r="D122" s="83"/>
      <c r="E122" s="83" t="s">
        <v>6678</v>
      </c>
      <c r="F122" s="83"/>
      <c r="G122" s="83">
        <v>406288.0</v>
      </c>
      <c r="H122" s="177">
        <v>406288.0</v>
      </c>
      <c r="I122" s="83">
        <v>406288.0</v>
      </c>
      <c r="J122" s="83"/>
      <c r="K122" s="83"/>
      <c r="L122" s="83"/>
      <c r="M122" s="83"/>
      <c r="N122" s="83"/>
      <c r="O122" s="83"/>
    </row>
    <row r="123">
      <c r="A123" s="83">
        <v>22.0</v>
      </c>
      <c r="B123" s="83" t="s">
        <v>6681</v>
      </c>
      <c r="C123" s="212">
        <v>121.0</v>
      </c>
      <c r="D123" s="83"/>
      <c r="E123" s="83" t="s">
        <v>6683</v>
      </c>
      <c r="F123" s="83"/>
      <c r="G123" s="83">
        <v>637206.0</v>
      </c>
      <c r="H123" s="177">
        <v>637206.0</v>
      </c>
      <c r="I123" s="83">
        <v>637206.0</v>
      </c>
      <c r="J123" s="83"/>
      <c r="K123" s="83"/>
      <c r="L123" s="83"/>
      <c r="M123" s="83"/>
      <c r="N123" s="83"/>
      <c r="O123" s="83"/>
    </row>
    <row r="124">
      <c r="A124" s="83">
        <v>23.0</v>
      </c>
      <c r="B124" s="83" t="s">
        <v>6687</v>
      </c>
      <c r="C124" s="212">
        <v>28.0</v>
      </c>
      <c r="D124" s="83"/>
      <c r="E124" s="83" t="s">
        <v>6689</v>
      </c>
      <c r="F124" s="83"/>
      <c r="G124" s="83">
        <v>4675000.0</v>
      </c>
      <c r="H124" s="177">
        <v>4675000.0</v>
      </c>
      <c r="I124" s="83">
        <v>4675000.0</v>
      </c>
      <c r="J124" s="83"/>
      <c r="K124" s="83"/>
      <c r="L124" s="83"/>
      <c r="M124" s="83"/>
      <c r="N124" s="83"/>
      <c r="O124" s="83"/>
    </row>
    <row r="125">
      <c r="A125" s="83">
        <v>24.0</v>
      </c>
      <c r="B125" s="83" t="s">
        <v>6692</v>
      </c>
      <c r="C125" s="212"/>
      <c r="D125" s="83"/>
      <c r="E125" s="83" t="s">
        <v>6374</v>
      </c>
      <c r="F125" s="83"/>
      <c r="G125" s="83">
        <v>1.83656355E8</v>
      </c>
      <c r="H125" s="177">
        <v>1.83656355E8</v>
      </c>
      <c r="I125" s="83">
        <v>1.05656355E8</v>
      </c>
      <c r="J125" s="83">
        <v>7.8E7</v>
      </c>
      <c r="K125" s="83"/>
      <c r="L125" s="83"/>
      <c r="M125" s="83">
        <v>8.55E7</v>
      </c>
      <c r="N125" s="83">
        <v>8.55E7</v>
      </c>
      <c r="O125" s="83"/>
    </row>
    <row r="126">
      <c r="A126" s="83">
        <v>25.0</v>
      </c>
      <c r="B126" s="83" t="s">
        <v>6702</v>
      </c>
      <c r="C126" s="212"/>
      <c r="D126" s="83"/>
      <c r="E126" s="83" t="s">
        <v>6703</v>
      </c>
      <c r="F126" s="83"/>
      <c r="G126" s="83">
        <v>2.0E7</v>
      </c>
      <c r="H126" s="177">
        <v>2.0E7</v>
      </c>
      <c r="I126" s="83">
        <v>2.0E7</v>
      </c>
      <c r="J126" s="83"/>
      <c r="K126" s="83"/>
      <c r="L126" s="83"/>
      <c r="M126" s="83"/>
      <c r="N126" s="83"/>
      <c r="O126" s="83"/>
    </row>
    <row r="127">
      <c r="A127" s="83">
        <v>26.0</v>
      </c>
      <c r="B127" s="83" t="s">
        <v>6705</v>
      </c>
      <c r="C127" s="212"/>
      <c r="D127" s="83"/>
      <c r="E127" s="83" t="s">
        <v>6706</v>
      </c>
      <c r="F127" s="83"/>
      <c r="G127" s="83">
        <v>4.0E7</v>
      </c>
      <c r="H127" s="177">
        <v>4.0E7</v>
      </c>
      <c r="I127" s="83">
        <v>4.0E7</v>
      </c>
      <c r="J127" s="83"/>
      <c r="K127" s="83"/>
      <c r="L127" s="83"/>
      <c r="M127" s="83"/>
      <c r="N127" s="83"/>
      <c r="O127" s="83"/>
    </row>
    <row r="128">
      <c r="A128" s="83">
        <v>27.0</v>
      </c>
      <c r="B128" s="83" t="s">
        <v>6708</v>
      </c>
      <c r="C128" s="212"/>
      <c r="D128" s="83"/>
      <c r="E128" s="83" t="s">
        <v>6709</v>
      </c>
      <c r="F128" s="83"/>
      <c r="G128" s="83">
        <v>2.2919704E7</v>
      </c>
      <c r="H128" s="177">
        <v>2.2919704E7</v>
      </c>
      <c r="I128" s="83">
        <v>1.4919704E7</v>
      </c>
      <c r="J128" s="83">
        <v>8000000.0</v>
      </c>
      <c r="K128" s="83"/>
      <c r="L128" s="83"/>
      <c r="M128" s="83">
        <v>5760000.0</v>
      </c>
      <c r="N128" s="83">
        <v>5760000.0</v>
      </c>
      <c r="O128" s="83"/>
    </row>
    <row r="129">
      <c r="A129" s="83">
        <v>28.0</v>
      </c>
      <c r="B129" s="83" t="s">
        <v>6712</v>
      </c>
      <c r="C129" s="212"/>
      <c r="D129" s="83"/>
      <c r="E129" s="83" t="s">
        <v>6713</v>
      </c>
      <c r="F129" s="83"/>
      <c r="G129" s="83">
        <v>3.053E7</v>
      </c>
      <c r="H129" s="177">
        <v>3.053E7</v>
      </c>
      <c r="I129" s="83">
        <v>3.053E7</v>
      </c>
      <c r="J129" s="83"/>
      <c r="K129" s="83"/>
      <c r="L129" s="83"/>
      <c r="M129" s="83"/>
      <c r="N129" s="83"/>
      <c r="O129" s="83"/>
    </row>
    <row r="130" ht="30.0" customHeight="1">
      <c r="A130" s="83">
        <v>29.0</v>
      </c>
      <c r="B130" s="83" t="s">
        <v>6716</v>
      </c>
      <c r="C130" s="212"/>
      <c r="D130" s="83"/>
      <c r="E130" s="141" t="s">
        <v>6717</v>
      </c>
      <c r="F130" s="83"/>
      <c r="G130" s="83">
        <v>3200000.0</v>
      </c>
      <c r="H130" s="177">
        <v>3200000.0</v>
      </c>
      <c r="I130" s="83"/>
      <c r="J130" s="83">
        <v>3200000.0</v>
      </c>
      <c r="K130" s="83"/>
      <c r="L130" s="83"/>
      <c r="M130" s="83"/>
      <c r="N130" s="83"/>
      <c r="O130" s="83"/>
    </row>
    <row r="131" ht="45.0" customHeight="1">
      <c r="A131" s="83">
        <v>30.0</v>
      </c>
      <c r="B131" s="83" t="s">
        <v>6719</v>
      </c>
      <c r="C131" s="212"/>
      <c r="D131" s="83"/>
      <c r="E131" s="141" t="s">
        <v>6722</v>
      </c>
      <c r="F131" s="83"/>
      <c r="G131" s="83">
        <v>6800000.0</v>
      </c>
      <c r="H131" s="177">
        <v>6800000.0</v>
      </c>
      <c r="I131" s="83">
        <v>4000000.0</v>
      </c>
      <c r="J131" s="83">
        <v>2800000.0</v>
      </c>
      <c r="K131" s="83"/>
      <c r="L131" s="83"/>
      <c r="M131" s="83"/>
      <c r="N131" s="83"/>
      <c r="O131" s="83"/>
    </row>
    <row r="132" ht="30.0" customHeight="1">
      <c r="A132" s="83">
        <v>31.0</v>
      </c>
      <c r="B132" s="83" t="s">
        <v>6725</v>
      </c>
      <c r="C132" s="212"/>
      <c r="D132" s="83"/>
      <c r="E132" s="141" t="s">
        <v>6726</v>
      </c>
      <c r="F132" s="83"/>
      <c r="G132" s="83">
        <v>1346200.0</v>
      </c>
      <c r="H132" s="177">
        <v>1346200.0</v>
      </c>
      <c r="I132" s="83">
        <v>226200.0</v>
      </c>
      <c r="J132" s="83">
        <v>1120000.0</v>
      </c>
      <c r="K132" s="83"/>
      <c r="L132" s="83"/>
      <c r="M132" s="83"/>
      <c r="N132" s="83"/>
      <c r="O132" s="83"/>
    </row>
    <row r="133" ht="30.0" customHeight="1">
      <c r="A133" s="83">
        <v>32.0</v>
      </c>
      <c r="B133" s="83" t="s">
        <v>6728</v>
      </c>
      <c r="C133" s="212" t="s">
        <v>1385</v>
      </c>
      <c r="D133" s="83"/>
      <c r="E133" s="141" t="s">
        <v>6729</v>
      </c>
      <c r="F133" s="83"/>
      <c r="G133" s="83">
        <v>1.1258542E7</v>
      </c>
      <c r="H133" s="177">
        <v>1.1258542E7</v>
      </c>
      <c r="I133" s="83">
        <v>6458542.0</v>
      </c>
      <c r="J133" s="83">
        <v>4800000.0</v>
      </c>
      <c r="K133" s="83"/>
      <c r="L133" s="83"/>
      <c r="M133" s="83">
        <v>7200000.0</v>
      </c>
      <c r="N133" s="83">
        <v>7200000.0</v>
      </c>
      <c r="O133" s="83"/>
    </row>
    <row r="134">
      <c r="A134" s="83">
        <v>33.0</v>
      </c>
      <c r="B134" s="83" t="s">
        <v>6731</v>
      </c>
      <c r="C134" s="212">
        <v>15.0</v>
      </c>
      <c r="D134" s="83"/>
      <c r="E134" s="83" t="s">
        <v>6732</v>
      </c>
      <c r="F134" s="83"/>
      <c r="G134" s="83">
        <v>1.2E7</v>
      </c>
      <c r="H134" s="177">
        <v>1.2E7</v>
      </c>
      <c r="I134" s="83"/>
      <c r="J134" s="83">
        <v>1.2E7</v>
      </c>
      <c r="K134" s="83"/>
      <c r="L134" s="83"/>
      <c r="M134" s="83">
        <v>3600000.0</v>
      </c>
      <c r="N134" s="83">
        <v>3600000.0</v>
      </c>
      <c r="O134" s="83"/>
    </row>
    <row r="135">
      <c r="A135" s="83">
        <v>34.0</v>
      </c>
      <c r="B135" s="83" t="s">
        <v>6735</v>
      </c>
      <c r="C135" s="212"/>
      <c r="D135" s="83"/>
      <c r="E135" s="83" t="s">
        <v>6736</v>
      </c>
      <c r="F135" s="83"/>
      <c r="G135" s="83">
        <v>1600000.0</v>
      </c>
      <c r="H135" s="177">
        <v>1600000.0</v>
      </c>
      <c r="I135" s="83"/>
      <c r="J135" s="83">
        <v>1600000.0</v>
      </c>
      <c r="K135" s="83"/>
      <c r="L135" s="83"/>
      <c r="M135" s="83"/>
      <c r="N135" s="83"/>
      <c r="O135" s="83"/>
    </row>
    <row r="136" ht="30.0" customHeight="1">
      <c r="A136" s="83">
        <v>35.0</v>
      </c>
      <c r="B136" s="83" t="s">
        <v>6738</v>
      </c>
      <c r="C136" s="212" t="s">
        <v>6739</v>
      </c>
      <c r="D136" s="83"/>
      <c r="E136" s="141" t="s">
        <v>6741</v>
      </c>
      <c r="F136" s="83"/>
      <c r="G136" s="83">
        <v>5000000.0</v>
      </c>
      <c r="H136" s="177">
        <v>5000000.0</v>
      </c>
      <c r="I136" s="83"/>
      <c r="J136" s="83">
        <v>5000000.0</v>
      </c>
      <c r="K136" s="83"/>
      <c r="L136" s="83"/>
      <c r="M136" s="83">
        <v>3600000.0</v>
      </c>
      <c r="N136" s="83">
        <v>3600000.0</v>
      </c>
      <c r="O136" s="83"/>
    </row>
    <row r="137">
      <c r="A137" s="83">
        <v>36.0</v>
      </c>
      <c r="B137" s="83" t="s">
        <v>6744</v>
      </c>
      <c r="C137" s="212"/>
      <c r="D137" s="83"/>
      <c r="E137" s="83" t="s">
        <v>6745</v>
      </c>
      <c r="F137" s="83"/>
      <c r="G137" s="83">
        <v>7.0E7</v>
      </c>
      <c r="H137" s="177">
        <v>7.0E7</v>
      </c>
      <c r="I137" s="83"/>
      <c r="J137" s="83">
        <v>7.0E7</v>
      </c>
      <c r="K137" s="83"/>
      <c r="L137" s="83"/>
      <c r="M137" s="83"/>
      <c r="N137" s="83"/>
      <c r="O137" s="83"/>
    </row>
    <row r="138" ht="45.0" customHeight="1">
      <c r="A138" s="83">
        <v>37.0</v>
      </c>
      <c r="B138" s="83" t="s">
        <v>6748</v>
      </c>
      <c r="C138" s="212"/>
      <c r="D138" s="83"/>
      <c r="E138" s="141" t="s">
        <v>6749</v>
      </c>
      <c r="F138" s="83"/>
      <c r="G138" s="83"/>
      <c r="H138" s="177"/>
      <c r="I138" s="83"/>
      <c r="J138" s="83"/>
      <c r="K138" s="83"/>
      <c r="L138" s="83"/>
      <c r="M138" s="83">
        <v>2000000.0</v>
      </c>
      <c r="N138" s="83">
        <v>2000000.0</v>
      </c>
      <c r="O138" s="83"/>
    </row>
    <row r="139" ht="30.0" customHeight="1">
      <c r="A139" s="83">
        <v>38.0</v>
      </c>
      <c r="B139" s="83" t="s">
        <v>6751</v>
      </c>
      <c r="C139" s="212" t="s">
        <v>4625</v>
      </c>
      <c r="D139" s="83"/>
      <c r="E139" s="141" t="s">
        <v>6752</v>
      </c>
      <c r="F139" s="83"/>
      <c r="G139" s="83"/>
      <c r="H139" s="177"/>
      <c r="I139" s="83"/>
      <c r="J139" s="83"/>
      <c r="K139" s="83"/>
      <c r="L139" s="83"/>
      <c r="M139" s="83">
        <v>2000000.0</v>
      </c>
      <c r="N139" s="83">
        <v>2000000.0</v>
      </c>
      <c r="O139" s="83"/>
    </row>
    <row r="140" ht="30.0" customHeight="1">
      <c r="A140" s="83">
        <v>39.0</v>
      </c>
      <c r="B140" s="83" t="s">
        <v>1382</v>
      </c>
      <c r="C140" s="212"/>
      <c r="D140" s="83"/>
      <c r="E140" s="141" t="s">
        <v>5398</v>
      </c>
      <c r="F140" s="83"/>
      <c r="G140" s="83">
        <v>2278803.0</v>
      </c>
      <c r="H140" s="177">
        <v>2278803.0</v>
      </c>
      <c r="I140" s="83">
        <v>2278803.0</v>
      </c>
      <c r="J140" s="83"/>
      <c r="K140" s="83"/>
      <c r="L140" s="83"/>
      <c r="M140" s="83"/>
      <c r="N140" s="83"/>
      <c r="O140" s="83"/>
    </row>
    <row r="141" ht="30.0" customHeight="1">
      <c r="A141" s="83">
        <v>40.0</v>
      </c>
      <c r="B141" s="83" t="s">
        <v>1382</v>
      </c>
      <c r="C141" s="212"/>
      <c r="D141" s="83"/>
      <c r="E141" s="141" t="s">
        <v>5017</v>
      </c>
      <c r="F141" s="83"/>
      <c r="G141" s="83">
        <v>4.273896E7</v>
      </c>
      <c r="H141" s="177">
        <v>4.273896E7</v>
      </c>
      <c r="I141" s="83">
        <v>4.273896E7</v>
      </c>
      <c r="J141" s="83"/>
      <c r="K141" s="83"/>
      <c r="L141" s="83"/>
      <c r="M141" s="83"/>
      <c r="N141" s="83"/>
      <c r="O141" s="83"/>
    </row>
    <row r="142" ht="30.0" customHeight="1">
      <c r="A142" s="83">
        <v>41.0</v>
      </c>
      <c r="B142" s="83" t="s">
        <v>1382</v>
      </c>
      <c r="C142" s="212"/>
      <c r="D142" s="83"/>
      <c r="E142" s="141" t="s">
        <v>5023</v>
      </c>
      <c r="F142" s="83"/>
      <c r="G142" s="83">
        <v>5.4353402E7</v>
      </c>
      <c r="H142" s="177">
        <v>5.4353402E7</v>
      </c>
      <c r="I142" s="83">
        <v>5.4353402E7</v>
      </c>
      <c r="J142" s="83"/>
      <c r="K142" s="83"/>
      <c r="L142" s="83"/>
      <c r="M142" s="83"/>
      <c r="N142" s="83"/>
      <c r="O142" s="83"/>
    </row>
    <row r="143" ht="30.0" customHeight="1">
      <c r="A143" s="83">
        <v>42.0</v>
      </c>
      <c r="B143" s="83" t="s">
        <v>1382</v>
      </c>
      <c r="C143" s="212"/>
      <c r="D143" s="83"/>
      <c r="E143" s="141" t="s">
        <v>1384</v>
      </c>
      <c r="F143" s="83"/>
      <c r="G143" s="83">
        <v>8.32E7</v>
      </c>
      <c r="H143" s="177">
        <v>8.32E7</v>
      </c>
      <c r="I143" s="83"/>
      <c r="J143" s="83">
        <v>8.32E7</v>
      </c>
      <c r="K143" s="83"/>
      <c r="L143" s="83"/>
      <c r="M143" s="83"/>
      <c r="N143" s="83"/>
      <c r="O143" s="83"/>
    </row>
    <row r="144" ht="30.0" customHeight="1">
      <c r="A144" s="83">
        <v>43.0</v>
      </c>
      <c r="B144" s="83" t="s">
        <v>1382</v>
      </c>
      <c r="C144" s="212"/>
      <c r="D144" s="83"/>
      <c r="E144" s="141" t="s">
        <v>5408</v>
      </c>
      <c r="F144" s="83"/>
      <c r="G144" s="83"/>
      <c r="H144" s="177"/>
      <c r="I144" s="83"/>
      <c r="J144" s="83"/>
      <c r="K144" s="83"/>
      <c r="L144" s="83"/>
      <c r="M144" s="83">
        <v>9.376E7</v>
      </c>
      <c r="N144" s="83">
        <v>9.376E7</v>
      </c>
      <c r="O144" s="83"/>
    </row>
    <row r="145">
      <c r="A145" s="83"/>
      <c r="B145" s="83"/>
      <c r="C145" s="212"/>
      <c r="D145" s="83"/>
      <c r="E145" s="83"/>
      <c r="F145" s="83"/>
      <c r="G145" s="83"/>
      <c r="H145" s="177"/>
      <c r="I145" s="83"/>
      <c r="J145" s="83"/>
      <c r="K145" s="83"/>
      <c r="L145" s="83"/>
      <c r="M145" s="83"/>
      <c r="N145" s="83"/>
      <c r="O145" s="83"/>
    </row>
    <row r="146">
      <c r="A146" s="83"/>
      <c r="B146" s="83"/>
      <c r="C146" s="212"/>
      <c r="D146" s="83"/>
      <c r="E146" s="30" t="s">
        <v>6772</v>
      </c>
      <c r="F146" s="83"/>
      <c r="G146" s="83">
        <v>1.662861723E9</v>
      </c>
      <c r="H146" s="177">
        <v>1.662861723E9</v>
      </c>
      <c r="I146" s="83">
        <v>1.121541723E9</v>
      </c>
      <c r="J146" s="83">
        <v>5.4132E8</v>
      </c>
      <c r="K146" s="83"/>
      <c r="L146" s="83"/>
      <c r="M146" s="83">
        <v>3.6346E8</v>
      </c>
      <c r="N146" s="83">
        <v>3.6346E8</v>
      </c>
      <c r="O146" s="83"/>
    </row>
    <row r="147">
      <c r="A147" s="83"/>
      <c r="B147" s="83"/>
      <c r="C147" s="212"/>
      <c r="D147" s="83"/>
      <c r="E147" s="83"/>
      <c r="F147" s="83"/>
      <c r="G147" s="83"/>
      <c r="H147" s="177"/>
      <c r="I147" s="83"/>
      <c r="J147" s="83"/>
      <c r="K147" s="83"/>
      <c r="L147" s="83"/>
      <c r="M147" s="83"/>
      <c r="N147" s="83"/>
      <c r="O147" s="83"/>
    </row>
    <row r="148">
      <c r="A148" s="83"/>
      <c r="B148" s="83"/>
      <c r="C148" s="212"/>
      <c r="D148" s="83"/>
      <c r="E148" s="83" t="s">
        <v>6781</v>
      </c>
      <c r="F148" s="83"/>
      <c r="G148" s="83"/>
      <c r="H148" s="177"/>
      <c r="I148" s="83"/>
      <c r="J148" s="83"/>
      <c r="K148" s="83"/>
      <c r="L148" s="83"/>
      <c r="M148" s="83"/>
      <c r="N148" s="83"/>
      <c r="O148" s="83"/>
    </row>
    <row r="149" ht="30.0" customHeight="1">
      <c r="A149" s="83">
        <v>1.0</v>
      </c>
      <c r="B149" s="83" t="s">
        <v>6787</v>
      </c>
      <c r="C149" s="212"/>
      <c r="D149" s="83"/>
      <c r="E149" s="141" t="s">
        <v>6790</v>
      </c>
      <c r="F149" s="83"/>
      <c r="G149" s="83">
        <v>3.651118E7</v>
      </c>
      <c r="H149" s="177">
        <v>3.651118E7</v>
      </c>
      <c r="I149" s="83">
        <v>2.915118E7</v>
      </c>
      <c r="J149" s="83">
        <v>7360000.0</v>
      </c>
      <c r="K149" s="83"/>
      <c r="L149" s="83"/>
      <c r="M149" s="83"/>
      <c r="N149" s="83"/>
      <c r="O149" s="83"/>
    </row>
    <row r="150">
      <c r="A150" s="83">
        <v>2.0</v>
      </c>
      <c r="B150" s="83" t="s">
        <v>6799</v>
      </c>
      <c r="C150" s="212"/>
      <c r="D150" s="83"/>
      <c r="E150" s="83" t="s">
        <v>6804</v>
      </c>
      <c r="F150" s="83"/>
      <c r="G150" s="83">
        <v>7427470.0</v>
      </c>
      <c r="H150" s="177">
        <v>7427470.0</v>
      </c>
      <c r="I150" s="83">
        <v>3747470.0</v>
      </c>
      <c r="J150" s="83">
        <v>3680000.0</v>
      </c>
      <c r="K150" s="83"/>
      <c r="L150" s="83"/>
      <c r="M150" s="83">
        <v>7200000.0</v>
      </c>
      <c r="N150" s="83">
        <v>7200000.0</v>
      </c>
      <c r="O150" s="83"/>
    </row>
    <row r="151" ht="30.0" customHeight="1">
      <c r="A151" s="83">
        <v>3.0</v>
      </c>
      <c r="B151" s="83" t="s">
        <v>6817</v>
      </c>
      <c r="C151" s="212"/>
      <c r="D151" s="83"/>
      <c r="E151" s="141" t="s">
        <v>6823</v>
      </c>
      <c r="F151" s="83"/>
      <c r="G151" s="83">
        <v>1.0490423E7</v>
      </c>
      <c r="H151" s="177">
        <v>1.0490423E7</v>
      </c>
      <c r="I151" s="83">
        <v>1.0490423E7</v>
      </c>
      <c r="J151" s="83"/>
      <c r="K151" s="83"/>
      <c r="L151" s="83"/>
      <c r="M151" s="83"/>
      <c r="N151" s="83"/>
      <c r="O151" s="83"/>
    </row>
    <row r="152" ht="60.0" customHeight="1">
      <c r="A152" s="83">
        <v>4.0</v>
      </c>
      <c r="B152" s="83" t="s">
        <v>6836</v>
      </c>
      <c r="C152" s="212"/>
      <c r="D152" s="83"/>
      <c r="E152" s="141" t="s">
        <v>6839</v>
      </c>
      <c r="F152" s="83"/>
      <c r="G152" s="83">
        <v>1255373.0</v>
      </c>
      <c r="H152" s="177">
        <v>1255373.0</v>
      </c>
      <c r="I152" s="83">
        <v>1255373.0</v>
      </c>
      <c r="J152" s="83"/>
      <c r="K152" s="83"/>
      <c r="L152" s="83"/>
      <c r="M152" s="83"/>
      <c r="N152" s="83"/>
      <c r="O152" s="83"/>
    </row>
    <row r="153" ht="60.0" customHeight="1">
      <c r="A153" s="83">
        <v>5.0</v>
      </c>
      <c r="B153" s="83" t="s">
        <v>6846</v>
      </c>
      <c r="C153" s="212"/>
      <c r="D153" s="83"/>
      <c r="E153" s="141" t="s">
        <v>6851</v>
      </c>
      <c r="F153" s="83"/>
      <c r="G153" s="83">
        <v>997300.0</v>
      </c>
      <c r="H153" s="177">
        <v>997300.0</v>
      </c>
      <c r="I153" s="83">
        <v>997300.0</v>
      </c>
      <c r="J153" s="83"/>
      <c r="K153" s="83"/>
      <c r="L153" s="83"/>
      <c r="M153" s="83"/>
      <c r="N153" s="83"/>
      <c r="O153" s="83"/>
    </row>
    <row r="154" ht="15.75" customHeight="1">
      <c r="A154" s="154"/>
      <c r="B154" s="154"/>
      <c r="C154" s="247"/>
      <c r="D154" s="154"/>
      <c r="E154" s="154"/>
      <c r="F154" s="154"/>
      <c r="G154" s="154"/>
      <c r="H154" s="256"/>
      <c r="I154" s="154"/>
      <c r="J154" s="154"/>
      <c r="K154" s="154"/>
      <c r="L154" s="154"/>
      <c r="M154" s="154"/>
      <c r="N154" s="154"/>
      <c r="O154" s="154"/>
    </row>
    <row r="155" ht="15.75" customHeight="1">
      <c r="A155" s="83">
        <v>6.0</v>
      </c>
      <c r="B155" s="83" t="s">
        <v>6868</v>
      </c>
      <c r="C155" s="212"/>
      <c r="D155" s="83"/>
      <c r="E155" s="83" t="s">
        <v>8139</v>
      </c>
      <c r="F155" s="83"/>
      <c r="G155" s="83">
        <v>5.97359096E8</v>
      </c>
      <c r="H155" s="177">
        <v>5.97359096E8</v>
      </c>
      <c r="I155" s="83">
        <v>3.97359096E8</v>
      </c>
      <c r="J155" s="83">
        <v>2.0E8</v>
      </c>
      <c r="K155" s="83"/>
      <c r="L155" s="83"/>
      <c r="M155" s="83">
        <v>2.16E8</v>
      </c>
      <c r="N155" s="83">
        <v>2.16E8</v>
      </c>
      <c r="O155" s="83"/>
    </row>
    <row r="156">
      <c r="A156" s="83">
        <v>7.0</v>
      </c>
      <c r="B156" s="83" t="s">
        <v>8146</v>
      </c>
      <c r="C156" s="212"/>
      <c r="D156" s="83"/>
      <c r="E156" s="83" t="s">
        <v>8151</v>
      </c>
      <c r="F156" s="83"/>
      <c r="G156" s="83">
        <v>4.2374184E7</v>
      </c>
      <c r="H156" s="177">
        <v>4.2374184E7</v>
      </c>
      <c r="I156" s="83">
        <v>3.6774184E7</v>
      </c>
      <c r="J156" s="83">
        <v>5600000.0</v>
      </c>
      <c r="K156" s="83"/>
      <c r="L156" s="83"/>
      <c r="M156" s="83">
        <v>3600000.0</v>
      </c>
      <c r="N156" s="83">
        <v>3600000.0</v>
      </c>
      <c r="O156" s="83"/>
    </row>
    <row r="157">
      <c r="A157" s="83">
        <v>8.0</v>
      </c>
      <c r="B157" s="83" t="s">
        <v>8159</v>
      </c>
      <c r="C157" s="212"/>
      <c r="D157" s="83"/>
      <c r="E157" s="83" t="s">
        <v>8163</v>
      </c>
      <c r="F157" s="83"/>
      <c r="G157" s="83">
        <v>8400899.0</v>
      </c>
      <c r="H157" s="177">
        <v>8400899.0</v>
      </c>
      <c r="I157" s="83">
        <v>8400899.0</v>
      </c>
      <c r="J157" s="83"/>
      <c r="K157" s="83"/>
      <c r="L157" s="83"/>
      <c r="M157" s="83"/>
      <c r="N157" s="83"/>
      <c r="O157" s="83"/>
    </row>
    <row r="158">
      <c r="A158" s="83">
        <v>9.0</v>
      </c>
      <c r="B158" s="83" t="s">
        <v>8169</v>
      </c>
      <c r="C158" s="212"/>
      <c r="D158" s="83"/>
      <c r="E158" s="83" t="s">
        <v>8174</v>
      </c>
      <c r="F158" s="83"/>
      <c r="G158" s="83">
        <v>1155000.0</v>
      </c>
      <c r="H158" s="177">
        <v>1155000.0</v>
      </c>
      <c r="I158" s="83">
        <v>1155000.0</v>
      </c>
      <c r="J158" s="83"/>
      <c r="K158" s="83"/>
      <c r="L158" s="83"/>
      <c r="M158" s="83"/>
      <c r="N158" s="83"/>
      <c r="O158" s="83"/>
    </row>
    <row r="159">
      <c r="A159" s="83">
        <v>10.0</v>
      </c>
      <c r="B159" s="83" t="s">
        <v>8198</v>
      </c>
      <c r="C159" s="212"/>
      <c r="D159" s="83"/>
      <c r="E159" s="83" t="s">
        <v>8202</v>
      </c>
      <c r="F159" s="83"/>
      <c r="G159" s="83">
        <v>1.5234701E8</v>
      </c>
      <c r="H159" s="177">
        <v>1.5234701E8</v>
      </c>
      <c r="I159" s="83">
        <v>1.4794701E8</v>
      </c>
      <c r="J159" s="83">
        <v>4400000.0</v>
      </c>
      <c r="K159" s="83"/>
      <c r="L159" s="83"/>
      <c r="M159" s="83">
        <v>3600000.0</v>
      </c>
      <c r="N159" s="83">
        <v>3600000.0</v>
      </c>
      <c r="O159" s="83"/>
    </row>
    <row r="160">
      <c r="A160" s="83">
        <v>11.0</v>
      </c>
      <c r="B160" s="83" t="s">
        <v>8313</v>
      </c>
      <c r="C160" s="212"/>
      <c r="D160" s="83"/>
      <c r="E160" s="83" t="s">
        <v>8317</v>
      </c>
      <c r="F160" s="83"/>
      <c r="G160" s="83">
        <v>3.0884198E7</v>
      </c>
      <c r="H160" s="177">
        <v>3.0884198E7</v>
      </c>
      <c r="I160" s="83">
        <v>3.0884198E7</v>
      </c>
      <c r="J160" s="83"/>
      <c r="K160" s="83"/>
      <c r="L160" s="83"/>
      <c r="M160" s="83">
        <v>7200000.0</v>
      </c>
      <c r="N160" s="83">
        <v>7200000.0</v>
      </c>
      <c r="O160" s="83"/>
    </row>
    <row r="161">
      <c r="A161" s="83">
        <v>12.0</v>
      </c>
      <c r="B161" s="83" t="s">
        <v>8327</v>
      </c>
      <c r="C161" s="212"/>
      <c r="D161" s="83"/>
      <c r="E161" s="83" t="s">
        <v>8330</v>
      </c>
      <c r="F161" s="83"/>
      <c r="G161" s="83">
        <v>5.3678455E7</v>
      </c>
      <c r="H161" s="177">
        <v>5.3678455E7</v>
      </c>
      <c r="I161" s="83">
        <v>3.7678455E7</v>
      </c>
      <c r="J161" s="83">
        <v>1.6E7</v>
      </c>
      <c r="K161" s="83"/>
      <c r="L161" s="83"/>
      <c r="M161" s="83">
        <v>3600000.0</v>
      </c>
      <c r="N161" s="83">
        <v>3600000.0</v>
      </c>
      <c r="O161" s="83"/>
    </row>
    <row r="162">
      <c r="A162" s="83">
        <v>13.0</v>
      </c>
      <c r="B162" s="83" t="s">
        <v>8351</v>
      </c>
      <c r="C162" s="212"/>
      <c r="D162" s="83"/>
      <c r="E162" s="83" t="s">
        <v>8354</v>
      </c>
      <c r="F162" s="83"/>
      <c r="G162" s="83">
        <v>1.03281566E8</v>
      </c>
      <c r="H162" s="177">
        <v>1.03281566E8</v>
      </c>
      <c r="I162" s="83">
        <v>9.5921566E7</v>
      </c>
      <c r="J162" s="83">
        <v>7360000.0</v>
      </c>
      <c r="K162" s="83"/>
      <c r="L162" s="83"/>
      <c r="M162" s="83">
        <v>1.44E7</v>
      </c>
      <c r="N162" s="83">
        <v>1.44E7</v>
      </c>
      <c r="O162" s="83"/>
    </row>
    <row r="163">
      <c r="A163" s="83">
        <v>14.0</v>
      </c>
      <c r="B163" s="83" t="s">
        <v>8359</v>
      </c>
      <c r="C163" s="212"/>
      <c r="D163" s="83"/>
      <c r="E163" s="83" t="s">
        <v>8362</v>
      </c>
      <c r="F163" s="83"/>
      <c r="G163" s="83">
        <v>2.27978794E8</v>
      </c>
      <c r="H163" s="177">
        <v>2.27978794E8</v>
      </c>
      <c r="I163" s="83">
        <v>2.27978794E8</v>
      </c>
      <c r="J163" s="83"/>
      <c r="K163" s="83"/>
      <c r="L163" s="83"/>
      <c r="M163" s="83"/>
      <c r="N163" s="83"/>
      <c r="O163" s="83"/>
    </row>
    <row r="164">
      <c r="A164" s="83">
        <v>15.0</v>
      </c>
      <c r="B164" s="83" t="s">
        <v>8369</v>
      </c>
      <c r="C164" s="212" t="s">
        <v>4004</v>
      </c>
      <c r="D164" s="83"/>
      <c r="E164" s="83" t="s">
        <v>8374</v>
      </c>
      <c r="F164" s="83"/>
      <c r="G164" s="83">
        <v>449440.0</v>
      </c>
      <c r="H164" s="177">
        <v>449440.0</v>
      </c>
      <c r="I164" s="83">
        <v>449440.0</v>
      </c>
      <c r="J164" s="83"/>
      <c r="K164" s="83"/>
      <c r="L164" s="83"/>
      <c r="M164" s="83"/>
      <c r="N164" s="83"/>
      <c r="O164" s="83"/>
    </row>
    <row r="165">
      <c r="A165" s="83">
        <v>16.0</v>
      </c>
      <c r="B165" s="83" t="s">
        <v>8387</v>
      </c>
      <c r="C165" s="212"/>
      <c r="D165" s="83"/>
      <c r="E165" s="83" t="s">
        <v>8393</v>
      </c>
      <c r="F165" s="83"/>
      <c r="G165" s="83">
        <v>2.84767171E8</v>
      </c>
      <c r="H165" s="177">
        <v>2.84767171E8</v>
      </c>
      <c r="I165" s="83">
        <v>1.64767171E8</v>
      </c>
      <c r="J165" s="83">
        <v>1.2E8</v>
      </c>
      <c r="K165" s="83"/>
      <c r="L165" s="83"/>
      <c r="M165" s="83">
        <v>8.0E7</v>
      </c>
      <c r="N165" s="83">
        <v>8.0E7</v>
      </c>
      <c r="O165" s="83"/>
    </row>
    <row r="166">
      <c r="A166" s="83">
        <v>17.0</v>
      </c>
      <c r="B166" s="83" t="s">
        <v>8399</v>
      </c>
      <c r="C166" s="212"/>
      <c r="D166" s="83"/>
      <c r="E166" s="83" t="s">
        <v>8402</v>
      </c>
      <c r="F166" s="83"/>
      <c r="G166" s="83">
        <v>4.9659399E7</v>
      </c>
      <c r="H166" s="177">
        <v>4.9659399E7</v>
      </c>
      <c r="I166" s="83">
        <v>4.9659399E7</v>
      </c>
      <c r="J166" s="83"/>
      <c r="K166" s="83"/>
      <c r="L166" s="83"/>
      <c r="M166" s="83">
        <v>2.16E7</v>
      </c>
      <c r="N166" s="83">
        <v>2.16E7</v>
      </c>
      <c r="O166" s="83"/>
    </row>
    <row r="167">
      <c r="A167" s="83">
        <v>18.0</v>
      </c>
      <c r="B167" s="83" t="s">
        <v>8414</v>
      </c>
      <c r="C167" s="212"/>
      <c r="D167" s="83"/>
      <c r="E167" s="83" t="s">
        <v>8418</v>
      </c>
      <c r="F167" s="83"/>
      <c r="G167" s="83">
        <v>5.5970653E7</v>
      </c>
      <c r="H167" s="177">
        <v>5.5970653E7</v>
      </c>
      <c r="I167" s="83">
        <v>3.6770653E7</v>
      </c>
      <c r="J167" s="83">
        <v>1.92E7</v>
      </c>
      <c r="K167" s="83"/>
      <c r="L167" s="83"/>
      <c r="M167" s="83">
        <v>7200000.0</v>
      </c>
      <c r="N167" s="83">
        <v>7200000.0</v>
      </c>
      <c r="O167" s="83"/>
    </row>
    <row r="168">
      <c r="A168" s="83">
        <v>19.0</v>
      </c>
      <c r="B168" s="83" t="s">
        <v>8430</v>
      </c>
      <c r="C168" s="212"/>
      <c r="D168" s="83"/>
      <c r="E168" s="83" t="s">
        <v>8432</v>
      </c>
      <c r="F168" s="83"/>
      <c r="G168" s="83">
        <v>1.61817278E8</v>
      </c>
      <c r="H168" s="177">
        <v>1.61817278E8</v>
      </c>
      <c r="I168" s="83">
        <v>1.09817278E8</v>
      </c>
      <c r="J168" s="83">
        <v>5.2E7</v>
      </c>
      <c r="K168" s="83"/>
      <c r="L168" s="83"/>
      <c r="M168" s="83">
        <v>2.88E7</v>
      </c>
      <c r="N168" s="83">
        <v>2.88E7</v>
      </c>
      <c r="O168" s="83"/>
    </row>
    <row r="169">
      <c r="A169" s="83">
        <v>20.0</v>
      </c>
      <c r="B169" s="83" t="s">
        <v>8439</v>
      </c>
      <c r="C169" s="212"/>
      <c r="D169" s="83"/>
      <c r="E169" s="83" t="s">
        <v>8444</v>
      </c>
      <c r="F169" s="83"/>
      <c r="G169" s="83">
        <v>1497760.0</v>
      </c>
      <c r="H169" s="177">
        <v>1497760.0</v>
      </c>
      <c r="I169" s="83">
        <v>1497760.0</v>
      </c>
      <c r="J169" s="83"/>
      <c r="K169" s="83"/>
      <c r="L169" s="83"/>
      <c r="M169" s="83">
        <v>3600000.0</v>
      </c>
      <c r="N169" s="83">
        <v>3600000.0</v>
      </c>
      <c r="O169" s="83"/>
    </row>
    <row r="170">
      <c r="A170" s="83">
        <v>21.0</v>
      </c>
      <c r="B170" s="83" t="s">
        <v>8460</v>
      </c>
      <c r="C170" s="212">
        <v>4.0</v>
      </c>
      <c r="D170" s="83"/>
      <c r="E170" s="83" t="s">
        <v>8464</v>
      </c>
      <c r="F170" s="83"/>
      <c r="G170" s="83">
        <v>1600000.0</v>
      </c>
      <c r="H170" s="177">
        <v>1600000.0</v>
      </c>
      <c r="I170" s="83"/>
      <c r="J170" s="83">
        <v>1600000.0</v>
      </c>
      <c r="K170" s="83"/>
      <c r="L170" s="83"/>
      <c r="M170" s="83"/>
      <c r="N170" s="83"/>
      <c r="O170" s="83"/>
    </row>
    <row r="171">
      <c r="A171" s="83">
        <v>22.0</v>
      </c>
      <c r="B171" s="83" t="s">
        <v>8472</v>
      </c>
      <c r="C171" s="212">
        <v>54.0</v>
      </c>
      <c r="D171" s="83"/>
      <c r="E171" s="83" t="s">
        <v>8474</v>
      </c>
      <c r="F171" s="83"/>
      <c r="G171" s="83">
        <v>997500.0</v>
      </c>
      <c r="H171" s="177">
        <v>997500.0</v>
      </c>
      <c r="I171" s="83">
        <v>997500.0</v>
      </c>
      <c r="J171" s="83"/>
      <c r="K171" s="83"/>
      <c r="L171" s="83"/>
      <c r="M171" s="83"/>
      <c r="N171" s="83"/>
      <c r="O171" s="83"/>
    </row>
    <row r="172">
      <c r="A172" s="83">
        <v>23.0</v>
      </c>
      <c r="B172" s="83" t="s">
        <v>8479</v>
      </c>
      <c r="C172" s="212"/>
      <c r="D172" s="83"/>
      <c r="E172" s="83" t="s">
        <v>8481</v>
      </c>
      <c r="F172" s="83"/>
      <c r="G172" s="83">
        <v>4.3716757E7</v>
      </c>
      <c r="H172" s="177">
        <v>4.3716757E7</v>
      </c>
      <c r="I172" s="83">
        <v>3.4916757E7</v>
      </c>
      <c r="J172" s="83">
        <v>8800000.0</v>
      </c>
      <c r="K172" s="83"/>
      <c r="L172" s="83"/>
      <c r="M172" s="83"/>
      <c r="N172" s="83"/>
      <c r="O172" s="83"/>
    </row>
    <row r="173">
      <c r="A173" s="83">
        <v>24.0</v>
      </c>
      <c r="B173" s="83" t="s">
        <v>8489</v>
      </c>
      <c r="C173" s="212"/>
      <c r="D173" s="83"/>
      <c r="E173" s="83" t="s">
        <v>8493</v>
      </c>
      <c r="F173" s="83"/>
      <c r="G173" s="83">
        <v>5593233.0</v>
      </c>
      <c r="H173" s="177">
        <v>5593233.0</v>
      </c>
      <c r="I173" s="83">
        <v>1593233.0</v>
      </c>
      <c r="J173" s="83">
        <v>4000000.0</v>
      </c>
      <c r="K173" s="83"/>
      <c r="L173" s="83"/>
      <c r="M173" s="83">
        <v>2160000.0</v>
      </c>
      <c r="N173" s="83">
        <v>2160000.0</v>
      </c>
      <c r="O173" s="83"/>
    </row>
    <row r="174">
      <c r="A174" s="83">
        <v>25.0</v>
      </c>
      <c r="B174" s="83" t="s">
        <v>8509</v>
      </c>
      <c r="C174" s="212"/>
      <c r="D174" s="83"/>
      <c r="E174" s="83" t="s">
        <v>8511</v>
      </c>
      <c r="F174" s="83"/>
      <c r="G174" s="83">
        <v>1.18837069E8</v>
      </c>
      <c r="H174" s="177">
        <v>1.18837069E8</v>
      </c>
      <c r="I174" s="83">
        <v>3.6137069E7</v>
      </c>
      <c r="J174" s="83">
        <v>8.27E7</v>
      </c>
      <c r="K174" s="83"/>
      <c r="L174" s="83"/>
      <c r="M174" s="83">
        <v>2.632E8</v>
      </c>
      <c r="N174" s="83">
        <v>2.632E8</v>
      </c>
      <c r="O174" s="83"/>
    </row>
    <row r="175">
      <c r="A175" s="83">
        <v>26.0</v>
      </c>
      <c r="B175" s="83" t="s">
        <v>8517</v>
      </c>
      <c r="C175" s="212"/>
      <c r="D175" s="83"/>
      <c r="E175" s="83" t="s">
        <v>8519</v>
      </c>
      <c r="F175" s="83"/>
      <c r="G175" s="83">
        <v>1600000.0</v>
      </c>
      <c r="H175" s="177">
        <v>1600000.0</v>
      </c>
      <c r="I175" s="83"/>
      <c r="J175" s="83">
        <v>1600000.0</v>
      </c>
      <c r="K175" s="83"/>
      <c r="L175" s="83"/>
      <c r="M175" s="83">
        <v>1800000.0</v>
      </c>
      <c r="N175" s="83">
        <v>1800000.0</v>
      </c>
      <c r="O175" s="83"/>
    </row>
    <row r="176">
      <c r="A176" s="83">
        <v>27.0</v>
      </c>
      <c r="B176" s="83" t="s">
        <v>8523</v>
      </c>
      <c r="C176" s="212"/>
      <c r="D176" s="83"/>
      <c r="E176" s="83" t="s">
        <v>8526</v>
      </c>
      <c r="F176" s="83"/>
      <c r="G176" s="83">
        <v>7200000.0</v>
      </c>
      <c r="H176" s="177">
        <v>7200000.0</v>
      </c>
      <c r="I176" s="83"/>
      <c r="J176" s="83">
        <v>7200000.0</v>
      </c>
      <c r="K176" s="83"/>
      <c r="L176" s="83"/>
      <c r="M176" s="83">
        <v>7200000.0</v>
      </c>
      <c r="N176" s="83">
        <v>7200000.0</v>
      </c>
      <c r="O176" s="83"/>
    </row>
    <row r="177">
      <c r="A177" s="83">
        <v>28.0</v>
      </c>
      <c r="B177" s="83" t="s">
        <v>8532</v>
      </c>
      <c r="C177" s="212"/>
      <c r="D177" s="83"/>
      <c r="E177" s="83" t="s">
        <v>8535</v>
      </c>
      <c r="F177" s="83"/>
      <c r="G177" s="83">
        <v>6.0E7</v>
      </c>
      <c r="H177" s="177">
        <v>6.0E7</v>
      </c>
      <c r="I177" s="83">
        <v>3.6E7</v>
      </c>
      <c r="J177" s="83">
        <v>2.4E7</v>
      </c>
      <c r="K177" s="83"/>
      <c r="L177" s="83"/>
      <c r="M177" s="83">
        <v>3.5E7</v>
      </c>
      <c r="N177" s="83">
        <v>3.5E7</v>
      </c>
      <c r="O177" s="83"/>
    </row>
    <row r="178">
      <c r="A178" s="83">
        <v>29.0</v>
      </c>
      <c r="B178" s="83" t="s">
        <v>8541</v>
      </c>
      <c r="C178" s="212"/>
      <c r="D178" s="83"/>
      <c r="E178" s="83" t="s">
        <v>8543</v>
      </c>
      <c r="F178" s="83"/>
      <c r="G178" s="83">
        <v>2.88E7</v>
      </c>
      <c r="H178" s="177">
        <v>2.88E7</v>
      </c>
      <c r="I178" s="83"/>
      <c r="J178" s="83">
        <v>2.88E7</v>
      </c>
      <c r="K178" s="83"/>
      <c r="L178" s="83"/>
      <c r="M178" s="83">
        <v>3600000.0</v>
      </c>
      <c r="N178" s="83">
        <v>3600000.0</v>
      </c>
      <c r="O178" s="83"/>
    </row>
    <row r="179">
      <c r="A179" s="83">
        <v>30.0</v>
      </c>
      <c r="B179" s="83" t="s">
        <v>8559</v>
      </c>
      <c r="C179" s="212"/>
      <c r="D179" s="83"/>
      <c r="E179" s="83" t="s">
        <v>8564</v>
      </c>
      <c r="F179" s="83"/>
      <c r="G179" s="83">
        <v>9600000.0</v>
      </c>
      <c r="H179" s="177">
        <v>9600000.0</v>
      </c>
      <c r="I179" s="83"/>
      <c r="J179" s="83">
        <v>9600000.0</v>
      </c>
      <c r="K179" s="83"/>
      <c r="L179" s="83"/>
      <c r="M179" s="83"/>
      <c r="N179" s="83"/>
      <c r="O179" s="83"/>
    </row>
    <row r="180">
      <c r="A180" s="83">
        <v>31.0</v>
      </c>
      <c r="B180" s="83" t="s">
        <v>8572</v>
      </c>
      <c r="C180" s="212"/>
      <c r="D180" s="83"/>
      <c r="E180" s="83" t="s">
        <v>8574</v>
      </c>
      <c r="F180" s="83"/>
      <c r="G180" s="83">
        <v>1.536E7</v>
      </c>
      <c r="H180" s="177">
        <v>1.536E7</v>
      </c>
      <c r="I180" s="83">
        <v>8000000.0</v>
      </c>
      <c r="J180" s="83">
        <v>7360000.0</v>
      </c>
      <c r="K180" s="83"/>
      <c r="L180" s="83"/>
      <c r="M180" s="83"/>
      <c r="N180" s="83"/>
      <c r="O180" s="83"/>
    </row>
    <row r="181">
      <c r="A181" s="83">
        <v>32.0</v>
      </c>
      <c r="B181" s="83" t="s">
        <v>8579</v>
      </c>
      <c r="C181" s="212"/>
      <c r="D181" s="83"/>
      <c r="E181" s="83" t="s">
        <v>8582</v>
      </c>
      <c r="F181" s="83"/>
      <c r="G181" s="83">
        <v>1.0E7</v>
      </c>
      <c r="H181" s="177">
        <v>1.0E7</v>
      </c>
      <c r="I181" s="83"/>
      <c r="J181" s="83">
        <v>1.0E7</v>
      </c>
      <c r="K181" s="83"/>
      <c r="L181" s="83"/>
      <c r="M181" s="83">
        <v>7200000.0</v>
      </c>
      <c r="N181" s="83">
        <v>7200000.0</v>
      </c>
      <c r="O181" s="83"/>
    </row>
    <row r="182">
      <c r="A182" s="83">
        <v>33.0</v>
      </c>
      <c r="B182" s="83" t="s">
        <v>8587</v>
      </c>
      <c r="C182" s="212"/>
      <c r="D182" s="83"/>
      <c r="E182" s="83" t="s">
        <v>8590</v>
      </c>
      <c r="F182" s="83"/>
      <c r="G182" s="83"/>
      <c r="H182" s="177"/>
      <c r="I182" s="83"/>
      <c r="J182" s="83"/>
      <c r="K182" s="83"/>
      <c r="L182" s="83"/>
      <c r="M182" s="83">
        <v>7.2E7</v>
      </c>
      <c r="N182" s="83">
        <v>7.2E7</v>
      </c>
      <c r="O182" s="83"/>
    </row>
    <row r="183">
      <c r="A183" s="83">
        <v>34.0</v>
      </c>
      <c r="B183" s="83" t="s">
        <v>8602</v>
      </c>
      <c r="C183" s="212"/>
      <c r="D183" s="83"/>
      <c r="E183" s="83" t="s">
        <v>8608</v>
      </c>
      <c r="F183" s="83"/>
      <c r="G183" s="83"/>
      <c r="H183" s="177"/>
      <c r="I183" s="83"/>
      <c r="J183" s="83"/>
      <c r="K183" s="83"/>
      <c r="L183" s="83"/>
      <c r="M183" s="83">
        <v>3.5E8</v>
      </c>
      <c r="N183" s="83">
        <v>3.5E8</v>
      </c>
      <c r="O183" s="83"/>
    </row>
    <row r="184">
      <c r="A184" s="83">
        <v>35.0</v>
      </c>
      <c r="B184" s="83" t="s">
        <v>8616</v>
      </c>
      <c r="C184" s="212"/>
      <c r="D184" s="83"/>
      <c r="E184" s="83" t="s">
        <v>8618</v>
      </c>
      <c r="F184" s="83"/>
      <c r="G184" s="83"/>
      <c r="H184" s="177"/>
      <c r="I184" s="83"/>
      <c r="J184" s="83"/>
      <c r="K184" s="83"/>
      <c r="L184" s="83"/>
      <c r="M184" s="83">
        <v>1.6E7</v>
      </c>
      <c r="N184" s="83">
        <v>1.6E7</v>
      </c>
      <c r="O184" s="83"/>
    </row>
    <row r="185">
      <c r="A185" s="83">
        <v>36.0</v>
      </c>
      <c r="B185" s="83" t="s">
        <v>8630</v>
      </c>
      <c r="C185" s="212" t="s">
        <v>4625</v>
      </c>
      <c r="D185" s="83"/>
      <c r="E185" s="83" t="s">
        <v>8635</v>
      </c>
      <c r="F185" s="83"/>
      <c r="G185" s="83"/>
      <c r="H185" s="177"/>
      <c r="I185" s="83"/>
      <c r="J185" s="83"/>
      <c r="K185" s="83"/>
      <c r="L185" s="83"/>
      <c r="M185" s="83">
        <v>1600000.0</v>
      </c>
      <c r="N185" s="83">
        <v>1600000.0</v>
      </c>
      <c r="O185" s="83"/>
    </row>
    <row r="186">
      <c r="A186" s="83">
        <v>37.0</v>
      </c>
      <c r="B186" s="83" t="s">
        <v>8646</v>
      </c>
      <c r="C186" s="212" t="s">
        <v>8648</v>
      </c>
      <c r="D186" s="83"/>
      <c r="E186" s="83" t="s">
        <v>8650</v>
      </c>
      <c r="F186" s="83"/>
      <c r="G186" s="83"/>
      <c r="H186" s="177"/>
      <c r="I186" s="83"/>
      <c r="J186" s="83"/>
      <c r="K186" s="83"/>
      <c r="L186" s="83"/>
      <c r="M186" s="83">
        <v>1.6E7</v>
      </c>
      <c r="N186" s="83">
        <v>1.6E7</v>
      </c>
      <c r="O186" s="83"/>
    </row>
    <row r="187">
      <c r="A187" s="83">
        <v>38.0</v>
      </c>
      <c r="B187" s="83" t="s">
        <v>8655</v>
      </c>
      <c r="C187" s="212" t="s">
        <v>8657</v>
      </c>
      <c r="D187" s="83"/>
      <c r="E187" s="83" t="s">
        <v>8658</v>
      </c>
      <c r="F187" s="83"/>
      <c r="G187" s="83"/>
      <c r="H187" s="177"/>
      <c r="I187" s="83"/>
      <c r="J187" s="83"/>
      <c r="K187" s="83"/>
      <c r="L187" s="83"/>
      <c r="M187" s="83">
        <v>800000.0</v>
      </c>
      <c r="N187" s="83">
        <v>800000.0</v>
      </c>
      <c r="O187" s="83"/>
    </row>
    <row r="188">
      <c r="A188" s="83"/>
      <c r="B188" s="83"/>
      <c r="C188" s="212"/>
      <c r="D188" s="83"/>
      <c r="E188" s="83"/>
      <c r="F188" s="83"/>
      <c r="G188" s="83"/>
      <c r="H188" s="177"/>
      <c r="I188" s="83"/>
      <c r="J188" s="83"/>
      <c r="K188" s="83"/>
      <c r="L188" s="83"/>
      <c r="M188" s="83"/>
      <c r="N188" s="83"/>
      <c r="O188" s="83"/>
    </row>
    <row r="189">
      <c r="A189" s="83"/>
      <c r="B189" s="83"/>
      <c r="C189" s="212"/>
      <c r="D189" s="83"/>
      <c r="E189" s="30" t="s">
        <v>1143</v>
      </c>
      <c r="F189" s="83"/>
      <c r="G189" s="83">
        <v>2.131607208E9</v>
      </c>
      <c r="H189" s="177">
        <v>2.131607208E9</v>
      </c>
      <c r="I189" s="83">
        <v>1.510347208E9</v>
      </c>
      <c r="J189" s="83">
        <v>6.2126E8</v>
      </c>
      <c r="K189" s="83"/>
      <c r="L189" s="83"/>
      <c r="M189" s="83">
        <v>1.17336E9</v>
      </c>
      <c r="N189" s="83">
        <v>1.17336E9</v>
      </c>
      <c r="O189" s="83"/>
    </row>
    <row r="190" ht="15.75" customHeight="1">
      <c r="A190" s="154"/>
      <c r="B190" s="154"/>
      <c r="C190" s="247"/>
      <c r="D190" s="154"/>
      <c r="E190" s="154"/>
      <c r="F190" s="154"/>
      <c r="G190" s="154"/>
      <c r="H190" s="256"/>
      <c r="I190" s="154"/>
      <c r="J190" s="154"/>
      <c r="K190" s="154"/>
      <c r="L190" s="154"/>
      <c r="M190" s="154"/>
      <c r="N190" s="154"/>
      <c r="O190" s="154"/>
    </row>
    <row r="191" ht="15.75" customHeight="1">
      <c r="A191" s="83"/>
      <c r="B191" s="83"/>
      <c r="C191" s="212"/>
      <c r="D191" s="83"/>
      <c r="E191" s="83"/>
      <c r="F191" s="83"/>
      <c r="G191" s="83"/>
      <c r="H191" s="177"/>
      <c r="I191" s="83"/>
      <c r="J191" s="83"/>
      <c r="K191" s="83"/>
      <c r="L191" s="83"/>
      <c r="M191" s="83"/>
      <c r="N191" s="83"/>
      <c r="O191" s="83"/>
    </row>
    <row r="192">
      <c r="A192" s="83"/>
      <c r="B192" s="83"/>
      <c r="C192" s="212"/>
      <c r="D192" s="83"/>
      <c r="E192" s="83" t="s">
        <v>2120</v>
      </c>
      <c r="F192" s="83"/>
      <c r="G192" s="83"/>
      <c r="H192" s="177"/>
      <c r="I192" s="83"/>
      <c r="J192" s="83"/>
      <c r="K192" s="83"/>
      <c r="L192" s="83"/>
      <c r="M192" s="83"/>
      <c r="N192" s="83"/>
      <c r="O192" s="83"/>
    </row>
    <row r="193">
      <c r="A193" s="83">
        <v>1.0</v>
      </c>
      <c r="B193" s="83" t="s">
        <v>8692</v>
      </c>
      <c r="C193" s="212"/>
      <c r="D193" s="83"/>
      <c r="E193" s="83" t="s">
        <v>8694</v>
      </c>
      <c r="F193" s="83">
        <v>1.525E7</v>
      </c>
      <c r="G193" s="83">
        <v>4.30044662E8</v>
      </c>
      <c r="H193" s="177">
        <v>4.45294662E8</v>
      </c>
      <c r="I193" s="83">
        <v>4.45294662E8</v>
      </c>
      <c r="J193" s="83"/>
      <c r="K193" s="83"/>
      <c r="L193" s="83"/>
      <c r="M193" s="83"/>
      <c r="N193" s="83"/>
      <c r="O193" s="83"/>
    </row>
    <row r="194">
      <c r="A194" s="83">
        <v>2.0</v>
      </c>
      <c r="B194" s="83" t="s">
        <v>8705</v>
      </c>
      <c r="C194" s="212"/>
      <c r="D194" s="83"/>
      <c r="E194" s="83" t="s">
        <v>8711</v>
      </c>
      <c r="F194" s="83">
        <v>1.1538E7</v>
      </c>
      <c r="G194" s="83">
        <v>2.794326003E9</v>
      </c>
      <c r="H194" s="177">
        <v>2.805864003E9</v>
      </c>
      <c r="I194" s="83">
        <v>2.622184003E9</v>
      </c>
      <c r="J194" s="83">
        <v>1.8368E8</v>
      </c>
      <c r="K194" s="83"/>
      <c r="L194" s="83"/>
      <c r="M194" s="83">
        <v>1.1838616E9</v>
      </c>
      <c r="N194" s="83">
        <v>1.1838616E9</v>
      </c>
      <c r="O194" s="83"/>
    </row>
    <row r="195" ht="30.0" customHeight="1">
      <c r="A195" s="83">
        <v>3.0</v>
      </c>
      <c r="B195" s="83" t="s">
        <v>8724</v>
      </c>
      <c r="C195" s="212"/>
      <c r="D195" s="83"/>
      <c r="E195" s="141" t="s">
        <v>8726</v>
      </c>
      <c r="F195" s="83"/>
      <c r="G195" s="83">
        <v>1.126780236E9</v>
      </c>
      <c r="H195" s="177">
        <v>1.126780236E9</v>
      </c>
      <c r="I195" s="83">
        <v>8.38580236E8</v>
      </c>
      <c r="J195" s="83">
        <v>2.882E8</v>
      </c>
      <c r="K195" s="83"/>
      <c r="L195" s="83"/>
      <c r="M195" s="83">
        <v>3.2282E8</v>
      </c>
      <c r="N195" s="83">
        <v>3.2282E8</v>
      </c>
      <c r="O195" s="83"/>
    </row>
    <row r="196">
      <c r="A196" s="83">
        <v>4.0</v>
      </c>
      <c r="B196" s="83" t="s">
        <v>8733</v>
      </c>
      <c r="C196" s="212"/>
      <c r="D196" s="83"/>
      <c r="E196" s="83" t="s">
        <v>8734</v>
      </c>
      <c r="F196" s="83"/>
      <c r="G196" s="83">
        <v>3591924.0</v>
      </c>
      <c r="H196" s="177">
        <v>3591924.0</v>
      </c>
      <c r="I196" s="83">
        <v>3591924.0</v>
      </c>
      <c r="J196" s="83"/>
      <c r="K196" s="83"/>
      <c r="L196" s="83"/>
      <c r="M196" s="83"/>
      <c r="N196" s="83"/>
      <c r="O196" s="83"/>
    </row>
    <row r="197">
      <c r="A197" s="83">
        <v>5.0</v>
      </c>
      <c r="B197" s="83" t="s">
        <v>8738</v>
      </c>
      <c r="C197" s="212"/>
      <c r="D197" s="83"/>
      <c r="E197" s="83" t="s">
        <v>8740</v>
      </c>
      <c r="F197" s="83"/>
      <c r="G197" s="83">
        <v>3.5766379E7</v>
      </c>
      <c r="H197" s="177">
        <v>3.5766379E7</v>
      </c>
      <c r="I197" s="83">
        <v>3.5766379E7</v>
      </c>
      <c r="J197" s="83"/>
      <c r="K197" s="83"/>
      <c r="L197" s="83"/>
      <c r="M197" s="83"/>
      <c r="N197" s="83"/>
      <c r="O197" s="83"/>
    </row>
    <row r="198">
      <c r="A198" s="83">
        <v>6.0</v>
      </c>
      <c r="B198" s="83" t="s">
        <v>8752</v>
      </c>
      <c r="C198" s="212"/>
      <c r="D198" s="83"/>
      <c r="E198" s="83" t="s">
        <v>8757</v>
      </c>
      <c r="F198" s="83"/>
      <c r="G198" s="83">
        <v>3347482.0</v>
      </c>
      <c r="H198" s="177">
        <v>3347482.0</v>
      </c>
      <c r="I198" s="83">
        <v>3347482.0</v>
      </c>
      <c r="J198" s="83"/>
      <c r="K198" s="83"/>
      <c r="L198" s="83"/>
      <c r="M198" s="83"/>
      <c r="N198" s="83"/>
      <c r="O198" s="83"/>
    </row>
    <row r="199">
      <c r="A199" s="83">
        <v>7.0</v>
      </c>
      <c r="B199" s="83" t="s">
        <v>8766</v>
      </c>
      <c r="C199" s="212"/>
      <c r="D199" s="83"/>
      <c r="E199" s="83" t="s">
        <v>8768</v>
      </c>
      <c r="F199" s="83"/>
      <c r="G199" s="83">
        <v>5.06750517E8</v>
      </c>
      <c r="H199" s="177">
        <v>5.06750517E8</v>
      </c>
      <c r="I199" s="83">
        <v>5.06750517E8</v>
      </c>
      <c r="J199" s="83"/>
      <c r="K199" s="83"/>
      <c r="L199" s="83"/>
      <c r="M199" s="83"/>
      <c r="N199" s="83"/>
      <c r="O199" s="83"/>
    </row>
    <row r="200">
      <c r="A200" s="83">
        <v>8.0</v>
      </c>
      <c r="B200" s="83" t="s">
        <v>8774</v>
      </c>
      <c r="C200" s="212" t="s">
        <v>1640</v>
      </c>
      <c r="D200" s="83"/>
      <c r="E200" s="83" t="s">
        <v>8777</v>
      </c>
      <c r="F200" s="83"/>
      <c r="G200" s="83">
        <v>1.129184181E9</v>
      </c>
      <c r="H200" s="177">
        <v>1.129184181E9</v>
      </c>
      <c r="I200" s="83">
        <v>1.129184181E9</v>
      </c>
      <c r="J200" s="83"/>
      <c r="K200" s="83"/>
      <c r="L200" s="83"/>
      <c r="M200" s="83"/>
      <c r="N200" s="83"/>
      <c r="O200" s="83"/>
    </row>
    <row r="201">
      <c r="A201" s="83">
        <v>9.0</v>
      </c>
      <c r="B201" s="83" t="s">
        <v>8782</v>
      </c>
      <c r="C201" s="212"/>
      <c r="D201" s="83"/>
      <c r="E201" s="83" t="s">
        <v>8784</v>
      </c>
      <c r="F201" s="83"/>
      <c r="G201" s="83">
        <v>1.256965069E9</v>
      </c>
      <c r="H201" s="177">
        <v>1.256965069E9</v>
      </c>
      <c r="I201" s="83">
        <v>1.256965069E9</v>
      </c>
      <c r="J201" s="83"/>
      <c r="K201" s="83"/>
      <c r="L201" s="83"/>
      <c r="M201" s="83"/>
      <c r="N201" s="83"/>
      <c r="O201" s="83"/>
    </row>
    <row r="202">
      <c r="A202" s="83">
        <v>10.0</v>
      </c>
      <c r="B202" s="83" t="s">
        <v>8790</v>
      </c>
      <c r="C202" s="212"/>
      <c r="D202" s="83"/>
      <c r="E202" s="83" t="s">
        <v>8791</v>
      </c>
      <c r="F202" s="83"/>
      <c r="G202" s="83">
        <v>4.035704138E9</v>
      </c>
      <c r="H202" s="177">
        <v>4.035704138E9</v>
      </c>
      <c r="I202" s="83">
        <v>3.230204138E9</v>
      </c>
      <c r="J202" s="83">
        <v>8.055E8</v>
      </c>
      <c r="K202" s="83"/>
      <c r="L202" s="83"/>
      <c r="M202" s="83">
        <v>1.1072E9</v>
      </c>
      <c r="N202" s="83">
        <v>1.1072E9</v>
      </c>
      <c r="O202" s="83"/>
    </row>
    <row r="203">
      <c r="A203" s="83">
        <v>11.0</v>
      </c>
      <c r="B203" s="83" t="s">
        <v>8799</v>
      </c>
      <c r="C203" s="212"/>
      <c r="D203" s="83"/>
      <c r="E203" s="83" t="s">
        <v>8804</v>
      </c>
      <c r="F203" s="83"/>
      <c r="G203" s="83">
        <v>2.700545464E9</v>
      </c>
      <c r="H203" s="177">
        <v>2.700545464E9</v>
      </c>
      <c r="I203" s="83">
        <v>1.205845464E9</v>
      </c>
      <c r="J203" s="83">
        <v>1.4947E9</v>
      </c>
      <c r="K203" s="83"/>
      <c r="L203" s="83"/>
      <c r="M203" s="83">
        <v>1.575E9</v>
      </c>
      <c r="N203" s="83">
        <v>1.575E9</v>
      </c>
      <c r="O203" s="83"/>
    </row>
    <row r="204">
      <c r="A204" s="83">
        <v>12.0</v>
      </c>
      <c r="B204" s="83" t="s">
        <v>8822</v>
      </c>
      <c r="C204" s="212"/>
      <c r="D204" s="83"/>
      <c r="E204" s="83" t="s">
        <v>8825</v>
      </c>
      <c r="F204" s="83"/>
      <c r="G204" s="83">
        <v>8.3936027E8</v>
      </c>
      <c r="H204" s="177">
        <v>8.3936027E8</v>
      </c>
      <c r="I204" s="83">
        <v>2.6686027E8</v>
      </c>
      <c r="J204" s="83">
        <v>5.725E8</v>
      </c>
      <c r="K204" s="83"/>
      <c r="L204" s="83"/>
      <c r="M204" s="83">
        <v>5.655E8</v>
      </c>
      <c r="N204" s="83">
        <v>5.655E8</v>
      </c>
      <c r="O204" s="83"/>
    </row>
    <row r="205">
      <c r="A205" s="83">
        <v>13.0</v>
      </c>
      <c r="B205" s="83" t="s">
        <v>8831</v>
      </c>
      <c r="C205" s="212"/>
      <c r="D205" s="83"/>
      <c r="E205" s="83" t="s">
        <v>8833</v>
      </c>
      <c r="F205" s="83"/>
      <c r="G205" s="83">
        <v>6.27422712E8</v>
      </c>
      <c r="H205" s="177">
        <v>6.27422712E8</v>
      </c>
      <c r="I205" s="83">
        <v>6.27422712E8</v>
      </c>
      <c r="J205" s="83"/>
      <c r="K205" s="83"/>
      <c r="L205" s="83"/>
      <c r="M205" s="83"/>
      <c r="N205" s="83"/>
      <c r="O205" s="83"/>
    </row>
    <row r="206">
      <c r="A206" s="83">
        <v>14.0</v>
      </c>
      <c r="B206" s="83" t="s">
        <v>8840</v>
      </c>
      <c r="C206" s="212"/>
      <c r="D206" s="83"/>
      <c r="E206" s="83" t="s">
        <v>8842</v>
      </c>
      <c r="F206" s="83"/>
      <c r="G206" s="83">
        <v>6916173.0</v>
      </c>
      <c r="H206" s="177">
        <v>6916173.0</v>
      </c>
      <c r="I206" s="83">
        <v>6916173.0</v>
      </c>
      <c r="J206" s="83"/>
      <c r="K206" s="83"/>
      <c r="L206" s="83"/>
      <c r="M206" s="83"/>
      <c r="N206" s="83"/>
      <c r="O206" s="83"/>
    </row>
    <row r="207">
      <c r="A207" s="83">
        <v>15.0</v>
      </c>
      <c r="B207" s="83" t="s">
        <v>8848</v>
      </c>
      <c r="C207" s="212"/>
      <c r="D207" s="83"/>
      <c r="E207" s="83" t="s">
        <v>8851</v>
      </c>
      <c r="F207" s="83"/>
      <c r="G207" s="83">
        <v>4.21821773E8</v>
      </c>
      <c r="H207" s="177">
        <v>4.21821773E8</v>
      </c>
      <c r="I207" s="83">
        <v>4.21821773E8</v>
      </c>
      <c r="J207" s="83"/>
      <c r="K207" s="83"/>
      <c r="L207" s="83"/>
      <c r="M207" s="83"/>
      <c r="N207" s="83"/>
      <c r="O207" s="83"/>
    </row>
    <row r="208">
      <c r="A208" s="83">
        <v>16.0</v>
      </c>
      <c r="B208" s="83" t="s">
        <v>8862</v>
      </c>
      <c r="C208" s="212"/>
      <c r="D208" s="83"/>
      <c r="E208" s="83" t="s">
        <v>8866</v>
      </c>
      <c r="F208" s="83"/>
      <c r="G208" s="83">
        <v>6.38396769E8</v>
      </c>
      <c r="H208" s="177">
        <v>6.38396769E8</v>
      </c>
      <c r="I208" s="83">
        <v>4.59396769E8</v>
      </c>
      <c r="J208" s="83">
        <v>1.79E8</v>
      </c>
      <c r="K208" s="83"/>
      <c r="L208" s="83"/>
      <c r="M208" s="83">
        <v>1.7752E8</v>
      </c>
      <c r="N208" s="83">
        <v>1.7752E8</v>
      </c>
      <c r="O208" s="83"/>
    </row>
    <row r="209">
      <c r="A209" s="83">
        <v>17.0</v>
      </c>
      <c r="B209" s="83" t="s">
        <v>8878</v>
      </c>
      <c r="C209" s="212"/>
      <c r="D209" s="83"/>
      <c r="E209" s="83" t="s">
        <v>8881</v>
      </c>
      <c r="F209" s="83"/>
      <c r="G209" s="83">
        <v>6.9163673E7</v>
      </c>
      <c r="H209" s="177">
        <v>6.9163673E7</v>
      </c>
      <c r="I209" s="83">
        <v>6.9163673E7</v>
      </c>
      <c r="J209" s="83"/>
      <c r="K209" s="83"/>
      <c r="L209" s="83"/>
      <c r="M209" s="83"/>
      <c r="N209" s="83"/>
      <c r="O209" s="83"/>
    </row>
    <row r="210">
      <c r="A210" s="83">
        <v>18.0</v>
      </c>
      <c r="B210" s="83" t="s">
        <v>8886</v>
      </c>
      <c r="C210" s="212"/>
      <c r="D210" s="83"/>
      <c r="E210" s="83" t="s">
        <v>8887</v>
      </c>
      <c r="F210" s="83"/>
      <c r="G210" s="83">
        <v>861102.0</v>
      </c>
      <c r="H210" s="177">
        <v>861102.0</v>
      </c>
      <c r="I210" s="83">
        <v>861102.0</v>
      </c>
      <c r="J210" s="83"/>
      <c r="K210" s="83"/>
      <c r="L210" s="83"/>
      <c r="M210" s="83"/>
      <c r="N210" s="83"/>
      <c r="O210" s="83"/>
    </row>
    <row r="211">
      <c r="A211" s="83">
        <v>19.0</v>
      </c>
      <c r="B211" s="83" t="s">
        <v>8893</v>
      </c>
      <c r="C211" s="212"/>
      <c r="D211" s="83"/>
      <c r="E211" s="83" t="s">
        <v>8895</v>
      </c>
      <c r="F211" s="83"/>
      <c r="G211" s="83">
        <v>9747365.0</v>
      </c>
      <c r="H211" s="177">
        <v>9747365.0</v>
      </c>
      <c r="I211" s="83">
        <v>9747365.0</v>
      </c>
      <c r="J211" s="83"/>
      <c r="K211" s="83"/>
      <c r="L211" s="83"/>
      <c r="M211" s="83"/>
      <c r="N211" s="83"/>
      <c r="O211" s="83"/>
    </row>
    <row r="212">
      <c r="A212" s="83">
        <v>20.0</v>
      </c>
      <c r="B212" s="83" t="s">
        <v>8899</v>
      </c>
      <c r="C212" s="212"/>
      <c r="D212" s="83"/>
      <c r="E212" s="83" t="s">
        <v>8901</v>
      </c>
      <c r="F212" s="83"/>
      <c r="G212" s="83">
        <v>3.8711894E7</v>
      </c>
      <c r="H212" s="177">
        <v>3.8711894E7</v>
      </c>
      <c r="I212" s="83">
        <v>3.8711894E7</v>
      </c>
      <c r="J212" s="83"/>
      <c r="K212" s="83"/>
      <c r="L212" s="83"/>
      <c r="M212" s="83"/>
      <c r="N212" s="83"/>
      <c r="O212" s="83"/>
    </row>
    <row r="213">
      <c r="A213" s="83">
        <v>21.0</v>
      </c>
      <c r="B213" s="83" t="s">
        <v>8909</v>
      </c>
      <c r="C213" s="212"/>
      <c r="D213" s="83"/>
      <c r="E213" s="83" t="s">
        <v>8912</v>
      </c>
      <c r="F213" s="83"/>
      <c r="G213" s="83">
        <v>8395370.0</v>
      </c>
      <c r="H213" s="177">
        <v>8395370.0</v>
      </c>
      <c r="I213" s="83">
        <v>8395370.0</v>
      </c>
      <c r="J213" s="83"/>
      <c r="K213" s="83"/>
      <c r="L213" s="83"/>
      <c r="M213" s="83"/>
      <c r="N213" s="83"/>
      <c r="O213" s="83"/>
    </row>
    <row r="214">
      <c r="A214" s="83">
        <v>22.0</v>
      </c>
      <c r="B214" s="83" t="s">
        <v>8930</v>
      </c>
      <c r="C214" s="212"/>
      <c r="D214" s="83"/>
      <c r="E214" s="83" t="s">
        <v>8932</v>
      </c>
      <c r="F214" s="83"/>
      <c r="G214" s="83">
        <v>2.08077129E8</v>
      </c>
      <c r="H214" s="177">
        <v>2.08077129E8</v>
      </c>
      <c r="I214" s="83">
        <v>2.08077129E8</v>
      </c>
      <c r="J214" s="83"/>
      <c r="K214" s="83"/>
      <c r="L214" s="83"/>
      <c r="M214" s="83"/>
      <c r="N214" s="83"/>
      <c r="O214" s="83"/>
    </row>
    <row r="215">
      <c r="A215" s="83">
        <v>23.0</v>
      </c>
      <c r="B215" s="83" t="s">
        <v>8937</v>
      </c>
      <c r="C215" s="212"/>
      <c r="D215" s="83"/>
      <c r="E215" s="83" t="s">
        <v>8943</v>
      </c>
      <c r="F215" s="83"/>
      <c r="G215" s="83">
        <v>1000000.0</v>
      </c>
      <c r="H215" s="177">
        <v>1000000.0</v>
      </c>
      <c r="I215" s="83">
        <v>1000000.0</v>
      </c>
      <c r="J215" s="83"/>
      <c r="K215" s="83"/>
      <c r="L215" s="83"/>
      <c r="M215" s="83"/>
      <c r="N215" s="83"/>
      <c r="O215" s="83"/>
    </row>
    <row r="216">
      <c r="A216" s="83">
        <v>24.0</v>
      </c>
      <c r="B216" s="83" t="s">
        <v>8958</v>
      </c>
      <c r="C216" s="212"/>
      <c r="D216" s="83"/>
      <c r="E216" s="83" t="s">
        <v>8963</v>
      </c>
      <c r="F216" s="83"/>
      <c r="G216" s="83">
        <v>2061653.0</v>
      </c>
      <c r="H216" s="177">
        <v>2061653.0</v>
      </c>
      <c r="I216" s="83">
        <v>2061653.0</v>
      </c>
      <c r="J216" s="83"/>
      <c r="K216" s="83"/>
      <c r="L216" s="83"/>
      <c r="M216" s="83"/>
      <c r="N216" s="83"/>
      <c r="O216" s="83"/>
    </row>
    <row r="217" ht="30.0" customHeight="1">
      <c r="A217" s="83">
        <v>25.0</v>
      </c>
      <c r="B217" s="83" t="s">
        <v>8969</v>
      </c>
      <c r="C217" s="212" t="s">
        <v>1672</v>
      </c>
      <c r="D217" s="83"/>
      <c r="E217" s="141" t="s">
        <v>8971</v>
      </c>
      <c r="F217" s="83"/>
      <c r="G217" s="83">
        <v>5434165.0</v>
      </c>
      <c r="H217" s="177">
        <v>5434165.0</v>
      </c>
      <c r="I217" s="83">
        <v>5434165.0</v>
      </c>
      <c r="J217" s="83"/>
      <c r="K217" s="83"/>
      <c r="L217" s="83"/>
      <c r="M217" s="83"/>
      <c r="N217" s="83"/>
      <c r="O217" s="83"/>
    </row>
    <row r="218">
      <c r="A218" s="83">
        <v>26.0</v>
      </c>
      <c r="B218" s="83" t="s">
        <v>8983</v>
      </c>
      <c r="C218" s="212"/>
      <c r="D218" s="83"/>
      <c r="E218" s="83" t="s">
        <v>8990</v>
      </c>
      <c r="F218" s="83"/>
      <c r="G218" s="83">
        <v>1000000.0</v>
      </c>
      <c r="H218" s="177">
        <v>1000000.0</v>
      </c>
      <c r="I218" s="83">
        <v>1000000.0</v>
      </c>
      <c r="J218" s="83"/>
      <c r="K218" s="83"/>
      <c r="L218" s="83"/>
      <c r="M218" s="83"/>
      <c r="N218" s="83"/>
      <c r="O218" s="83"/>
    </row>
    <row r="219">
      <c r="A219" s="83">
        <v>27.0</v>
      </c>
      <c r="B219" s="83" t="s">
        <v>9001</v>
      </c>
      <c r="C219" s="212"/>
      <c r="D219" s="83"/>
      <c r="E219" s="83" t="s">
        <v>9004</v>
      </c>
      <c r="F219" s="83"/>
      <c r="G219" s="83">
        <v>1000000.0</v>
      </c>
      <c r="H219" s="177">
        <v>1000000.0</v>
      </c>
      <c r="I219" s="83">
        <v>1000000.0</v>
      </c>
      <c r="J219" s="83"/>
      <c r="K219" s="83"/>
      <c r="L219" s="83"/>
      <c r="M219" s="83"/>
      <c r="N219" s="83"/>
      <c r="O219" s="83"/>
    </row>
    <row r="220">
      <c r="A220" s="83">
        <v>28.0</v>
      </c>
      <c r="B220" s="83" t="s">
        <v>9012</v>
      </c>
      <c r="C220" s="212"/>
      <c r="D220" s="83"/>
      <c r="E220" s="83" t="s">
        <v>9018</v>
      </c>
      <c r="F220" s="83"/>
      <c r="G220" s="83">
        <v>2.2108525E7</v>
      </c>
      <c r="H220" s="177">
        <v>2.2108525E7</v>
      </c>
      <c r="I220" s="83">
        <v>2.2108525E7</v>
      </c>
      <c r="J220" s="83"/>
      <c r="K220" s="83"/>
      <c r="L220" s="83"/>
      <c r="M220" s="83"/>
      <c r="N220" s="83"/>
      <c r="O220" s="83"/>
    </row>
    <row r="221" ht="30.0" customHeight="1">
      <c r="A221" s="83">
        <v>29.0</v>
      </c>
      <c r="B221" s="83" t="s">
        <v>9035</v>
      </c>
      <c r="C221" s="212" t="s">
        <v>1640</v>
      </c>
      <c r="D221" s="83"/>
      <c r="E221" s="141" t="s">
        <v>9037</v>
      </c>
      <c r="F221" s="83"/>
      <c r="G221" s="83">
        <v>9916107.0</v>
      </c>
      <c r="H221" s="177">
        <v>9916107.0</v>
      </c>
      <c r="I221" s="83">
        <v>9916107.0</v>
      </c>
      <c r="J221" s="83"/>
      <c r="K221" s="83"/>
      <c r="L221" s="83"/>
      <c r="M221" s="83"/>
      <c r="N221" s="83"/>
      <c r="O221" s="83">
        <v>5.0E7</v>
      </c>
    </row>
    <row r="222" ht="45.0" customHeight="1">
      <c r="A222" s="83">
        <v>30.0</v>
      </c>
      <c r="B222" s="83" t="s">
        <v>9043</v>
      </c>
      <c r="C222" s="212" t="s">
        <v>1640</v>
      </c>
      <c r="D222" s="83"/>
      <c r="E222" s="141" t="s">
        <v>9048</v>
      </c>
      <c r="F222" s="83"/>
      <c r="G222" s="83">
        <v>3214556.0</v>
      </c>
      <c r="H222" s="177">
        <v>3214556.0</v>
      </c>
      <c r="I222" s="83">
        <v>3214556.0</v>
      </c>
      <c r="J222" s="83"/>
      <c r="K222" s="83"/>
      <c r="L222" s="83"/>
      <c r="M222" s="83"/>
      <c r="N222" s="83"/>
      <c r="O222" s="83">
        <v>1.0E7</v>
      </c>
    </row>
    <row r="223" ht="30.0" customHeight="1">
      <c r="A223" s="83">
        <v>31.0</v>
      </c>
      <c r="B223" s="83" t="s">
        <v>9062</v>
      </c>
      <c r="C223" s="212" t="s">
        <v>1640</v>
      </c>
      <c r="D223" s="83"/>
      <c r="E223" s="141" t="s">
        <v>9067</v>
      </c>
      <c r="F223" s="83"/>
      <c r="G223" s="83">
        <v>2.8222343E7</v>
      </c>
      <c r="H223" s="177">
        <v>2.8222343E7</v>
      </c>
      <c r="I223" s="83">
        <v>2.8222343E7</v>
      </c>
      <c r="J223" s="83"/>
      <c r="K223" s="83"/>
      <c r="L223" s="83"/>
      <c r="M223" s="83"/>
      <c r="N223" s="83"/>
      <c r="O223" s="83">
        <v>5.0E7</v>
      </c>
    </row>
    <row r="224" ht="45.0" customHeight="1">
      <c r="A224" s="83">
        <v>32.0</v>
      </c>
      <c r="B224" s="83" t="s">
        <v>9071</v>
      </c>
      <c r="C224" s="212" t="s">
        <v>9073</v>
      </c>
      <c r="D224" s="83"/>
      <c r="E224" s="141" t="s">
        <v>9074</v>
      </c>
      <c r="F224" s="83"/>
      <c r="G224" s="83">
        <v>4347683.0</v>
      </c>
      <c r="H224" s="177">
        <v>4347683.0</v>
      </c>
      <c r="I224" s="83">
        <v>4347683.0</v>
      </c>
      <c r="J224" s="83"/>
      <c r="K224" s="83"/>
      <c r="L224" s="83"/>
      <c r="M224" s="83"/>
      <c r="N224" s="83"/>
      <c r="O224" s="83">
        <v>1.0E7</v>
      </c>
    </row>
    <row r="225">
      <c r="A225" s="83">
        <v>33.0</v>
      </c>
      <c r="B225" s="83" t="s">
        <v>9082</v>
      </c>
      <c r="C225" s="212">
        <v>109.0</v>
      </c>
      <c r="D225" s="83"/>
      <c r="E225" s="83" t="s">
        <v>9086</v>
      </c>
      <c r="F225" s="83"/>
      <c r="G225" s="83">
        <v>6770042.0</v>
      </c>
      <c r="H225" s="177">
        <v>6770042.0</v>
      </c>
      <c r="I225" s="83">
        <v>6770042.0</v>
      </c>
      <c r="J225" s="83"/>
      <c r="K225" s="83"/>
      <c r="L225" s="83"/>
      <c r="M225" s="83"/>
      <c r="N225" s="83"/>
      <c r="O225" s="83">
        <v>1.0E8</v>
      </c>
    </row>
    <row r="226">
      <c r="A226" s="83">
        <v>34.0</v>
      </c>
      <c r="B226" s="83" t="s">
        <v>9098</v>
      </c>
      <c r="C226" s="212">
        <v>26.0</v>
      </c>
      <c r="D226" s="83"/>
      <c r="E226" s="83" t="s">
        <v>9101</v>
      </c>
      <c r="F226" s="83"/>
      <c r="G226" s="83">
        <v>619002.0</v>
      </c>
      <c r="H226" s="177">
        <v>619002.0</v>
      </c>
      <c r="I226" s="83">
        <v>619002.0</v>
      </c>
      <c r="J226" s="83"/>
      <c r="K226" s="83"/>
      <c r="L226" s="83"/>
      <c r="M226" s="83"/>
      <c r="N226" s="83"/>
      <c r="O226" s="83">
        <v>7500000.0</v>
      </c>
    </row>
    <row r="227">
      <c r="A227" s="83">
        <v>35.0</v>
      </c>
      <c r="B227" s="83" t="s">
        <v>9107</v>
      </c>
      <c r="C227" s="212" t="s">
        <v>1640</v>
      </c>
      <c r="D227" s="83"/>
      <c r="E227" s="83" t="s">
        <v>9109</v>
      </c>
      <c r="F227" s="83"/>
      <c r="G227" s="83">
        <v>4509458.0</v>
      </c>
      <c r="H227" s="177">
        <v>4509458.0</v>
      </c>
      <c r="I227" s="83">
        <v>4509458.0</v>
      </c>
      <c r="J227" s="83"/>
      <c r="K227" s="83"/>
      <c r="L227" s="83"/>
      <c r="M227" s="83"/>
      <c r="N227" s="83"/>
      <c r="O227" s="83">
        <v>1.0E7</v>
      </c>
    </row>
    <row r="228">
      <c r="A228" s="83">
        <v>36.0</v>
      </c>
      <c r="B228" s="83" t="s">
        <v>9114</v>
      </c>
      <c r="C228" s="212" t="s">
        <v>1640</v>
      </c>
      <c r="D228" s="83"/>
      <c r="E228" s="83" t="s">
        <v>9116</v>
      </c>
      <c r="F228" s="83"/>
      <c r="G228" s="83">
        <v>2104913.0</v>
      </c>
      <c r="H228" s="177">
        <v>2104913.0</v>
      </c>
      <c r="I228" s="83">
        <v>2104913.0</v>
      </c>
      <c r="J228" s="83"/>
      <c r="K228" s="83"/>
      <c r="L228" s="83"/>
      <c r="M228" s="83"/>
      <c r="N228" s="83"/>
      <c r="O228" s="83">
        <v>2.0E7</v>
      </c>
    </row>
    <row r="229" ht="30.0" customHeight="1">
      <c r="A229" s="83">
        <v>37.0</v>
      </c>
      <c r="B229" s="83" t="s">
        <v>9123</v>
      </c>
      <c r="C229" s="212" t="s">
        <v>1640</v>
      </c>
      <c r="D229" s="83"/>
      <c r="E229" s="141" t="s">
        <v>9126</v>
      </c>
      <c r="F229" s="83"/>
      <c r="G229" s="83">
        <v>3.8464794E7</v>
      </c>
      <c r="H229" s="177">
        <v>3.8464794E7</v>
      </c>
      <c r="I229" s="83">
        <v>2.3264794E7</v>
      </c>
      <c r="J229" s="83">
        <v>1.52E7</v>
      </c>
      <c r="K229" s="83"/>
      <c r="L229" s="83"/>
      <c r="M229" s="83"/>
      <c r="N229" s="83"/>
      <c r="O229" s="83">
        <v>1.5E8</v>
      </c>
    </row>
    <row r="230">
      <c r="A230" s="83">
        <v>38.0</v>
      </c>
      <c r="B230" s="83" t="s">
        <v>9134</v>
      </c>
      <c r="C230" s="212">
        <v>1.0</v>
      </c>
      <c r="D230" s="83"/>
      <c r="E230" s="83" t="s">
        <v>9140</v>
      </c>
      <c r="F230" s="83"/>
      <c r="G230" s="83">
        <v>3.04E7</v>
      </c>
      <c r="H230" s="177">
        <v>3.04E7</v>
      </c>
      <c r="I230" s="83"/>
      <c r="J230" s="83">
        <v>3.04E7</v>
      </c>
      <c r="K230" s="83"/>
      <c r="L230" s="83"/>
      <c r="M230" s="83"/>
      <c r="N230" s="83"/>
      <c r="O230" s="83">
        <v>1.8E8</v>
      </c>
    </row>
    <row r="231" ht="30.0" customHeight="1">
      <c r="A231" s="83">
        <v>39.0</v>
      </c>
      <c r="B231" s="83" t="s">
        <v>9154</v>
      </c>
      <c r="C231" s="212"/>
      <c r="D231" s="83"/>
      <c r="E231" s="141" t="s">
        <v>9159</v>
      </c>
      <c r="F231" s="83"/>
      <c r="G231" s="83">
        <v>1.96280217E8</v>
      </c>
      <c r="H231" s="177">
        <v>1.96280217E8</v>
      </c>
      <c r="I231" s="83">
        <v>1.96280217E8</v>
      </c>
      <c r="J231" s="83"/>
      <c r="K231" s="83"/>
      <c r="L231" s="83"/>
      <c r="M231" s="83"/>
      <c r="N231" s="83"/>
      <c r="O231" s="83"/>
    </row>
    <row r="232">
      <c r="A232" s="83">
        <v>40.0</v>
      </c>
      <c r="B232" s="83" t="s">
        <v>9164</v>
      </c>
      <c r="C232" s="212"/>
      <c r="D232" s="83"/>
      <c r="E232" s="83" t="s">
        <v>9167</v>
      </c>
      <c r="F232" s="83"/>
      <c r="G232" s="83">
        <v>2.68178267E8</v>
      </c>
      <c r="H232" s="177">
        <v>2.68178267E8</v>
      </c>
      <c r="I232" s="83">
        <v>2.68178267E8</v>
      </c>
      <c r="J232" s="83"/>
      <c r="K232" s="83"/>
      <c r="L232" s="83"/>
      <c r="M232" s="83"/>
      <c r="N232" s="83"/>
      <c r="O232" s="83"/>
    </row>
    <row r="233">
      <c r="A233" s="83">
        <v>41.0</v>
      </c>
      <c r="B233" s="83" t="s">
        <v>9172</v>
      </c>
      <c r="C233" s="212"/>
      <c r="D233" s="83"/>
      <c r="E233" s="83" t="s">
        <v>9175</v>
      </c>
      <c r="F233" s="83"/>
      <c r="G233" s="83">
        <v>2.2510788E7</v>
      </c>
      <c r="H233" s="177">
        <v>2.2510788E7</v>
      </c>
      <c r="I233" s="83">
        <v>2.2510788E7</v>
      </c>
      <c r="J233" s="83"/>
      <c r="K233" s="83"/>
      <c r="L233" s="83"/>
      <c r="M233" s="83"/>
      <c r="N233" s="83"/>
      <c r="O233" s="83"/>
    </row>
    <row r="234">
      <c r="A234" s="83">
        <v>42.0</v>
      </c>
      <c r="B234" s="83" t="s">
        <v>9180</v>
      </c>
      <c r="C234" s="212"/>
      <c r="D234" s="83"/>
      <c r="E234" s="83" t="s">
        <v>9183</v>
      </c>
      <c r="F234" s="83"/>
      <c r="G234" s="83">
        <v>6.0192001E7</v>
      </c>
      <c r="H234" s="177">
        <v>6.0192001E7</v>
      </c>
      <c r="I234" s="83">
        <v>6.0192001E7</v>
      </c>
      <c r="J234" s="83"/>
      <c r="K234" s="83"/>
      <c r="L234" s="83"/>
      <c r="M234" s="83"/>
      <c r="N234" s="83"/>
      <c r="O234" s="83"/>
    </row>
    <row r="235">
      <c r="A235" s="83">
        <v>43.0</v>
      </c>
      <c r="B235" s="83" t="s">
        <v>9188</v>
      </c>
      <c r="C235" s="212"/>
      <c r="D235" s="83"/>
      <c r="E235" s="83" t="s">
        <v>9189</v>
      </c>
      <c r="F235" s="83"/>
      <c r="G235" s="83">
        <v>1.1934371E7</v>
      </c>
      <c r="H235" s="177">
        <v>1.1934371E7</v>
      </c>
      <c r="I235" s="83">
        <v>1.1934371E7</v>
      </c>
      <c r="J235" s="83"/>
      <c r="K235" s="83"/>
      <c r="L235" s="83"/>
      <c r="M235" s="83"/>
      <c r="N235" s="83"/>
      <c r="O235" s="83"/>
    </row>
    <row r="236">
      <c r="A236" s="83">
        <v>44.0</v>
      </c>
      <c r="B236" s="83" t="s">
        <v>9192</v>
      </c>
      <c r="C236" s="212"/>
      <c r="D236" s="83"/>
      <c r="E236" s="83" t="s">
        <v>9193</v>
      </c>
      <c r="F236" s="83"/>
      <c r="G236" s="83">
        <v>1.28201891E8</v>
      </c>
      <c r="H236" s="177">
        <v>1.28201891E8</v>
      </c>
      <c r="I236" s="83">
        <v>1.28201891E8</v>
      </c>
      <c r="J236" s="83"/>
      <c r="K236" s="83"/>
      <c r="L236" s="83"/>
      <c r="M236" s="83"/>
      <c r="N236" s="83"/>
      <c r="O236" s="83"/>
    </row>
    <row r="237" ht="15.75" customHeight="1">
      <c r="A237" s="154"/>
      <c r="B237" s="154"/>
      <c r="C237" s="247"/>
      <c r="D237" s="154"/>
      <c r="E237" s="154"/>
      <c r="F237" s="154"/>
      <c r="G237" s="154"/>
      <c r="H237" s="256"/>
      <c r="I237" s="154"/>
      <c r="J237" s="154"/>
      <c r="K237" s="154"/>
      <c r="L237" s="154"/>
      <c r="M237" s="154"/>
      <c r="N237" s="154"/>
      <c r="O237" s="154"/>
    </row>
    <row r="238" ht="15.75" customHeight="1">
      <c r="A238" s="83">
        <v>45.0</v>
      </c>
      <c r="B238" s="83" t="s">
        <v>9201</v>
      </c>
      <c r="C238" s="212"/>
      <c r="D238" s="83"/>
      <c r="E238" s="83" t="s">
        <v>9203</v>
      </c>
      <c r="F238" s="83"/>
      <c r="G238" s="83">
        <v>6.33471418E8</v>
      </c>
      <c r="H238" s="177">
        <v>6.33471418E8</v>
      </c>
      <c r="I238" s="83">
        <v>2.91471418E8</v>
      </c>
      <c r="J238" s="83">
        <v>3.42E8</v>
      </c>
      <c r="K238" s="83"/>
      <c r="L238" s="83"/>
      <c r="M238" s="83"/>
      <c r="N238" s="83"/>
      <c r="O238" s="83"/>
    </row>
    <row r="239">
      <c r="A239" s="83">
        <v>46.0</v>
      </c>
      <c r="B239" s="83" t="s">
        <v>9207</v>
      </c>
      <c r="C239" s="212"/>
      <c r="D239" s="83"/>
      <c r="E239" s="83" t="s">
        <v>9209</v>
      </c>
      <c r="F239" s="83"/>
      <c r="G239" s="83">
        <v>4.9825284E7</v>
      </c>
      <c r="H239" s="177">
        <v>4.9825284E7</v>
      </c>
      <c r="I239" s="83">
        <v>4.9825284E7</v>
      </c>
      <c r="J239" s="83"/>
      <c r="K239" s="83"/>
      <c r="L239" s="83"/>
      <c r="M239" s="83"/>
      <c r="N239" s="83"/>
      <c r="O239" s="83"/>
    </row>
    <row r="240">
      <c r="A240" s="83"/>
      <c r="B240" s="83"/>
      <c r="C240" s="212"/>
      <c r="D240" s="83"/>
      <c r="E240" s="83" t="s">
        <v>9214</v>
      </c>
      <c r="F240" s="83"/>
      <c r="G240" s="83"/>
      <c r="H240" s="177"/>
      <c r="I240" s="83"/>
      <c r="J240" s="83"/>
      <c r="K240" s="83"/>
      <c r="L240" s="83"/>
      <c r="M240" s="83"/>
      <c r="N240" s="83"/>
      <c r="O240" s="83"/>
    </row>
    <row r="241">
      <c r="A241" s="83">
        <v>47.0</v>
      </c>
      <c r="B241" s="83" t="s">
        <v>9218</v>
      </c>
      <c r="C241" s="212"/>
      <c r="D241" s="83"/>
      <c r="E241" s="83" t="s">
        <v>9221</v>
      </c>
      <c r="F241" s="83"/>
      <c r="G241" s="83">
        <v>1.09731436E8</v>
      </c>
      <c r="H241" s="177">
        <v>1.09731436E8</v>
      </c>
      <c r="I241" s="83">
        <v>3.9731436E7</v>
      </c>
      <c r="J241" s="83">
        <v>7.0E7</v>
      </c>
      <c r="K241" s="83"/>
      <c r="L241" s="83"/>
      <c r="M241" s="83"/>
      <c r="N241" s="83"/>
      <c r="O241" s="83">
        <v>8.0E9</v>
      </c>
    </row>
    <row r="242">
      <c r="A242" s="83">
        <v>48.0</v>
      </c>
      <c r="B242" s="83" t="s">
        <v>9224</v>
      </c>
      <c r="C242" s="212"/>
      <c r="D242" s="83"/>
      <c r="E242" s="83" t="s">
        <v>9228</v>
      </c>
      <c r="F242" s="83"/>
      <c r="G242" s="83">
        <v>4934807.0</v>
      </c>
      <c r="H242" s="177">
        <v>4934807.0</v>
      </c>
      <c r="I242" s="83">
        <v>4934807.0</v>
      </c>
      <c r="J242" s="83"/>
      <c r="K242" s="83"/>
      <c r="L242" s="83"/>
      <c r="M242" s="83"/>
      <c r="N242" s="83"/>
      <c r="O242" s="83"/>
    </row>
    <row r="243">
      <c r="A243" s="83">
        <v>49.0</v>
      </c>
      <c r="B243" s="83" t="s">
        <v>9232</v>
      </c>
      <c r="C243" s="212"/>
      <c r="D243" s="83"/>
      <c r="E243" s="83" t="s">
        <v>9234</v>
      </c>
      <c r="F243" s="83"/>
      <c r="G243" s="83">
        <v>3040000.0</v>
      </c>
      <c r="H243" s="177">
        <v>3040000.0</v>
      </c>
      <c r="I243" s="83"/>
      <c r="J243" s="83">
        <v>3040000.0</v>
      </c>
      <c r="K243" s="83"/>
      <c r="L243" s="83"/>
      <c r="M243" s="83"/>
      <c r="N243" s="83"/>
      <c r="O243" s="83"/>
    </row>
    <row r="244">
      <c r="A244" s="83">
        <v>50.0</v>
      </c>
      <c r="B244" s="83" t="s">
        <v>9242</v>
      </c>
      <c r="C244" s="212"/>
      <c r="D244" s="83"/>
      <c r="E244" s="83" t="s">
        <v>9244</v>
      </c>
      <c r="F244" s="83"/>
      <c r="G244" s="83">
        <v>3.04E8</v>
      </c>
      <c r="H244" s="177">
        <v>3.04E8</v>
      </c>
      <c r="I244" s="83"/>
      <c r="J244" s="83">
        <v>3.04E8</v>
      </c>
      <c r="K244" s="83"/>
      <c r="L244" s="83"/>
      <c r="M244" s="83"/>
      <c r="N244" s="83"/>
      <c r="O244" s="83"/>
    </row>
    <row r="245">
      <c r="A245" s="83">
        <v>51.0</v>
      </c>
      <c r="B245" s="83" t="s">
        <v>9250</v>
      </c>
      <c r="C245" s="212"/>
      <c r="D245" s="83"/>
      <c r="E245" s="83" t="s">
        <v>9252</v>
      </c>
      <c r="F245" s="83"/>
      <c r="G245" s="83">
        <v>2.696E8</v>
      </c>
      <c r="H245" s="177">
        <v>2.696E8</v>
      </c>
      <c r="I245" s="83"/>
      <c r="J245" s="83">
        <v>2.696E8</v>
      </c>
      <c r="K245" s="83"/>
      <c r="L245" s="83"/>
      <c r="M245" s="83"/>
      <c r="N245" s="83"/>
      <c r="O245" s="83"/>
    </row>
    <row r="246">
      <c r="A246" s="83">
        <v>52.0</v>
      </c>
      <c r="B246" s="83" t="s">
        <v>9256</v>
      </c>
      <c r="C246" s="212"/>
      <c r="D246" s="83"/>
      <c r="E246" s="83" t="s">
        <v>9258</v>
      </c>
      <c r="F246" s="83"/>
      <c r="G246" s="83"/>
      <c r="H246" s="177"/>
      <c r="I246" s="83"/>
      <c r="J246" s="83"/>
      <c r="K246" s="83"/>
      <c r="L246" s="83"/>
      <c r="M246" s="83">
        <v>8.0E7</v>
      </c>
      <c r="N246" s="83">
        <v>8.0E7</v>
      </c>
      <c r="O246" s="83"/>
    </row>
    <row r="247">
      <c r="A247" s="83">
        <v>53.0</v>
      </c>
      <c r="B247" s="83" t="s">
        <v>1382</v>
      </c>
      <c r="C247" s="212"/>
      <c r="D247" s="83"/>
      <c r="E247" s="83" t="s">
        <v>5010</v>
      </c>
      <c r="F247" s="83"/>
      <c r="G247" s="83">
        <v>1.258632544E9</v>
      </c>
      <c r="H247" s="177">
        <v>1.258632544E9</v>
      </c>
      <c r="I247" s="83">
        <v>1.258632544E9</v>
      </c>
      <c r="J247" s="83"/>
      <c r="K247" s="83"/>
      <c r="L247" s="83"/>
      <c r="M247" s="83"/>
      <c r="N247" s="83"/>
      <c r="O247" s="83"/>
    </row>
    <row r="248">
      <c r="A248" s="83">
        <v>54.0</v>
      </c>
      <c r="B248" s="83" t="s">
        <v>1382</v>
      </c>
      <c r="C248" s="212"/>
      <c r="D248" s="83"/>
      <c r="E248" s="83" t="s">
        <v>5017</v>
      </c>
      <c r="F248" s="83"/>
      <c r="G248" s="83">
        <v>5.4967133E8</v>
      </c>
      <c r="H248" s="177">
        <v>5.4967133E8</v>
      </c>
      <c r="I248" s="83">
        <v>5.4967133E8</v>
      </c>
      <c r="J248" s="83"/>
      <c r="K248" s="83"/>
      <c r="L248" s="83"/>
      <c r="M248" s="83"/>
      <c r="N248" s="83"/>
      <c r="O248" s="83"/>
    </row>
    <row r="249">
      <c r="A249" s="83">
        <v>55.0</v>
      </c>
      <c r="B249" s="83" t="s">
        <v>1382</v>
      </c>
      <c r="C249" s="212"/>
      <c r="D249" s="83"/>
      <c r="E249" s="83" t="s">
        <v>5023</v>
      </c>
      <c r="F249" s="83"/>
      <c r="G249" s="83">
        <v>1.272128052E9</v>
      </c>
      <c r="H249" s="177">
        <v>1.272128052E9</v>
      </c>
      <c r="I249" s="83">
        <v>1.272128052E9</v>
      </c>
      <c r="J249" s="83"/>
      <c r="K249" s="83"/>
      <c r="L249" s="83"/>
      <c r="M249" s="83"/>
      <c r="N249" s="83"/>
      <c r="O249" s="83"/>
    </row>
    <row r="250">
      <c r="A250" s="83">
        <v>56.0</v>
      </c>
      <c r="B250" s="83" t="s">
        <v>1382</v>
      </c>
      <c r="C250" s="212"/>
      <c r="D250" s="83"/>
      <c r="E250" s="83" t="s">
        <v>1384</v>
      </c>
      <c r="F250" s="83"/>
      <c r="G250" s="83">
        <v>1.02032E9</v>
      </c>
      <c r="H250" s="177">
        <v>1.02032E9</v>
      </c>
      <c r="I250" s="83"/>
      <c r="J250" s="83">
        <v>1.02032E9</v>
      </c>
      <c r="K250" s="83"/>
      <c r="L250" s="83"/>
      <c r="M250" s="83"/>
      <c r="N250" s="83"/>
      <c r="O250" s="83"/>
    </row>
    <row r="251">
      <c r="A251" s="83">
        <v>57.0</v>
      </c>
      <c r="B251" s="83" t="s">
        <v>1382</v>
      </c>
      <c r="C251" s="212"/>
      <c r="D251" s="83"/>
      <c r="E251" s="83" t="s">
        <v>5408</v>
      </c>
      <c r="F251" s="83"/>
      <c r="G251" s="83"/>
      <c r="H251" s="177"/>
      <c r="I251" s="83"/>
      <c r="J251" s="83"/>
      <c r="K251" s="83"/>
      <c r="L251" s="83"/>
      <c r="M251" s="83">
        <v>8.397184E8</v>
      </c>
      <c r="N251" s="83">
        <v>8.397184E8</v>
      </c>
      <c r="O251" s="83"/>
    </row>
    <row r="252">
      <c r="A252" s="83"/>
      <c r="B252" s="83"/>
      <c r="C252" s="212"/>
      <c r="D252" s="83"/>
      <c r="E252" s="83"/>
      <c r="F252" s="83"/>
      <c r="G252" s="83"/>
      <c r="H252" s="177"/>
      <c r="I252" s="83"/>
      <c r="J252" s="83"/>
      <c r="K252" s="83"/>
      <c r="L252" s="83"/>
      <c r="M252" s="83"/>
      <c r="N252" s="83"/>
      <c r="O252" s="83"/>
    </row>
    <row r="253">
      <c r="A253" s="83"/>
      <c r="B253" s="83"/>
      <c r="C253" s="212"/>
      <c r="D253" s="83"/>
      <c r="E253" s="30" t="s">
        <v>9339</v>
      </c>
      <c r="F253" s="83">
        <v>2.6788E7</v>
      </c>
      <c r="G253" s="83">
        <v>2.5696325009E10</v>
      </c>
      <c r="H253" s="177">
        <v>2.5723113009E10</v>
      </c>
      <c r="I253" s="83">
        <v>2.0144973009E10</v>
      </c>
      <c r="J253" s="83">
        <v>5.57814E9</v>
      </c>
      <c r="K253" s="83"/>
      <c r="L253" s="83"/>
      <c r="M253" s="83">
        <v>5.85162E9</v>
      </c>
      <c r="N253" s="83">
        <v>5.85162E9</v>
      </c>
      <c r="O253" s="83"/>
    </row>
    <row r="254">
      <c r="A254" s="83"/>
      <c r="B254" s="83"/>
      <c r="C254" s="212"/>
      <c r="D254" s="83"/>
      <c r="E254" s="83"/>
      <c r="F254" s="83"/>
      <c r="G254" s="83"/>
      <c r="H254" s="177"/>
      <c r="I254" s="83"/>
      <c r="J254" s="83"/>
      <c r="K254" s="83"/>
      <c r="L254" s="83"/>
      <c r="M254" s="83"/>
      <c r="N254" s="83"/>
      <c r="O254" s="83"/>
    </row>
    <row r="255">
      <c r="A255" s="83"/>
      <c r="B255" s="83"/>
      <c r="C255" s="212"/>
      <c r="D255" s="83"/>
      <c r="E255" s="83"/>
      <c r="F255" s="83"/>
      <c r="G255" s="83"/>
      <c r="H255" s="177"/>
      <c r="I255" s="83"/>
      <c r="J255" s="83"/>
      <c r="K255" s="83"/>
      <c r="L255" s="83"/>
      <c r="M255" s="83"/>
      <c r="N255" s="83"/>
      <c r="O255" s="83"/>
    </row>
    <row r="256">
      <c r="A256" s="83"/>
      <c r="B256" s="83"/>
      <c r="C256" s="212"/>
      <c r="D256" s="83"/>
      <c r="E256" s="83" t="s">
        <v>2137</v>
      </c>
      <c r="F256" s="83"/>
      <c r="G256" s="83"/>
      <c r="H256" s="177"/>
      <c r="I256" s="83"/>
      <c r="J256" s="83"/>
      <c r="K256" s="83"/>
      <c r="L256" s="83"/>
      <c r="M256" s="83"/>
      <c r="N256" s="83"/>
      <c r="O256" s="83"/>
    </row>
    <row r="257">
      <c r="A257" s="83">
        <v>1.0</v>
      </c>
      <c r="B257" s="83" t="s">
        <v>9355</v>
      </c>
      <c r="C257" s="212" t="s">
        <v>1640</v>
      </c>
      <c r="D257" s="83"/>
      <c r="E257" s="83" t="s">
        <v>9357</v>
      </c>
      <c r="F257" s="83"/>
      <c r="G257" s="83">
        <v>8.7493734E7</v>
      </c>
      <c r="H257" s="177">
        <v>8.7493734E7</v>
      </c>
      <c r="I257" s="83">
        <v>8.7493734E7</v>
      </c>
      <c r="J257" s="83"/>
      <c r="K257" s="83"/>
      <c r="L257" s="83"/>
      <c r="M257" s="83"/>
      <c r="N257" s="83"/>
      <c r="O257" s="83">
        <v>6.0E7</v>
      </c>
    </row>
    <row r="258">
      <c r="A258" s="83">
        <v>2.0</v>
      </c>
      <c r="B258" s="83" t="s">
        <v>9365</v>
      </c>
      <c r="C258" s="212"/>
      <c r="D258" s="83"/>
      <c r="E258" s="83" t="s">
        <v>9368</v>
      </c>
      <c r="F258" s="83"/>
      <c r="G258" s="83">
        <v>6.9716855E7</v>
      </c>
      <c r="H258" s="177">
        <v>6.9716855E7</v>
      </c>
      <c r="I258" s="83">
        <v>6.9716855E7</v>
      </c>
      <c r="J258" s="83"/>
      <c r="K258" s="83"/>
      <c r="L258" s="83"/>
      <c r="M258" s="83"/>
      <c r="N258" s="83"/>
      <c r="O258" s="83">
        <v>5.5E7</v>
      </c>
    </row>
    <row r="259">
      <c r="A259" s="83">
        <v>3.0</v>
      </c>
      <c r="B259" s="83" t="s">
        <v>9376</v>
      </c>
      <c r="C259" s="212" t="s">
        <v>1640</v>
      </c>
      <c r="D259" s="83"/>
      <c r="E259" s="83" t="s">
        <v>9380</v>
      </c>
      <c r="F259" s="83"/>
      <c r="G259" s="83">
        <v>7.9953323E7</v>
      </c>
      <c r="H259" s="177">
        <v>7.9953323E7</v>
      </c>
      <c r="I259" s="83">
        <v>7.9953323E7</v>
      </c>
      <c r="J259" s="83"/>
      <c r="K259" s="83"/>
      <c r="L259" s="83"/>
      <c r="M259" s="83"/>
      <c r="N259" s="83"/>
      <c r="O259" s="83">
        <v>1.5E7</v>
      </c>
    </row>
    <row r="260">
      <c r="A260" s="83">
        <v>4.0</v>
      </c>
      <c r="B260" s="83" t="s">
        <v>9799</v>
      </c>
      <c r="C260" s="212" t="s">
        <v>1640</v>
      </c>
      <c r="D260" s="83"/>
      <c r="E260" s="83" t="s">
        <v>9802</v>
      </c>
      <c r="F260" s="83"/>
      <c r="G260" s="83">
        <v>5.2930457E7</v>
      </c>
      <c r="H260" s="177">
        <v>5.2930457E7</v>
      </c>
      <c r="I260" s="83">
        <v>5.2930457E7</v>
      </c>
      <c r="J260" s="83"/>
      <c r="K260" s="83"/>
      <c r="L260" s="83"/>
      <c r="M260" s="83"/>
      <c r="N260" s="83"/>
      <c r="O260" s="83">
        <v>1.15E7</v>
      </c>
    </row>
    <row r="261">
      <c r="A261" s="83">
        <v>5.0</v>
      </c>
      <c r="B261" s="83" t="s">
        <v>9811</v>
      </c>
      <c r="C261" s="212"/>
      <c r="D261" s="83"/>
      <c r="E261" s="83" t="s">
        <v>9814</v>
      </c>
      <c r="F261" s="83"/>
      <c r="G261" s="83">
        <v>1.2125786E7</v>
      </c>
      <c r="H261" s="177">
        <v>1.2125786E7</v>
      </c>
      <c r="I261" s="83">
        <v>1.2125786E7</v>
      </c>
      <c r="J261" s="83"/>
      <c r="K261" s="83"/>
      <c r="L261" s="83"/>
      <c r="M261" s="83"/>
      <c r="N261" s="83"/>
      <c r="O261" s="83"/>
    </row>
    <row r="262">
      <c r="A262" s="83">
        <v>6.0</v>
      </c>
      <c r="B262" s="83" t="s">
        <v>9880</v>
      </c>
      <c r="C262" s="212" t="s">
        <v>1640</v>
      </c>
      <c r="D262" s="83"/>
      <c r="E262" s="83" t="s">
        <v>9884</v>
      </c>
      <c r="F262" s="83"/>
      <c r="G262" s="83">
        <v>1.6621204E7</v>
      </c>
      <c r="H262" s="177">
        <v>1.6621204E7</v>
      </c>
      <c r="I262" s="83">
        <v>1.6621204E7</v>
      </c>
      <c r="J262" s="83"/>
      <c r="K262" s="83"/>
      <c r="L262" s="83"/>
      <c r="M262" s="83"/>
      <c r="N262" s="83"/>
      <c r="O262" s="83"/>
    </row>
    <row r="263">
      <c r="A263" s="83">
        <v>7.0</v>
      </c>
      <c r="B263" s="83" t="s">
        <v>9894</v>
      </c>
      <c r="C263" s="212" t="s">
        <v>1640</v>
      </c>
      <c r="D263" s="83"/>
      <c r="E263" s="83" t="s">
        <v>9897</v>
      </c>
      <c r="F263" s="83"/>
      <c r="G263" s="83">
        <v>2.7791802E7</v>
      </c>
      <c r="H263" s="177">
        <v>2.7791802E7</v>
      </c>
      <c r="I263" s="83">
        <v>2.2591802E7</v>
      </c>
      <c r="J263" s="83">
        <v>5200000.0</v>
      </c>
      <c r="K263" s="83"/>
      <c r="L263" s="83"/>
      <c r="M263" s="83">
        <v>3.6E7</v>
      </c>
      <c r="N263" s="83">
        <v>3.6E7</v>
      </c>
      <c r="O263" s="83"/>
    </row>
    <row r="264">
      <c r="A264" s="83">
        <v>8.0</v>
      </c>
      <c r="B264" s="83" t="s">
        <v>9907</v>
      </c>
      <c r="C264" s="212" t="s">
        <v>1640</v>
      </c>
      <c r="D264" s="83"/>
      <c r="E264" s="83" t="s">
        <v>9924</v>
      </c>
      <c r="F264" s="83"/>
      <c r="G264" s="83">
        <v>1.4772526E8</v>
      </c>
      <c r="H264" s="177">
        <v>1.4772526E8</v>
      </c>
      <c r="I264" s="83">
        <v>1.4772526E8</v>
      </c>
      <c r="J264" s="83"/>
      <c r="K264" s="83"/>
      <c r="L264" s="83"/>
      <c r="M264" s="83"/>
      <c r="N264" s="83"/>
      <c r="O264" s="83">
        <v>1.0E7</v>
      </c>
    </row>
    <row r="265">
      <c r="A265" s="83">
        <v>9.0</v>
      </c>
      <c r="B265" s="83" t="s">
        <v>9959</v>
      </c>
      <c r="C265" s="212"/>
      <c r="D265" s="83"/>
      <c r="E265" s="83" t="s">
        <v>9961</v>
      </c>
      <c r="F265" s="83"/>
      <c r="G265" s="83">
        <v>1.3804079E7</v>
      </c>
      <c r="H265" s="177">
        <v>1.3804079E7</v>
      </c>
      <c r="I265" s="83">
        <v>1.3804079E7</v>
      </c>
      <c r="J265" s="83"/>
      <c r="K265" s="83"/>
      <c r="L265" s="83"/>
      <c r="M265" s="83"/>
      <c r="N265" s="83"/>
      <c r="O265" s="83">
        <v>5000000.0</v>
      </c>
    </row>
    <row r="266">
      <c r="A266" s="83">
        <v>10.0</v>
      </c>
      <c r="B266" s="83" t="s">
        <v>9969</v>
      </c>
      <c r="C266" s="212"/>
      <c r="D266" s="83"/>
      <c r="E266" s="83" t="s">
        <v>9974</v>
      </c>
      <c r="F266" s="83"/>
      <c r="G266" s="83">
        <v>8142983.0</v>
      </c>
      <c r="H266" s="177">
        <v>8142983.0</v>
      </c>
      <c r="I266" s="83">
        <v>8142983.0</v>
      </c>
      <c r="J266" s="83"/>
      <c r="K266" s="83"/>
      <c r="L266" s="83"/>
      <c r="M266" s="83"/>
      <c r="N266" s="83"/>
      <c r="O266" s="83"/>
    </row>
    <row r="267">
      <c r="A267" s="83">
        <v>11.0</v>
      </c>
      <c r="B267" s="83" t="s">
        <v>9984</v>
      </c>
      <c r="C267" s="212" t="s">
        <v>1640</v>
      </c>
      <c r="D267" s="83"/>
      <c r="E267" s="83" t="s">
        <v>9993</v>
      </c>
      <c r="F267" s="83"/>
      <c r="G267" s="83">
        <v>2.4470076E7</v>
      </c>
      <c r="H267" s="177">
        <v>2.4470076E7</v>
      </c>
      <c r="I267" s="83">
        <v>2.4470076E7</v>
      </c>
      <c r="J267" s="83"/>
      <c r="K267" s="83"/>
      <c r="L267" s="83"/>
      <c r="M267" s="83"/>
      <c r="N267" s="83"/>
      <c r="O267" s="83">
        <v>5000000.0</v>
      </c>
    </row>
    <row r="268">
      <c r="A268" s="83">
        <v>12.0</v>
      </c>
      <c r="B268" s="83" t="s">
        <v>10002</v>
      </c>
      <c r="C268" s="212"/>
      <c r="D268" s="83"/>
      <c r="E268" s="83" t="s">
        <v>10035</v>
      </c>
      <c r="F268" s="83"/>
      <c r="G268" s="83">
        <v>2.29065248E8</v>
      </c>
      <c r="H268" s="177">
        <v>2.29065248E8</v>
      </c>
      <c r="I268" s="83">
        <v>2.29065248E8</v>
      </c>
      <c r="J268" s="83"/>
      <c r="K268" s="83"/>
      <c r="L268" s="83"/>
      <c r="M268" s="83"/>
      <c r="N268" s="83"/>
      <c r="O268" s="83">
        <v>1.4E8</v>
      </c>
    </row>
    <row r="269">
      <c r="A269" s="83">
        <v>13.0</v>
      </c>
      <c r="B269" s="83" t="s">
        <v>10046</v>
      </c>
      <c r="C269" s="212" t="s">
        <v>1640</v>
      </c>
      <c r="D269" s="83"/>
      <c r="E269" s="83" t="s">
        <v>10052</v>
      </c>
      <c r="F269" s="83"/>
      <c r="G269" s="83">
        <v>1.8011909E7</v>
      </c>
      <c r="H269" s="177">
        <v>1.8011909E7</v>
      </c>
      <c r="I269" s="83">
        <v>1.8011909E7</v>
      </c>
      <c r="J269" s="83"/>
      <c r="K269" s="83"/>
      <c r="L269" s="83"/>
      <c r="M269" s="83"/>
      <c r="N269" s="83"/>
      <c r="O269" s="83">
        <v>5000000.0</v>
      </c>
    </row>
    <row r="270">
      <c r="A270" s="83">
        <v>14.0</v>
      </c>
      <c r="B270" s="83" t="s">
        <v>10060</v>
      </c>
      <c r="C270" s="212" t="s">
        <v>1640</v>
      </c>
      <c r="D270" s="83"/>
      <c r="E270" s="83" t="s">
        <v>10063</v>
      </c>
      <c r="F270" s="83"/>
      <c r="G270" s="83">
        <v>1.13539275E8</v>
      </c>
      <c r="H270" s="177">
        <v>1.13539275E8</v>
      </c>
      <c r="I270" s="83">
        <v>1.13539275E8</v>
      </c>
      <c r="J270" s="83"/>
      <c r="K270" s="83"/>
      <c r="L270" s="83"/>
      <c r="M270" s="83"/>
      <c r="N270" s="83"/>
      <c r="O270" s="83">
        <v>1.54627673E8</v>
      </c>
    </row>
    <row r="271">
      <c r="A271" s="83">
        <v>15.0</v>
      </c>
      <c r="B271" s="83" t="s">
        <v>10074</v>
      </c>
      <c r="C271" s="212">
        <v>47.0</v>
      </c>
      <c r="D271" s="83"/>
      <c r="E271" s="83" t="s">
        <v>10078</v>
      </c>
      <c r="F271" s="83"/>
      <c r="G271" s="83">
        <v>4.9354706E7</v>
      </c>
      <c r="H271" s="177">
        <v>4.9354706E7</v>
      </c>
      <c r="I271" s="83">
        <v>4.9354706E7</v>
      </c>
      <c r="J271" s="83"/>
      <c r="K271" s="83"/>
      <c r="L271" s="83"/>
      <c r="M271" s="83"/>
      <c r="N271" s="83"/>
      <c r="O271" s="83"/>
    </row>
    <row r="272">
      <c r="A272" s="83">
        <v>16.0</v>
      </c>
      <c r="B272" s="83" t="s">
        <v>10086</v>
      </c>
      <c r="C272" s="212" t="s">
        <v>1640</v>
      </c>
      <c r="D272" s="83"/>
      <c r="E272" s="83" t="s">
        <v>10090</v>
      </c>
      <c r="F272" s="83"/>
      <c r="G272" s="83">
        <v>727190.0</v>
      </c>
      <c r="H272" s="177">
        <v>727190.0</v>
      </c>
      <c r="I272" s="83">
        <v>727190.0</v>
      </c>
      <c r="J272" s="83"/>
      <c r="K272" s="83"/>
      <c r="L272" s="83"/>
      <c r="M272" s="83"/>
      <c r="N272" s="83"/>
      <c r="O272" s="83">
        <v>1000000.0</v>
      </c>
    </row>
    <row r="273">
      <c r="A273" s="83">
        <v>17.0</v>
      </c>
      <c r="B273" s="83" t="s">
        <v>10103</v>
      </c>
      <c r="C273" s="212" t="s">
        <v>1640</v>
      </c>
      <c r="D273" s="83"/>
      <c r="E273" s="83" t="s">
        <v>10108</v>
      </c>
      <c r="F273" s="83"/>
      <c r="G273" s="83">
        <v>2.9207204E7</v>
      </c>
      <c r="H273" s="177">
        <v>2.9207204E7</v>
      </c>
      <c r="I273" s="83">
        <v>2.9207204E7</v>
      </c>
      <c r="J273" s="83"/>
      <c r="K273" s="83"/>
      <c r="L273" s="83"/>
      <c r="M273" s="83"/>
      <c r="N273" s="83"/>
      <c r="O273" s="83">
        <v>3.0E7</v>
      </c>
    </row>
    <row r="274">
      <c r="A274" s="83">
        <v>18.0</v>
      </c>
      <c r="B274" s="83" t="s">
        <v>10119</v>
      </c>
      <c r="C274" s="212">
        <v>90.0</v>
      </c>
      <c r="D274" s="83"/>
      <c r="E274" s="83" t="s">
        <v>10123</v>
      </c>
      <c r="F274" s="83"/>
      <c r="G274" s="83">
        <v>1.6219657E7</v>
      </c>
      <c r="H274" s="177">
        <v>1.6219657E7</v>
      </c>
      <c r="I274" s="83">
        <v>1.6219657E7</v>
      </c>
      <c r="J274" s="83"/>
      <c r="K274" s="83"/>
      <c r="L274" s="83"/>
      <c r="M274" s="83"/>
      <c r="N274" s="83"/>
      <c r="O274" s="83"/>
    </row>
    <row r="275">
      <c r="A275" s="83">
        <v>19.0</v>
      </c>
      <c r="B275" s="83" t="s">
        <v>10132</v>
      </c>
      <c r="C275" s="212">
        <v>91.0</v>
      </c>
      <c r="D275" s="83"/>
      <c r="E275" s="83" t="s">
        <v>10135</v>
      </c>
      <c r="F275" s="83"/>
      <c r="G275" s="83">
        <v>9.9607889E7</v>
      </c>
      <c r="H275" s="177">
        <v>9.9607889E7</v>
      </c>
      <c r="I275" s="83">
        <v>9.9607889E7</v>
      </c>
      <c r="J275" s="83"/>
      <c r="K275" s="83"/>
      <c r="L275" s="83"/>
      <c r="M275" s="83"/>
      <c r="N275" s="83"/>
      <c r="O275" s="83"/>
    </row>
    <row r="276" ht="15.75" customHeight="1">
      <c r="A276" s="154"/>
      <c r="B276" s="154"/>
      <c r="C276" s="247"/>
      <c r="D276" s="154"/>
      <c r="E276" s="154"/>
      <c r="F276" s="154"/>
      <c r="G276" s="154"/>
      <c r="H276" s="256"/>
      <c r="I276" s="154"/>
      <c r="J276" s="154"/>
      <c r="K276" s="154"/>
      <c r="L276" s="154"/>
      <c r="M276" s="154"/>
      <c r="N276" s="154"/>
      <c r="O276" s="154"/>
    </row>
    <row r="277" ht="15.75" customHeight="1">
      <c r="A277" s="83">
        <v>20.0</v>
      </c>
      <c r="B277" s="83" t="s">
        <v>10150</v>
      </c>
      <c r="C277" s="212" t="s">
        <v>1640</v>
      </c>
      <c r="D277" s="83"/>
      <c r="E277" s="83" t="s">
        <v>10153</v>
      </c>
      <c r="F277" s="83"/>
      <c r="G277" s="83">
        <v>1.8122519E7</v>
      </c>
      <c r="H277" s="177">
        <v>1.8122519E7</v>
      </c>
      <c r="I277" s="83">
        <v>1.8122519E7</v>
      </c>
      <c r="J277" s="83"/>
      <c r="K277" s="83"/>
      <c r="L277" s="83"/>
      <c r="M277" s="83"/>
      <c r="N277" s="83"/>
      <c r="O277" s="83"/>
    </row>
    <row r="278" ht="15.0" customHeight="1">
      <c r="A278" s="83">
        <v>21.0</v>
      </c>
      <c r="B278" s="83" t="s">
        <v>10160</v>
      </c>
      <c r="C278" s="212"/>
      <c r="D278" s="83"/>
      <c r="E278" s="141" t="s">
        <v>10162</v>
      </c>
      <c r="F278" s="83"/>
      <c r="G278" s="83">
        <v>2.4967462E7</v>
      </c>
      <c r="H278" s="177">
        <v>2.4967462E7</v>
      </c>
      <c r="I278" s="83">
        <v>2.4967462E7</v>
      </c>
      <c r="J278" s="83"/>
      <c r="K278" s="83"/>
      <c r="L278" s="83"/>
      <c r="M278" s="83"/>
      <c r="N278" s="83"/>
      <c r="O278" s="83"/>
    </row>
    <row r="279">
      <c r="A279" s="83">
        <v>22.0</v>
      </c>
      <c r="B279" s="83" t="s">
        <v>10168</v>
      </c>
      <c r="C279" s="212">
        <v>68.0</v>
      </c>
      <c r="D279" s="83"/>
      <c r="E279" s="83" t="s">
        <v>10171</v>
      </c>
      <c r="F279" s="83"/>
      <c r="G279" s="83">
        <v>6808823.0</v>
      </c>
      <c r="H279" s="177">
        <v>6808823.0</v>
      </c>
      <c r="I279" s="83">
        <v>6808823.0</v>
      </c>
      <c r="J279" s="83"/>
      <c r="K279" s="83"/>
      <c r="L279" s="83"/>
      <c r="M279" s="83"/>
      <c r="N279" s="83"/>
      <c r="O279" s="83"/>
    </row>
    <row r="280">
      <c r="A280" s="83">
        <v>23.0</v>
      </c>
      <c r="B280" s="83" t="s">
        <v>10178</v>
      </c>
      <c r="C280" s="212"/>
      <c r="D280" s="83"/>
      <c r="E280" s="83" t="s">
        <v>10180</v>
      </c>
      <c r="F280" s="83"/>
      <c r="G280" s="83">
        <v>4.73895358E8</v>
      </c>
      <c r="H280" s="177">
        <v>4.73895358E8</v>
      </c>
      <c r="I280" s="83">
        <v>3.10395358E8</v>
      </c>
      <c r="J280" s="83">
        <v>1.635E8</v>
      </c>
      <c r="K280" s="83"/>
      <c r="L280" s="83"/>
      <c r="M280" s="83">
        <v>1.75E8</v>
      </c>
      <c r="N280" s="83">
        <v>1.75E8</v>
      </c>
      <c r="O280" s="83"/>
    </row>
    <row r="281">
      <c r="A281" s="83">
        <v>24.0</v>
      </c>
      <c r="B281" s="83" t="s">
        <v>10187</v>
      </c>
      <c r="C281" s="212" t="s">
        <v>1640</v>
      </c>
      <c r="D281" s="83"/>
      <c r="E281" s="83" t="s">
        <v>10191</v>
      </c>
      <c r="F281" s="83"/>
      <c r="G281" s="83">
        <v>4714080.0</v>
      </c>
      <c r="H281" s="177">
        <v>4714080.0</v>
      </c>
      <c r="I281" s="83">
        <v>4714080.0</v>
      </c>
      <c r="J281" s="83"/>
      <c r="K281" s="83"/>
      <c r="L281" s="83"/>
      <c r="M281" s="83"/>
      <c r="N281" s="83"/>
      <c r="O281" s="83"/>
    </row>
    <row r="282">
      <c r="A282" s="83">
        <v>25.0</v>
      </c>
      <c r="B282" s="83" t="s">
        <v>10202</v>
      </c>
      <c r="C282" s="212"/>
      <c r="D282" s="83"/>
      <c r="E282" s="83" t="s">
        <v>10206</v>
      </c>
      <c r="F282" s="83"/>
      <c r="G282" s="83">
        <v>2.4644477E7</v>
      </c>
      <c r="H282" s="177">
        <v>2.4644477E7</v>
      </c>
      <c r="I282" s="83">
        <v>2.4644477E7</v>
      </c>
      <c r="J282" s="83"/>
      <c r="K282" s="83"/>
      <c r="L282" s="83"/>
      <c r="M282" s="83"/>
      <c r="N282" s="83"/>
      <c r="O282" s="83">
        <v>1.0E7</v>
      </c>
    </row>
    <row r="283">
      <c r="A283" s="83">
        <v>26.0</v>
      </c>
      <c r="B283" s="83" t="s">
        <v>10217</v>
      </c>
      <c r="C283" s="212"/>
      <c r="D283" s="83"/>
      <c r="E283" s="83" t="s">
        <v>10220</v>
      </c>
      <c r="F283" s="83"/>
      <c r="G283" s="83">
        <v>9.026E7</v>
      </c>
      <c r="H283" s="177">
        <v>9.026E7</v>
      </c>
      <c r="I283" s="83">
        <v>9.026E7</v>
      </c>
      <c r="J283" s="83"/>
      <c r="K283" s="83"/>
      <c r="L283" s="83"/>
      <c r="M283" s="83"/>
      <c r="N283" s="83"/>
      <c r="O283" s="83"/>
    </row>
    <row r="284" ht="15.0" customHeight="1">
      <c r="A284" s="83">
        <v>27.0</v>
      </c>
      <c r="B284" s="83" t="s">
        <v>10237</v>
      </c>
      <c r="C284" s="212" t="s">
        <v>1640</v>
      </c>
      <c r="D284" s="83"/>
      <c r="E284" s="141" t="s">
        <v>10242</v>
      </c>
      <c r="F284" s="83"/>
      <c r="G284" s="83">
        <v>300000.0</v>
      </c>
      <c r="H284" s="177">
        <v>300000.0</v>
      </c>
      <c r="I284" s="83">
        <v>300000.0</v>
      </c>
      <c r="J284" s="83"/>
      <c r="K284" s="83"/>
      <c r="L284" s="83"/>
      <c r="M284" s="83"/>
      <c r="N284" s="83"/>
      <c r="O284" s="83">
        <v>4.475E7</v>
      </c>
    </row>
    <row r="285">
      <c r="A285" s="83">
        <v>28.0</v>
      </c>
      <c r="B285" s="83" t="s">
        <v>10252</v>
      </c>
      <c r="C285" s="212" t="s">
        <v>1640</v>
      </c>
      <c r="D285" s="83"/>
      <c r="E285" s="83" t="s">
        <v>10256</v>
      </c>
      <c r="F285" s="83"/>
      <c r="G285" s="83">
        <v>5.3265726E7</v>
      </c>
      <c r="H285" s="177">
        <v>5.3265726E7</v>
      </c>
      <c r="I285" s="83">
        <v>5.3265726E7</v>
      </c>
      <c r="J285" s="83"/>
      <c r="K285" s="83"/>
      <c r="L285" s="83"/>
      <c r="M285" s="83"/>
      <c r="N285" s="83"/>
      <c r="O285" s="83"/>
    </row>
    <row r="286">
      <c r="A286" s="83">
        <v>29.0</v>
      </c>
      <c r="B286" s="83" t="s">
        <v>10263</v>
      </c>
      <c r="C286" s="212"/>
      <c r="D286" s="83"/>
      <c r="E286" s="83" t="s">
        <v>10266</v>
      </c>
      <c r="F286" s="83"/>
      <c r="G286" s="83">
        <v>4.0E8</v>
      </c>
      <c r="H286" s="177">
        <v>4.0E8</v>
      </c>
      <c r="I286" s="83">
        <v>4.0E8</v>
      </c>
      <c r="J286" s="83"/>
      <c r="K286" s="83"/>
      <c r="L286" s="83"/>
      <c r="M286" s="83"/>
      <c r="N286" s="83"/>
      <c r="O286" s="83"/>
    </row>
    <row r="287">
      <c r="A287" s="83">
        <v>30.0</v>
      </c>
      <c r="B287" s="83" t="s">
        <v>10273</v>
      </c>
      <c r="C287" s="212"/>
      <c r="D287" s="83"/>
      <c r="E287" s="83" t="s">
        <v>10275</v>
      </c>
      <c r="F287" s="83"/>
      <c r="G287" s="83">
        <v>2084057.0</v>
      </c>
      <c r="H287" s="177">
        <v>2084057.0</v>
      </c>
      <c r="I287" s="83">
        <v>2084057.0</v>
      </c>
      <c r="J287" s="83"/>
      <c r="K287" s="83"/>
      <c r="L287" s="83"/>
      <c r="M287" s="83"/>
      <c r="N287" s="83"/>
      <c r="O287" s="83"/>
    </row>
    <row r="288">
      <c r="A288" s="83">
        <v>31.0</v>
      </c>
      <c r="B288" s="83" t="s">
        <v>10282</v>
      </c>
      <c r="C288" s="212"/>
      <c r="D288" s="83"/>
      <c r="E288" s="83" t="s">
        <v>10284</v>
      </c>
      <c r="F288" s="83"/>
      <c r="G288" s="83">
        <v>3348825.0</v>
      </c>
      <c r="H288" s="177">
        <v>3348825.0</v>
      </c>
      <c r="I288" s="83">
        <v>3348825.0</v>
      </c>
      <c r="J288" s="83"/>
      <c r="K288" s="83"/>
      <c r="L288" s="83"/>
      <c r="M288" s="83"/>
      <c r="N288" s="83"/>
      <c r="O288" s="83"/>
    </row>
    <row r="289">
      <c r="A289" s="83">
        <v>32.0</v>
      </c>
      <c r="B289" s="83" t="s">
        <v>10289</v>
      </c>
      <c r="C289" s="212"/>
      <c r="D289" s="83"/>
      <c r="E289" s="83" t="s">
        <v>10292</v>
      </c>
      <c r="F289" s="83"/>
      <c r="G289" s="83">
        <v>2000000.0</v>
      </c>
      <c r="H289" s="177">
        <v>2000000.0</v>
      </c>
      <c r="I289" s="83">
        <v>2000000.0</v>
      </c>
      <c r="J289" s="83"/>
      <c r="K289" s="83"/>
      <c r="L289" s="83"/>
      <c r="M289" s="83"/>
      <c r="N289" s="83"/>
      <c r="O289" s="83"/>
    </row>
    <row r="290" ht="15.0" customHeight="1">
      <c r="A290" s="83">
        <v>33.0</v>
      </c>
      <c r="B290" s="83" t="s">
        <v>10296</v>
      </c>
      <c r="C290" s="212"/>
      <c r="D290" s="83"/>
      <c r="E290" s="141" t="s">
        <v>10298</v>
      </c>
      <c r="F290" s="83"/>
      <c r="G290" s="83">
        <v>3.44937902E8</v>
      </c>
      <c r="H290" s="177">
        <v>3.44937902E8</v>
      </c>
      <c r="I290" s="83">
        <v>3.44937902E8</v>
      </c>
      <c r="J290" s="83"/>
      <c r="K290" s="83"/>
      <c r="L290" s="83"/>
      <c r="M290" s="83"/>
      <c r="N290" s="83"/>
      <c r="O290" s="83"/>
    </row>
    <row r="291" ht="15.0" customHeight="1">
      <c r="A291" s="83">
        <v>34.0</v>
      </c>
      <c r="B291" s="83" t="s">
        <v>10305</v>
      </c>
      <c r="C291" s="212"/>
      <c r="D291" s="83"/>
      <c r="E291" s="141" t="s">
        <v>10307</v>
      </c>
      <c r="F291" s="83"/>
      <c r="G291" s="83">
        <v>5.0037026E7</v>
      </c>
      <c r="H291" s="177">
        <v>5.0037026E7</v>
      </c>
      <c r="I291" s="83">
        <v>5.0037026E7</v>
      </c>
      <c r="J291" s="83"/>
      <c r="K291" s="83"/>
      <c r="L291" s="83"/>
      <c r="M291" s="83"/>
      <c r="N291" s="83"/>
      <c r="O291" s="83"/>
    </row>
    <row r="292" ht="15.0" customHeight="1">
      <c r="A292" s="83">
        <v>35.0</v>
      </c>
      <c r="B292" s="83" t="s">
        <v>10314</v>
      </c>
      <c r="C292" s="212" t="s">
        <v>10315</v>
      </c>
      <c r="D292" s="83"/>
      <c r="E292" s="141" t="s">
        <v>10317</v>
      </c>
      <c r="F292" s="83"/>
      <c r="G292" s="83">
        <v>857631.0</v>
      </c>
      <c r="H292" s="177">
        <v>857631.0</v>
      </c>
      <c r="I292" s="83">
        <v>857631.0</v>
      </c>
      <c r="J292" s="83"/>
      <c r="K292" s="83"/>
      <c r="L292" s="83"/>
      <c r="M292" s="83"/>
      <c r="N292" s="83"/>
      <c r="O292" s="83">
        <v>9000000.0</v>
      </c>
    </row>
    <row r="293" ht="15.0" customHeight="1">
      <c r="A293" s="83">
        <v>36.0</v>
      </c>
      <c r="B293" s="83" t="s">
        <v>10323</v>
      </c>
      <c r="C293" s="212"/>
      <c r="D293" s="83"/>
      <c r="E293" s="141" t="s">
        <v>10325</v>
      </c>
      <c r="F293" s="83"/>
      <c r="G293" s="83">
        <v>878504.0</v>
      </c>
      <c r="H293" s="177">
        <v>878504.0</v>
      </c>
      <c r="I293" s="83">
        <v>878504.0</v>
      </c>
      <c r="J293" s="83"/>
      <c r="K293" s="83"/>
      <c r="L293" s="83"/>
      <c r="M293" s="83"/>
      <c r="N293" s="83"/>
      <c r="O293" s="83">
        <v>1500000.0</v>
      </c>
    </row>
    <row r="294" ht="15.0" customHeight="1">
      <c r="A294" s="83">
        <v>37.0</v>
      </c>
      <c r="B294" s="83" t="s">
        <v>10333</v>
      </c>
      <c r="C294" s="212"/>
      <c r="D294" s="83"/>
      <c r="E294" s="141" t="s">
        <v>10335</v>
      </c>
      <c r="F294" s="83"/>
      <c r="G294" s="83">
        <v>1848866.0</v>
      </c>
      <c r="H294" s="177">
        <v>1848866.0</v>
      </c>
      <c r="I294" s="83">
        <v>1848866.0</v>
      </c>
      <c r="J294" s="83"/>
      <c r="K294" s="83"/>
      <c r="L294" s="83"/>
      <c r="M294" s="83"/>
      <c r="N294" s="83"/>
      <c r="O294" s="83">
        <v>3000000.0</v>
      </c>
    </row>
    <row r="295">
      <c r="A295" s="83">
        <v>38.0</v>
      </c>
      <c r="B295" s="83" t="s">
        <v>10343</v>
      </c>
      <c r="C295" s="212">
        <v>125.0</v>
      </c>
      <c r="D295" s="83"/>
      <c r="E295" s="83" t="s">
        <v>10345</v>
      </c>
      <c r="F295" s="83"/>
      <c r="G295" s="83">
        <v>2642662.0</v>
      </c>
      <c r="H295" s="177">
        <v>2642662.0</v>
      </c>
      <c r="I295" s="83">
        <v>2642662.0</v>
      </c>
      <c r="J295" s="83"/>
      <c r="K295" s="83"/>
      <c r="L295" s="83"/>
      <c r="M295" s="83"/>
      <c r="N295" s="83"/>
      <c r="O295" s="83">
        <v>1.75E7</v>
      </c>
    </row>
    <row r="296">
      <c r="A296" s="83">
        <v>39.0</v>
      </c>
      <c r="B296" s="83" t="s">
        <v>10352</v>
      </c>
      <c r="C296" s="212">
        <v>143.0</v>
      </c>
      <c r="D296" s="83"/>
      <c r="E296" s="83" t="s">
        <v>10354</v>
      </c>
      <c r="F296" s="83"/>
      <c r="G296" s="83">
        <v>2125000.0</v>
      </c>
      <c r="H296" s="177">
        <v>2125000.0</v>
      </c>
      <c r="I296" s="83">
        <v>2125000.0</v>
      </c>
      <c r="J296" s="83"/>
      <c r="K296" s="83"/>
      <c r="L296" s="83"/>
      <c r="M296" s="83"/>
      <c r="N296" s="83"/>
      <c r="O296" s="83">
        <v>2500000.0</v>
      </c>
    </row>
    <row r="297">
      <c r="A297" s="83">
        <v>40.0</v>
      </c>
      <c r="B297" s="83" t="s">
        <v>10637</v>
      </c>
      <c r="C297" s="212">
        <v>100.0</v>
      </c>
      <c r="D297" s="83"/>
      <c r="E297" s="83" t="s">
        <v>10639</v>
      </c>
      <c r="F297" s="83"/>
      <c r="G297" s="83">
        <v>1257337.0</v>
      </c>
      <c r="H297" s="177">
        <v>1257337.0</v>
      </c>
      <c r="I297" s="83">
        <v>1257337.0</v>
      </c>
      <c r="J297" s="83"/>
      <c r="K297" s="83"/>
      <c r="L297" s="83"/>
      <c r="M297" s="83"/>
      <c r="N297" s="83"/>
      <c r="O297" s="83">
        <v>2500000.0</v>
      </c>
    </row>
    <row r="298">
      <c r="A298" s="83">
        <v>41.0</v>
      </c>
      <c r="B298" s="83" t="s">
        <v>10645</v>
      </c>
      <c r="C298" s="212">
        <v>117.0</v>
      </c>
      <c r="D298" s="83"/>
      <c r="E298" s="83" t="s">
        <v>10648</v>
      </c>
      <c r="F298" s="83"/>
      <c r="G298" s="83">
        <v>3638358.0</v>
      </c>
      <c r="H298" s="177">
        <v>3638358.0</v>
      </c>
      <c r="I298" s="83">
        <v>3638358.0</v>
      </c>
      <c r="J298" s="83"/>
      <c r="K298" s="83"/>
      <c r="L298" s="83"/>
      <c r="M298" s="83"/>
      <c r="N298" s="83"/>
      <c r="O298" s="83">
        <v>5000000.0</v>
      </c>
    </row>
    <row r="299" ht="15.0" customHeight="1">
      <c r="A299" s="83">
        <v>42.0</v>
      </c>
      <c r="B299" s="83" t="s">
        <v>10653</v>
      </c>
      <c r="C299" s="212"/>
      <c r="D299" s="83"/>
      <c r="E299" s="141" t="s">
        <v>10737</v>
      </c>
      <c r="F299" s="83"/>
      <c r="G299" s="83">
        <v>879927.0</v>
      </c>
      <c r="H299" s="177">
        <v>879927.0</v>
      </c>
      <c r="I299" s="83">
        <v>879927.0</v>
      </c>
      <c r="J299" s="83"/>
      <c r="K299" s="83"/>
      <c r="L299" s="83"/>
      <c r="M299" s="83"/>
      <c r="N299" s="83"/>
      <c r="O299" s="83">
        <v>3000000.0</v>
      </c>
    </row>
    <row r="300" ht="15.0" customHeight="1">
      <c r="A300" s="83">
        <v>43.0</v>
      </c>
      <c r="B300" s="83" t="s">
        <v>10749</v>
      </c>
      <c r="C300" s="212"/>
      <c r="D300" s="83"/>
      <c r="E300" s="141" t="s">
        <v>10756</v>
      </c>
      <c r="F300" s="83"/>
      <c r="G300" s="83">
        <v>619082.0</v>
      </c>
      <c r="H300" s="177">
        <v>619082.0</v>
      </c>
      <c r="I300" s="83">
        <v>619082.0</v>
      </c>
      <c r="J300" s="83"/>
      <c r="K300" s="83"/>
      <c r="L300" s="83"/>
      <c r="M300" s="83"/>
      <c r="N300" s="83"/>
      <c r="O300" s="83">
        <v>1.0E7</v>
      </c>
    </row>
    <row r="301" ht="15.0" customHeight="1">
      <c r="A301" s="83">
        <v>44.0</v>
      </c>
      <c r="B301" s="83" t="s">
        <v>10768</v>
      </c>
      <c r="C301" s="212"/>
      <c r="D301" s="83"/>
      <c r="E301" s="141" t="s">
        <v>10773</v>
      </c>
      <c r="F301" s="83"/>
      <c r="G301" s="83">
        <v>1.0267088E7</v>
      </c>
      <c r="H301" s="177">
        <v>1.0267088E7</v>
      </c>
      <c r="I301" s="83">
        <v>1.0267088E7</v>
      </c>
      <c r="J301" s="83"/>
      <c r="K301" s="83"/>
      <c r="L301" s="83"/>
      <c r="M301" s="83"/>
      <c r="N301" s="83"/>
      <c r="O301" s="83">
        <v>1.0E8</v>
      </c>
    </row>
    <row r="302" ht="15.0" customHeight="1">
      <c r="A302" s="83">
        <v>45.0</v>
      </c>
      <c r="B302" s="83" t="s">
        <v>10786</v>
      </c>
      <c r="C302" s="212"/>
      <c r="D302" s="83"/>
      <c r="E302" s="141" t="s">
        <v>10796</v>
      </c>
      <c r="F302" s="83"/>
      <c r="G302" s="83">
        <v>1.0907288E7</v>
      </c>
      <c r="H302" s="177">
        <v>1.0907288E7</v>
      </c>
      <c r="I302" s="83">
        <v>1.0907288E7</v>
      </c>
      <c r="J302" s="83"/>
      <c r="K302" s="83"/>
      <c r="L302" s="83"/>
      <c r="M302" s="83"/>
      <c r="N302" s="83"/>
      <c r="O302" s="83">
        <v>1.0E8</v>
      </c>
    </row>
    <row r="303" ht="15.0" customHeight="1">
      <c r="A303" s="83">
        <v>46.0</v>
      </c>
      <c r="B303" s="83" t="s">
        <v>10807</v>
      </c>
      <c r="C303" s="212"/>
      <c r="D303" s="83"/>
      <c r="E303" s="141" t="s">
        <v>10813</v>
      </c>
      <c r="F303" s="83"/>
      <c r="G303" s="83">
        <v>872000.0</v>
      </c>
      <c r="H303" s="177">
        <v>872000.0</v>
      </c>
      <c r="I303" s="83">
        <v>872000.0</v>
      </c>
      <c r="J303" s="83"/>
      <c r="K303" s="83"/>
      <c r="L303" s="83"/>
      <c r="M303" s="83"/>
      <c r="N303" s="83"/>
      <c r="O303" s="83"/>
    </row>
    <row r="304">
      <c r="A304" s="83">
        <v>47.0</v>
      </c>
      <c r="B304" s="83" t="s">
        <v>10825</v>
      </c>
      <c r="C304" s="212"/>
      <c r="D304" s="83"/>
      <c r="E304" s="83" t="s">
        <v>10827</v>
      </c>
      <c r="F304" s="83"/>
      <c r="G304" s="83">
        <v>1224913.0</v>
      </c>
      <c r="H304" s="177">
        <v>1224913.0</v>
      </c>
      <c r="I304" s="83">
        <v>1224913.0</v>
      </c>
      <c r="J304" s="83"/>
      <c r="K304" s="83"/>
      <c r="L304" s="83"/>
      <c r="M304" s="83"/>
      <c r="N304" s="83"/>
      <c r="O304" s="83">
        <v>2.0E7</v>
      </c>
    </row>
    <row r="305">
      <c r="A305" s="83">
        <v>48.0</v>
      </c>
      <c r="B305" s="83" t="s">
        <v>10837</v>
      </c>
      <c r="C305" s="212"/>
      <c r="D305" s="83"/>
      <c r="E305" s="83" t="s">
        <v>10842</v>
      </c>
      <c r="F305" s="83"/>
      <c r="G305" s="83">
        <v>3785814.0</v>
      </c>
      <c r="H305" s="177">
        <v>3785814.0</v>
      </c>
      <c r="I305" s="83">
        <v>3785814.0</v>
      </c>
      <c r="J305" s="83"/>
      <c r="K305" s="83"/>
      <c r="L305" s="83"/>
      <c r="M305" s="83"/>
      <c r="N305" s="83"/>
      <c r="O305" s="83">
        <v>7000000.0</v>
      </c>
    </row>
    <row r="306">
      <c r="A306" s="83">
        <v>49.0</v>
      </c>
      <c r="B306" s="83" t="s">
        <v>10851</v>
      </c>
      <c r="C306" s="212" t="s">
        <v>1640</v>
      </c>
      <c r="D306" s="83" t="s">
        <v>1714</v>
      </c>
      <c r="E306" s="83" t="s">
        <v>10854</v>
      </c>
      <c r="F306" s="83"/>
      <c r="G306" s="83">
        <v>6.4208941E7</v>
      </c>
      <c r="H306" s="177">
        <v>6.4208941E7</v>
      </c>
      <c r="I306" s="83">
        <v>3.8208941E7</v>
      </c>
      <c r="J306" s="83">
        <v>2.6E7</v>
      </c>
      <c r="K306" s="83"/>
      <c r="L306" s="83"/>
      <c r="M306" s="83">
        <v>1.44E7</v>
      </c>
      <c r="N306" s="83">
        <v>1.44E7</v>
      </c>
      <c r="O306" s="83"/>
    </row>
    <row r="307">
      <c r="A307" s="83">
        <v>50.0</v>
      </c>
      <c r="B307" s="83" t="s">
        <v>10866</v>
      </c>
      <c r="C307" s="212" t="s">
        <v>1640</v>
      </c>
      <c r="D307" s="83"/>
      <c r="E307" s="83" t="s">
        <v>10870</v>
      </c>
      <c r="F307" s="83"/>
      <c r="G307" s="83">
        <v>4.0E7</v>
      </c>
      <c r="H307" s="177">
        <v>4.0E7</v>
      </c>
      <c r="I307" s="83">
        <v>4.0E7</v>
      </c>
      <c r="J307" s="83"/>
      <c r="K307" s="83"/>
      <c r="L307" s="83"/>
      <c r="M307" s="83"/>
      <c r="N307" s="83"/>
      <c r="O307" s="83"/>
    </row>
    <row r="308">
      <c r="A308" s="83">
        <v>51.0</v>
      </c>
      <c r="B308" s="83" t="s">
        <v>10882</v>
      </c>
      <c r="C308" s="212" t="s">
        <v>1640</v>
      </c>
      <c r="D308" s="83"/>
      <c r="E308" s="83" t="s">
        <v>10887</v>
      </c>
      <c r="F308" s="83"/>
      <c r="G308" s="83">
        <v>1.6E7</v>
      </c>
      <c r="H308" s="177">
        <v>1.6E7</v>
      </c>
      <c r="I308" s="83">
        <v>1.6E7</v>
      </c>
      <c r="J308" s="83"/>
      <c r="K308" s="83"/>
      <c r="L308" s="83"/>
      <c r="M308" s="83"/>
      <c r="N308" s="83"/>
      <c r="O308" s="83"/>
    </row>
    <row r="309" ht="15.0" customHeight="1">
      <c r="A309" s="83">
        <v>52.0</v>
      </c>
      <c r="B309" s="83" t="s">
        <v>10901</v>
      </c>
      <c r="C309" s="212" t="s">
        <v>1640</v>
      </c>
      <c r="D309" s="83"/>
      <c r="E309" s="141" t="s">
        <v>10905</v>
      </c>
      <c r="F309" s="83"/>
      <c r="G309" s="83">
        <v>5.3749853E7</v>
      </c>
      <c r="H309" s="177">
        <v>5.3749853E7</v>
      </c>
      <c r="I309" s="83">
        <v>5.3749853E7</v>
      </c>
      <c r="J309" s="83"/>
      <c r="K309" s="83"/>
      <c r="L309" s="83"/>
      <c r="M309" s="83"/>
      <c r="N309" s="83"/>
      <c r="O309" s="83"/>
    </row>
    <row r="310">
      <c r="A310" s="83">
        <v>53.0</v>
      </c>
      <c r="B310" s="83" t="s">
        <v>10919</v>
      </c>
      <c r="C310" s="212"/>
      <c r="D310" s="83"/>
      <c r="E310" s="83" t="s">
        <v>10921</v>
      </c>
      <c r="F310" s="83"/>
      <c r="G310" s="83">
        <v>906249.0</v>
      </c>
      <c r="H310" s="177">
        <v>906249.0</v>
      </c>
      <c r="I310" s="83">
        <v>906249.0</v>
      </c>
      <c r="J310" s="83"/>
      <c r="K310" s="83"/>
      <c r="L310" s="83"/>
      <c r="M310" s="83"/>
      <c r="N310" s="83"/>
      <c r="O310" s="83">
        <v>9.0E7</v>
      </c>
    </row>
    <row r="311" ht="15.0" customHeight="1">
      <c r="A311" s="83">
        <v>54.0</v>
      </c>
      <c r="B311" s="83" t="s">
        <v>10934</v>
      </c>
      <c r="C311" s="212"/>
      <c r="D311" s="83"/>
      <c r="E311" s="141" t="s">
        <v>10938</v>
      </c>
      <c r="F311" s="83"/>
      <c r="G311" s="83">
        <v>1.7125384E7</v>
      </c>
      <c r="H311" s="177">
        <v>1.7125384E7</v>
      </c>
      <c r="I311" s="83">
        <v>1125384.0</v>
      </c>
      <c r="J311" s="83">
        <v>1.6E7</v>
      </c>
      <c r="K311" s="83"/>
      <c r="L311" s="83"/>
      <c r="M311" s="83"/>
      <c r="N311" s="83"/>
      <c r="O311" s="83">
        <v>5.0E7</v>
      </c>
    </row>
    <row r="312" ht="15.75" customHeight="1">
      <c r="A312" s="154"/>
      <c r="B312" s="154"/>
      <c r="C312" s="247"/>
      <c r="D312" s="154"/>
      <c r="E312" s="154"/>
      <c r="F312" s="154"/>
      <c r="G312" s="154"/>
      <c r="H312" s="256"/>
      <c r="I312" s="154"/>
      <c r="J312" s="154"/>
      <c r="K312" s="154"/>
      <c r="L312" s="154"/>
      <c r="M312" s="154"/>
      <c r="N312" s="154"/>
      <c r="O312" s="154"/>
    </row>
    <row r="313" ht="15.75" customHeight="1">
      <c r="A313" s="83">
        <v>55.0</v>
      </c>
      <c r="B313" s="83" t="s">
        <v>10961</v>
      </c>
      <c r="C313" s="212"/>
      <c r="D313" s="83"/>
      <c r="E313" s="83" t="s">
        <v>10965</v>
      </c>
      <c r="F313" s="83"/>
      <c r="G313" s="83">
        <v>3919641.0</v>
      </c>
      <c r="H313" s="177">
        <v>3919641.0</v>
      </c>
      <c r="I313" s="83">
        <v>1519641.0</v>
      </c>
      <c r="J313" s="83">
        <v>2400000.0</v>
      </c>
      <c r="K313" s="83"/>
      <c r="L313" s="83"/>
      <c r="M313" s="83"/>
      <c r="N313" s="83"/>
      <c r="O313" s="83">
        <v>7000000.0</v>
      </c>
    </row>
    <row r="314">
      <c r="A314" s="83">
        <v>56.0</v>
      </c>
      <c r="B314" s="83" t="s">
        <v>10975</v>
      </c>
      <c r="C314" s="212"/>
      <c r="D314" s="83"/>
      <c r="E314" s="83" t="s">
        <v>10978</v>
      </c>
      <c r="F314" s="83"/>
      <c r="G314" s="83">
        <v>1197153.0</v>
      </c>
      <c r="H314" s="177">
        <v>1197153.0</v>
      </c>
      <c r="I314" s="83">
        <v>1197153.0</v>
      </c>
      <c r="J314" s="83"/>
      <c r="K314" s="83"/>
      <c r="L314" s="83"/>
      <c r="M314" s="83"/>
      <c r="N314" s="83"/>
      <c r="O314" s="83">
        <v>2000000.0</v>
      </c>
    </row>
    <row r="315">
      <c r="A315" s="83">
        <v>62.0</v>
      </c>
      <c r="B315" s="83" t="s">
        <v>10987</v>
      </c>
      <c r="C315" s="212"/>
      <c r="D315" s="83"/>
      <c r="E315" s="83" t="s">
        <v>10990</v>
      </c>
      <c r="F315" s="83"/>
      <c r="G315" s="83">
        <v>400000.0</v>
      </c>
      <c r="H315" s="177">
        <v>400000.0</v>
      </c>
      <c r="I315" s="83"/>
      <c r="J315" s="83">
        <v>400000.0</v>
      </c>
      <c r="K315" s="83"/>
      <c r="L315" s="83"/>
      <c r="M315" s="83"/>
      <c r="N315" s="83"/>
      <c r="O315" s="83"/>
    </row>
    <row r="316" ht="15.0" customHeight="1">
      <c r="A316" s="83">
        <v>63.0</v>
      </c>
      <c r="B316" s="83" t="s">
        <v>10998</v>
      </c>
      <c r="C316" s="212"/>
      <c r="D316" s="83"/>
      <c r="E316" s="141" t="s">
        <v>11000</v>
      </c>
      <c r="F316" s="83"/>
      <c r="G316" s="83">
        <v>800000.0</v>
      </c>
      <c r="H316" s="177">
        <v>800000.0</v>
      </c>
      <c r="I316" s="83"/>
      <c r="J316" s="83">
        <v>800000.0</v>
      </c>
      <c r="K316" s="83"/>
      <c r="L316" s="83"/>
      <c r="M316" s="83"/>
      <c r="N316" s="83"/>
      <c r="O316" s="83"/>
    </row>
    <row r="317">
      <c r="A317" s="83">
        <v>64.0</v>
      </c>
      <c r="B317" s="83" t="s">
        <v>11011</v>
      </c>
      <c r="C317" s="212"/>
      <c r="D317" s="83"/>
      <c r="E317" s="83" t="s">
        <v>11016</v>
      </c>
      <c r="F317" s="83"/>
      <c r="G317" s="83">
        <v>4.0E7</v>
      </c>
      <c r="H317" s="177">
        <v>4.0E7</v>
      </c>
      <c r="I317" s="83"/>
      <c r="J317" s="83">
        <v>4.0E7</v>
      </c>
      <c r="K317" s="83"/>
      <c r="L317" s="83"/>
      <c r="M317" s="83"/>
      <c r="N317" s="83"/>
      <c r="O317" s="83"/>
    </row>
    <row r="318">
      <c r="A318" s="83">
        <v>65.0</v>
      </c>
      <c r="B318" s="83" t="s">
        <v>11026</v>
      </c>
      <c r="C318" s="212"/>
      <c r="D318" s="83"/>
      <c r="E318" s="83" t="s">
        <v>11029</v>
      </c>
      <c r="F318" s="83"/>
      <c r="G318" s="83">
        <v>1.0E7</v>
      </c>
      <c r="H318" s="177">
        <v>1.0E7</v>
      </c>
      <c r="I318" s="83"/>
      <c r="J318" s="83">
        <v>1.0E7</v>
      </c>
      <c r="K318" s="83"/>
      <c r="L318" s="83"/>
      <c r="M318" s="83"/>
      <c r="N318" s="83"/>
      <c r="O318" s="83"/>
    </row>
    <row r="319" ht="15.0" customHeight="1">
      <c r="A319" s="83">
        <v>66.0</v>
      </c>
      <c r="B319" s="83" t="s">
        <v>11040</v>
      </c>
      <c r="C319" s="212"/>
      <c r="D319" s="83"/>
      <c r="E319" s="141" t="s">
        <v>11043</v>
      </c>
      <c r="F319" s="83"/>
      <c r="G319" s="83"/>
      <c r="H319" s="177"/>
      <c r="I319" s="83"/>
      <c r="J319" s="83"/>
      <c r="K319" s="83"/>
      <c r="L319" s="83"/>
      <c r="M319" s="83">
        <v>1.44E7</v>
      </c>
      <c r="N319" s="83">
        <v>1.44E7</v>
      </c>
      <c r="O319" s="83">
        <v>2.0E7</v>
      </c>
    </row>
    <row r="320" ht="15.0" customHeight="1">
      <c r="A320" s="83">
        <v>67.0</v>
      </c>
      <c r="B320" s="83" t="s">
        <v>11050</v>
      </c>
      <c r="C320" s="212"/>
      <c r="D320" s="83"/>
      <c r="E320" s="141" t="s">
        <v>11053</v>
      </c>
      <c r="F320" s="83"/>
      <c r="G320" s="83"/>
      <c r="H320" s="177"/>
      <c r="I320" s="83"/>
      <c r="J320" s="83"/>
      <c r="K320" s="83"/>
      <c r="L320" s="83"/>
      <c r="M320" s="83">
        <v>1600000.0</v>
      </c>
      <c r="N320" s="83">
        <v>1600000.0</v>
      </c>
      <c r="O320" s="83"/>
    </row>
    <row r="321">
      <c r="A321" s="83">
        <v>68.0</v>
      </c>
      <c r="B321" s="83" t="s">
        <v>11059</v>
      </c>
      <c r="C321" s="212">
        <v>57.0</v>
      </c>
      <c r="D321" s="83"/>
      <c r="E321" s="83" t="s">
        <v>11067</v>
      </c>
      <c r="F321" s="83"/>
      <c r="G321" s="83"/>
      <c r="H321" s="177"/>
      <c r="I321" s="83"/>
      <c r="J321" s="83"/>
      <c r="K321" s="83"/>
      <c r="L321" s="83"/>
      <c r="M321" s="83">
        <v>2000000.0</v>
      </c>
      <c r="N321" s="83">
        <v>2000000.0</v>
      </c>
      <c r="O321" s="83"/>
    </row>
    <row r="322">
      <c r="A322" s="83">
        <v>69.0</v>
      </c>
      <c r="B322" s="83" t="s">
        <v>11078</v>
      </c>
      <c r="C322" s="212"/>
      <c r="D322" s="83"/>
      <c r="E322" s="83" t="s">
        <v>11080</v>
      </c>
      <c r="F322" s="83"/>
      <c r="G322" s="83"/>
      <c r="H322" s="177"/>
      <c r="I322" s="83"/>
      <c r="J322" s="83"/>
      <c r="K322" s="83"/>
      <c r="L322" s="83"/>
      <c r="M322" s="83">
        <v>1.6E7</v>
      </c>
      <c r="N322" s="83">
        <v>1.6E7</v>
      </c>
      <c r="O322" s="83"/>
    </row>
    <row r="323">
      <c r="A323" s="83">
        <v>70.0</v>
      </c>
      <c r="B323" s="83" t="s">
        <v>11090</v>
      </c>
      <c r="C323" s="212"/>
      <c r="D323" s="83"/>
      <c r="E323" s="83" t="s">
        <v>11094</v>
      </c>
      <c r="F323" s="83"/>
      <c r="G323" s="83"/>
      <c r="H323" s="177"/>
      <c r="I323" s="83"/>
      <c r="J323" s="83"/>
      <c r="K323" s="83"/>
      <c r="L323" s="83"/>
      <c r="M323" s="83">
        <v>2.5E7</v>
      </c>
      <c r="N323" s="83">
        <v>2.5E7</v>
      </c>
      <c r="O323" s="83"/>
    </row>
    <row r="324" ht="15.0" customHeight="1">
      <c r="A324" s="83">
        <v>71.0</v>
      </c>
      <c r="B324" s="83" t="s">
        <v>1382</v>
      </c>
      <c r="C324" s="212"/>
      <c r="D324" s="83"/>
      <c r="E324" s="141" t="s">
        <v>5398</v>
      </c>
      <c r="F324" s="83"/>
      <c r="G324" s="83">
        <v>6.4893278E7</v>
      </c>
      <c r="H324" s="177">
        <v>6.4893278E7</v>
      </c>
      <c r="I324" s="83">
        <v>6.4893278E7</v>
      </c>
      <c r="J324" s="83"/>
      <c r="K324" s="83"/>
      <c r="L324" s="83"/>
      <c r="M324" s="83"/>
      <c r="N324" s="83"/>
      <c r="O324" s="83">
        <v>5.08515E8</v>
      </c>
    </row>
    <row r="325" ht="15.0" customHeight="1">
      <c r="A325" s="83">
        <v>72.0</v>
      </c>
      <c r="B325" s="83" t="s">
        <v>1382</v>
      </c>
      <c r="C325" s="212"/>
      <c r="D325" s="83"/>
      <c r="E325" s="141" t="s">
        <v>5017</v>
      </c>
      <c r="F325" s="83"/>
      <c r="G325" s="83">
        <v>4.8224E7</v>
      </c>
      <c r="H325" s="177">
        <v>4.8224E7</v>
      </c>
      <c r="I325" s="83">
        <v>4.8224E7</v>
      </c>
      <c r="J325" s="83"/>
      <c r="K325" s="83"/>
      <c r="L325" s="83"/>
      <c r="M325" s="83"/>
      <c r="N325" s="83"/>
      <c r="O325" s="83"/>
    </row>
    <row r="326" ht="15.0" customHeight="1">
      <c r="A326" s="83">
        <v>73.0</v>
      </c>
      <c r="B326" s="83" t="s">
        <v>1382</v>
      </c>
      <c r="C326" s="212"/>
      <c r="D326" s="83"/>
      <c r="E326" s="141" t="s">
        <v>5023</v>
      </c>
      <c r="F326" s="83"/>
      <c r="G326" s="83">
        <v>1.27885547E8</v>
      </c>
      <c r="H326" s="177">
        <v>1.27885547E8</v>
      </c>
      <c r="I326" s="83">
        <v>1.27885547E8</v>
      </c>
      <c r="J326" s="83"/>
      <c r="K326" s="83"/>
      <c r="L326" s="83"/>
      <c r="M326" s="83"/>
      <c r="N326" s="83"/>
      <c r="O326" s="83"/>
    </row>
    <row r="327" ht="15.0" customHeight="1">
      <c r="A327" s="83">
        <v>74.0</v>
      </c>
      <c r="B327" s="83" t="s">
        <v>1382</v>
      </c>
      <c r="C327" s="212"/>
      <c r="D327" s="83"/>
      <c r="E327" s="141" t="s">
        <v>1384</v>
      </c>
      <c r="F327" s="83"/>
      <c r="G327" s="83">
        <v>2.0872E8</v>
      </c>
      <c r="H327" s="177">
        <v>2.0872E8</v>
      </c>
      <c r="I327" s="83"/>
      <c r="J327" s="83">
        <v>2.0872E8</v>
      </c>
      <c r="K327" s="83"/>
      <c r="L327" s="83"/>
      <c r="M327" s="83"/>
      <c r="N327" s="83"/>
      <c r="O327" s="83"/>
    </row>
    <row r="328" ht="15.0" customHeight="1">
      <c r="A328" s="83">
        <v>75.0</v>
      </c>
      <c r="B328" s="83" t="s">
        <v>1382</v>
      </c>
      <c r="C328" s="212"/>
      <c r="D328" s="83"/>
      <c r="E328" s="141" t="s">
        <v>5408</v>
      </c>
      <c r="F328" s="83"/>
      <c r="G328" s="83"/>
      <c r="H328" s="177"/>
      <c r="I328" s="83"/>
      <c r="J328" s="83"/>
      <c r="K328" s="83"/>
      <c r="L328" s="83"/>
      <c r="M328" s="83">
        <v>2.36E8</v>
      </c>
      <c r="N328" s="83">
        <v>2.36E8</v>
      </c>
      <c r="O328" s="83"/>
    </row>
    <row r="329">
      <c r="A329" s="83"/>
      <c r="B329" s="83"/>
      <c r="C329" s="212"/>
      <c r="D329" s="83"/>
      <c r="E329" s="83"/>
      <c r="F329" s="83"/>
      <c r="G329" s="83"/>
      <c r="H329" s="177"/>
      <c r="I329" s="83"/>
      <c r="J329" s="83"/>
      <c r="K329" s="83"/>
      <c r="L329" s="83"/>
      <c r="M329" s="83"/>
      <c r="N329" s="83"/>
      <c r="O329" s="83"/>
    </row>
    <row r="330">
      <c r="A330" s="83"/>
      <c r="B330" s="83"/>
      <c r="C330" s="212"/>
      <c r="D330" s="83"/>
      <c r="E330" s="30" t="s">
        <v>11148</v>
      </c>
      <c r="F330" s="83"/>
      <c r="G330" s="83">
        <v>3.335729408E9</v>
      </c>
      <c r="H330" s="177">
        <v>3.335729408E9</v>
      </c>
      <c r="I330" s="83">
        <v>2.862709408E9</v>
      </c>
      <c r="J330" s="83">
        <v>4.7302E8</v>
      </c>
      <c r="K330" s="83"/>
      <c r="L330" s="83"/>
      <c r="M330" s="83">
        <v>5.204E8</v>
      </c>
      <c r="N330" s="83">
        <v>5.204E8</v>
      </c>
      <c r="O330" s="83"/>
    </row>
    <row r="331">
      <c r="A331" s="83"/>
      <c r="B331" s="83"/>
      <c r="C331" s="212"/>
      <c r="D331" s="83"/>
      <c r="E331" s="83"/>
      <c r="F331" s="83"/>
      <c r="G331" s="83"/>
      <c r="H331" s="177"/>
      <c r="I331" s="83"/>
      <c r="J331" s="83"/>
      <c r="K331" s="83"/>
      <c r="L331" s="83"/>
      <c r="M331" s="83"/>
      <c r="N331" s="83"/>
      <c r="O331" s="83"/>
    </row>
    <row r="332">
      <c r="A332" s="83"/>
      <c r="B332" s="83"/>
      <c r="C332" s="212"/>
      <c r="D332" s="83"/>
      <c r="E332" s="83"/>
      <c r="F332" s="83"/>
      <c r="G332" s="83"/>
      <c r="H332" s="177"/>
      <c r="I332" s="83"/>
      <c r="J332" s="83"/>
      <c r="K332" s="83"/>
      <c r="L332" s="83"/>
      <c r="M332" s="83"/>
      <c r="N332" s="83"/>
      <c r="O332" s="83"/>
    </row>
    <row r="333">
      <c r="A333" s="83"/>
      <c r="B333" s="83"/>
      <c r="C333" s="212"/>
      <c r="D333" s="83"/>
      <c r="E333" s="83" t="s">
        <v>2155</v>
      </c>
      <c r="F333" s="83"/>
      <c r="G333" s="83"/>
      <c r="H333" s="177"/>
      <c r="I333" s="83"/>
      <c r="J333" s="83"/>
      <c r="K333" s="83"/>
      <c r="L333" s="83"/>
      <c r="M333" s="83"/>
      <c r="N333" s="83"/>
      <c r="O333" s="83"/>
    </row>
    <row r="334">
      <c r="A334" s="83">
        <v>1.0</v>
      </c>
      <c r="B334" s="83" t="s">
        <v>11184</v>
      </c>
      <c r="C334" s="212" t="s">
        <v>1640</v>
      </c>
      <c r="D334" s="83"/>
      <c r="E334" s="83" t="s">
        <v>11186</v>
      </c>
      <c r="F334" s="83"/>
      <c r="G334" s="83">
        <v>2.0603863E7</v>
      </c>
      <c r="H334" s="177">
        <v>2.0603863E7</v>
      </c>
      <c r="I334" s="83">
        <v>2.0603863E7</v>
      </c>
      <c r="J334" s="83"/>
      <c r="K334" s="83"/>
      <c r="L334" s="83"/>
      <c r="M334" s="83"/>
      <c r="N334" s="83"/>
      <c r="O334" s="83"/>
    </row>
    <row r="335">
      <c r="A335" s="83">
        <v>2.0</v>
      </c>
      <c r="B335" s="83" t="s">
        <v>11197</v>
      </c>
      <c r="C335" s="212" t="s">
        <v>1640</v>
      </c>
      <c r="D335" s="83"/>
      <c r="E335" s="83" t="s">
        <v>11200</v>
      </c>
      <c r="F335" s="83"/>
      <c r="G335" s="83">
        <v>1.09414827E8</v>
      </c>
      <c r="H335" s="177">
        <v>1.09414827E8</v>
      </c>
      <c r="I335" s="83">
        <v>1.09414827E8</v>
      </c>
      <c r="J335" s="83"/>
      <c r="K335" s="83"/>
      <c r="L335" s="83"/>
      <c r="M335" s="83"/>
      <c r="N335" s="83"/>
      <c r="O335" s="83"/>
    </row>
    <row r="336" ht="15.0" customHeight="1">
      <c r="A336" s="83">
        <v>3.0</v>
      </c>
      <c r="B336" s="83" t="s">
        <v>11209</v>
      </c>
      <c r="C336" s="212" t="s">
        <v>1640</v>
      </c>
      <c r="D336" s="83"/>
      <c r="E336" s="141" t="s">
        <v>11214</v>
      </c>
      <c r="F336" s="83"/>
      <c r="G336" s="83">
        <v>1.34510972E8</v>
      </c>
      <c r="H336" s="177">
        <v>1.34510972E8</v>
      </c>
      <c r="I336" s="83">
        <v>1.34510972E8</v>
      </c>
      <c r="J336" s="83"/>
      <c r="K336" s="83"/>
      <c r="L336" s="83"/>
      <c r="M336" s="83"/>
      <c r="N336" s="83"/>
      <c r="O336" s="83"/>
    </row>
    <row r="337">
      <c r="A337" s="83">
        <v>4.0</v>
      </c>
      <c r="B337" s="83" t="s">
        <v>11223</v>
      </c>
      <c r="C337" s="212" t="s">
        <v>1640</v>
      </c>
      <c r="D337" s="83"/>
      <c r="E337" s="83" t="s">
        <v>11226</v>
      </c>
      <c r="F337" s="83"/>
      <c r="G337" s="83">
        <v>7335638.0</v>
      </c>
      <c r="H337" s="177">
        <v>7335638.0</v>
      </c>
      <c r="I337" s="83">
        <v>7335638.0</v>
      </c>
      <c r="J337" s="83"/>
      <c r="K337" s="83"/>
      <c r="L337" s="83"/>
      <c r="M337" s="83">
        <v>1800000.0</v>
      </c>
      <c r="N337" s="83">
        <v>1800000.0</v>
      </c>
      <c r="O337" s="83"/>
    </row>
    <row r="338" ht="15.0" customHeight="1">
      <c r="A338" s="83">
        <v>5.0</v>
      </c>
      <c r="B338" s="83" t="s">
        <v>11233</v>
      </c>
      <c r="C338" s="212" t="s">
        <v>1640</v>
      </c>
      <c r="D338" s="83"/>
      <c r="E338" s="141" t="s">
        <v>11241</v>
      </c>
      <c r="F338" s="83"/>
      <c r="G338" s="83">
        <v>2.75426273E8</v>
      </c>
      <c r="H338" s="177">
        <v>2.75426273E8</v>
      </c>
      <c r="I338" s="83">
        <v>2.59426273E8</v>
      </c>
      <c r="J338" s="83">
        <v>1.6E7</v>
      </c>
      <c r="K338" s="83"/>
      <c r="L338" s="83"/>
      <c r="M338" s="83">
        <v>7200000.0</v>
      </c>
      <c r="N338" s="83">
        <v>7200000.0</v>
      </c>
      <c r="O338" s="83"/>
    </row>
    <row r="339">
      <c r="A339" s="83">
        <v>6.0</v>
      </c>
      <c r="B339" s="83" t="s">
        <v>11248</v>
      </c>
      <c r="C339" s="212" t="s">
        <v>1640</v>
      </c>
      <c r="D339" s="83"/>
      <c r="E339" s="83" t="s">
        <v>11250</v>
      </c>
      <c r="F339" s="83"/>
      <c r="G339" s="83">
        <v>2392681.0</v>
      </c>
      <c r="H339" s="177">
        <v>2392681.0</v>
      </c>
      <c r="I339" s="83">
        <v>2392681.0</v>
      </c>
      <c r="J339" s="83"/>
      <c r="K339" s="83"/>
      <c r="L339" s="83"/>
      <c r="M339" s="83"/>
      <c r="N339" s="83"/>
      <c r="O339" s="83"/>
    </row>
    <row r="340">
      <c r="A340" s="83">
        <v>7.0</v>
      </c>
      <c r="B340" s="83" t="s">
        <v>11574</v>
      </c>
      <c r="C340" s="212"/>
      <c r="D340" s="83"/>
      <c r="E340" s="83" t="s">
        <v>11578</v>
      </c>
      <c r="F340" s="83"/>
      <c r="G340" s="83">
        <v>3.757587E7</v>
      </c>
      <c r="H340" s="177">
        <v>3.757587E7</v>
      </c>
      <c r="I340" s="83">
        <v>3.757587E7</v>
      </c>
      <c r="J340" s="83"/>
      <c r="K340" s="83"/>
      <c r="L340" s="83"/>
      <c r="M340" s="83"/>
      <c r="N340" s="83"/>
      <c r="O340" s="83"/>
    </row>
    <row r="341">
      <c r="A341" s="83">
        <v>8.0</v>
      </c>
      <c r="B341" s="83" t="s">
        <v>11586</v>
      </c>
      <c r="C341" s="212" t="s">
        <v>11587</v>
      </c>
      <c r="D341" s="83"/>
      <c r="E341" s="83" t="s">
        <v>11591</v>
      </c>
      <c r="F341" s="83"/>
      <c r="G341" s="83">
        <v>6942667.0</v>
      </c>
      <c r="H341" s="177">
        <v>6942667.0</v>
      </c>
      <c r="I341" s="83">
        <v>6942667.0</v>
      </c>
      <c r="J341" s="83"/>
      <c r="K341" s="83"/>
      <c r="L341" s="83"/>
      <c r="M341" s="83">
        <v>576000.0</v>
      </c>
      <c r="N341" s="83">
        <v>576000.0</v>
      </c>
      <c r="O341" s="83"/>
    </row>
    <row r="342">
      <c r="A342" s="83">
        <v>9.0</v>
      </c>
      <c r="B342" s="83" t="s">
        <v>11615</v>
      </c>
      <c r="C342" s="212" t="s">
        <v>1640</v>
      </c>
      <c r="D342" s="83"/>
      <c r="E342" s="83" t="s">
        <v>11620</v>
      </c>
      <c r="F342" s="83"/>
      <c r="G342" s="83">
        <v>479232.0</v>
      </c>
      <c r="H342" s="177">
        <v>479232.0</v>
      </c>
      <c r="I342" s="83">
        <v>479232.0</v>
      </c>
      <c r="J342" s="83"/>
      <c r="K342" s="83"/>
      <c r="L342" s="83"/>
      <c r="M342" s="83"/>
      <c r="N342" s="83"/>
      <c r="O342" s="83"/>
    </row>
    <row r="343">
      <c r="A343" s="83">
        <v>10.0</v>
      </c>
      <c r="B343" s="83" t="s">
        <v>11628</v>
      </c>
      <c r="C343" s="212"/>
      <c r="D343" s="83"/>
      <c r="E343" s="83" t="s">
        <v>11633</v>
      </c>
      <c r="F343" s="83"/>
      <c r="G343" s="83">
        <v>2.904340648E9</v>
      </c>
      <c r="H343" s="177">
        <v>2.904340648E9</v>
      </c>
      <c r="I343" s="83">
        <v>2.054640648E9</v>
      </c>
      <c r="J343" s="83">
        <v>8.497E8</v>
      </c>
      <c r="K343" s="83"/>
      <c r="L343" s="83"/>
      <c r="M343" s="83">
        <v>6.131E8</v>
      </c>
      <c r="N343" s="83">
        <v>6.131E8</v>
      </c>
      <c r="O343" s="83"/>
    </row>
    <row r="344">
      <c r="A344" s="83">
        <v>11.0</v>
      </c>
      <c r="B344" s="83" t="s">
        <v>11641</v>
      </c>
      <c r="C344" s="212" t="s">
        <v>1640</v>
      </c>
      <c r="D344" s="83"/>
      <c r="E344" s="83" t="s">
        <v>11643</v>
      </c>
      <c r="F344" s="83"/>
      <c r="G344" s="83">
        <v>59922.0</v>
      </c>
      <c r="H344" s="177">
        <v>59922.0</v>
      </c>
      <c r="I344" s="83">
        <v>59922.0</v>
      </c>
      <c r="J344" s="83"/>
      <c r="K344" s="83"/>
      <c r="L344" s="83"/>
      <c r="M344" s="83"/>
      <c r="N344" s="83"/>
      <c r="O344" s="83"/>
    </row>
    <row r="345" ht="15.0" customHeight="1">
      <c r="A345" s="83">
        <v>12.0</v>
      </c>
      <c r="B345" s="83" t="s">
        <v>11645</v>
      </c>
      <c r="C345" s="212" t="s">
        <v>1640</v>
      </c>
      <c r="D345" s="83"/>
      <c r="E345" s="141" t="s">
        <v>11647</v>
      </c>
      <c r="F345" s="83"/>
      <c r="G345" s="83">
        <v>3234603.0</v>
      </c>
      <c r="H345" s="177">
        <v>3234603.0</v>
      </c>
      <c r="I345" s="83">
        <v>3234603.0</v>
      </c>
      <c r="J345" s="83"/>
      <c r="K345" s="83"/>
      <c r="L345" s="83"/>
      <c r="M345" s="83"/>
      <c r="N345" s="83"/>
      <c r="O345" s="83"/>
    </row>
    <row r="346">
      <c r="A346" s="83">
        <v>13.0</v>
      </c>
      <c r="B346" s="83" t="s">
        <v>11652</v>
      </c>
      <c r="C346" s="212" t="s">
        <v>1640</v>
      </c>
      <c r="D346" s="83"/>
      <c r="E346" s="83" t="s">
        <v>11657</v>
      </c>
      <c r="F346" s="83"/>
      <c r="G346" s="83">
        <v>4253521.0</v>
      </c>
      <c r="H346" s="177">
        <v>4253521.0</v>
      </c>
      <c r="I346" s="83">
        <v>4253521.0</v>
      </c>
      <c r="J346" s="83"/>
      <c r="K346" s="83"/>
      <c r="L346" s="83"/>
      <c r="M346" s="83"/>
      <c r="N346" s="83"/>
      <c r="O346" s="83"/>
    </row>
    <row r="347">
      <c r="A347" s="83">
        <v>14.0</v>
      </c>
      <c r="B347" s="83" t="s">
        <v>11672</v>
      </c>
      <c r="C347" s="212"/>
      <c r="D347" s="83"/>
      <c r="E347" s="83" t="s">
        <v>11677</v>
      </c>
      <c r="F347" s="83"/>
      <c r="G347" s="83">
        <v>2.3898712E7</v>
      </c>
      <c r="H347" s="177">
        <v>2.3898712E7</v>
      </c>
      <c r="I347" s="83">
        <v>2.3898712E7</v>
      </c>
      <c r="J347" s="83"/>
      <c r="K347" s="83"/>
      <c r="L347" s="83"/>
      <c r="M347" s="83"/>
      <c r="N347" s="83"/>
      <c r="O347" s="83"/>
    </row>
    <row r="348">
      <c r="A348" s="83">
        <v>15.0</v>
      </c>
      <c r="B348" s="83" t="s">
        <v>11721</v>
      </c>
      <c r="C348" s="212" t="s">
        <v>1640</v>
      </c>
      <c r="D348" s="83"/>
      <c r="E348" s="83" t="s">
        <v>12120</v>
      </c>
      <c r="F348" s="83"/>
      <c r="G348" s="83">
        <v>3618344.0</v>
      </c>
      <c r="H348" s="177">
        <v>3618344.0</v>
      </c>
      <c r="I348" s="83">
        <v>3618344.0</v>
      </c>
      <c r="J348" s="83"/>
      <c r="K348" s="83"/>
      <c r="L348" s="83"/>
      <c r="M348" s="83"/>
      <c r="N348" s="83"/>
      <c r="O348" s="83"/>
    </row>
    <row r="349">
      <c r="A349" s="83">
        <v>16.0</v>
      </c>
      <c r="B349" s="83" t="s">
        <v>12127</v>
      </c>
      <c r="C349" s="212" t="s">
        <v>1640</v>
      </c>
      <c r="D349" s="83"/>
      <c r="E349" s="83" t="s">
        <v>12130</v>
      </c>
      <c r="F349" s="83"/>
      <c r="G349" s="83">
        <v>470121.0</v>
      </c>
      <c r="H349" s="177">
        <v>470121.0</v>
      </c>
      <c r="I349" s="83">
        <v>470121.0</v>
      </c>
      <c r="J349" s="83"/>
      <c r="K349" s="83"/>
      <c r="L349" s="83"/>
      <c r="M349" s="83"/>
      <c r="N349" s="83"/>
      <c r="O349" s="83"/>
    </row>
    <row r="350">
      <c r="A350" s="83">
        <v>17.0</v>
      </c>
      <c r="B350" s="83" t="s">
        <v>12137</v>
      </c>
      <c r="C350" s="212" t="s">
        <v>1640</v>
      </c>
      <c r="D350" s="83"/>
      <c r="E350" s="83" t="s">
        <v>12141</v>
      </c>
      <c r="F350" s="83"/>
      <c r="G350" s="83">
        <v>382500.0</v>
      </c>
      <c r="H350" s="177">
        <v>382500.0</v>
      </c>
      <c r="I350" s="83">
        <v>382500.0</v>
      </c>
      <c r="J350" s="83"/>
      <c r="K350" s="83"/>
      <c r="L350" s="83"/>
      <c r="M350" s="83"/>
      <c r="N350" s="83"/>
      <c r="O350" s="83"/>
    </row>
    <row r="351" ht="15.0" customHeight="1">
      <c r="A351" s="83">
        <v>18.0</v>
      </c>
      <c r="B351" s="83" t="s">
        <v>12150</v>
      </c>
      <c r="C351" s="212" t="s">
        <v>1640</v>
      </c>
      <c r="D351" s="83"/>
      <c r="E351" s="141" t="s">
        <v>12155</v>
      </c>
      <c r="F351" s="83"/>
      <c r="G351" s="83">
        <v>3608330.0</v>
      </c>
      <c r="H351" s="177">
        <v>3608330.0</v>
      </c>
      <c r="I351" s="83">
        <v>3608330.0</v>
      </c>
      <c r="J351" s="83"/>
      <c r="K351" s="83"/>
      <c r="L351" s="83"/>
      <c r="M351" s="83"/>
      <c r="N351" s="83"/>
      <c r="O351" s="83"/>
    </row>
    <row r="352" ht="15.75" customHeight="1">
      <c r="A352" s="154"/>
      <c r="B352" s="154"/>
      <c r="C352" s="247"/>
      <c r="D352" s="154"/>
      <c r="E352" s="154"/>
      <c r="F352" s="154"/>
      <c r="G352" s="154"/>
      <c r="H352" s="256"/>
      <c r="I352" s="154"/>
      <c r="J352" s="154"/>
      <c r="K352" s="154"/>
      <c r="L352" s="154"/>
      <c r="M352" s="154"/>
      <c r="N352" s="154"/>
      <c r="O352" s="154"/>
    </row>
    <row r="353" ht="15.75" customHeight="1">
      <c r="A353" s="83">
        <v>19.0</v>
      </c>
      <c r="B353" s="83" t="s">
        <v>12171</v>
      </c>
      <c r="C353" s="212"/>
      <c r="D353" s="83"/>
      <c r="E353" s="83" t="s">
        <v>12173</v>
      </c>
      <c r="F353" s="83"/>
      <c r="G353" s="83">
        <v>2.0780131E7</v>
      </c>
      <c r="H353" s="177">
        <v>2.0780131E7</v>
      </c>
      <c r="I353" s="83">
        <v>2.0780131E7</v>
      </c>
      <c r="J353" s="83"/>
      <c r="K353" s="83"/>
      <c r="L353" s="83"/>
      <c r="M353" s="83"/>
      <c r="N353" s="83"/>
      <c r="O353" s="83"/>
    </row>
    <row r="354">
      <c r="A354" s="83">
        <v>20.0</v>
      </c>
      <c r="B354" s="83" t="s">
        <v>12192</v>
      </c>
      <c r="C354" s="212">
        <v>82.0</v>
      </c>
      <c r="D354" s="83"/>
      <c r="E354" s="83" t="s">
        <v>12197</v>
      </c>
      <c r="F354" s="83"/>
      <c r="G354" s="83">
        <v>3491455.0</v>
      </c>
      <c r="H354" s="177">
        <v>3491455.0</v>
      </c>
      <c r="I354" s="83">
        <v>3491455.0</v>
      </c>
      <c r="J354" s="83"/>
      <c r="K354" s="83"/>
      <c r="L354" s="83"/>
      <c r="M354" s="83"/>
      <c r="N354" s="83"/>
      <c r="O354" s="83"/>
    </row>
    <row r="355">
      <c r="A355" s="83">
        <v>21.0</v>
      </c>
      <c r="B355" s="83" t="s">
        <v>12206</v>
      </c>
      <c r="C355" s="212">
        <v>82.0</v>
      </c>
      <c r="D355" s="83"/>
      <c r="E355" s="83" t="s">
        <v>12209</v>
      </c>
      <c r="F355" s="83"/>
      <c r="G355" s="83">
        <v>889740.0</v>
      </c>
      <c r="H355" s="177">
        <v>889740.0</v>
      </c>
      <c r="I355" s="83">
        <v>889740.0</v>
      </c>
      <c r="J355" s="83"/>
      <c r="K355" s="83"/>
      <c r="L355" s="83"/>
      <c r="M355" s="83"/>
      <c r="N355" s="83"/>
      <c r="O355" s="83"/>
    </row>
    <row r="356" ht="15.0" customHeight="1">
      <c r="A356" s="83">
        <v>22.0</v>
      </c>
      <c r="B356" s="83" t="s">
        <v>12241</v>
      </c>
      <c r="C356" s="212" t="s">
        <v>5672</v>
      </c>
      <c r="D356" s="83"/>
      <c r="E356" s="141" t="s">
        <v>12250</v>
      </c>
      <c r="F356" s="83"/>
      <c r="G356" s="83">
        <v>1201727.0</v>
      </c>
      <c r="H356" s="177">
        <v>1201727.0</v>
      </c>
      <c r="I356" s="83">
        <v>1201727.0</v>
      </c>
      <c r="J356" s="83"/>
      <c r="K356" s="83"/>
      <c r="L356" s="83"/>
      <c r="M356" s="83"/>
      <c r="N356" s="83"/>
      <c r="O356" s="83"/>
    </row>
    <row r="357">
      <c r="A357" s="83">
        <v>23.0</v>
      </c>
      <c r="B357" s="83" t="s">
        <v>12257</v>
      </c>
      <c r="C357" s="212" t="s">
        <v>1640</v>
      </c>
      <c r="D357" s="83"/>
      <c r="E357" s="83" t="s">
        <v>12262</v>
      </c>
      <c r="F357" s="83"/>
      <c r="G357" s="83">
        <v>1.1797441E7</v>
      </c>
      <c r="H357" s="177">
        <v>1.1797441E7</v>
      </c>
      <c r="I357" s="83">
        <v>1.0517441E7</v>
      </c>
      <c r="J357" s="83">
        <v>1280000.0</v>
      </c>
      <c r="K357" s="83"/>
      <c r="L357" s="83"/>
      <c r="M357" s="83">
        <v>1008000.0</v>
      </c>
      <c r="N357" s="83">
        <v>1008000.0</v>
      </c>
      <c r="O357" s="83"/>
    </row>
    <row r="358">
      <c r="A358" s="83">
        <v>24.0</v>
      </c>
      <c r="B358" s="83" t="s">
        <v>12283</v>
      </c>
      <c r="C358" s="212">
        <v>35.0</v>
      </c>
      <c r="D358" s="83"/>
      <c r="E358" s="83" t="s">
        <v>12318</v>
      </c>
      <c r="F358" s="83"/>
      <c r="G358" s="83">
        <v>1282500.0</v>
      </c>
      <c r="H358" s="177">
        <v>1282500.0</v>
      </c>
      <c r="I358" s="83">
        <v>1282500.0</v>
      </c>
      <c r="J358" s="83"/>
      <c r="K358" s="83"/>
      <c r="L358" s="83"/>
      <c r="M358" s="83"/>
      <c r="N358" s="83"/>
      <c r="O358" s="83"/>
    </row>
    <row r="359" ht="15.0" customHeight="1">
      <c r="A359" s="83">
        <v>25.0</v>
      </c>
      <c r="B359" s="83" t="s">
        <v>12331</v>
      </c>
      <c r="C359" s="212" t="s">
        <v>1640</v>
      </c>
      <c r="D359" s="83"/>
      <c r="E359" s="141" t="s">
        <v>12333</v>
      </c>
      <c r="F359" s="83"/>
      <c r="G359" s="83">
        <v>1841638.0</v>
      </c>
      <c r="H359" s="177">
        <v>1841638.0</v>
      </c>
      <c r="I359" s="83">
        <v>1841638.0</v>
      </c>
      <c r="J359" s="83"/>
      <c r="K359" s="83"/>
      <c r="L359" s="83"/>
      <c r="M359" s="83"/>
      <c r="N359" s="83"/>
      <c r="O359" s="83"/>
    </row>
    <row r="360" ht="15.0" customHeight="1">
      <c r="A360" s="83">
        <v>26.0</v>
      </c>
      <c r="B360" s="83" t="s">
        <v>12339</v>
      </c>
      <c r="C360" s="212" t="s">
        <v>1720</v>
      </c>
      <c r="D360" s="83"/>
      <c r="E360" s="141" t="s">
        <v>12342</v>
      </c>
      <c r="F360" s="83"/>
      <c r="G360" s="83">
        <v>1350001.0</v>
      </c>
      <c r="H360" s="177">
        <v>1350001.0</v>
      </c>
      <c r="I360" s="83">
        <v>1350001.0</v>
      </c>
      <c r="J360" s="83"/>
      <c r="K360" s="83"/>
      <c r="L360" s="83"/>
      <c r="M360" s="83"/>
      <c r="N360" s="83"/>
      <c r="O360" s="83"/>
    </row>
    <row r="361">
      <c r="A361" s="83">
        <v>27.0</v>
      </c>
      <c r="B361" s="83" t="s">
        <v>12346</v>
      </c>
      <c r="C361" s="212"/>
      <c r="D361" s="83"/>
      <c r="E361" s="83" t="s">
        <v>8842</v>
      </c>
      <c r="F361" s="83"/>
      <c r="G361" s="83">
        <v>2.38900112E8</v>
      </c>
      <c r="H361" s="177">
        <v>2.38900112E8</v>
      </c>
      <c r="I361" s="83">
        <v>2.38900112E8</v>
      </c>
      <c r="J361" s="83"/>
      <c r="K361" s="83"/>
      <c r="L361" s="83"/>
      <c r="M361" s="83"/>
      <c r="N361" s="83"/>
      <c r="O361" s="83"/>
    </row>
    <row r="362">
      <c r="A362" s="83">
        <v>28.0</v>
      </c>
      <c r="B362" s="83" t="s">
        <v>12363</v>
      </c>
      <c r="C362" s="212" t="s">
        <v>1640</v>
      </c>
      <c r="D362" s="83"/>
      <c r="E362" s="83" t="s">
        <v>12368</v>
      </c>
      <c r="F362" s="83"/>
      <c r="G362" s="83">
        <v>1675581.0</v>
      </c>
      <c r="H362" s="177">
        <v>1675581.0</v>
      </c>
      <c r="I362" s="83">
        <v>1675581.0</v>
      </c>
      <c r="J362" s="83"/>
      <c r="K362" s="83"/>
      <c r="L362" s="83"/>
      <c r="M362" s="83"/>
      <c r="N362" s="83"/>
      <c r="O362" s="83"/>
    </row>
    <row r="363">
      <c r="A363" s="83">
        <v>29.0</v>
      </c>
      <c r="B363" s="83" t="s">
        <v>12380</v>
      </c>
      <c r="C363" s="212" t="s">
        <v>1640</v>
      </c>
      <c r="D363" s="83"/>
      <c r="E363" s="83" t="s">
        <v>12387</v>
      </c>
      <c r="F363" s="83"/>
      <c r="G363" s="83">
        <v>4083793.0</v>
      </c>
      <c r="H363" s="177">
        <v>4083793.0</v>
      </c>
      <c r="I363" s="83">
        <v>4083793.0</v>
      </c>
      <c r="J363" s="83"/>
      <c r="K363" s="83"/>
      <c r="L363" s="83"/>
      <c r="M363" s="83"/>
      <c r="N363" s="83"/>
      <c r="O363" s="83"/>
    </row>
    <row r="364" ht="15.0" customHeight="1">
      <c r="A364" s="83">
        <v>30.0</v>
      </c>
      <c r="B364" s="83" t="s">
        <v>12400</v>
      </c>
      <c r="C364" s="212" t="s">
        <v>1640</v>
      </c>
      <c r="D364" s="83"/>
      <c r="E364" s="141" t="s">
        <v>12404</v>
      </c>
      <c r="F364" s="83"/>
      <c r="G364" s="83">
        <v>3504764.0</v>
      </c>
      <c r="H364" s="177">
        <v>3504764.0</v>
      </c>
      <c r="I364" s="83">
        <v>3504764.0</v>
      </c>
      <c r="J364" s="83"/>
      <c r="K364" s="83"/>
      <c r="L364" s="83"/>
      <c r="M364" s="83"/>
      <c r="N364" s="83"/>
      <c r="O364" s="83"/>
    </row>
    <row r="365" ht="15.0" customHeight="1">
      <c r="A365" s="83">
        <v>31.0</v>
      </c>
      <c r="B365" s="83" t="s">
        <v>12414</v>
      </c>
      <c r="C365" s="212" t="s">
        <v>1640</v>
      </c>
      <c r="D365" s="83"/>
      <c r="E365" s="141" t="s">
        <v>12420</v>
      </c>
      <c r="F365" s="83"/>
      <c r="G365" s="83">
        <v>1.4305279E7</v>
      </c>
      <c r="H365" s="177">
        <v>1.4305279E7</v>
      </c>
      <c r="I365" s="83">
        <v>6305279.0</v>
      </c>
      <c r="J365" s="83">
        <v>8000000.0</v>
      </c>
      <c r="K365" s="83"/>
      <c r="L365" s="83"/>
      <c r="M365" s="83"/>
      <c r="N365" s="83"/>
      <c r="O365" s="83"/>
    </row>
    <row r="366" ht="15.0" customHeight="1">
      <c r="A366" s="83">
        <v>32.0</v>
      </c>
      <c r="B366" s="83" t="s">
        <v>12436</v>
      </c>
      <c r="C366" s="212" t="s">
        <v>1640</v>
      </c>
      <c r="D366" s="83"/>
      <c r="E366" s="141" t="s">
        <v>12442</v>
      </c>
      <c r="F366" s="83"/>
      <c r="G366" s="83">
        <v>1.0984468E7</v>
      </c>
      <c r="H366" s="177">
        <v>1.0984468E7</v>
      </c>
      <c r="I366" s="83">
        <v>1.0984468E7</v>
      </c>
      <c r="J366" s="83"/>
      <c r="K366" s="83"/>
      <c r="L366" s="83"/>
      <c r="M366" s="83"/>
      <c r="N366" s="83"/>
      <c r="O366" s="83"/>
    </row>
    <row r="367" ht="15.0" customHeight="1">
      <c r="A367" s="83">
        <v>33.0</v>
      </c>
      <c r="B367" s="83" t="s">
        <v>12457</v>
      </c>
      <c r="C367" s="212" t="s">
        <v>1640</v>
      </c>
      <c r="D367" s="83"/>
      <c r="E367" s="141" t="s">
        <v>12461</v>
      </c>
      <c r="F367" s="83"/>
      <c r="G367" s="83">
        <v>1666051.0</v>
      </c>
      <c r="H367" s="177">
        <v>1666051.0</v>
      </c>
      <c r="I367" s="83">
        <v>1666051.0</v>
      </c>
      <c r="J367" s="83"/>
      <c r="K367" s="83"/>
      <c r="L367" s="83"/>
      <c r="M367" s="83"/>
      <c r="N367" s="83"/>
      <c r="O367" s="83"/>
    </row>
    <row r="368" ht="15.0" customHeight="1">
      <c r="A368" s="83">
        <v>34.0</v>
      </c>
      <c r="B368" s="83" t="s">
        <v>12474</v>
      </c>
      <c r="C368" s="212" t="s">
        <v>1640</v>
      </c>
      <c r="D368" s="83"/>
      <c r="E368" s="141" t="s">
        <v>12480</v>
      </c>
      <c r="F368" s="83"/>
      <c r="G368" s="83">
        <v>678601.0</v>
      </c>
      <c r="H368" s="177">
        <v>678601.0</v>
      </c>
      <c r="I368" s="83">
        <v>678601.0</v>
      </c>
      <c r="J368" s="83"/>
      <c r="K368" s="83"/>
      <c r="L368" s="83"/>
      <c r="M368" s="83"/>
      <c r="N368" s="83"/>
      <c r="O368" s="83"/>
    </row>
    <row r="369">
      <c r="A369" s="83">
        <v>35.0</v>
      </c>
      <c r="B369" s="83" t="s">
        <v>12487</v>
      </c>
      <c r="C369" s="212" t="s">
        <v>1640</v>
      </c>
      <c r="D369" s="83"/>
      <c r="E369" s="83" t="s">
        <v>12490</v>
      </c>
      <c r="F369" s="83"/>
      <c r="G369" s="83">
        <v>764873.0</v>
      </c>
      <c r="H369" s="177">
        <v>764873.0</v>
      </c>
      <c r="I369" s="83">
        <v>764873.0</v>
      </c>
      <c r="J369" s="83"/>
      <c r="K369" s="83"/>
      <c r="L369" s="83"/>
      <c r="M369" s="83"/>
      <c r="N369" s="83"/>
      <c r="O369" s="83"/>
    </row>
    <row r="370" ht="15.0" customHeight="1">
      <c r="A370" s="83">
        <v>36.0</v>
      </c>
      <c r="B370" s="83" t="s">
        <v>12501</v>
      </c>
      <c r="C370" s="212" t="s">
        <v>1640</v>
      </c>
      <c r="D370" s="83"/>
      <c r="E370" s="141" t="s">
        <v>12506</v>
      </c>
      <c r="F370" s="83"/>
      <c r="G370" s="83">
        <v>2459523.0</v>
      </c>
      <c r="H370" s="177">
        <v>2459523.0</v>
      </c>
      <c r="I370" s="83">
        <v>2459523.0</v>
      </c>
      <c r="J370" s="83"/>
      <c r="K370" s="83"/>
      <c r="L370" s="83"/>
      <c r="M370" s="83"/>
      <c r="N370" s="83"/>
      <c r="O370" s="83"/>
    </row>
    <row r="371" ht="15.0" customHeight="1">
      <c r="A371" s="83">
        <v>37.0</v>
      </c>
      <c r="B371" s="83" t="s">
        <v>12514</v>
      </c>
      <c r="C371" s="212" t="s">
        <v>1640</v>
      </c>
      <c r="D371" s="83"/>
      <c r="E371" s="141" t="s">
        <v>12518</v>
      </c>
      <c r="F371" s="83"/>
      <c r="G371" s="83">
        <v>1092027.0</v>
      </c>
      <c r="H371" s="177">
        <v>1092027.0</v>
      </c>
      <c r="I371" s="83">
        <v>1092027.0</v>
      </c>
      <c r="J371" s="83"/>
      <c r="K371" s="83"/>
      <c r="L371" s="83"/>
      <c r="M371" s="83"/>
      <c r="N371" s="83"/>
      <c r="O371" s="83"/>
    </row>
    <row r="372">
      <c r="A372" s="83">
        <v>38.0</v>
      </c>
      <c r="B372" s="83" t="s">
        <v>12535</v>
      </c>
      <c r="C372" s="212" t="s">
        <v>1640</v>
      </c>
      <c r="D372" s="83"/>
      <c r="E372" s="83" t="s">
        <v>12538</v>
      </c>
      <c r="F372" s="83"/>
      <c r="G372" s="83">
        <v>31500.0</v>
      </c>
      <c r="H372" s="177">
        <v>31500.0</v>
      </c>
      <c r="I372" s="83">
        <v>31500.0</v>
      </c>
      <c r="J372" s="83"/>
      <c r="K372" s="83"/>
      <c r="L372" s="83"/>
      <c r="M372" s="83"/>
      <c r="N372" s="83"/>
      <c r="O372" s="83"/>
    </row>
    <row r="373" ht="15.0" customHeight="1">
      <c r="A373" s="83">
        <v>39.0</v>
      </c>
      <c r="B373" s="83" t="s">
        <v>12551</v>
      </c>
      <c r="C373" s="212" t="s">
        <v>1640</v>
      </c>
      <c r="D373" s="83"/>
      <c r="E373" s="141" t="s">
        <v>12556</v>
      </c>
      <c r="F373" s="83"/>
      <c r="G373" s="83">
        <v>106504.0</v>
      </c>
      <c r="H373" s="177">
        <v>106504.0</v>
      </c>
      <c r="I373" s="83">
        <v>106504.0</v>
      </c>
      <c r="J373" s="83"/>
      <c r="K373" s="83"/>
      <c r="L373" s="83"/>
      <c r="M373" s="83"/>
      <c r="N373" s="83"/>
      <c r="O373" s="83"/>
    </row>
    <row r="374">
      <c r="A374" s="83">
        <v>40.0</v>
      </c>
      <c r="B374" s="83" t="s">
        <v>12562</v>
      </c>
      <c r="C374" s="212" t="s">
        <v>1640</v>
      </c>
      <c r="D374" s="83"/>
      <c r="E374" s="83" t="s">
        <v>12567</v>
      </c>
      <c r="F374" s="83"/>
      <c r="G374" s="83">
        <v>352750.0</v>
      </c>
      <c r="H374" s="177">
        <v>352750.0</v>
      </c>
      <c r="I374" s="83">
        <v>352750.0</v>
      </c>
      <c r="J374" s="83"/>
      <c r="K374" s="83"/>
      <c r="L374" s="83"/>
      <c r="M374" s="83"/>
      <c r="N374" s="83"/>
      <c r="O374" s="83"/>
    </row>
    <row r="375">
      <c r="A375" s="83">
        <v>41.0</v>
      </c>
      <c r="B375" s="83" t="s">
        <v>12572</v>
      </c>
      <c r="C375" s="212" t="s">
        <v>1640</v>
      </c>
      <c r="D375" s="83"/>
      <c r="E375" s="83" t="s">
        <v>12577</v>
      </c>
      <c r="F375" s="83"/>
      <c r="G375" s="83">
        <v>1062236.0</v>
      </c>
      <c r="H375" s="177">
        <v>1062236.0</v>
      </c>
      <c r="I375" s="83">
        <v>1062236.0</v>
      </c>
      <c r="J375" s="83"/>
      <c r="K375" s="83"/>
      <c r="L375" s="83"/>
      <c r="M375" s="83"/>
      <c r="N375" s="83"/>
      <c r="O375" s="83"/>
    </row>
    <row r="376">
      <c r="A376" s="83">
        <v>42.0</v>
      </c>
      <c r="B376" s="83" t="s">
        <v>12585</v>
      </c>
      <c r="C376" s="212" t="s">
        <v>1640</v>
      </c>
      <c r="D376" s="83"/>
      <c r="E376" s="83" t="s">
        <v>12590</v>
      </c>
      <c r="F376" s="83"/>
      <c r="G376" s="83">
        <v>3824481.0</v>
      </c>
      <c r="H376" s="177">
        <v>3824481.0</v>
      </c>
      <c r="I376" s="83">
        <v>3824481.0</v>
      </c>
      <c r="J376" s="83"/>
      <c r="K376" s="83"/>
      <c r="L376" s="83"/>
      <c r="M376" s="83"/>
      <c r="N376" s="83"/>
      <c r="O376" s="83"/>
    </row>
    <row r="377" ht="15.0" customHeight="1">
      <c r="A377" s="83">
        <v>43.0</v>
      </c>
      <c r="B377" s="83" t="s">
        <v>12601</v>
      </c>
      <c r="C377" s="212" t="s">
        <v>1640</v>
      </c>
      <c r="D377" s="83"/>
      <c r="E377" s="141" t="s">
        <v>12604</v>
      </c>
      <c r="F377" s="83"/>
      <c r="G377" s="83">
        <v>2762550.0</v>
      </c>
      <c r="H377" s="177">
        <v>2762550.0</v>
      </c>
      <c r="I377" s="83">
        <v>2762550.0</v>
      </c>
      <c r="J377" s="83"/>
      <c r="K377" s="83"/>
      <c r="L377" s="83"/>
      <c r="M377" s="83">
        <v>2520000.0</v>
      </c>
      <c r="N377" s="83">
        <v>2520000.0</v>
      </c>
      <c r="O377" s="83"/>
    </row>
    <row r="378">
      <c r="A378" s="83">
        <v>44.0</v>
      </c>
      <c r="B378" s="83" t="s">
        <v>12611</v>
      </c>
      <c r="C378" s="212" t="s">
        <v>1640</v>
      </c>
      <c r="D378" s="83"/>
      <c r="E378" s="83" t="s">
        <v>12616</v>
      </c>
      <c r="F378" s="83"/>
      <c r="G378" s="83">
        <v>4427533.0</v>
      </c>
      <c r="H378" s="177">
        <v>4427533.0</v>
      </c>
      <c r="I378" s="83">
        <v>3787533.0</v>
      </c>
      <c r="J378" s="83">
        <v>640000.0</v>
      </c>
      <c r="K378" s="83"/>
      <c r="L378" s="83"/>
      <c r="M378" s="83">
        <v>1008000.0</v>
      </c>
      <c r="N378" s="83">
        <v>1008000.0</v>
      </c>
      <c r="O378" s="83"/>
    </row>
    <row r="379">
      <c r="A379" s="83">
        <v>45.0</v>
      </c>
      <c r="B379" s="83" t="s">
        <v>12627</v>
      </c>
      <c r="C379" s="212" t="s">
        <v>1640</v>
      </c>
      <c r="D379" s="83"/>
      <c r="E379" s="83" t="s">
        <v>12632</v>
      </c>
      <c r="F379" s="83"/>
      <c r="G379" s="83">
        <v>60167.0</v>
      </c>
      <c r="H379" s="177">
        <v>60167.0</v>
      </c>
      <c r="I379" s="83">
        <v>60167.0</v>
      </c>
      <c r="J379" s="83"/>
      <c r="K379" s="83"/>
      <c r="L379" s="83"/>
      <c r="M379" s="83"/>
      <c r="N379" s="83"/>
      <c r="O379" s="83"/>
    </row>
    <row r="380">
      <c r="A380" s="83">
        <v>46.0</v>
      </c>
      <c r="B380" s="83" t="s">
        <v>12644</v>
      </c>
      <c r="C380" s="212" t="s">
        <v>1640</v>
      </c>
      <c r="D380" s="83"/>
      <c r="E380" s="83" t="s">
        <v>12649</v>
      </c>
      <c r="F380" s="83"/>
      <c r="G380" s="83">
        <v>2219294.0</v>
      </c>
      <c r="H380" s="177">
        <v>2219294.0</v>
      </c>
      <c r="I380" s="83">
        <v>2219294.0</v>
      </c>
      <c r="J380" s="83"/>
      <c r="K380" s="83"/>
      <c r="L380" s="83"/>
      <c r="M380" s="83"/>
      <c r="N380" s="83"/>
      <c r="O380" s="83"/>
    </row>
    <row r="381">
      <c r="A381" s="83">
        <v>47.0</v>
      </c>
      <c r="B381" s="83" t="s">
        <v>12660</v>
      </c>
      <c r="C381" s="212"/>
      <c r="D381" s="83"/>
      <c r="E381" s="83" t="s">
        <v>12662</v>
      </c>
      <c r="F381" s="83"/>
      <c r="G381" s="83">
        <v>4660264.0</v>
      </c>
      <c r="H381" s="177">
        <v>4660264.0</v>
      </c>
      <c r="I381" s="83">
        <v>4660264.0</v>
      </c>
      <c r="J381" s="83"/>
      <c r="K381" s="83"/>
      <c r="L381" s="83"/>
      <c r="M381" s="83"/>
      <c r="N381" s="83"/>
      <c r="O381" s="83"/>
    </row>
    <row r="382">
      <c r="A382" s="83">
        <v>48.0</v>
      </c>
      <c r="B382" s="83" t="s">
        <v>12672</v>
      </c>
      <c r="C382" s="212"/>
      <c r="D382" s="83"/>
      <c r="E382" s="83" t="s">
        <v>12675</v>
      </c>
      <c r="F382" s="83"/>
      <c r="G382" s="83">
        <v>2249430.0</v>
      </c>
      <c r="H382" s="177">
        <v>2249430.0</v>
      </c>
      <c r="I382" s="83">
        <v>2249430.0</v>
      </c>
      <c r="J382" s="83"/>
      <c r="K382" s="83"/>
      <c r="L382" s="83"/>
      <c r="M382" s="83"/>
      <c r="N382" s="83"/>
      <c r="O382" s="83"/>
    </row>
    <row r="383" ht="15.0" customHeight="1">
      <c r="A383" s="83">
        <v>49.0</v>
      </c>
      <c r="B383" s="83" t="s">
        <v>12686</v>
      </c>
      <c r="C383" s="212"/>
      <c r="D383" s="83"/>
      <c r="E383" s="141" t="s">
        <v>12691</v>
      </c>
      <c r="F383" s="83"/>
      <c r="G383" s="83">
        <v>1385769.0</v>
      </c>
      <c r="H383" s="177">
        <v>1385769.0</v>
      </c>
      <c r="I383" s="83">
        <v>1385769.0</v>
      </c>
      <c r="J383" s="83"/>
      <c r="K383" s="83"/>
      <c r="L383" s="83"/>
      <c r="M383" s="83"/>
      <c r="N383" s="83"/>
      <c r="O383" s="83"/>
    </row>
    <row r="384" ht="15.0" customHeight="1">
      <c r="A384" s="83">
        <v>50.0</v>
      </c>
      <c r="B384" s="83" t="s">
        <v>12704</v>
      </c>
      <c r="C384" s="212"/>
      <c r="D384" s="83"/>
      <c r="E384" s="141" t="s">
        <v>12707</v>
      </c>
      <c r="F384" s="83"/>
      <c r="G384" s="83">
        <v>542349.0</v>
      </c>
      <c r="H384" s="177">
        <v>542349.0</v>
      </c>
      <c r="I384" s="83">
        <v>542349.0</v>
      </c>
      <c r="J384" s="83"/>
      <c r="K384" s="83"/>
      <c r="L384" s="83"/>
      <c r="M384" s="83"/>
      <c r="N384" s="83"/>
      <c r="O384" s="83"/>
    </row>
    <row r="385">
      <c r="A385" s="83">
        <v>51.0</v>
      </c>
      <c r="B385" s="83" t="s">
        <v>12717</v>
      </c>
      <c r="C385" s="212"/>
      <c r="D385" s="83"/>
      <c r="E385" s="83" t="s">
        <v>12720</v>
      </c>
      <c r="F385" s="83"/>
      <c r="G385" s="83">
        <v>2129264.0</v>
      </c>
      <c r="H385" s="177">
        <v>2129264.0</v>
      </c>
      <c r="I385" s="83">
        <v>2129264.0</v>
      </c>
      <c r="J385" s="83"/>
      <c r="K385" s="83"/>
      <c r="L385" s="83"/>
      <c r="M385" s="83"/>
      <c r="N385" s="83"/>
      <c r="O385" s="83"/>
    </row>
    <row r="386" ht="15.0" customHeight="1">
      <c r="A386" s="83">
        <v>52.0</v>
      </c>
      <c r="B386" s="83" t="s">
        <v>12741</v>
      </c>
      <c r="C386" s="212"/>
      <c r="D386" s="83"/>
      <c r="E386" s="141" t="s">
        <v>12744</v>
      </c>
      <c r="F386" s="83"/>
      <c r="G386" s="83">
        <v>2177170.0</v>
      </c>
      <c r="H386" s="177">
        <v>2177170.0</v>
      </c>
      <c r="I386" s="83">
        <v>2177170.0</v>
      </c>
      <c r="J386" s="83"/>
      <c r="K386" s="83"/>
      <c r="L386" s="83"/>
      <c r="M386" s="83"/>
      <c r="N386" s="83"/>
      <c r="O386" s="83"/>
    </row>
    <row r="387" ht="15.75" customHeight="1">
      <c r="A387" s="154"/>
      <c r="B387" s="154"/>
      <c r="C387" s="247"/>
      <c r="D387" s="154"/>
      <c r="E387" s="154"/>
      <c r="F387" s="154"/>
      <c r="G387" s="154"/>
      <c r="H387" s="256"/>
      <c r="I387" s="154"/>
      <c r="J387" s="154"/>
      <c r="K387" s="154"/>
      <c r="L387" s="154"/>
      <c r="M387" s="154"/>
      <c r="N387" s="154"/>
      <c r="O387" s="154"/>
    </row>
    <row r="388" ht="15.75" customHeight="1">
      <c r="A388" s="83">
        <v>53.0</v>
      </c>
      <c r="B388" s="83" t="s">
        <v>12762</v>
      </c>
      <c r="C388" s="212"/>
      <c r="D388" s="83"/>
      <c r="E388" s="83" t="s">
        <v>12765</v>
      </c>
      <c r="F388" s="83"/>
      <c r="G388" s="83">
        <v>2117541.0</v>
      </c>
      <c r="H388" s="177">
        <v>2117541.0</v>
      </c>
      <c r="I388" s="83">
        <v>2117541.0</v>
      </c>
      <c r="J388" s="83"/>
      <c r="K388" s="83"/>
      <c r="L388" s="83"/>
      <c r="M388" s="83"/>
      <c r="N388" s="83"/>
      <c r="O388" s="83"/>
    </row>
    <row r="389">
      <c r="A389" s="83">
        <v>54.0</v>
      </c>
      <c r="B389" s="83" t="s">
        <v>12775</v>
      </c>
      <c r="C389" s="212"/>
      <c r="D389" s="83"/>
      <c r="E389" s="83" t="s">
        <v>12778</v>
      </c>
      <c r="F389" s="83"/>
      <c r="G389" s="83">
        <v>1302398.0</v>
      </c>
      <c r="H389" s="177">
        <v>1302398.0</v>
      </c>
      <c r="I389" s="83">
        <v>1302398.0</v>
      </c>
      <c r="J389" s="83"/>
      <c r="K389" s="83"/>
      <c r="L389" s="83"/>
      <c r="M389" s="83"/>
      <c r="N389" s="83"/>
      <c r="O389" s="83"/>
    </row>
    <row r="390">
      <c r="A390" s="83">
        <v>55.0</v>
      </c>
      <c r="B390" s="83" t="s">
        <v>12787</v>
      </c>
      <c r="C390" s="212"/>
      <c r="D390" s="83"/>
      <c r="E390" s="83" t="s">
        <v>12790</v>
      </c>
      <c r="F390" s="83"/>
      <c r="G390" s="83">
        <v>1684564.0</v>
      </c>
      <c r="H390" s="177">
        <v>1684564.0</v>
      </c>
      <c r="I390" s="83">
        <v>1684564.0</v>
      </c>
      <c r="J390" s="83"/>
      <c r="K390" s="83"/>
      <c r="L390" s="83"/>
      <c r="M390" s="83"/>
      <c r="N390" s="83"/>
      <c r="O390" s="83"/>
    </row>
    <row r="391">
      <c r="A391" s="83">
        <v>56.0</v>
      </c>
      <c r="B391" s="83" t="s">
        <v>12801</v>
      </c>
      <c r="C391" s="212"/>
      <c r="D391" s="83"/>
      <c r="E391" s="83" t="s">
        <v>12804</v>
      </c>
      <c r="F391" s="83"/>
      <c r="G391" s="83">
        <v>1605999.0</v>
      </c>
      <c r="H391" s="177">
        <v>1605999.0</v>
      </c>
      <c r="I391" s="83">
        <v>1605999.0</v>
      </c>
      <c r="J391" s="83"/>
      <c r="K391" s="83"/>
      <c r="L391" s="83"/>
      <c r="M391" s="83"/>
      <c r="N391" s="83"/>
      <c r="O391" s="83"/>
    </row>
    <row r="392">
      <c r="A392" s="83">
        <v>57.0</v>
      </c>
      <c r="B392" s="83" t="s">
        <v>12812</v>
      </c>
      <c r="C392" s="212"/>
      <c r="D392" s="83"/>
      <c r="E392" s="83" t="s">
        <v>12815</v>
      </c>
      <c r="F392" s="83"/>
      <c r="G392" s="83">
        <v>1241624.0</v>
      </c>
      <c r="H392" s="177">
        <v>1241624.0</v>
      </c>
      <c r="I392" s="83">
        <v>1241624.0</v>
      </c>
      <c r="J392" s="83"/>
      <c r="K392" s="83"/>
      <c r="L392" s="83"/>
      <c r="M392" s="83"/>
      <c r="N392" s="83"/>
      <c r="O392" s="83"/>
    </row>
    <row r="393">
      <c r="A393" s="83">
        <v>58.0</v>
      </c>
      <c r="B393" s="83" t="s">
        <v>12826</v>
      </c>
      <c r="C393" s="212"/>
      <c r="D393" s="83"/>
      <c r="E393" s="83" t="s">
        <v>12830</v>
      </c>
      <c r="F393" s="83"/>
      <c r="G393" s="83">
        <v>879928.0</v>
      </c>
      <c r="H393" s="177">
        <v>879928.0</v>
      </c>
      <c r="I393" s="83">
        <v>879928.0</v>
      </c>
      <c r="J393" s="83"/>
      <c r="K393" s="83"/>
      <c r="L393" s="83"/>
      <c r="M393" s="83"/>
      <c r="N393" s="83"/>
      <c r="O393" s="83"/>
    </row>
    <row r="394">
      <c r="A394" s="83">
        <v>59.0</v>
      </c>
      <c r="B394" s="83" t="s">
        <v>12840</v>
      </c>
      <c r="C394" s="212"/>
      <c r="D394" s="83"/>
      <c r="E394" s="83" t="s">
        <v>12842</v>
      </c>
      <c r="F394" s="83"/>
      <c r="G394" s="83">
        <v>1895051.0</v>
      </c>
      <c r="H394" s="177">
        <v>1895051.0</v>
      </c>
      <c r="I394" s="83">
        <v>1895051.0</v>
      </c>
      <c r="J394" s="83"/>
      <c r="K394" s="83"/>
      <c r="L394" s="83"/>
      <c r="M394" s="83">
        <v>4968000.0</v>
      </c>
      <c r="N394" s="83">
        <v>4968000.0</v>
      </c>
      <c r="O394" s="83"/>
    </row>
    <row r="395" ht="15.0" customHeight="1">
      <c r="A395" s="83">
        <v>60.0</v>
      </c>
      <c r="B395" s="83" t="s">
        <v>12848</v>
      </c>
      <c r="C395" s="212"/>
      <c r="D395" s="83"/>
      <c r="E395" s="141" t="s">
        <v>12850</v>
      </c>
      <c r="F395" s="83"/>
      <c r="G395" s="83">
        <v>850000.0</v>
      </c>
      <c r="H395" s="177">
        <v>850000.0</v>
      </c>
      <c r="I395" s="83">
        <v>850000.0</v>
      </c>
      <c r="J395" s="83"/>
      <c r="K395" s="83"/>
      <c r="L395" s="83"/>
      <c r="M395" s="83">
        <v>7200000.0</v>
      </c>
      <c r="N395" s="83">
        <v>7200000.0</v>
      </c>
      <c r="O395" s="83"/>
    </row>
    <row r="396" ht="15.0" customHeight="1">
      <c r="A396" s="83">
        <v>61.0</v>
      </c>
      <c r="B396" s="83" t="s">
        <v>12861</v>
      </c>
      <c r="C396" s="212"/>
      <c r="D396" s="83"/>
      <c r="E396" s="141" t="s">
        <v>12864</v>
      </c>
      <c r="F396" s="83"/>
      <c r="G396" s="83">
        <v>1095433.0</v>
      </c>
      <c r="H396" s="177">
        <v>1095433.0</v>
      </c>
      <c r="I396" s="83">
        <v>1095433.0</v>
      </c>
      <c r="J396" s="83"/>
      <c r="K396" s="83"/>
      <c r="L396" s="83"/>
      <c r="M396" s="83"/>
      <c r="N396" s="83"/>
      <c r="O396" s="83"/>
    </row>
    <row r="397" ht="15.0" customHeight="1">
      <c r="A397" s="83">
        <v>62.0</v>
      </c>
      <c r="B397" s="83" t="s">
        <v>12874</v>
      </c>
      <c r="C397" s="212"/>
      <c r="D397" s="83"/>
      <c r="E397" s="141" t="s">
        <v>12879</v>
      </c>
      <c r="F397" s="83"/>
      <c r="G397" s="83">
        <v>850000.0</v>
      </c>
      <c r="H397" s="177">
        <v>850000.0</v>
      </c>
      <c r="I397" s="83">
        <v>850000.0</v>
      </c>
      <c r="J397" s="83"/>
      <c r="K397" s="83"/>
      <c r="L397" s="83"/>
      <c r="M397" s="83"/>
      <c r="N397" s="83"/>
      <c r="O397" s="83"/>
    </row>
    <row r="398">
      <c r="A398" s="83">
        <v>63.0</v>
      </c>
      <c r="B398" s="83" t="s">
        <v>12888</v>
      </c>
      <c r="C398" s="212"/>
      <c r="D398" s="83"/>
      <c r="E398" s="83" t="s">
        <v>12892</v>
      </c>
      <c r="F398" s="83"/>
      <c r="G398" s="83">
        <v>2550000.0</v>
      </c>
      <c r="H398" s="177">
        <v>2550000.0</v>
      </c>
      <c r="I398" s="83">
        <v>2550000.0</v>
      </c>
      <c r="J398" s="83"/>
      <c r="K398" s="83"/>
      <c r="L398" s="83"/>
      <c r="M398" s="83"/>
      <c r="N398" s="83"/>
      <c r="O398" s="83"/>
    </row>
    <row r="399">
      <c r="A399" s="83">
        <v>64.0</v>
      </c>
      <c r="B399" s="83" t="s">
        <v>12899</v>
      </c>
      <c r="C399" s="212"/>
      <c r="D399" s="83"/>
      <c r="E399" s="83" t="s">
        <v>12903</v>
      </c>
      <c r="F399" s="83"/>
      <c r="G399" s="83">
        <v>1275000.0</v>
      </c>
      <c r="H399" s="177">
        <v>1275000.0</v>
      </c>
      <c r="I399" s="83">
        <v>1275000.0</v>
      </c>
      <c r="J399" s="83"/>
      <c r="K399" s="83"/>
      <c r="L399" s="83"/>
      <c r="M399" s="83"/>
      <c r="N399" s="83"/>
      <c r="O399" s="83"/>
    </row>
    <row r="400" ht="15.0" customHeight="1">
      <c r="A400" s="83">
        <v>65.0</v>
      </c>
      <c r="B400" s="83" t="s">
        <v>12912</v>
      </c>
      <c r="C400" s="212"/>
      <c r="D400" s="83"/>
      <c r="E400" s="141" t="s">
        <v>12917</v>
      </c>
      <c r="F400" s="83"/>
      <c r="G400" s="83">
        <v>5776007.0</v>
      </c>
      <c r="H400" s="177">
        <v>5776007.0</v>
      </c>
      <c r="I400" s="83">
        <v>4176007.0</v>
      </c>
      <c r="J400" s="83">
        <v>1600000.0</v>
      </c>
      <c r="K400" s="83"/>
      <c r="L400" s="83"/>
      <c r="M400" s="83">
        <v>1296000.0</v>
      </c>
      <c r="N400" s="83">
        <v>1296000.0</v>
      </c>
      <c r="O400" s="83"/>
    </row>
    <row r="401" ht="15.0" customHeight="1">
      <c r="A401" s="83">
        <v>66.0</v>
      </c>
      <c r="B401" s="83" t="s">
        <v>12926</v>
      </c>
      <c r="C401" s="212"/>
      <c r="D401" s="83"/>
      <c r="E401" s="141" t="s">
        <v>12932</v>
      </c>
      <c r="F401" s="83"/>
      <c r="G401" s="83">
        <v>7534616.0</v>
      </c>
      <c r="H401" s="177">
        <v>7534616.0</v>
      </c>
      <c r="I401" s="83">
        <v>7534616.0</v>
      </c>
      <c r="J401" s="83"/>
      <c r="K401" s="83"/>
      <c r="L401" s="83"/>
      <c r="M401" s="83"/>
      <c r="N401" s="83"/>
      <c r="O401" s="83"/>
    </row>
    <row r="402">
      <c r="A402" s="83">
        <v>67.0</v>
      </c>
      <c r="B402" s="83" t="s">
        <v>12942</v>
      </c>
      <c r="C402" s="212"/>
      <c r="D402" s="83"/>
      <c r="E402" s="83" t="s">
        <v>12947</v>
      </c>
      <c r="F402" s="83"/>
      <c r="G402" s="83">
        <v>2354114.0</v>
      </c>
      <c r="H402" s="177">
        <v>2354114.0</v>
      </c>
      <c r="I402" s="83">
        <v>2354114.0</v>
      </c>
      <c r="J402" s="83"/>
      <c r="K402" s="83"/>
      <c r="L402" s="83"/>
      <c r="M402" s="83"/>
      <c r="N402" s="83"/>
      <c r="O402" s="83"/>
    </row>
    <row r="403" ht="15.0" customHeight="1">
      <c r="A403" s="83">
        <v>68.0</v>
      </c>
      <c r="B403" s="83" t="s">
        <v>12959</v>
      </c>
      <c r="C403" s="212"/>
      <c r="D403" s="83"/>
      <c r="E403" s="141" t="s">
        <v>12962</v>
      </c>
      <c r="F403" s="83"/>
      <c r="G403" s="83">
        <v>688586.0</v>
      </c>
      <c r="H403" s="177">
        <v>688586.0</v>
      </c>
      <c r="I403" s="83">
        <v>688586.0</v>
      </c>
      <c r="J403" s="83"/>
      <c r="K403" s="83"/>
      <c r="L403" s="83"/>
      <c r="M403" s="83"/>
      <c r="N403" s="83"/>
      <c r="O403" s="83"/>
    </row>
    <row r="404" ht="15.0" customHeight="1">
      <c r="A404" s="83">
        <v>69.0</v>
      </c>
      <c r="B404" s="83" t="s">
        <v>12969</v>
      </c>
      <c r="C404" s="212"/>
      <c r="D404" s="83"/>
      <c r="E404" s="141" t="s">
        <v>12973</v>
      </c>
      <c r="F404" s="83"/>
      <c r="G404" s="83">
        <v>3499836.0</v>
      </c>
      <c r="H404" s="177">
        <v>3499836.0</v>
      </c>
      <c r="I404" s="83">
        <v>3499836.0</v>
      </c>
      <c r="J404" s="83"/>
      <c r="K404" s="83"/>
      <c r="L404" s="83"/>
      <c r="M404" s="83"/>
      <c r="N404" s="83"/>
      <c r="O404" s="83"/>
    </row>
    <row r="405" ht="15.0" customHeight="1">
      <c r="A405" s="83">
        <v>70.0</v>
      </c>
      <c r="B405" s="83" t="s">
        <v>12979</v>
      </c>
      <c r="C405" s="212"/>
      <c r="D405" s="83" t="s">
        <v>1714</v>
      </c>
      <c r="E405" s="141" t="s">
        <v>12983</v>
      </c>
      <c r="F405" s="83"/>
      <c r="G405" s="83">
        <v>840216.0</v>
      </c>
      <c r="H405" s="177">
        <v>840216.0</v>
      </c>
      <c r="I405" s="83">
        <v>840216.0</v>
      </c>
      <c r="J405" s="83"/>
      <c r="K405" s="83"/>
      <c r="L405" s="83"/>
      <c r="M405" s="83"/>
      <c r="N405" s="83"/>
      <c r="O405" s="83"/>
    </row>
    <row r="406" ht="15.0" customHeight="1">
      <c r="A406" s="83">
        <v>71.0</v>
      </c>
      <c r="B406" s="83" t="s">
        <v>12991</v>
      </c>
      <c r="C406" s="212"/>
      <c r="D406" s="83"/>
      <c r="E406" s="141" t="s">
        <v>12997</v>
      </c>
      <c r="F406" s="83"/>
      <c r="G406" s="83">
        <v>2636230.0</v>
      </c>
      <c r="H406" s="177">
        <v>2636230.0</v>
      </c>
      <c r="I406" s="83">
        <v>2636230.0</v>
      </c>
      <c r="J406" s="83"/>
      <c r="K406" s="83"/>
      <c r="L406" s="83"/>
      <c r="M406" s="83"/>
      <c r="N406" s="83"/>
      <c r="O406" s="83"/>
    </row>
    <row r="407" ht="15.0" customHeight="1">
      <c r="A407" s="83">
        <v>72.0</v>
      </c>
      <c r="B407" s="83" t="s">
        <v>13005</v>
      </c>
      <c r="C407" s="212"/>
      <c r="D407" s="83"/>
      <c r="E407" s="141" t="s">
        <v>13011</v>
      </c>
      <c r="F407" s="83"/>
      <c r="G407" s="83">
        <v>786850.0</v>
      </c>
      <c r="H407" s="177">
        <v>786850.0</v>
      </c>
      <c r="I407" s="83">
        <v>786850.0</v>
      </c>
      <c r="J407" s="83"/>
      <c r="K407" s="83"/>
      <c r="L407" s="83"/>
      <c r="M407" s="83"/>
      <c r="N407" s="83"/>
      <c r="O407" s="83"/>
    </row>
    <row r="408" ht="15.0" customHeight="1">
      <c r="A408" s="83">
        <v>73.0</v>
      </c>
      <c r="B408" s="83" t="s">
        <v>13024</v>
      </c>
      <c r="C408" s="212"/>
      <c r="D408" s="83"/>
      <c r="E408" s="141" t="s">
        <v>13030</v>
      </c>
      <c r="F408" s="83"/>
      <c r="G408" s="83">
        <v>964013.0</v>
      </c>
      <c r="H408" s="177">
        <v>964013.0</v>
      </c>
      <c r="I408" s="83">
        <v>964013.0</v>
      </c>
      <c r="J408" s="83"/>
      <c r="K408" s="83"/>
      <c r="L408" s="83"/>
      <c r="M408" s="83"/>
      <c r="N408" s="83"/>
      <c r="O408" s="83"/>
    </row>
    <row r="409" ht="15.0" customHeight="1">
      <c r="A409" s="83">
        <v>74.0</v>
      </c>
      <c r="B409" s="83" t="s">
        <v>13041</v>
      </c>
      <c r="C409" s="212"/>
      <c r="D409" s="83"/>
      <c r="E409" s="141" t="s">
        <v>13047</v>
      </c>
      <c r="F409" s="83"/>
      <c r="G409" s="83">
        <v>1562245.0</v>
      </c>
      <c r="H409" s="177">
        <v>1562245.0</v>
      </c>
      <c r="I409" s="83">
        <v>1562245.0</v>
      </c>
      <c r="J409" s="83"/>
      <c r="K409" s="83"/>
      <c r="L409" s="83"/>
      <c r="M409" s="83"/>
      <c r="N409" s="83"/>
      <c r="O409" s="83"/>
    </row>
    <row r="410" ht="15.0" customHeight="1">
      <c r="A410" s="83">
        <v>75.0</v>
      </c>
      <c r="B410" s="83" t="s">
        <v>13056</v>
      </c>
      <c r="C410" s="212"/>
      <c r="D410" s="83"/>
      <c r="E410" s="141" t="s">
        <v>13061</v>
      </c>
      <c r="F410" s="83"/>
      <c r="G410" s="83">
        <v>3820206.0</v>
      </c>
      <c r="H410" s="177">
        <v>3820206.0</v>
      </c>
      <c r="I410" s="83">
        <v>2540206.0</v>
      </c>
      <c r="J410" s="83">
        <v>1280000.0</v>
      </c>
      <c r="K410" s="83"/>
      <c r="L410" s="83"/>
      <c r="M410" s="83">
        <v>1008000.0</v>
      </c>
      <c r="N410" s="83">
        <v>1008000.0</v>
      </c>
      <c r="O410" s="83"/>
    </row>
    <row r="411" ht="15.0" customHeight="1">
      <c r="A411" s="83">
        <v>76.0</v>
      </c>
      <c r="B411" s="83" t="s">
        <v>13077</v>
      </c>
      <c r="C411" s="212"/>
      <c r="D411" s="83"/>
      <c r="E411" s="141" t="s">
        <v>13081</v>
      </c>
      <c r="F411" s="83"/>
      <c r="G411" s="83">
        <v>1.1190179E7</v>
      </c>
      <c r="H411" s="177">
        <v>1.1190179E7</v>
      </c>
      <c r="I411" s="83">
        <v>1.1190179E7</v>
      </c>
      <c r="J411" s="83"/>
      <c r="K411" s="83"/>
      <c r="L411" s="83"/>
      <c r="M411" s="83"/>
      <c r="N411" s="83"/>
      <c r="O411" s="83"/>
    </row>
    <row r="412">
      <c r="A412" s="83">
        <v>77.0</v>
      </c>
      <c r="B412" s="83" t="s">
        <v>13097</v>
      </c>
      <c r="C412" s="212"/>
      <c r="D412" s="83"/>
      <c r="E412" s="83" t="s">
        <v>13101</v>
      </c>
      <c r="F412" s="83"/>
      <c r="G412" s="83">
        <v>6981022.0</v>
      </c>
      <c r="H412" s="177">
        <v>6981022.0</v>
      </c>
      <c r="I412" s="83">
        <v>6341022.0</v>
      </c>
      <c r="J412" s="83">
        <v>640000.0</v>
      </c>
      <c r="K412" s="83"/>
      <c r="L412" s="83"/>
      <c r="M412" s="83"/>
      <c r="N412" s="83"/>
      <c r="O412" s="83"/>
    </row>
    <row r="413" ht="15.0" customHeight="1">
      <c r="A413" s="83">
        <v>78.0</v>
      </c>
      <c r="B413" s="83" t="s">
        <v>13113</v>
      </c>
      <c r="C413" s="212"/>
      <c r="D413" s="83"/>
      <c r="E413" s="141" t="s">
        <v>13116</v>
      </c>
      <c r="F413" s="83"/>
      <c r="G413" s="83">
        <v>1659717.0</v>
      </c>
      <c r="H413" s="177">
        <v>1659717.0</v>
      </c>
      <c r="I413" s="83">
        <v>1659717.0</v>
      </c>
      <c r="J413" s="83"/>
      <c r="K413" s="83"/>
      <c r="L413" s="83"/>
      <c r="M413" s="83"/>
      <c r="N413" s="83"/>
      <c r="O413" s="83"/>
    </row>
    <row r="414" ht="15.0" customHeight="1">
      <c r="A414" s="83">
        <v>79.0</v>
      </c>
      <c r="B414" s="83" t="s">
        <v>13134</v>
      </c>
      <c r="C414" s="212"/>
      <c r="D414" s="83"/>
      <c r="E414" s="141" t="s">
        <v>13139</v>
      </c>
      <c r="F414" s="83"/>
      <c r="G414" s="83">
        <v>2124999.0</v>
      </c>
      <c r="H414" s="177">
        <v>2124999.0</v>
      </c>
      <c r="I414" s="83">
        <v>2124999.0</v>
      </c>
      <c r="J414" s="83"/>
      <c r="K414" s="83"/>
      <c r="L414" s="83"/>
      <c r="M414" s="83"/>
      <c r="N414" s="83"/>
      <c r="O414" s="83"/>
    </row>
    <row r="415" ht="15.0" customHeight="1">
      <c r="A415" s="83">
        <v>80.0</v>
      </c>
      <c r="B415" s="83" t="s">
        <v>13150</v>
      </c>
      <c r="C415" s="212"/>
      <c r="D415" s="83"/>
      <c r="E415" s="141" t="s">
        <v>13154</v>
      </c>
      <c r="F415" s="83"/>
      <c r="G415" s="83">
        <v>1186333.0</v>
      </c>
      <c r="H415" s="177">
        <v>1186333.0</v>
      </c>
      <c r="I415" s="83">
        <v>1186333.0</v>
      </c>
      <c r="J415" s="83"/>
      <c r="K415" s="83"/>
      <c r="L415" s="83"/>
      <c r="M415" s="83"/>
      <c r="N415" s="83"/>
      <c r="O415" s="83"/>
    </row>
    <row r="416" ht="15.0" customHeight="1">
      <c r="A416" s="83">
        <v>81.0</v>
      </c>
      <c r="B416" s="83" t="s">
        <v>13159</v>
      </c>
      <c r="C416" s="212"/>
      <c r="D416" s="83"/>
      <c r="E416" s="141" t="s">
        <v>13162</v>
      </c>
      <c r="F416" s="83"/>
      <c r="G416" s="83">
        <v>4168832.0</v>
      </c>
      <c r="H416" s="177">
        <v>4168832.0</v>
      </c>
      <c r="I416" s="83">
        <v>4168832.0</v>
      </c>
      <c r="J416" s="83"/>
      <c r="K416" s="83"/>
      <c r="L416" s="83"/>
      <c r="M416" s="83"/>
      <c r="N416" s="83"/>
      <c r="O416" s="83"/>
    </row>
    <row r="417" ht="15.0" customHeight="1">
      <c r="A417" s="83">
        <v>82.0</v>
      </c>
      <c r="B417" s="83" t="s">
        <v>13170</v>
      </c>
      <c r="C417" s="212"/>
      <c r="D417" s="83"/>
      <c r="E417" s="141" t="s">
        <v>13174</v>
      </c>
      <c r="F417" s="83"/>
      <c r="G417" s="83">
        <v>1274999.0</v>
      </c>
      <c r="H417" s="177">
        <v>1274999.0</v>
      </c>
      <c r="I417" s="83">
        <v>1274999.0</v>
      </c>
      <c r="J417" s="83"/>
      <c r="K417" s="83"/>
      <c r="L417" s="83"/>
      <c r="M417" s="83"/>
      <c r="N417" s="83"/>
      <c r="O417" s="83"/>
    </row>
    <row r="418">
      <c r="A418" s="83">
        <v>83.0</v>
      </c>
      <c r="B418" s="83" t="s">
        <v>13184</v>
      </c>
      <c r="C418" s="212"/>
      <c r="D418" s="83"/>
      <c r="E418" s="83" t="s">
        <v>13188</v>
      </c>
      <c r="F418" s="83"/>
      <c r="G418" s="83">
        <v>2289700.0</v>
      </c>
      <c r="H418" s="177">
        <v>2289700.0</v>
      </c>
      <c r="I418" s="83">
        <v>2289700.0</v>
      </c>
      <c r="J418" s="83"/>
      <c r="K418" s="83"/>
      <c r="L418" s="83"/>
      <c r="M418" s="83"/>
      <c r="N418" s="83"/>
      <c r="O418" s="83"/>
    </row>
    <row r="419">
      <c r="A419" s="83">
        <v>84.0</v>
      </c>
      <c r="B419" s="83" t="s">
        <v>13202</v>
      </c>
      <c r="C419" s="212"/>
      <c r="D419" s="83"/>
      <c r="E419" s="83" t="s">
        <v>13206</v>
      </c>
      <c r="F419" s="83"/>
      <c r="G419" s="83">
        <v>1699999.0</v>
      </c>
      <c r="H419" s="177">
        <v>1699999.0</v>
      </c>
      <c r="I419" s="83">
        <v>1699999.0</v>
      </c>
      <c r="J419" s="83"/>
      <c r="K419" s="83"/>
      <c r="L419" s="83"/>
      <c r="M419" s="83"/>
      <c r="N419" s="83"/>
      <c r="O419" s="83"/>
    </row>
    <row r="420" ht="15.75" customHeight="1">
      <c r="A420" s="154"/>
      <c r="B420" s="154"/>
      <c r="C420" s="247"/>
      <c r="D420" s="154"/>
      <c r="E420" s="154"/>
      <c r="F420" s="154"/>
      <c r="G420" s="154"/>
      <c r="H420" s="256"/>
      <c r="I420" s="154"/>
      <c r="J420" s="154"/>
      <c r="K420" s="154"/>
      <c r="L420" s="154"/>
      <c r="M420" s="154"/>
      <c r="N420" s="154"/>
      <c r="O420" s="154"/>
    </row>
    <row r="421" ht="15.75" customHeight="1">
      <c r="A421" s="83">
        <v>85.0</v>
      </c>
      <c r="B421" s="83" t="s">
        <v>13232</v>
      </c>
      <c r="C421" s="212"/>
      <c r="D421" s="83"/>
      <c r="E421" s="141" t="s">
        <v>13235</v>
      </c>
      <c r="F421" s="83"/>
      <c r="G421" s="83">
        <v>1700000.0</v>
      </c>
      <c r="H421" s="177">
        <v>1700000.0</v>
      </c>
      <c r="I421" s="83">
        <v>1700000.0</v>
      </c>
      <c r="J421" s="83"/>
      <c r="K421" s="83"/>
      <c r="L421" s="83"/>
      <c r="M421" s="83"/>
      <c r="N421" s="83"/>
      <c r="O421" s="83"/>
    </row>
    <row r="422">
      <c r="A422" s="83">
        <v>86.0</v>
      </c>
      <c r="B422" s="83" t="s">
        <v>13244</v>
      </c>
      <c r="C422" s="212"/>
      <c r="D422" s="83"/>
      <c r="E422" s="83" t="s">
        <v>13247</v>
      </c>
      <c r="F422" s="83"/>
      <c r="G422" s="83">
        <v>723155.0</v>
      </c>
      <c r="H422" s="177">
        <v>723155.0</v>
      </c>
      <c r="I422" s="83">
        <v>723155.0</v>
      </c>
      <c r="J422" s="83"/>
      <c r="K422" s="83"/>
      <c r="L422" s="83"/>
      <c r="M422" s="83"/>
      <c r="N422" s="83"/>
      <c r="O422" s="83"/>
    </row>
    <row r="423" ht="15.0" customHeight="1">
      <c r="A423" s="83">
        <v>87.0</v>
      </c>
      <c r="B423" s="83" t="s">
        <v>13260</v>
      </c>
      <c r="C423" s="212"/>
      <c r="D423" s="83"/>
      <c r="E423" s="141" t="s">
        <v>13264</v>
      </c>
      <c r="F423" s="83"/>
      <c r="G423" s="83">
        <v>880585.0</v>
      </c>
      <c r="H423" s="177">
        <v>880585.0</v>
      </c>
      <c r="I423" s="83">
        <v>880585.0</v>
      </c>
      <c r="J423" s="83"/>
      <c r="K423" s="83"/>
      <c r="L423" s="83"/>
      <c r="M423" s="83"/>
      <c r="N423" s="83"/>
      <c r="O423" s="83"/>
    </row>
    <row r="424" ht="15.0" customHeight="1">
      <c r="A424" s="83">
        <v>88.0</v>
      </c>
      <c r="B424" s="83" t="s">
        <v>13276</v>
      </c>
      <c r="C424" s="212"/>
      <c r="D424" s="83"/>
      <c r="E424" s="141" t="s">
        <v>13280</v>
      </c>
      <c r="F424" s="83"/>
      <c r="G424" s="83">
        <v>2125000.0</v>
      </c>
      <c r="H424" s="177">
        <v>2125000.0</v>
      </c>
      <c r="I424" s="83">
        <v>2125000.0</v>
      </c>
      <c r="J424" s="83"/>
      <c r="K424" s="83"/>
      <c r="L424" s="83"/>
      <c r="M424" s="83"/>
      <c r="N424" s="83"/>
      <c r="O424" s="83"/>
    </row>
    <row r="425" ht="15.0" customHeight="1">
      <c r="A425" s="83">
        <v>89.0</v>
      </c>
      <c r="B425" s="83" t="s">
        <v>13292</v>
      </c>
      <c r="C425" s="212"/>
      <c r="D425" s="83"/>
      <c r="E425" s="141" t="s">
        <v>13295</v>
      </c>
      <c r="F425" s="83"/>
      <c r="G425" s="83">
        <v>1257944.0</v>
      </c>
      <c r="H425" s="177">
        <v>1257944.0</v>
      </c>
      <c r="I425" s="83">
        <v>1257944.0</v>
      </c>
      <c r="J425" s="83"/>
      <c r="K425" s="83"/>
      <c r="L425" s="83"/>
      <c r="M425" s="83"/>
      <c r="N425" s="83"/>
      <c r="O425" s="83"/>
    </row>
    <row r="426">
      <c r="A426" s="83">
        <v>90.0</v>
      </c>
      <c r="B426" s="83" t="s">
        <v>13306</v>
      </c>
      <c r="C426" s="212">
        <v>120.0</v>
      </c>
      <c r="D426" s="83"/>
      <c r="E426" s="83" t="s">
        <v>13311</v>
      </c>
      <c r="F426" s="83"/>
      <c r="G426" s="83">
        <v>1248207.0</v>
      </c>
      <c r="H426" s="177">
        <v>1248207.0</v>
      </c>
      <c r="I426" s="83">
        <v>1248207.0</v>
      </c>
      <c r="J426" s="83"/>
      <c r="K426" s="83"/>
      <c r="L426" s="83"/>
      <c r="M426" s="83"/>
      <c r="N426" s="83"/>
      <c r="O426" s="83"/>
    </row>
    <row r="427" ht="15.0" customHeight="1">
      <c r="A427" s="83">
        <v>91.0</v>
      </c>
      <c r="B427" s="83" t="s">
        <v>13321</v>
      </c>
      <c r="C427" s="212" t="s">
        <v>4596</v>
      </c>
      <c r="D427" s="83"/>
      <c r="E427" s="141" t="s">
        <v>13327</v>
      </c>
      <c r="F427" s="83"/>
      <c r="G427" s="83">
        <v>1201636.0</v>
      </c>
      <c r="H427" s="177">
        <v>1201636.0</v>
      </c>
      <c r="I427" s="83">
        <v>1201636.0</v>
      </c>
      <c r="J427" s="83"/>
      <c r="K427" s="83"/>
      <c r="L427" s="83"/>
      <c r="M427" s="83"/>
      <c r="N427" s="83"/>
      <c r="O427" s="83"/>
    </row>
    <row r="428">
      <c r="A428" s="83">
        <v>92.0</v>
      </c>
      <c r="B428" s="83" t="s">
        <v>13338</v>
      </c>
      <c r="C428" s="212">
        <v>120.0</v>
      </c>
      <c r="D428" s="83"/>
      <c r="E428" s="83" t="s">
        <v>13342</v>
      </c>
      <c r="F428" s="83"/>
      <c r="G428" s="83">
        <v>1268583.0</v>
      </c>
      <c r="H428" s="177">
        <v>1268583.0</v>
      </c>
      <c r="I428" s="83">
        <v>1268583.0</v>
      </c>
      <c r="J428" s="83"/>
      <c r="K428" s="83"/>
      <c r="L428" s="83"/>
      <c r="M428" s="83"/>
      <c r="N428" s="83"/>
      <c r="O428" s="83"/>
    </row>
    <row r="429">
      <c r="A429" s="83">
        <v>93.0</v>
      </c>
      <c r="B429" s="83" t="s">
        <v>13351</v>
      </c>
      <c r="C429" s="212">
        <v>122.0</v>
      </c>
      <c r="D429" s="83"/>
      <c r="E429" s="83" t="s">
        <v>13355</v>
      </c>
      <c r="F429" s="83"/>
      <c r="G429" s="83">
        <v>1018681.0</v>
      </c>
      <c r="H429" s="177">
        <v>1018681.0</v>
      </c>
      <c r="I429" s="83">
        <v>1018681.0</v>
      </c>
      <c r="J429" s="83"/>
      <c r="K429" s="83"/>
      <c r="L429" s="83"/>
      <c r="M429" s="83"/>
      <c r="N429" s="83"/>
      <c r="O429" s="83"/>
    </row>
    <row r="430">
      <c r="A430" s="83">
        <v>94.0</v>
      </c>
      <c r="B430" s="83" t="s">
        <v>13366</v>
      </c>
      <c r="C430" s="212"/>
      <c r="D430" s="83"/>
      <c r="E430" s="83" t="s">
        <v>13369</v>
      </c>
      <c r="F430" s="83"/>
      <c r="G430" s="83">
        <v>926392.0</v>
      </c>
      <c r="H430" s="177">
        <v>926392.0</v>
      </c>
      <c r="I430" s="83">
        <v>926392.0</v>
      </c>
      <c r="J430" s="83"/>
      <c r="K430" s="83"/>
      <c r="L430" s="83"/>
      <c r="M430" s="83"/>
      <c r="N430" s="83"/>
      <c r="O430" s="83"/>
    </row>
    <row r="431" ht="15.0" customHeight="1">
      <c r="A431" s="83">
        <v>95.0</v>
      </c>
      <c r="B431" s="83" t="s">
        <v>13377</v>
      </c>
      <c r="C431" s="212"/>
      <c r="D431" s="83"/>
      <c r="E431" s="141" t="s">
        <v>13381</v>
      </c>
      <c r="F431" s="83"/>
      <c r="G431" s="83">
        <v>737339.0</v>
      </c>
      <c r="H431" s="177">
        <v>737339.0</v>
      </c>
      <c r="I431" s="83">
        <v>737339.0</v>
      </c>
      <c r="J431" s="83"/>
      <c r="K431" s="83"/>
      <c r="L431" s="83"/>
      <c r="M431" s="83"/>
      <c r="N431" s="83"/>
      <c r="O431" s="83"/>
    </row>
    <row r="432" ht="15.0" customHeight="1">
      <c r="A432" s="83">
        <v>96.0</v>
      </c>
      <c r="B432" s="83" t="s">
        <v>13388</v>
      </c>
      <c r="C432" s="212"/>
      <c r="D432" s="83"/>
      <c r="E432" s="141" t="s">
        <v>13391</v>
      </c>
      <c r="F432" s="83"/>
      <c r="G432" s="83">
        <v>1274069.0</v>
      </c>
      <c r="H432" s="177">
        <v>1274069.0</v>
      </c>
      <c r="I432" s="83">
        <v>1274069.0</v>
      </c>
      <c r="J432" s="83"/>
      <c r="K432" s="83"/>
      <c r="L432" s="83"/>
      <c r="M432" s="83"/>
      <c r="N432" s="83"/>
      <c r="O432" s="83"/>
    </row>
    <row r="433">
      <c r="A433" s="83">
        <v>97.0</v>
      </c>
      <c r="B433" s="83" t="s">
        <v>13401</v>
      </c>
      <c r="C433" s="212">
        <v>132.0</v>
      </c>
      <c r="D433" s="83"/>
      <c r="E433" s="83" t="s">
        <v>13405</v>
      </c>
      <c r="F433" s="83"/>
      <c r="G433" s="83">
        <v>687290.0</v>
      </c>
      <c r="H433" s="177">
        <v>687290.0</v>
      </c>
      <c r="I433" s="83">
        <v>687290.0</v>
      </c>
      <c r="J433" s="83"/>
      <c r="K433" s="83"/>
      <c r="L433" s="83"/>
      <c r="M433" s="83"/>
      <c r="N433" s="83"/>
      <c r="O433" s="83"/>
    </row>
    <row r="434" ht="15.0" customHeight="1">
      <c r="A434" s="83">
        <v>98.0</v>
      </c>
      <c r="B434" s="83" t="s">
        <v>13418</v>
      </c>
      <c r="C434" s="212"/>
      <c r="D434" s="83"/>
      <c r="E434" s="141" t="s">
        <v>13422</v>
      </c>
      <c r="F434" s="83"/>
      <c r="G434" s="83">
        <v>6489535.0</v>
      </c>
      <c r="H434" s="177">
        <v>6489535.0</v>
      </c>
      <c r="I434" s="83">
        <v>6489535.0</v>
      </c>
      <c r="J434" s="83"/>
      <c r="K434" s="83"/>
      <c r="L434" s="83"/>
      <c r="M434" s="83"/>
      <c r="N434" s="83"/>
      <c r="O434" s="83"/>
    </row>
    <row r="435" ht="15.0" customHeight="1">
      <c r="A435" s="83">
        <v>99.0</v>
      </c>
      <c r="B435" s="83" t="s">
        <v>13435</v>
      </c>
      <c r="C435" s="212"/>
      <c r="D435" s="83"/>
      <c r="E435" s="141" t="s">
        <v>13438</v>
      </c>
      <c r="F435" s="83"/>
      <c r="G435" s="83">
        <v>1066276.0</v>
      </c>
      <c r="H435" s="177">
        <v>1066276.0</v>
      </c>
      <c r="I435" s="83">
        <v>1066276.0</v>
      </c>
      <c r="J435" s="83"/>
      <c r="K435" s="83"/>
      <c r="L435" s="83"/>
      <c r="M435" s="83"/>
      <c r="N435" s="83"/>
      <c r="O435" s="83"/>
    </row>
    <row r="436" ht="15.0" customHeight="1">
      <c r="A436" s="83">
        <v>100.0</v>
      </c>
      <c r="B436" s="83" t="s">
        <v>13448</v>
      </c>
      <c r="C436" s="212"/>
      <c r="D436" s="83"/>
      <c r="E436" s="141" t="s">
        <v>13453</v>
      </c>
      <c r="F436" s="83"/>
      <c r="G436" s="83">
        <v>627851.0</v>
      </c>
      <c r="H436" s="177">
        <v>627851.0</v>
      </c>
      <c r="I436" s="83">
        <v>627851.0</v>
      </c>
      <c r="J436" s="83"/>
      <c r="K436" s="83"/>
      <c r="L436" s="83"/>
      <c r="M436" s="83"/>
      <c r="N436" s="83"/>
      <c r="O436" s="83"/>
    </row>
    <row r="437" ht="15.0" customHeight="1">
      <c r="A437" s="83">
        <v>101.0</v>
      </c>
      <c r="B437" s="83" t="s">
        <v>13460</v>
      </c>
      <c r="C437" s="212"/>
      <c r="D437" s="83"/>
      <c r="E437" s="141" t="s">
        <v>13464</v>
      </c>
      <c r="F437" s="83"/>
      <c r="G437" s="83">
        <v>1484972.0</v>
      </c>
      <c r="H437" s="177">
        <v>1484972.0</v>
      </c>
      <c r="I437" s="83">
        <v>1484972.0</v>
      </c>
      <c r="J437" s="83"/>
      <c r="K437" s="83"/>
      <c r="L437" s="83"/>
      <c r="M437" s="83"/>
      <c r="N437" s="83"/>
      <c r="O437" s="83"/>
    </row>
    <row r="438" ht="15.0" customHeight="1">
      <c r="A438" s="83">
        <v>102.0</v>
      </c>
      <c r="B438" s="83" t="s">
        <v>13472</v>
      </c>
      <c r="C438" s="212"/>
      <c r="D438" s="83"/>
      <c r="E438" s="141" t="s">
        <v>13476</v>
      </c>
      <c r="F438" s="83"/>
      <c r="G438" s="83">
        <v>5084664.0</v>
      </c>
      <c r="H438" s="177">
        <v>5084664.0</v>
      </c>
      <c r="I438" s="83">
        <v>3164664.0</v>
      </c>
      <c r="J438" s="83">
        <v>1920000.0</v>
      </c>
      <c r="K438" s="83"/>
      <c r="L438" s="83"/>
      <c r="M438" s="83"/>
      <c r="N438" s="83"/>
      <c r="O438" s="83"/>
    </row>
    <row r="439" ht="15.0" customHeight="1">
      <c r="A439" s="83">
        <v>103.0</v>
      </c>
      <c r="B439" s="83" t="s">
        <v>13486</v>
      </c>
      <c r="C439" s="212"/>
      <c r="D439" s="83"/>
      <c r="E439" s="141" t="s">
        <v>13490</v>
      </c>
      <c r="F439" s="83"/>
      <c r="G439" s="83">
        <v>3585386.0</v>
      </c>
      <c r="H439" s="177">
        <v>3585386.0</v>
      </c>
      <c r="I439" s="83">
        <v>1985386.0</v>
      </c>
      <c r="J439" s="83">
        <v>1600000.0</v>
      </c>
      <c r="K439" s="83"/>
      <c r="L439" s="83"/>
      <c r="M439" s="83">
        <v>1296000.0</v>
      </c>
      <c r="N439" s="83">
        <v>1296000.0</v>
      </c>
      <c r="O439" s="83"/>
    </row>
    <row r="440" ht="15.0" customHeight="1">
      <c r="A440" s="83">
        <v>104.0</v>
      </c>
      <c r="B440" s="83" t="s">
        <v>13504</v>
      </c>
      <c r="C440" s="212"/>
      <c r="D440" s="83"/>
      <c r="E440" s="141" t="s">
        <v>13508</v>
      </c>
      <c r="F440" s="83"/>
      <c r="G440" s="83">
        <v>1401680.0</v>
      </c>
      <c r="H440" s="177">
        <v>1401680.0</v>
      </c>
      <c r="I440" s="83">
        <v>1401680.0</v>
      </c>
      <c r="J440" s="83"/>
      <c r="K440" s="83"/>
      <c r="L440" s="83"/>
      <c r="M440" s="83"/>
      <c r="N440" s="83"/>
      <c r="O440" s="83"/>
    </row>
    <row r="441" ht="15.0" customHeight="1">
      <c r="A441" s="83">
        <v>105.0</v>
      </c>
      <c r="B441" s="83" t="s">
        <v>13516</v>
      </c>
      <c r="C441" s="212"/>
      <c r="D441" s="83"/>
      <c r="E441" s="141" t="s">
        <v>13521</v>
      </c>
      <c r="F441" s="83"/>
      <c r="G441" s="83">
        <v>1533761.0</v>
      </c>
      <c r="H441" s="177">
        <v>1533761.0</v>
      </c>
      <c r="I441" s="83">
        <v>1533761.0</v>
      </c>
      <c r="J441" s="83"/>
      <c r="K441" s="83"/>
      <c r="L441" s="83"/>
      <c r="M441" s="83"/>
      <c r="N441" s="83"/>
      <c r="O441" s="83"/>
    </row>
    <row r="442" ht="15.0" customHeight="1">
      <c r="A442" s="83">
        <v>106.0</v>
      </c>
      <c r="B442" s="83" t="s">
        <v>13531</v>
      </c>
      <c r="C442" s="212"/>
      <c r="D442" s="83"/>
      <c r="E442" s="141" t="s">
        <v>13535</v>
      </c>
      <c r="F442" s="83"/>
      <c r="G442" s="83">
        <v>4521448.0</v>
      </c>
      <c r="H442" s="177">
        <v>4521448.0</v>
      </c>
      <c r="I442" s="83">
        <v>4521448.0</v>
      </c>
      <c r="J442" s="83"/>
      <c r="K442" s="83"/>
      <c r="L442" s="83"/>
      <c r="M442" s="83"/>
      <c r="N442" s="83"/>
      <c r="O442" s="83"/>
    </row>
    <row r="443" ht="15.0" customHeight="1">
      <c r="A443" s="83">
        <v>107.0</v>
      </c>
      <c r="B443" s="83" t="s">
        <v>13545</v>
      </c>
      <c r="C443" s="212"/>
      <c r="D443" s="83"/>
      <c r="E443" s="141" t="s">
        <v>13548</v>
      </c>
      <c r="F443" s="83"/>
      <c r="G443" s="83">
        <v>1244893.0</v>
      </c>
      <c r="H443" s="177">
        <v>1244893.0</v>
      </c>
      <c r="I443" s="83">
        <v>1244893.0</v>
      </c>
      <c r="J443" s="83"/>
      <c r="K443" s="83"/>
      <c r="L443" s="83"/>
      <c r="M443" s="83"/>
      <c r="N443" s="83"/>
      <c r="O443" s="83"/>
    </row>
    <row r="444" ht="15.0" customHeight="1">
      <c r="A444" s="83">
        <v>108.0</v>
      </c>
      <c r="B444" s="83" t="s">
        <v>13568</v>
      </c>
      <c r="C444" s="212"/>
      <c r="D444" s="83"/>
      <c r="E444" s="141" t="s">
        <v>13571</v>
      </c>
      <c r="F444" s="83"/>
      <c r="G444" s="83">
        <v>9000000.0</v>
      </c>
      <c r="H444" s="177">
        <v>9000000.0</v>
      </c>
      <c r="I444" s="83">
        <v>9000000.0</v>
      </c>
      <c r="J444" s="83"/>
      <c r="K444" s="83"/>
      <c r="L444" s="83"/>
      <c r="M444" s="83"/>
      <c r="N444" s="83"/>
      <c r="O444" s="83"/>
    </row>
    <row r="445">
      <c r="A445" s="83">
        <v>109.0</v>
      </c>
      <c r="B445" s="83" t="s">
        <v>13581</v>
      </c>
      <c r="C445" s="212"/>
      <c r="D445" s="83"/>
      <c r="E445" s="83" t="s">
        <v>13584</v>
      </c>
      <c r="F445" s="83"/>
      <c r="G445" s="83">
        <v>633422.0</v>
      </c>
      <c r="H445" s="177">
        <v>633422.0</v>
      </c>
      <c r="I445" s="83">
        <v>633422.0</v>
      </c>
      <c r="J445" s="83"/>
      <c r="K445" s="83"/>
      <c r="L445" s="83"/>
      <c r="M445" s="83"/>
      <c r="N445" s="83"/>
      <c r="O445" s="83"/>
    </row>
    <row r="446">
      <c r="A446" s="83">
        <v>110.0</v>
      </c>
      <c r="B446" s="83" t="s">
        <v>13597</v>
      </c>
      <c r="C446" s="212"/>
      <c r="D446" s="83"/>
      <c r="E446" s="83" t="s">
        <v>13600</v>
      </c>
      <c r="F446" s="83"/>
      <c r="G446" s="83">
        <v>2372163.0</v>
      </c>
      <c r="H446" s="177">
        <v>2372163.0</v>
      </c>
      <c r="I446" s="83">
        <v>1092163.0</v>
      </c>
      <c r="J446" s="83">
        <v>1280000.0</v>
      </c>
      <c r="K446" s="83"/>
      <c r="L446" s="83"/>
      <c r="M446" s="83"/>
      <c r="N446" s="83"/>
      <c r="O446" s="83"/>
    </row>
    <row r="447" ht="15.0" customHeight="1">
      <c r="A447" s="83">
        <v>111.0</v>
      </c>
      <c r="B447" s="83" t="s">
        <v>13608</v>
      </c>
      <c r="C447" s="212"/>
      <c r="D447" s="83"/>
      <c r="E447" s="141" t="s">
        <v>13613</v>
      </c>
      <c r="F447" s="83"/>
      <c r="G447" s="83">
        <v>1280000.0</v>
      </c>
      <c r="H447" s="177">
        <v>1280000.0</v>
      </c>
      <c r="I447" s="83"/>
      <c r="J447" s="83">
        <v>1280000.0</v>
      </c>
      <c r="K447" s="83"/>
      <c r="L447" s="83"/>
      <c r="M447" s="83"/>
      <c r="N447" s="83"/>
      <c r="O447" s="83"/>
    </row>
    <row r="448" ht="15.0" customHeight="1">
      <c r="A448" s="83">
        <v>113.0</v>
      </c>
      <c r="B448" s="83" t="s">
        <v>13618</v>
      </c>
      <c r="C448" s="212"/>
      <c r="D448" s="83"/>
      <c r="E448" s="141" t="s">
        <v>13620</v>
      </c>
      <c r="F448" s="83"/>
      <c r="G448" s="83">
        <v>2505718.0</v>
      </c>
      <c r="H448" s="177">
        <v>2505718.0</v>
      </c>
      <c r="I448" s="83">
        <v>2505718.0</v>
      </c>
      <c r="J448" s="83"/>
      <c r="K448" s="83"/>
      <c r="L448" s="83"/>
      <c r="M448" s="83"/>
      <c r="N448" s="83"/>
      <c r="O448" s="83"/>
    </row>
    <row r="449">
      <c r="A449" s="83">
        <v>114.0</v>
      </c>
      <c r="B449" s="83" t="s">
        <v>13626</v>
      </c>
      <c r="C449" s="212"/>
      <c r="D449" s="83"/>
      <c r="E449" s="83" t="s">
        <v>13627</v>
      </c>
      <c r="F449" s="83"/>
      <c r="G449" s="83">
        <v>4000000.0</v>
      </c>
      <c r="H449" s="177">
        <v>4000000.0</v>
      </c>
      <c r="I449" s="83">
        <v>4000000.0</v>
      </c>
      <c r="J449" s="83"/>
      <c r="K449" s="83"/>
      <c r="L449" s="83"/>
      <c r="M449" s="83"/>
      <c r="N449" s="83"/>
      <c r="O449" s="83"/>
    </row>
    <row r="450" ht="15.0" customHeight="1">
      <c r="A450" s="83">
        <v>115.0</v>
      </c>
      <c r="B450" s="83" t="s">
        <v>13634</v>
      </c>
      <c r="C450" s="212"/>
      <c r="D450" s="83"/>
      <c r="E450" s="141" t="s">
        <v>13637</v>
      </c>
      <c r="F450" s="83"/>
      <c r="G450" s="83">
        <v>1982327.0</v>
      </c>
      <c r="H450" s="177">
        <v>1982327.0</v>
      </c>
      <c r="I450" s="83">
        <v>1982327.0</v>
      </c>
      <c r="J450" s="83"/>
      <c r="K450" s="83"/>
      <c r="L450" s="83"/>
      <c r="M450" s="83"/>
      <c r="N450" s="83"/>
      <c r="O450" s="83"/>
    </row>
    <row r="451">
      <c r="A451" s="83">
        <v>119.0</v>
      </c>
      <c r="B451" s="83" t="s">
        <v>13643</v>
      </c>
      <c r="C451" s="212"/>
      <c r="D451" s="83"/>
      <c r="E451" s="83" t="s">
        <v>13645</v>
      </c>
      <c r="F451" s="83"/>
      <c r="G451" s="83">
        <v>1200000.0</v>
      </c>
      <c r="H451" s="177">
        <v>1200000.0</v>
      </c>
      <c r="I451" s="83">
        <v>1200000.0</v>
      </c>
      <c r="J451" s="83"/>
      <c r="K451" s="83"/>
      <c r="L451" s="83"/>
      <c r="M451" s="83"/>
      <c r="N451" s="83"/>
      <c r="O451" s="83"/>
    </row>
    <row r="452">
      <c r="A452" s="83">
        <v>120.0</v>
      </c>
      <c r="B452" s="83" t="s">
        <v>13652</v>
      </c>
      <c r="C452" s="212"/>
      <c r="D452" s="83"/>
      <c r="E452" s="83" t="s">
        <v>13655</v>
      </c>
      <c r="F452" s="83"/>
      <c r="G452" s="83">
        <v>1441523.0</v>
      </c>
      <c r="H452" s="177">
        <v>1441523.0</v>
      </c>
      <c r="I452" s="83">
        <v>1441523.0</v>
      </c>
      <c r="J452" s="83"/>
      <c r="K452" s="83"/>
      <c r="L452" s="83"/>
      <c r="M452" s="83"/>
      <c r="N452" s="83"/>
      <c r="O452" s="83"/>
    </row>
    <row r="453" ht="15.75" customHeight="1">
      <c r="A453" s="154"/>
      <c r="B453" s="154"/>
      <c r="C453" s="247"/>
      <c r="D453" s="154"/>
      <c r="E453" s="154"/>
      <c r="F453" s="154"/>
      <c r="G453" s="154"/>
      <c r="H453" s="256"/>
      <c r="I453" s="154"/>
      <c r="J453" s="154"/>
      <c r="K453" s="154"/>
      <c r="L453" s="154"/>
      <c r="M453" s="154"/>
      <c r="N453" s="154"/>
      <c r="O453" s="154"/>
    </row>
    <row r="454" ht="15.75" customHeight="1">
      <c r="A454" s="83">
        <v>121.0</v>
      </c>
      <c r="B454" s="83" t="s">
        <v>13675</v>
      </c>
      <c r="C454" s="212"/>
      <c r="D454" s="83"/>
      <c r="E454" s="83" t="s">
        <v>13677</v>
      </c>
      <c r="F454" s="83"/>
      <c r="G454" s="83">
        <v>2055355.0</v>
      </c>
      <c r="H454" s="177">
        <v>2055355.0</v>
      </c>
      <c r="I454" s="83">
        <v>2055355.0</v>
      </c>
      <c r="J454" s="83"/>
      <c r="K454" s="83"/>
      <c r="L454" s="83"/>
      <c r="M454" s="83"/>
      <c r="N454" s="83"/>
      <c r="O454" s="83"/>
    </row>
    <row r="455" ht="15.0" customHeight="1">
      <c r="A455" s="83">
        <v>123.0</v>
      </c>
      <c r="B455" s="83" t="s">
        <v>13686</v>
      </c>
      <c r="C455" s="212"/>
      <c r="D455" s="83"/>
      <c r="E455" s="141" t="s">
        <v>13687</v>
      </c>
      <c r="F455" s="83"/>
      <c r="G455" s="83">
        <v>3.571566E7</v>
      </c>
      <c r="H455" s="177">
        <v>3.571566E7</v>
      </c>
      <c r="I455" s="83">
        <v>3.091566E7</v>
      </c>
      <c r="J455" s="83">
        <v>4800000.0</v>
      </c>
      <c r="K455" s="83"/>
      <c r="L455" s="83"/>
      <c r="M455" s="83"/>
      <c r="N455" s="83"/>
      <c r="O455" s="83"/>
    </row>
    <row r="456">
      <c r="A456" s="83">
        <v>124.0</v>
      </c>
      <c r="B456" s="83" t="s">
        <v>13696</v>
      </c>
      <c r="C456" s="212"/>
      <c r="D456" s="83"/>
      <c r="E456" s="83" t="s">
        <v>13698</v>
      </c>
      <c r="F456" s="83"/>
      <c r="G456" s="83">
        <v>8000000.0</v>
      </c>
      <c r="H456" s="177">
        <v>8000000.0</v>
      </c>
      <c r="I456" s="83"/>
      <c r="J456" s="83">
        <v>8000000.0</v>
      </c>
      <c r="K456" s="83"/>
      <c r="L456" s="83"/>
      <c r="M456" s="83">
        <v>2880000.0</v>
      </c>
      <c r="N456" s="83">
        <v>2880000.0</v>
      </c>
      <c r="O456" s="83"/>
    </row>
    <row r="457">
      <c r="A457" s="83">
        <v>125.0</v>
      </c>
      <c r="B457" s="83" t="s">
        <v>13706</v>
      </c>
      <c r="C457" s="212"/>
      <c r="D457" s="83"/>
      <c r="E457" s="83" t="s">
        <v>13709</v>
      </c>
      <c r="F457" s="83"/>
      <c r="G457" s="83">
        <v>5.0E7</v>
      </c>
      <c r="H457" s="177">
        <v>5.0E7</v>
      </c>
      <c r="I457" s="83"/>
      <c r="J457" s="83">
        <v>5.0E7</v>
      </c>
      <c r="K457" s="83"/>
      <c r="L457" s="83"/>
      <c r="M457" s="83">
        <v>1.08E7</v>
      </c>
      <c r="N457" s="83">
        <v>1.08E7</v>
      </c>
      <c r="O457" s="83"/>
    </row>
    <row r="458">
      <c r="A458" s="83">
        <v>126.0</v>
      </c>
      <c r="B458" s="83" t="s">
        <v>13715</v>
      </c>
      <c r="C458" s="212"/>
      <c r="D458" s="83"/>
      <c r="E458" s="83" t="s">
        <v>13725</v>
      </c>
      <c r="F458" s="83"/>
      <c r="G458" s="83">
        <v>1.0E7</v>
      </c>
      <c r="H458" s="177">
        <v>1.0E7</v>
      </c>
      <c r="I458" s="83"/>
      <c r="J458" s="83">
        <v>1.0E7</v>
      </c>
      <c r="K458" s="83"/>
      <c r="L458" s="83"/>
      <c r="M458" s="83">
        <v>1.08E7</v>
      </c>
      <c r="N458" s="83">
        <v>1.08E7</v>
      </c>
      <c r="O458" s="83"/>
    </row>
    <row r="459" ht="15.0" customHeight="1">
      <c r="A459" s="83">
        <v>127.0</v>
      </c>
      <c r="B459" s="83" t="s">
        <v>13734</v>
      </c>
      <c r="C459" s="212"/>
      <c r="D459" s="83"/>
      <c r="E459" s="141" t="s">
        <v>13737</v>
      </c>
      <c r="F459" s="83"/>
      <c r="G459" s="83">
        <v>1.0E7</v>
      </c>
      <c r="H459" s="177">
        <v>1.0E7</v>
      </c>
      <c r="I459" s="83"/>
      <c r="J459" s="83">
        <v>1.0E7</v>
      </c>
      <c r="K459" s="83"/>
      <c r="L459" s="83"/>
      <c r="M459" s="83"/>
      <c r="N459" s="83"/>
      <c r="O459" s="83"/>
    </row>
    <row r="460">
      <c r="A460" s="83">
        <v>128.0</v>
      </c>
      <c r="B460" s="83" t="s">
        <v>13747</v>
      </c>
      <c r="C460" s="212"/>
      <c r="D460" s="83"/>
      <c r="E460" s="83" t="s">
        <v>13750</v>
      </c>
      <c r="F460" s="83"/>
      <c r="G460" s="83"/>
      <c r="H460" s="177"/>
      <c r="I460" s="83"/>
      <c r="J460" s="83"/>
      <c r="K460" s="83"/>
      <c r="L460" s="83"/>
      <c r="M460" s="83">
        <v>7200000.0</v>
      </c>
      <c r="N460" s="83">
        <v>7200000.0</v>
      </c>
      <c r="O460" s="83"/>
    </row>
    <row r="461" ht="15.0" customHeight="1">
      <c r="A461" s="83">
        <v>129.0</v>
      </c>
      <c r="B461" s="83" t="s">
        <v>13752</v>
      </c>
      <c r="C461" s="212"/>
      <c r="D461" s="83"/>
      <c r="E461" s="141" t="s">
        <v>13754</v>
      </c>
      <c r="F461" s="83"/>
      <c r="G461" s="83"/>
      <c r="H461" s="177"/>
      <c r="I461" s="83"/>
      <c r="J461" s="83"/>
      <c r="K461" s="83"/>
      <c r="L461" s="83"/>
      <c r="M461" s="83">
        <v>2160000.0</v>
      </c>
      <c r="N461" s="83">
        <v>2160000.0</v>
      </c>
      <c r="O461" s="83"/>
    </row>
    <row r="462" ht="15.0" customHeight="1">
      <c r="A462" s="83">
        <v>130.0</v>
      </c>
      <c r="B462" s="83" t="s">
        <v>13759</v>
      </c>
      <c r="C462" s="212"/>
      <c r="D462" s="83"/>
      <c r="E462" s="141" t="s">
        <v>13762</v>
      </c>
      <c r="F462" s="83"/>
      <c r="G462" s="83"/>
      <c r="H462" s="177"/>
      <c r="I462" s="83"/>
      <c r="J462" s="83"/>
      <c r="K462" s="83"/>
      <c r="L462" s="83"/>
      <c r="M462" s="83">
        <v>3600000.0</v>
      </c>
      <c r="N462" s="83">
        <v>3600000.0</v>
      </c>
      <c r="O462" s="83"/>
    </row>
    <row r="463" ht="15.0" customHeight="1">
      <c r="A463" s="83">
        <v>131.0</v>
      </c>
      <c r="B463" s="83" t="s">
        <v>13768</v>
      </c>
      <c r="C463" s="212"/>
      <c r="D463" s="83"/>
      <c r="E463" s="141" t="s">
        <v>13778</v>
      </c>
      <c r="F463" s="83"/>
      <c r="G463" s="83"/>
      <c r="H463" s="177"/>
      <c r="I463" s="83"/>
      <c r="J463" s="83"/>
      <c r="K463" s="83"/>
      <c r="L463" s="83"/>
      <c r="M463" s="83">
        <v>4320000.0</v>
      </c>
      <c r="N463" s="83">
        <v>4320000.0</v>
      </c>
      <c r="O463" s="83"/>
    </row>
    <row r="464" ht="15.0" customHeight="1">
      <c r="A464" s="83">
        <v>132.0</v>
      </c>
      <c r="B464" s="83" t="s">
        <v>13785</v>
      </c>
      <c r="C464" s="212"/>
      <c r="D464" s="83"/>
      <c r="E464" s="141" t="s">
        <v>13787</v>
      </c>
      <c r="F464" s="83"/>
      <c r="G464" s="83"/>
      <c r="H464" s="177"/>
      <c r="I464" s="83"/>
      <c r="J464" s="83"/>
      <c r="K464" s="83"/>
      <c r="L464" s="83"/>
      <c r="M464" s="83">
        <v>1.08E7</v>
      </c>
      <c r="N464" s="83">
        <v>1.08E7</v>
      </c>
      <c r="O464" s="83"/>
    </row>
    <row r="465">
      <c r="A465" s="83">
        <v>133.0</v>
      </c>
      <c r="B465" s="83" t="s">
        <v>13796</v>
      </c>
      <c r="C465" s="212"/>
      <c r="D465" s="83"/>
      <c r="E465" s="83" t="s">
        <v>13799</v>
      </c>
      <c r="F465" s="83"/>
      <c r="G465" s="83"/>
      <c r="H465" s="177"/>
      <c r="I465" s="83"/>
      <c r="J465" s="83"/>
      <c r="K465" s="83"/>
      <c r="L465" s="83"/>
      <c r="M465" s="83">
        <v>1440000.0</v>
      </c>
      <c r="N465" s="83">
        <v>1440000.0</v>
      </c>
      <c r="O465" s="83"/>
    </row>
    <row r="466">
      <c r="A466" s="83">
        <v>134.0</v>
      </c>
      <c r="B466" s="83" t="s">
        <v>13806</v>
      </c>
      <c r="C466" s="212"/>
      <c r="D466" s="83"/>
      <c r="E466" s="83" t="s">
        <v>13807</v>
      </c>
      <c r="F466" s="83"/>
      <c r="G466" s="83"/>
      <c r="H466" s="177"/>
      <c r="I466" s="83"/>
      <c r="J466" s="83"/>
      <c r="K466" s="83"/>
      <c r="L466" s="83"/>
      <c r="M466" s="83">
        <v>1440000.0</v>
      </c>
      <c r="N466" s="83">
        <v>1440000.0</v>
      </c>
      <c r="O466" s="83"/>
    </row>
    <row r="467">
      <c r="A467" s="83">
        <v>135.0</v>
      </c>
      <c r="B467" s="83" t="s">
        <v>13817</v>
      </c>
      <c r="C467" s="212"/>
      <c r="D467" s="83"/>
      <c r="E467" s="83" t="s">
        <v>13820</v>
      </c>
      <c r="F467" s="83"/>
      <c r="G467" s="83"/>
      <c r="H467" s="177"/>
      <c r="I467" s="83"/>
      <c r="J467" s="83"/>
      <c r="K467" s="83"/>
      <c r="L467" s="83"/>
      <c r="M467" s="83">
        <v>1440000.0</v>
      </c>
      <c r="N467" s="83">
        <v>1440000.0</v>
      </c>
      <c r="O467" s="83"/>
    </row>
    <row r="468">
      <c r="A468" s="83">
        <v>136.0</v>
      </c>
      <c r="B468" s="83" t="s">
        <v>13827</v>
      </c>
      <c r="C468" s="212"/>
      <c r="D468" s="83"/>
      <c r="E468" s="83" t="s">
        <v>13831</v>
      </c>
      <c r="F468" s="83"/>
      <c r="G468" s="83"/>
      <c r="H468" s="177"/>
      <c r="I468" s="83"/>
      <c r="J468" s="83"/>
      <c r="K468" s="83"/>
      <c r="L468" s="83"/>
      <c r="M468" s="83">
        <v>1080000.0</v>
      </c>
      <c r="N468" s="83">
        <v>1080000.0</v>
      </c>
      <c r="O468" s="83"/>
    </row>
    <row r="469">
      <c r="A469" s="83">
        <v>137.0</v>
      </c>
      <c r="B469" s="83" t="s">
        <v>13838</v>
      </c>
      <c r="C469" s="212">
        <v>60.0</v>
      </c>
      <c r="D469" s="83"/>
      <c r="E469" s="83" t="s">
        <v>13841</v>
      </c>
      <c r="F469" s="83"/>
      <c r="G469" s="83"/>
      <c r="H469" s="177"/>
      <c r="I469" s="83"/>
      <c r="J469" s="83"/>
      <c r="K469" s="83"/>
      <c r="L469" s="83"/>
      <c r="M469" s="83">
        <v>1080000.0</v>
      </c>
      <c r="N469" s="83">
        <v>1080000.0</v>
      </c>
      <c r="O469" s="83"/>
    </row>
    <row r="470" ht="15.0" customHeight="1">
      <c r="A470" s="83">
        <v>138.0</v>
      </c>
      <c r="B470" s="83" t="s">
        <v>13849</v>
      </c>
      <c r="C470" s="212" t="s">
        <v>1377</v>
      </c>
      <c r="D470" s="83"/>
      <c r="E470" s="141" t="s">
        <v>13853</v>
      </c>
      <c r="F470" s="83"/>
      <c r="G470" s="83"/>
      <c r="H470" s="177"/>
      <c r="I470" s="83"/>
      <c r="J470" s="83"/>
      <c r="K470" s="83"/>
      <c r="L470" s="83"/>
      <c r="M470" s="83">
        <v>1080000.0</v>
      </c>
      <c r="N470" s="83">
        <v>1080000.0</v>
      </c>
      <c r="O470" s="83"/>
    </row>
    <row r="471">
      <c r="A471" s="83">
        <v>139.0</v>
      </c>
      <c r="B471" s="83" t="s">
        <v>13861</v>
      </c>
      <c r="C471" s="212">
        <v>34.0</v>
      </c>
      <c r="D471" s="83"/>
      <c r="E471" s="83" t="s">
        <v>13862</v>
      </c>
      <c r="F471" s="83"/>
      <c r="G471" s="83"/>
      <c r="H471" s="177"/>
      <c r="I471" s="83"/>
      <c r="J471" s="83"/>
      <c r="K471" s="83"/>
      <c r="L471" s="83"/>
      <c r="M471" s="83">
        <v>2160000.0</v>
      </c>
      <c r="N471" s="83">
        <v>2160000.0</v>
      </c>
      <c r="O471" s="83"/>
    </row>
    <row r="472" ht="15.0" customHeight="1">
      <c r="A472" s="83">
        <v>140.0</v>
      </c>
      <c r="B472" s="83" t="s">
        <v>13870</v>
      </c>
      <c r="C472" s="212"/>
      <c r="D472" s="83"/>
      <c r="E472" s="141" t="s">
        <v>13873</v>
      </c>
      <c r="F472" s="83"/>
      <c r="G472" s="83"/>
      <c r="H472" s="177"/>
      <c r="I472" s="83"/>
      <c r="J472" s="83"/>
      <c r="K472" s="83"/>
      <c r="L472" s="83"/>
      <c r="M472" s="83">
        <v>1440000.0</v>
      </c>
      <c r="N472" s="83">
        <v>1440000.0</v>
      </c>
      <c r="O472" s="83"/>
    </row>
    <row r="473">
      <c r="A473" s="83">
        <v>141.0</v>
      </c>
      <c r="B473" s="83" t="s">
        <v>13878</v>
      </c>
      <c r="C473" s="212" t="s">
        <v>4625</v>
      </c>
      <c r="D473" s="83"/>
      <c r="E473" s="83" t="s">
        <v>13880</v>
      </c>
      <c r="F473" s="83"/>
      <c r="G473" s="83"/>
      <c r="H473" s="177"/>
      <c r="I473" s="83"/>
      <c r="J473" s="83"/>
      <c r="K473" s="83"/>
      <c r="L473" s="83"/>
      <c r="M473" s="83">
        <v>4000000.0</v>
      </c>
      <c r="N473" s="83">
        <v>4000000.0</v>
      </c>
      <c r="O473" s="83"/>
    </row>
    <row r="474">
      <c r="A474" s="83"/>
      <c r="B474" s="83"/>
      <c r="C474" s="212"/>
      <c r="D474" s="83"/>
      <c r="E474" s="83"/>
      <c r="F474" s="83"/>
      <c r="G474" s="83"/>
      <c r="H474" s="177"/>
      <c r="I474" s="83"/>
      <c r="J474" s="83"/>
      <c r="K474" s="83"/>
      <c r="L474" s="83"/>
      <c r="M474" s="83"/>
      <c r="N474" s="83"/>
      <c r="O474" s="83"/>
    </row>
    <row r="475">
      <c r="A475" s="83"/>
      <c r="B475" s="83"/>
      <c r="C475" s="212"/>
      <c r="D475" s="83"/>
      <c r="E475" s="30" t="s">
        <v>13905</v>
      </c>
      <c r="F475" s="83"/>
      <c r="G475" s="83">
        <v>4.246523208E9</v>
      </c>
      <c r="H475" s="177">
        <v>4.246523208E9</v>
      </c>
      <c r="I475" s="83">
        <v>3.278503208E9</v>
      </c>
      <c r="J475" s="83">
        <v>9.6802E8</v>
      </c>
      <c r="K475" s="83"/>
      <c r="L475" s="83"/>
      <c r="M475" s="83">
        <v>7.107E8</v>
      </c>
      <c r="N475" s="83">
        <v>7.107E8</v>
      </c>
      <c r="O475" s="83"/>
    </row>
    <row r="476">
      <c r="A476" s="83"/>
      <c r="B476" s="83"/>
      <c r="C476" s="212"/>
      <c r="D476" s="83"/>
      <c r="E476" s="83"/>
      <c r="F476" s="83"/>
      <c r="G476" s="83"/>
      <c r="H476" s="177"/>
      <c r="I476" s="83"/>
      <c r="J476" s="83"/>
      <c r="K476" s="83"/>
      <c r="L476" s="83"/>
      <c r="M476" s="83"/>
      <c r="N476" s="83"/>
      <c r="O476" s="83"/>
    </row>
    <row r="477">
      <c r="A477" s="83"/>
      <c r="B477" s="83"/>
      <c r="C477" s="212"/>
      <c r="D477" s="83"/>
      <c r="E477" s="83"/>
      <c r="F477" s="83"/>
      <c r="G477" s="83"/>
      <c r="H477" s="177"/>
      <c r="I477" s="83"/>
      <c r="J477" s="83"/>
      <c r="K477" s="83"/>
      <c r="L477" s="83"/>
      <c r="M477" s="83"/>
      <c r="N477" s="83"/>
      <c r="O477" s="83"/>
    </row>
    <row r="478">
      <c r="A478" s="83"/>
      <c r="B478" s="83"/>
      <c r="C478" s="212"/>
      <c r="D478" s="83"/>
      <c r="E478" s="83" t="s">
        <v>13929</v>
      </c>
      <c r="F478" s="83"/>
      <c r="G478" s="83"/>
      <c r="H478" s="177"/>
      <c r="I478" s="83"/>
      <c r="J478" s="83"/>
      <c r="K478" s="83"/>
      <c r="L478" s="83"/>
      <c r="M478" s="83"/>
      <c r="N478" s="83"/>
      <c r="O478" s="83"/>
    </row>
    <row r="479">
      <c r="A479" s="83">
        <v>1.0</v>
      </c>
      <c r="B479" s="83" t="s">
        <v>13942</v>
      </c>
      <c r="C479" s="212" t="s">
        <v>1640</v>
      </c>
      <c r="D479" s="83"/>
      <c r="E479" s="83" t="s">
        <v>13946</v>
      </c>
      <c r="F479" s="83"/>
      <c r="G479" s="83">
        <v>1.0580638E7</v>
      </c>
      <c r="H479" s="177">
        <v>1.0580638E7</v>
      </c>
      <c r="I479" s="83">
        <v>1.0580638E7</v>
      </c>
      <c r="J479" s="83"/>
      <c r="K479" s="83"/>
      <c r="L479" s="83"/>
      <c r="M479" s="83"/>
      <c r="N479" s="83"/>
      <c r="O479" s="83">
        <v>1500000.0</v>
      </c>
    </row>
    <row r="480" ht="15.0" customHeight="1">
      <c r="A480" s="83">
        <v>2.0</v>
      </c>
      <c r="B480" s="83" t="s">
        <v>13951</v>
      </c>
      <c r="C480" s="212" t="s">
        <v>1640</v>
      </c>
      <c r="D480" s="83"/>
      <c r="E480" s="141" t="s">
        <v>13955</v>
      </c>
      <c r="F480" s="83"/>
      <c r="G480" s="83">
        <v>8242113.0</v>
      </c>
      <c r="H480" s="177">
        <v>8242113.0</v>
      </c>
      <c r="I480" s="83">
        <v>8242113.0</v>
      </c>
      <c r="J480" s="83"/>
      <c r="K480" s="83"/>
      <c r="L480" s="83"/>
      <c r="M480" s="83">
        <v>6700000.0</v>
      </c>
      <c r="N480" s="83">
        <v>6700000.0</v>
      </c>
      <c r="O480" s="83">
        <v>1.0E7</v>
      </c>
    </row>
    <row r="481" ht="15.0" customHeight="1">
      <c r="A481" s="83">
        <v>3.0</v>
      </c>
      <c r="B481" s="83" t="s">
        <v>13958</v>
      </c>
      <c r="C481" s="212" t="s">
        <v>1640</v>
      </c>
      <c r="D481" s="83"/>
      <c r="E481" s="141" t="s">
        <v>13962</v>
      </c>
      <c r="F481" s="83"/>
      <c r="G481" s="83">
        <v>671295.0</v>
      </c>
      <c r="H481" s="177">
        <v>671295.0</v>
      </c>
      <c r="I481" s="83">
        <v>671295.0</v>
      </c>
      <c r="J481" s="83"/>
      <c r="K481" s="83"/>
      <c r="L481" s="83"/>
      <c r="M481" s="83"/>
      <c r="N481" s="83"/>
      <c r="O481" s="83"/>
    </row>
    <row r="482">
      <c r="A482" s="83">
        <v>4.0</v>
      </c>
      <c r="B482" s="83" t="s">
        <v>13970</v>
      </c>
      <c r="C482" s="212">
        <v>61.0</v>
      </c>
      <c r="D482" s="83"/>
      <c r="E482" s="83" t="s">
        <v>13971</v>
      </c>
      <c r="F482" s="83"/>
      <c r="G482" s="83">
        <v>5844933.0</v>
      </c>
      <c r="H482" s="177">
        <v>5844933.0</v>
      </c>
      <c r="I482" s="83">
        <v>5844933.0</v>
      </c>
      <c r="J482" s="83"/>
      <c r="K482" s="83"/>
      <c r="L482" s="83"/>
      <c r="M482" s="83"/>
      <c r="N482" s="83"/>
      <c r="O482" s="83"/>
    </row>
    <row r="483" ht="15.0" customHeight="1">
      <c r="A483" s="83">
        <v>5.0</v>
      </c>
      <c r="B483" s="83" t="s">
        <v>13981</v>
      </c>
      <c r="C483" s="212" t="s">
        <v>13983</v>
      </c>
      <c r="D483" s="83"/>
      <c r="E483" s="141" t="s">
        <v>13984</v>
      </c>
      <c r="F483" s="83"/>
      <c r="G483" s="83">
        <v>880986.0</v>
      </c>
      <c r="H483" s="177">
        <v>880986.0</v>
      </c>
      <c r="I483" s="83">
        <v>880986.0</v>
      </c>
      <c r="J483" s="83"/>
      <c r="K483" s="83"/>
      <c r="L483" s="83"/>
      <c r="M483" s="83"/>
      <c r="N483" s="83"/>
      <c r="O483" s="83"/>
    </row>
    <row r="484">
      <c r="A484" s="83">
        <v>6.0</v>
      </c>
      <c r="B484" s="83" t="s">
        <v>13995</v>
      </c>
      <c r="C484" s="212"/>
      <c r="D484" s="83"/>
      <c r="E484" s="83" t="s">
        <v>13997</v>
      </c>
      <c r="F484" s="83"/>
      <c r="G484" s="83">
        <v>90749.0</v>
      </c>
      <c r="H484" s="177">
        <v>90749.0</v>
      </c>
      <c r="I484" s="83">
        <v>90749.0</v>
      </c>
      <c r="J484" s="83"/>
      <c r="K484" s="83"/>
      <c r="L484" s="83"/>
      <c r="M484" s="83">
        <v>7200000.0</v>
      </c>
      <c r="N484" s="83">
        <v>7200000.0</v>
      </c>
      <c r="O484" s="83"/>
    </row>
    <row r="485">
      <c r="A485" s="83">
        <v>7.0</v>
      </c>
      <c r="B485" s="83" t="s">
        <v>14007</v>
      </c>
      <c r="C485" s="212"/>
      <c r="D485" s="83"/>
      <c r="E485" s="83" t="s">
        <v>14009</v>
      </c>
      <c r="F485" s="83"/>
      <c r="G485" s="83">
        <v>1.83082519E8</v>
      </c>
      <c r="H485" s="177">
        <v>1.83082519E8</v>
      </c>
      <c r="I485" s="83">
        <v>3.5582519E7</v>
      </c>
      <c r="J485" s="83">
        <v>1.475E8</v>
      </c>
      <c r="K485" s="83"/>
      <c r="L485" s="83"/>
      <c r="M485" s="83">
        <v>2.32E8</v>
      </c>
      <c r="N485" s="83">
        <v>2.32E8</v>
      </c>
      <c r="O485" s="83"/>
    </row>
    <row r="486" ht="15.0" customHeight="1">
      <c r="A486" s="83">
        <v>8.0</v>
      </c>
      <c r="B486" s="83" t="s">
        <v>14016</v>
      </c>
      <c r="C486" s="212"/>
      <c r="D486" s="83"/>
      <c r="E486" s="141" t="s">
        <v>10307</v>
      </c>
      <c r="F486" s="83"/>
      <c r="G486" s="83">
        <v>2057633.0</v>
      </c>
      <c r="H486" s="177">
        <v>2057633.0</v>
      </c>
      <c r="I486" s="83">
        <v>2057633.0</v>
      </c>
      <c r="J486" s="83"/>
      <c r="K486" s="83"/>
      <c r="L486" s="83"/>
      <c r="M486" s="83"/>
      <c r="N486" s="83"/>
      <c r="O486" s="83"/>
    </row>
    <row r="487" ht="15.0" customHeight="1">
      <c r="A487" s="83">
        <v>9.0</v>
      </c>
      <c r="B487" s="83" t="s">
        <v>14024</v>
      </c>
      <c r="C487" s="212" t="s">
        <v>13730</v>
      </c>
      <c r="D487" s="83"/>
      <c r="E487" s="141" t="s">
        <v>14027</v>
      </c>
      <c r="F487" s="83"/>
      <c r="G487" s="83">
        <v>2801471.0</v>
      </c>
      <c r="H487" s="177">
        <v>2801471.0</v>
      </c>
      <c r="I487" s="83">
        <v>2801471.0</v>
      </c>
      <c r="J487" s="83"/>
      <c r="K487" s="83"/>
      <c r="L487" s="83"/>
      <c r="M487" s="83"/>
      <c r="N487" s="83"/>
      <c r="O487" s="83">
        <v>3500000.0</v>
      </c>
    </row>
    <row r="488">
      <c r="A488" s="83">
        <v>10.0</v>
      </c>
      <c r="B488" s="83" t="s">
        <v>14034</v>
      </c>
      <c r="C488" s="212"/>
      <c r="D488" s="83"/>
      <c r="E488" s="83" t="s">
        <v>14036</v>
      </c>
      <c r="F488" s="83"/>
      <c r="G488" s="83">
        <v>1.75372298E8</v>
      </c>
      <c r="H488" s="177">
        <v>1.75372298E8</v>
      </c>
      <c r="I488" s="83">
        <v>1.38572298E8</v>
      </c>
      <c r="J488" s="83">
        <v>3.68E7</v>
      </c>
      <c r="K488" s="83"/>
      <c r="L488" s="83"/>
      <c r="M488" s="83">
        <v>6700000.0</v>
      </c>
      <c r="N488" s="83">
        <v>6700000.0</v>
      </c>
      <c r="O488" s="83">
        <v>1.5E8</v>
      </c>
    </row>
    <row r="489">
      <c r="A489" s="83">
        <v>11.0</v>
      </c>
      <c r="B489" s="83" t="s">
        <v>14037</v>
      </c>
      <c r="C489" s="212"/>
      <c r="D489" s="83"/>
      <c r="E489" s="83" t="s">
        <v>14038</v>
      </c>
      <c r="F489" s="83"/>
      <c r="G489" s="83">
        <v>2118653.0</v>
      </c>
      <c r="H489" s="177">
        <v>2118653.0</v>
      </c>
      <c r="I489" s="83">
        <v>2118653.0</v>
      </c>
      <c r="J489" s="83"/>
      <c r="K489" s="83"/>
      <c r="L489" s="83"/>
      <c r="M489" s="83"/>
      <c r="N489" s="83"/>
      <c r="O489" s="83">
        <v>2500000.0</v>
      </c>
    </row>
    <row r="490">
      <c r="A490" s="83">
        <v>12.0</v>
      </c>
      <c r="B490" s="83" t="s">
        <v>14039</v>
      </c>
      <c r="C490" s="212"/>
      <c r="D490" s="83"/>
      <c r="E490" s="83" t="s">
        <v>14040</v>
      </c>
      <c r="F490" s="83"/>
      <c r="G490" s="83">
        <v>3519143.0</v>
      </c>
      <c r="H490" s="177">
        <v>3519143.0</v>
      </c>
      <c r="I490" s="83">
        <v>3519143.0</v>
      </c>
      <c r="J490" s="83"/>
      <c r="K490" s="83"/>
      <c r="L490" s="83"/>
      <c r="M490" s="83"/>
      <c r="N490" s="83"/>
      <c r="O490" s="83">
        <v>1.0E7</v>
      </c>
    </row>
    <row r="491">
      <c r="A491" s="83">
        <v>13.0</v>
      </c>
      <c r="B491" s="83" t="s">
        <v>14047</v>
      </c>
      <c r="C491" s="212"/>
      <c r="D491" s="83"/>
      <c r="E491" s="83" t="s">
        <v>14048</v>
      </c>
      <c r="F491" s="83"/>
      <c r="G491" s="83">
        <v>3511705.0</v>
      </c>
      <c r="H491" s="177">
        <v>3511705.0</v>
      </c>
      <c r="I491" s="83">
        <v>3511705.0</v>
      </c>
      <c r="J491" s="83"/>
      <c r="K491" s="83"/>
      <c r="L491" s="83"/>
      <c r="M491" s="83"/>
      <c r="N491" s="83"/>
      <c r="O491" s="83">
        <v>1.0E7</v>
      </c>
    </row>
    <row r="492" ht="15.75" customHeight="1">
      <c r="A492" s="154"/>
      <c r="B492" s="154"/>
      <c r="C492" s="247"/>
      <c r="D492" s="154"/>
      <c r="E492" s="154"/>
      <c r="F492" s="154"/>
      <c r="G492" s="154"/>
      <c r="H492" s="256"/>
      <c r="I492" s="154"/>
      <c r="J492" s="154"/>
      <c r="K492" s="154"/>
      <c r="L492" s="154"/>
      <c r="M492" s="154"/>
      <c r="N492" s="154"/>
      <c r="O492" s="154"/>
    </row>
    <row r="493" ht="15.75" customHeight="1">
      <c r="A493" s="83">
        <v>14.0</v>
      </c>
      <c r="B493" s="83" t="s">
        <v>14065</v>
      </c>
      <c r="C493" s="212" t="s">
        <v>6739</v>
      </c>
      <c r="D493" s="83"/>
      <c r="E493" s="141" t="s">
        <v>14068</v>
      </c>
      <c r="F493" s="83"/>
      <c r="G493" s="83">
        <v>797775.0</v>
      </c>
      <c r="H493" s="177">
        <v>797775.0</v>
      </c>
      <c r="I493" s="83">
        <v>797775.0</v>
      </c>
      <c r="J493" s="83"/>
      <c r="K493" s="83"/>
      <c r="L493" s="83"/>
      <c r="M493" s="83"/>
      <c r="N493" s="83"/>
      <c r="O493" s="83"/>
    </row>
    <row r="494">
      <c r="A494" s="83">
        <v>15.0</v>
      </c>
      <c r="B494" s="83" t="s">
        <v>14077</v>
      </c>
      <c r="C494" s="212">
        <v>52.0</v>
      </c>
      <c r="D494" s="83"/>
      <c r="E494" s="83" t="s">
        <v>14078</v>
      </c>
      <c r="F494" s="83"/>
      <c r="G494" s="83">
        <v>338243.0</v>
      </c>
      <c r="H494" s="177">
        <v>338243.0</v>
      </c>
      <c r="I494" s="83">
        <v>338243.0</v>
      </c>
      <c r="J494" s="83"/>
      <c r="K494" s="83"/>
      <c r="L494" s="83"/>
      <c r="M494" s="83"/>
      <c r="N494" s="83"/>
      <c r="O494" s="83"/>
    </row>
    <row r="495">
      <c r="A495" s="83">
        <v>16.0</v>
      </c>
      <c r="B495" s="83" t="s">
        <v>14085</v>
      </c>
      <c r="C495" s="212">
        <v>94.0</v>
      </c>
      <c r="D495" s="83"/>
      <c r="E495" s="83" t="s">
        <v>14087</v>
      </c>
      <c r="F495" s="83"/>
      <c r="G495" s="83">
        <v>420074.0</v>
      </c>
      <c r="H495" s="177">
        <v>420074.0</v>
      </c>
      <c r="I495" s="83">
        <v>420074.0</v>
      </c>
      <c r="J495" s="83"/>
      <c r="K495" s="83"/>
      <c r="L495" s="83"/>
      <c r="M495" s="83"/>
      <c r="N495" s="83"/>
      <c r="O495" s="83"/>
    </row>
    <row r="496">
      <c r="A496" s="83">
        <v>17.0</v>
      </c>
      <c r="B496" s="83" t="s">
        <v>14095</v>
      </c>
      <c r="C496" s="212">
        <v>130.0</v>
      </c>
      <c r="D496" s="83"/>
      <c r="E496" s="83" t="s">
        <v>14097</v>
      </c>
      <c r="F496" s="83"/>
      <c r="G496" s="83">
        <v>2787953.0</v>
      </c>
      <c r="H496" s="177">
        <v>2787953.0</v>
      </c>
      <c r="I496" s="83">
        <v>2787953.0</v>
      </c>
      <c r="J496" s="83"/>
      <c r="K496" s="83"/>
      <c r="L496" s="83"/>
      <c r="M496" s="83"/>
      <c r="N496" s="83"/>
      <c r="O496" s="83"/>
    </row>
    <row r="497">
      <c r="A497" s="83">
        <v>18.0</v>
      </c>
      <c r="B497" s="83" t="s">
        <v>14103</v>
      </c>
      <c r="C497" s="212"/>
      <c r="D497" s="83"/>
      <c r="E497" s="83" t="s">
        <v>14105</v>
      </c>
      <c r="F497" s="83"/>
      <c r="G497" s="83">
        <v>2030928.0</v>
      </c>
      <c r="H497" s="177">
        <v>2030928.0</v>
      </c>
      <c r="I497" s="83">
        <v>2030928.0</v>
      </c>
      <c r="J497" s="83"/>
      <c r="K497" s="83"/>
      <c r="L497" s="83"/>
      <c r="M497" s="83"/>
      <c r="N497" s="83"/>
      <c r="O497" s="83"/>
    </row>
    <row r="498">
      <c r="A498" s="83">
        <v>19.0</v>
      </c>
      <c r="B498" s="83" t="s">
        <v>14112</v>
      </c>
      <c r="C498" s="212"/>
      <c r="D498" s="83"/>
      <c r="E498" s="83" t="s">
        <v>14113</v>
      </c>
      <c r="F498" s="83"/>
      <c r="G498" s="83">
        <v>7363290.0</v>
      </c>
      <c r="H498" s="177">
        <v>7363290.0</v>
      </c>
      <c r="I498" s="83">
        <v>5503290.0</v>
      </c>
      <c r="J498" s="83">
        <v>1860000.0</v>
      </c>
      <c r="K498" s="83"/>
      <c r="L498" s="83"/>
      <c r="M498" s="83">
        <v>3600000.0</v>
      </c>
      <c r="N498" s="83">
        <v>3600000.0</v>
      </c>
      <c r="O498" s="83"/>
    </row>
    <row r="499">
      <c r="A499" s="83">
        <v>20.0</v>
      </c>
      <c r="B499" s="83" t="s">
        <v>14122</v>
      </c>
      <c r="C499" s="212">
        <v>51.0</v>
      </c>
      <c r="D499" s="83"/>
      <c r="E499" s="83" t="s">
        <v>14124</v>
      </c>
      <c r="F499" s="83"/>
      <c r="G499" s="83">
        <v>90945.0</v>
      </c>
      <c r="H499" s="177">
        <v>90945.0</v>
      </c>
      <c r="I499" s="83">
        <v>90945.0</v>
      </c>
      <c r="J499" s="83"/>
      <c r="K499" s="83"/>
      <c r="L499" s="83"/>
      <c r="M499" s="83"/>
      <c r="N499" s="83"/>
      <c r="O499" s="83"/>
    </row>
    <row r="500">
      <c r="A500" s="83">
        <v>21.0</v>
      </c>
      <c r="B500" s="83" t="s">
        <v>14132</v>
      </c>
      <c r="C500" s="212">
        <v>94.0</v>
      </c>
      <c r="D500" s="83"/>
      <c r="E500" s="83" t="s">
        <v>14134</v>
      </c>
      <c r="F500" s="83"/>
      <c r="G500" s="83">
        <v>751182.0</v>
      </c>
      <c r="H500" s="177">
        <v>751182.0</v>
      </c>
      <c r="I500" s="83">
        <v>751182.0</v>
      </c>
      <c r="J500" s="83"/>
      <c r="K500" s="83"/>
      <c r="L500" s="83"/>
      <c r="M500" s="83"/>
      <c r="N500" s="83"/>
      <c r="O500" s="83"/>
    </row>
    <row r="501">
      <c r="A501" s="83">
        <v>22.0</v>
      </c>
      <c r="B501" s="83" t="s">
        <v>14141</v>
      </c>
      <c r="C501" s="212">
        <v>102.0</v>
      </c>
      <c r="D501" s="83"/>
      <c r="E501" s="83" t="s">
        <v>14144</v>
      </c>
      <c r="F501" s="83"/>
      <c r="G501" s="83">
        <v>236646.0</v>
      </c>
      <c r="H501" s="177">
        <v>236646.0</v>
      </c>
      <c r="I501" s="83">
        <v>236646.0</v>
      </c>
      <c r="J501" s="83"/>
      <c r="K501" s="83"/>
      <c r="L501" s="83"/>
      <c r="M501" s="83"/>
      <c r="N501" s="83"/>
      <c r="O501" s="83"/>
    </row>
    <row r="502">
      <c r="A502" s="83">
        <v>23.0</v>
      </c>
      <c r="B502" s="83" t="s">
        <v>14151</v>
      </c>
      <c r="C502" s="212"/>
      <c r="D502" s="83"/>
      <c r="E502" s="83" t="s">
        <v>14153</v>
      </c>
      <c r="F502" s="83"/>
      <c r="G502" s="83">
        <v>2920000.0</v>
      </c>
      <c r="H502" s="177">
        <v>2920000.0</v>
      </c>
      <c r="I502" s="83">
        <v>2000000.0</v>
      </c>
      <c r="J502" s="83">
        <v>920000.0</v>
      </c>
      <c r="K502" s="83"/>
      <c r="L502" s="83"/>
      <c r="M502" s="83"/>
      <c r="N502" s="83"/>
      <c r="O502" s="83"/>
    </row>
    <row r="503">
      <c r="A503" s="83">
        <v>24.0</v>
      </c>
      <c r="B503" s="83" t="s">
        <v>14162</v>
      </c>
      <c r="C503" s="212"/>
      <c r="D503" s="83"/>
      <c r="E503" s="83" t="s">
        <v>14163</v>
      </c>
      <c r="F503" s="83"/>
      <c r="G503" s="83">
        <v>5859916.0</v>
      </c>
      <c r="H503" s="177">
        <v>5859916.0</v>
      </c>
      <c r="I503" s="83">
        <v>4799916.0</v>
      </c>
      <c r="J503" s="83">
        <v>1060000.0</v>
      </c>
      <c r="K503" s="83"/>
      <c r="L503" s="83"/>
      <c r="M503" s="83"/>
      <c r="N503" s="83"/>
      <c r="O503" s="83"/>
    </row>
    <row r="504">
      <c r="A504" s="83">
        <v>25.0</v>
      </c>
      <c r="B504" s="83" t="s">
        <v>14172</v>
      </c>
      <c r="C504" s="212"/>
      <c r="D504" s="83"/>
      <c r="E504" s="83" t="s">
        <v>14174</v>
      </c>
      <c r="F504" s="83"/>
      <c r="G504" s="83">
        <v>6618190.0</v>
      </c>
      <c r="H504" s="177">
        <v>6618190.0</v>
      </c>
      <c r="I504" s="83">
        <v>3978190.0</v>
      </c>
      <c r="J504" s="83">
        <v>2640000.0</v>
      </c>
      <c r="K504" s="83"/>
      <c r="L504" s="83"/>
      <c r="M504" s="83"/>
      <c r="N504" s="83"/>
      <c r="O504" s="83"/>
    </row>
    <row r="505" ht="15.0" customHeight="1">
      <c r="A505" s="83">
        <v>26.0</v>
      </c>
      <c r="B505" s="83" t="s">
        <v>14186</v>
      </c>
      <c r="C505" s="212"/>
      <c r="D505" s="83"/>
      <c r="E505" s="141" t="s">
        <v>14188</v>
      </c>
      <c r="F505" s="83"/>
      <c r="G505" s="83">
        <v>2.4E7</v>
      </c>
      <c r="H505" s="177">
        <v>2.4E7</v>
      </c>
      <c r="I505" s="83">
        <v>2.4E7</v>
      </c>
      <c r="J505" s="83"/>
      <c r="K505" s="83"/>
      <c r="L505" s="83"/>
      <c r="M505" s="83"/>
      <c r="N505" s="83"/>
      <c r="O505" s="83"/>
    </row>
    <row r="506">
      <c r="A506" s="83">
        <v>27.0</v>
      </c>
      <c r="B506" s="83" t="s">
        <v>14197</v>
      </c>
      <c r="C506" s="212"/>
      <c r="D506" s="83"/>
      <c r="E506" s="83" t="s">
        <v>14198</v>
      </c>
      <c r="F506" s="83"/>
      <c r="G506" s="83">
        <v>1.1663306E7</v>
      </c>
      <c r="H506" s="177">
        <v>1.1663306E7</v>
      </c>
      <c r="I506" s="83">
        <v>7663306.0</v>
      </c>
      <c r="J506" s="83">
        <v>4000000.0</v>
      </c>
      <c r="K506" s="83"/>
      <c r="L506" s="83"/>
      <c r="M506" s="83">
        <v>3600000.0</v>
      </c>
      <c r="N506" s="83">
        <v>3600000.0</v>
      </c>
      <c r="O506" s="83"/>
    </row>
    <row r="507">
      <c r="A507" s="83">
        <v>28.0</v>
      </c>
      <c r="B507" s="83" t="s">
        <v>14214</v>
      </c>
      <c r="C507" s="212"/>
      <c r="D507" s="83"/>
      <c r="E507" s="83" t="s">
        <v>14216</v>
      </c>
      <c r="F507" s="83"/>
      <c r="G507" s="83">
        <v>1429376.0</v>
      </c>
      <c r="H507" s="177">
        <v>1429376.0</v>
      </c>
      <c r="I507" s="83">
        <v>1429376.0</v>
      </c>
      <c r="J507" s="83"/>
      <c r="K507" s="83"/>
      <c r="L507" s="83"/>
      <c r="M507" s="83"/>
      <c r="N507" s="83"/>
      <c r="O507" s="83">
        <v>3000000.0</v>
      </c>
    </row>
    <row r="508">
      <c r="A508" s="83">
        <v>29.0</v>
      </c>
      <c r="B508" s="83" t="s">
        <v>14221</v>
      </c>
      <c r="C508" s="212"/>
      <c r="D508" s="83"/>
      <c r="E508" s="83" t="s">
        <v>14222</v>
      </c>
      <c r="F508" s="83"/>
      <c r="G508" s="83">
        <v>6400000.0</v>
      </c>
      <c r="H508" s="177">
        <v>6400000.0</v>
      </c>
      <c r="I508" s="83">
        <v>6400000.0</v>
      </c>
      <c r="J508" s="83"/>
      <c r="K508" s="83"/>
      <c r="L508" s="83"/>
      <c r="M508" s="83"/>
      <c r="N508" s="83"/>
      <c r="O508" s="83">
        <v>8200000.0</v>
      </c>
    </row>
    <row r="509">
      <c r="A509" s="83">
        <v>30.0</v>
      </c>
      <c r="B509" s="83" t="s">
        <v>14225</v>
      </c>
      <c r="C509" s="212"/>
      <c r="D509" s="83"/>
      <c r="E509" s="83" t="s">
        <v>14226</v>
      </c>
      <c r="F509" s="83"/>
      <c r="G509" s="83">
        <v>7729241.0</v>
      </c>
      <c r="H509" s="177">
        <v>7729241.0</v>
      </c>
      <c r="I509" s="83">
        <v>7729241.0</v>
      </c>
      <c r="J509" s="83"/>
      <c r="K509" s="83"/>
      <c r="L509" s="83"/>
      <c r="M509" s="83"/>
      <c r="N509" s="83"/>
      <c r="O509" s="83"/>
    </row>
    <row r="510">
      <c r="A510" s="83">
        <v>31.0</v>
      </c>
      <c r="B510" s="83" t="s">
        <v>14229</v>
      </c>
      <c r="C510" s="212"/>
      <c r="D510" s="83"/>
      <c r="E510" s="83" t="s">
        <v>14230</v>
      </c>
      <c r="F510" s="83"/>
      <c r="G510" s="83">
        <v>6560000.0</v>
      </c>
      <c r="H510" s="177">
        <v>6560000.0</v>
      </c>
      <c r="I510" s="83"/>
      <c r="J510" s="83">
        <v>6560000.0</v>
      </c>
      <c r="K510" s="83"/>
      <c r="L510" s="83"/>
      <c r="M510" s="83">
        <v>3600000.0</v>
      </c>
      <c r="N510" s="83">
        <v>3600000.0</v>
      </c>
      <c r="O510" s="83"/>
    </row>
    <row r="511" ht="15.0" customHeight="1">
      <c r="A511" s="83">
        <v>32.0</v>
      </c>
      <c r="B511" s="83" t="s">
        <v>14235</v>
      </c>
      <c r="C511" s="212" t="s">
        <v>10588</v>
      </c>
      <c r="D511" s="83"/>
      <c r="E511" s="141" t="s">
        <v>14236</v>
      </c>
      <c r="F511" s="83"/>
      <c r="G511" s="83">
        <v>3.0E7</v>
      </c>
      <c r="H511" s="177">
        <v>3.0E7</v>
      </c>
      <c r="I511" s="83"/>
      <c r="J511" s="83">
        <v>3.0E7</v>
      </c>
      <c r="K511" s="83"/>
      <c r="L511" s="83"/>
      <c r="M511" s="83">
        <v>3600000.0</v>
      </c>
      <c r="N511" s="83">
        <v>3600000.0</v>
      </c>
      <c r="O511" s="83">
        <v>7.0E7</v>
      </c>
    </row>
    <row r="512">
      <c r="A512" s="83">
        <v>33.0</v>
      </c>
      <c r="B512" s="83" t="s">
        <v>14241</v>
      </c>
      <c r="C512" s="212"/>
      <c r="D512" s="83"/>
      <c r="E512" s="83" t="s">
        <v>14243</v>
      </c>
      <c r="F512" s="83"/>
      <c r="G512" s="83">
        <v>2000000.0</v>
      </c>
      <c r="H512" s="177">
        <v>2000000.0</v>
      </c>
      <c r="I512" s="83"/>
      <c r="J512" s="83">
        <v>2000000.0</v>
      </c>
      <c r="K512" s="83"/>
      <c r="L512" s="83"/>
      <c r="M512" s="83"/>
      <c r="N512" s="83"/>
      <c r="O512" s="83"/>
    </row>
    <row r="513">
      <c r="A513" s="83">
        <v>34.0</v>
      </c>
      <c r="B513" s="83" t="s">
        <v>14248</v>
      </c>
      <c r="C513" s="212"/>
      <c r="D513" s="83"/>
      <c r="E513" s="83" t="s">
        <v>14250</v>
      </c>
      <c r="F513" s="83"/>
      <c r="G513" s="83"/>
      <c r="H513" s="177"/>
      <c r="I513" s="83"/>
      <c r="J513" s="83"/>
      <c r="K513" s="83"/>
      <c r="L513" s="83"/>
      <c r="M513" s="83">
        <v>3.5E7</v>
      </c>
      <c r="N513" s="83">
        <v>3.5E7</v>
      </c>
      <c r="O513" s="83"/>
    </row>
    <row r="514" ht="15.0" customHeight="1">
      <c r="A514" s="83">
        <v>35.0</v>
      </c>
      <c r="B514" s="83" t="s">
        <v>14253</v>
      </c>
      <c r="C514" s="212"/>
      <c r="D514" s="83"/>
      <c r="E514" s="141" t="s">
        <v>14254</v>
      </c>
      <c r="F514" s="83"/>
      <c r="G514" s="83"/>
      <c r="H514" s="177"/>
      <c r="I514" s="83"/>
      <c r="J514" s="83"/>
      <c r="K514" s="83"/>
      <c r="L514" s="83"/>
      <c r="M514" s="83">
        <v>7.2E7</v>
      </c>
      <c r="N514" s="83">
        <v>7.2E7</v>
      </c>
      <c r="O514" s="83">
        <v>1.0E8</v>
      </c>
    </row>
    <row r="515">
      <c r="A515" s="83">
        <v>36.0</v>
      </c>
      <c r="B515" s="83" t="s">
        <v>14257</v>
      </c>
      <c r="C515" s="212"/>
      <c r="D515" s="83"/>
      <c r="E515" s="83" t="s">
        <v>14258</v>
      </c>
      <c r="F515" s="83"/>
      <c r="G515" s="83"/>
      <c r="H515" s="177"/>
      <c r="I515" s="83"/>
      <c r="J515" s="83"/>
      <c r="K515" s="83"/>
      <c r="L515" s="83"/>
      <c r="M515" s="83">
        <v>2400000.0</v>
      </c>
      <c r="N515" s="83">
        <v>2400000.0</v>
      </c>
      <c r="O515" s="83"/>
    </row>
    <row r="516" ht="15.0" customHeight="1">
      <c r="A516" s="83">
        <v>37.0</v>
      </c>
      <c r="B516" s="83" t="s">
        <v>14263</v>
      </c>
      <c r="C516" s="212" t="s">
        <v>4647</v>
      </c>
      <c r="D516" s="83"/>
      <c r="E516" s="141" t="s">
        <v>14264</v>
      </c>
      <c r="F516" s="83"/>
      <c r="G516" s="83"/>
      <c r="H516" s="177"/>
      <c r="I516" s="83"/>
      <c r="J516" s="83"/>
      <c r="K516" s="83"/>
      <c r="L516" s="83"/>
      <c r="M516" s="83">
        <v>6000000.0</v>
      </c>
      <c r="N516" s="83">
        <v>6000000.0</v>
      </c>
      <c r="O516" s="83"/>
    </row>
    <row r="517">
      <c r="A517" s="83">
        <v>38.0</v>
      </c>
      <c r="B517" s="83" t="s">
        <v>14269</v>
      </c>
      <c r="C517" s="212">
        <v>12.0</v>
      </c>
      <c r="D517" s="83"/>
      <c r="E517" s="83" t="s">
        <v>14270</v>
      </c>
      <c r="F517" s="83"/>
      <c r="G517" s="83"/>
      <c r="H517" s="177"/>
      <c r="I517" s="83"/>
      <c r="J517" s="83"/>
      <c r="K517" s="83"/>
      <c r="L517" s="83"/>
      <c r="M517" s="83">
        <v>4800000.0</v>
      </c>
      <c r="N517" s="83">
        <v>4800000.0</v>
      </c>
      <c r="O517" s="83"/>
    </row>
    <row r="518">
      <c r="A518" s="83"/>
      <c r="B518" s="83"/>
      <c r="C518" s="212"/>
      <c r="D518" s="83"/>
      <c r="E518" s="83"/>
      <c r="F518" s="83"/>
      <c r="G518" s="83"/>
      <c r="H518" s="177"/>
      <c r="I518" s="83"/>
      <c r="J518" s="83"/>
      <c r="K518" s="83"/>
      <c r="L518" s="83"/>
      <c r="M518" s="83"/>
      <c r="N518" s="83"/>
      <c r="O518" s="83"/>
    </row>
    <row r="519">
      <c r="A519" s="83"/>
      <c r="B519" s="83"/>
      <c r="C519" s="212"/>
      <c r="D519" s="83"/>
      <c r="E519" s="30" t="s">
        <v>14277</v>
      </c>
      <c r="F519" s="83"/>
      <c r="G519" s="83">
        <v>5.18771201E8</v>
      </c>
      <c r="H519" s="177">
        <v>5.18771201E8</v>
      </c>
      <c r="I519" s="83">
        <v>2.85431201E8</v>
      </c>
      <c r="J519" s="83">
        <v>2.3334E8</v>
      </c>
      <c r="K519" s="83"/>
      <c r="L519" s="83"/>
      <c r="M519" s="83">
        <v>3.872E8</v>
      </c>
      <c r="N519" s="83">
        <v>3.872E8</v>
      </c>
      <c r="O519" s="83"/>
    </row>
    <row r="520">
      <c r="A520" s="83"/>
      <c r="B520" s="83"/>
      <c r="C520" s="212"/>
      <c r="D520" s="83"/>
      <c r="E520" s="83"/>
      <c r="F520" s="83"/>
      <c r="G520" s="83"/>
      <c r="H520" s="177"/>
      <c r="I520" s="83"/>
      <c r="J520" s="83"/>
      <c r="K520" s="83"/>
      <c r="L520" s="83"/>
      <c r="M520" s="83"/>
      <c r="N520" s="83"/>
      <c r="O520" s="83"/>
    </row>
    <row r="521">
      <c r="A521" s="83"/>
      <c r="B521" s="83"/>
      <c r="C521" s="212"/>
      <c r="D521" s="83"/>
      <c r="E521" s="83"/>
      <c r="F521" s="83"/>
      <c r="G521" s="83"/>
      <c r="H521" s="177"/>
      <c r="I521" s="83"/>
      <c r="J521" s="83"/>
      <c r="K521" s="83"/>
      <c r="L521" s="83"/>
      <c r="M521" s="83"/>
      <c r="N521" s="83"/>
      <c r="O521" s="83"/>
    </row>
    <row r="522">
      <c r="A522" s="83"/>
      <c r="B522" s="83"/>
      <c r="C522" s="212"/>
      <c r="D522" s="83"/>
      <c r="E522" s="83" t="s">
        <v>14284</v>
      </c>
      <c r="F522" s="83"/>
      <c r="G522" s="83"/>
      <c r="H522" s="177"/>
      <c r="I522" s="83"/>
      <c r="J522" s="83"/>
      <c r="K522" s="83"/>
      <c r="L522" s="83"/>
      <c r="M522" s="83"/>
      <c r="N522" s="83"/>
      <c r="O522" s="83"/>
    </row>
    <row r="523" ht="15.0" customHeight="1">
      <c r="A523" s="83">
        <v>1.0</v>
      </c>
      <c r="B523" s="83" t="s">
        <v>14286</v>
      </c>
      <c r="C523" s="212"/>
      <c r="D523" s="83"/>
      <c r="E523" s="141" t="s">
        <v>14289</v>
      </c>
      <c r="F523" s="83"/>
      <c r="G523" s="83">
        <v>6.48295508E8</v>
      </c>
      <c r="H523" s="177">
        <v>6.48295508E8</v>
      </c>
      <c r="I523" s="83">
        <v>6.08295508E8</v>
      </c>
      <c r="J523" s="83">
        <v>4.0E7</v>
      </c>
      <c r="K523" s="83"/>
      <c r="L523" s="83"/>
      <c r="M523" s="83">
        <v>7.288E7</v>
      </c>
      <c r="N523" s="83">
        <v>7.288E7</v>
      </c>
      <c r="O523" s="83">
        <v>2.0E10</v>
      </c>
    </row>
    <row r="524">
      <c r="A524" s="83"/>
      <c r="B524" s="83"/>
      <c r="C524" s="212"/>
      <c r="D524" s="83"/>
      <c r="E524" s="83"/>
      <c r="F524" s="83"/>
      <c r="G524" s="83"/>
      <c r="H524" s="177"/>
      <c r="I524" s="83"/>
      <c r="J524" s="83"/>
      <c r="K524" s="83"/>
      <c r="L524" s="83"/>
      <c r="M524" s="83"/>
      <c r="N524" s="83"/>
      <c r="O524" s="83"/>
    </row>
    <row r="525">
      <c r="A525" s="83"/>
      <c r="B525" s="83"/>
      <c r="C525" s="212"/>
      <c r="D525" s="83"/>
      <c r="E525" s="30" t="s">
        <v>14298</v>
      </c>
      <c r="F525" s="83"/>
      <c r="G525" s="83">
        <v>6.48295508E8</v>
      </c>
      <c r="H525" s="177">
        <v>6.48295508E8</v>
      </c>
      <c r="I525" s="83">
        <v>6.08295508E8</v>
      </c>
      <c r="J525" s="83">
        <v>4.0E7</v>
      </c>
      <c r="K525" s="83"/>
      <c r="L525" s="83"/>
      <c r="M525" s="83">
        <v>7.288E7</v>
      </c>
      <c r="N525" s="83">
        <v>7.288E7</v>
      </c>
      <c r="O525" s="83"/>
    </row>
    <row r="526" ht="15.75" customHeight="1">
      <c r="A526" s="154"/>
      <c r="B526" s="154"/>
      <c r="C526" s="247"/>
      <c r="D526" s="154"/>
      <c r="E526" s="154"/>
      <c r="F526" s="154"/>
      <c r="G526" s="154"/>
      <c r="H526" s="256"/>
      <c r="I526" s="154"/>
      <c r="J526" s="154"/>
      <c r="K526" s="154"/>
      <c r="L526" s="154"/>
      <c r="M526" s="154"/>
      <c r="N526" s="154"/>
      <c r="O526" s="154"/>
    </row>
    <row r="527" ht="15.75" customHeight="1">
      <c r="A527" s="83"/>
      <c r="B527" s="83"/>
      <c r="C527" s="212"/>
      <c r="D527" s="83"/>
      <c r="E527" s="83"/>
      <c r="F527" s="83"/>
      <c r="G527" s="83"/>
      <c r="H527" s="177"/>
      <c r="I527" s="83"/>
      <c r="J527" s="83"/>
      <c r="K527" s="83"/>
      <c r="L527" s="83"/>
      <c r="M527" s="83"/>
      <c r="N527" s="83"/>
      <c r="O527" s="83"/>
    </row>
    <row r="528">
      <c r="A528" s="83"/>
      <c r="B528" s="83"/>
      <c r="C528" s="212"/>
      <c r="D528" s="83"/>
      <c r="E528" s="83" t="s">
        <v>458</v>
      </c>
      <c r="F528" s="83"/>
      <c r="G528" s="83"/>
      <c r="H528" s="177"/>
      <c r="I528" s="83"/>
      <c r="J528" s="83"/>
      <c r="K528" s="83"/>
      <c r="L528" s="83"/>
      <c r="M528" s="83"/>
      <c r="N528" s="83"/>
      <c r="O528" s="83"/>
    </row>
    <row r="529">
      <c r="A529" s="83">
        <v>1.0</v>
      </c>
      <c r="B529" s="83" t="s">
        <v>14320</v>
      </c>
      <c r="C529" s="212"/>
      <c r="D529" s="83"/>
      <c r="E529" s="83" t="s">
        <v>14321</v>
      </c>
      <c r="F529" s="83">
        <v>35000.0</v>
      </c>
      <c r="G529" s="83">
        <v>1.0510249E7</v>
      </c>
      <c r="H529" s="177">
        <v>1.0545249E7</v>
      </c>
      <c r="I529" s="83">
        <v>1.0545249E7</v>
      </c>
      <c r="J529" s="83"/>
      <c r="K529" s="83"/>
      <c r="L529" s="83"/>
      <c r="M529" s="83"/>
      <c r="N529" s="83"/>
      <c r="O529" s="83"/>
    </row>
    <row r="530">
      <c r="A530" s="83">
        <v>2.0</v>
      </c>
      <c r="B530" s="83" t="s">
        <v>14326</v>
      </c>
      <c r="C530" s="212" t="s">
        <v>1640</v>
      </c>
      <c r="D530" s="83"/>
      <c r="E530" s="83" t="s">
        <v>14327</v>
      </c>
      <c r="F530" s="83"/>
      <c r="G530" s="83">
        <v>4.4632593E7</v>
      </c>
      <c r="H530" s="177">
        <v>4.4632593E7</v>
      </c>
      <c r="I530" s="83">
        <v>3.8632593E7</v>
      </c>
      <c r="J530" s="83">
        <v>6000000.0</v>
      </c>
      <c r="K530" s="83"/>
      <c r="L530" s="83"/>
      <c r="M530" s="83">
        <v>5400000.0</v>
      </c>
      <c r="N530" s="83">
        <v>5400000.0</v>
      </c>
      <c r="O530" s="83"/>
    </row>
    <row r="531">
      <c r="A531" s="83">
        <v>3.0</v>
      </c>
      <c r="B531" s="83" t="s">
        <v>14330</v>
      </c>
      <c r="C531" s="212"/>
      <c r="D531" s="83"/>
      <c r="E531" s="83" t="s">
        <v>14331</v>
      </c>
      <c r="F531" s="83"/>
      <c r="G531" s="83">
        <v>1.09931016E8</v>
      </c>
      <c r="H531" s="177">
        <v>1.09931016E8</v>
      </c>
      <c r="I531" s="83">
        <v>1.09931016E8</v>
      </c>
      <c r="J531" s="83"/>
      <c r="K531" s="83"/>
      <c r="L531" s="83"/>
      <c r="M531" s="83"/>
      <c r="N531" s="83"/>
      <c r="O531" s="83"/>
    </row>
    <row r="532" ht="15.0" customHeight="1">
      <c r="A532" s="83">
        <v>4.0</v>
      </c>
      <c r="B532" s="83" t="s">
        <v>14332</v>
      </c>
      <c r="C532" s="212" t="s">
        <v>1640</v>
      </c>
      <c r="D532" s="83"/>
      <c r="E532" s="141" t="s">
        <v>14333</v>
      </c>
      <c r="F532" s="83"/>
      <c r="G532" s="83">
        <v>1.7044945E7</v>
      </c>
      <c r="H532" s="177">
        <v>1.7044945E7</v>
      </c>
      <c r="I532" s="83">
        <v>1.3044945E7</v>
      </c>
      <c r="J532" s="83">
        <v>4000000.0</v>
      </c>
      <c r="K532" s="83"/>
      <c r="L532" s="83"/>
      <c r="M532" s="83">
        <v>3600000.0</v>
      </c>
      <c r="N532" s="83">
        <v>3600000.0</v>
      </c>
      <c r="O532" s="83"/>
    </row>
    <row r="533" ht="15.0" customHeight="1">
      <c r="A533" s="83">
        <v>5.0</v>
      </c>
      <c r="B533" s="83" t="s">
        <v>14334</v>
      </c>
      <c r="C533" s="212" t="s">
        <v>1640</v>
      </c>
      <c r="D533" s="83"/>
      <c r="E533" s="141" t="s">
        <v>14335</v>
      </c>
      <c r="F533" s="83"/>
      <c r="G533" s="83">
        <v>2080307.0</v>
      </c>
      <c r="H533" s="177">
        <v>2080307.0</v>
      </c>
      <c r="I533" s="83">
        <v>2080307.0</v>
      </c>
      <c r="J533" s="83"/>
      <c r="K533" s="83"/>
      <c r="L533" s="83"/>
      <c r="M533" s="83"/>
      <c r="N533" s="83"/>
      <c r="O533" s="83"/>
    </row>
    <row r="534" ht="15.0" customHeight="1">
      <c r="A534" s="83">
        <v>6.0</v>
      </c>
      <c r="B534" s="83" t="s">
        <v>14336</v>
      </c>
      <c r="C534" s="212" t="s">
        <v>1640</v>
      </c>
      <c r="D534" s="83"/>
      <c r="E534" s="141" t="s">
        <v>14337</v>
      </c>
      <c r="F534" s="83"/>
      <c r="G534" s="83">
        <v>1773309.0</v>
      </c>
      <c r="H534" s="177">
        <v>1773309.0</v>
      </c>
      <c r="I534" s="83">
        <v>1773309.0</v>
      </c>
      <c r="J534" s="83"/>
      <c r="K534" s="83"/>
      <c r="L534" s="83"/>
      <c r="M534" s="83"/>
      <c r="N534" s="83"/>
      <c r="O534" s="83"/>
    </row>
    <row r="535" ht="15.0" customHeight="1">
      <c r="A535" s="83">
        <v>7.0</v>
      </c>
      <c r="B535" s="83" t="s">
        <v>14341</v>
      </c>
      <c r="C535" s="212" t="s">
        <v>1640</v>
      </c>
      <c r="D535" s="83"/>
      <c r="E535" s="141" t="s">
        <v>14343</v>
      </c>
      <c r="F535" s="83"/>
      <c r="G535" s="83">
        <v>9379961.0</v>
      </c>
      <c r="H535" s="177">
        <v>9379961.0</v>
      </c>
      <c r="I535" s="83">
        <v>9379961.0</v>
      </c>
      <c r="J535" s="83"/>
      <c r="K535" s="83"/>
      <c r="L535" s="83"/>
      <c r="M535" s="83">
        <v>3600000.0</v>
      </c>
      <c r="N535" s="83">
        <v>3600000.0</v>
      </c>
      <c r="O535" s="83"/>
    </row>
    <row r="536">
      <c r="A536" s="83">
        <v>8.0</v>
      </c>
      <c r="B536" s="83" t="s">
        <v>14348</v>
      </c>
      <c r="C536" s="212"/>
      <c r="D536" s="83"/>
      <c r="E536" s="83" t="s">
        <v>14349</v>
      </c>
      <c r="F536" s="83"/>
      <c r="G536" s="83">
        <v>2.27959969E8</v>
      </c>
      <c r="H536" s="177">
        <v>2.27959969E8</v>
      </c>
      <c r="I536" s="83">
        <v>1.62959969E8</v>
      </c>
      <c r="J536" s="83">
        <v>6.5E7</v>
      </c>
      <c r="K536" s="83"/>
      <c r="L536" s="83"/>
      <c r="M536" s="83">
        <v>5.1E7</v>
      </c>
      <c r="N536" s="83">
        <v>5.1E7</v>
      </c>
      <c r="O536" s="83"/>
    </row>
    <row r="537">
      <c r="A537" s="83">
        <v>9.0</v>
      </c>
      <c r="B537" s="83" t="s">
        <v>14354</v>
      </c>
      <c r="C537" s="212">
        <v>24.0</v>
      </c>
      <c r="D537" s="83"/>
      <c r="E537" s="83" t="s">
        <v>14355</v>
      </c>
      <c r="F537" s="83"/>
      <c r="G537" s="83">
        <v>9.3217825E7</v>
      </c>
      <c r="H537" s="177">
        <v>9.3217825E7</v>
      </c>
      <c r="I537" s="83">
        <v>7.7217825E7</v>
      </c>
      <c r="J537" s="83">
        <v>1.6E7</v>
      </c>
      <c r="K537" s="83"/>
      <c r="L537" s="83"/>
      <c r="M537" s="83">
        <v>3600000.0</v>
      </c>
      <c r="N537" s="83">
        <v>3600000.0</v>
      </c>
      <c r="O537" s="83">
        <v>6.6E7</v>
      </c>
    </row>
    <row r="538">
      <c r="A538" s="83">
        <v>10.0</v>
      </c>
      <c r="B538" s="83" t="s">
        <v>14360</v>
      </c>
      <c r="C538" s="212"/>
      <c r="D538" s="83"/>
      <c r="E538" s="83" t="s">
        <v>14362</v>
      </c>
      <c r="F538" s="83"/>
      <c r="G538" s="83">
        <v>4.3314224E7</v>
      </c>
      <c r="H538" s="177">
        <v>4.3314224E7</v>
      </c>
      <c r="I538" s="83">
        <v>4.3314224E7</v>
      </c>
      <c r="J538" s="83"/>
      <c r="K538" s="83"/>
      <c r="L538" s="83"/>
      <c r="M538" s="83"/>
      <c r="N538" s="83"/>
      <c r="O538" s="83"/>
    </row>
    <row r="539">
      <c r="A539" s="83">
        <v>11.0</v>
      </c>
      <c r="B539" s="83" t="s">
        <v>14367</v>
      </c>
      <c r="C539" s="212"/>
      <c r="D539" s="83"/>
      <c r="E539" s="83" t="s">
        <v>14369</v>
      </c>
      <c r="F539" s="83"/>
      <c r="G539" s="83">
        <v>3.70830302E8</v>
      </c>
      <c r="H539" s="177">
        <v>3.70830302E8</v>
      </c>
      <c r="I539" s="83">
        <v>2.50630302E8</v>
      </c>
      <c r="J539" s="83">
        <v>1.202E8</v>
      </c>
      <c r="K539" s="83"/>
      <c r="L539" s="83"/>
      <c r="M539" s="83">
        <v>1.335E8</v>
      </c>
      <c r="N539" s="83">
        <v>1.335E8</v>
      </c>
      <c r="O539" s="83"/>
    </row>
    <row r="540">
      <c r="A540" s="83">
        <v>12.0</v>
      </c>
      <c r="B540" s="83" t="s">
        <v>14374</v>
      </c>
      <c r="C540" s="212"/>
      <c r="D540" s="83"/>
      <c r="E540" s="83" t="s">
        <v>14375</v>
      </c>
      <c r="F540" s="83"/>
      <c r="G540" s="83">
        <v>1462595.0</v>
      </c>
      <c r="H540" s="177">
        <v>1462595.0</v>
      </c>
      <c r="I540" s="83">
        <v>1462595.0</v>
      </c>
      <c r="J540" s="83"/>
      <c r="K540" s="83"/>
      <c r="L540" s="83"/>
      <c r="M540" s="83"/>
      <c r="N540" s="83"/>
      <c r="O540" s="83"/>
    </row>
    <row r="541">
      <c r="A541" s="83">
        <v>13.0</v>
      </c>
      <c r="B541" s="83" t="s">
        <v>14380</v>
      </c>
      <c r="C541" s="212"/>
      <c r="D541" s="83"/>
      <c r="E541" s="83" t="s">
        <v>14381</v>
      </c>
      <c r="F541" s="83"/>
      <c r="G541" s="83">
        <v>8542231.0</v>
      </c>
      <c r="H541" s="177">
        <v>8542231.0</v>
      </c>
      <c r="I541" s="83">
        <v>8542231.0</v>
      </c>
      <c r="J541" s="83"/>
      <c r="K541" s="83"/>
      <c r="L541" s="83"/>
      <c r="M541" s="83"/>
      <c r="N541" s="83"/>
      <c r="O541" s="83"/>
    </row>
    <row r="542">
      <c r="A542" s="83">
        <v>14.0</v>
      </c>
      <c r="B542" s="83" t="s">
        <v>14384</v>
      </c>
      <c r="C542" s="212"/>
      <c r="D542" s="83"/>
      <c r="E542" s="83" t="s">
        <v>14385</v>
      </c>
      <c r="F542" s="83"/>
      <c r="G542" s="83">
        <v>9.6328506E8</v>
      </c>
      <c r="H542" s="177">
        <v>9.6328506E8</v>
      </c>
      <c r="I542" s="83">
        <v>3.4478506E8</v>
      </c>
      <c r="J542" s="83">
        <v>6.185E8</v>
      </c>
      <c r="K542" s="83"/>
      <c r="L542" s="83"/>
      <c r="M542" s="83">
        <v>4.405E8</v>
      </c>
      <c r="N542" s="83">
        <v>4.405E8</v>
      </c>
      <c r="O542" s="83"/>
    </row>
    <row r="543">
      <c r="A543" s="83">
        <v>15.0</v>
      </c>
      <c r="B543" s="83" t="s">
        <v>14388</v>
      </c>
      <c r="C543" s="212">
        <v>51.0</v>
      </c>
      <c r="D543" s="83"/>
      <c r="E543" s="83" t="s">
        <v>14389</v>
      </c>
      <c r="F543" s="83"/>
      <c r="G543" s="83">
        <v>1817673.0</v>
      </c>
      <c r="H543" s="177">
        <v>1817673.0</v>
      </c>
      <c r="I543" s="83">
        <v>1817673.0</v>
      </c>
      <c r="J543" s="83"/>
      <c r="K543" s="83"/>
      <c r="L543" s="83"/>
      <c r="M543" s="83"/>
      <c r="N543" s="83"/>
      <c r="O543" s="83"/>
    </row>
    <row r="544">
      <c r="A544" s="83">
        <v>16.0</v>
      </c>
      <c r="B544" s="83" t="s">
        <v>14392</v>
      </c>
      <c r="C544" s="212">
        <v>35.0</v>
      </c>
      <c r="D544" s="83"/>
      <c r="E544" s="83" t="s">
        <v>14393</v>
      </c>
      <c r="F544" s="83"/>
      <c r="G544" s="83">
        <v>131762.0</v>
      </c>
      <c r="H544" s="177">
        <v>131762.0</v>
      </c>
      <c r="I544" s="83">
        <v>131762.0</v>
      </c>
      <c r="J544" s="83"/>
      <c r="K544" s="83"/>
      <c r="L544" s="83"/>
      <c r="M544" s="83"/>
      <c r="N544" s="83"/>
      <c r="O544" s="83"/>
    </row>
    <row r="545">
      <c r="A545" s="83">
        <v>17.0</v>
      </c>
      <c r="B545" s="83" t="s">
        <v>14397</v>
      </c>
      <c r="C545" s="212">
        <v>85.0</v>
      </c>
      <c r="D545" s="83"/>
      <c r="E545" s="83" t="s">
        <v>4656</v>
      </c>
      <c r="F545" s="83"/>
      <c r="G545" s="83">
        <v>3737160.0</v>
      </c>
      <c r="H545" s="177">
        <v>3737160.0</v>
      </c>
      <c r="I545" s="83">
        <v>3737160.0</v>
      </c>
      <c r="J545" s="83"/>
      <c r="K545" s="83"/>
      <c r="L545" s="83"/>
      <c r="M545" s="83"/>
      <c r="N545" s="83"/>
      <c r="O545" s="83"/>
    </row>
    <row r="546">
      <c r="A546" s="83">
        <v>18.0</v>
      </c>
      <c r="B546" s="83" t="s">
        <v>14402</v>
      </c>
      <c r="C546" s="212" t="s">
        <v>1640</v>
      </c>
      <c r="D546" s="83"/>
      <c r="E546" s="83" t="s">
        <v>14404</v>
      </c>
      <c r="F546" s="83"/>
      <c r="G546" s="83">
        <v>1.5444972E7</v>
      </c>
      <c r="H546" s="177">
        <v>1.5444972E7</v>
      </c>
      <c r="I546" s="83">
        <v>1.1444972E7</v>
      </c>
      <c r="J546" s="83">
        <v>4000000.0</v>
      </c>
      <c r="K546" s="83"/>
      <c r="L546" s="83"/>
      <c r="M546" s="83">
        <v>3600000.0</v>
      </c>
      <c r="N546" s="83">
        <v>3600000.0</v>
      </c>
      <c r="O546" s="83"/>
    </row>
    <row r="547">
      <c r="A547" s="83">
        <v>19.0</v>
      </c>
      <c r="B547" s="83" t="s">
        <v>14407</v>
      </c>
      <c r="C547" s="212">
        <v>25.0</v>
      </c>
      <c r="D547" s="83"/>
      <c r="E547" s="83" t="s">
        <v>14410</v>
      </c>
      <c r="F547" s="83"/>
      <c r="G547" s="83">
        <v>3218212.0</v>
      </c>
      <c r="H547" s="177">
        <v>3218212.0</v>
      </c>
      <c r="I547" s="83">
        <v>3218212.0</v>
      </c>
      <c r="J547" s="83"/>
      <c r="K547" s="83"/>
      <c r="L547" s="83"/>
      <c r="M547" s="83"/>
      <c r="N547" s="83"/>
      <c r="O547" s="83"/>
    </row>
    <row r="548" ht="15.0" customHeight="1">
      <c r="A548" s="83">
        <v>20.0</v>
      </c>
      <c r="B548" s="83" t="s">
        <v>14417</v>
      </c>
      <c r="C548" s="212" t="s">
        <v>1640</v>
      </c>
      <c r="D548" s="83"/>
      <c r="E548" s="141" t="s">
        <v>14421</v>
      </c>
      <c r="F548" s="83"/>
      <c r="G548" s="83">
        <v>344161.0</v>
      </c>
      <c r="H548" s="177">
        <v>344161.0</v>
      </c>
      <c r="I548" s="83">
        <v>344161.0</v>
      </c>
      <c r="J548" s="83"/>
      <c r="K548" s="83"/>
      <c r="L548" s="83"/>
      <c r="M548" s="83"/>
      <c r="N548" s="83"/>
      <c r="O548" s="83"/>
    </row>
    <row r="549">
      <c r="A549" s="83">
        <v>21.0</v>
      </c>
      <c r="B549" s="83" t="s">
        <v>14428</v>
      </c>
      <c r="C549" s="212">
        <v>138.0</v>
      </c>
      <c r="D549" s="83"/>
      <c r="E549" s="83" t="s">
        <v>14430</v>
      </c>
      <c r="F549" s="83"/>
      <c r="G549" s="83">
        <v>1.3948195E7</v>
      </c>
      <c r="H549" s="177">
        <v>1.3948195E7</v>
      </c>
      <c r="I549" s="83">
        <v>1.3948195E7</v>
      </c>
      <c r="J549" s="83"/>
      <c r="K549" s="83"/>
      <c r="L549" s="83"/>
      <c r="M549" s="83"/>
      <c r="N549" s="83"/>
      <c r="O549" s="83"/>
    </row>
    <row r="550">
      <c r="A550" s="83">
        <v>22.0</v>
      </c>
      <c r="B550" s="83" t="s">
        <v>14439</v>
      </c>
      <c r="C550" s="212">
        <v>36.0</v>
      </c>
      <c r="D550" s="83"/>
      <c r="E550" s="83" t="s">
        <v>14442</v>
      </c>
      <c r="F550" s="83"/>
      <c r="G550" s="83">
        <v>1434466.0</v>
      </c>
      <c r="H550" s="177">
        <v>1434466.0</v>
      </c>
      <c r="I550" s="83">
        <v>1434466.0</v>
      </c>
      <c r="J550" s="83"/>
      <c r="K550" s="83"/>
      <c r="L550" s="83"/>
      <c r="M550" s="83"/>
      <c r="N550" s="83"/>
      <c r="O550" s="83"/>
    </row>
    <row r="551">
      <c r="A551" s="83">
        <v>23.0</v>
      </c>
      <c r="B551" s="83" t="s">
        <v>14451</v>
      </c>
      <c r="C551" s="212" t="s">
        <v>1640</v>
      </c>
      <c r="D551" s="83"/>
      <c r="E551" s="83" t="s">
        <v>14456</v>
      </c>
      <c r="F551" s="83"/>
      <c r="G551" s="83">
        <v>1683000.0</v>
      </c>
      <c r="H551" s="177">
        <v>1683000.0</v>
      </c>
      <c r="I551" s="83">
        <v>1683000.0</v>
      </c>
      <c r="J551" s="83"/>
      <c r="K551" s="83"/>
      <c r="L551" s="83"/>
      <c r="M551" s="83"/>
      <c r="N551" s="83"/>
      <c r="O551" s="83"/>
    </row>
    <row r="552" ht="15.0" customHeight="1">
      <c r="A552" s="83">
        <v>24.0</v>
      </c>
      <c r="B552" s="83" t="s">
        <v>14466</v>
      </c>
      <c r="C552" s="212" t="s">
        <v>14467</v>
      </c>
      <c r="D552" s="83"/>
      <c r="E552" s="141" t="s">
        <v>14470</v>
      </c>
      <c r="F552" s="83"/>
      <c r="G552" s="83">
        <v>2.164768E7</v>
      </c>
      <c r="H552" s="177">
        <v>2.164768E7</v>
      </c>
      <c r="I552" s="83">
        <v>1.364768E7</v>
      </c>
      <c r="J552" s="83">
        <v>8000000.0</v>
      </c>
      <c r="K552" s="83"/>
      <c r="L552" s="83"/>
      <c r="M552" s="83">
        <v>7200000.0</v>
      </c>
      <c r="N552" s="83">
        <v>7200000.0</v>
      </c>
      <c r="O552" s="83"/>
    </row>
    <row r="553" ht="15.0" customHeight="1">
      <c r="A553" s="83">
        <v>25.0</v>
      </c>
      <c r="B553" s="83" t="s">
        <v>14479</v>
      </c>
      <c r="C553" s="212" t="s">
        <v>1640</v>
      </c>
      <c r="D553" s="83"/>
      <c r="E553" s="141" t="s">
        <v>14480</v>
      </c>
      <c r="F553" s="83"/>
      <c r="G553" s="83">
        <v>9119995.0</v>
      </c>
      <c r="H553" s="177">
        <v>9119995.0</v>
      </c>
      <c r="I553" s="83">
        <v>9119995.0</v>
      </c>
      <c r="J553" s="83"/>
      <c r="K553" s="83"/>
      <c r="L553" s="83"/>
      <c r="M553" s="83"/>
      <c r="N553" s="83"/>
      <c r="O553" s="83"/>
    </row>
    <row r="554">
      <c r="A554" s="83">
        <v>26.0</v>
      </c>
      <c r="B554" s="83" t="s">
        <v>14490</v>
      </c>
      <c r="C554" s="212" t="s">
        <v>1640</v>
      </c>
      <c r="D554" s="83"/>
      <c r="E554" s="83" t="s">
        <v>14493</v>
      </c>
      <c r="F554" s="83"/>
      <c r="G554" s="83">
        <v>2794829.0</v>
      </c>
      <c r="H554" s="177">
        <v>2794829.0</v>
      </c>
      <c r="I554" s="83">
        <v>2794829.0</v>
      </c>
      <c r="J554" s="83"/>
      <c r="K554" s="83"/>
      <c r="L554" s="83"/>
      <c r="M554" s="83"/>
      <c r="N554" s="83"/>
      <c r="O554" s="83"/>
    </row>
    <row r="555" ht="15.0" customHeight="1">
      <c r="A555" s="83">
        <v>27.0</v>
      </c>
      <c r="B555" s="83" t="s">
        <v>14499</v>
      </c>
      <c r="C555" s="212" t="s">
        <v>1640</v>
      </c>
      <c r="D555" s="83"/>
      <c r="E555" s="141" t="s">
        <v>14500</v>
      </c>
      <c r="F555" s="83"/>
      <c r="G555" s="83">
        <v>1.9281773E7</v>
      </c>
      <c r="H555" s="177">
        <v>1.9281773E7</v>
      </c>
      <c r="I555" s="83">
        <v>1.9281773E7</v>
      </c>
      <c r="J555" s="83"/>
      <c r="K555" s="83"/>
      <c r="L555" s="83"/>
      <c r="M555" s="83"/>
      <c r="N555" s="83"/>
      <c r="O555" s="83"/>
    </row>
    <row r="556" ht="15.0" customHeight="1">
      <c r="A556" s="83">
        <v>28.0</v>
      </c>
      <c r="B556" s="83" t="s">
        <v>14503</v>
      </c>
      <c r="C556" s="212" t="s">
        <v>1640</v>
      </c>
      <c r="D556" s="83"/>
      <c r="E556" s="141" t="s">
        <v>14504</v>
      </c>
      <c r="F556" s="83"/>
      <c r="G556" s="83">
        <v>1.3109416E7</v>
      </c>
      <c r="H556" s="177">
        <v>1.3109416E7</v>
      </c>
      <c r="I556" s="83">
        <v>1.3109416E7</v>
      </c>
      <c r="J556" s="83"/>
      <c r="K556" s="83"/>
      <c r="L556" s="83"/>
      <c r="M556" s="83"/>
      <c r="N556" s="83"/>
      <c r="O556" s="83"/>
    </row>
    <row r="557">
      <c r="A557" s="83">
        <v>29.0</v>
      </c>
      <c r="B557" s="83" t="s">
        <v>14511</v>
      </c>
      <c r="C557" s="212">
        <v>25.0</v>
      </c>
      <c r="D557" s="83"/>
      <c r="E557" s="83" t="s">
        <v>14513</v>
      </c>
      <c r="F557" s="83"/>
      <c r="G557" s="83">
        <v>756109.0</v>
      </c>
      <c r="H557" s="177">
        <v>756109.0</v>
      </c>
      <c r="I557" s="83">
        <v>756109.0</v>
      </c>
      <c r="J557" s="83"/>
      <c r="K557" s="83"/>
      <c r="L557" s="83"/>
      <c r="M557" s="83"/>
      <c r="N557" s="83"/>
      <c r="O557" s="83"/>
    </row>
    <row r="558">
      <c r="A558" s="83">
        <v>30.0</v>
      </c>
      <c r="B558" s="83" t="s">
        <v>14520</v>
      </c>
      <c r="C558" s="212">
        <v>15.0</v>
      </c>
      <c r="D558" s="83"/>
      <c r="E558" s="83" t="s">
        <v>14521</v>
      </c>
      <c r="F558" s="83"/>
      <c r="G558" s="83">
        <v>1101034.0</v>
      </c>
      <c r="H558" s="177">
        <v>1101034.0</v>
      </c>
      <c r="I558" s="83">
        <v>1101034.0</v>
      </c>
      <c r="J558" s="83"/>
      <c r="K558" s="83"/>
      <c r="L558" s="83"/>
      <c r="M558" s="83"/>
      <c r="N558" s="83"/>
      <c r="O558" s="83"/>
    </row>
    <row r="559">
      <c r="A559" s="83">
        <v>31.0</v>
      </c>
      <c r="B559" s="83" t="s">
        <v>14526</v>
      </c>
      <c r="C559" s="212">
        <v>53.0</v>
      </c>
      <c r="D559" s="83"/>
      <c r="E559" s="83" t="s">
        <v>14527</v>
      </c>
      <c r="F559" s="83"/>
      <c r="G559" s="83">
        <v>35212.0</v>
      </c>
      <c r="H559" s="177">
        <v>35212.0</v>
      </c>
      <c r="I559" s="83">
        <v>35212.0</v>
      </c>
      <c r="J559" s="83"/>
      <c r="K559" s="83"/>
      <c r="L559" s="83"/>
      <c r="M559" s="83"/>
      <c r="N559" s="83"/>
      <c r="O559" s="83"/>
    </row>
    <row r="560">
      <c r="A560" s="83">
        <v>32.0</v>
      </c>
      <c r="B560" s="83" t="s">
        <v>14533</v>
      </c>
      <c r="C560" s="212"/>
      <c r="D560" s="83"/>
      <c r="E560" s="83" t="s">
        <v>14537</v>
      </c>
      <c r="F560" s="83"/>
      <c r="G560" s="83">
        <v>4790175.0</v>
      </c>
      <c r="H560" s="177">
        <v>4790175.0</v>
      </c>
      <c r="I560" s="83">
        <v>4790175.0</v>
      </c>
      <c r="J560" s="83"/>
      <c r="K560" s="83"/>
      <c r="L560" s="83"/>
      <c r="M560" s="83"/>
      <c r="N560" s="83"/>
      <c r="O560" s="83"/>
    </row>
    <row r="561">
      <c r="A561" s="83">
        <v>33.0</v>
      </c>
      <c r="B561" s="83" t="s">
        <v>14545</v>
      </c>
      <c r="C561" s="212" t="s">
        <v>3524</v>
      </c>
      <c r="D561" s="83"/>
      <c r="E561" s="83" t="s">
        <v>14548</v>
      </c>
      <c r="F561" s="83"/>
      <c r="G561" s="83">
        <v>890000.0</v>
      </c>
      <c r="H561" s="177">
        <v>890000.0</v>
      </c>
      <c r="I561" s="83">
        <v>890000.0</v>
      </c>
      <c r="J561" s="83"/>
      <c r="K561" s="83"/>
      <c r="L561" s="83"/>
      <c r="M561" s="83">
        <v>1.0E8</v>
      </c>
      <c r="N561" s="83">
        <v>1.0E8</v>
      </c>
      <c r="O561" s="83"/>
    </row>
    <row r="562">
      <c r="A562" s="83">
        <v>34.0</v>
      </c>
      <c r="B562" s="83" t="s">
        <v>14559</v>
      </c>
      <c r="C562" s="212"/>
      <c r="D562" s="83"/>
      <c r="E562" s="83" t="s">
        <v>14562</v>
      </c>
      <c r="F562" s="83"/>
      <c r="G562" s="83">
        <v>1655671.0</v>
      </c>
      <c r="H562" s="177">
        <v>1655671.0</v>
      </c>
      <c r="I562" s="83">
        <v>1655671.0</v>
      </c>
      <c r="J562" s="83"/>
      <c r="K562" s="83"/>
      <c r="L562" s="83"/>
      <c r="M562" s="83"/>
      <c r="N562" s="83"/>
      <c r="O562" s="83"/>
    </row>
    <row r="563">
      <c r="A563" s="83">
        <v>35.0</v>
      </c>
      <c r="B563" s="83" t="s">
        <v>14578</v>
      </c>
      <c r="C563" s="212"/>
      <c r="D563" s="83"/>
      <c r="E563" s="83" t="s">
        <v>14580</v>
      </c>
      <c r="F563" s="83"/>
      <c r="G563" s="83">
        <v>713735.0</v>
      </c>
      <c r="H563" s="177">
        <v>713735.0</v>
      </c>
      <c r="I563" s="83">
        <v>713735.0</v>
      </c>
      <c r="J563" s="83"/>
      <c r="K563" s="83"/>
      <c r="L563" s="83"/>
      <c r="M563" s="83"/>
      <c r="N563" s="83"/>
      <c r="O563" s="83"/>
    </row>
    <row r="564">
      <c r="A564" s="83">
        <v>36.0</v>
      </c>
      <c r="B564" s="83" t="s">
        <v>14588</v>
      </c>
      <c r="C564" s="212"/>
      <c r="D564" s="83" t="s">
        <v>719</v>
      </c>
      <c r="E564" s="83" t="s">
        <v>849</v>
      </c>
      <c r="F564" s="83"/>
      <c r="G564" s="83">
        <v>3973639.0</v>
      </c>
      <c r="H564" s="177">
        <v>3973639.0</v>
      </c>
      <c r="I564" s="83">
        <v>3973639.0</v>
      </c>
      <c r="J564" s="83"/>
      <c r="K564" s="83"/>
      <c r="L564" s="83"/>
      <c r="M564" s="83"/>
      <c r="N564" s="83"/>
      <c r="O564" s="83"/>
    </row>
    <row r="565">
      <c r="A565" s="83">
        <v>37.0</v>
      </c>
      <c r="B565" s="83" t="s">
        <v>14599</v>
      </c>
      <c r="C565" s="212"/>
      <c r="D565" s="83" t="s">
        <v>756</v>
      </c>
      <c r="E565" s="83" t="s">
        <v>14602</v>
      </c>
      <c r="F565" s="83"/>
      <c r="G565" s="83">
        <v>2.1491328E7</v>
      </c>
      <c r="H565" s="177">
        <v>2.1491328E7</v>
      </c>
      <c r="I565" s="83">
        <v>2.1491328E7</v>
      </c>
      <c r="J565" s="83"/>
      <c r="K565" s="83"/>
      <c r="L565" s="83"/>
      <c r="M565" s="83"/>
      <c r="N565" s="83"/>
      <c r="O565" s="83"/>
    </row>
    <row r="566">
      <c r="A566" s="83">
        <v>38.0</v>
      </c>
      <c r="B566" s="83" t="s">
        <v>14610</v>
      </c>
      <c r="C566" s="212"/>
      <c r="D566" s="83"/>
      <c r="E566" s="83" t="s">
        <v>14612</v>
      </c>
      <c r="F566" s="83"/>
      <c r="G566" s="83">
        <v>4000000.0</v>
      </c>
      <c r="H566" s="177">
        <v>4000000.0</v>
      </c>
      <c r="I566" s="83">
        <v>4000000.0</v>
      </c>
      <c r="J566" s="83"/>
      <c r="K566" s="83"/>
      <c r="L566" s="83"/>
      <c r="M566" s="83"/>
      <c r="N566" s="83"/>
      <c r="O566" s="83"/>
    </row>
    <row r="567">
      <c r="A567" s="83">
        <v>39.0</v>
      </c>
      <c r="B567" s="83" t="s">
        <v>14631</v>
      </c>
      <c r="C567" s="212">
        <v>4.0</v>
      </c>
      <c r="D567" s="83"/>
      <c r="E567" s="83" t="s">
        <v>14632</v>
      </c>
      <c r="F567" s="83"/>
      <c r="G567" s="83">
        <v>5591426.0</v>
      </c>
      <c r="H567" s="177">
        <v>5591426.0</v>
      </c>
      <c r="I567" s="83">
        <v>3591426.0</v>
      </c>
      <c r="J567" s="83">
        <v>2000000.0</v>
      </c>
      <c r="K567" s="83"/>
      <c r="L567" s="83"/>
      <c r="M567" s="83">
        <v>2000000.0</v>
      </c>
      <c r="N567" s="83">
        <v>2000000.0</v>
      </c>
      <c r="O567" s="83"/>
    </row>
    <row r="568" ht="15.0" customHeight="1">
      <c r="A568" s="83">
        <v>40.0</v>
      </c>
      <c r="B568" s="83" t="s">
        <v>14638</v>
      </c>
      <c r="C568" s="212" t="s">
        <v>11308</v>
      </c>
      <c r="D568" s="83"/>
      <c r="E568" s="141" t="s">
        <v>14640</v>
      </c>
      <c r="F568" s="83"/>
      <c r="G568" s="83">
        <v>1.7767643E7</v>
      </c>
      <c r="H568" s="177">
        <v>1.7767643E7</v>
      </c>
      <c r="I568" s="83">
        <v>1.3767643E7</v>
      </c>
      <c r="J568" s="83">
        <v>4000000.0</v>
      </c>
      <c r="K568" s="83"/>
      <c r="L568" s="83"/>
      <c r="M568" s="83">
        <v>7200000.0</v>
      </c>
      <c r="N568" s="83">
        <v>7200000.0</v>
      </c>
      <c r="O568" s="83">
        <v>2.5E7</v>
      </c>
    </row>
    <row r="569">
      <c r="A569" s="83">
        <v>41.0</v>
      </c>
      <c r="B569" s="83" t="s">
        <v>14649</v>
      </c>
      <c r="C569" s="212"/>
      <c r="D569" s="83"/>
      <c r="E569" s="83" t="s">
        <v>14653</v>
      </c>
      <c r="F569" s="83"/>
      <c r="G569" s="83">
        <v>2205216.0</v>
      </c>
      <c r="H569" s="177">
        <v>2205216.0</v>
      </c>
      <c r="I569" s="83">
        <v>2205216.0</v>
      </c>
      <c r="J569" s="83"/>
      <c r="K569" s="83"/>
      <c r="L569" s="83"/>
      <c r="M569" s="83"/>
      <c r="N569" s="83"/>
      <c r="O569" s="83"/>
    </row>
    <row r="570">
      <c r="A570" s="83">
        <v>42.0</v>
      </c>
      <c r="B570" s="83" t="s">
        <v>14661</v>
      </c>
      <c r="C570" s="212"/>
      <c r="D570" s="83"/>
      <c r="E570" s="83" t="s">
        <v>14663</v>
      </c>
      <c r="F570" s="83"/>
      <c r="G570" s="83">
        <v>1274819.0</v>
      </c>
      <c r="H570" s="177">
        <v>1274819.0</v>
      </c>
      <c r="I570" s="83">
        <v>1274819.0</v>
      </c>
      <c r="J570" s="83"/>
      <c r="K570" s="83"/>
      <c r="L570" s="83"/>
      <c r="M570" s="83"/>
      <c r="N570" s="83"/>
      <c r="O570" s="83"/>
    </row>
    <row r="571" ht="15.75" customHeight="1">
      <c r="A571" s="154"/>
      <c r="B571" s="154"/>
      <c r="C571" s="247"/>
      <c r="D571" s="154"/>
      <c r="E571" s="154"/>
      <c r="F571" s="154"/>
      <c r="G571" s="154"/>
      <c r="H571" s="256"/>
      <c r="I571" s="154"/>
      <c r="J571" s="154"/>
      <c r="K571" s="154"/>
      <c r="L571" s="154"/>
      <c r="M571" s="154"/>
      <c r="N571" s="154"/>
      <c r="O571" s="154"/>
    </row>
    <row r="572" ht="15.75" customHeight="1">
      <c r="A572" s="83">
        <v>43.0</v>
      </c>
      <c r="B572" s="83" t="s">
        <v>14679</v>
      </c>
      <c r="C572" s="212" t="s">
        <v>1720</v>
      </c>
      <c r="D572" s="83"/>
      <c r="E572" s="83" t="s">
        <v>14682</v>
      </c>
      <c r="F572" s="83"/>
      <c r="G572" s="83">
        <v>1130896.0</v>
      </c>
      <c r="H572" s="177">
        <v>1130896.0</v>
      </c>
      <c r="I572" s="83">
        <v>1130896.0</v>
      </c>
      <c r="J572" s="83"/>
      <c r="K572" s="83"/>
      <c r="L572" s="83"/>
      <c r="M572" s="83"/>
      <c r="N572" s="83"/>
      <c r="O572" s="83"/>
    </row>
    <row r="573">
      <c r="A573" s="83">
        <v>44.0</v>
      </c>
      <c r="B573" s="83" t="s">
        <v>14689</v>
      </c>
      <c r="C573" s="212">
        <v>21.0</v>
      </c>
      <c r="D573" s="83"/>
      <c r="E573" s="83" t="s">
        <v>14692</v>
      </c>
      <c r="F573" s="83"/>
      <c r="G573" s="83">
        <v>822787.0</v>
      </c>
      <c r="H573" s="177">
        <v>822787.0</v>
      </c>
      <c r="I573" s="83">
        <v>822787.0</v>
      </c>
      <c r="J573" s="83"/>
      <c r="K573" s="83"/>
      <c r="L573" s="83"/>
      <c r="M573" s="83"/>
      <c r="N573" s="83"/>
      <c r="O573" s="83"/>
    </row>
    <row r="574">
      <c r="A574" s="83">
        <v>45.0</v>
      </c>
      <c r="B574" s="83" t="s">
        <v>14701</v>
      </c>
      <c r="C574" s="212" t="s">
        <v>1713</v>
      </c>
      <c r="D574" s="83"/>
      <c r="E574" s="83" t="s">
        <v>14707</v>
      </c>
      <c r="F574" s="83"/>
      <c r="G574" s="83">
        <v>389990.0</v>
      </c>
      <c r="H574" s="177">
        <v>389990.0</v>
      </c>
      <c r="I574" s="83">
        <v>389990.0</v>
      </c>
      <c r="J574" s="83"/>
      <c r="K574" s="83"/>
      <c r="L574" s="83"/>
      <c r="M574" s="83"/>
      <c r="N574" s="83"/>
      <c r="O574" s="83"/>
    </row>
    <row r="575">
      <c r="A575" s="83">
        <v>46.0</v>
      </c>
      <c r="B575" s="83" t="s">
        <v>14716</v>
      </c>
      <c r="C575" s="212"/>
      <c r="D575" s="83"/>
      <c r="E575" s="83" t="s">
        <v>14719</v>
      </c>
      <c r="F575" s="83"/>
      <c r="G575" s="83">
        <v>2056336.0</v>
      </c>
      <c r="H575" s="177">
        <v>2056336.0</v>
      </c>
      <c r="I575" s="83">
        <v>2056336.0</v>
      </c>
      <c r="J575" s="83"/>
      <c r="K575" s="83"/>
      <c r="L575" s="83"/>
      <c r="M575" s="83"/>
      <c r="N575" s="83"/>
      <c r="O575" s="83"/>
    </row>
    <row r="576">
      <c r="A576" s="83">
        <v>47.0</v>
      </c>
      <c r="B576" s="83" t="s">
        <v>14730</v>
      </c>
      <c r="C576" s="212">
        <v>68.0</v>
      </c>
      <c r="D576" s="83"/>
      <c r="E576" s="83" t="s">
        <v>14733</v>
      </c>
      <c r="F576" s="83"/>
      <c r="G576" s="83">
        <v>2.1844217E7</v>
      </c>
      <c r="H576" s="177">
        <v>2.1844217E7</v>
      </c>
      <c r="I576" s="83">
        <v>5844217.0</v>
      </c>
      <c r="J576" s="83">
        <v>1.6E7</v>
      </c>
      <c r="K576" s="83"/>
      <c r="L576" s="83"/>
      <c r="M576" s="83">
        <v>7200000.0</v>
      </c>
      <c r="N576" s="83">
        <v>7200000.0</v>
      </c>
      <c r="O576" s="83"/>
    </row>
    <row r="577">
      <c r="A577" s="83">
        <v>48.0</v>
      </c>
      <c r="B577" s="83" t="s">
        <v>14744</v>
      </c>
      <c r="C577" s="212" t="s">
        <v>4987</v>
      </c>
      <c r="D577" s="83"/>
      <c r="E577" s="83" t="s">
        <v>14746</v>
      </c>
      <c r="F577" s="83"/>
      <c r="G577" s="83">
        <v>1.0332825E7</v>
      </c>
      <c r="H577" s="177">
        <v>1.0332825E7</v>
      </c>
      <c r="I577" s="83">
        <v>4332825.0</v>
      </c>
      <c r="J577" s="83">
        <v>6000000.0</v>
      </c>
      <c r="K577" s="83"/>
      <c r="L577" s="83"/>
      <c r="M577" s="83">
        <v>1440000.0</v>
      </c>
      <c r="N577" s="83">
        <v>1440000.0</v>
      </c>
      <c r="O577" s="83"/>
    </row>
    <row r="578">
      <c r="A578" s="83">
        <v>49.0</v>
      </c>
      <c r="B578" s="83" t="s">
        <v>14755</v>
      </c>
      <c r="C578" s="212"/>
      <c r="D578" s="83"/>
      <c r="E578" s="83" t="s">
        <v>14756</v>
      </c>
      <c r="F578" s="83"/>
      <c r="G578" s="83">
        <v>673366.0</v>
      </c>
      <c r="H578" s="177">
        <v>673366.0</v>
      </c>
      <c r="I578" s="83">
        <v>673366.0</v>
      </c>
      <c r="J578" s="83"/>
      <c r="K578" s="83"/>
      <c r="L578" s="83"/>
      <c r="M578" s="83"/>
      <c r="N578" s="83"/>
      <c r="O578" s="83"/>
    </row>
    <row r="579">
      <c r="A579" s="83">
        <v>50.0</v>
      </c>
      <c r="B579" s="83" t="s">
        <v>14764</v>
      </c>
      <c r="C579" s="212"/>
      <c r="D579" s="83"/>
      <c r="E579" s="83" t="s">
        <v>14765</v>
      </c>
      <c r="F579" s="83"/>
      <c r="G579" s="83">
        <v>2.41151027E8</v>
      </c>
      <c r="H579" s="177">
        <v>2.41151027E8</v>
      </c>
      <c r="I579" s="83">
        <v>1.04651027E8</v>
      </c>
      <c r="J579" s="83">
        <v>1.365E8</v>
      </c>
      <c r="K579" s="83"/>
      <c r="L579" s="83"/>
      <c r="M579" s="83">
        <v>1.885E8</v>
      </c>
      <c r="N579" s="83">
        <v>1.885E8</v>
      </c>
      <c r="O579" s="83"/>
    </row>
    <row r="580">
      <c r="A580" s="83">
        <v>51.0</v>
      </c>
      <c r="B580" s="83" t="s">
        <v>14775</v>
      </c>
      <c r="C580" s="212" t="s">
        <v>1640</v>
      </c>
      <c r="D580" s="83"/>
      <c r="E580" s="83" t="s">
        <v>14778</v>
      </c>
      <c r="F580" s="83"/>
      <c r="G580" s="83">
        <v>7000000.0</v>
      </c>
      <c r="H580" s="177">
        <v>7000000.0</v>
      </c>
      <c r="I580" s="83"/>
      <c r="J580" s="83">
        <v>7000000.0</v>
      </c>
      <c r="K580" s="83"/>
      <c r="L580" s="83"/>
      <c r="M580" s="83">
        <v>7200000.0</v>
      </c>
      <c r="N580" s="83">
        <v>7200000.0</v>
      </c>
      <c r="O580" s="83"/>
    </row>
    <row r="581">
      <c r="A581" s="83">
        <v>52.0</v>
      </c>
      <c r="B581" s="83" t="s">
        <v>14786</v>
      </c>
      <c r="C581" s="212"/>
      <c r="D581" s="83"/>
      <c r="E581" s="83" t="s">
        <v>14789</v>
      </c>
      <c r="F581" s="83"/>
      <c r="G581" s="83">
        <v>1082818.0</v>
      </c>
      <c r="H581" s="177">
        <v>1082818.0</v>
      </c>
      <c r="I581" s="83">
        <v>1082818.0</v>
      </c>
      <c r="J581" s="83"/>
      <c r="K581" s="83"/>
      <c r="L581" s="83"/>
      <c r="M581" s="83"/>
      <c r="N581" s="83"/>
      <c r="O581" s="83"/>
    </row>
    <row r="582">
      <c r="A582" s="83">
        <v>53.0</v>
      </c>
      <c r="B582" s="83" t="s">
        <v>14799</v>
      </c>
      <c r="C582" s="212"/>
      <c r="D582" s="83"/>
      <c r="E582" s="83" t="s">
        <v>14802</v>
      </c>
      <c r="F582" s="83"/>
      <c r="G582" s="83">
        <v>4600000.0</v>
      </c>
      <c r="H582" s="177">
        <v>4600000.0</v>
      </c>
      <c r="I582" s="83">
        <v>4600000.0</v>
      </c>
      <c r="J582" s="83"/>
      <c r="K582" s="83"/>
      <c r="L582" s="83"/>
      <c r="M582" s="83"/>
      <c r="N582" s="83"/>
      <c r="O582" s="83"/>
    </row>
    <row r="583">
      <c r="A583" s="83">
        <v>54.0</v>
      </c>
      <c r="B583" s="83" t="s">
        <v>14811</v>
      </c>
      <c r="C583" s="212"/>
      <c r="D583" s="83"/>
      <c r="E583" s="83" t="s">
        <v>14815</v>
      </c>
      <c r="F583" s="83"/>
      <c r="G583" s="83">
        <v>538184.0</v>
      </c>
      <c r="H583" s="177">
        <v>538184.0</v>
      </c>
      <c r="I583" s="83">
        <v>538184.0</v>
      </c>
      <c r="J583" s="83"/>
      <c r="K583" s="83"/>
      <c r="L583" s="83"/>
      <c r="M583" s="83"/>
      <c r="N583" s="83"/>
      <c r="O583" s="83"/>
    </row>
    <row r="584">
      <c r="A584" s="83">
        <v>55.0</v>
      </c>
      <c r="B584" s="83" t="s">
        <v>14824</v>
      </c>
      <c r="C584" s="212"/>
      <c r="D584" s="83"/>
      <c r="E584" s="83" t="s">
        <v>15330</v>
      </c>
      <c r="F584" s="83"/>
      <c r="G584" s="83">
        <v>5130209.0</v>
      </c>
      <c r="H584" s="177">
        <v>5130209.0</v>
      </c>
      <c r="I584" s="83">
        <v>1130209.0</v>
      </c>
      <c r="J584" s="83">
        <v>4000000.0</v>
      </c>
      <c r="K584" s="83"/>
      <c r="L584" s="83"/>
      <c r="M584" s="83">
        <v>3600000.0</v>
      </c>
      <c r="N584" s="83">
        <v>3600000.0</v>
      </c>
      <c r="O584" s="83"/>
    </row>
    <row r="585">
      <c r="A585" s="83">
        <v>56.0</v>
      </c>
      <c r="B585" s="83" t="s">
        <v>15354</v>
      </c>
      <c r="C585" s="212">
        <v>24.0</v>
      </c>
      <c r="D585" s="83"/>
      <c r="E585" s="83" t="s">
        <v>15357</v>
      </c>
      <c r="F585" s="83"/>
      <c r="G585" s="83">
        <v>7188282.0</v>
      </c>
      <c r="H585" s="177">
        <v>7188282.0</v>
      </c>
      <c r="I585" s="83">
        <v>4788282.0</v>
      </c>
      <c r="J585" s="83">
        <v>2400000.0</v>
      </c>
      <c r="K585" s="83"/>
      <c r="L585" s="83"/>
      <c r="M585" s="83">
        <v>3600000.0</v>
      </c>
      <c r="N585" s="83">
        <v>3600000.0</v>
      </c>
      <c r="O585" s="83"/>
    </row>
    <row r="586">
      <c r="A586" s="83">
        <v>57.0</v>
      </c>
      <c r="B586" s="83" t="s">
        <v>15366</v>
      </c>
      <c r="C586" s="212"/>
      <c r="D586" s="83"/>
      <c r="E586" s="83" t="s">
        <v>15369</v>
      </c>
      <c r="F586" s="83"/>
      <c r="G586" s="83">
        <v>700256.0</v>
      </c>
      <c r="H586" s="177">
        <v>700256.0</v>
      </c>
      <c r="I586" s="83">
        <v>700256.0</v>
      </c>
      <c r="J586" s="83"/>
      <c r="K586" s="83"/>
      <c r="L586" s="83"/>
      <c r="M586" s="83"/>
      <c r="N586" s="83"/>
      <c r="O586" s="83"/>
    </row>
    <row r="587">
      <c r="A587" s="83">
        <v>58.0</v>
      </c>
      <c r="B587" s="83" t="s">
        <v>15375</v>
      </c>
      <c r="C587" s="212">
        <v>9.0</v>
      </c>
      <c r="D587" s="83" t="s">
        <v>719</v>
      </c>
      <c r="E587" s="83" t="s">
        <v>15376</v>
      </c>
      <c r="F587" s="83"/>
      <c r="G587" s="83">
        <v>6847238.0</v>
      </c>
      <c r="H587" s="177">
        <v>6847238.0</v>
      </c>
      <c r="I587" s="83">
        <v>4447238.0</v>
      </c>
      <c r="J587" s="83">
        <v>2400000.0</v>
      </c>
      <c r="K587" s="83"/>
      <c r="L587" s="83"/>
      <c r="M587" s="83">
        <v>6000000.0</v>
      </c>
      <c r="N587" s="83">
        <v>6000000.0</v>
      </c>
      <c r="O587" s="83"/>
    </row>
    <row r="588">
      <c r="A588" s="83">
        <v>59.0</v>
      </c>
      <c r="B588" s="83" t="s">
        <v>15386</v>
      </c>
      <c r="C588" s="212"/>
      <c r="D588" s="83"/>
      <c r="E588" s="83" t="s">
        <v>15387</v>
      </c>
      <c r="F588" s="83"/>
      <c r="G588" s="83">
        <v>3222283.0</v>
      </c>
      <c r="H588" s="177">
        <v>3222283.0</v>
      </c>
      <c r="I588" s="83">
        <v>3222283.0</v>
      </c>
      <c r="J588" s="83"/>
      <c r="K588" s="83"/>
      <c r="L588" s="83"/>
      <c r="M588" s="83"/>
      <c r="N588" s="83"/>
      <c r="O588" s="83"/>
    </row>
    <row r="589">
      <c r="A589" s="83">
        <v>60.0</v>
      </c>
      <c r="B589" s="83" t="s">
        <v>15396</v>
      </c>
      <c r="C589" s="212">
        <v>24.0</v>
      </c>
      <c r="D589" s="83"/>
      <c r="E589" s="83" t="s">
        <v>15398</v>
      </c>
      <c r="F589" s="83"/>
      <c r="G589" s="83">
        <v>6788884.0</v>
      </c>
      <c r="H589" s="177">
        <v>6788884.0</v>
      </c>
      <c r="I589" s="83">
        <v>788884.0</v>
      </c>
      <c r="J589" s="83">
        <v>6000000.0</v>
      </c>
      <c r="K589" s="83"/>
      <c r="L589" s="83"/>
      <c r="M589" s="83">
        <v>1.08E7</v>
      </c>
      <c r="N589" s="83">
        <v>1.08E7</v>
      </c>
      <c r="O589" s="83"/>
    </row>
    <row r="590">
      <c r="A590" s="83">
        <v>62.0</v>
      </c>
      <c r="B590" s="83" t="s">
        <v>15404</v>
      </c>
      <c r="C590" s="212"/>
      <c r="D590" s="83"/>
      <c r="E590" s="83" t="s">
        <v>15406</v>
      </c>
      <c r="F590" s="83"/>
      <c r="G590" s="83">
        <v>2747097.0</v>
      </c>
      <c r="H590" s="177">
        <v>2747097.0</v>
      </c>
      <c r="I590" s="83">
        <v>2747097.0</v>
      </c>
      <c r="J590" s="83"/>
      <c r="K590" s="83"/>
      <c r="L590" s="83"/>
      <c r="M590" s="83"/>
      <c r="N590" s="83"/>
      <c r="O590" s="83"/>
    </row>
    <row r="591">
      <c r="A591" s="83">
        <v>63.0</v>
      </c>
      <c r="B591" s="83" t="s">
        <v>15417</v>
      </c>
      <c r="C591" s="212"/>
      <c r="D591" s="83"/>
      <c r="E591" s="83" t="s">
        <v>15419</v>
      </c>
      <c r="F591" s="83"/>
      <c r="G591" s="83">
        <v>8000000.0</v>
      </c>
      <c r="H591" s="177">
        <v>8000000.0</v>
      </c>
      <c r="I591" s="83"/>
      <c r="J591" s="83">
        <v>8000000.0</v>
      </c>
      <c r="K591" s="83"/>
      <c r="L591" s="83"/>
      <c r="M591" s="83">
        <v>3600000.0</v>
      </c>
      <c r="N591" s="83">
        <v>3600000.0</v>
      </c>
      <c r="O591" s="83"/>
    </row>
    <row r="592">
      <c r="A592" s="83">
        <v>65.0</v>
      </c>
      <c r="B592" s="83" t="s">
        <v>15427</v>
      </c>
      <c r="C592" s="212"/>
      <c r="D592" s="83"/>
      <c r="E592" s="83" t="s">
        <v>15429</v>
      </c>
      <c r="F592" s="83"/>
      <c r="G592" s="83">
        <v>492794.0</v>
      </c>
      <c r="H592" s="177">
        <v>492794.0</v>
      </c>
      <c r="I592" s="83">
        <v>492794.0</v>
      </c>
      <c r="J592" s="83"/>
      <c r="K592" s="83"/>
      <c r="L592" s="83"/>
      <c r="M592" s="83"/>
      <c r="N592" s="83"/>
      <c r="O592" s="83"/>
    </row>
    <row r="593">
      <c r="A593" s="83">
        <v>67.0</v>
      </c>
      <c r="B593" s="83" t="s">
        <v>15440</v>
      </c>
      <c r="C593" s="212"/>
      <c r="D593" s="83"/>
      <c r="E593" s="83" t="s">
        <v>15442</v>
      </c>
      <c r="F593" s="83"/>
      <c r="G593" s="83">
        <v>1838416.0</v>
      </c>
      <c r="H593" s="177">
        <v>1838416.0</v>
      </c>
      <c r="I593" s="83">
        <v>1838416.0</v>
      </c>
      <c r="J593" s="83"/>
      <c r="K593" s="83"/>
      <c r="L593" s="83"/>
      <c r="M593" s="83"/>
      <c r="N593" s="83"/>
      <c r="O593" s="83"/>
    </row>
    <row r="594">
      <c r="A594" s="83">
        <v>69.0</v>
      </c>
      <c r="B594" s="83" t="s">
        <v>15449</v>
      </c>
      <c r="C594" s="212" t="s">
        <v>13210</v>
      </c>
      <c r="D594" s="83"/>
      <c r="E594" s="83" t="s">
        <v>15451</v>
      </c>
      <c r="F594" s="83"/>
      <c r="G594" s="83">
        <v>4000000.0</v>
      </c>
      <c r="H594" s="177">
        <v>4000000.0</v>
      </c>
      <c r="I594" s="83"/>
      <c r="J594" s="83">
        <v>4000000.0</v>
      </c>
      <c r="K594" s="83"/>
      <c r="L594" s="83"/>
      <c r="M594" s="83">
        <v>1800000.0</v>
      </c>
      <c r="N594" s="83">
        <v>1800000.0</v>
      </c>
      <c r="O594" s="83"/>
    </row>
    <row r="595">
      <c r="A595" s="83">
        <v>70.0</v>
      </c>
      <c r="B595" s="83" t="s">
        <v>15465</v>
      </c>
      <c r="C595" s="212"/>
      <c r="D595" s="83"/>
      <c r="E595" s="83" t="s">
        <v>15469</v>
      </c>
      <c r="F595" s="83"/>
      <c r="G595" s="83">
        <v>4000000.0</v>
      </c>
      <c r="H595" s="177">
        <v>4000000.0</v>
      </c>
      <c r="I595" s="83"/>
      <c r="J595" s="83">
        <v>4000000.0</v>
      </c>
      <c r="K595" s="83"/>
      <c r="L595" s="83"/>
      <c r="M595" s="83"/>
      <c r="N595" s="83"/>
      <c r="O595" s="83"/>
    </row>
    <row r="596">
      <c r="A596" s="83">
        <v>71.0</v>
      </c>
      <c r="B596" s="83" t="s">
        <v>15477</v>
      </c>
      <c r="C596" s="212">
        <v>9.0</v>
      </c>
      <c r="D596" s="83"/>
      <c r="E596" s="83" t="s">
        <v>15479</v>
      </c>
      <c r="F596" s="83"/>
      <c r="G596" s="83">
        <v>3200000.0</v>
      </c>
      <c r="H596" s="177">
        <v>3200000.0</v>
      </c>
      <c r="I596" s="83"/>
      <c r="J596" s="83">
        <v>3200000.0</v>
      </c>
      <c r="K596" s="83"/>
      <c r="L596" s="83"/>
      <c r="M596" s="83">
        <v>8600000.0</v>
      </c>
      <c r="N596" s="83">
        <v>8600000.0</v>
      </c>
      <c r="O596" s="83"/>
    </row>
    <row r="597">
      <c r="A597" s="83">
        <v>72.0</v>
      </c>
      <c r="B597" s="83" t="s">
        <v>15488</v>
      </c>
      <c r="C597" s="212">
        <v>24.0</v>
      </c>
      <c r="D597" s="83" t="s">
        <v>719</v>
      </c>
      <c r="E597" s="83" t="s">
        <v>15491</v>
      </c>
      <c r="F597" s="83"/>
      <c r="G597" s="83">
        <v>2000000.0</v>
      </c>
      <c r="H597" s="177">
        <v>2000000.0</v>
      </c>
      <c r="I597" s="83"/>
      <c r="J597" s="83">
        <v>2000000.0</v>
      </c>
      <c r="K597" s="83"/>
      <c r="L597" s="83"/>
      <c r="M597" s="83">
        <v>2000000.0</v>
      </c>
      <c r="N597" s="83">
        <v>2000000.0</v>
      </c>
      <c r="O597" s="83"/>
    </row>
    <row r="598">
      <c r="A598" s="83">
        <v>73.0</v>
      </c>
      <c r="B598" s="83" t="s">
        <v>15498</v>
      </c>
      <c r="C598" s="212"/>
      <c r="D598" s="83"/>
      <c r="E598" s="83" t="s">
        <v>15500</v>
      </c>
      <c r="F598" s="83"/>
      <c r="G598" s="83">
        <v>8000000.0</v>
      </c>
      <c r="H598" s="177">
        <v>8000000.0</v>
      </c>
      <c r="I598" s="83"/>
      <c r="J598" s="83">
        <v>8000000.0</v>
      </c>
      <c r="K598" s="83"/>
      <c r="L598" s="83"/>
      <c r="M598" s="83"/>
      <c r="N598" s="83"/>
      <c r="O598" s="83"/>
    </row>
    <row r="599">
      <c r="A599" s="83">
        <v>74.0</v>
      </c>
      <c r="B599" s="83" t="s">
        <v>15512</v>
      </c>
      <c r="C599" s="212"/>
      <c r="D599" s="83"/>
      <c r="E599" s="83" t="s">
        <v>15514</v>
      </c>
      <c r="F599" s="83"/>
      <c r="G599" s="83">
        <v>2400000.0</v>
      </c>
      <c r="H599" s="177">
        <v>2400000.0</v>
      </c>
      <c r="I599" s="83"/>
      <c r="J599" s="83">
        <v>2400000.0</v>
      </c>
      <c r="K599" s="83"/>
      <c r="L599" s="83"/>
      <c r="M599" s="83"/>
      <c r="N599" s="83"/>
      <c r="O599" s="83"/>
    </row>
    <row r="600">
      <c r="A600" s="83">
        <v>75.0</v>
      </c>
      <c r="B600" s="83" t="s">
        <v>15522</v>
      </c>
      <c r="C600" s="212">
        <v>70.0</v>
      </c>
      <c r="D600" s="83"/>
      <c r="E600" s="83" t="s">
        <v>15524</v>
      </c>
      <c r="F600" s="83"/>
      <c r="G600" s="83">
        <v>2400000.0</v>
      </c>
      <c r="H600" s="177">
        <v>2400000.0</v>
      </c>
      <c r="I600" s="83"/>
      <c r="J600" s="83">
        <v>2400000.0</v>
      </c>
      <c r="K600" s="83"/>
      <c r="L600" s="83"/>
      <c r="M600" s="83">
        <v>3600000.0</v>
      </c>
      <c r="N600" s="83">
        <v>3600000.0</v>
      </c>
      <c r="O600" s="83"/>
    </row>
    <row r="601">
      <c r="A601" s="83">
        <v>76.0</v>
      </c>
      <c r="B601" s="83" t="s">
        <v>15532</v>
      </c>
      <c r="C601" s="212"/>
      <c r="D601" s="83"/>
      <c r="E601" s="83" t="s">
        <v>15539</v>
      </c>
      <c r="F601" s="83"/>
      <c r="G601" s="83">
        <v>2400000.0</v>
      </c>
      <c r="H601" s="177">
        <v>2400000.0</v>
      </c>
      <c r="I601" s="83"/>
      <c r="J601" s="83">
        <v>2400000.0</v>
      </c>
      <c r="K601" s="83"/>
      <c r="L601" s="83"/>
      <c r="M601" s="83"/>
      <c r="N601" s="83"/>
      <c r="O601" s="83"/>
    </row>
    <row r="602">
      <c r="A602" s="83">
        <v>77.0</v>
      </c>
      <c r="B602" s="83" t="s">
        <v>15552</v>
      </c>
      <c r="C602" s="212"/>
      <c r="D602" s="83"/>
      <c r="E602" s="83" t="s">
        <v>15553</v>
      </c>
      <c r="F602" s="83"/>
      <c r="G602" s="83">
        <v>2400000.0</v>
      </c>
      <c r="H602" s="177">
        <v>2400000.0</v>
      </c>
      <c r="I602" s="83"/>
      <c r="J602" s="83">
        <v>2400000.0</v>
      </c>
      <c r="K602" s="83"/>
      <c r="L602" s="83"/>
      <c r="M602" s="83"/>
      <c r="N602" s="83"/>
      <c r="O602" s="83"/>
    </row>
    <row r="603">
      <c r="A603" s="83">
        <v>78.0</v>
      </c>
      <c r="B603" s="83" t="s">
        <v>15560</v>
      </c>
      <c r="C603" s="212"/>
      <c r="D603" s="83"/>
      <c r="E603" s="83" t="s">
        <v>15562</v>
      </c>
      <c r="F603" s="83"/>
      <c r="G603" s="83">
        <v>1600000.0</v>
      </c>
      <c r="H603" s="177">
        <v>1600000.0</v>
      </c>
      <c r="I603" s="83"/>
      <c r="J603" s="83">
        <v>1600000.0</v>
      </c>
      <c r="K603" s="83"/>
      <c r="L603" s="83"/>
      <c r="M603" s="83"/>
      <c r="N603" s="83"/>
      <c r="O603" s="83"/>
    </row>
    <row r="604">
      <c r="A604" s="83">
        <v>79.0</v>
      </c>
      <c r="B604" s="83" t="s">
        <v>15570</v>
      </c>
      <c r="C604" s="212"/>
      <c r="D604" s="83"/>
      <c r="E604" s="83" t="s">
        <v>15572</v>
      </c>
      <c r="F604" s="83"/>
      <c r="G604" s="83">
        <v>2000000.0</v>
      </c>
      <c r="H604" s="177">
        <v>2000000.0</v>
      </c>
      <c r="I604" s="83"/>
      <c r="J604" s="83">
        <v>2000000.0</v>
      </c>
      <c r="K604" s="83"/>
      <c r="L604" s="83"/>
      <c r="M604" s="83"/>
      <c r="N604" s="83"/>
      <c r="O604" s="83"/>
    </row>
    <row r="605">
      <c r="A605" s="83">
        <v>80.0</v>
      </c>
      <c r="B605" s="83" t="s">
        <v>15579</v>
      </c>
      <c r="C605" s="212"/>
      <c r="D605" s="83"/>
      <c r="E605" s="83" t="s">
        <v>15581</v>
      </c>
      <c r="F605" s="83"/>
      <c r="G605" s="83">
        <v>1200000.0</v>
      </c>
      <c r="H605" s="177">
        <v>1200000.0</v>
      </c>
      <c r="I605" s="83"/>
      <c r="J605" s="83">
        <v>1200000.0</v>
      </c>
      <c r="K605" s="83"/>
      <c r="L605" s="83"/>
      <c r="M605" s="83"/>
      <c r="N605" s="83"/>
      <c r="O605" s="83"/>
    </row>
    <row r="606">
      <c r="A606" s="83">
        <v>81.0</v>
      </c>
      <c r="B606" s="83" t="s">
        <v>15592</v>
      </c>
      <c r="C606" s="212"/>
      <c r="D606" s="83"/>
      <c r="E606" s="83" t="s">
        <v>15595</v>
      </c>
      <c r="F606" s="83"/>
      <c r="G606" s="83">
        <v>2000000.0</v>
      </c>
      <c r="H606" s="177">
        <v>2000000.0</v>
      </c>
      <c r="I606" s="83"/>
      <c r="J606" s="83">
        <v>2000000.0</v>
      </c>
      <c r="K606" s="83"/>
      <c r="L606" s="83"/>
      <c r="M606" s="83"/>
      <c r="N606" s="83"/>
      <c r="O606" s="83"/>
    </row>
    <row r="607">
      <c r="A607" s="83">
        <v>82.0</v>
      </c>
      <c r="B607" s="83" t="s">
        <v>15723</v>
      </c>
      <c r="C607" s="212"/>
      <c r="D607" s="83"/>
      <c r="E607" s="83" t="s">
        <v>15725</v>
      </c>
      <c r="F607" s="83"/>
      <c r="G607" s="83">
        <v>4000000.0</v>
      </c>
      <c r="H607" s="177">
        <v>4000000.0</v>
      </c>
      <c r="I607" s="83"/>
      <c r="J607" s="83">
        <v>4000000.0</v>
      </c>
      <c r="K607" s="83"/>
      <c r="L607" s="83"/>
      <c r="M607" s="83"/>
      <c r="N607" s="83"/>
      <c r="O607" s="83"/>
    </row>
    <row r="608">
      <c r="A608" s="83">
        <v>83.0</v>
      </c>
      <c r="B608" s="83" t="s">
        <v>15733</v>
      </c>
      <c r="C608" s="212">
        <v>21.0</v>
      </c>
      <c r="D608" s="83"/>
      <c r="E608" s="83" t="s">
        <v>15734</v>
      </c>
      <c r="F608" s="83"/>
      <c r="G608" s="83">
        <v>1.0E7</v>
      </c>
      <c r="H608" s="177">
        <v>1.0E7</v>
      </c>
      <c r="I608" s="83"/>
      <c r="J608" s="83">
        <v>1.0E7</v>
      </c>
      <c r="K608" s="83"/>
      <c r="L608" s="83"/>
      <c r="M608" s="83">
        <v>5800000.0</v>
      </c>
      <c r="N608" s="83">
        <v>5800000.0</v>
      </c>
      <c r="O608" s="83"/>
    </row>
    <row r="609">
      <c r="A609" s="83">
        <v>84.0</v>
      </c>
      <c r="B609" s="83" t="s">
        <v>15739</v>
      </c>
      <c r="C609" s="212"/>
      <c r="D609" s="83"/>
      <c r="E609" s="83" t="s">
        <v>15741</v>
      </c>
      <c r="F609" s="83"/>
      <c r="G609" s="83">
        <v>1.0E7</v>
      </c>
      <c r="H609" s="177">
        <v>1.0E7</v>
      </c>
      <c r="I609" s="83"/>
      <c r="J609" s="83">
        <v>1.0E7</v>
      </c>
      <c r="K609" s="83"/>
      <c r="L609" s="83"/>
      <c r="M609" s="83"/>
      <c r="N609" s="83"/>
      <c r="O609" s="83"/>
    </row>
    <row r="610">
      <c r="A610" s="83">
        <v>85.0</v>
      </c>
      <c r="B610" s="83" t="s">
        <v>15747</v>
      </c>
      <c r="C610" s="212"/>
      <c r="D610" s="83"/>
      <c r="E610" s="83" t="s">
        <v>15748</v>
      </c>
      <c r="F610" s="83"/>
      <c r="G610" s="83">
        <v>1.0E7</v>
      </c>
      <c r="H610" s="177">
        <v>1.0E7</v>
      </c>
      <c r="I610" s="83"/>
      <c r="J610" s="83">
        <v>1.0E7</v>
      </c>
      <c r="K610" s="83"/>
      <c r="L610" s="83"/>
      <c r="M610" s="83">
        <v>5400000.0</v>
      </c>
      <c r="N610" s="83">
        <v>5400000.0</v>
      </c>
      <c r="O610" s="83"/>
    </row>
    <row r="611">
      <c r="A611" s="83">
        <v>86.0</v>
      </c>
      <c r="B611" s="83" t="s">
        <v>15754</v>
      </c>
      <c r="C611" s="212"/>
      <c r="D611" s="83"/>
      <c r="E611" s="83" t="s">
        <v>15755</v>
      </c>
      <c r="F611" s="83"/>
      <c r="G611" s="83">
        <v>1.0E7</v>
      </c>
      <c r="H611" s="177">
        <v>1.0E7</v>
      </c>
      <c r="I611" s="83"/>
      <c r="J611" s="83">
        <v>1.0E7</v>
      </c>
      <c r="K611" s="83"/>
      <c r="L611" s="83"/>
      <c r="M611" s="83">
        <v>3600000.0</v>
      </c>
      <c r="N611" s="83">
        <v>3600000.0</v>
      </c>
      <c r="O611" s="83"/>
    </row>
    <row r="612" ht="15.75" customHeight="1">
      <c r="A612" s="154"/>
      <c r="B612" s="154"/>
      <c r="C612" s="247"/>
      <c r="D612" s="154"/>
      <c r="E612" s="154"/>
      <c r="F612" s="154"/>
      <c r="G612" s="154"/>
      <c r="H612" s="256"/>
      <c r="I612" s="154"/>
      <c r="J612" s="154"/>
      <c r="K612" s="154"/>
      <c r="L612" s="154"/>
      <c r="M612" s="154"/>
      <c r="N612" s="154"/>
      <c r="O612" s="154"/>
    </row>
    <row r="613" ht="15.75" customHeight="1">
      <c r="A613" s="83">
        <v>87.0</v>
      </c>
      <c r="B613" s="83" t="s">
        <v>15765</v>
      </c>
      <c r="C613" s="212"/>
      <c r="D613" s="83"/>
      <c r="E613" s="141" t="s">
        <v>15769</v>
      </c>
      <c r="F613" s="83"/>
      <c r="G613" s="83">
        <v>1.0E7</v>
      </c>
      <c r="H613" s="177">
        <v>1.0E7</v>
      </c>
      <c r="I613" s="83"/>
      <c r="J613" s="83">
        <v>1.0E7</v>
      </c>
      <c r="K613" s="83"/>
      <c r="L613" s="83"/>
      <c r="M613" s="83"/>
      <c r="N613" s="83"/>
      <c r="O613" s="83"/>
    </row>
    <row r="614" ht="15.0" customHeight="1">
      <c r="A614" s="83">
        <v>88.0</v>
      </c>
      <c r="B614" s="83" t="s">
        <v>15774</v>
      </c>
      <c r="C614" s="212"/>
      <c r="D614" s="83"/>
      <c r="E614" s="141" t="s">
        <v>15775</v>
      </c>
      <c r="F614" s="83"/>
      <c r="G614" s="83">
        <v>1.0E7</v>
      </c>
      <c r="H614" s="177">
        <v>1.0E7</v>
      </c>
      <c r="I614" s="83"/>
      <c r="J614" s="83">
        <v>1.0E7</v>
      </c>
      <c r="K614" s="83"/>
      <c r="L614" s="83"/>
      <c r="M614" s="83">
        <v>7200000.0</v>
      </c>
      <c r="N614" s="83">
        <v>7200000.0</v>
      </c>
      <c r="O614" s="83"/>
    </row>
    <row r="615">
      <c r="A615" s="83">
        <v>89.0</v>
      </c>
      <c r="B615" s="83" t="s">
        <v>15781</v>
      </c>
      <c r="C615" s="212"/>
      <c r="D615" s="83"/>
      <c r="E615" s="83" t="s">
        <v>15784</v>
      </c>
      <c r="F615" s="83"/>
      <c r="G615" s="83">
        <v>5000000.0</v>
      </c>
      <c r="H615" s="177">
        <v>5000000.0</v>
      </c>
      <c r="I615" s="83"/>
      <c r="J615" s="83">
        <v>5000000.0</v>
      </c>
      <c r="K615" s="83"/>
      <c r="L615" s="83"/>
      <c r="M615" s="83">
        <v>3600000.0</v>
      </c>
      <c r="N615" s="83">
        <v>3600000.0</v>
      </c>
      <c r="O615" s="83"/>
    </row>
    <row r="616" ht="15.0" customHeight="1">
      <c r="A616" s="83">
        <v>90.0</v>
      </c>
      <c r="B616" s="83" t="s">
        <v>15789</v>
      </c>
      <c r="C616" s="212"/>
      <c r="D616" s="83"/>
      <c r="E616" s="141" t="s">
        <v>15791</v>
      </c>
      <c r="F616" s="83"/>
      <c r="G616" s="83">
        <v>1.0E7</v>
      </c>
      <c r="H616" s="177">
        <v>1.0E7</v>
      </c>
      <c r="I616" s="83"/>
      <c r="J616" s="83">
        <v>1.0E7</v>
      </c>
      <c r="K616" s="83"/>
      <c r="L616" s="83"/>
      <c r="M616" s="83"/>
      <c r="N616" s="83"/>
      <c r="O616" s="83"/>
    </row>
    <row r="617">
      <c r="A617" s="83">
        <v>91.0</v>
      </c>
      <c r="B617" s="83" t="s">
        <v>15796</v>
      </c>
      <c r="C617" s="212"/>
      <c r="D617" s="83"/>
      <c r="E617" s="83" t="s">
        <v>15799</v>
      </c>
      <c r="F617" s="83"/>
      <c r="G617" s="83"/>
      <c r="H617" s="177"/>
      <c r="I617" s="83"/>
      <c r="J617" s="83"/>
      <c r="K617" s="83"/>
      <c r="L617" s="83"/>
      <c r="M617" s="83">
        <v>1.8E7</v>
      </c>
      <c r="N617" s="83">
        <v>1.8E7</v>
      </c>
      <c r="O617" s="83"/>
    </row>
    <row r="618">
      <c r="A618" s="83">
        <v>92.0</v>
      </c>
      <c r="B618" s="83" t="s">
        <v>15805</v>
      </c>
      <c r="C618" s="212"/>
      <c r="D618" s="83"/>
      <c r="E618" s="83" t="s">
        <v>15806</v>
      </c>
      <c r="F618" s="83"/>
      <c r="G618" s="83"/>
      <c r="H618" s="177"/>
      <c r="I618" s="83"/>
      <c r="J618" s="83"/>
      <c r="K618" s="83"/>
      <c r="L618" s="83"/>
      <c r="M618" s="83">
        <v>1.44E7</v>
      </c>
      <c r="N618" s="83">
        <v>1.44E7</v>
      </c>
      <c r="O618" s="83"/>
    </row>
    <row r="619" ht="15.0" customHeight="1">
      <c r="A619" s="83">
        <v>93.0</v>
      </c>
      <c r="B619" s="83" t="s">
        <v>15811</v>
      </c>
      <c r="C619" s="212"/>
      <c r="D619" s="83"/>
      <c r="E619" s="141" t="s">
        <v>15813</v>
      </c>
      <c r="F619" s="83"/>
      <c r="G619" s="83"/>
      <c r="H619" s="177"/>
      <c r="I619" s="83"/>
      <c r="J619" s="83"/>
      <c r="K619" s="83"/>
      <c r="L619" s="83"/>
      <c r="M619" s="83">
        <v>2000000.0</v>
      </c>
      <c r="N619" s="83">
        <v>2000000.0</v>
      </c>
      <c r="O619" s="83"/>
    </row>
    <row r="620" ht="15.0" customHeight="1">
      <c r="A620" s="83">
        <v>94.0</v>
      </c>
      <c r="B620" s="83" t="s">
        <v>15820</v>
      </c>
      <c r="C620" s="212"/>
      <c r="D620" s="83"/>
      <c r="E620" s="141" t="s">
        <v>15823</v>
      </c>
      <c r="F620" s="83"/>
      <c r="G620" s="83"/>
      <c r="H620" s="177"/>
      <c r="I620" s="83"/>
      <c r="J620" s="83"/>
      <c r="K620" s="83"/>
      <c r="L620" s="83"/>
      <c r="M620" s="83">
        <v>3600000.0</v>
      </c>
      <c r="N620" s="83">
        <v>3600000.0</v>
      </c>
      <c r="O620" s="83"/>
    </row>
    <row r="621">
      <c r="A621" s="83">
        <v>95.0</v>
      </c>
      <c r="B621" s="83" t="s">
        <v>15826</v>
      </c>
      <c r="C621" s="212"/>
      <c r="D621" s="83"/>
      <c r="E621" s="83" t="s">
        <v>15827</v>
      </c>
      <c r="F621" s="83"/>
      <c r="G621" s="83"/>
      <c r="H621" s="177"/>
      <c r="I621" s="83"/>
      <c r="J621" s="83"/>
      <c r="K621" s="83"/>
      <c r="L621" s="83"/>
      <c r="M621" s="83">
        <v>3600000.0</v>
      </c>
      <c r="N621" s="83">
        <v>3600000.0</v>
      </c>
      <c r="O621" s="83"/>
    </row>
    <row r="622" ht="15.0" customHeight="1">
      <c r="A622" s="83">
        <v>96.0</v>
      </c>
      <c r="B622" s="83" t="s">
        <v>15831</v>
      </c>
      <c r="C622" s="212"/>
      <c r="D622" s="83"/>
      <c r="E622" s="141" t="s">
        <v>15836</v>
      </c>
      <c r="F622" s="83"/>
      <c r="G622" s="83"/>
      <c r="H622" s="177"/>
      <c r="I622" s="83"/>
      <c r="J622" s="83"/>
      <c r="K622" s="83"/>
      <c r="L622" s="83"/>
      <c r="M622" s="83">
        <v>3600000.0</v>
      </c>
      <c r="N622" s="83">
        <v>3600000.0</v>
      </c>
      <c r="O622" s="83"/>
    </row>
    <row r="623">
      <c r="A623" s="83">
        <v>97.0</v>
      </c>
      <c r="B623" s="83" t="s">
        <v>15843</v>
      </c>
      <c r="C623" s="212"/>
      <c r="D623" s="83"/>
      <c r="E623" s="83" t="s">
        <v>15844</v>
      </c>
      <c r="F623" s="83"/>
      <c r="G623" s="83"/>
      <c r="H623" s="177"/>
      <c r="I623" s="83"/>
      <c r="J623" s="83"/>
      <c r="K623" s="83"/>
      <c r="L623" s="83"/>
      <c r="M623" s="83">
        <v>2.16E7</v>
      </c>
      <c r="N623" s="83">
        <v>2.16E7</v>
      </c>
      <c r="O623" s="83"/>
    </row>
    <row r="624" ht="15.0" customHeight="1">
      <c r="A624" s="83">
        <v>98.0</v>
      </c>
      <c r="B624" s="83" t="s">
        <v>15850</v>
      </c>
      <c r="C624" s="212"/>
      <c r="D624" s="83"/>
      <c r="E624" s="141" t="s">
        <v>15854</v>
      </c>
      <c r="F624" s="83"/>
      <c r="G624" s="83"/>
      <c r="H624" s="177"/>
      <c r="I624" s="83"/>
      <c r="J624" s="83"/>
      <c r="K624" s="83"/>
      <c r="L624" s="83"/>
      <c r="M624" s="83">
        <v>2400000.0</v>
      </c>
      <c r="N624" s="83">
        <v>2400000.0</v>
      </c>
      <c r="O624" s="83"/>
    </row>
    <row r="625" ht="15.0" customHeight="1">
      <c r="A625" s="83">
        <v>99.0</v>
      </c>
      <c r="B625" s="83" t="s">
        <v>15859</v>
      </c>
      <c r="C625" s="212"/>
      <c r="D625" s="83"/>
      <c r="E625" s="141" t="s">
        <v>15861</v>
      </c>
      <c r="F625" s="83"/>
      <c r="G625" s="83"/>
      <c r="H625" s="177"/>
      <c r="I625" s="83"/>
      <c r="J625" s="83"/>
      <c r="K625" s="83"/>
      <c r="L625" s="83"/>
      <c r="M625" s="83">
        <v>1600000.0</v>
      </c>
      <c r="N625" s="83">
        <v>1600000.0</v>
      </c>
      <c r="O625" s="83"/>
    </row>
    <row r="626" ht="15.0" customHeight="1">
      <c r="A626" s="83">
        <v>100.0</v>
      </c>
      <c r="B626" s="83" t="s">
        <v>15868</v>
      </c>
      <c r="C626" s="212"/>
      <c r="D626" s="83"/>
      <c r="E626" s="141" t="s">
        <v>15869</v>
      </c>
      <c r="F626" s="83"/>
      <c r="G626" s="83"/>
      <c r="H626" s="177"/>
      <c r="I626" s="83"/>
      <c r="J626" s="83"/>
      <c r="K626" s="83"/>
      <c r="L626" s="83"/>
      <c r="M626" s="83">
        <v>2000000.0</v>
      </c>
      <c r="N626" s="83">
        <v>2000000.0</v>
      </c>
      <c r="O626" s="83"/>
    </row>
    <row r="627">
      <c r="A627" s="83">
        <v>101.0</v>
      </c>
      <c r="B627" s="83" t="s">
        <v>15872</v>
      </c>
      <c r="C627" s="212">
        <v>71.0</v>
      </c>
      <c r="D627" s="83"/>
      <c r="E627" s="83" t="s">
        <v>15874</v>
      </c>
      <c r="F627" s="83"/>
      <c r="G627" s="83"/>
      <c r="H627" s="177"/>
      <c r="I627" s="83"/>
      <c r="J627" s="83"/>
      <c r="K627" s="83"/>
      <c r="L627" s="83"/>
      <c r="M627" s="83">
        <v>2000000.0</v>
      </c>
      <c r="N627" s="83">
        <v>2000000.0</v>
      </c>
      <c r="O627" s="83"/>
    </row>
    <row r="628">
      <c r="A628" s="83">
        <v>102.0</v>
      </c>
      <c r="B628" s="83" t="s">
        <v>15878</v>
      </c>
      <c r="C628" s="212">
        <v>18.0</v>
      </c>
      <c r="D628" s="83"/>
      <c r="E628" s="83" t="s">
        <v>15879</v>
      </c>
      <c r="F628" s="83"/>
      <c r="G628" s="83"/>
      <c r="H628" s="177"/>
      <c r="I628" s="83"/>
      <c r="J628" s="83"/>
      <c r="K628" s="83"/>
      <c r="L628" s="83"/>
      <c r="M628" s="83">
        <v>1200000.0</v>
      </c>
      <c r="N628" s="83">
        <v>1200000.0</v>
      </c>
      <c r="O628" s="83"/>
    </row>
    <row r="629" ht="15.0" customHeight="1">
      <c r="A629" s="83">
        <v>103.0</v>
      </c>
      <c r="B629" s="83" t="s">
        <v>15886</v>
      </c>
      <c r="C629" s="212"/>
      <c r="D629" s="83"/>
      <c r="E629" s="141" t="s">
        <v>15887</v>
      </c>
      <c r="F629" s="83"/>
      <c r="G629" s="83"/>
      <c r="H629" s="177"/>
      <c r="I629" s="83"/>
      <c r="J629" s="83"/>
      <c r="K629" s="83"/>
      <c r="L629" s="83"/>
      <c r="M629" s="83">
        <v>2400000.0</v>
      </c>
      <c r="N629" s="83">
        <v>2400000.0</v>
      </c>
      <c r="O629" s="83"/>
    </row>
    <row r="630" ht="15.0" customHeight="1">
      <c r="A630" s="83">
        <v>104.0</v>
      </c>
      <c r="B630" s="83" t="s">
        <v>15888</v>
      </c>
      <c r="C630" s="212" t="s">
        <v>1726</v>
      </c>
      <c r="D630" s="83"/>
      <c r="E630" s="141" t="s">
        <v>15889</v>
      </c>
      <c r="F630" s="83"/>
      <c r="G630" s="83"/>
      <c r="H630" s="177"/>
      <c r="I630" s="83"/>
      <c r="J630" s="83"/>
      <c r="K630" s="83"/>
      <c r="L630" s="83"/>
      <c r="M630" s="83">
        <v>1600000.0</v>
      </c>
      <c r="N630" s="83">
        <v>1600000.0</v>
      </c>
      <c r="O630" s="83"/>
    </row>
    <row r="631">
      <c r="A631" s="83">
        <v>105.0</v>
      </c>
      <c r="B631" s="83" t="s">
        <v>15891</v>
      </c>
      <c r="C631" s="212">
        <v>12.0</v>
      </c>
      <c r="D631" s="83"/>
      <c r="E631" s="83" t="s">
        <v>15892</v>
      </c>
      <c r="F631" s="83"/>
      <c r="G631" s="83"/>
      <c r="H631" s="177"/>
      <c r="I631" s="83"/>
      <c r="J631" s="83"/>
      <c r="K631" s="83"/>
      <c r="L631" s="83"/>
      <c r="M631" s="83">
        <v>4000000.0</v>
      </c>
      <c r="N631" s="83">
        <v>4000000.0</v>
      </c>
      <c r="O631" s="83"/>
    </row>
    <row r="632" ht="15.0" customHeight="1">
      <c r="A632" s="83">
        <v>106.0</v>
      </c>
      <c r="B632" s="83" t="s">
        <v>15894</v>
      </c>
      <c r="C632" s="212" t="s">
        <v>4634</v>
      </c>
      <c r="D632" s="83"/>
      <c r="E632" s="141" t="s">
        <v>15895</v>
      </c>
      <c r="F632" s="83"/>
      <c r="G632" s="83"/>
      <c r="H632" s="177"/>
      <c r="I632" s="83"/>
      <c r="J632" s="83"/>
      <c r="K632" s="83"/>
      <c r="L632" s="83"/>
      <c r="M632" s="83">
        <v>4000000.0</v>
      </c>
      <c r="N632" s="83">
        <v>4000000.0</v>
      </c>
      <c r="O632" s="83"/>
    </row>
    <row r="633" ht="15.0" customHeight="1">
      <c r="A633" s="83">
        <v>107.0</v>
      </c>
      <c r="B633" s="83" t="s">
        <v>1382</v>
      </c>
      <c r="C633" s="212"/>
      <c r="D633" s="83"/>
      <c r="E633" s="141" t="s">
        <v>5398</v>
      </c>
      <c r="F633" s="83"/>
      <c r="G633" s="83">
        <v>2.0827107E7</v>
      </c>
      <c r="H633" s="177">
        <v>2.0827107E7</v>
      </c>
      <c r="I633" s="83">
        <v>2.0827107E7</v>
      </c>
      <c r="J633" s="83"/>
      <c r="K633" s="83"/>
      <c r="L633" s="83"/>
      <c r="M633" s="83"/>
      <c r="N633" s="83"/>
      <c r="O633" s="83"/>
    </row>
    <row r="634" ht="15.0" customHeight="1">
      <c r="A634" s="83">
        <v>108.0</v>
      </c>
      <c r="B634" s="83" t="s">
        <v>1382</v>
      </c>
      <c r="C634" s="212"/>
      <c r="D634" s="83"/>
      <c r="E634" s="141" t="s">
        <v>5017</v>
      </c>
      <c r="F634" s="83"/>
      <c r="G634" s="83">
        <v>3.8965762E7</v>
      </c>
      <c r="H634" s="177">
        <v>3.8965762E7</v>
      </c>
      <c r="I634" s="83">
        <v>3.8965762E7</v>
      </c>
      <c r="J634" s="83"/>
      <c r="K634" s="83"/>
      <c r="L634" s="83"/>
      <c r="M634" s="83"/>
      <c r="N634" s="83"/>
      <c r="O634" s="83"/>
    </row>
    <row r="635" ht="15.0" customHeight="1">
      <c r="A635" s="83">
        <v>109.0</v>
      </c>
      <c r="B635" s="83" t="s">
        <v>1382</v>
      </c>
      <c r="C635" s="212"/>
      <c r="D635" s="83"/>
      <c r="E635" s="141" t="s">
        <v>5023</v>
      </c>
      <c r="F635" s="83"/>
      <c r="G635" s="83">
        <v>6.47171E7</v>
      </c>
      <c r="H635" s="177">
        <v>6.47171E7</v>
      </c>
      <c r="I635" s="83">
        <v>6.47171E7</v>
      </c>
      <c r="J635" s="83"/>
      <c r="K635" s="83"/>
      <c r="L635" s="83"/>
      <c r="M635" s="83"/>
      <c r="N635" s="83"/>
      <c r="O635" s="83"/>
    </row>
    <row r="636" ht="15.0" customHeight="1">
      <c r="A636" s="83">
        <v>110.0</v>
      </c>
      <c r="B636" s="83" t="s">
        <v>1382</v>
      </c>
      <c r="C636" s="212"/>
      <c r="D636" s="83"/>
      <c r="E636" s="141" t="s">
        <v>1384</v>
      </c>
      <c r="F636" s="83"/>
      <c r="G636" s="83">
        <v>9.612E7</v>
      </c>
      <c r="H636" s="177">
        <v>9.612E7</v>
      </c>
      <c r="I636" s="83"/>
      <c r="J636" s="83">
        <v>9.612E7</v>
      </c>
      <c r="K636" s="83"/>
      <c r="L636" s="83"/>
      <c r="M636" s="83"/>
      <c r="N636" s="83"/>
      <c r="O636" s="83"/>
    </row>
    <row r="637" ht="15.0" customHeight="1">
      <c r="A637" s="83">
        <v>111.0</v>
      </c>
      <c r="B637" s="83" t="s">
        <v>1382</v>
      </c>
      <c r="C637" s="212"/>
      <c r="D637" s="83"/>
      <c r="E637" s="141" t="s">
        <v>5408</v>
      </c>
      <c r="F637" s="83"/>
      <c r="G637" s="83"/>
      <c r="H637" s="177"/>
      <c r="I637" s="83"/>
      <c r="J637" s="83"/>
      <c r="K637" s="83"/>
      <c r="L637" s="83"/>
      <c r="M637" s="83">
        <v>1.1492E8</v>
      </c>
      <c r="N637" s="83">
        <v>1.1492E8</v>
      </c>
      <c r="O637" s="83"/>
    </row>
    <row r="638">
      <c r="A638" s="83"/>
      <c r="B638" s="83"/>
      <c r="C638" s="212"/>
      <c r="D638" s="83"/>
      <c r="E638" s="83"/>
      <c r="F638" s="83"/>
      <c r="G638" s="83"/>
      <c r="H638" s="177"/>
      <c r="I638" s="83"/>
      <c r="J638" s="83"/>
      <c r="K638" s="83"/>
      <c r="L638" s="83"/>
      <c r="M638" s="83"/>
      <c r="N638" s="83"/>
      <c r="O638" s="83"/>
    </row>
    <row r="639">
      <c r="A639" s="83"/>
      <c r="B639" s="83"/>
      <c r="C639" s="212"/>
      <c r="D639" s="83"/>
      <c r="E639" s="30" t="s">
        <v>15905</v>
      </c>
      <c r="F639" s="83">
        <v>35000.0</v>
      </c>
      <c r="G639" s="83">
        <v>3.011109274E9</v>
      </c>
      <c r="H639" s="177">
        <v>3.011144274E9</v>
      </c>
      <c r="I639" s="83">
        <v>1.762424274E9</v>
      </c>
      <c r="J639" s="83">
        <v>1.24872E9</v>
      </c>
      <c r="K639" s="83"/>
      <c r="L639" s="83"/>
      <c r="M639" s="83">
        <v>1.23766E9</v>
      </c>
      <c r="N639" s="83">
        <v>1.23766E9</v>
      </c>
      <c r="O639" s="83"/>
    </row>
    <row r="640" ht="15.75" customHeight="1">
      <c r="A640" s="154"/>
      <c r="B640" s="154"/>
      <c r="C640" s="247"/>
      <c r="D640" s="154"/>
      <c r="E640" s="154"/>
      <c r="F640" s="154"/>
      <c r="G640" s="154"/>
      <c r="H640" s="256"/>
      <c r="I640" s="154"/>
      <c r="J640" s="154"/>
      <c r="K640" s="154"/>
      <c r="L640" s="154"/>
      <c r="M640" s="154"/>
      <c r="N640" s="154"/>
      <c r="O640" s="154"/>
    </row>
    <row r="641" ht="15.75" customHeight="1">
      <c r="A641" s="83"/>
      <c r="B641" s="83"/>
      <c r="C641" s="212"/>
      <c r="D641" s="83"/>
      <c r="E641" s="83" t="s">
        <v>504</v>
      </c>
      <c r="F641" s="83"/>
      <c r="G641" s="83"/>
      <c r="H641" s="177"/>
      <c r="I641" s="83"/>
      <c r="J641" s="83"/>
      <c r="K641" s="83"/>
      <c r="L641" s="83"/>
      <c r="M641" s="83"/>
      <c r="N641" s="83"/>
      <c r="O641" s="83"/>
    </row>
    <row r="642">
      <c r="A642" s="83">
        <v>1.0</v>
      </c>
      <c r="B642" s="83" t="s">
        <v>15908</v>
      </c>
      <c r="C642" s="212">
        <v>70.0</v>
      </c>
      <c r="D642" s="83"/>
      <c r="E642" s="83" t="s">
        <v>15909</v>
      </c>
      <c r="F642" s="83"/>
      <c r="G642" s="83">
        <v>4510451.0</v>
      </c>
      <c r="H642" s="177">
        <v>4510451.0</v>
      </c>
      <c r="I642" s="83">
        <v>4510451.0</v>
      </c>
      <c r="J642" s="83"/>
      <c r="K642" s="83"/>
      <c r="L642" s="83"/>
      <c r="M642" s="83"/>
      <c r="N642" s="83"/>
      <c r="O642" s="83"/>
    </row>
    <row r="643" ht="15.0" customHeight="1">
      <c r="A643" s="83">
        <v>2.0</v>
      </c>
      <c r="B643" s="83" t="s">
        <v>15910</v>
      </c>
      <c r="C643" s="212" t="s">
        <v>14740</v>
      </c>
      <c r="D643" s="83"/>
      <c r="E643" s="141" t="s">
        <v>15911</v>
      </c>
      <c r="F643" s="83"/>
      <c r="G643" s="83">
        <v>2137874.0</v>
      </c>
      <c r="H643" s="177">
        <v>2137874.0</v>
      </c>
      <c r="I643" s="83">
        <v>2137874.0</v>
      </c>
      <c r="J643" s="83"/>
      <c r="K643" s="83"/>
      <c r="L643" s="83"/>
      <c r="M643" s="83"/>
      <c r="N643" s="83"/>
      <c r="O643" s="83"/>
    </row>
    <row r="644" ht="15.0" customHeight="1">
      <c r="A644" s="83">
        <v>3.0</v>
      </c>
      <c r="B644" s="83" t="s">
        <v>15915</v>
      </c>
      <c r="C644" s="212" t="s">
        <v>5248</v>
      </c>
      <c r="D644" s="83"/>
      <c r="E644" s="141" t="s">
        <v>15917</v>
      </c>
      <c r="F644" s="83"/>
      <c r="G644" s="83">
        <v>3825000.0</v>
      </c>
      <c r="H644" s="177">
        <v>3825000.0</v>
      </c>
      <c r="I644" s="83">
        <v>3825000.0</v>
      </c>
      <c r="J644" s="83"/>
      <c r="K644" s="83"/>
      <c r="L644" s="83"/>
      <c r="M644" s="83"/>
      <c r="N644" s="83"/>
      <c r="O644" s="83"/>
    </row>
    <row r="645" ht="15.0" customHeight="1">
      <c r="A645" s="83">
        <v>4.0</v>
      </c>
      <c r="B645" s="83" t="s">
        <v>15920</v>
      </c>
      <c r="C645" s="212" t="s">
        <v>1640</v>
      </c>
      <c r="D645" s="83"/>
      <c r="E645" s="141" t="s">
        <v>15923</v>
      </c>
      <c r="F645" s="83"/>
      <c r="G645" s="83">
        <v>3.6181998E7</v>
      </c>
      <c r="H645" s="177">
        <v>3.6181998E7</v>
      </c>
      <c r="I645" s="83">
        <v>3.6181998E7</v>
      </c>
      <c r="J645" s="83"/>
      <c r="K645" s="83"/>
      <c r="L645" s="83"/>
      <c r="M645" s="83"/>
      <c r="N645" s="83"/>
      <c r="O645" s="83"/>
    </row>
    <row r="646" ht="15.0" customHeight="1">
      <c r="A646" s="83">
        <v>5.0</v>
      </c>
      <c r="B646" s="83" t="s">
        <v>15927</v>
      </c>
      <c r="C646" s="212"/>
      <c r="D646" s="83"/>
      <c r="E646" s="141" t="s">
        <v>15928</v>
      </c>
      <c r="F646" s="83"/>
      <c r="G646" s="83">
        <v>1.1018632E7</v>
      </c>
      <c r="H646" s="177">
        <v>1.1018632E7</v>
      </c>
      <c r="I646" s="83">
        <v>1.1018632E7</v>
      </c>
      <c r="J646" s="83"/>
      <c r="K646" s="83"/>
      <c r="L646" s="83"/>
      <c r="M646" s="83"/>
      <c r="N646" s="83"/>
      <c r="O646" s="83"/>
    </row>
    <row r="647">
      <c r="A647" s="83">
        <v>6.0</v>
      </c>
      <c r="B647" s="83" t="s">
        <v>15931</v>
      </c>
      <c r="C647" s="212">
        <v>118.0</v>
      </c>
      <c r="D647" s="83"/>
      <c r="E647" s="83" t="s">
        <v>15933</v>
      </c>
      <c r="F647" s="83"/>
      <c r="G647" s="83">
        <v>531777.0</v>
      </c>
      <c r="H647" s="177">
        <v>531777.0</v>
      </c>
      <c r="I647" s="83">
        <v>531777.0</v>
      </c>
      <c r="J647" s="83"/>
      <c r="K647" s="83"/>
      <c r="L647" s="83"/>
      <c r="M647" s="83"/>
      <c r="N647" s="83"/>
      <c r="O647" s="83"/>
    </row>
    <row r="648">
      <c r="A648" s="83">
        <v>7.0</v>
      </c>
      <c r="B648" s="83" t="s">
        <v>15937</v>
      </c>
      <c r="C648" s="212"/>
      <c r="D648" s="83"/>
      <c r="E648" s="83" t="s">
        <v>15938</v>
      </c>
      <c r="F648" s="83"/>
      <c r="G648" s="83">
        <v>1856583.0</v>
      </c>
      <c r="H648" s="177">
        <v>1856583.0</v>
      </c>
      <c r="I648" s="83">
        <v>1856583.0</v>
      </c>
      <c r="J648" s="83"/>
      <c r="K648" s="83"/>
      <c r="L648" s="83"/>
      <c r="M648" s="83"/>
      <c r="N648" s="83"/>
      <c r="O648" s="83"/>
    </row>
    <row r="649">
      <c r="A649" s="83">
        <v>8.0</v>
      </c>
      <c r="B649" s="83" t="s">
        <v>15942</v>
      </c>
      <c r="C649" s="212">
        <v>7.0</v>
      </c>
      <c r="D649" s="83"/>
      <c r="E649" s="83" t="s">
        <v>15944</v>
      </c>
      <c r="F649" s="83"/>
      <c r="G649" s="83">
        <v>991637.0</v>
      </c>
      <c r="H649" s="177">
        <v>991637.0</v>
      </c>
      <c r="I649" s="83">
        <v>991637.0</v>
      </c>
      <c r="J649" s="83"/>
      <c r="K649" s="83"/>
      <c r="L649" s="83"/>
      <c r="M649" s="83"/>
      <c r="N649" s="83"/>
      <c r="O649" s="83"/>
    </row>
    <row r="650">
      <c r="A650" s="83">
        <v>9.0</v>
      </c>
      <c r="B650" s="83" t="s">
        <v>15948</v>
      </c>
      <c r="C650" s="212">
        <v>10.0</v>
      </c>
      <c r="D650" s="83"/>
      <c r="E650" s="83" t="s">
        <v>15949</v>
      </c>
      <c r="F650" s="83"/>
      <c r="G650" s="83">
        <v>5680000.0</v>
      </c>
      <c r="H650" s="177">
        <v>5680000.0</v>
      </c>
      <c r="I650" s="83">
        <v>5680000.0</v>
      </c>
      <c r="J650" s="83"/>
      <c r="K650" s="83"/>
      <c r="L650" s="83"/>
      <c r="M650" s="83"/>
      <c r="N650" s="83"/>
      <c r="O650" s="83"/>
    </row>
    <row r="651">
      <c r="A651" s="83">
        <v>11.0</v>
      </c>
      <c r="B651" s="83" t="s">
        <v>15953</v>
      </c>
      <c r="C651" s="212"/>
      <c r="D651" s="83"/>
      <c r="E651" s="83" t="s">
        <v>15955</v>
      </c>
      <c r="F651" s="83"/>
      <c r="G651" s="83">
        <v>1.2723441E7</v>
      </c>
      <c r="H651" s="177">
        <v>1.2723441E7</v>
      </c>
      <c r="I651" s="83">
        <v>6723441.0</v>
      </c>
      <c r="J651" s="83">
        <v>6000000.0</v>
      </c>
      <c r="K651" s="83"/>
      <c r="L651" s="83"/>
      <c r="M651" s="83">
        <v>3600000.0</v>
      </c>
      <c r="N651" s="83">
        <v>3600000.0</v>
      </c>
      <c r="O651" s="83"/>
    </row>
    <row r="652" ht="15.0" customHeight="1">
      <c r="A652" s="83">
        <v>12.0</v>
      </c>
      <c r="B652" s="83" t="s">
        <v>15958</v>
      </c>
      <c r="C652" s="212"/>
      <c r="D652" s="83"/>
      <c r="E652" s="141" t="s">
        <v>15959</v>
      </c>
      <c r="F652" s="83"/>
      <c r="G652" s="83">
        <v>485300.0</v>
      </c>
      <c r="H652" s="177">
        <v>485300.0</v>
      </c>
      <c r="I652" s="83">
        <v>485300.0</v>
      </c>
      <c r="J652" s="83"/>
      <c r="K652" s="83"/>
      <c r="L652" s="83"/>
      <c r="M652" s="83"/>
      <c r="N652" s="83"/>
      <c r="O652" s="83"/>
    </row>
    <row r="653" ht="15.0" customHeight="1">
      <c r="A653" s="83">
        <v>14.0</v>
      </c>
      <c r="B653" s="83" t="s">
        <v>15963</v>
      </c>
      <c r="C653" s="212" t="s">
        <v>12413</v>
      </c>
      <c r="D653" s="83"/>
      <c r="E653" s="141" t="s">
        <v>15965</v>
      </c>
      <c r="F653" s="83"/>
      <c r="G653" s="83">
        <v>5500000.0</v>
      </c>
      <c r="H653" s="177">
        <v>5500000.0</v>
      </c>
      <c r="I653" s="83">
        <v>1500000.0</v>
      </c>
      <c r="J653" s="83">
        <v>4000000.0</v>
      </c>
      <c r="K653" s="83"/>
      <c r="L653" s="83"/>
      <c r="M653" s="83">
        <v>1080000.0</v>
      </c>
      <c r="N653" s="83">
        <v>1080000.0</v>
      </c>
      <c r="O653" s="83"/>
    </row>
    <row r="654">
      <c r="A654" s="83">
        <v>15.0</v>
      </c>
      <c r="B654" s="83" t="s">
        <v>15969</v>
      </c>
      <c r="C654" s="212"/>
      <c r="D654" s="83"/>
      <c r="E654" s="83" t="s">
        <v>15970</v>
      </c>
      <c r="F654" s="83"/>
      <c r="G654" s="83">
        <v>4000000.0</v>
      </c>
      <c r="H654" s="177">
        <v>4000000.0</v>
      </c>
      <c r="I654" s="83"/>
      <c r="J654" s="83">
        <v>4000000.0</v>
      </c>
      <c r="K654" s="83"/>
      <c r="L654" s="83"/>
      <c r="M654" s="83">
        <v>5400000.0</v>
      </c>
      <c r="N654" s="83">
        <v>5400000.0</v>
      </c>
      <c r="O654" s="83"/>
    </row>
    <row r="655" ht="15.0" customHeight="1">
      <c r="A655" s="83">
        <v>16.0</v>
      </c>
      <c r="B655" s="83" t="s">
        <v>15975</v>
      </c>
      <c r="C655" s="212"/>
      <c r="D655" s="83"/>
      <c r="E655" s="141" t="s">
        <v>15977</v>
      </c>
      <c r="F655" s="83"/>
      <c r="G655" s="83">
        <v>1500000.0</v>
      </c>
      <c r="H655" s="177">
        <v>1500000.0</v>
      </c>
      <c r="I655" s="83"/>
      <c r="J655" s="83">
        <v>1500000.0</v>
      </c>
      <c r="K655" s="83"/>
      <c r="L655" s="83"/>
      <c r="M655" s="83"/>
      <c r="N655" s="83"/>
      <c r="O655" s="83"/>
    </row>
    <row r="656" ht="15.0" customHeight="1">
      <c r="A656" s="83">
        <v>17.0</v>
      </c>
      <c r="B656" s="83" t="s">
        <v>15980</v>
      </c>
      <c r="C656" s="212"/>
      <c r="D656" s="83"/>
      <c r="E656" s="141" t="s">
        <v>15981</v>
      </c>
      <c r="F656" s="83"/>
      <c r="G656" s="83">
        <v>1000000.0</v>
      </c>
      <c r="H656" s="177">
        <v>1000000.0</v>
      </c>
      <c r="I656" s="83"/>
      <c r="J656" s="83">
        <v>1000000.0</v>
      </c>
      <c r="K656" s="83"/>
      <c r="L656" s="83"/>
      <c r="M656" s="83"/>
      <c r="N656" s="83"/>
      <c r="O656" s="83"/>
    </row>
    <row r="657" ht="15.0" customHeight="1">
      <c r="A657" s="83">
        <v>18.0</v>
      </c>
      <c r="B657" s="83" t="s">
        <v>15986</v>
      </c>
      <c r="C657" s="212" t="s">
        <v>15987</v>
      </c>
      <c r="D657" s="83"/>
      <c r="E657" s="141" t="s">
        <v>15988</v>
      </c>
      <c r="F657" s="83"/>
      <c r="G657" s="83"/>
      <c r="H657" s="177"/>
      <c r="I657" s="83"/>
      <c r="J657" s="83"/>
      <c r="K657" s="83"/>
      <c r="L657" s="83"/>
      <c r="M657" s="83">
        <v>1500000.0</v>
      </c>
      <c r="N657" s="83">
        <v>1500000.0</v>
      </c>
      <c r="O657" s="83"/>
    </row>
    <row r="658">
      <c r="A658" s="83">
        <v>19.0</v>
      </c>
      <c r="B658" s="83" t="s">
        <v>15992</v>
      </c>
      <c r="C658" s="212" t="s">
        <v>3554</v>
      </c>
      <c r="D658" s="83"/>
      <c r="E658" s="83" t="s">
        <v>15995</v>
      </c>
      <c r="F658" s="83"/>
      <c r="G658" s="83"/>
      <c r="H658" s="177"/>
      <c r="I658" s="83"/>
      <c r="J658" s="83"/>
      <c r="K658" s="83"/>
      <c r="L658" s="83"/>
      <c r="M658" s="83">
        <v>1500000.0</v>
      </c>
      <c r="N658" s="83">
        <v>1500000.0</v>
      </c>
      <c r="O658" s="83"/>
    </row>
    <row r="659">
      <c r="A659" s="83">
        <v>20.0</v>
      </c>
      <c r="B659" s="83" t="s">
        <v>15999</v>
      </c>
      <c r="C659" s="212" t="s">
        <v>3131</v>
      </c>
      <c r="D659" s="83"/>
      <c r="E659" s="83" t="s">
        <v>16000</v>
      </c>
      <c r="F659" s="83"/>
      <c r="G659" s="83"/>
      <c r="H659" s="177"/>
      <c r="I659" s="83"/>
      <c r="J659" s="83"/>
      <c r="K659" s="83"/>
      <c r="L659" s="83"/>
      <c r="M659" s="83">
        <v>2000000.0</v>
      </c>
      <c r="N659" s="83">
        <v>2000000.0</v>
      </c>
      <c r="O659" s="83"/>
    </row>
    <row r="660" ht="15.0" customHeight="1">
      <c r="A660" s="83">
        <v>21.0</v>
      </c>
      <c r="B660" s="83" t="s">
        <v>16003</v>
      </c>
      <c r="C660" s="212"/>
      <c r="D660" s="83"/>
      <c r="E660" s="141" t="s">
        <v>16006</v>
      </c>
      <c r="F660" s="83"/>
      <c r="G660" s="83"/>
      <c r="H660" s="177"/>
      <c r="I660" s="83"/>
      <c r="J660" s="83"/>
      <c r="K660" s="83"/>
      <c r="L660" s="83"/>
      <c r="M660" s="83">
        <v>1000000.0</v>
      </c>
      <c r="N660" s="83">
        <v>1000000.0</v>
      </c>
      <c r="O660" s="83"/>
    </row>
    <row r="661">
      <c r="A661" s="83"/>
      <c r="B661" s="83"/>
      <c r="C661" s="212"/>
      <c r="D661" s="83"/>
      <c r="E661" s="83"/>
      <c r="F661" s="83"/>
      <c r="G661" s="83"/>
      <c r="H661" s="177"/>
      <c r="I661" s="83"/>
      <c r="J661" s="83"/>
      <c r="K661" s="83"/>
      <c r="L661" s="83"/>
      <c r="M661" s="83"/>
      <c r="N661" s="83"/>
      <c r="O661" s="83"/>
    </row>
    <row r="662">
      <c r="A662" s="83"/>
      <c r="B662" s="83"/>
      <c r="C662" s="212"/>
      <c r="D662" s="83"/>
      <c r="E662" s="30" t="s">
        <v>7204</v>
      </c>
      <c r="F662" s="83"/>
      <c r="G662" s="83">
        <v>9.1942693E7</v>
      </c>
      <c r="H662" s="177">
        <v>9.1942693E7</v>
      </c>
      <c r="I662" s="83">
        <v>7.5442693E7</v>
      </c>
      <c r="J662" s="83">
        <v>1.65E7</v>
      </c>
      <c r="K662" s="83"/>
      <c r="L662" s="83"/>
      <c r="M662" s="83">
        <v>1.608E7</v>
      </c>
      <c r="N662" s="83">
        <v>1.608E7</v>
      </c>
      <c r="O662" s="83"/>
    </row>
    <row r="663">
      <c r="A663" s="83"/>
      <c r="B663" s="83"/>
      <c r="C663" s="212"/>
      <c r="D663" s="83"/>
      <c r="E663" s="83"/>
      <c r="F663" s="83"/>
      <c r="G663" s="83"/>
      <c r="H663" s="177"/>
      <c r="I663" s="83"/>
      <c r="J663" s="83"/>
      <c r="K663" s="83"/>
      <c r="L663" s="83"/>
      <c r="M663" s="83"/>
      <c r="N663" s="83"/>
      <c r="O663" s="83"/>
    </row>
    <row r="664">
      <c r="A664" s="83"/>
      <c r="B664" s="83"/>
      <c r="C664" s="212"/>
      <c r="D664" s="83"/>
      <c r="E664" s="83" t="s">
        <v>16018</v>
      </c>
      <c r="F664" s="83"/>
      <c r="G664" s="83"/>
      <c r="H664" s="177"/>
      <c r="I664" s="83"/>
      <c r="J664" s="83"/>
      <c r="K664" s="83"/>
      <c r="L664" s="83"/>
      <c r="M664" s="83"/>
      <c r="N664" s="83"/>
      <c r="O664" s="83"/>
    </row>
    <row r="665">
      <c r="A665" s="83">
        <v>1.0</v>
      </c>
      <c r="B665" s="83" t="s">
        <v>16022</v>
      </c>
      <c r="C665" s="212">
        <v>81.0</v>
      </c>
      <c r="D665" s="83"/>
      <c r="E665" s="83" t="s">
        <v>16024</v>
      </c>
      <c r="F665" s="83">
        <v>50000.0</v>
      </c>
      <c r="G665" s="83">
        <v>1.5907561E7</v>
      </c>
      <c r="H665" s="177">
        <v>1.5957561E7</v>
      </c>
      <c r="I665" s="83">
        <v>1.5957561E7</v>
      </c>
      <c r="J665" s="83"/>
      <c r="K665" s="83"/>
      <c r="L665" s="83"/>
      <c r="M665" s="83"/>
      <c r="N665" s="83"/>
      <c r="O665" s="83"/>
    </row>
    <row r="666" ht="15.0" customHeight="1">
      <c r="A666" s="83">
        <v>2.0</v>
      </c>
      <c r="B666" s="83" t="s">
        <v>16027</v>
      </c>
      <c r="C666" s="212" t="s">
        <v>1640</v>
      </c>
      <c r="D666" s="83"/>
      <c r="E666" s="141" t="s">
        <v>16028</v>
      </c>
      <c r="F666" s="83">
        <v>50000.0</v>
      </c>
      <c r="G666" s="83">
        <v>1.19559001E8</v>
      </c>
      <c r="H666" s="177">
        <v>1.19609001E8</v>
      </c>
      <c r="I666" s="83">
        <v>1.19609001E8</v>
      </c>
      <c r="J666" s="83"/>
      <c r="K666" s="83"/>
      <c r="L666" s="83"/>
      <c r="M666" s="83"/>
      <c r="N666" s="83"/>
      <c r="O666" s="83"/>
    </row>
    <row r="667">
      <c r="A667" s="83">
        <v>3.0</v>
      </c>
      <c r="B667" s="83" t="s">
        <v>16031</v>
      </c>
      <c r="C667" s="212" t="s">
        <v>1640</v>
      </c>
      <c r="D667" s="83"/>
      <c r="E667" s="83" t="s">
        <v>16033</v>
      </c>
      <c r="F667" s="83"/>
      <c r="G667" s="83">
        <v>9393580.0</v>
      </c>
      <c r="H667" s="177">
        <v>9393580.0</v>
      </c>
      <c r="I667" s="83">
        <v>9393580.0</v>
      </c>
      <c r="J667" s="83"/>
      <c r="K667" s="83"/>
      <c r="L667" s="83"/>
      <c r="M667" s="83"/>
      <c r="N667" s="83"/>
      <c r="O667" s="83"/>
    </row>
    <row r="668">
      <c r="A668" s="83">
        <v>4.0</v>
      </c>
      <c r="B668" s="83" t="s">
        <v>16037</v>
      </c>
      <c r="C668" s="212"/>
      <c r="D668" s="83"/>
      <c r="E668" s="83" t="s">
        <v>16038</v>
      </c>
      <c r="F668" s="83"/>
      <c r="G668" s="83">
        <v>1.64100034E8</v>
      </c>
      <c r="H668" s="177">
        <v>1.64100034E8</v>
      </c>
      <c r="I668" s="83">
        <v>1.40100034E8</v>
      </c>
      <c r="J668" s="83">
        <v>2.4E7</v>
      </c>
      <c r="K668" s="83"/>
      <c r="L668" s="83"/>
      <c r="M668" s="83">
        <v>5.5E7</v>
      </c>
      <c r="N668" s="83">
        <v>5.5E7</v>
      </c>
      <c r="O668" s="83">
        <v>7.0E7</v>
      </c>
    </row>
    <row r="669">
      <c r="A669" s="83">
        <v>5.0</v>
      </c>
      <c r="B669" s="83" t="s">
        <v>16045</v>
      </c>
      <c r="C669" s="212"/>
      <c r="D669" s="83"/>
      <c r="E669" s="83" t="s">
        <v>16046</v>
      </c>
      <c r="F669" s="83"/>
      <c r="G669" s="83">
        <v>7748384.0</v>
      </c>
      <c r="H669" s="177">
        <v>7748384.0</v>
      </c>
      <c r="I669" s="83">
        <v>7748384.0</v>
      </c>
      <c r="J669" s="83"/>
      <c r="K669" s="83"/>
      <c r="L669" s="83"/>
      <c r="M669" s="83"/>
      <c r="N669" s="83"/>
      <c r="O669" s="83"/>
    </row>
    <row r="670">
      <c r="A670" s="83">
        <v>6.0</v>
      </c>
      <c r="B670" s="83" t="s">
        <v>16048</v>
      </c>
      <c r="C670" s="212"/>
      <c r="D670" s="83"/>
      <c r="E670" s="83" t="s">
        <v>16051</v>
      </c>
      <c r="F670" s="83"/>
      <c r="G670" s="83">
        <v>9819889.0</v>
      </c>
      <c r="H670" s="177">
        <v>9819889.0</v>
      </c>
      <c r="I670" s="83">
        <v>9819889.0</v>
      </c>
      <c r="J670" s="83"/>
      <c r="K670" s="83"/>
      <c r="L670" s="83"/>
      <c r="M670" s="83"/>
      <c r="N670" s="83"/>
      <c r="O670" s="83"/>
    </row>
    <row r="671">
      <c r="A671" s="83">
        <v>7.0</v>
      </c>
      <c r="B671" s="83" t="s">
        <v>16054</v>
      </c>
      <c r="C671" s="212"/>
      <c r="D671" s="83" t="s">
        <v>1714</v>
      </c>
      <c r="E671" s="83" t="s">
        <v>16055</v>
      </c>
      <c r="F671" s="83"/>
      <c r="G671" s="83">
        <v>4781120.0</v>
      </c>
      <c r="H671" s="177">
        <v>4781120.0</v>
      </c>
      <c r="I671" s="83">
        <v>4781120.0</v>
      </c>
      <c r="J671" s="83"/>
      <c r="K671" s="83"/>
      <c r="L671" s="83"/>
      <c r="M671" s="83"/>
      <c r="N671" s="83"/>
      <c r="O671" s="83"/>
    </row>
    <row r="672">
      <c r="A672" s="83">
        <v>8.0</v>
      </c>
      <c r="B672" s="83" t="s">
        <v>16058</v>
      </c>
      <c r="C672" s="212" t="s">
        <v>1640</v>
      </c>
      <c r="D672" s="83"/>
      <c r="E672" s="83" t="s">
        <v>16061</v>
      </c>
      <c r="F672" s="83"/>
      <c r="G672" s="83">
        <v>2.9606382E7</v>
      </c>
      <c r="H672" s="177">
        <v>2.9606382E7</v>
      </c>
      <c r="I672" s="83">
        <v>2.3206382E7</v>
      </c>
      <c r="J672" s="83">
        <v>6400000.0</v>
      </c>
      <c r="K672" s="83"/>
      <c r="L672" s="83"/>
      <c r="M672" s="83">
        <v>4000000.0</v>
      </c>
      <c r="N672" s="83">
        <v>4000000.0</v>
      </c>
      <c r="O672" s="83"/>
    </row>
    <row r="673" ht="15.0" customHeight="1">
      <c r="A673" s="83">
        <v>9.0</v>
      </c>
      <c r="B673" s="83" t="s">
        <v>16064</v>
      </c>
      <c r="C673" s="212" t="s">
        <v>3175</v>
      </c>
      <c r="D673" s="83" t="s">
        <v>1714</v>
      </c>
      <c r="E673" s="141" t="s">
        <v>16067</v>
      </c>
      <c r="F673" s="83"/>
      <c r="G673" s="83">
        <v>6.0993026E7</v>
      </c>
      <c r="H673" s="177">
        <v>6.0993026E7</v>
      </c>
      <c r="I673" s="83">
        <v>6.0993026E7</v>
      </c>
      <c r="J673" s="83"/>
      <c r="K673" s="83"/>
      <c r="L673" s="83"/>
      <c r="M673" s="83"/>
      <c r="N673" s="83"/>
      <c r="O673" s="83"/>
    </row>
    <row r="674">
      <c r="A674" s="83">
        <v>10.0</v>
      </c>
      <c r="B674" s="83" t="s">
        <v>16072</v>
      </c>
      <c r="C674" s="212"/>
      <c r="D674" s="83"/>
      <c r="E674" s="83" t="s">
        <v>16075</v>
      </c>
      <c r="F674" s="83"/>
      <c r="G674" s="83">
        <v>555702.0</v>
      </c>
      <c r="H674" s="177">
        <v>555702.0</v>
      </c>
      <c r="I674" s="83">
        <v>555702.0</v>
      </c>
      <c r="J674" s="83"/>
      <c r="K674" s="83"/>
      <c r="L674" s="83"/>
      <c r="M674" s="83"/>
      <c r="N674" s="83"/>
      <c r="O674" s="83"/>
    </row>
    <row r="675">
      <c r="A675" s="83">
        <v>11.0</v>
      </c>
      <c r="B675" s="83" t="s">
        <v>16083</v>
      </c>
      <c r="C675" s="212"/>
      <c r="D675" s="83"/>
      <c r="E675" s="83" t="s">
        <v>16084</v>
      </c>
      <c r="F675" s="83"/>
      <c r="G675" s="83">
        <v>3155850.0</v>
      </c>
      <c r="H675" s="177">
        <v>3155850.0</v>
      </c>
      <c r="I675" s="83">
        <v>3155850.0</v>
      </c>
      <c r="J675" s="83"/>
      <c r="K675" s="83"/>
      <c r="L675" s="83"/>
      <c r="M675" s="83"/>
      <c r="N675" s="83"/>
      <c r="O675" s="83"/>
    </row>
    <row r="676">
      <c r="A676" s="83">
        <v>12.0</v>
      </c>
      <c r="B676" s="83" t="s">
        <v>16091</v>
      </c>
      <c r="C676" s="212">
        <v>80.0</v>
      </c>
      <c r="D676" s="83"/>
      <c r="E676" s="83" t="s">
        <v>16092</v>
      </c>
      <c r="F676" s="83"/>
      <c r="G676" s="83">
        <v>425000.0</v>
      </c>
      <c r="H676" s="177">
        <v>425000.0</v>
      </c>
      <c r="I676" s="83">
        <v>425000.0</v>
      </c>
      <c r="J676" s="83"/>
      <c r="K676" s="83"/>
      <c r="L676" s="83"/>
      <c r="M676" s="83"/>
      <c r="N676" s="83"/>
      <c r="O676" s="83"/>
    </row>
    <row r="677">
      <c r="A677" s="83">
        <v>13.0</v>
      </c>
      <c r="B677" s="83" t="s">
        <v>16097</v>
      </c>
      <c r="C677" s="212" t="s">
        <v>1640</v>
      </c>
      <c r="D677" s="83"/>
      <c r="E677" s="83" t="s">
        <v>16099</v>
      </c>
      <c r="F677" s="83"/>
      <c r="G677" s="83">
        <v>6972377.0</v>
      </c>
      <c r="H677" s="177">
        <v>6972377.0</v>
      </c>
      <c r="I677" s="83">
        <v>6972377.0</v>
      </c>
      <c r="J677" s="83"/>
      <c r="K677" s="83"/>
      <c r="L677" s="83"/>
      <c r="M677" s="83"/>
      <c r="N677" s="83"/>
      <c r="O677" s="83"/>
    </row>
    <row r="678">
      <c r="A678" s="83">
        <v>14.0</v>
      </c>
      <c r="B678" s="83" t="s">
        <v>16105</v>
      </c>
      <c r="C678" s="212"/>
      <c r="D678" s="83"/>
      <c r="E678" s="83" t="s">
        <v>16108</v>
      </c>
      <c r="F678" s="83"/>
      <c r="G678" s="83">
        <v>1058527.0</v>
      </c>
      <c r="H678" s="177">
        <v>1058527.0</v>
      </c>
      <c r="I678" s="83">
        <v>1058527.0</v>
      </c>
      <c r="J678" s="83"/>
      <c r="K678" s="83"/>
      <c r="L678" s="83"/>
      <c r="M678" s="83"/>
      <c r="N678" s="83"/>
      <c r="O678" s="83"/>
    </row>
    <row r="679">
      <c r="A679" s="83">
        <v>15.0</v>
      </c>
      <c r="B679" s="83" t="s">
        <v>16116</v>
      </c>
      <c r="C679" s="212"/>
      <c r="D679" s="83"/>
      <c r="E679" s="83" t="s">
        <v>16117</v>
      </c>
      <c r="F679" s="83"/>
      <c r="G679" s="83">
        <v>2.1690087E7</v>
      </c>
      <c r="H679" s="177">
        <v>2.1690087E7</v>
      </c>
      <c r="I679" s="83">
        <v>1.5290087E7</v>
      </c>
      <c r="J679" s="83">
        <v>6400000.0</v>
      </c>
      <c r="K679" s="83"/>
      <c r="L679" s="83"/>
      <c r="M679" s="83">
        <v>1.2E7</v>
      </c>
      <c r="N679" s="83">
        <v>1.2E7</v>
      </c>
      <c r="O679" s="83"/>
    </row>
    <row r="680">
      <c r="A680" s="83">
        <v>16.0</v>
      </c>
      <c r="B680" s="83" t="s">
        <v>16121</v>
      </c>
      <c r="C680" s="212" t="s">
        <v>1640</v>
      </c>
      <c r="D680" s="83" t="s">
        <v>1714</v>
      </c>
      <c r="E680" s="83" t="s">
        <v>16124</v>
      </c>
      <c r="F680" s="83"/>
      <c r="G680" s="83">
        <v>2.6570002E7</v>
      </c>
      <c r="H680" s="177">
        <v>2.6570002E7</v>
      </c>
      <c r="I680" s="83">
        <v>2.1770002E7</v>
      </c>
      <c r="J680" s="83">
        <v>4800000.0</v>
      </c>
      <c r="K680" s="83"/>
      <c r="L680" s="83"/>
      <c r="M680" s="83">
        <v>4000000.0</v>
      </c>
      <c r="N680" s="83">
        <v>4000000.0</v>
      </c>
      <c r="O680" s="83"/>
    </row>
    <row r="681">
      <c r="A681" s="83">
        <v>17.0</v>
      </c>
      <c r="B681" s="83" t="s">
        <v>16131</v>
      </c>
      <c r="C681" s="212">
        <v>61.0</v>
      </c>
      <c r="D681" s="83"/>
      <c r="E681" s="83" t="s">
        <v>16133</v>
      </c>
      <c r="F681" s="83"/>
      <c r="G681" s="83">
        <v>5191544.0</v>
      </c>
      <c r="H681" s="177">
        <v>5191544.0</v>
      </c>
      <c r="I681" s="83">
        <v>5191544.0</v>
      </c>
      <c r="J681" s="83"/>
      <c r="K681" s="83"/>
      <c r="L681" s="83"/>
      <c r="M681" s="83"/>
      <c r="N681" s="83"/>
      <c r="O681" s="83"/>
    </row>
    <row r="682" ht="15.75" customHeight="1">
      <c r="A682" s="154"/>
      <c r="B682" s="154"/>
      <c r="C682" s="247"/>
      <c r="D682" s="154"/>
      <c r="E682" s="154"/>
      <c r="F682" s="154"/>
      <c r="G682" s="154"/>
      <c r="H682" s="256"/>
      <c r="I682" s="154"/>
      <c r="J682" s="154"/>
      <c r="K682" s="154"/>
      <c r="L682" s="154"/>
      <c r="M682" s="154"/>
      <c r="N682" s="154"/>
      <c r="O682" s="154"/>
    </row>
    <row r="683" ht="15.75" customHeight="1">
      <c r="A683" s="83">
        <v>18.0</v>
      </c>
      <c r="B683" s="83" t="s">
        <v>16148</v>
      </c>
      <c r="C683" s="212"/>
      <c r="D683" s="83"/>
      <c r="E683" s="83" t="s">
        <v>16149</v>
      </c>
      <c r="F683" s="83"/>
      <c r="G683" s="83">
        <v>168612.0</v>
      </c>
      <c r="H683" s="177">
        <v>168612.0</v>
      </c>
      <c r="I683" s="83">
        <v>168612.0</v>
      </c>
      <c r="J683" s="83"/>
      <c r="K683" s="83"/>
      <c r="L683" s="83"/>
      <c r="M683" s="83"/>
      <c r="N683" s="83"/>
      <c r="O683" s="83"/>
    </row>
    <row r="684" ht="15.0" customHeight="1">
      <c r="A684" s="83">
        <v>19.0</v>
      </c>
      <c r="B684" s="83" t="s">
        <v>16156</v>
      </c>
      <c r="C684" s="212"/>
      <c r="D684" s="83"/>
      <c r="E684" s="141" t="s">
        <v>16157</v>
      </c>
      <c r="F684" s="83"/>
      <c r="G684" s="83">
        <v>143146.0</v>
      </c>
      <c r="H684" s="177">
        <v>143146.0</v>
      </c>
      <c r="I684" s="83">
        <v>143146.0</v>
      </c>
      <c r="J684" s="83"/>
      <c r="K684" s="83"/>
      <c r="L684" s="83"/>
      <c r="M684" s="83"/>
      <c r="N684" s="83"/>
      <c r="O684" s="83"/>
    </row>
    <row r="685" ht="15.0" customHeight="1">
      <c r="A685" s="83">
        <v>20.0</v>
      </c>
      <c r="B685" s="83" t="s">
        <v>16163</v>
      </c>
      <c r="C685" s="212" t="s">
        <v>1640</v>
      </c>
      <c r="D685" s="83"/>
      <c r="E685" s="141" t="s">
        <v>16165</v>
      </c>
      <c r="F685" s="83"/>
      <c r="G685" s="83">
        <v>1.7137512E7</v>
      </c>
      <c r="H685" s="177">
        <v>1.7137512E7</v>
      </c>
      <c r="I685" s="83">
        <v>1.7137512E7</v>
      </c>
      <c r="J685" s="83"/>
      <c r="K685" s="83"/>
      <c r="L685" s="83"/>
      <c r="M685" s="83"/>
      <c r="N685" s="83"/>
      <c r="O685" s="83"/>
    </row>
    <row r="686">
      <c r="A686" s="83">
        <v>21.0</v>
      </c>
      <c r="B686" s="83" t="s">
        <v>16167</v>
      </c>
      <c r="C686" s="212">
        <v>106.0</v>
      </c>
      <c r="D686" s="83"/>
      <c r="E686" s="83" t="s">
        <v>16168</v>
      </c>
      <c r="F686" s="83"/>
      <c r="G686" s="83">
        <v>3181871.0</v>
      </c>
      <c r="H686" s="177">
        <v>3181871.0</v>
      </c>
      <c r="I686" s="83">
        <v>3181871.0</v>
      </c>
      <c r="J686" s="83"/>
      <c r="K686" s="83"/>
      <c r="L686" s="83"/>
      <c r="M686" s="83"/>
      <c r="N686" s="83"/>
      <c r="O686" s="83"/>
    </row>
    <row r="687">
      <c r="A687" s="83">
        <v>22.0</v>
      </c>
      <c r="B687" s="83" t="s">
        <v>16171</v>
      </c>
      <c r="C687" s="212"/>
      <c r="D687" s="83"/>
      <c r="E687" s="83" t="s">
        <v>16173</v>
      </c>
      <c r="F687" s="83"/>
      <c r="G687" s="83">
        <v>639485.0</v>
      </c>
      <c r="H687" s="177">
        <v>639485.0</v>
      </c>
      <c r="I687" s="83">
        <v>639485.0</v>
      </c>
      <c r="J687" s="83"/>
      <c r="K687" s="83"/>
      <c r="L687" s="83"/>
      <c r="M687" s="83"/>
      <c r="N687" s="83"/>
      <c r="O687" s="83"/>
    </row>
    <row r="688" ht="15.0" customHeight="1">
      <c r="A688" s="83">
        <v>23.0</v>
      </c>
      <c r="B688" s="83" t="s">
        <v>16177</v>
      </c>
      <c r="C688" s="212" t="s">
        <v>1573</v>
      </c>
      <c r="D688" s="83"/>
      <c r="E688" s="141" t="s">
        <v>16178</v>
      </c>
      <c r="F688" s="83"/>
      <c r="G688" s="83">
        <v>9683872.0</v>
      </c>
      <c r="H688" s="177">
        <v>9683872.0</v>
      </c>
      <c r="I688" s="83">
        <v>9683872.0</v>
      </c>
      <c r="J688" s="83"/>
      <c r="K688" s="83"/>
      <c r="L688" s="83"/>
      <c r="M688" s="83"/>
      <c r="N688" s="83"/>
      <c r="O688" s="83"/>
    </row>
    <row r="689" ht="15.0" customHeight="1">
      <c r="A689" s="83">
        <v>24.0</v>
      </c>
      <c r="B689" s="83" t="s">
        <v>16184</v>
      </c>
      <c r="C689" s="212" t="s">
        <v>16186</v>
      </c>
      <c r="D689" s="83"/>
      <c r="E689" s="141" t="s">
        <v>16188</v>
      </c>
      <c r="F689" s="83"/>
      <c r="G689" s="83">
        <v>4879983.0</v>
      </c>
      <c r="H689" s="177">
        <v>4879983.0</v>
      </c>
      <c r="I689" s="83">
        <v>4879983.0</v>
      </c>
      <c r="J689" s="83"/>
      <c r="K689" s="83"/>
      <c r="L689" s="83"/>
      <c r="M689" s="83"/>
      <c r="N689" s="83"/>
      <c r="O689" s="83"/>
    </row>
    <row r="690" ht="15.0" customHeight="1">
      <c r="A690" s="83">
        <v>25.0</v>
      </c>
      <c r="B690" s="83" t="s">
        <v>16194</v>
      </c>
      <c r="C690" s="212"/>
      <c r="D690" s="83"/>
      <c r="E690" s="141" t="s">
        <v>16196</v>
      </c>
      <c r="F690" s="83"/>
      <c r="G690" s="83">
        <v>1058683.0</v>
      </c>
      <c r="H690" s="177">
        <v>1058683.0</v>
      </c>
      <c r="I690" s="83">
        <v>1058683.0</v>
      </c>
      <c r="J690" s="83"/>
      <c r="K690" s="83"/>
      <c r="L690" s="83"/>
      <c r="M690" s="83"/>
      <c r="N690" s="83"/>
      <c r="O690" s="83"/>
    </row>
    <row r="691" ht="15.0" customHeight="1">
      <c r="A691" s="83">
        <v>26.0</v>
      </c>
      <c r="B691" s="83" t="s">
        <v>16200</v>
      </c>
      <c r="C691" s="212" t="s">
        <v>16201</v>
      </c>
      <c r="D691" s="83" t="s">
        <v>1714</v>
      </c>
      <c r="E691" s="141" t="s">
        <v>16202</v>
      </c>
      <c r="F691" s="83"/>
      <c r="G691" s="83">
        <v>1857463.0</v>
      </c>
      <c r="H691" s="177">
        <v>1857463.0</v>
      </c>
      <c r="I691" s="83">
        <v>1857463.0</v>
      </c>
      <c r="J691" s="83"/>
      <c r="K691" s="83"/>
      <c r="L691" s="83"/>
      <c r="M691" s="83"/>
      <c r="N691" s="83"/>
      <c r="O691" s="83"/>
    </row>
    <row r="692">
      <c r="A692" s="83">
        <v>27.0</v>
      </c>
      <c r="B692" s="83" t="s">
        <v>16206</v>
      </c>
      <c r="C692" s="212"/>
      <c r="D692" s="83"/>
      <c r="E692" s="83" t="s">
        <v>16207</v>
      </c>
      <c r="F692" s="83"/>
      <c r="G692" s="83">
        <v>1.2449753E7</v>
      </c>
      <c r="H692" s="177">
        <v>1.2449753E7</v>
      </c>
      <c r="I692" s="83">
        <v>1.2449753E7</v>
      </c>
      <c r="J692" s="83"/>
      <c r="K692" s="83"/>
      <c r="L692" s="83"/>
      <c r="M692" s="83"/>
      <c r="N692" s="83"/>
      <c r="O692" s="83"/>
    </row>
    <row r="693">
      <c r="A693" s="83">
        <v>28.0</v>
      </c>
      <c r="B693" s="83" t="s">
        <v>16214</v>
      </c>
      <c r="C693" s="212"/>
      <c r="D693" s="83"/>
      <c r="E693" s="83" t="s">
        <v>16215</v>
      </c>
      <c r="F693" s="83"/>
      <c r="G693" s="83">
        <v>1.213138498E9</v>
      </c>
      <c r="H693" s="177">
        <v>1.213138498E9</v>
      </c>
      <c r="I693" s="83">
        <v>7.12038498E8</v>
      </c>
      <c r="J693" s="83">
        <v>5.011E8</v>
      </c>
      <c r="K693" s="83"/>
      <c r="L693" s="83"/>
      <c r="M693" s="83">
        <v>3.70592E8</v>
      </c>
      <c r="N693" s="83">
        <v>3.70592E8</v>
      </c>
      <c r="O693" s="83"/>
    </row>
    <row r="694">
      <c r="A694" s="83">
        <v>29.0</v>
      </c>
      <c r="B694" s="83" t="s">
        <v>16222</v>
      </c>
      <c r="C694" s="212">
        <v>78.0</v>
      </c>
      <c r="D694" s="83"/>
      <c r="E694" s="83" t="s">
        <v>16223</v>
      </c>
      <c r="F694" s="83"/>
      <c r="G694" s="83">
        <v>2086128.0</v>
      </c>
      <c r="H694" s="177">
        <v>2086128.0</v>
      </c>
      <c r="I694" s="83">
        <v>2086128.0</v>
      </c>
      <c r="J694" s="83"/>
      <c r="K694" s="83"/>
      <c r="L694" s="83"/>
      <c r="M694" s="83"/>
      <c r="N694" s="83"/>
      <c r="O694" s="83"/>
    </row>
    <row r="695">
      <c r="A695" s="83">
        <v>30.0</v>
      </c>
      <c r="B695" s="83" t="s">
        <v>16762</v>
      </c>
      <c r="C695" s="212">
        <v>64.0</v>
      </c>
      <c r="D695" s="83"/>
      <c r="E695" s="83" t="s">
        <v>16765</v>
      </c>
      <c r="F695" s="83"/>
      <c r="G695" s="83">
        <v>2662967.0</v>
      </c>
      <c r="H695" s="177">
        <v>2662967.0</v>
      </c>
      <c r="I695" s="83">
        <v>2662967.0</v>
      </c>
      <c r="J695" s="83"/>
      <c r="K695" s="83"/>
      <c r="L695" s="83"/>
      <c r="M695" s="83"/>
      <c r="N695" s="83"/>
      <c r="O695" s="83"/>
    </row>
    <row r="696">
      <c r="A696" s="83">
        <v>31.0</v>
      </c>
      <c r="B696" s="83" t="s">
        <v>16771</v>
      </c>
      <c r="C696" s="212">
        <v>45.0</v>
      </c>
      <c r="D696" s="83"/>
      <c r="E696" s="83" t="s">
        <v>16772</v>
      </c>
      <c r="F696" s="83"/>
      <c r="G696" s="83">
        <v>1718202.0</v>
      </c>
      <c r="H696" s="177">
        <v>1718202.0</v>
      </c>
      <c r="I696" s="83">
        <v>1718202.0</v>
      </c>
      <c r="J696" s="83"/>
      <c r="K696" s="83"/>
      <c r="L696" s="83"/>
      <c r="M696" s="83"/>
      <c r="N696" s="83"/>
      <c r="O696" s="83"/>
    </row>
    <row r="697">
      <c r="A697" s="83">
        <v>32.0</v>
      </c>
      <c r="B697" s="83" t="s">
        <v>16776</v>
      </c>
      <c r="C697" s="212">
        <v>67.0</v>
      </c>
      <c r="D697" s="83"/>
      <c r="E697" s="83" t="s">
        <v>16778</v>
      </c>
      <c r="F697" s="83"/>
      <c r="G697" s="83">
        <v>2119384.0</v>
      </c>
      <c r="H697" s="177">
        <v>2119384.0</v>
      </c>
      <c r="I697" s="83">
        <v>2119384.0</v>
      </c>
      <c r="J697" s="83"/>
      <c r="K697" s="83"/>
      <c r="L697" s="83"/>
      <c r="M697" s="83"/>
      <c r="N697" s="83"/>
      <c r="O697" s="83"/>
    </row>
    <row r="698">
      <c r="A698" s="83">
        <v>33.0</v>
      </c>
      <c r="B698" s="83" t="s">
        <v>16781</v>
      </c>
      <c r="C698" s="212"/>
      <c r="D698" s="83"/>
      <c r="E698" s="83" t="s">
        <v>16782</v>
      </c>
      <c r="F698" s="83"/>
      <c r="G698" s="83">
        <v>5934449.0</v>
      </c>
      <c r="H698" s="177">
        <v>5934449.0</v>
      </c>
      <c r="I698" s="83">
        <v>5934449.0</v>
      </c>
      <c r="J698" s="83"/>
      <c r="K698" s="83"/>
      <c r="L698" s="83"/>
      <c r="M698" s="83"/>
      <c r="N698" s="83"/>
      <c r="O698" s="83"/>
    </row>
    <row r="699">
      <c r="A699" s="83">
        <v>34.0</v>
      </c>
      <c r="B699" s="83" t="s">
        <v>16786</v>
      </c>
      <c r="C699" s="212"/>
      <c r="D699" s="83"/>
      <c r="E699" s="83" t="s">
        <v>16790</v>
      </c>
      <c r="F699" s="83"/>
      <c r="G699" s="83">
        <v>1.2229679E7</v>
      </c>
      <c r="H699" s="177">
        <v>1.2229679E7</v>
      </c>
      <c r="I699" s="83">
        <v>1.2229679E7</v>
      </c>
      <c r="J699" s="83"/>
      <c r="K699" s="83"/>
      <c r="L699" s="83"/>
      <c r="M699" s="83"/>
      <c r="N699" s="83"/>
      <c r="O699" s="83"/>
    </row>
    <row r="700">
      <c r="A700" s="83">
        <v>35.0</v>
      </c>
      <c r="B700" s="83" t="s">
        <v>16794</v>
      </c>
      <c r="C700" s="212"/>
      <c r="D700" s="83"/>
      <c r="E700" s="83" t="s">
        <v>16796</v>
      </c>
      <c r="F700" s="83"/>
      <c r="G700" s="83">
        <v>68160.0</v>
      </c>
      <c r="H700" s="177">
        <v>68160.0</v>
      </c>
      <c r="I700" s="83">
        <v>68160.0</v>
      </c>
      <c r="J700" s="83"/>
      <c r="K700" s="83"/>
      <c r="L700" s="83"/>
      <c r="M700" s="83"/>
      <c r="N700" s="83"/>
      <c r="O700" s="83"/>
    </row>
    <row r="701">
      <c r="A701" s="83">
        <v>36.0</v>
      </c>
      <c r="B701" s="83" t="s">
        <v>16800</v>
      </c>
      <c r="C701" s="212">
        <v>68.0</v>
      </c>
      <c r="D701" s="83" t="s">
        <v>719</v>
      </c>
      <c r="E701" s="83" t="s">
        <v>16802</v>
      </c>
      <c r="F701" s="83"/>
      <c r="G701" s="83">
        <v>1905768.0</v>
      </c>
      <c r="H701" s="177">
        <v>1905768.0</v>
      </c>
      <c r="I701" s="83">
        <v>1905768.0</v>
      </c>
      <c r="J701" s="83"/>
      <c r="K701" s="83"/>
      <c r="L701" s="83"/>
      <c r="M701" s="83"/>
      <c r="N701" s="83"/>
      <c r="O701" s="83"/>
    </row>
    <row r="702" ht="15.0" customHeight="1">
      <c r="A702" s="83">
        <v>37.0</v>
      </c>
      <c r="B702" s="83" t="s">
        <v>16807</v>
      </c>
      <c r="C702" s="212"/>
      <c r="D702" s="83" t="s">
        <v>719</v>
      </c>
      <c r="E702" s="141" t="s">
        <v>16808</v>
      </c>
      <c r="F702" s="83"/>
      <c r="G702" s="83">
        <v>1.9596837E7</v>
      </c>
      <c r="H702" s="177">
        <v>1.9596837E7</v>
      </c>
      <c r="I702" s="83">
        <v>1.9596837E7</v>
      </c>
      <c r="J702" s="83"/>
      <c r="K702" s="83"/>
      <c r="L702" s="83"/>
      <c r="M702" s="83"/>
      <c r="N702" s="83"/>
      <c r="O702" s="83"/>
    </row>
    <row r="703">
      <c r="A703" s="83">
        <v>38.0</v>
      </c>
      <c r="B703" s="83" t="s">
        <v>16815</v>
      </c>
      <c r="C703" s="212"/>
      <c r="D703" s="83"/>
      <c r="E703" s="83" t="s">
        <v>16817</v>
      </c>
      <c r="F703" s="83"/>
      <c r="G703" s="83">
        <v>2931951.0</v>
      </c>
      <c r="H703" s="177">
        <v>2931951.0</v>
      </c>
      <c r="I703" s="83">
        <v>2931951.0</v>
      </c>
      <c r="J703" s="83"/>
      <c r="K703" s="83"/>
      <c r="L703" s="83"/>
      <c r="M703" s="83"/>
      <c r="N703" s="83"/>
      <c r="O703" s="83"/>
    </row>
    <row r="704" ht="15.0" customHeight="1">
      <c r="A704" s="83">
        <v>39.0</v>
      </c>
      <c r="B704" s="83" t="s">
        <v>16821</v>
      </c>
      <c r="C704" s="212"/>
      <c r="D704" s="83"/>
      <c r="E704" s="141" t="s">
        <v>16823</v>
      </c>
      <c r="F704" s="83"/>
      <c r="G704" s="83">
        <v>1.81124024E8</v>
      </c>
      <c r="H704" s="177">
        <v>1.81124024E8</v>
      </c>
      <c r="I704" s="83">
        <v>1.81124024E8</v>
      </c>
      <c r="J704" s="83"/>
      <c r="K704" s="83"/>
      <c r="L704" s="83"/>
      <c r="M704" s="83"/>
      <c r="N704" s="83"/>
      <c r="O704" s="83"/>
    </row>
    <row r="705" ht="15.0" customHeight="1">
      <c r="A705" s="83">
        <v>40.0</v>
      </c>
      <c r="B705" s="83" t="s">
        <v>16828</v>
      </c>
      <c r="C705" s="212"/>
      <c r="D705" s="83"/>
      <c r="E705" s="141" t="s">
        <v>16831</v>
      </c>
      <c r="F705" s="83"/>
      <c r="G705" s="83">
        <v>6.9447551E7</v>
      </c>
      <c r="H705" s="177">
        <v>6.9447551E7</v>
      </c>
      <c r="I705" s="83">
        <v>6.4327551E7</v>
      </c>
      <c r="J705" s="83">
        <v>5120000.0</v>
      </c>
      <c r="K705" s="83"/>
      <c r="L705" s="83"/>
      <c r="M705" s="83">
        <v>8000000.0</v>
      </c>
      <c r="N705" s="83">
        <v>8000000.0</v>
      </c>
      <c r="O705" s="83"/>
    </row>
    <row r="706">
      <c r="A706" s="83">
        <v>41.0</v>
      </c>
      <c r="B706" s="83" t="s">
        <v>16838</v>
      </c>
      <c r="C706" s="212"/>
      <c r="D706" s="83"/>
      <c r="E706" s="83" t="s">
        <v>16840</v>
      </c>
      <c r="F706" s="83"/>
      <c r="G706" s="83">
        <v>1.1149791E7</v>
      </c>
      <c r="H706" s="177">
        <v>1.1149791E7</v>
      </c>
      <c r="I706" s="83">
        <v>1.1149791E7</v>
      </c>
      <c r="J706" s="83"/>
      <c r="K706" s="83"/>
      <c r="L706" s="83"/>
      <c r="M706" s="83"/>
      <c r="N706" s="83"/>
      <c r="O706" s="83"/>
    </row>
    <row r="707">
      <c r="A707" s="83">
        <v>42.0</v>
      </c>
      <c r="B707" s="83" t="s">
        <v>16844</v>
      </c>
      <c r="C707" s="212"/>
      <c r="D707" s="83"/>
      <c r="E707" s="83" t="s">
        <v>16845</v>
      </c>
      <c r="F707" s="83"/>
      <c r="G707" s="83">
        <v>1.0625E7</v>
      </c>
      <c r="H707" s="177">
        <v>1.0625E7</v>
      </c>
      <c r="I707" s="83">
        <v>1.0625E7</v>
      </c>
      <c r="J707" s="83"/>
      <c r="K707" s="83"/>
      <c r="L707" s="83"/>
      <c r="M707" s="83"/>
      <c r="N707" s="83"/>
      <c r="O707" s="83"/>
    </row>
    <row r="708">
      <c r="A708" s="83">
        <v>43.0</v>
      </c>
      <c r="B708" s="83" t="s">
        <v>16868</v>
      </c>
      <c r="C708" s="212"/>
      <c r="D708" s="83"/>
      <c r="E708" s="83" t="s">
        <v>16869</v>
      </c>
      <c r="F708" s="83"/>
      <c r="G708" s="83">
        <v>6752519.0</v>
      </c>
      <c r="H708" s="177">
        <v>6752519.0</v>
      </c>
      <c r="I708" s="83">
        <v>6752519.0</v>
      </c>
      <c r="J708" s="83"/>
      <c r="K708" s="83"/>
      <c r="L708" s="83"/>
      <c r="M708" s="83"/>
      <c r="N708" s="83"/>
      <c r="O708" s="83"/>
    </row>
    <row r="709" ht="15.0" customHeight="1">
      <c r="A709" s="83">
        <v>44.0</v>
      </c>
      <c r="B709" s="83" t="s">
        <v>16874</v>
      </c>
      <c r="C709" s="212" t="s">
        <v>16875</v>
      </c>
      <c r="D709" s="83"/>
      <c r="E709" s="141" t="s">
        <v>16878</v>
      </c>
      <c r="F709" s="83"/>
      <c r="G709" s="83">
        <v>1.5345888E7</v>
      </c>
      <c r="H709" s="177">
        <v>1.5345888E7</v>
      </c>
      <c r="I709" s="83">
        <v>1.5345888E7</v>
      </c>
      <c r="J709" s="83"/>
      <c r="K709" s="83"/>
      <c r="L709" s="83"/>
      <c r="M709" s="83"/>
      <c r="N709" s="83"/>
      <c r="O709" s="83"/>
    </row>
    <row r="710">
      <c r="A710" s="83">
        <v>45.0</v>
      </c>
      <c r="B710" s="83" t="s">
        <v>16889</v>
      </c>
      <c r="C710" s="212">
        <v>141.0</v>
      </c>
      <c r="D710" s="83"/>
      <c r="E710" s="83" t="s">
        <v>16892</v>
      </c>
      <c r="F710" s="83"/>
      <c r="G710" s="83">
        <v>1770902.0</v>
      </c>
      <c r="H710" s="177">
        <v>1770902.0</v>
      </c>
      <c r="I710" s="83">
        <v>1770902.0</v>
      </c>
      <c r="J710" s="83"/>
      <c r="K710" s="83"/>
      <c r="L710" s="83"/>
      <c r="M710" s="83"/>
      <c r="N710" s="83"/>
      <c r="O710" s="83"/>
    </row>
    <row r="711">
      <c r="A711" s="83">
        <v>46.0</v>
      </c>
      <c r="B711" s="83" t="s">
        <v>16897</v>
      </c>
      <c r="C711" s="212">
        <v>98.0</v>
      </c>
      <c r="D711" s="83"/>
      <c r="E711" s="83" t="s">
        <v>16899</v>
      </c>
      <c r="F711" s="83"/>
      <c r="G711" s="83">
        <v>2390903.0</v>
      </c>
      <c r="H711" s="177">
        <v>2390903.0</v>
      </c>
      <c r="I711" s="83">
        <v>2390903.0</v>
      </c>
      <c r="J711" s="83"/>
      <c r="K711" s="83"/>
      <c r="L711" s="83"/>
      <c r="M711" s="83"/>
      <c r="N711" s="83"/>
      <c r="O711" s="83"/>
    </row>
    <row r="712" ht="15.0" customHeight="1">
      <c r="A712" s="83">
        <v>47.0</v>
      </c>
      <c r="B712" s="83" t="s">
        <v>16904</v>
      </c>
      <c r="C712" s="212" t="s">
        <v>1707</v>
      </c>
      <c r="D712" s="83"/>
      <c r="E712" s="141" t="s">
        <v>16906</v>
      </c>
      <c r="F712" s="83"/>
      <c r="G712" s="83">
        <v>425000.0</v>
      </c>
      <c r="H712" s="177">
        <v>425000.0</v>
      </c>
      <c r="I712" s="83">
        <v>425000.0</v>
      </c>
      <c r="J712" s="83"/>
      <c r="K712" s="83"/>
      <c r="L712" s="83"/>
      <c r="M712" s="83"/>
      <c r="N712" s="83"/>
      <c r="O712" s="83"/>
    </row>
    <row r="713" ht="15.0" customHeight="1">
      <c r="A713" s="83">
        <v>48.0</v>
      </c>
      <c r="B713" s="83" t="s">
        <v>16913</v>
      </c>
      <c r="C713" s="212" t="s">
        <v>1420</v>
      </c>
      <c r="D713" s="83"/>
      <c r="E713" s="141" t="s">
        <v>16914</v>
      </c>
      <c r="F713" s="83"/>
      <c r="G713" s="83">
        <v>850000.0</v>
      </c>
      <c r="H713" s="177">
        <v>850000.0</v>
      </c>
      <c r="I713" s="83">
        <v>850000.0</v>
      </c>
      <c r="J713" s="83"/>
      <c r="K713" s="83"/>
      <c r="L713" s="83"/>
      <c r="M713" s="83"/>
      <c r="N713" s="83"/>
      <c r="O713" s="83"/>
    </row>
    <row r="714">
      <c r="A714" s="83">
        <v>49.0</v>
      </c>
      <c r="B714" s="83" t="s">
        <v>16919</v>
      </c>
      <c r="C714" s="212">
        <v>116.0</v>
      </c>
      <c r="D714" s="83"/>
      <c r="E714" s="83" t="s">
        <v>16920</v>
      </c>
      <c r="F714" s="83"/>
      <c r="G714" s="83">
        <v>4250000.0</v>
      </c>
      <c r="H714" s="177">
        <v>4250000.0</v>
      </c>
      <c r="I714" s="83">
        <v>4250000.0</v>
      </c>
      <c r="J714" s="83"/>
      <c r="K714" s="83"/>
      <c r="L714" s="83"/>
      <c r="M714" s="83"/>
      <c r="N714" s="83"/>
      <c r="O714" s="83"/>
    </row>
    <row r="715" ht="15.0" customHeight="1">
      <c r="A715" s="83">
        <v>50.0</v>
      </c>
      <c r="B715" s="83" t="s">
        <v>16926</v>
      </c>
      <c r="C715" s="212"/>
      <c r="D715" s="83"/>
      <c r="E715" s="141" t="s">
        <v>16929</v>
      </c>
      <c r="F715" s="83"/>
      <c r="G715" s="83">
        <v>5869293.0</v>
      </c>
      <c r="H715" s="177">
        <v>5869293.0</v>
      </c>
      <c r="I715" s="83">
        <v>5869293.0</v>
      </c>
      <c r="J715" s="83"/>
      <c r="K715" s="83"/>
      <c r="L715" s="83"/>
      <c r="M715" s="83"/>
      <c r="N715" s="83"/>
      <c r="O715" s="83"/>
    </row>
    <row r="716" ht="15.0" customHeight="1">
      <c r="A716" s="83">
        <v>51.0</v>
      </c>
      <c r="B716" s="83" t="s">
        <v>17247</v>
      </c>
      <c r="C716" s="212"/>
      <c r="D716" s="83"/>
      <c r="E716" s="141" t="s">
        <v>17249</v>
      </c>
      <c r="F716" s="83"/>
      <c r="G716" s="83">
        <v>3539892.0</v>
      </c>
      <c r="H716" s="177">
        <v>3539892.0</v>
      </c>
      <c r="I716" s="83">
        <v>3539892.0</v>
      </c>
      <c r="J716" s="83"/>
      <c r="K716" s="83"/>
      <c r="L716" s="83"/>
      <c r="M716" s="83"/>
      <c r="N716" s="83"/>
      <c r="O716" s="83"/>
    </row>
    <row r="717" ht="15.0" customHeight="1">
      <c r="A717" s="83">
        <v>52.0</v>
      </c>
      <c r="B717" s="83" t="s">
        <v>17257</v>
      </c>
      <c r="C717" s="212" t="s">
        <v>5248</v>
      </c>
      <c r="D717" s="83"/>
      <c r="E717" s="141" t="s">
        <v>17260</v>
      </c>
      <c r="F717" s="83"/>
      <c r="G717" s="83">
        <v>1161501.0</v>
      </c>
      <c r="H717" s="177">
        <v>1161501.0</v>
      </c>
      <c r="I717" s="83">
        <v>1161501.0</v>
      </c>
      <c r="J717" s="83"/>
      <c r="K717" s="83"/>
      <c r="L717" s="83"/>
      <c r="M717" s="83"/>
      <c r="N717" s="83"/>
      <c r="O717" s="83"/>
    </row>
    <row r="718">
      <c r="A718" s="83">
        <v>53.0</v>
      </c>
      <c r="B718" s="83" t="s">
        <v>17269</v>
      </c>
      <c r="C718" s="212"/>
      <c r="D718" s="83"/>
      <c r="E718" s="83" t="s">
        <v>17271</v>
      </c>
      <c r="F718" s="83"/>
      <c r="G718" s="83">
        <v>2953084.0</v>
      </c>
      <c r="H718" s="177">
        <v>2953084.0</v>
      </c>
      <c r="I718" s="83">
        <v>2953084.0</v>
      </c>
      <c r="J718" s="83"/>
      <c r="K718" s="83"/>
      <c r="L718" s="83"/>
      <c r="M718" s="83"/>
      <c r="N718" s="83"/>
      <c r="O718" s="83"/>
    </row>
    <row r="719">
      <c r="A719" s="83">
        <v>54.0</v>
      </c>
      <c r="B719" s="83" t="s">
        <v>17279</v>
      </c>
      <c r="C719" s="212"/>
      <c r="D719" s="83"/>
      <c r="E719" s="83" t="s">
        <v>17280</v>
      </c>
      <c r="F719" s="83"/>
      <c r="G719" s="83">
        <v>3.5178704E7</v>
      </c>
      <c r="H719" s="177">
        <v>3.5178704E7</v>
      </c>
      <c r="I719" s="83">
        <v>3.5178704E7</v>
      </c>
      <c r="J719" s="83"/>
      <c r="K719" s="83"/>
      <c r="L719" s="83"/>
      <c r="M719" s="83"/>
      <c r="N719" s="83"/>
      <c r="O719" s="83">
        <v>5.0E7</v>
      </c>
    </row>
    <row r="720">
      <c r="A720" s="83">
        <v>56.0</v>
      </c>
      <c r="B720" s="83" t="s">
        <v>17285</v>
      </c>
      <c r="C720" s="212"/>
      <c r="D720" s="83"/>
      <c r="E720" s="83" t="s">
        <v>17287</v>
      </c>
      <c r="F720" s="83"/>
      <c r="G720" s="83">
        <v>2.589002E7</v>
      </c>
      <c r="H720" s="177">
        <v>2.589002E7</v>
      </c>
      <c r="I720" s="83">
        <v>1.469002E7</v>
      </c>
      <c r="J720" s="83">
        <v>1.12E7</v>
      </c>
      <c r="K720" s="83"/>
      <c r="L720" s="83"/>
      <c r="M720" s="83">
        <v>1.08E7</v>
      </c>
      <c r="N720" s="83">
        <v>1.08E7</v>
      </c>
      <c r="O720" s="83"/>
    </row>
    <row r="721">
      <c r="A721" s="83">
        <v>57.0</v>
      </c>
      <c r="B721" s="83" t="s">
        <v>17296</v>
      </c>
      <c r="C721" s="212">
        <v>46.0</v>
      </c>
      <c r="D721" s="83"/>
      <c r="E721" s="83" t="s">
        <v>17298</v>
      </c>
      <c r="F721" s="83"/>
      <c r="G721" s="83">
        <v>1.6152383E7</v>
      </c>
      <c r="H721" s="177">
        <v>1.6152383E7</v>
      </c>
      <c r="I721" s="83">
        <v>1.2952383E7</v>
      </c>
      <c r="J721" s="83">
        <v>3200000.0</v>
      </c>
      <c r="K721" s="83"/>
      <c r="L721" s="83"/>
      <c r="M721" s="83"/>
      <c r="N721" s="83"/>
      <c r="O721" s="83">
        <v>5000000.0</v>
      </c>
    </row>
    <row r="722" ht="15.75" customHeight="1">
      <c r="A722" s="154"/>
      <c r="B722" s="154"/>
      <c r="C722" s="247"/>
      <c r="D722" s="154"/>
      <c r="E722" s="154"/>
      <c r="F722" s="154"/>
      <c r="G722" s="154"/>
      <c r="H722" s="256"/>
      <c r="I722" s="154"/>
      <c r="J722" s="154"/>
      <c r="K722" s="154"/>
      <c r="L722" s="154"/>
      <c r="M722" s="154"/>
      <c r="N722" s="154"/>
      <c r="O722" s="154"/>
    </row>
    <row r="723" ht="15.75" customHeight="1">
      <c r="A723" s="83">
        <v>58.0</v>
      </c>
      <c r="B723" s="83" t="s">
        <v>17313</v>
      </c>
      <c r="C723" s="212" t="s">
        <v>10620</v>
      </c>
      <c r="D723" s="83"/>
      <c r="E723" s="83" t="s">
        <v>17317</v>
      </c>
      <c r="F723" s="83"/>
      <c r="G723" s="83">
        <v>3348191.0</v>
      </c>
      <c r="H723" s="177">
        <v>3348191.0</v>
      </c>
      <c r="I723" s="83">
        <v>3348191.0</v>
      </c>
      <c r="J723" s="83"/>
      <c r="K723" s="83"/>
      <c r="L723" s="83"/>
      <c r="M723" s="83"/>
      <c r="N723" s="83"/>
      <c r="O723" s="83"/>
    </row>
    <row r="724">
      <c r="A724" s="83">
        <v>59.0</v>
      </c>
      <c r="B724" s="83" t="s">
        <v>17325</v>
      </c>
      <c r="C724" s="212" t="s">
        <v>4090</v>
      </c>
      <c r="D724" s="83"/>
      <c r="E724" s="83" t="s">
        <v>17330</v>
      </c>
      <c r="F724" s="83"/>
      <c r="G724" s="83">
        <v>2.9512579E7</v>
      </c>
      <c r="H724" s="177">
        <v>2.9512579E7</v>
      </c>
      <c r="I724" s="83">
        <v>2.3112579E7</v>
      </c>
      <c r="J724" s="83">
        <v>6400000.0</v>
      </c>
      <c r="K724" s="83"/>
      <c r="L724" s="83"/>
      <c r="M724" s="83">
        <v>3600000.0</v>
      </c>
      <c r="N724" s="83">
        <v>3600000.0</v>
      </c>
      <c r="O724" s="83">
        <v>2.0E7</v>
      </c>
    </row>
    <row r="725">
      <c r="A725" s="83">
        <v>60.0</v>
      </c>
      <c r="B725" s="83" t="s">
        <v>17337</v>
      </c>
      <c r="C725" s="212"/>
      <c r="D725" s="83"/>
      <c r="E725" s="83" t="s">
        <v>17338</v>
      </c>
      <c r="F725" s="83"/>
      <c r="G725" s="83">
        <v>6996734.0</v>
      </c>
      <c r="H725" s="177">
        <v>6996734.0</v>
      </c>
      <c r="I725" s="83">
        <v>2996734.0</v>
      </c>
      <c r="J725" s="83">
        <v>4000000.0</v>
      </c>
      <c r="K725" s="83"/>
      <c r="L725" s="83"/>
      <c r="M725" s="83">
        <v>7200000.0</v>
      </c>
      <c r="N725" s="83">
        <v>7200000.0</v>
      </c>
      <c r="O725" s="83"/>
    </row>
    <row r="726">
      <c r="A726" s="83">
        <v>61.0</v>
      </c>
      <c r="B726" s="83" t="s">
        <v>17347</v>
      </c>
      <c r="C726" s="212" t="s">
        <v>16875</v>
      </c>
      <c r="D726" s="83"/>
      <c r="E726" s="83" t="s">
        <v>17348</v>
      </c>
      <c r="F726" s="83"/>
      <c r="G726" s="83">
        <v>7957482.0</v>
      </c>
      <c r="H726" s="177">
        <v>7957482.0</v>
      </c>
      <c r="I726" s="83">
        <v>7957482.0</v>
      </c>
      <c r="J726" s="83"/>
      <c r="K726" s="83"/>
      <c r="L726" s="83"/>
      <c r="M726" s="83"/>
      <c r="N726" s="83"/>
      <c r="O726" s="83"/>
    </row>
    <row r="727">
      <c r="A727" s="83">
        <v>62.0</v>
      </c>
      <c r="B727" s="83" t="s">
        <v>17355</v>
      </c>
      <c r="C727" s="212" t="s">
        <v>16875</v>
      </c>
      <c r="D727" s="83"/>
      <c r="E727" s="83" t="s">
        <v>17358</v>
      </c>
      <c r="F727" s="83"/>
      <c r="G727" s="83">
        <v>4419294.0</v>
      </c>
      <c r="H727" s="177">
        <v>4419294.0</v>
      </c>
      <c r="I727" s="83">
        <v>4419294.0</v>
      </c>
      <c r="J727" s="83"/>
      <c r="K727" s="83"/>
      <c r="L727" s="83"/>
      <c r="M727" s="83"/>
      <c r="N727" s="83"/>
      <c r="O727" s="83"/>
    </row>
    <row r="728">
      <c r="A728" s="83">
        <v>63.0</v>
      </c>
      <c r="B728" s="83" t="s">
        <v>17366</v>
      </c>
      <c r="C728" s="212" t="s">
        <v>16875</v>
      </c>
      <c r="D728" s="83"/>
      <c r="E728" s="83" t="s">
        <v>17369</v>
      </c>
      <c r="F728" s="83"/>
      <c r="G728" s="83">
        <v>3000000.0</v>
      </c>
      <c r="H728" s="177">
        <v>3000000.0</v>
      </c>
      <c r="I728" s="83">
        <v>3000000.0</v>
      </c>
      <c r="J728" s="83"/>
      <c r="K728" s="83"/>
      <c r="L728" s="83"/>
      <c r="M728" s="83"/>
      <c r="N728" s="83"/>
      <c r="O728" s="83"/>
    </row>
    <row r="729">
      <c r="A729" s="83">
        <v>64.0</v>
      </c>
      <c r="B729" s="83" t="s">
        <v>17376</v>
      </c>
      <c r="C729" s="212"/>
      <c r="D729" s="83"/>
      <c r="E729" s="83" t="s">
        <v>17377</v>
      </c>
      <c r="F729" s="83"/>
      <c r="G729" s="83">
        <v>636715.0</v>
      </c>
      <c r="H729" s="177">
        <v>636715.0</v>
      </c>
      <c r="I729" s="83">
        <v>636715.0</v>
      </c>
      <c r="J729" s="83"/>
      <c r="K729" s="83"/>
      <c r="L729" s="83"/>
      <c r="M729" s="83"/>
      <c r="N729" s="83"/>
      <c r="O729" s="83">
        <v>5.0E7</v>
      </c>
    </row>
    <row r="730">
      <c r="A730" s="83">
        <v>65.0</v>
      </c>
      <c r="B730" s="83" t="s">
        <v>17384</v>
      </c>
      <c r="C730" s="212"/>
      <c r="D730" s="83"/>
      <c r="E730" s="83" t="s">
        <v>17385</v>
      </c>
      <c r="F730" s="83"/>
      <c r="G730" s="83">
        <v>7477312.0</v>
      </c>
      <c r="H730" s="177">
        <v>7477312.0</v>
      </c>
      <c r="I730" s="83">
        <v>3477312.0</v>
      </c>
      <c r="J730" s="83">
        <v>4000000.0</v>
      </c>
      <c r="K730" s="83"/>
      <c r="L730" s="83"/>
      <c r="M730" s="83">
        <v>1.0E7</v>
      </c>
      <c r="N730" s="83">
        <v>1.0E7</v>
      </c>
      <c r="O730" s="83">
        <v>4.8E7</v>
      </c>
    </row>
    <row r="731">
      <c r="A731" s="83">
        <v>66.0</v>
      </c>
      <c r="B731" s="83" t="s">
        <v>17393</v>
      </c>
      <c r="C731" s="212"/>
      <c r="D731" s="83"/>
      <c r="E731" s="83" t="s">
        <v>17395</v>
      </c>
      <c r="F731" s="83"/>
      <c r="G731" s="83">
        <v>4.0316122E7</v>
      </c>
      <c r="H731" s="177">
        <v>4.0316122E7</v>
      </c>
      <c r="I731" s="83">
        <v>3.3916122E7</v>
      </c>
      <c r="J731" s="83">
        <v>6400000.0</v>
      </c>
      <c r="K731" s="83"/>
      <c r="L731" s="83"/>
      <c r="M731" s="83">
        <v>9000000.0</v>
      </c>
      <c r="N731" s="83">
        <v>9000000.0</v>
      </c>
      <c r="O731" s="83">
        <v>4.0E7</v>
      </c>
    </row>
    <row r="732">
      <c r="A732" s="83">
        <v>67.0</v>
      </c>
      <c r="B732" s="83" t="s">
        <v>17403</v>
      </c>
      <c r="C732" s="212"/>
      <c r="D732" s="83"/>
      <c r="E732" s="83" t="s">
        <v>17405</v>
      </c>
      <c r="F732" s="83"/>
      <c r="G732" s="83">
        <v>1.61788E7</v>
      </c>
      <c r="H732" s="177">
        <v>1.61788E7</v>
      </c>
      <c r="I732" s="83">
        <v>1.61788E7</v>
      </c>
      <c r="J732" s="83"/>
      <c r="K732" s="83"/>
      <c r="L732" s="83"/>
      <c r="M732" s="83"/>
      <c r="N732" s="83"/>
      <c r="O732" s="83">
        <v>4.5E7</v>
      </c>
    </row>
    <row r="733">
      <c r="A733" s="83">
        <v>68.0</v>
      </c>
      <c r="B733" s="83" t="s">
        <v>17412</v>
      </c>
      <c r="C733" s="212"/>
      <c r="D733" s="83"/>
      <c r="E733" s="83" t="s">
        <v>17414</v>
      </c>
      <c r="F733" s="83"/>
      <c r="G733" s="83">
        <v>2.6311202E7</v>
      </c>
      <c r="H733" s="177">
        <v>2.6311202E7</v>
      </c>
      <c r="I733" s="83">
        <v>2.6311202E7</v>
      </c>
      <c r="J733" s="83"/>
      <c r="K733" s="83"/>
      <c r="L733" s="83"/>
      <c r="M733" s="83"/>
      <c r="N733" s="83"/>
      <c r="O733" s="83"/>
    </row>
    <row r="734">
      <c r="A734" s="83">
        <v>69.0</v>
      </c>
      <c r="B734" s="83" t="s">
        <v>17422</v>
      </c>
      <c r="C734" s="212" t="s">
        <v>8890</v>
      </c>
      <c r="D734" s="83"/>
      <c r="E734" s="83" t="s">
        <v>17423</v>
      </c>
      <c r="F734" s="83"/>
      <c r="G734" s="83">
        <v>4000000.0</v>
      </c>
      <c r="H734" s="177">
        <v>4000000.0</v>
      </c>
      <c r="I734" s="83"/>
      <c r="J734" s="83">
        <v>4000000.0</v>
      </c>
      <c r="K734" s="83"/>
      <c r="L734" s="83"/>
      <c r="M734" s="83">
        <v>2160000.0</v>
      </c>
      <c r="N734" s="83">
        <v>2160000.0</v>
      </c>
      <c r="O734" s="83"/>
    </row>
    <row r="735">
      <c r="A735" s="83">
        <v>70.0</v>
      </c>
      <c r="B735" s="83" t="s">
        <v>17432</v>
      </c>
      <c r="C735" s="212"/>
      <c r="D735" s="83"/>
      <c r="E735" s="83" t="s">
        <v>17433</v>
      </c>
      <c r="F735" s="83"/>
      <c r="G735" s="83">
        <v>2400000.0</v>
      </c>
      <c r="H735" s="177">
        <v>2400000.0</v>
      </c>
      <c r="I735" s="83"/>
      <c r="J735" s="83">
        <v>2400000.0</v>
      </c>
      <c r="K735" s="83"/>
      <c r="L735" s="83"/>
      <c r="M735" s="83"/>
      <c r="N735" s="83"/>
      <c r="O735" s="83"/>
    </row>
    <row r="736">
      <c r="A736" s="83">
        <v>71.0</v>
      </c>
      <c r="B736" s="83" t="s">
        <v>17440</v>
      </c>
      <c r="C736" s="212">
        <v>76.0</v>
      </c>
      <c r="D736" s="83"/>
      <c r="E736" s="83" t="s">
        <v>17442</v>
      </c>
      <c r="F736" s="83"/>
      <c r="G736" s="83">
        <v>2400000.0</v>
      </c>
      <c r="H736" s="177">
        <v>2400000.0</v>
      </c>
      <c r="I736" s="83"/>
      <c r="J736" s="83">
        <v>2400000.0</v>
      </c>
      <c r="K736" s="83"/>
      <c r="L736" s="83"/>
      <c r="M736" s="83">
        <v>3600000.0</v>
      </c>
      <c r="N736" s="83">
        <v>3600000.0</v>
      </c>
      <c r="O736" s="83"/>
    </row>
    <row r="737">
      <c r="A737" s="83">
        <v>72.0</v>
      </c>
      <c r="B737" s="83" t="s">
        <v>17448</v>
      </c>
      <c r="C737" s="212"/>
      <c r="D737" s="83"/>
      <c r="E737" s="83" t="s">
        <v>17449</v>
      </c>
      <c r="F737" s="83"/>
      <c r="G737" s="83">
        <v>4800000.0</v>
      </c>
      <c r="H737" s="177">
        <v>4800000.0</v>
      </c>
      <c r="I737" s="83"/>
      <c r="J737" s="83">
        <v>4800000.0</v>
      </c>
      <c r="K737" s="83"/>
      <c r="L737" s="83"/>
      <c r="M737" s="83">
        <v>7200000.0</v>
      </c>
      <c r="N737" s="83">
        <v>7200000.0</v>
      </c>
      <c r="O737" s="83"/>
    </row>
    <row r="738">
      <c r="A738" s="83">
        <v>73.0</v>
      </c>
      <c r="B738" s="83" t="s">
        <v>17454</v>
      </c>
      <c r="C738" s="212"/>
      <c r="D738" s="83"/>
      <c r="E738" s="83" t="s">
        <v>17456</v>
      </c>
      <c r="F738" s="83"/>
      <c r="G738" s="83">
        <v>4800000.0</v>
      </c>
      <c r="H738" s="177">
        <v>4800000.0</v>
      </c>
      <c r="I738" s="83"/>
      <c r="J738" s="83">
        <v>4800000.0</v>
      </c>
      <c r="K738" s="83"/>
      <c r="L738" s="83"/>
      <c r="M738" s="83">
        <v>7200000.0</v>
      </c>
      <c r="N738" s="83">
        <v>7200000.0</v>
      </c>
      <c r="O738" s="83"/>
    </row>
    <row r="739">
      <c r="A739" s="83">
        <v>74.0</v>
      </c>
      <c r="B739" s="83" t="s">
        <v>17463</v>
      </c>
      <c r="C739" s="212"/>
      <c r="D739" s="83"/>
      <c r="E739" s="83" t="s">
        <v>17465</v>
      </c>
      <c r="F739" s="83"/>
      <c r="G739" s="83">
        <v>8000000.0</v>
      </c>
      <c r="H739" s="177">
        <v>8000000.0</v>
      </c>
      <c r="I739" s="83"/>
      <c r="J739" s="83">
        <v>8000000.0</v>
      </c>
      <c r="K739" s="83"/>
      <c r="L739" s="83"/>
      <c r="M739" s="83">
        <v>7200000.0</v>
      </c>
      <c r="N739" s="83">
        <v>7200000.0</v>
      </c>
      <c r="O739" s="83"/>
    </row>
    <row r="740">
      <c r="A740" s="83">
        <v>75.0</v>
      </c>
      <c r="B740" s="83" t="s">
        <v>17472</v>
      </c>
      <c r="C740" s="212"/>
      <c r="D740" s="83"/>
      <c r="E740" s="83" t="s">
        <v>17473</v>
      </c>
      <c r="F740" s="83"/>
      <c r="G740" s="83">
        <v>6400000.0</v>
      </c>
      <c r="H740" s="177">
        <v>6400000.0</v>
      </c>
      <c r="I740" s="83"/>
      <c r="J740" s="83">
        <v>6400000.0</v>
      </c>
      <c r="K740" s="83"/>
      <c r="L740" s="83"/>
      <c r="M740" s="83">
        <v>3960000.0</v>
      </c>
      <c r="N740" s="83">
        <v>3960000.0</v>
      </c>
      <c r="O740" s="83"/>
    </row>
    <row r="741">
      <c r="A741" s="83">
        <v>76.0</v>
      </c>
      <c r="B741" s="83" t="s">
        <v>17480</v>
      </c>
      <c r="C741" s="212"/>
      <c r="D741" s="83"/>
      <c r="E741" s="83" t="s">
        <v>17482</v>
      </c>
      <c r="F741" s="83"/>
      <c r="G741" s="83">
        <v>8000000.0</v>
      </c>
      <c r="H741" s="177">
        <v>8000000.0</v>
      </c>
      <c r="I741" s="83"/>
      <c r="J741" s="83">
        <v>8000000.0</v>
      </c>
      <c r="K741" s="83"/>
      <c r="L741" s="83"/>
      <c r="M741" s="83">
        <v>1.328E7</v>
      </c>
      <c r="N741" s="83">
        <v>1.328E7</v>
      </c>
      <c r="O741" s="83"/>
    </row>
    <row r="742">
      <c r="A742" s="83">
        <v>77.0</v>
      </c>
      <c r="B742" s="83" t="s">
        <v>17490</v>
      </c>
      <c r="C742" s="212"/>
      <c r="D742" s="83"/>
      <c r="E742" s="83" t="s">
        <v>17491</v>
      </c>
      <c r="F742" s="83"/>
      <c r="G742" s="83">
        <v>8000000.0</v>
      </c>
      <c r="H742" s="177">
        <v>8000000.0</v>
      </c>
      <c r="I742" s="83"/>
      <c r="J742" s="83">
        <v>8000000.0</v>
      </c>
      <c r="K742" s="83"/>
      <c r="L742" s="83"/>
      <c r="M742" s="83">
        <v>1.4E7</v>
      </c>
      <c r="N742" s="83">
        <v>1.4E7</v>
      </c>
      <c r="O742" s="83"/>
    </row>
    <row r="743">
      <c r="A743" s="83">
        <v>78.0</v>
      </c>
      <c r="B743" s="83" t="s">
        <v>17500</v>
      </c>
      <c r="C743" s="212">
        <v>12.0</v>
      </c>
      <c r="D743" s="83"/>
      <c r="E743" s="83" t="s">
        <v>17502</v>
      </c>
      <c r="F743" s="83"/>
      <c r="G743" s="83"/>
      <c r="H743" s="177"/>
      <c r="I743" s="83"/>
      <c r="J743" s="83"/>
      <c r="K743" s="83"/>
      <c r="L743" s="83"/>
      <c r="M743" s="83">
        <v>6000000.0</v>
      </c>
      <c r="N743" s="83">
        <v>6000000.0</v>
      </c>
      <c r="O743" s="83"/>
    </row>
    <row r="744">
      <c r="A744" s="83">
        <v>79.0</v>
      </c>
      <c r="B744" s="83" t="s">
        <v>17509</v>
      </c>
      <c r="C744" s="212">
        <v>68.0</v>
      </c>
      <c r="D744" s="83"/>
      <c r="E744" s="83" t="s">
        <v>17511</v>
      </c>
      <c r="F744" s="83"/>
      <c r="G744" s="83"/>
      <c r="H744" s="177"/>
      <c r="I744" s="83"/>
      <c r="J744" s="83"/>
      <c r="K744" s="83"/>
      <c r="L744" s="83"/>
      <c r="M744" s="83">
        <v>3.0E7</v>
      </c>
      <c r="N744" s="83">
        <v>3.0E7</v>
      </c>
      <c r="O744" s="83"/>
    </row>
    <row r="745">
      <c r="A745" s="83">
        <v>80.0</v>
      </c>
      <c r="B745" s="83" t="s">
        <v>17518</v>
      </c>
      <c r="C745" s="212">
        <v>68.0</v>
      </c>
      <c r="D745" s="83"/>
      <c r="E745" s="83" t="s">
        <v>17520</v>
      </c>
      <c r="F745" s="83"/>
      <c r="G745" s="83"/>
      <c r="H745" s="177"/>
      <c r="I745" s="83"/>
      <c r="J745" s="83"/>
      <c r="K745" s="83"/>
      <c r="L745" s="83"/>
      <c r="M745" s="83">
        <v>3.0E7</v>
      </c>
      <c r="N745" s="83">
        <v>3.0E7</v>
      </c>
      <c r="O745" s="83"/>
    </row>
    <row r="746">
      <c r="A746" s="83">
        <v>81.0</v>
      </c>
      <c r="B746" s="83" t="s">
        <v>1382</v>
      </c>
      <c r="C746" s="212"/>
      <c r="D746" s="83"/>
      <c r="E746" s="83" t="s">
        <v>5017</v>
      </c>
      <c r="F746" s="83"/>
      <c r="G746" s="83">
        <v>1.3101558E7</v>
      </c>
      <c r="H746" s="177">
        <v>1.3101558E7</v>
      </c>
      <c r="I746" s="83">
        <v>1.3101558E7</v>
      </c>
      <c r="J746" s="83"/>
      <c r="K746" s="83"/>
      <c r="L746" s="83"/>
      <c r="M746" s="83"/>
      <c r="N746" s="83"/>
      <c r="O746" s="83"/>
    </row>
    <row r="747">
      <c r="A747" s="83">
        <v>82.0</v>
      </c>
      <c r="B747" s="83" t="s">
        <v>1382</v>
      </c>
      <c r="C747" s="212"/>
      <c r="D747" s="83"/>
      <c r="E747" s="83" t="s">
        <v>5023</v>
      </c>
      <c r="F747" s="83"/>
      <c r="G747" s="83">
        <v>7.9869833E7</v>
      </c>
      <c r="H747" s="177">
        <v>7.9869833E7</v>
      </c>
      <c r="I747" s="83">
        <v>7.9869833E7</v>
      </c>
      <c r="J747" s="83"/>
      <c r="K747" s="83"/>
      <c r="L747" s="83"/>
      <c r="M747" s="83"/>
      <c r="N747" s="83"/>
      <c r="O747" s="83"/>
    </row>
    <row r="748">
      <c r="A748" s="83">
        <v>83.0</v>
      </c>
      <c r="B748" s="83" t="s">
        <v>1382</v>
      </c>
      <c r="C748" s="212"/>
      <c r="D748" s="83"/>
      <c r="E748" s="83" t="s">
        <v>1384</v>
      </c>
      <c r="F748" s="83"/>
      <c r="G748" s="83">
        <v>1.1392E8</v>
      </c>
      <c r="H748" s="177">
        <v>1.1392E8</v>
      </c>
      <c r="I748" s="83"/>
      <c r="J748" s="83">
        <v>1.1392E8</v>
      </c>
      <c r="K748" s="83"/>
      <c r="L748" s="83"/>
      <c r="M748" s="83"/>
      <c r="N748" s="83"/>
      <c r="O748" s="83"/>
    </row>
    <row r="749">
      <c r="A749" s="83">
        <v>84.0</v>
      </c>
      <c r="B749" s="83" t="s">
        <v>1382</v>
      </c>
      <c r="C749" s="212"/>
      <c r="D749" s="83"/>
      <c r="E749" s="83" t="s">
        <v>5408</v>
      </c>
      <c r="F749" s="83"/>
      <c r="G749" s="83"/>
      <c r="H749" s="177"/>
      <c r="I749" s="83"/>
      <c r="J749" s="83"/>
      <c r="K749" s="83"/>
      <c r="L749" s="83"/>
      <c r="M749" s="83">
        <v>1.51808E8</v>
      </c>
      <c r="N749" s="83">
        <v>1.51808E8</v>
      </c>
      <c r="O749" s="83"/>
    </row>
    <row r="750">
      <c r="A750" s="83"/>
      <c r="B750" s="83"/>
      <c r="C750" s="212"/>
      <c r="D750" s="83"/>
      <c r="E750" s="83"/>
      <c r="F750" s="83"/>
      <c r="G750" s="83"/>
      <c r="H750" s="177"/>
      <c r="I750" s="83"/>
      <c r="J750" s="83"/>
      <c r="K750" s="83"/>
      <c r="L750" s="83"/>
      <c r="M750" s="83"/>
      <c r="N750" s="83"/>
      <c r="O750" s="83"/>
    </row>
    <row r="751">
      <c r="A751" s="83"/>
      <c r="B751" s="83"/>
      <c r="C751" s="212"/>
      <c r="D751" s="83"/>
      <c r="E751" s="30" t="s">
        <v>17564</v>
      </c>
      <c r="F751" s="83">
        <v>100000.0</v>
      </c>
      <c r="G751" s="83">
        <v>2.753484536E9</v>
      </c>
      <c r="H751" s="177">
        <v>2.753584536E9</v>
      </c>
      <c r="I751" s="83">
        <v>2.007844536E9</v>
      </c>
      <c r="J751" s="83">
        <v>7.4574E8</v>
      </c>
      <c r="K751" s="83"/>
      <c r="L751" s="83"/>
      <c r="M751" s="83">
        <v>7.706E8</v>
      </c>
      <c r="N751" s="83">
        <v>7.706E8</v>
      </c>
      <c r="O751" s="83"/>
    </row>
    <row r="752" ht="15.75" customHeight="1">
      <c r="A752" s="154"/>
      <c r="B752" s="154"/>
      <c r="C752" s="247"/>
      <c r="D752" s="154"/>
      <c r="E752" s="154"/>
      <c r="F752" s="154"/>
      <c r="G752" s="154"/>
      <c r="H752" s="256"/>
      <c r="I752" s="154"/>
      <c r="J752" s="154"/>
      <c r="K752" s="154"/>
      <c r="L752" s="154"/>
      <c r="M752" s="154"/>
      <c r="N752" s="154"/>
      <c r="O752" s="154"/>
    </row>
    <row r="753" ht="15.75" customHeight="1">
      <c r="A753" s="83"/>
      <c r="B753" s="83"/>
      <c r="C753" s="212"/>
      <c r="D753" s="83"/>
      <c r="E753" s="83" t="s">
        <v>2245</v>
      </c>
      <c r="F753" s="83"/>
      <c r="G753" s="83"/>
      <c r="H753" s="177"/>
      <c r="I753" s="83"/>
      <c r="J753" s="83"/>
      <c r="K753" s="83"/>
      <c r="L753" s="83"/>
      <c r="M753" s="83"/>
      <c r="N753" s="83"/>
      <c r="O753" s="83"/>
    </row>
    <row r="754">
      <c r="A754" s="83">
        <v>1.0</v>
      </c>
      <c r="B754" s="83" t="s">
        <v>17588</v>
      </c>
      <c r="C754" s="212" t="s">
        <v>11587</v>
      </c>
      <c r="D754" s="83"/>
      <c r="E754" s="83" t="s">
        <v>17592</v>
      </c>
      <c r="F754" s="83"/>
      <c r="G754" s="83">
        <v>1.6069663E7</v>
      </c>
      <c r="H754" s="177">
        <v>1.6069663E7</v>
      </c>
      <c r="I754" s="83">
        <v>1.6069663E7</v>
      </c>
      <c r="J754" s="83"/>
      <c r="K754" s="83"/>
      <c r="L754" s="83"/>
      <c r="M754" s="83"/>
      <c r="N754" s="83"/>
      <c r="O754" s="83"/>
    </row>
    <row r="755">
      <c r="A755" s="83">
        <v>2.0</v>
      </c>
      <c r="B755" s="83" t="s">
        <v>17598</v>
      </c>
      <c r="C755" s="212">
        <v>5.0</v>
      </c>
      <c r="D755" s="83"/>
      <c r="E755" s="83" t="s">
        <v>17600</v>
      </c>
      <c r="F755" s="83"/>
      <c r="G755" s="83">
        <v>1.9945891E7</v>
      </c>
      <c r="H755" s="177">
        <v>1.9945891E7</v>
      </c>
      <c r="I755" s="83">
        <v>1.9945891E7</v>
      </c>
      <c r="J755" s="83"/>
      <c r="K755" s="83"/>
      <c r="L755" s="83"/>
      <c r="M755" s="83"/>
      <c r="N755" s="83"/>
      <c r="O755" s="83"/>
    </row>
    <row r="756">
      <c r="A756" s="83">
        <v>3.0</v>
      </c>
      <c r="B756" s="83" t="s">
        <v>17608</v>
      </c>
      <c r="C756" s="212">
        <v>81.0</v>
      </c>
      <c r="D756" s="83"/>
      <c r="E756" s="83" t="s">
        <v>17611</v>
      </c>
      <c r="F756" s="83"/>
      <c r="G756" s="83">
        <v>1077915.0</v>
      </c>
      <c r="H756" s="177">
        <v>1077915.0</v>
      </c>
      <c r="I756" s="83">
        <v>1077915.0</v>
      </c>
      <c r="J756" s="83"/>
      <c r="K756" s="83"/>
      <c r="L756" s="83"/>
      <c r="M756" s="83"/>
      <c r="N756" s="83"/>
      <c r="O756" s="83"/>
    </row>
    <row r="757">
      <c r="A757" s="83">
        <v>4.0</v>
      </c>
      <c r="B757" s="83" t="s">
        <v>17617</v>
      </c>
      <c r="C757" s="212"/>
      <c r="D757" s="83"/>
      <c r="E757" s="83" t="s">
        <v>17619</v>
      </c>
      <c r="F757" s="83"/>
      <c r="G757" s="83">
        <v>6.39628975E8</v>
      </c>
      <c r="H757" s="177">
        <v>6.39628975E8</v>
      </c>
      <c r="I757" s="83">
        <v>4.73628975E8</v>
      </c>
      <c r="J757" s="83">
        <v>1.66E8</v>
      </c>
      <c r="K757" s="83"/>
      <c r="L757" s="83"/>
      <c r="M757" s="83">
        <v>1.265E8</v>
      </c>
      <c r="N757" s="83">
        <v>1.265E8</v>
      </c>
      <c r="O757" s="83"/>
    </row>
    <row r="758">
      <c r="A758" s="83">
        <v>5.0</v>
      </c>
      <c r="B758" s="83" t="s">
        <v>17627</v>
      </c>
      <c r="C758" s="212">
        <v>24.0</v>
      </c>
      <c r="D758" s="83"/>
      <c r="E758" s="83" t="s">
        <v>17629</v>
      </c>
      <c r="F758" s="83"/>
      <c r="G758" s="83">
        <v>1912500.0</v>
      </c>
      <c r="H758" s="177">
        <v>1912500.0</v>
      </c>
      <c r="I758" s="83">
        <v>1912500.0</v>
      </c>
      <c r="J758" s="83"/>
      <c r="K758" s="83"/>
      <c r="L758" s="83"/>
      <c r="M758" s="83"/>
      <c r="N758" s="83"/>
      <c r="O758" s="83"/>
    </row>
    <row r="759">
      <c r="A759" s="83">
        <v>6.0</v>
      </c>
      <c r="B759" s="83" t="s">
        <v>17637</v>
      </c>
      <c r="C759" s="212">
        <v>25.0</v>
      </c>
      <c r="D759" s="83"/>
      <c r="E759" s="83" t="s">
        <v>17640</v>
      </c>
      <c r="F759" s="83"/>
      <c r="G759" s="83">
        <v>8250711.0</v>
      </c>
      <c r="H759" s="177">
        <v>8250711.0</v>
      </c>
      <c r="I759" s="83">
        <v>8250711.0</v>
      </c>
      <c r="J759" s="83"/>
      <c r="K759" s="83"/>
      <c r="L759" s="83"/>
      <c r="M759" s="83"/>
      <c r="N759" s="83"/>
      <c r="O759" s="83"/>
    </row>
    <row r="760">
      <c r="A760" s="83">
        <v>7.0</v>
      </c>
      <c r="B760" s="83" t="s">
        <v>17651</v>
      </c>
      <c r="C760" s="212">
        <v>45.0</v>
      </c>
      <c r="D760" s="83"/>
      <c r="E760" s="83" t="s">
        <v>17654</v>
      </c>
      <c r="F760" s="83"/>
      <c r="G760" s="83">
        <v>7168000.0</v>
      </c>
      <c r="H760" s="177">
        <v>7168000.0</v>
      </c>
      <c r="I760" s="83">
        <v>7168000.0</v>
      </c>
      <c r="J760" s="83"/>
      <c r="K760" s="83"/>
      <c r="L760" s="83"/>
      <c r="M760" s="83"/>
      <c r="N760" s="83"/>
      <c r="O760" s="83"/>
    </row>
    <row r="761">
      <c r="A761" s="83">
        <v>8.0</v>
      </c>
      <c r="B761" s="83" t="s">
        <v>17663</v>
      </c>
      <c r="C761" s="212">
        <v>45.0</v>
      </c>
      <c r="D761" s="83"/>
      <c r="E761" s="83" t="s">
        <v>17664</v>
      </c>
      <c r="F761" s="83"/>
      <c r="G761" s="83">
        <v>8421821.0</v>
      </c>
      <c r="H761" s="177">
        <v>8421821.0</v>
      </c>
      <c r="I761" s="83">
        <v>8421821.0</v>
      </c>
      <c r="J761" s="83"/>
      <c r="K761" s="83"/>
      <c r="L761" s="83"/>
      <c r="M761" s="83"/>
      <c r="N761" s="83"/>
      <c r="O761" s="83"/>
    </row>
    <row r="762" ht="15.0" customHeight="1">
      <c r="A762" s="83">
        <v>9.0</v>
      </c>
      <c r="B762" s="83" t="s">
        <v>17670</v>
      </c>
      <c r="C762" s="212" t="s">
        <v>1640</v>
      </c>
      <c r="D762" s="83"/>
      <c r="E762" s="141" t="s">
        <v>17672</v>
      </c>
      <c r="F762" s="83"/>
      <c r="G762" s="83">
        <v>1.0860147E7</v>
      </c>
      <c r="H762" s="177">
        <v>1.0860147E7</v>
      </c>
      <c r="I762" s="83">
        <v>1.0860147E7</v>
      </c>
      <c r="J762" s="83"/>
      <c r="K762" s="83"/>
      <c r="L762" s="83"/>
      <c r="M762" s="83"/>
      <c r="N762" s="83"/>
      <c r="O762" s="83"/>
    </row>
    <row r="763" ht="15.0" customHeight="1">
      <c r="A763" s="83">
        <v>10.0</v>
      </c>
      <c r="B763" s="83" t="s">
        <v>17677</v>
      </c>
      <c r="C763" s="212" t="s">
        <v>17679</v>
      </c>
      <c r="D763" s="83"/>
      <c r="E763" s="141" t="s">
        <v>17680</v>
      </c>
      <c r="F763" s="83"/>
      <c r="G763" s="83">
        <v>899799.0</v>
      </c>
      <c r="H763" s="177">
        <v>899799.0</v>
      </c>
      <c r="I763" s="83">
        <v>899799.0</v>
      </c>
      <c r="J763" s="83"/>
      <c r="K763" s="83"/>
      <c r="L763" s="83"/>
      <c r="M763" s="83"/>
      <c r="N763" s="83"/>
      <c r="O763" s="83"/>
    </row>
    <row r="764">
      <c r="A764" s="83">
        <v>11.0</v>
      </c>
      <c r="B764" s="83" t="s">
        <v>17687</v>
      </c>
      <c r="C764" s="212">
        <v>126.0</v>
      </c>
      <c r="D764" s="83"/>
      <c r="E764" s="83" t="s">
        <v>17689</v>
      </c>
      <c r="F764" s="83"/>
      <c r="G764" s="83">
        <v>736027.0</v>
      </c>
      <c r="H764" s="177">
        <v>736027.0</v>
      </c>
      <c r="I764" s="83">
        <v>736027.0</v>
      </c>
      <c r="J764" s="83"/>
      <c r="K764" s="83"/>
      <c r="L764" s="83"/>
      <c r="M764" s="83"/>
      <c r="N764" s="83"/>
      <c r="O764" s="83"/>
    </row>
    <row r="765" ht="15.0" customHeight="1">
      <c r="A765" s="83">
        <v>12.0</v>
      </c>
      <c r="B765" s="83" t="s">
        <v>17699</v>
      </c>
      <c r="C765" s="212" t="s">
        <v>9073</v>
      </c>
      <c r="D765" s="83"/>
      <c r="E765" s="141" t="s">
        <v>17700</v>
      </c>
      <c r="F765" s="83"/>
      <c r="G765" s="83">
        <v>668086.0</v>
      </c>
      <c r="H765" s="177">
        <v>668086.0</v>
      </c>
      <c r="I765" s="83">
        <v>668086.0</v>
      </c>
      <c r="J765" s="83"/>
      <c r="K765" s="83"/>
      <c r="L765" s="83"/>
      <c r="M765" s="83"/>
      <c r="N765" s="83"/>
      <c r="O765" s="83"/>
    </row>
    <row r="766" ht="15.0" customHeight="1">
      <c r="A766" s="83">
        <v>13.0</v>
      </c>
      <c r="B766" s="83" t="s">
        <v>17709</v>
      </c>
      <c r="C766" s="212" t="s">
        <v>1672</v>
      </c>
      <c r="D766" s="83"/>
      <c r="E766" s="141" t="s">
        <v>17711</v>
      </c>
      <c r="F766" s="83"/>
      <c r="G766" s="83">
        <v>6071062.0</v>
      </c>
      <c r="H766" s="177">
        <v>6071062.0</v>
      </c>
      <c r="I766" s="83">
        <v>6071062.0</v>
      </c>
      <c r="J766" s="83"/>
      <c r="K766" s="83"/>
      <c r="L766" s="83"/>
      <c r="M766" s="83"/>
      <c r="N766" s="83"/>
      <c r="O766" s="83"/>
    </row>
    <row r="767">
      <c r="A767" s="83">
        <v>14.0</v>
      </c>
      <c r="B767" s="83" t="s">
        <v>17720</v>
      </c>
      <c r="C767" s="212"/>
      <c r="D767" s="83"/>
      <c r="E767" s="83" t="s">
        <v>17722</v>
      </c>
      <c r="F767" s="83"/>
      <c r="G767" s="83">
        <v>9060956.0</v>
      </c>
      <c r="H767" s="177">
        <v>9060956.0</v>
      </c>
      <c r="I767" s="83">
        <v>9060956.0</v>
      </c>
      <c r="J767" s="83"/>
      <c r="K767" s="83"/>
      <c r="L767" s="83"/>
      <c r="M767" s="83"/>
      <c r="N767" s="83"/>
      <c r="O767" s="83"/>
    </row>
    <row r="768">
      <c r="A768" s="83">
        <v>15.0</v>
      </c>
      <c r="B768" s="83" t="s">
        <v>17728</v>
      </c>
      <c r="C768" s="212"/>
      <c r="D768" s="83"/>
      <c r="E768" s="83" t="s">
        <v>17730</v>
      </c>
      <c r="F768" s="83"/>
      <c r="G768" s="83">
        <v>7642948.0</v>
      </c>
      <c r="H768" s="177">
        <v>7642948.0</v>
      </c>
      <c r="I768" s="83">
        <v>7642948.0</v>
      </c>
      <c r="J768" s="83"/>
      <c r="K768" s="83"/>
      <c r="L768" s="83"/>
      <c r="M768" s="83"/>
      <c r="N768" s="83"/>
      <c r="O768" s="83"/>
    </row>
    <row r="769">
      <c r="A769" s="83">
        <v>16.0</v>
      </c>
      <c r="B769" s="83" t="s">
        <v>17739</v>
      </c>
      <c r="C769" s="212"/>
      <c r="D769" s="83"/>
      <c r="E769" s="83" t="s">
        <v>17742</v>
      </c>
      <c r="F769" s="83"/>
      <c r="G769" s="83">
        <v>393046.0</v>
      </c>
      <c r="H769" s="177">
        <v>393046.0</v>
      </c>
      <c r="I769" s="83">
        <v>393046.0</v>
      </c>
      <c r="J769" s="83"/>
      <c r="K769" s="83"/>
      <c r="L769" s="83"/>
      <c r="M769" s="83"/>
      <c r="N769" s="83"/>
      <c r="O769" s="83"/>
    </row>
    <row r="770" ht="15.0" customHeight="1">
      <c r="A770" s="83">
        <v>17.0</v>
      </c>
      <c r="B770" s="83" t="s">
        <v>17746</v>
      </c>
      <c r="C770" s="212" t="s">
        <v>4965</v>
      </c>
      <c r="D770" s="83"/>
      <c r="E770" s="141" t="s">
        <v>17750</v>
      </c>
      <c r="F770" s="83"/>
      <c r="G770" s="83">
        <v>2.3E7</v>
      </c>
      <c r="H770" s="177">
        <v>2.3E7</v>
      </c>
      <c r="I770" s="83"/>
      <c r="J770" s="83">
        <v>2.3E7</v>
      </c>
      <c r="K770" s="83"/>
      <c r="L770" s="83"/>
      <c r="M770" s="83">
        <v>3600000.0</v>
      </c>
      <c r="N770" s="83">
        <v>3600000.0</v>
      </c>
      <c r="O770" s="83"/>
    </row>
    <row r="771">
      <c r="A771" s="83">
        <v>18.0</v>
      </c>
      <c r="B771" s="83" t="s">
        <v>17756</v>
      </c>
      <c r="C771" s="212">
        <v>67.0</v>
      </c>
      <c r="D771" s="83"/>
      <c r="E771" s="83" t="s">
        <v>17758</v>
      </c>
      <c r="F771" s="83"/>
      <c r="G771" s="83">
        <v>8000000.0</v>
      </c>
      <c r="H771" s="177">
        <v>8000000.0</v>
      </c>
      <c r="I771" s="83"/>
      <c r="J771" s="83">
        <v>8000000.0</v>
      </c>
      <c r="K771" s="83"/>
      <c r="L771" s="83"/>
      <c r="M771" s="83">
        <v>5400000.0</v>
      </c>
      <c r="N771" s="83">
        <v>5400000.0</v>
      </c>
      <c r="O771" s="83"/>
    </row>
    <row r="772" ht="15.0" customHeight="1">
      <c r="A772" s="83">
        <v>19.0</v>
      </c>
      <c r="B772" s="83" t="s">
        <v>17769</v>
      </c>
      <c r="C772" s="212" t="s">
        <v>4987</v>
      </c>
      <c r="D772" s="83"/>
      <c r="E772" s="141" t="s">
        <v>17772</v>
      </c>
      <c r="F772" s="83"/>
      <c r="G772" s="83">
        <v>2400000.0</v>
      </c>
      <c r="H772" s="177">
        <v>2400000.0</v>
      </c>
      <c r="I772" s="83"/>
      <c r="J772" s="83">
        <v>2400000.0</v>
      </c>
      <c r="K772" s="83"/>
      <c r="L772" s="83"/>
      <c r="M772" s="83">
        <v>1800000.0</v>
      </c>
      <c r="N772" s="83">
        <v>1800000.0</v>
      </c>
      <c r="O772" s="83"/>
    </row>
    <row r="773" ht="15.0" customHeight="1">
      <c r="A773" s="83">
        <v>20.0</v>
      </c>
      <c r="B773" s="83" t="s">
        <v>17780</v>
      </c>
      <c r="C773" s="212" t="s">
        <v>4987</v>
      </c>
      <c r="D773" s="83"/>
      <c r="E773" s="141" t="s">
        <v>17783</v>
      </c>
      <c r="F773" s="83"/>
      <c r="G773" s="83">
        <v>3200000.0</v>
      </c>
      <c r="H773" s="177">
        <v>3200000.0</v>
      </c>
      <c r="I773" s="83"/>
      <c r="J773" s="83">
        <v>3200000.0</v>
      </c>
      <c r="K773" s="83"/>
      <c r="L773" s="83"/>
      <c r="M773" s="83">
        <v>1800000.0</v>
      </c>
      <c r="N773" s="83">
        <v>1800000.0</v>
      </c>
      <c r="O773" s="83"/>
    </row>
    <row r="774" ht="15.0" customHeight="1">
      <c r="A774" s="83">
        <v>21.0</v>
      </c>
      <c r="B774" s="83" t="s">
        <v>1382</v>
      </c>
      <c r="C774" s="212"/>
      <c r="D774" s="83"/>
      <c r="E774" s="141" t="s">
        <v>5398</v>
      </c>
      <c r="F774" s="83"/>
      <c r="G774" s="83">
        <v>5.0031152E7</v>
      </c>
      <c r="H774" s="177">
        <v>5.0031152E7</v>
      </c>
      <c r="I774" s="83">
        <v>5.0031152E7</v>
      </c>
      <c r="J774" s="83"/>
      <c r="K774" s="83"/>
      <c r="L774" s="83"/>
      <c r="M774" s="83"/>
      <c r="N774" s="83"/>
      <c r="O774" s="83"/>
    </row>
    <row r="775" ht="15.0" customHeight="1">
      <c r="A775" s="83">
        <v>22.0</v>
      </c>
      <c r="B775" s="83" t="s">
        <v>1382</v>
      </c>
      <c r="C775" s="212"/>
      <c r="D775" s="83"/>
      <c r="E775" s="141" t="s">
        <v>5017</v>
      </c>
      <c r="F775" s="83"/>
      <c r="G775" s="83">
        <v>4.179317E7</v>
      </c>
      <c r="H775" s="177">
        <v>4.179317E7</v>
      </c>
      <c r="I775" s="83">
        <v>4.179317E7</v>
      </c>
      <c r="J775" s="83"/>
      <c r="K775" s="83"/>
      <c r="L775" s="83"/>
      <c r="M775" s="83"/>
      <c r="N775" s="83"/>
      <c r="O775" s="83"/>
    </row>
    <row r="776" ht="15.0" customHeight="1">
      <c r="A776" s="83">
        <v>23.0</v>
      </c>
      <c r="B776" s="83" t="s">
        <v>1382</v>
      </c>
      <c r="C776" s="212"/>
      <c r="D776" s="83"/>
      <c r="E776" s="141" t="s">
        <v>5023</v>
      </c>
      <c r="F776" s="83"/>
      <c r="G776" s="83">
        <v>2.8832219E7</v>
      </c>
      <c r="H776" s="177">
        <v>2.8832219E7</v>
      </c>
      <c r="I776" s="83">
        <v>2.8832219E7</v>
      </c>
      <c r="J776" s="83"/>
      <c r="K776" s="83"/>
      <c r="L776" s="83"/>
      <c r="M776" s="83"/>
      <c r="N776" s="83"/>
      <c r="O776" s="83"/>
    </row>
    <row r="777" ht="15.0" customHeight="1">
      <c r="A777" s="83">
        <v>24.0</v>
      </c>
      <c r="B777" s="83" t="s">
        <v>1382</v>
      </c>
      <c r="C777" s="212"/>
      <c r="D777" s="83"/>
      <c r="E777" s="141" t="s">
        <v>1384</v>
      </c>
      <c r="F777" s="83"/>
      <c r="G777" s="83">
        <v>1.08E8</v>
      </c>
      <c r="H777" s="177">
        <v>1.08E8</v>
      </c>
      <c r="I777" s="83"/>
      <c r="J777" s="83">
        <v>1.08E8</v>
      </c>
      <c r="K777" s="83"/>
      <c r="L777" s="83"/>
      <c r="M777" s="83"/>
      <c r="N777" s="83"/>
      <c r="O777" s="83"/>
    </row>
    <row r="778" ht="15.0" customHeight="1">
      <c r="A778" s="83">
        <v>25.0</v>
      </c>
      <c r="B778" s="83" t="s">
        <v>1382</v>
      </c>
      <c r="C778" s="212"/>
      <c r="D778" s="83"/>
      <c r="E778" s="141" t="s">
        <v>5408</v>
      </c>
      <c r="F778" s="83"/>
      <c r="G778" s="83"/>
      <c r="H778" s="177"/>
      <c r="I778" s="83"/>
      <c r="J778" s="83"/>
      <c r="K778" s="83"/>
      <c r="L778" s="83"/>
      <c r="M778" s="83">
        <v>9.0E7</v>
      </c>
      <c r="N778" s="83">
        <v>9.0E7</v>
      </c>
      <c r="O778" s="83"/>
    </row>
    <row r="779">
      <c r="A779" s="83"/>
      <c r="B779" s="83"/>
      <c r="C779" s="212"/>
      <c r="D779" s="83"/>
      <c r="E779" s="83"/>
      <c r="F779" s="83"/>
      <c r="G779" s="83"/>
      <c r="H779" s="177"/>
      <c r="I779" s="83"/>
      <c r="J779" s="83"/>
      <c r="K779" s="83"/>
      <c r="L779" s="83"/>
      <c r="M779" s="83"/>
      <c r="N779" s="83"/>
      <c r="O779" s="83"/>
    </row>
    <row r="780">
      <c r="A780" s="83"/>
      <c r="B780" s="83"/>
      <c r="C780" s="212"/>
      <c r="D780" s="83"/>
      <c r="E780" s="30" t="s">
        <v>7811</v>
      </c>
      <c r="F780" s="83"/>
      <c r="G780" s="83">
        <v>1.004064088E9</v>
      </c>
      <c r="H780" s="177">
        <v>1.004064088E9</v>
      </c>
      <c r="I780" s="83">
        <v>6.93464088E8</v>
      </c>
      <c r="J780" s="83">
        <v>3.106E8</v>
      </c>
      <c r="K780" s="83"/>
      <c r="L780" s="83"/>
      <c r="M780" s="83">
        <v>2.291E8</v>
      </c>
      <c r="N780" s="83">
        <v>2.291E8</v>
      </c>
      <c r="O780" s="83"/>
    </row>
    <row r="781">
      <c r="A781" s="83"/>
      <c r="B781" s="83"/>
      <c r="C781" s="212"/>
      <c r="D781" s="83"/>
      <c r="E781" s="83"/>
      <c r="F781" s="83"/>
      <c r="G781" s="83"/>
      <c r="H781" s="177"/>
      <c r="I781" s="83"/>
      <c r="J781" s="83"/>
      <c r="K781" s="83"/>
      <c r="L781" s="83"/>
      <c r="M781" s="83"/>
      <c r="N781" s="83"/>
      <c r="O781" s="83"/>
    </row>
    <row r="782">
      <c r="A782" s="83"/>
      <c r="B782" s="83"/>
      <c r="C782" s="212"/>
      <c r="D782" s="83"/>
      <c r="E782" s="83"/>
      <c r="F782" s="83"/>
      <c r="G782" s="83"/>
      <c r="H782" s="177"/>
      <c r="I782" s="83"/>
      <c r="J782" s="83"/>
      <c r="K782" s="83"/>
      <c r="L782" s="83"/>
      <c r="M782" s="83"/>
      <c r="N782" s="83"/>
      <c r="O782" s="83"/>
    </row>
    <row r="783">
      <c r="A783" s="83"/>
      <c r="B783" s="83"/>
      <c r="C783" s="212"/>
      <c r="D783" s="83"/>
      <c r="E783" s="83" t="s">
        <v>2266</v>
      </c>
      <c r="F783" s="83"/>
      <c r="G783" s="83"/>
      <c r="H783" s="177"/>
      <c r="I783" s="83"/>
      <c r="J783" s="83"/>
      <c r="K783" s="83"/>
      <c r="L783" s="83"/>
      <c r="M783" s="83"/>
      <c r="N783" s="83"/>
      <c r="O783" s="83"/>
    </row>
    <row r="784">
      <c r="A784" s="83">
        <v>1.0</v>
      </c>
      <c r="B784" s="83" t="s">
        <v>17868</v>
      </c>
      <c r="C784" s="212"/>
      <c r="D784" s="83"/>
      <c r="E784" s="83" t="s">
        <v>17871</v>
      </c>
      <c r="F784" s="83"/>
      <c r="G784" s="83">
        <v>1.17945747E8</v>
      </c>
      <c r="H784" s="177">
        <v>1.17945747E8</v>
      </c>
      <c r="I784" s="83">
        <v>2.5445747E7</v>
      </c>
      <c r="J784" s="83">
        <v>9.25E7</v>
      </c>
      <c r="K784" s="83"/>
      <c r="L784" s="83"/>
      <c r="M784" s="83">
        <v>5.7E7</v>
      </c>
      <c r="N784" s="83">
        <v>5.7E7</v>
      </c>
      <c r="O784" s="83"/>
    </row>
    <row r="785">
      <c r="A785" s="83">
        <v>2.0</v>
      </c>
      <c r="B785" s="83" t="s">
        <v>17878</v>
      </c>
      <c r="C785" s="212">
        <v>35.0</v>
      </c>
      <c r="D785" s="83"/>
      <c r="E785" s="83" t="s">
        <v>17880</v>
      </c>
      <c r="F785" s="83"/>
      <c r="G785" s="83">
        <v>1642489.0</v>
      </c>
      <c r="H785" s="177">
        <v>1642489.0</v>
      </c>
      <c r="I785" s="83">
        <v>1642489.0</v>
      </c>
      <c r="J785" s="83"/>
      <c r="K785" s="83"/>
      <c r="L785" s="83"/>
      <c r="M785" s="83"/>
      <c r="N785" s="83"/>
      <c r="O785" s="83"/>
    </row>
    <row r="786">
      <c r="A786" s="83">
        <v>3.0</v>
      </c>
      <c r="B786" s="83" t="s">
        <v>17885</v>
      </c>
      <c r="C786" s="212">
        <v>89.0</v>
      </c>
      <c r="D786" s="83"/>
      <c r="E786" s="83" t="s">
        <v>17888</v>
      </c>
      <c r="F786" s="83"/>
      <c r="G786" s="83">
        <v>1.44533176E8</v>
      </c>
      <c r="H786" s="177">
        <v>1.44533176E8</v>
      </c>
      <c r="I786" s="83">
        <v>1.44533176E8</v>
      </c>
      <c r="J786" s="83"/>
      <c r="K786" s="83"/>
      <c r="L786" s="83"/>
      <c r="M786" s="83"/>
      <c r="N786" s="83"/>
      <c r="O786" s="83">
        <v>2.301E8</v>
      </c>
    </row>
    <row r="787">
      <c r="A787" s="83">
        <v>4.0</v>
      </c>
      <c r="B787" s="83" t="s">
        <v>17894</v>
      </c>
      <c r="C787" s="212" t="s">
        <v>1640</v>
      </c>
      <c r="D787" s="83"/>
      <c r="E787" s="83" t="s">
        <v>17896</v>
      </c>
      <c r="F787" s="83"/>
      <c r="G787" s="83">
        <v>6751444.0</v>
      </c>
      <c r="H787" s="177">
        <v>6751444.0</v>
      </c>
      <c r="I787" s="83">
        <v>6751444.0</v>
      </c>
      <c r="J787" s="83"/>
      <c r="K787" s="83"/>
      <c r="L787" s="83"/>
      <c r="M787" s="83"/>
      <c r="N787" s="83"/>
      <c r="O787" s="83"/>
    </row>
    <row r="788">
      <c r="A788" s="83">
        <v>5.0</v>
      </c>
      <c r="B788" s="83" t="s">
        <v>17905</v>
      </c>
      <c r="C788" s="212" t="s">
        <v>1640</v>
      </c>
      <c r="D788" s="83"/>
      <c r="E788" s="83" t="s">
        <v>17908</v>
      </c>
      <c r="F788" s="83"/>
      <c r="G788" s="83">
        <v>3948691.0</v>
      </c>
      <c r="H788" s="177">
        <v>3948691.0</v>
      </c>
      <c r="I788" s="83">
        <v>3948691.0</v>
      </c>
      <c r="J788" s="83"/>
      <c r="K788" s="83"/>
      <c r="L788" s="83"/>
      <c r="M788" s="83"/>
      <c r="N788" s="83"/>
      <c r="O788" s="83"/>
    </row>
    <row r="789">
      <c r="A789" s="83">
        <v>6.0</v>
      </c>
      <c r="B789" s="83" t="s">
        <v>17916</v>
      </c>
      <c r="C789" s="212" t="s">
        <v>1640</v>
      </c>
      <c r="D789" s="83"/>
      <c r="E789" s="83" t="s">
        <v>17918</v>
      </c>
      <c r="F789" s="83"/>
      <c r="G789" s="83">
        <v>550586.0</v>
      </c>
      <c r="H789" s="177">
        <v>550586.0</v>
      </c>
      <c r="I789" s="83">
        <v>550586.0</v>
      </c>
      <c r="J789" s="83"/>
      <c r="K789" s="83"/>
      <c r="L789" s="83"/>
      <c r="M789" s="83"/>
      <c r="N789" s="83"/>
      <c r="O789" s="83"/>
    </row>
    <row r="790">
      <c r="A790" s="83">
        <v>7.0</v>
      </c>
      <c r="B790" s="83" t="s">
        <v>17927</v>
      </c>
      <c r="C790" s="212" t="s">
        <v>1640</v>
      </c>
      <c r="D790" s="83"/>
      <c r="E790" s="83" t="s">
        <v>17930</v>
      </c>
      <c r="F790" s="83"/>
      <c r="G790" s="83">
        <v>3763843.0</v>
      </c>
      <c r="H790" s="177">
        <v>3763843.0</v>
      </c>
      <c r="I790" s="83">
        <v>3763843.0</v>
      </c>
      <c r="J790" s="83"/>
      <c r="K790" s="83"/>
      <c r="L790" s="83"/>
      <c r="M790" s="83"/>
      <c r="N790" s="83"/>
      <c r="O790" s="83"/>
    </row>
    <row r="791">
      <c r="A791" s="83">
        <v>8.0</v>
      </c>
      <c r="B791" s="83" t="s">
        <v>17935</v>
      </c>
      <c r="C791" s="212" t="s">
        <v>1640</v>
      </c>
      <c r="D791" s="83"/>
      <c r="E791" s="83" t="s">
        <v>17939</v>
      </c>
      <c r="F791" s="83"/>
      <c r="G791" s="83">
        <v>814306.0</v>
      </c>
      <c r="H791" s="177">
        <v>814306.0</v>
      </c>
      <c r="I791" s="83">
        <v>814306.0</v>
      </c>
      <c r="J791" s="83"/>
      <c r="K791" s="83"/>
      <c r="L791" s="83"/>
      <c r="M791" s="83"/>
      <c r="N791" s="83"/>
      <c r="O791" s="83"/>
    </row>
    <row r="792">
      <c r="A792" s="83">
        <v>9.0</v>
      </c>
      <c r="B792" s="83" t="s">
        <v>17946</v>
      </c>
      <c r="C792" s="212" t="s">
        <v>1640</v>
      </c>
      <c r="D792" s="83"/>
      <c r="E792" s="83" t="s">
        <v>17949</v>
      </c>
      <c r="F792" s="83"/>
      <c r="G792" s="83">
        <v>1843696.0</v>
      </c>
      <c r="H792" s="177">
        <v>1843696.0</v>
      </c>
      <c r="I792" s="83">
        <v>1843696.0</v>
      </c>
      <c r="J792" s="83"/>
      <c r="K792" s="83"/>
      <c r="L792" s="83"/>
      <c r="M792" s="83"/>
      <c r="N792" s="83"/>
      <c r="O792" s="83"/>
    </row>
    <row r="793">
      <c r="A793" s="83">
        <v>10.0</v>
      </c>
      <c r="B793" s="83" t="s">
        <v>17956</v>
      </c>
      <c r="C793" s="212">
        <v>27.0</v>
      </c>
      <c r="D793" s="83"/>
      <c r="E793" s="83" t="s">
        <v>17958</v>
      </c>
      <c r="F793" s="83"/>
      <c r="G793" s="83">
        <v>1.68339834E8</v>
      </c>
      <c r="H793" s="177">
        <v>1.68339834E8</v>
      </c>
      <c r="I793" s="83">
        <v>1.66339834E8</v>
      </c>
      <c r="J793" s="83">
        <v>2000000.0</v>
      </c>
      <c r="K793" s="83"/>
      <c r="L793" s="83"/>
      <c r="M793" s="83"/>
      <c r="N793" s="83"/>
      <c r="O793" s="83">
        <v>2.07E8</v>
      </c>
    </row>
    <row r="794" ht="15.75" customHeight="1">
      <c r="A794" s="154"/>
      <c r="B794" s="154"/>
      <c r="C794" s="247"/>
      <c r="D794" s="154"/>
      <c r="E794" s="154"/>
      <c r="F794" s="154"/>
      <c r="G794" s="154"/>
      <c r="H794" s="256"/>
      <c r="I794" s="154"/>
      <c r="J794" s="154"/>
      <c r="K794" s="154"/>
      <c r="L794" s="154"/>
      <c r="M794" s="154"/>
      <c r="N794" s="154"/>
      <c r="O794" s="154"/>
    </row>
    <row r="795" ht="15.75" customHeight="1">
      <c r="A795" s="83">
        <v>11.0</v>
      </c>
      <c r="B795" s="83" t="s">
        <v>17974</v>
      </c>
      <c r="C795" s="212" t="s">
        <v>1640</v>
      </c>
      <c r="D795" s="83"/>
      <c r="E795" s="83" t="s">
        <v>17975</v>
      </c>
      <c r="F795" s="83"/>
      <c r="G795" s="83">
        <v>1.4257006E7</v>
      </c>
      <c r="H795" s="177">
        <v>1.4257006E7</v>
      </c>
      <c r="I795" s="83">
        <v>1.4257006E7</v>
      </c>
      <c r="J795" s="83"/>
      <c r="K795" s="83"/>
      <c r="L795" s="83"/>
      <c r="M795" s="83"/>
      <c r="N795" s="83"/>
      <c r="O795" s="83"/>
    </row>
    <row r="796">
      <c r="A796" s="83">
        <v>12.0</v>
      </c>
      <c r="B796" s="83" t="s">
        <v>17982</v>
      </c>
      <c r="C796" s="212">
        <v>82.0</v>
      </c>
      <c r="D796" s="83"/>
      <c r="E796" s="83" t="s">
        <v>17983</v>
      </c>
      <c r="F796" s="83"/>
      <c r="G796" s="83">
        <v>1.1632802E7</v>
      </c>
      <c r="H796" s="177">
        <v>1.1632802E7</v>
      </c>
      <c r="I796" s="83">
        <v>9632802.0</v>
      </c>
      <c r="J796" s="83">
        <v>2000000.0</v>
      </c>
      <c r="K796" s="83"/>
      <c r="L796" s="83"/>
      <c r="M796" s="83"/>
      <c r="N796" s="83"/>
      <c r="O796" s="83"/>
    </row>
    <row r="797">
      <c r="A797" s="83">
        <v>13.0</v>
      </c>
      <c r="B797" s="83" t="s">
        <v>17992</v>
      </c>
      <c r="C797" s="212" t="s">
        <v>1640</v>
      </c>
      <c r="D797" s="83"/>
      <c r="E797" s="83" t="s">
        <v>17994</v>
      </c>
      <c r="F797" s="83"/>
      <c r="G797" s="83">
        <v>1119923.0</v>
      </c>
      <c r="H797" s="177">
        <v>1119923.0</v>
      </c>
      <c r="I797" s="83">
        <v>1119923.0</v>
      </c>
      <c r="J797" s="83"/>
      <c r="K797" s="83"/>
      <c r="L797" s="83"/>
      <c r="M797" s="83"/>
      <c r="N797" s="83"/>
      <c r="O797" s="83"/>
    </row>
    <row r="798">
      <c r="A798" s="83">
        <v>14.0</v>
      </c>
      <c r="B798" s="83" t="s">
        <v>18003</v>
      </c>
      <c r="C798" s="212"/>
      <c r="D798" s="83"/>
      <c r="E798" s="83" t="s">
        <v>18005</v>
      </c>
      <c r="F798" s="83"/>
      <c r="G798" s="83">
        <v>776382.0</v>
      </c>
      <c r="H798" s="177">
        <v>776382.0</v>
      </c>
      <c r="I798" s="83">
        <v>776382.0</v>
      </c>
      <c r="J798" s="83"/>
      <c r="K798" s="83"/>
      <c r="L798" s="83"/>
      <c r="M798" s="83"/>
      <c r="N798" s="83"/>
      <c r="O798" s="83"/>
    </row>
    <row r="799">
      <c r="A799" s="83">
        <v>15.0</v>
      </c>
      <c r="B799" s="83" t="s">
        <v>18010</v>
      </c>
      <c r="C799" s="212"/>
      <c r="D799" s="83"/>
      <c r="E799" s="83" t="s">
        <v>18012</v>
      </c>
      <c r="F799" s="83"/>
      <c r="G799" s="83">
        <v>1700000.0</v>
      </c>
      <c r="H799" s="177">
        <v>1700000.0</v>
      </c>
      <c r="I799" s="83">
        <v>1700000.0</v>
      </c>
      <c r="J799" s="83"/>
      <c r="K799" s="83"/>
      <c r="L799" s="83"/>
      <c r="M799" s="83"/>
      <c r="N799" s="83"/>
      <c r="O799" s="83"/>
    </row>
    <row r="800">
      <c r="A800" s="83">
        <v>16.0</v>
      </c>
      <c r="B800" s="83" t="s">
        <v>18017</v>
      </c>
      <c r="C800" s="212">
        <v>59.0</v>
      </c>
      <c r="D800" s="83"/>
      <c r="E800" s="83" t="s">
        <v>18018</v>
      </c>
      <c r="F800" s="83"/>
      <c r="G800" s="83">
        <v>7.9634213E7</v>
      </c>
      <c r="H800" s="177">
        <v>7.9634213E7</v>
      </c>
      <c r="I800" s="83">
        <v>6.3634213E7</v>
      </c>
      <c r="J800" s="83">
        <v>1.6E7</v>
      </c>
      <c r="K800" s="83"/>
      <c r="L800" s="83"/>
      <c r="M800" s="83">
        <v>3600000.0</v>
      </c>
      <c r="N800" s="83">
        <v>3600000.0</v>
      </c>
      <c r="O800" s="83">
        <v>1.05E8</v>
      </c>
    </row>
    <row r="801">
      <c r="A801" s="83">
        <v>17.0</v>
      </c>
      <c r="B801" s="83" t="s">
        <v>18023</v>
      </c>
      <c r="C801" s="212">
        <v>71.0</v>
      </c>
      <c r="D801" s="83"/>
      <c r="E801" s="83" t="s">
        <v>18024</v>
      </c>
      <c r="F801" s="83"/>
      <c r="G801" s="83">
        <v>2.10243544E8</v>
      </c>
      <c r="H801" s="177">
        <v>2.10243544E8</v>
      </c>
      <c r="I801" s="83">
        <v>2.02243544E8</v>
      </c>
      <c r="J801" s="83">
        <v>8000000.0</v>
      </c>
      <c r="K801" s="83"/>
      <c r="L801" s="83"/>
      <c r="M801" s="83">
        <v>2.16E7</v>
      </c>
      <c r="N801" s="83">
        <v>2.16E7</v>
      </c>
      <c r="O801" s="83">
        <v>2.85E8</v>
      </c>
    </row>
    <row r="802">
      <c r="A802" s="83">
        <v>18.0</v>
      </c>
      <c r="B802" s="83" t="s">
        <v>18029</v>
      </c>
      <c r="C802" s="212"/>
      <c r="D802" s="83"/>
      <c r="E802" s="83" t="s">
        <v>18031</v>
      </c>
      <c r="F802" s="83"/>
      <c r="G802" s="83">
        <v>1333737.0</v>
      </c>
      <c r="H802" s="177">
        <v>1333737.0</v>
      </c>
      <c r="I802" s="83">
        <v>1333737.0</v>
      </c>
      <c r="J802" s="83"/>
      <c r="K802" s="83"/>
      <c r="L802" s="83"/>
      <c r="M802" s="83"/>
      <c r="N802" s="83"/>
      <c r="O802" s="83"/>
    </row>
    <row r="803">
      <c r="A803" s="83">
        <v>19.0</v>
      </c>
      <c r="B803" s="83" t="s">
        <v>18038</v>
      </c>
      <c r="C803" s="212">
        <v>139.0</v>
      </c>
      <c r="D803" s="83"/>
      <c r="E803" s="83" t="s">
        <v>18040</v>
      </c>
      <c r="F803" s="83"/>
      <c r="G803" s="83">
        <v>1.3560605E7</v>
      </c>
      <c r="H803" s="177">
        <v>1.3560605E7</v>
      </c>
      <c r="I803" s="83">
        <v>9560605.0</v>
      </c>
      <c r="J803" s="83">
        <v>4000000.0</v>
      </c>
      <c r="K803" s="83"/>
      <c r="L803" s="83"/>
      <c r="M803" s="83"/>
      <c r="N803" s="83"/>
      <c r="O803" s="83">
        <v>3.0E7</v>
      </c>
    </row>
    <row r="804">
      <c r="A804" s="83">
        <v>20.0</v>
      </c>
      <c r="B804" s="83" t="s">
        <v>18047</v>
      </c>
      <c r="C804" s="212">
        <v>116.0</v>
      </c>
      <c r="D804" s="83"/>
      <c r="E804" s="83" t="s">
        <v>18048</v>
      </c>
      <c r="F804" s="83"/>
      <c r="G804" s="83">
        <v>3.0E7</v>
      </c>
      <c r="H804" s="177">
        <v>3.0E7</v>
      </c>
      <c r="I804" s="83">
        <v>3.0E7</v>
      </c>
      <c r="J804" s="83"/>
      <c r="K804" s="83"/>
      <c r="L804" s="83"/>
      <c r="M804" s="83"/>
      <c r="N804" s="83"/>
      <c r="O804" s="83"/>
    </row>
    <row r="805">
      <c r="A805" s="83">
        <v>21.0</v>
      </c>
      <c r="B805" s="83" t="s">
        <v>18054</v>
      </c>
      <c r="C805" s="212">
        <v>43.0</v>
      </c>
      <c r="D805" s="83"/>
      <c r="E805" s="83" t="s">
        <v>18056</v>
      </c>
      <c r="F805" s="83"/>
      <c r="G805" s="83">
        <v>1.57214101E8</v>
      </c>
      <c r="H805" s="177">
        <v>1.57214101E8</v>
      </c>
      <c r="I805" s="83">
        <v>1.25214101E8</v>
      </c>
      <c r="J805" s="83">
        <v>3.2E7</v>
      </c>
      <c r="K805" s="83"/>
      <c r="L805" s="83"/>
      <c r="M805" s="83">
        <v>4.88E7</v>
      </c>
      <c r="N805" s="83">
        <v>4.88E7</v>
      </c>
      <c r="O805" s="83">
        <v>2.6E8</v>
      </c>
    </row>
    <row r="806">
      <c r="A806" s="83">
        <v>22.0</v>
      </c>
      <c r="B806" s="83" t="s">
        <v>18070</v>
      </c>
      <c r="C806" s="212">
        <v>59.0</v>
      </c>
      <c r="D806" s="83"/>
      <c r="E806" s="83" t="s">
        <v>18075</v>
      </c>
      <c r="F806" s="83"/>
      <c r="G806" s="83">
        <v>8676050.0</v>
      </c>
      <c r="H806" s="177">
        <v>8676050.0</v>
      </c>
      <c r="I806" s="83">
        <v>676050.0</v>
      </c>
      <c r="J806" s="83">
        <v>8000000.0</v>
      </c>
      <c r="K806" s="83"/>
      <c r="L806" s="83"/>
      <c r="M806" s="83">
        <v>3600000.0</v>
      </c>
      <c r="N806" s="83">
        <v>3600000.0</v>
      </c>
      <c r="O806" s="83"/>
    </row>
    <row r="807">
      <c r="A807" s="83">
        <v>23.0</v>
      </c>
      <c r="B807" s="83" t="s">
        <v>18083</v>
      </c>
      <c r="C807" s="212"/>
      <c r="D807" s="83"/>
      <c r="E807" s="83" t="s">
        <v>18084</v>
      </c>
      <c r="F807" s="83"/>
      <c r="G807" s="83">
        <v>1.7865815E7</v>
      </c>
      <c r="H807" s="177">
        <v>1.7865815E7</v>
      </c>
      <c r="I807" s="83">
        <v>1.7865815E7</v>
      </c>
      <c r="J807" s="83"/>
      <c r="K807" s="83"/>
      <c r="L807" s="83"/>
      <c r="M807" s="83"/>
      <c r="N807" s="83"/>
      <c r="O807" s="83"/>
    </row>
    <row r="808">
      <c r="A808" s="83">
        <v>25.0</v>
      </c>
      <c r="B808" s="83" t="s">
        <v>18091</v>
      </c>
      <c r="C808" s="212" t="s">
        <v>10620</v>
      </c>
      <c r="D808" s="83"/>
      <c r="E808" s="83" t="s">
        <v>18095</v>
      </c>
      <c r="F808" s="83"/>
      <c r="G808" s="83">
        <v>8000000.0</v>
      </c>
      <c r="H808" s="177">
        <v>8000000.0</v>
      </c>
      <c r="I808" s="83"/>
      <c r="J808" s="83">
        <v>8000000.0</v>
      </c>
      <c r="K808" s="83"/>
      <c r="L808" s="83"/>
      <c r="M808" s="83">
        <v>7200000.0</v>
      </c>
      <c r="N808" s="83">
        <v>7200000.0</v>
      </c>
      <c r="O808" s="83"/>
    </row>
    <row r="809">
      <c r="A809" s="83">
        <v>26.0</v>
      </c>
      <c r="B809" s="83" t="s">
        <v>18100</v>
      </c>
      <c r="C809" s="212"/>
      <c r="D809" s="83"/>
      <c r="E809" s="83" t="s">
        <v>18103</v>
      </c>
      <c r="F809" s="83"/>
      <c r="G809" s="83">
        <v>2.0E7</v>
      </c>
      <c r="H809" s="177">
        <v>2.0E7</v>
      </c>
      <c r="I809" s="83"/>
      <c r="J809" s="83">
        <v>2.0E7</v>
      </c>
      <c r="K809" s="83"/>
      <c r="L809" s="83"/>
      <c r="M809" s="83">
        <v>6.88E7</v>
      </c>
      <c r="N809" s="83">
        <v>6.88E7</v>
      </c>
      <c r="O809" s="83"/>
    </row>
    <row r="810">
      <c r="A810" s="83">
        <v>27.0</v>
      </c>
      <c r="B810" s="83" t="s">
        <v>18110</v>
      </c>
      <c r="C810" s="212" t="s">
        <v>1775</v>
      </c>
      <c r="D810" s="83"/>
      <c r="E810" s="83" t="s">
        <v>18111</v>
      </c>
      <c r="F810" s="83"/>
      <c r="G810" s="83">
        <v>2.0E7</v>
      </c>
      <c r="H810" s="177">
        <v>2.0E7</v>
      </c>
      <c r="I810" s="83"/>
      <c r="J810" s="83">
        <v>2.0E7</v>
      </c>
      <c r="K810" s="83"/>
      <c r="L810" s="83"/>
      <c r="M810" s="83">
        <v>1.44E7</v>
      </c>
      <c r="N810" s="83">
        <v>1.44E7</v>
      </c>
      <c r="O810" s="83"/>
    </row>
    <row r="811">
      <c r="A811" s="83">
        <v>28.0</v>
      </c>
      <c r="B811" s="83" t="s">
        <v>18118</v>
      </c>
      <c r="C811" s="212"/>
      <c r="D811" s="83"/>
      <c r="E811" s="83" t="s">
        <v>18119</v>
      </c>
      <c r="F811" s="83"/>
      <c r="G811" s="83"/>
      <c r="H811" s="177"/>
      <c r="I811" s="83"/>
      <c r="J811" s="83"/>
      <c r="K811" s="83"/>
      <c r="L811" s="83"/>
      <c r="M811" s="83">
        <v>1.44E7</v>
      </c>
      <c r="N811" s="83">
        <v>1.44E7</v>
      </c>
      <c r="O811" s="83"/>
    </row>
    <row r="812">
      <c r="A812" s="83">
        <v>29.0</v>
      </c>
      <c r="B812" s="83" t="s">
        <v>18126</v>
      </c>
      <c r="C812" s="212"/>
      <c r="D812" s="83"/>
      <c r="E812" s="83" t="s">
        <v>18128</v>
      </c>
      <c r="F812" s="83"/>
      <c r="G812" s="83"/>
      <c r="H812" s="177"/>
      <c r="I812" s="83"/>
      <c r="J812" s="83"/>
      <c r="K812" s="83"/>
      <c r="L812" s="83"/>
      <c r="M812" s="83">
        <v>1.2E7</v>
      </c>
      <c r="N812" s="83">
        <v>1.2E7</v>
      </c>
      <c r="O812" s="83"/>
    </row>
    <row r="813">
      <c r="A813" s="83">
        <v>30.0</v>
      </c>
      <c r="B813" s="83" t="s">
        <v>18136</v>
      </c>
      <c r="C813" s="212"/>
      <c r="D813" s="83"/>
      <c r="E813" s="83" t="s">
        <v>18138</v>
      </c>
      <c r="F813" s="83"/>
      <c r="G813" s="83"/>
      <c r="H813" s="177"/>
      <c r="I813" s="83"/>
      <c r="J813" s="83"/>
      <c r="K813" s="83"/>
      <c r="L813" s="83"/>
      <c r="M813" s="83">
        <v>1.5E7</v>
      </c>
      <c r="N813" s="83">
        <v>1.5E7</v>
      </c>
      <c r="O813" s="83"/>
    </row>
    <row r="814">
      <c r="A814" s="83">
        <v>31.0</v>
      </c>
      <c r="B814" s="83" t="s">
        <v>1382</v>
      </c>
      <c r="C814" s="212"/>
      <c r="D814" s="83"/>
      <c r="E814" s="83" t="s">
        <v>1384</v>
      </c>
      <c r="F814" s="83"/>
      <c r="G814" s="83">
        <v>5200000.0</v>
      </c>
      <c r="H814" s="177">
        <v>5200000.0</v>
      </c>
      <c r="I814" s="83"/>
      <c r="J814" s="83">
        <v>5200000.0</v>
      </c>
      <c r="K814" s="83"/>
      <c r="L814" s="83"/>
      <c r="M814" s="83"/>
      <c r="N814" s="83"/>
      <c r="O814" s="83"/>
    </row>
    <row r="815">
      <c r="A815" s="83">
        <v>32.0</v>
      </c>
      <c r="B815" s="83" t="s">
        <v>1382</v>
      </c>
      <c r="C815" s="212"/>
      <c r="D815" s="83"/>
      <c r="E815" s="83" t="s">
        <v>5408</v>
      </c>
      <c r="F815" s="83"/>
      <c r="G815" s="83"/>
      <c r="H815" s="177"/>
      <c r="I815" s="83"/>
      <c r="J815" s="83"/>
      <c r="K815" s="83"/>
      <c r="L815" s="83"/>
      <c r="M815" s="83">
        <v>3.024E7</v>
      </c>
      <c r="N815" s="83">
        <v>3.024E7</v>
      </c>
      <c r="O815" s="83"/>
    </row>
    <row r="816">
      <c r="A816" s="83"/>
      <c r="B816" s="83"/>
      <c r="C816" s="212"/>
      <c r="D816" s="83"/>
      <c r="E816" s="30" t="s">
        <v>18153</v>
      </c>
      <c r="F816" s="83"/>
      <c r="G816" s="83">
        <v>1.05134799E9</v>
      </c>
      <c r="H816" s="177">
        <v>1.05134799E9</v>
      </c>
      <c r="I816" s="83">
        <v>8.3364799E8</v>
      </c>
      <c r="J816" s="83">
        <v>2.177E8</v>
      </c>
      <c r="K816" s="83"/>
      <c r="L816" s="83"/>
      <c r="M816" s="83">
        <v>2.9664E8</v>
      </c>
      <c r="N816" s="83">
        <v>2.9664E8</v>
      </c>
      <c r="O816" s="83"/>
    </row>
    <row r="817">
      <c r="A817" s="83"/>
      <c r="B817" s="83"/>
      <c r="C817" s="212"/>
      <c r="D817" s="83"/>
      <c r="E817" s="83"/>
      <c r="F817" s="83"/>
      <c r="G817" s="83"/>
      <c r="H817" s="177"/>
      <c r="I817" s="83"/>
      <c r="J817" s="83"/>
      <c r="K817" s="83"/>
      <c r="L817" s="83"/>
      <c r="M817" s="83"/>
      <c r="N817" s="83"/>
      <c r="O817" s="83"/>
    </row>
    <row r="818">
      <c r="A818" s="83"/>
      <c r="B818" s="83"/>
      <c r="C818" s="212"/>
      <c r="D818" s="83"/>
      <c r="E818" s="83" t="s">
        <v>18161</v>
      </c>
      <c r="F818" s="83"/>
      <c r="G818" s="83"/>
      <c r="H818" s="177"/>
      <c r="I818" s="83"/>
      <c r="J818" s="83"/>
      <c r="K818" s="83"/>
      <c r="L818" s="83"/>
      <c r="M818" s="83"/>
      <c r="N818" s="83"/>
      <c r="O818" s="83"/>
    </row>
    <row r="819">
      <c r="A819" s="83">
        <v>1.0</v>
      </c>
      <c r="B819" s="83" t="s">
        <v>18170</v>
      </c>
      <c r="C819" s="212"/>
      <c r="D819" s="83"/>
      <c r="E819" s="83" t="s">
        <v>18172</v>
      </c>
      <c r="F819" s="83"/>
      <c r="G819" s="83">
        <v>1124186.0</v>
      </c>
      <c r="H819" s="177">
        <v>1124186.0</v>
      </c>
      <c r="I819" s="83">
        <v>1124186.0</v>
      </c>
      <c r="J819" s="83"/>
      <c r="K819" s="83"/>
      <c r="L819" s="83"/>
      <c r="M819" s="83"/>
      <c r="N819" s="83"/>
      <c r="O819" s="83"/>
    </row>
    <row r="820">
      <c r="A820" s="83">
        <v>2.0</v>
      </c>
      <c r="B820" s="83" t="s">
        <v>18177</v>
      </c>
      <c r="C820" s="212"/>
      <c r="D820" s="83"/>
      <c r="E820" s="83" t="s">
        <v>18181</v>
      </c>
      <c r="F820" s="83"/>
      <c r="G820" s="83">
        <v>1.25911165E8</v>
      </c>
      <c r="H820" s="177">
        <v>1.25911165E8</v>
      </c>
      <c r="I820" s="83">
        <v>5.7411165E7</v>
      </c>
      <c r="J820" s="83">
        <v>6.85E7</v>
      </c>
      <c r="K820" s="83"/>
      <c r="L820" s="83"/>
      <c r="M820" s="83">
        <v>4.7E7</v>
      </c>
      <c r="N820" s="83">
        <v>4.7E7</v>
      </c>
      <c r="O820" s="83"/>
    </row>
    <row r="821">
      <c r="A821" s="83">
        <v>3.0</v>
      </c>
      <c r="B821" s="83" t="s">
        <v>18187</v>
      </c>
      <c r="C821" s="212">
        <v>13.0</v>
      </c>
      <c r="D821" s="83"/>
      <c r="E821" s="83" t="s">
        <v>18189</v>
      </c>
      <c r="F821" s="83"/>
      <c r="G821" s="83">
        <v>1191466.0</v>
      </c>
      <c r="H821" s="177">
        <v>1191466.0</v>
      </c>
      <c r="I821" s="83">
        <v>1191466.0</v>
      </c>
      <c r="J821" s="83"/>
      <c r="K821" s="83"/>
      <c r="L821" s="83"/>
      <c r="M821" s="83"/>
      <c r="N821" s="83"/>
      <c r="O821" s="83"/>
    </row>
    <row r="822">
      <c r="A822" s="83">
        <v>4.0</v>
      </c>
      <c r="B822" s="83" t="s">
        <v>18195</v>
      </c>
      <c r="C822" s="212" t="s">
        <v>1640</v>
      </c>
      <c r="D822" s="83"/>
      <c r="E822" s="83" t="s">
        <v>18198</v>
      </c>
      <c r="F822" s="83"/>
      <c r="G822" s="83">
        <v>841419.0</v>
      </c>
      <c r="H822" s="177">
        <v>841419.0</v>
      </c>
      <c r="I822" s="83">
        <v>841419.0</v>
      </c>
      <c r="J822" s="83"/>
      <c r="K822" s="83"/>
      <c r="L822" s="83"/>
      <c r="M822" s="83"/>
      <c r="N822" s="83"/>
      <c r="O822" s="83"/>
    </row>
    <row r="823">
      <c r="A823" s="83">
        <v>5.0</v>
      </c>
      <c r="B823" s="83" t="s">
        <v>18204</v>
      </c>
      <c r="C823" s="212">
        <v>48.0</v>
      </c>
      <c r="D823" s="83"/>
      <c r="E823" s="83" t="s">
        <v>18207</v>
      </c>
      <c r="F823" s="83"/>
      <c r="G823" s="83">
        <v>5538883.0</v>
      </c>
      <c r="H823" s="177">
        <v>5538883.0</v>
      </c>
      <c r="I823" s="83">
        <v>3538883.0</v>
      </c>
      <c r="J823" s="83">
        <v>2000000.0</v>
      </c>
      <c r="K823" s="83"/>
      <c r="L823" s="83"/>
      <c r="M823" s="83">
        <v>7200000.0</v>
      </c>
      <c r="N823" s="83">
        <v>7200000.0</v>
      </c>
      <c r="O823" s="83"/>
    </row>
    <row r="824">
      <c r="A824" s="83">
        <v>8.0</v>
      </c>
      <c r="B824" s="83" t="s">
        <v>18214</v>
      </c>
      <c r="C824" s="212"/>
      <c r="D824" s="83"/>
      <c r="E824" s="83" t="s">
        <v>18216</v>
      </c>
      <c r="F824" s="83"/>
      <c r="G824" s="83">
        <v>3.31403E7</v>
      </c>
      <c r="H824" s="177">
        <v>3.31403E7</v>
      </c>
      <c r="I824" s="83">
        <v>1.31403E7</v>
      </c>
      <c r="J824" s="83">
        <v>2.0E7</v>
      </c>
      <c r="K824" s="83"/>
      <c r="L824" s="83"/>
      <c r="M824" s="83"/>
      <c r="N824" s="83"/>
      <c r="O824" s="83"/>
    </row>
    <row r="825">
      <c r="A825" s="83">
        <v>9.0</v>
      </c>
      <c r="B825" s="83" t="s">
        <v>18224</v>
      </c>
      <c r="C825" s="212">
        <v>10.0</v>
      </c>
      <c r="D825" s="83"/>
      <c r="E825" s="83" t="s">
        <v>18227</v>
      </c>
      <c r="F825" s="83"/>
      <c r="G825" s="83">
        <v>2000000.0</v>
      </c>
      <c r="H825" s="177">
        <v>2000000.0</v>
      </c>
      <c r="I825" s="83"/>
      <c r="J825" s="83">
        <v>2000000.0</v>
      </c>
      <c r="K825" s="83"/>
      <c r="L825" s="83"/>
      <c r="M825" s="83">
        <v>3600000.0</v>
      </c>
      <c r="N825" s="83">
        <v>3600000.0</v>
      </c>
      <c r="O825" s="83"/>
    </row>
    <row r="826">
      <c r="A826" s="83">
        <v>10.0</v>
      </c>
      <c r="B826" s="83" t="s">
        <v>18233</v>
      </c>
      <c r="C826" s="212" t="s">
        <v>12413</v>
      </c>
      <c r="D826" s="83"/>
      <c r="E826" s="83" t="s">
        <v>18236</v>
      </c>
      <c r="F826" s="83"/>
      <c r="G826" s="83">
        <v>3200000.0</v>
      </c>
      <c r="H826" s="177">
        <v>3200000.0</v>
      </c>
      <c r="I826" s="83"/>
      <c r="J826" s="83">
        <v>3200000.0</v>
      </c>
      <c r="K826" s="83"/>
      <c r="L826" s="83"/>
      <c r="M826" s="83">
        <v>3600000.0</v>
      </c>
      <c r="N826" s="83">
        <v>3600000.0</v>
      </c>
      <c r="O826" s="83"/>
    </row>
    <row r="827">
      <c r="A827" s="83">
        <v>11.0</v>
      </c>
      <c r="B827" s="83" t="s">
        <v>18244</v>
      </c>
      <c r="C827" s="212"/>
      <c r="D827" s="83"/>
      <c r="E827" s="83" t="s">
        <v>18245</v>
      </c>
      <c r="F827" s="83"/>
      <c r="G827" s="83"/>
      <c r="H827" s="177"/>
      <c r="I827" s="83"/>
      <c r="J827" s="83"/>
      <c r="K827" s="83"/>
      <c r="L827" s="83"/>
      <c r="M827" s="83">
        <v>4.0E7</v>
      </c>
      <c r="N827" s="83">
        <v>4.0E7</v>
      </c>
      <c r="O827" s="83"/>
    </row>
    <row r="828">
      <c r="A828" s="83">
        <v>12.0</v>
      </c>
      <c r="B828" s="83" t="s">
        <v>1382</v>
      </c>
      <c r="C828" s="212"/>
      <c r="D828" s="83"/>
      <c r="E828" s="83" t="s">
        <v>1384</v>
      </c>
      <c r="F828" s="83"/>
      <c r="G828" s="83">
        <v>4000000.0</v>
      </c>
      <c r="H828" s="177">
        <v>4000000.0</v>
      </c>
      <c r="I828" s="83"/>
      <c r="J828" s="83">
        <v>4000000.0</v>
      </c>
      <c r="K828" s="83"/>
      <c r="L828" s="83"/>
      <c r="M828" s="83"/>
      <c r="N828" s="83"/>
      <c r="O828" s="83"/>
    </row>
    <row r="829">
      <c r="A829" s="83">
        <v>13.0</v>
      </c>
      <c r="B829" s="83" t="s">
        <v>1382</v>
      </c>
      <c r="C829" s="212"/>
      <c r="D829" s="83"/>
      <c r="E829" s="83" t="s">
        <v>5408</v>
      </c>
      <c r="F829" s="83"/>
      <c r="G829" s="83"/>
      <c r="H829" s="177"/>
      <c r="I829" s="83"/>
      <c r="J829" s="83"/>
      <c r="K829" s="83"/>
      <c r="L829" s="83"/>
      <c r="M829" s="83">
        <v>2.376E7</v>
      </c>
      <c r="N829" s="83">
        <v>2.376E7</v>
      </c>
      <c r="O829" s="83"/>
    </row>
    <row r="830">
      <c r="A830" s="83"/>
      <c r="B830" s="83"/>
      <c r="C830" s="212"/>
      <c r="D830" s="83"/>
      <c r="E830" s="30" t="s">
        <v>18268</v>
      </c>
      <c r="F830" s="83"/>
      <c r="G830" s="83">
        <v>1.76947419E8</v>
      </c>
      <c r="H830" s="177">
        <v>1.76947419E8</v>
      </c>
      <c r="I830" s="83">
        <v>7.7247419E7</v>
      </c>
      <c r="J830" s="83">
        <v>9.97E7</v>
      </c>
      <c r="K830" s="83"/>
      <c r="L830" s="83"/>
      <c r="M830" s="83">
        <v>1.2516E8</v>
      </c>
      <c r="N830" s="83">
        <v>1.2516E8</v>
      </c>
      <c r="O830" s="83"/>
    </row>
    <row r="831" ht="15.75" customHeight="1">
      <c r="A831" s="154"/>
      <c r="B831" s="154"/>
      <c r="C831" s="247"/>
      <c r="D831" s="154"/>
      <c r="E831" s="154"/>
      <c r="F831" s="154"/>
      <c r="G831" s="154"/>
      <c r="H831" s="256"/>
      <c r="I831" s="154"/>
      <c r="J831" s="154"/>
      <c r="K831" s="154"/>
      <c r="L831" s="154"/>
      <c r="M831" s="154"/>
      <c r="N831" s="154"/>
      <c r="O831" s="154"/>
    </row>
    <row r="832" ht="15.75" customHeight="1">
      <c r="A832" s="83"/>
      <c r="B832" s="83"/>
      <c r="C832" s="212"/>
      <c r="D832" s="83"/>
      <c r="E832" s="83"/>
      <c r="F832" s="83"/>
      <c r="G832" s="83"/>
      <c r="H832" s="177"/>
      <c r="I832" s="83"/>
      <c r="J832" s="83"/>
      <c r="K832" s="83"/>
      <c r="L832" s="83"/>
      <c r="M832" s="83"/>
      <c r="N832" s="83"/>
      <c r="O832" s="83"/>
    </row>
    <row r="833">
      <c r="A833" s="83"/>
      <c r="B833" s="83"/>
      <c r="C833" s="212"/>
      <c r="D833" s="83"/>
      <c r="E833" s="83" t="s">
        <v>1397</v>
      </c>
      <c r="F833" s="83"/>
      <c r="G833" s="83"/>
      <c r="H833" s="177"/>
      <c r="I833" s="83"/>
      <c r="J833" s="83"/>
      <c r="K833" s="83"/>
      <c r="L833" s="83"/>
      <c r="M833" s="83"/>
      <c r="N833" s="83"/>
      <c r="O833" s="83"/>
    </row>
    <row r="834">
      <c r="A834" s="83"/>
      <c r="B834" s="83"/>
      <c r="C834" s="212"/>
      <c r="D834" s="83"/>
      <c r="E834" s="83"/>
      <c r="F834" s="83"/>
      <c r="G834" s="83"/>
      <c r="H834" s="177"/>
      <c r="I834" s="83"/>
      <c r="J834" s="83"/>
      <c r="K834" s="83"/>
      <c r="L834" s="83"/>
      <c r="M834" s="83"/>
      <c r="N834" s="83"/>
      <c r="O834" s="83"/>
    </row>
    <row r="835">
      <c r="A835" s="83" t="s">
        <v>1400</v>
      </c>
      <c r="B835" s="83" t="s">
        <v>8766</v>
      </c>
      <c r="C835" s="212" t="s">
        <v>4275</v>
      </c>
      <c r="D835" s="83"/>
      <c r="E835" s="83" t="s">
        <v>18300</v>
      </c>
      <c r="F835" s="83"/>
      <c r="G835" s="83">
        <v>8.46004183E8</v>
      </c>
      <c r="H835" s="177">
        <v>8.46004183E8</v>
      </c>
      <c r="I835" s="83">
        <v>7.85910933E8</v>
      </c>
      <c r="J835" s="83">
        <v>6.009325E7</v>
      </c>
      <c r="K835" s="83"/>
      <c r="L835" s="83"/>
      <c r="M835" s="83">
        <v>6.256E7</v>
      </c>
      <c r="N835" s="83">
        <v>6.256E7</v>
      </c>
      <c r="O835" s="83"/>
    </row>
    <row r="836">
      <c r="A836" s="83" t="s">
        <v>1400</v>
      </c>
      <c r="B836" s="83" t="s">
        <v>8878</v>
      </c>
      <c r="C836" s="212" t="s">
        <v>3697</v>
      </c>
      <c r="D836" s="83"/>
      <c r="E836" s="83" t="s">
        <v>18308</v>
      </c>
      <c r="F836" s="83"/>
      <c r="G836" s="83">
        <v>4.45904348E8</v>
      </c>
      <c r="H836" s="177">
        <v>4.45904348E8</v>
      </c>
      <c r="I836" s="83">
        <v>4.17663348E8</v>
      </c>
      <c r="J836" s="83">
        <v>2.8241E7</v>
      </c>
      <c r="K836" s="83"/>
      <c r="L836" s="83"/>
      <c r="M836" s="83">
        <v>2.72E7</v>
      </c>
      <c r="N836" s="83">
        <v>2.72E7</v>
      </c>
      <c r="O836" s="83"/>
    </row>
    <row r="837">
      <c r="A837" s="83" t="s">
        <v>1400</v>
      </c>
      <c r="B837" s="83" t="s">
        <v>18320</v>
      </c>
      <c r="C837" s="212" t="s">
        <v>18321</v>
      </c>
      <c r="D837" s="83"/>
      <c r="E837" s="83" t="s">
        <v>18323</v>
      </c>
      <c r="F837" s="83"/>
      <c r="G837" s="83">
        <v>3.52062975E8</v>
      </c>
      <c r="H837" s="177">
        <v>3.52062975E8</v>
      </c>
      <c r="I837" s="83">
        <v>3.52062975E8</v>
      </c>
      <c r="J837" s="83"/>
      <c r="K837" s="83"/>
      <c r="L837" s="83"/>
      <c r="M837" s="83"/>
      <c r="N837" s="83"/>
      <c r="O837" s="83"/>
    </row>
    <row r="838">
      <c r="A838" s="83" t="s">
        <v>1400</v>
      </c>
      <c r="B838" s="83"/>
      <c r="C838" s="212"/>
      <c r="D838" s="83"/>
      <c r="E838" s="83"/>
      <c r="F838" s="83"/>
      <c r="G838" s="83"/>
      <c r="H838" s="177"/>
      <c r="I838" s="83"/>
      <c r="J838" s="83"/>
      <c r="K838" s="83"/>
      <c r="L838" s="83"/>
      <c r="M838" s="83"/>
      <c r="N838" s="83"/>
      <c r="O838" s="83"/>
    </row>
    <row r="839">
      <c r="A839" s="83" t="s">
        <v>1400</v>
      </c>
      <c r="B839" s="83" t="s">
        <v>11574</v>
      </c>
      <c r="C839" s="212" t="s">
        <v>4276</v>
      </c>
      <c r="D839" s="83"/>
      <c r="E839" s="83" t="s">
        <v>18338</v>
      </c>
      <c r="F839" s="83"/>
      <c r="G839" s="83">
        <v>3.40821676E8</v>
      </c>
      <c r="H839" s="177">
        <v>3.40821676E8</v>
      </c>
      <c r="I839" s="83">
        <v>3.04190676E8</v>
      </c>
      <c r="J839" s="83">
        <v>3.6631E7</v>
      </c>
      <c r="K839" s="83"/>
      <c r="L839" s="83"/>
      <c r="M839" s="83">
        <v>3.676E7</v>
      </c>
      <c r="N839" s="83">
        <v>3.676E7</v>
      </c>
      <c r="O839" s="83"/>
    </row>
    <row r="840">
      <c r="A840" s="83" t="s">
        <v>1400</v>
      </c>
      <c r="B840" s="83" t="s">
        <v>12171</v>
      </c>
      <c r="C840" s="212" t="s">
        <v>3700</v>
      </c>
      <c r="D840" s="83"/>
      <c r="E840" s="83" t="s">
        <v>18347</v>
      </c>
      <c r="F840" s="83"/>
      <c r="G840" s="83">
        <v>1.52403944E8</v>
      </c>
      <c r="H840" s="177">
        <v>1.52403944E8</v>
      </c>
      <c r="I840" s="83">
        <v>1.35644444E8</v>
      </c>
      <c r="J840" s="83">
        <v>1.67595E7</v>
      </c>
      <c r="K840" s="83"/>
      <c r="L840" s="83"/>
      <c r="M840" s="83">
        <v>1.148E7</v>
      </c>
      <c r="N840" s="83">
        <v>1.148E7</v>
      </c>
      <c r="O840" s="83"/>
    </row>
    <row r="841">
      <c r="A841" s="83" t="s">
        <v>1400</v>
      </c>
      <c r="B841" s="83" t="s">
        <v>18358</v>
      </c>
      <c r="C841" s="212" t="s">
        <v>18360</v>
      </c>
      <c r="D841" s="83"/>
      <c r="E841" s="83" t="s">
        <v>18362</v>
      </c>
      <c r="F841" s="83"/>
      <c r="G841" s="83">
        <v>9.6249951E7</v>
      </c>
      <c r="H841" s="177">
        <v>9.6249951E7</v>
      </c>
      <c r="I841" s="83">
        <v>9.6249951E7</v>
      </c>
      <c r="J841" s="83"/>
      <c r="K841" s="83"/>
      <c r="L841" s="83"/>
      <c r="M841" s="83"/>
      <c r="N841" s="83"/>
      <c r="O841" s="83"/>
    </row>
    <row r="842">
      <c r="A842" s="83" t="s">
        <v>1400</v>
      </c>
      <c r="B842" s="83"/>
      <c r="C842" s="212"/>
      <c r="D842" s="83"/>
      <c r="E842" s="83"/>
      <c r="F842" s="83"/>
      <c r="G842" s="83"/>
      <c r="H842" s="177"/>
      <c r="I842" s="83"/>
      <c r="J842" s="83"/>
      <c r="K842" s="83"/>
      <c r="L842" s="83"/>
      <c r="M842" s="83"/>
      <c r="N842" s="83"/>
      <c r="O842" s="83"/>
    </row>
    <row r="843">
      <c r="A843" s="83" t="s">
        <v>1400</v>
      </c>
      <c r="B843" s="83" t="s">
        <v>14330</v>
      </c>
      <c r="C843" s="212" t="s">
        <v>4278</v>
      </c>
      <c r="D843" s="83"/>
      <c r="E843" s="83" t="s">
        <v>18380</v>
      </c>
      <c r="F843" s="83"/>
      <c r="G843" s="83">
        <v>1.63875085E8</v>
      </c>
      <c r="H843" s="177">
        <v>1.63875085E8</v>
      </c>
      <c r="I843" s="83">
        <v>1.43276835E8</v>
      </c>
      <c r="J843" s="83">
        <v>2.059825E7</v>
      </c>
      <c r="K843" s="83"/>
      <c r="L843" s="83"/>
      <c r="M843" s="83">
        <v>1.12E7</v>
      </c>
      <c r="N843" s="83">
        <v>1.12E7</v>
      </c>
      <c r="O843" s="83"/>
    </row>
    <row r="844" ht="15.0" customHeight="1">
      <c r="A844" s="83" t="s">
        <v>1400</v>
      </c>
      <c r="B844" s="83" t="s">
        <v>14380</v>
      </c>
      <c r="C844" s="212" t="s">
        <v>3701</v>
      </c>
      <c r="D844" s="83"/>
      <c r="E844" s="141" t="s">
        <v>18394</v>
      </c>
      <c r="F844" s="83"/>
      <c r="G844" s="83">
        <v>6.3704245E7</v>
      </c>
      <c r="H844" s="177">
        <v>6.3704245E7</v>
      </c>
      <c r="I844" s="83">
        <v>5.3787245E7</v>
      </c>
      <c r="J844" s="83">
        <v>9917000.0</v>
      </c>
      <c r="K844" s="83"/>
      <c r="L844" s="83"/>
      <c r="M844" s="83">
        <v>1.24E7</v>
      </c>
      <c r="N844" s="83">
        <v>1.24E7</v>
      </c>
      <c r="O844" s="83"/>
    </row>
    <row r="845">
      <c r="A845" s="83" t="s">
        <v>1400</v>
      </c>
      <c r="B845" s="83" t="s">
        <v>18405</v>
      </c>
      <c r="C845" s="212" t="s">
        <v>18407</v>
      </c>
      <c r="D845" s="83"/>
      <c r="E845" s="83" t="s">
        <v>18408</v>
      </c>
      <c r="F845" s="83"/>
      <c r="G845" s="83">
        <v>4.8814137E7</v>
      </c>
      <c r="H845" s="177">
        <v>4.8814137E7</v>
      </c>
      <c r="I845" s="83">
        <v>4.8814137E7</v>
      </c>
      <c r="J845" s="83"/>
      <c r="K845" s="83"/>
      <c r="L845" s="83"/>
      <c r="M845" s="83"/>
      <c r="N845" s="83"/>
      <c r="O845" s="83"/>
    </row>
    <row r="846">
      <c r="A846" s="83"/>
      <c r="B846" s="83"/>
      <c r="C846" s="212"/>
      <c r="D846" s="83"/>
      <c r="E846" s="83"/>
      <c r="F846" s="83"/>
      <c r="G846" s="83"/>
      <c r="H846" s="177"/>
      <c r="I846" s="83"/>
      <c r="J846" s="83"/>
      <c r="K846" s="83"/>
      <c r="L846" s="83"/>
      <c r="M846" s="83"/>
      <c r="N846" s="83"/>
      <c r="O846" s="83"/>
    </row>
    <row r="847">
      <c r="A847" s="83"/>
      <c r="B847" s="83"/>
      <c r="C847" s="212"/>
      <c r="D847" s="83"/>
      <c r="E847" s="83"/>
      <c r="F847" s="83"/>
      <c r="G847" s="83"/>
      <c r="H847" s="177"/>
      <c r="I847" s="83"/>
      <c r="J847" s="83"/>
      <c r="K847" s="83"/>
      <c r="L847" s="83"/>
      <c r="M847" s="83"/>
      <c r="N847" s="83"/>
      <c r="O847" s="83"/>
    </row>
    <row r="848">
      <c r="A848" s="83"/>
      <c r="B848" s="83"/>
      <c r="C848" s="212"/>
      <c r="D848" s="83"/>
      <c r="E848" s="30" t="s">
        <v>1438</v>
      </c>
      <c r="F848" s="83"/>
      <c r="G848" s="83">
        <v>2.509840544E9</v>
      </c>
      <c r="H848" s="177">
        <v>2.509840544E9</v>
      </c>
      <c r="I848" s="83">
        <v>2.337600544E9</v>
      </c>
      <c r="J848" s="83">
        <v>1.7224E8</v>
      </c>
      <c r="K848" s="83"/>
      <c r="L848" s="83"/>
      <c r="M848" s="83">
        <v>1.616E8</v>
      </c>
      <c r="N848" s="83">
        <v>1.616E8</v>
      </c>
      <c r="O848" s="83"/>
    </row>
    <row r="849">
      <c r="A849" s="83"/>
      <c r="B849" s="83"/>
      <c r="C849" s="212"/>
      <c r="D849" s="83"/>
      <c r="E849" s="83"/>
      <c r="F849" s="83"/>
      <c r="G849" s="83"/>
      <c r="H849" s="177"/>
      <c r="I849" s="83"/>
      <c r="J849" s="83"/>
      <c r="K849" s="83"/>
      <c r="L849" s="83"/>
      <c r="M849" s="83"/>
      <c r="N849" s="83"/>
      <c r="O849" s="83"/>
    </row>
    <row r="850">
      <c r="A850" s="83"/>
      <c r="B850" s="83"/>
      <c r="C850" s="212"/>
      <c r="D850" s="83"/>
      <c r="E850" s="83"/>
      <c r="F850" s="83"/>
      <c r="G850" s="83"/>
      <c r="H850" s="177"/>
      <c r="I850" s="83"/>
      <c r="J850" s="83"/>
      <c r="K850" s="83"/>
      <c r="L850" s="83"/>
      <c r="M850" s="83"/>
      <c r="N850" s="83"/>
      <c r="O850" s="83"/>
    </row>
    <row r="851">
      <c r="A851" s="83"/>
      <c r="B851" s="83"/>
      <c r="C851" s="212"/>
      <c r="D851" s="83"/>
      <c r="E851" s="83"/>
      <c r="F851" s="83"/>
      <c r="G851" s="83"/>
      <c r="H851" s="177"/>
      <c r="I851" s="83"/>
      <c r="J851" s="83"/>
      <c r="K851" s="83"/>
      <c r="L851" s="83"/>
      <c r="M851" s="83"/>
      <c r="N851" s="83"/>
      <c r="O851" s="83"/>
    </row>
    <row r="852">
      <c r="A852" s="83"/>
      <c r="B852" s="83"/>
      <c r="C852" s="212"/>
      <c r="D852" s="83"/>
      <c r="E852" s="83"/>
      <c r="F852" s="83"/>
      <c r="G852" s="83"/>
      <c r="H852" s="177"/>
      <c r="I852" s="83"/>
      <c r="J852" s="83"/>
      <c r="K852" s="83"/>
      <c r="L852" s="83"/>
      <c r="M852" s="83"/>
      <c r="N852" s="83"/>
      <c r="O852" s="83"/>
    </row>
    <row r="853">
      <c r="A853" s="83" t="s">
        <v>1400</v>
      </c>
      <c r="B853" s="83" t="s">
        <v>103</v>
      </c>
      <c r="C853" s="212" t="s">
        <v>1400</v>
      </c>
      <c r="D853" s="83"/>
      <c r="E853" s="83" t="s">
        <v>1704</v>
      </c>
      <c r="F853" s="83">
        <v>7858000.0</v>
      </c>
      <c r="G853" s="83">
        <v>1.48162101E8</v>
      </c>
      <c r="H853" s="177">
        <v>1.56020101E8</v>
      </c>
      <c r="I853" s="83">
        <v>8.6020101E7</v>
      </c>
      <c r="J853" s="83">
        <v>7.0E7</v>
      </c>
      <c r="K853" s="83"/>
      <c r="L853" s="83"/>
      <c r="M853" s="83">
        <v>4.68E7</v>
      </c>
      <c r="N853" s="83">
        <v>4.68E7</v>
      </c>
      <c r="O853" s="83"/>
    </row>
    <row r="854">
      <c r="A854" s="83" t="s">
        <v>1400</v>
      </c>
      <c r="B854" s="83" t="s">
        <v>112</v>
      </c>
      <c r="C854" s="212" t="s">
        <v>1400</v>
      </c>
      <c r="D854" s="83"/>
      <c r="E854" s="83" t="s">
        <v>18475</v>
      </c>
      <c r="F854" s="83"/>
      <c r="G854" s="83">
        <v>3.71433268E8</v>
      </c>
      <c r="H854" s="177">
        <v>3.71433268E8</v>
      </c>
      <c r="I854" s="83">
        <v>3.71433268E8</v>
      </c>
      <c r="J854" s="83"/>
      <c r="K854" s="83"/>
      <c r="L854" s="83"/>
      <c r="M854" s="83"/>
      <c r="N854" s="83"/>
      <c r="O854" s="83"/>
    </row>
    <row r="855">
      <c r="A855" s="83" t="s">
        <v>1400</v>
      </c>
      <c r="B855" s="83" t="s">
        <v>115</v>
      </c>
      <c r="C855" s="212" t="s">
        <v>1400</v>
      </c>
      <c r="D855" s="83"/>
      <c r="E855" s="83" t="s">
        <v>971</v>
      </c>
      <c r="F855" s="83"/>
      <c r="G855" s="83">
        <v>1.662861723E9</v>
      </c>
      <c r="H855" s="177">
        <v>1.662861723E9</v>
      </c>
      <c r="I855" s="83">
        <v>1.121541723E9</v>
      </c>
      <c r="J855" s="83">
        <v>5.4132E8</v>
      </c>
      <c r="K855" s="83"/>
      <c r="L855" s="83"/>
      <c r="M855" s="83">
        <v>3.6346E8</v>
      </c>
      <c r="N855" s="83">
        <v>3.6346E8</v>
      </c>
      <c r="O855" s="83"/>
    </row>
    <row r="856">
      <c r="A856" s="83" t="s">
        <v>1400</v>
      </c>
      <c r="B856" s="83" t="s">
        <v>118</v>
      </c>
      <c r="C856" s="212" t="s">
        <v>1400</v>
      </c>
      <c r="D856" s="83"/>
      <c r="E856" s="83" t="s">
        <v>1143</v>
      </c>
      <c r="F856" s="83"/>
      <c r="G856" s="83">
        <v>2.131607208E9</v>
      </c>
      <c r="H856" s="177">
        <v>2.131607208E9</v>
      </c>
      <c r="I856" s="83">
        <v>1.510347208E9</v>
      </c>
      <c r="J856" s="83">
        <v>6.2126E8</v>
      </c>
      <c r="K856" s="83"/>
      <c r="L856" s="83"/>
      <c r="M856" s="83">
        <v>1.17336E9</v>
      </c>
      <c r="N856" s="83">
        <v>1.17336E9</v>
      </c>
      <c r="O856" s="83"/>
    </row>
    <row r="857">
      <c r="A857" s="83" t="s">
        <v>1400</v>
      </c>
      <c r="B857" s="83" t="s">
        <v>124</v>
      </c>
      <c r="C857" s="212" t="s">
        <v>1400</v>
      </c>
      <c r="D857" s="83"/>
      <c r="E857" s="83" t="s">
        <v>9339</v>
      </c>
      <c r="F857" s="83">
        <v>2.6788E7</v>
      </c>
      <c r="G857" s="83">
        <v>2.5696325009E10</v>
      </c>
      <c r="H857" s="177">
        <v>2.5723113009E10</v>
      </c>
      <c r="I857" s="83">
        <v>2.0144973009E10</v>
      </c>
      <c r="J857" s="83">
        <v>5.57814E9</v>
      </c>
      <c r="K857" s="83"/>
      <c r="L857" s="83"/>
      <c r="M857" s="83">
        <v>5.85162E9</v>
      </c>
      <c r="N857" s="83">
        <v>5.85162E9</v>
      </c>
      <c r="O857" s="83"/>
    </row>
    <row r="858">
      <c r="A858" s="83" t="s">
        <v>1400</v>
      </c>
      <c r="B858" s="83" t="s">
        <v>127</v>
      </c>
      <c r="C858" s="212" t="s">
        <v>1400</v>
      </c>
      <c r="D858" s="83"/>
      <c r="E858" s="83" t="s">
        <v>11148</v>
      </c>
      <c r="F858" s="83"/>
      <c r="G858" s="83">
        <v>3.335729408E9</v>
      </c>
      <c r="H858" s="177">
        <v>3.335729408E9</v>
      </c>
      <c r="I858" s="83">
        <v>2.862709408E9</v>
      </c>
      <c r="J858" s="83">
        <v>4.7302E8</v>
      </c>
      <c r="K858" s="83"/>
      <c r="L858" s="83"/>
      <c r="M858" s="83">
        <v>5.204E8</v>
      </c>
      <c r="N858" s="83">
        <v>5.204E8</v>
      </c>
      <c r="O858" s="83"/>
    </row>
    <row r="859">
      <c r="A859" s="83" t="s">
        <v>1400</v>
      </c>
      <c r="B859" s="83" t="s">
        <v>131</v>
      </c>
      <c r="C859" s="212" t="s">
        <v>1400</v>
      </c>
      <c r="D859" s="83"/>
      <c r="E859" s="83" t="s">
        <v>18506</v>
      </c>
      <c r="F859" s="83"/>
      <c r="G859" s="83">
        <v>4.246523208E9</v>
      </c>
      <c r="H859" s="177">
        <v>4.246523208E9</v>
      </c>
      <c r="I859" s="83">
        <v>3.278503208E9</v>
      </c>
      <c r="J859" s="83">
        <v>9.6802E8</v>
      </c>
      <c r="K859" s="83"/>
      <c r="L859" s="83"/>
      <c r="M859" s="83">
        <v>7.107E8</v>
      </c>
      <c r="N859" s="83">
        <v>7.107E8</v>
      </c>
      <c r="O859" s="83"/>
    </row>
    <row r="860">
      <c r="A860" s="83" t="s">
        <v>1400</v>
      </c>
      <c r="B860" s="83" t="s">
        <v>135</v>
      </c>
      <c r="C860" s="212" t="s">
        <v>1400</v>
      </c>
      <c r="D860" s="83"/>
      <c r="E860" s="83" t="s">
        <v>14277</v>
      </c>
      <c r="F860" s="83"/>
      <c r="G860" s="83">
        <v>5.18771201E8</v>
      </c>
      <c r="H860" s="177">
        <v>5.18771201E8</v>
      </c>
      <c r="I860" s="83">
        <v>2.85431201E8</v>
      </c>
      <c r="J860" s="83">
        <v>2.3334E8</v>
      </c>
      <c r="K860" s="83"/>
      <c r="L860" s="83"/>
      <c r="M860" s="83">
        <v>3.872E8</v>
      </c>
      <c r="N860" s="83">
        <v>3.872E8</v>
      </c>
      <c r="O860" s="83"/>
    </row>
    <row r="861">
      <c r="A861" s="83" t="s">
        <v>1400</v>
      </c>
      <c r="B861" s="83" t="s">
        <v>138</v>
      </c>
      <c r="C861" s="212" t="s">
        <v>1400</v>
      </c>
      <c r="D861" s="83"/>
      <c r="E861" s="83" t="s">
        <v>18525</v>
      </c>
      <c r="F861" s="83"/>
      <c r="G861" s="83">
        <v>6.48295508E8</v>
      </c>
      <c r="H861" s="177">
        <v>6.48295508E8</v>
      </c>
      <c r="I861" s="83">
        <v>6.08295508E8</v>
      </c>
      <c r="J861" s="83">
        <v>4.0E7</v>
      </c>
      <c r="K861" s="83"/>
      <c r="L861" s="83"/>
      <c r="M861" s="83">
        <v>7.288E7</v>
      </c>
      <c r="N861" s="83">
        <v>7.288E7</v>
      </c>
      <c r="O861" s="83"/>
    </row>
    <row r="862">
      <c r="A862" s="83" t="s">
        <v>1400</v>
      </c>
      <c r="B862" s="83" t="s">
        <v>141</v>
      </c>
      <c r="C862" s="212" t="s">
        <v>1400</v>
      </c>
      <c r="D862" s="83"/>
      <c r="E862" s="83" t="s">
        <v>15905</v>
      </c>
      <c r="F862" s="83">
        <v>35000.0</v>
      </c>
      <c r="G862" s="83">
        <v>3.011109274E9</v>
      </c>
      <c r="H862" s="177">
        <v>3.011144274E9</v>
      </c>
      <c r="I862" s="83">
        <v>1.762424274E9</v>
      </c>
      <c r="J862" s="83">
        <v>1.24872E9</v>
      </c>
      <c r="K862" s="83"/>
      <c r="L862" s="83"/>
      <c r="M862" s="83">
        <v>1.23766E9</v>
      </c>
      <c r="N862" s="83">
        <v>1.23766E9</v>
      </c>
      <c r="O862" s="83"/>
    </row>
    <row r="863">
      <c r="A863" s="83" t="s">
        <v>1400</v>
      </c>
      <c r="B863" s="83" t="s">
        <v>144</v>
      </c>
      <c r="C863" s="212" t="s">
        <v>1400</v>
      </c>
      <c r="D863" s="83"/>
      <c r="E863" s="83" t="s">
        <v>18542</v>
      </c>
      <c r="F863" s="83"/>
      <c r="G863" s="83">
        <v>9.1942693E7</v>
      </c>
      <c r="H863" s="177">
        <v>9.1942693E7</v>
      </c>
      <c r="I863" s="83">
        <v>7.5442693E7</v>
      </c>
      <c r="J863" s="83">
        <v>1.65E7</v>
      </c>
      <c r="K863" s="83"/>
      <c r="L863" s="83"/>
      <c r="M863" s="83">
        <v>1.608E7</v>
      </c>
      <c r="N863" s="83">
        <v>1.608E7</v>
      </c>
      <c r="O863" s="83"/>
    </row>
    <row r="864">
      <c r="A864" s="83" t="s">
        <v>1400</v>
      </c>
      <c r="B864" s="83" t="s">
        <v>147</v>
      </c>
      <c r="C864" s="212" t="s">
        <v>1400</v>
      </c>
      <c r="D864" s="83"/>
      <c r="E864" s="83" t="s">
        <v>17564</v>
      </c>
      <c r="F864" s="83">
        <v>100000.0</v>
      </c>
      <c r="G864" s="83">
        <v>2.753484536E9</v>
      </c>
      <c r="H864" s="177">
        <v>2.753584536E9</v>
      </c>
      <c r="I864" s="83">
        <v>2.007844536E9</v>
      </c>
      <c r="J864" s="83">
        <v>7.4574E8</v>
      </c>
      <c r="K864" s="83"/>
      <c r="L864" s="83"/>
      <c r="M864" s="83">
        <v>7.706E8</v>
      </c>
      <c r="N864" s="83">
        <v>7.706E8</v>
      </c>
      <c r="O864" s="83"/>
    </row>
    <row r="865">
      <c r="A865" s="83" t="s">
        <v>1400</v>
      </c>
      <c r="B865" s="83" t="s">
        <v>150</v>
      </c>
      <c r="C865" s="212" t="s">
        <v>1400</v>
      </c>
      <c r="D865" s="83"/>
      <c r="E865" s="83" t="s">
        <v>1171</v>
      </c>
      <c r="F865" s="83"/>
      <c r="G865" s="83">
        <v>1.004064088E9</v>
      </c>
      <c r="H865" s="177">
        <v>1.004064088E9</v>
      </c>
      <c r="I865" s="83">
        <v>6.93464088E8</v>
      </c>
      <c r="J865" s="83">
        <v>3.106E8</v>
      </c>
      <c r="K865" s="83"/>
      <c r="L865" s="83"/>
      <c r="M865" s="83">
        <v>2.291E8</v>
      </c>
      <c r="N865" s="83">
        <v>2.291E8</v>
      </c>
      <c r="O865" s="83"/>
    </row>
    <row r="866">
      <c r="A866" s="83" t="s">
        <v>1400</v>
      </c>
      <c r="B866" s="83" t="s">
        <v>153</v>
      </c>
      <c r="C866" s="212" t="s">
        <v>1400</v>
      </c>
      <c r="D866" s="83"/>
      <c r="E866" s="83" t="s">
        <v>1172</v>
      </c>
      <c r="F866" s="83"/>
      <c r="G866" s="83">
        <v>1.05134799E9</v>
      </c>
      <c r="H866" s="177">
        <v>1.05134799E9</v>
      </c>
      <c r="I866" s="83">
        <v>8.3364799E8</v>
      </c>
      <c r="J866" s="83">
        <v>2.177E8</v>
      </c>
      <c r="K866" s="83"/>
      <c r="L866" s="83"/>
      <c r="M866" s="83">
        <v>2.9664E8</v>
      </c>
      <c r="N866" s="83">
        <v>2.9664E8</v>
      </c>
      <c r="O866" s="83"/>
    </row>
    <row r="867">
      <c r="A867" s="83" t="s">
        <v>1400</v>
      </c>
      <c r="B867" s="83" t="s">
        <v>156</v>
      </c>
      <c r="C867" s="212" t="s">
        <v>1400</v>
      </c>
      <c r="D867" s="83"/>
      <c r="E867" s="83" t="s">
        <v>18572</v>
      </c>
      <c r="F867" s="83"/>
      <c r="G867" s="83">
        <v>1.76947419E8</v>
      </c>
      <c r="H867" s="177">
        <v>1.76947419E8</v>
      </c>
      <c r="I867" s="83">
        <v>7.7247419E7</v>
      </c>
      <c r="J867" s="83">
        <v>9.97E7</v>
      </c>
      <c r="K867" s="83"/>
      <c r="L867" s="83"/>
      <c r="M867" s="83">
        <v>1.2516E8</v>
      </c>
      <c r="N867" s="83">
        <v>1.2516E8</v>
      </c>
      <c r="O867" s="83"/>
    </row>
    <row r="868">
      <c r="A868" s="83" t="s">
        <v>1400</v>
      </c>
      <c r="B868" s="83" t="s">
        <v>1400</v>
      </c>
      <c r="C868" s="212" t="s">
        <v>1400</v>
      </c>
      <c r="D868" s="83"/>
      <c r="E868" s="83" t="s">
        <v>1438</v>
      </c>
      <c r="F868" s="83"/>
      <c r="G868" s="83">
        <v>2.509840544E9</v>
      </c>
      <c r="H868" s="177">
        <v>2.509840544E9</v>
      </c>
      <c r="I868" s="83">
        <v>2.337600544E9</v>
      </c>
      <c r="J868" s="83">
        <v>1.7224E8</v>
      </c>
      <c r="K868" s="83"/>
      <c r="L868" s="83"/>
      <c r="M868" s="83">
        <v>1.616E8</v>
      </c>
      <c r="N868" s="83">
        <v>1.616E8</v>
      </c>
      <c r="O868" s="83"/>
    </row>
    <row r="869">
      <c r="A869" s="83" t="s">
        <v>1400</v>
      </c>
      <c r="B869" s="83" t="s">
        <v>1400</v>
      </c>
      <c r="C869" s="212" t="s">
        <v>1400</v>
      </c>
      <c r="D869" s="83"/>
      <c r="E869" s="83"/>
      <c r="F869" s="83"/>
      <c r="G869" s="83"/>
      <c r="H869" s="177"/>
      <c r="I869" s="83"/>
      <c r="J869" s="83"/>
      <c r="K869" s="83"/>
      <c r="L869" s="83"/>
      <c r="M869" s="83"/>
      <c r="N869" s="83"/>
      <c r="O869" s="83"/>
    </row>
    <row r="870">
      <c r="A870" s="83" t="s">
        <v>1400</v>
      </c>
      <c r="B870" s="83" t="s">
        <v>1400</v>
      </c>
      <c r="C870" s="212" t="s">
        <v>1400</v>
      </c>
      <c r="D870" s="83"/>
      <c r="E870" s="30" t="s">
        <v>2813</v>
      </c>
      <c r="F870" s="83">
        <v>3.4781E7</v>
      </c>
      <c r="G870" s="83">
        <v>4.9358445178E10</v>
      </c>
      <c r="H870" s="177">
        <v>4.9393226178E10</v>
      </c>
      <c r="I870" s="83">
        <v>3.8056926178E10</v>
      </c>
      <c r="J870" s="83">
        <v>1.13363E10</v>
      </c>
      <c r="K870" s="83"/>
      <c r="L870" s="83"/>
      <c r="M870" s="83">
        <v>1.196326E10</v>
      </c>
      <c r="N870" s="83">
        <v>1.196326E10</v>
      </c>
      <c r="O870" s="83"/>
    </row>
    <row r="871">
      <c r="A871" s="83" t="s">
        <v>1400</v>
      </c>
      <c r="B871" s="83" t="s">
        <v>1400</v>
      </c>
      <c r="C871" s="212" t="s">
        <v>1400</v>
      </c>
      <c r="D871" s="83"/>
      <c r="E871" s="83"/>
      <c r="F871" s="83"/>
      <c r="G871" s="83"/>
      <c r="H871" s="177"/>
      <c r="I871" s="83"/>
      <c r="J871" s="83"/>
      <c r="K871" s="83"/>
      <c r="L871" s="83"/>
      <c r="M871" s="83"/>
      <c r="N871" s="83"/>
      <c r="O871" s="83"/>
    </row>
    <row r="872">
      <c r="A872" s="83" t="s">
        <v>1400</v>
      </c>
      <c r="B872" s="83" t="s">
        <v>106</v>
      </c>
      <c r="C872" s="212" t="s">
        <v>1400</v>
      </c>
      <c r="D872" s="83"/>
      <c r="E872" s="83" t="s">
        <v>966</v>
      </c>
      <c r="F872" s="83"/>
      <c r="G872" s="83">
        <v>1.511263594E9</v>
      </c>
      <c r="H872" s="177">
        <v>1.511263594E9</v>
      </c>
      <c r="I872" s="83">
        <v>1.129363594E9</v>
      </c>
      <c r="J872" s="83">
        <v>3.819E8</v>
      </c>
      <c r="K872" s="83"/>
      <c r="L872" s="83"/>
      <c r="M872" s="83">
        <v>3.3882E8</v>
      </c>
      <c r="N872" s="83">
        <v>3.3882E8</v>
      </c>
      <c r="O872" s="83"/>
    </row>
    <row r="873">
      <c r="A873" s="83" t="s">
        <v>1400</v>
      </c>
      <c r="B873" s="83" t="s">
        <v>109</v>
      </c>
      <c r="C873" s="212" t="s">
        <v>1400</v>
      </c>
      <c r="D873" s="83"/>
      <c r="E873" s="83" t="s">
        <v>969</v>
      </c>
      <c r="F873" s="83"/>
      <c r="G873" s="83">
        <v>6.7550389E7</v>
      </c>
      <c r="H873" s="177">
        <v>6.7550389E7</v>
      </c>
      <c r="I873" s="83">
        <v>6.5550389E7</v>
      </c>
      <c r="J873" s="83">
        <v>2000000.0</v>
      </c>
      <c r="K873" s="83"/>
      <c r="L873" s="83"/>
      <c r="M873" s="83">
        <v>2880000.0</v>
      </c>
      <c r="N873" s="83">
        <v>2880000.0</v>
      </c>
      <c r="O873" s="83"/>
    </row>
    <row r="874">
      <c r="A874" s="83" t="s">
        <v>1400</v>
      </c>
      <c r="B874" s="83" t="s">
        <v>1400</v>
      </c>
      <c r="C874" s="212" t="s">
        <v>1400</v>
      </c>
      <c r="D874" s="83"/>
      <c r="E874" s="83"/>
      <c r="F874" s="83"/>
      <c r="G874" s="83"/>
      <c r="H874" s="177"/>
      <c r="I874" s="83"/>
      <c r="J874" s="83"/>
      <c r="K874" s="83"/>
      <c r="L874" s="83"/>
      <c r="M874" s="83"/>
      <c r="N874" s="83"/>
      <c r="O874" s="83"/>
    </row>
    <row r="875">
      <c r="A875" s="83" t="s">
        <v>1400</v>
      </c>
      <c r="B875" s="83" t="s">
        <v>91</v>
      </c>
      <c r="C875" s="212" t="s">
        <v>1400</v>
      </c>
      <c r="D875" s="83"/>
      <c r="E875" s="30" t="s">
        <v>18637</v>
      </c>
      <c r="F875" s="83">
        <v>3.4781E7</v>
      </c>
      <c r="G875" s="83">
        <v>5.0937259161E10</v>
      </c>
      <c r="H875" s="177">
        <v>5.0972040161E10</v>
      </c>
      <c r="I875" s="83">
        <v>3.9251840161E10</v>
      </c>
      <c r="J875" s="83">
        <v>1.17202E10</v>
      </c>
      <c r="K875" s="83"/>
      <c r="L875" s="83"/>
      <c r="M875" s="83">
        <v>1.230496E10</v>
      </c>
      <c r="N875" s="83">
        <v>1.230496E10</v>
      </c>
      <c r="O875" s="83"/>
    </row>
  </sheetData>
  <mergeCells count="10">
    <mergeCell ref="A2:A3"/>
    <mergeCell ref="B2:B3"/>
    <mergeCell ref="C2:C3"/>
    <mergeCell ref="E2:E3"/>
    <mergeCell ref="F2:H2"/>
    <mergeCell ref="I2:I3"/>
    <mergeCell ref="N2:N3"/>
    <mergeCell ref="L2:M2"/>
    <mergeCell ref="O2:O3"/>
    <mergeCell ref="J2:K2"/>
  </mergeCells>
  <hyperlinks>
    <hyperlink r:id="rId1" ref="H1"/>
  </hyperlinks>
  <drawing r:id="rId2"/>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7.29" defaultRowHeight="15.0"/>
  <cols>
    <col customWidth="1" min="1" max="1" width="57.43"/>
    <col customWidth="1" min="2" max="2" width="11.57"/>
    <col customWidth="1" min="3" max="4" width="11.0"/>
    <col customWidth="1" min="5" max="5" width="12.14"/>
    <col customWidth="1" min="6" max="6" width="13.0"/>
    <col customWidth="1" min="7" max="7" width="14.71"/>
    <col customWidth="1" min="8" max="8" width="17.43"/>
    <col customWidth="1" min="9" max="9" width="15.0"/>
    <col customWidth="1" min="10" max="10" width="16.0"/>
    <col customWidth="1" min="11" max="11" width="12.71"/>
    <col customWidth="1" min="12" max="12" width="15.43"/>
    <col customWidth="1" min="13" max="19" width="8.71"/>
    <col customWidth="1" min="20" max="20" width="17.71"/>
    <col customWidth="1" min="21" max="21" width="8.71"/>
    <col customWidth="1" min="22" max="22" width="10.14"/>
  </cols>
  <sheetData>
    <row r="1" ht="18.75" customHeight="1">
      <c r="A1" s="27" t="s">
        <v>2238</v>
      </c>
      <c r="C1" s="44"/>
      <c r="D1" s="44"/>
      <c r="E1" s="263"/>
      <c r="F1" s="44"/>
      <c r="G1" s="44"/>
      <c r="H1" s="57" t="str">
        <f>HYPERLINK("https://drive.google.com/open?id=0B8sY5vZfk1W5a2VsNEFPYmYtdW8&amp;authuser=0","see original PDF")</f>
        <v>see original PDF</v>
      </c>
      <c r="I1" s="44"/>
      <c r="J1" s="44"/>
      <c r="K1" s="44"/>
      <c r="L1" s="44"/>
      <c r="T1" s="44"/>
      <c r="V1" s="44"/>
    </row>
    <row r="2" ht="28.5" customHeight="1">
      <c r="A2" s="203" t="s">
        <v>1089</v>
      </c>
      <c r="B2" s="176" t="s">
        <v>774</v>
      </c>
      <c r="C2" s="183"/>
      <c r="D2" s="183"/>
      <c r="E2" s="183"/>
      <c r="F2" s="185"/>
      <c r="G2" s="203" t="s">
        <v>2271</v>
      </c>
      <c r="H2" s="176" t="s">
        <v>1085</v>
      </c>
      <c r="I2" s="183"/>
      <c r="J2" s="185"/>
      <c r="K2" s="293" t="s">
        <v>1086</v>
      </c>
      <c r="L2" s="185"/>
      <c r="M2" s="203" t="s">
        <v>1088</v>
      </c>
      <c r="N2" s="83"/>
      <c r="O2" s="176" t="s">
        <v>774</v>
      </c>
      <c r="P2" s="183"/>
      <c r="Q2" s="185"/>
      <c r="R2" s="176" t="s">
        <v>1114</v>
      </c>
      <c r="S2" s="185"/>
      <c r="T2" s="44"/>
      <c r="V2" s="203" t="s">
        <v>1700</v>
      </c>
    </row>
    <row r="3" ht="1.5" customHeight="1">
      <c r="A3" s="199"/>
      <c r="B3" s="68" t="s">
        <v>1115</v>
      </c>
      <c r="C3" s="68" t="s">
        <v>1116</v>
      </c>
      <c r="D3" s="68" t="s">
        <v>1117</v>
      </c>
      <c r="E3" s="147" t="s">
        <v>1118</v>
      </c>
      <c r="F3" s="147" t="s">
        <v>1119</v>
      </c>
      <c r="G3" s="199"/>
      <c r="H3" s="147" t="s">
        <v>1122</v>
      </c>
      <c r="I3" s="147" t="s">
        <v>1123</v>
      </c>
      <c r="J3" s="147" t="s">
        <v>1124</v>
      </c>
      <c r="K3" s="69" t="s">
        <v>1125</v>
      </c>
      <c r="L3" s="69" t="s">
        <v>1126</v>
      </c>
      <c r="M3" s="199"/>
      <c r="N3" s="198" t="s">
        <v>1127</v>
      </c>
      <c r="O3" s="68" t="s">
        <v>1115</v>
      </c>
      <c r="P3" s="68" t="s">
        <v>1116</v>
      </c>
      <c r="Q3" s="68" t="s">
        <v>1117</v>
      </c>
      <c r="R3" s="68" t="s">
        <v>47</v>
      </c>
      <c r="S3" s="68" t="s">
        <v>44</v>
      </c>
      <c r="T3" s="194"/>
      <c r="U3" s="194"/>
      <c r="V3" s="199"/>
    </row>
    <row r="4" ht="19.5" customHeight="1">
      <c r="A4" s="127" t="s">
        <v>1965</v>
      </c>
      <c r="B4" s="59"/>
      <c r="C4" s="59"/>
      <c r="D4" s="59"/>
      <c r="E4" s="297"/>
      <c r="F4" s="285"/>
      <c r="G4" s="59"/>
      <c r="H4" s="59"/>
      <c r="I4" s="59"/>
      <c r="J4" s="59"/>
      <c r="K4" s="59"/>
      <c r="L4" s="59"/>
      <c r="M4" s="59"/>
      <c r="N4" s="83"/>
      <c r="O4" s="75"/>
      <c r="P4" s="75"/>
      <c r="Q4" s="75"/>
      <c r="R4" s="75"/>
      <c r="S4" s="75"/>
      <c r="T4" s="44"/>
      <c r="V4" s="75"/>
    </row>
    <row r="5" ht="19.5" customHeight="1">
      <c r="A5" s="127" t="s">
        <v>1969</v>
      </c>
      <c r="B5" s="59">
        <v>7.96897008E8</v>
      </c>
      <c r="C5" s="59">
        <v>8.68241521E8</v>
      </c>
      <c r="D5" s="59">
        <v>8.71090881E8</v>
      </c>
      <c r="E5" s="297">
        <v>5.38101709E8</v>
      </c>
      <c r="F5" s="285">
        <v>3.47557057E8</v>
      </c>
      <c r="G5" s="59">
        <v>8.07143912E8</v>
      </c>
      <c r="H5" s="59">
        <v>9.20882906E8</v>
      </c>
      <c r="I5" s="59">
        <v>7.60561906E8</v>
      </c>
      <c r="J5" s="59"/>
      <c r="K5" s="59"/>
      <c r="L5" s="59">
        <v>4.6582006E7</v>
      </c>
      <c r="M5" s="59"/>
      <c r="N5" s="83"/>
      <c r="O5" s="269" t="str">
        <f t="shared" ref="O5:Q5" si="1">IF(ISBLANK(B5),"",B5/10000000)</f>
        <v>79.690</v>
      </c>
      <c r="P5" s="269" t="str">
        <f t="shared" si="1"/>
        <v>86.824</v>
      </c>
      <c r="Q5" s="269" t="str">
        <f t="shared" si="1"/>
        <v>87.109</v>
      </c>
      <c r="R5" s="269" t="str">
        <f t="shared" ref="R5:R82" si="3">IF(ISBLANK(G5),"",G5/10000000)</f>
        <v>80.714</v>
      </c>
      <c r="S5" s="269" t="str">
        <f t="shared" ref="S5:S82" si="4">IF(ISBLANK(I5),"",I5/10000000)</f>
        <v>76.056</v>
      </c>
      <c r="T5" s="59"/>
      <c r="V5" s="439" t="str">
        <f t="shared" ref="V5:V15" si="5">(I5-H5)/H5</f>
        <v>-17%</v>
      </c>
    </row>
    <row r="6" ht="19.5" customHeight="1">
      <c r="A6" s="127" t="s">
        <v>16228</v>
      </c>
      <c r="B6" s="59">
        <v>1.65587959E8</v>
      </c>
      <c r="C6" s="59">
        <v>2.2311385E8</v>
      </c>
      <c r="D6" s="59">
        <v>2.29577383E8</v>
      </c>
      <c r="E6" s="297">
        <v>1.3714454E8</v>
      </c>
      <c r="F6" s="285">
        <v>9.8089442E7</v>
      </c>
      <c r="G6" s="59">
        <v>1.93325E8</v>
      </c>
      <c r="H6" s="59">
        <v>2.4285E8</v>
      </c>
      <c r="I6" s="59">
        <v>2.2828E8</v>
      </c>
      <c r="J6" s="59"/>
      <c r="K6" s="59">
        <v>3.4955E7</v>
      </c>
      <c r="L6" s="59"/>
      <c r="M6" s="59"/>
      <c r="N6" s="83"/>
      <c r="O6" s="269" t="str">
        <f t="shared" ref="O6:Q6" si="2">IF(ISBLANK(B6),"",B6/10000000)</f>
        <v>16.559</v>
      </c>
      <c r="P6" s="269" t="str">
        <f t="shared" si="2"/>
        <v>22.311</v>
      </c>
      <c r="Q6" s="269" t="str">
        <f t="shared" si="2"/>
        <v>22.958</v>
      </c>
      <c r="R6" s="269" t="str">
        <f t="shared" si="3"/>
        <v>19.333</v>
      </c>
      <c r="S6" s="269" t="str">
        <f t="shared" si="4"/>
        <v>22.828</v>
      </c>
      <c r="T6" s="59"/>
      <c r="V6" s="439" t="str">
        <f t="shared" si="5"/>
        <v>-6%</v>
      </c>
    </row>
    <row r="7" ht="19.5" customHeight="1">
      <c r="A7" s="127" t="s">
        <v>16251</v>
      </c>
      <c r="B7" s="59">
        <v>2.9220814E7</v>
      </c>
      <c r="C7" s="59">
        <v>3.3139656E7</v>
      </c>
      <c r="D7" s="59">
        <v>3.8379211E7</v>
      </c>
      <c r="E7" s="297">
        <v>1.9937506E7</v>
      </c>
      <c r="F7" s="285">
        <v>1.6625717E7</v>
      </c>
      <c r="G7" s="59">
        <v>4.505E7</v>
      </c>
      <c r="H7" s="59">
        <v>4.5138E7</v>
      </c>
      <c r="I7" s="59">
        <v>4.3228E7</v>
      </c>
      <c r="J7" s="59"/>
      <c r="K7" s="59"/>
      <c r="L7" s="59">
        <v>1822000.0</v>
      </c>
      <c r="M7" s="59"/>
      <c r="O7" s="269" t="str">
        <f t="shared" ref="O7:Q7" si="6">IF(ISBLANK(B7),"",B7/10000000)</f>
        <v>2.922</v>
      </c>
      <c r="P7" s="269" t="str">
        <f t="shared" si="6"/>
        <v>3.314</v>
      </c>
      <c r="Q7" s="269" t="str">
        <f t="shared" si="6"/>
        <v>3.838</v>
      </c>
      <c r="R7" s="269" t="str">
        <f t="shared" si="3"/>
        <v>4.505</v>
      </c>
      <c r="S7" s="269" t="str">
        <f t="shared" si="4"/>
        <v>4.323</v>
      </c>
      <c r="T7" s="59"/>
      <c r="V7" s="439" t="str">
        <f t="shared" si="5"/>
        <v>-4%</v>
      </c>
    </row>
    <row r="8" ht="19.5" customHeight="1">
      <c r="A8" s="127" t="s">
        <v>1978</v>
      </c>
      <c r="B8" s="59"/>
      <c r="C8" s="59">
        <v>346500.0</v>
      </c>
      <c r="D8" s="59">
        <v>461439.0</v>
      </c>
      <c r="E8" s="297">
        <v>299722.0</v>
      </c>
      <c r="F8" s="285"/>
      <c r="G8" s="59">
        <v>1105000.0</v>
      </c>
      <c r="H8" s="59">
        <v>1455000.0</v>
      </c>
      <c r="I8" s="59">
        <v>1121513.0</v>
      </c>
      <c r="J8" s="59"/>
      <c r="K8" s="59">
        <v>16513.0</v>
      </c>
      <c r="L8" s="59"/>
      <c r="M8" s="59"/>
      <c r="O8" s="269" t="str">
        <f t="shared" ref="O8:Q8" si="7">IF(ISBLANK(B8),"",B8/10000000)</f>
        <v/>
      </c>
      <c r="P8" s="269" t="str">
        <f t="shared" si="7"/>
        <v>0.035</v>
      </c>
      <c r="Q8" s="269" t="str">
        <f t="shared" si="7"/>
        <v>0.046</v>
      </c>
      <c r="R8" s="269" t="str">
        <f t="shared" si="3"/>
        <v>0.111</v>
      </c>
      <c r="S8" s="269" t="str">
        <f t="shared" si="4"/>
        <v>0.112</v>
      </c>
      <c r="T8" s="59"/>
      <c r="V8" s="439" t="str">
        <f t="shared" si="5"/>
        <v>-23%</v>
      </c>
    </row>
    <row r="9" ht="19.5" customHeight="1">
      <c r="A9" s="127" t="s">
        <v>16298</v>
      </c>
      <c r="B9" s="59">
        <v>1.0512054E7</v>
      </c>
      <c r="C9" s="59">
        <v>5794585.0</v>
      </c>
      <c r="D9" s="59">
        <v>6764430.0</v>
      </c>
      <c r="E9" s="297">
        <v>4746677.0</v>
      </c>
      <c r="F9" s="285">
        <v>4331193.0</v>
      </c>
      <c r="G9" s="59">
        <v>6000000.0</v>
      </c>
      <c r="H9" s="59">
        <v>1.0E7</v>
      </c>
      <c r="I9" s="59">
        <v>1.0E7</v>
      </c>
      <c r="J9" s="59"/>
      <c r="K9" s="59">
        <v>4000000.0</v>
      </c>
      <c r="L9" s="59"/>
      <c r="M9" s="59"/>
      <c r="O9" s="269" t="str">
        <f t="shared" ref="O9:Q9" si="8">IF(ISBLANK(B9),"",B9/10000000)</f>
        <v>1.051</v>
      </c>
      <c r="P9" s="269" t="str">
        <f t="shared" si="8"/>
        <v>0.579</v>
      </c>
      <c r="Q9" s="269" t="str">
        <f t="shared" si="8"/>
        <v>0.676</v>
      </c>
      <c r="R9" s="269" t="str">
        <f t="shared" si="3"/>
        <v>0.600</v>
      </c>
      <c r="S9" s="269" t="str">
        <f t="shared" si="4"/>
        <v>1.000</v>
      </c>
      <c r="T9" s="59"/>
      <c r="V9" s="439" t="str">
        <f t="shared" si="5"/>
        <v>0%</v>
      </c>
    </row>
    <row r="10" ht="19.5" customHeight="1">
      <c r="A10" s="127" t="s">
        <v>16339</v>
      </c>
      <c r="B10" s="59">
        <v>2.4258641E7</v>
      </c>
      <c r="C10" s="59">
        <v>2.9766003E7</v>
      </c>
      <c r="D10" s="59">
        <v>2.0801776E7</v>
      </c>
      <c r="E10" s="297">
        <v>2.0801776E7</v>
      </c>
      <c r="F10" s="285"/>
      <c r="G10" s="59">
        <v>4.0E7</v>
      </c>
      <c r="H10" s="59">
        <v>5.0E7</v>
      </c>
      <c r="I10" s="59">
        <v>5.0E7</v>
      </c>
      <c r="J10" s="59"/>
      <c r="K10" s="59">
        <v>1.0E7</v>
      </c>
      <c r="L10" s="59"/>
      <c r="M10" s="59"/>
      <c r="O10" s="269" t="str">
        <f t="shared" ref="O10:Q10" si="9">IF(ISBLANK(B10),"",B10/10000000)</f>
        <v>2.426</v>
      </c>
      <c r="P10" s="269" t="str">
        <f t="shared" si="9"/>
        <v>2.977</v>
      </c>
      <c r="Q10" s="269" t="str">
        <f t="shared" si="9"/>
        <v>2.080</v>
      </c>
      <c r="R10" s="269" t="str">
        <f t="shared" si="3"/>
        <v>4.000</v>
      </c>
      <c r="S10" s="269" t="str">
        <f t="shared" si="4"/>
        <v>5.000</v>
      </c>
      <c r="T10" s="59"/>
      <c r="V10" s="439" t="str">
        <f t="shared" si="5"/>
        <v>0%</v>
      </c>
    </row>
    <row r="11" ht="19.5" customHeight="1">
      <c r="A11" s="127" t="s">
        <v>1991</v>
      </c>
      <c r="B11" s="59">
        <v>1.6460047E7</v>
      </c>
      <c r="C11" s="59">
        <v>1.8387661E7</v>
      </c>
      <c r="D11" s="59">
        <v>2.3926953E7</v>
      </c>
      <c r="E11" s="297">
        <v>2.3926953E7</v>
      </c>
      <c r="F11" s="285"/>
      <c r="G11" s="59">
        <v>5.0E7</v>
      </c>
      <c r="H11" s="59">
        <v>5.0E7</v>
      </c>
      <c r="I11" s="59">
        <v>5.0E7</v>
      </c>
      <c r="J11" s="59"/>
      <c r="K11" s="59"/>
      <c r="L11" s="59"/>
      <c r="M11" s="59"/>
      <c r="O11" s="269" t="str">
        <f t="shared" ref="O11:Q11" si="10">IF(ISBLANK(B11),"",B11/10000000)</f>
        <v>1.646</v>
      </c>
      <c r="P11" s="269" t="str">
        <f t="shared" si="10"/>
        <v>1.839</v>
      </c>
      <c r="Q11" s="269" t="str">
        <f t="shared" si="10"/>
        <v>2.393</v>
      </c>
      <c r="R11" s="269" t="str">
        <f t="shared" si="3"/>
        <v>5.000</v>
      </c>
      <c r="S11" s="269" t="str">
        <f t="shared" si="4"/>
        <v>5.000</v>
      </c>
      <c r="T11" s="59"/>
      <c r="V11" s="439" t="str">
        <f t="shared" si="5"/>
        <v>0%</v>
      </c>
    </row>
    <row r="12" ht="19.5" customHeight="1">
      <c r="A12" s="127" t="s">
        <v>16409</v>
      </c>
      <c r="B12" s="59">
        <v>438000.0</v>
      </c>
      <c r="C12" s="59">
        <v>898500.0</v>
      </c>
      <c r="D12" s="59">
        <v>467500.0</v>
      </c>
      <c r="E12" s="297">
        <v>149000.0</v>
      </c>
      <c r="F12" s="285">
        <v>52000.0</v>
      </c>
      <c r="G12" s="59">
        <v>5000000.0</v>
      </c>
      <c r="H12" s="59">
        <v>7000000.0</v>
      </c>
      <c r="I12" s="59">
        <v>7000000.0</v>
      </c>
      <c r="J12" s="59"/>
      <c r="K12" s="59">
        <v>2000000.0</v>
      </c>
      <c r="L12" s="59"/>
      <c r="M12" s="59"/>
      <c r="O12" s="269" t="str">
        <f t="shared" ref="O12:Q12" si="11">IF(ISBLANK(B12),"",B12/10000000)</f>
        <v>0.044</v>
      </c>
      <c r="P12" s="269" t="str">
        <f t="shared" si="11"/>
        <v>0.090</v>
      </c>
      <c r="Q12" s="269" t="str">
        <f t="shared" si="11"/>
        <v>0.047</v>
      </c>
      <c r="R12" s="269" t="str">
        <f t="shared" si="3"/>
        <v>0.500</v>
      </c>
      <c r="S12" s="269" t="str">
        <f t="shared" si="4"/>
        <v>0.700</v>
      </c>
      <c r="T12" s="59"/>
      <c r="V12" s="439" t="str">
        <f t="shared" si="5"/>
        <v>0%</v>
      </c>
    </row>
    <row r="13" ht="19.5" customHeight="1">
      <c r="A13" s="127" t="s">
        <v>2002</v>
      </c>
      <c r="B13" s="59">
        <v>9.0E7</v>
      </c>
      <c r="C13" s="59">
        <v>9.0E7</v>
      </c>
      <c r="D13" s="59">
        <v>1.1E8</v>
      </c>
      <c r="E13" s="297">
        <v>1.1E8</v>
      </c>
      <c r="F13" s="285"/>
      <c r="G13" s="59">
        <v>1.1E8</v>
      </c>
      <c r="H13" s="59">
        <v>1.5E8</v>
      </c>
      <c r="I13" s="59">
        <v>1.5E8</v>
      </c>
      <c r="J13" s="59"/>
      <c r="K13" s="59">
        <v>4.0E7</v>
      </c>
      <c r="L13" s="59"/>
      <c r="M13" s="59"/>
      <c r="O13" s="269" t="str">
        <f t="shared" ref="O13:Q13" si="12">IF(ISBLANK(B13),"",B13/10000000)</f>
        <v>9.000</v>
      </c>
      <c r="P13" s="269" t="str">
        <f t="shared" si="12"/>
        <v>9.000</v>
      </c>
      <c r="Q13" s="269" t="str">
        <f t="shared" si="12"/>
        <v>11.000</v>
      </c>
      <c r="R13" s="269" t="str">
        <f t="shared" si="3"/>
        <v>11.000</v>
      </c>
      <c r="S13" s="269" t="str">
        <f t="shared" si="4"/>
        <v>15.000</v>
      </c>
      <c r="T13" s="59"/>
      <c r="V13" s="439" t="str">
        <f t="shared" si="5"/>
        <v>0%</v>
      </c>
    </row>
    <row r="14" ht="19.5" customHeight="1">
      <c r="A14" s="127" t="s">
        <v>16470</v>
      </c>
      <c r="B14" s="59">
        <v>3174233.0</v>
      </c>
      <c r="C14" s="59">
        <v>1.1999644E7</v>
      </c>
      <c r="D14" s="59">
        <v>1.4995497E7</v>
      </c>
      <c r="E14" s="297">
        <v>4856047.0</v>
      </c>
      <c r="F14" s="285">
        <v>1028146.0</v>
      </c>
      <c r="G14" s="59">
        <v>8500000.0</v>
      </c>
      <c r="H14" s="59">
        <v>1.0E7</v>
      </c>
      <c r="I14" s="59">
        <v>8000000.0</v>
      </c>
      <c r="J14" s="59"/>
      <c r="K14" s="59"/>
      <c r="L14" s="59">
        <v>500000.0</v>
      </c>
      <c r="M14" s="59"/>
      <c r="O14" s="269" t="str">
        <f t="shared" ref="O14:Q14" si="13">IF(ISBLANK(B14),"",B14/10000000)</f>
        <v>0.317</v>
      </c>
      <c r="P14" s="269" t="str">
        <f t="shared" si="13"/>
        <v>1.200</v>
      </c>
      <c r="Q14" s="269" t="str">
        <f t="shared" si="13"/>
        <v>1.500</v>
      </c>
      <c r="R14" s="269" t="str">
        <f t="shared" si="3"/>
        <v>0.850</v>
      </c>
      <c r="S14" s="269" t="str">
        <f t="shared" si="4"/>
        <v>0.800</v>
      </c>
      <c r="T14" s="59"/>
      <c r="V14" s="439" t="str">
        <f t="shared" si="5"/>
        <v>-20%</v>
      </c>
    </row>
    <row r="15" ht="19.5" customHeight="1">
      <c r="A15" s="127" t="s">
        <v>16503</v>
      </c>
      <c r="B15" s="59">
        <v>5.78128E7</v>
      </c>
      <c r="C15" s="59">
        <v>6.4345385E7</v>
      </c>
      <c r="D15" s="59">
        <v>6.0147E7</v>
      </c>
      <c r="E15" s="297">
        <v>3.0105E7</v>
      </c>
      <c r="F15" s="285">
        <v>3.571421E7</v>
      </c>
      <c r="G15" s="59">
        <v>1.28326444E8</v>
      </c>
      <c r="H15" s="59">
        <v>1.83474312E8</v>
      </c>
      <c r="I15" s="59">
        <v>2.08890987E8</v>
      </c>
      <c r="J15" s="59"/>
      <c r="K15" s="59">
        <v>8.0564543E7</v>
      </c>
      <c r="L15" s="59"/>
      <c r="M15" s="59"/>
      <c r="O15" s="269" t="str">
        <f t="shared" ref="O15:Q15" si="14">IF(ISBLANK(B15),"",B15/10000000)</f>
        <v>5.781</v>
      </c>
      <c r="P15" s="269" t="str">
        <f t="shared" si="14"/>
        <v>6.435</v>
      </c>
      <c r="Q15" s="269" t="str">
        <f t="shared" si="14"/>
        <v>6.015</v>
      </c>
      <c r="R15" s="269" t="str">
        <f t="shared" si="3"/>
        <v>12.833</v>
      </c>
      <c r="S15" s="269" t="str">
        <f t="shared" si="4"/>
        <v>20.889</v>
      </c>
      <c r="T15" s="59"/>
      <c r="V15" s="439" t="str">
        <f t="shared" si="5"/>
        <v>14%</v>
      </c>
    </row>
    <row r="16" ht="19.5" customHeight="1">
      <c r="A16" s="127"/>
      <c r="B16" s="59"/>
      <c r="C16" s="59"/>
      <c r="D16" s="59"/>
      <c r="E16" s="297"/>
      <c r="F16" s="285"/>
      <c r="G16" s="59"/>
      <c r="H16" s="59"/>
      <c r="I16" s="59"/>
      <c r="J16" s="59"/>
      <c r="K16" s="59"/>
      <c r="L16" s="59"/>
      <c r="M16" s="59"/>
      <c r="O16" s="269" t="str">
        <f t="shared" ref="O16:Q16" si="15">IF(ISBLANK(B16),"",B16/10000000)</f>
        <v/>
      </c>
      <c r="P16" s="269" t="str">
        <f t="shared" si="15"/>
        <v/>
      </c>
      <c r="Q16" s="269" t="str">
        <f t="shared" si="15"/>
        <v/>
      </c>
      <c r="R16" s="269" t="str">
        <f t="shared" si="3"/>
        <v/>
      </c>
      <c r="S16" s="269" t="str">
        <f t="shared" si="4"/>
        <v/>
      </c>
      <c r="T16" s="59"/>
      <c r="V16" s="439"/>
    </row>
    <row r="17" ht="19.5" customHeight="1">
      <c r="A17" s="146" t="s">
        <v>15241</v>
      </c>
      <c r="B17" s="59">
        <v>1.194361556E9</v>
      </c>
      <c r="C17" s="59">
        <v>1.346033305E9</v>
      </c>
      <c r="D17" s="59">
        <v>1.37661207E9</v>
      </c>
      <c r="E17" s="297">
        <v>8.9006893E8</v>
      </c>
      <c r="F17" s="285">
        <v>5.03397764E8</v>
      </c>
      <c r="G17" s="59">
        <v>1.394450356E9</v>
      </c>
      <c r="H17" s="59">
        <v>1.670800218E9</v>
      </c>
      <c r="I17" s="59">
        <v>1.517082406E9</v>
      </c>
      <c r="J17" s="59"/>
      <c r="K17" s="59">
        <v>1.71536056E8</v>
      </c>
      <c r="L17" s="59">
        <v>4.8904006E7</v>
      </c>
      <c r="M17" s="59"/>
      <c r="O17" s="269" t="str">
        <f t="shared" ref="O17:Q17" si="16">IF(ISBLANK(B17),"",B17/10000000)</f>
        <v>119.436</v>
      </c>
      <c r="P17" s="269" t="str">
        <f t="shared" si="16"/>
        <v>134.603</v>
      </c>
      <c r="Q17" s="269" t="str">
        <f t="shared" si="16"/>
        <v>137.661</v>
      </c>
      <c r="R17" s="269" t="str">
        <f t="shared" si="3"/>
        <v>139.445</v>
      </c>
      <c r="S17" s="269" t="str">
        <f t="shared" si="4"/>
        <v>151.708</v>
      </c>
      <c r="T17" s="59"/>
      <c r="V17" s="439" t="str">
        <f>(I17-H17)/H17</f>
        <v>-9%</v>
      </c>
    </row>
    <row r="18" ht="19.5" customHeight="1">
      <c r="A18" s="127"/>
      <c r="B18" s="59"/>
      <c r="C18" s="59"/>
      <c r="D18" s="59"/>
      <c r="E18" s="297"/>
      <c r="F18" s="285"/>
      <c r="G18" s="59"/>
      <c r="H18" s="59"/>
      <c r="I18" s="59"/>
      <c r="J18" s="59"/>
      <c r="K18" s="59"/>
      <c r="L18" s="59"/>
      <c r="M18" s="59"/>
      <c r="O18" s="269" t="str">
        <f t="shared" ref="O18:Q18" si="17">IF(ISBLANK(B18),"",B18/10000000)</f>
        <v/>
      </c>
      <c r="P18" s="269" t="str">
        <f t="shared" si="17"/>
        <v/>
      </c>
      <c r="Q18" s="269" t="str">
        <f t="shared" si="17"/>
        <v/>
      </c>
      <c r="R18" s="269" t="str">
        <f t="shared" si="3"/>
        <v/>
      </c>
      <c r="S18" s="269" t="str">
        <f t="shared" si="4"/>
        <v/>
      </c>
      <c r="T18" s="59"/>
      <c r="V18" s="439"/>
    </row>
    <row r="19" ht="19.5" customHeight="1">
      <c r="A19" s="127" t="s">
        <v>16594</v>
      </c>
      <c r="B19" s="59"/>
      <c r="C19" s="59"/>
      <c r="D19" s="59"/>
      <c r="E19" s="297"/>
      <c r="F19" s="285"/>
      <c r="G19" s="59"/>
      <c r="H19" s="59"/>
      <c r="I19" s="59"/>
      <c r="J19" s="59"/>
      <c r="K19" s="59"/>
      <c r="L19" s="59"/>
      <c r="M19" s="59"/>
      <c r="O19" s="269" t="str">
        <f t="shared" ref="O19:Q19" si="18">IF(ISBLANK(B19),"",B19/10000000)</f>
        <v/>
      </c>
      <c r="P19" s="269" t="str">
        <f t="shared" si="18"/>
        <v/>
      </c>
      <c r="Q19" s="269" t="str">
        <f t="shared" si="18"/>
        <v/>
      </c>
      <c r="R19" s="269" t="str">
        <f t="shared" si="3"/>
        <v/>
      </c>
      <c r="S19" s="269" t="str">
        <f t="shared" si="4"/>
        <v/>
      </c>
      <c r="T19" s="59"/>
      <c r="V19" s="439"/>
    </row>
    <row r="20" ht="19.5" customHeight="1">
      <c r="A20" s="127" t="s">
        <v>16613</v>
      </c>
      <c r="B20" s="59">
        <v>2.74875045E8</v>
      </c>
      <c r="C20" s="59">
        <v>2.75188787E8</v>
      </c>
      <c r="D20" s="59">
        <v>3.26598224E8</v>
      </c>
      <c r="E20" s="297">
        <v>1.90132452E8</v>
      </c>
      <c r="F20" s="285">
        <v>1.33538263E8</v>
      </c>
      <c r="G20" s="59">
        <v>3.12105E8</v>
      </c>
      <c r="H20" s="59">
        <v>3.8475E8</v>
      </c>
      <c r="I20" s="59">
        <v>3.338E8</v>
      </c>
      <c r="J20" s="59"/>
      <c r="K20" s="59">
        <v>2.1695E7</v>
      </c>
      <c r="L20" s="59"/>
      <c r="M20" s="59"/>
      <c r="O20" s="269" t="str">
        <f t="shared" ref="O20:Q20" si="19">IF(ISBLANK(B20),"",B20/10000000)</f>
        <v>27.488</v>
      </c>
      <c r="P20" s="269" t="str">
        <f t="shared" si="19"/>
        <v>27.519</v>
      </c>
      <c r="Q20" s="269" t="str">
        <f t="shared" si="19"/>
        <v>32.660</v>
      </c>
      <c r="R20" s="269" t="str">
        <f t="shared" si="3"/>
        <v>31.211</v>
      </c>
      <c r="S20" s="269" t="str">
        <f t="shared" si="4"/>
        <v>33.380</v>
      </c>
      <c r="T20" s="59"/>
      <c r="V20" s="439" t="str">
        <f t="shared" ref="V20:V28" si="21">(I20-H20)/H20</f>
        <v>-13%</v>
      </c>
    </row>
    <row r="21" ht="19.5" customHeight="1">
      <c r="A21" s="127" t="s">
        <v>16645</v>
      </c>
      <c r="B21" s="59">
        <v>2032610.0</v>
      </c>
      <c r="C21" s="59">
        <v>2081655.0</v>
      </c>
      <c r="D21" s="59">
        <v>2851619.0</v>
      </c>
      <c r="E21" s="297">
        <v>1719294.0</v>
      </c>
      <c r="F21" s="285">
        <v>3453782.0</v>
      </c>
      <c r="G21" s="59">
        <v>3000000.0</v>
      </c>
      <c r="H21" s="59">
        <v>5420000.0</v>
      </c>
      <c r="I21" s="59">
        <v>5420000.0</v>
      </c>
      <c r="J21" s="59"/>
      <c r="K21" s="59">
        <v>2420000.0</v>
      </c>
      <c r="L21" s="59"/>
      <c r="M21" s="59"/>
      <c r="O21" s="269" t="str">
        <f t="shared" ref="O21:Q21" si="20">IF(ISBLANK(B21),"",B21/10000000)</f>
        <v>0.203</v>
      </c>
      <c r="P21" s="269" t="str">
        <f t="shared" si="20"/>
        <v>0.208</v>
      </c>
      <c r="Q21" s="269" t="str">
        <f t="shared" si="20"/>
        <v>0.285</v>
      </c>
      <c r="R21" s="269" t="str">
        <f t="shared" si="3"/>
        <v>0.300</v>
      </c>
      <c r="S21" s="269" t="str">
        <f t="shared" si="4"/>
        <v>0.542</v>
      </c>
      <c r="T21" s="59"/>
      <c r="V21" s="439" t="str">
        <f t="shared" si="21"/>
        <v>0%</v>
      </c>
    </row>
    <row r="22" ht="19.5" customHeight="1">
      <c r="A22" s="127" t="s">
        <v>16685</v>
      </c>
      <c r="B22" s="59">
        <v>9.1459942E7</v>
      </c>
      <c r="C22" s="59">
        <v>7.8001807E7</v>
      </c>
      <c r="D22" s="59">
        <v>8.9044401E7</v>
      </c>
      <c r="E22" s="297">
        <v>7.231507E7</v>
      </c>
      <c r="F22" s="285">
        <v>1.2750124E7</v>
      </c>
      <c r="G22" s="59">
        <v>9.738E7</v>
      </c>
      <c r="H22" s="59">
        <v>8.98025E7</v>
      </c>
      <c r="I22" s="59">
        <v>7.5842E7</v>
      </c>
      <c r="J22" s="59"/>
      <c r="K22" s="59"/>
      <c r="L22" s="59">
        <v>2.1538E7</v>
      </c>
      <c r="M22" s="59"/>
      <c r="O22" s="269" t="str">
        <f t="shared" ref="O22:Q22" si="22">IF(ISBLANK(B22),"",B22/10000000)</f>
        <v>9.146</v>
      </c>
      <c r="P22" s="269" t="str">
        <f t="shared" si="22"/>
        <v>7.800</v>
      </c>
      <c r="Q22" s="269" t="str">
        <f t="shared" si="22"/>
        <v>8.904</v>
      </c>
      <c r="R22" s="269" t="str">
        <f t="shared" si="3"/>
        <v>9.738</v>
      </c>
      <c r="S22" s="269" t="str">
        <f t="shared" si="4"/>
        <v>7.584</v>
      </c>
      <c r="T22" s="59"/>
      <c r="V22" s="439" t="str">
        <f t="shared" si="21"/>
        <v>-16%</v>
      </c>
    </row>
    <row r="23" ht="19.5" customHeight="1">
      <c r="A23" s="127" t="s">
        <v>16708</v>
      </c>
      <c r="B23" s="59">
        <v>578879.0</v>
      </c>
      <c r="C23" s="59">
        <v>839338.0</v>
      </c>
      <c r="D23" s="59">
        <v>358132.0</v>
      </c>
      <c r="E23" s="297">
        <v>140776.0</v>
      </c>
      <c r="F23" s="285">
        <v>148956.0</v>
      </c>
      <c r="G23" s="59">
        <v>1200000.0</v>
      </c>
      <c r="H23" s="59">
        <v>1517000.0</v>
      </c>
      <c r="I23" s="59">
        <v>1517000.0</v>
      </c>
      <c r="J23" s="59"/>
      <c r="K23" s="59">
        <v>317000.0</v>
      </c>
      <c r="L23" s="59"/>
      <c r="M23" s="59"/>
      <c r="O23" s="269" t="str">
        <f t="shared" ref="O23:Q23" si="23">IF(ISBLANK(B23),"",B23/10000000)</f>
        <v>0.058</v>
      </c>
      <c r="P23" s="269" t="str">
        <f t="shared" si="23"/>
        <v>0.084</v>
      </c>
      <c r="Q23" s="269" t="str">
        <f t="shared" si="23"/>
        <v>0.036</v>
      </c>
      <c r="R23" s="269" t="str">
        <f t="shared" si="3"/>
        <v>0.120</v>
      </c>
      <c r="S23" s="269" t="str">
        <f t="shared" si="4"/>
        <v>0.152</v>
      </c>
      <c r="T23" s="59"/>
      <c r="V23" s="439" t="str">
        <f t="shared" si="21"/>
        <v>0%</v>
      </c>
    </row>
    <row r="24" ht="19.5" customHeight="1">
      <c r="A24" s="127" t="s">
        <v>16739</v>
      </c>
      <c r="B24" s="59"/>
      <c r="C24" s="59">
        <v>1.5893812E7</v>
      </c>
      <c r="D24" s="59">
        <v>1.107525E7</v>
      </c>
      <c r="E24" s="297">
        <v>1.107525E7</v>
      </c>
      <c r="F24" s="285">
        <v>4989606.0</v>
      </c>
      <c r="G24" s="59">
        <v>2.5E7</v>
      </c>
      <c r="H24" s="59">
        <v>2.8E7</v>
      </c>
      <c r="I24" s="59">
        <v>2.8E7</v>
      </c>
      <c r="J24" s="59"/>
      <c r="K24" s="59">
        <v>3000000.0</v>
      </c>
      <c r="L24" s="59"/>
      <c r="M24" s="59"/>
      <c r="O24" s="269" t="str">
        <f t="shared" ref="O24:Q24" si="24">IF(ISBLANK(B24),"",B24/10000000)</f>
        <v/>
      </c>
      <c r="P24" s="269" t="str">
        <f t="shared" si="24"/>
        <v>1.589</v>
      </c>
      <c r="Q24" s="269" t="str">
        <f t="shared" si="24"/>
        <v>1.108</v>
      </c>
      <c r="R24" s="269" t="str">
        <f t="shared" si="3"/>
        <v>2.500</v>
      </c>
      <c r="S24" s="269" t="str">
        <f t="shared" si="4"/>
        <v>2.800</v>
      </c>
      <c r="T24" s="59"/>
      <c r="V24" s="439" t="str">
        <f t="shared" si="21"/>
        <v>0%</v>
      </c>
    </row>
    <row r="25" ht="19.5" customHeight="1">
      <c r="A25" s="127" t="s">
        <v>1991</v>
      </c>
      <c r="B25" s="59">
        <v>9160183.0</v>
      </c>
      <c r="C25" s="59">
        <v>9854101.0</v>
      </c>
      <c r="D25" s="59">
        <v>1.2441451E7</v>
      </c>
      <c r="E25" s="297">
        <v>1.2441451E7</v>
      </c>
      <c r="F25" s="285"/>
      <c r="G25" s="59">
        <v>2.0E7</v>
      </c>
      <c r="H25" s="59">
        <v>2.0E7</v>
      </c>
      <c r="I25" s="59">
        <v>2.0E7</v>
      </c>
      <c r="J25" s="59"/>
      <c r="K25" s="59"/>
      <c r="L25" s="59"/>
      <c r="M25" s="59"/>
      <c r="O25" s="269" t="str">
        <f t="shared" ref="O25:Q25" si="25">IF(ISBLANK(B25),"",B25/10000000)</f>
        <v>0.916</v>
      </c>
      <c r="P25" s="269" t="str">
        <f t="shared" si="25"/>
        <v>0.985</v>
      </c>
      <c r="Q25" s="269" t="str">
        <f t="shared" si="25"/>
        <v>1.244</v>
      </c>
      <c r="R25" s="269" t="str">
        <f t="shared" si="3"/>
        <v>2.000</v>
      </c>
      <c r="S25" s="269" t="str">
        <f t="shared" si="4"/>
        <v>2.000</v>
      </c>
      <c r="T25" s="59"/>
      <c r="V25" s="439" t="str">
        <f t="shared" si="21"/>
        <v>0%</v>
      </c>
    </row>
    <row r="26" ht="19.5" customHeight="1">
      <c r="A26" s="127" t="s">
        <v>16298</v>
      </c>
      <c r="B26" s="59">
        <v>854464.0</v>
      </c>
      <c r="C26" s="59">
        <v>1180183.0</v>
      </c>
      <c r="D26" s="59">
        <v>3596168.0</v>
      </c>
      <c r="E26" s="297">
        <v>1936585.0</v>
      </c>
      <c r="F26" s="285">
        <v>2080956.0</v>
      </c>
      <c r="G26" s="59">
        <v>3000000.0</v>
      </c>
      <c r="H26" s="59">
        <v>4000000.0</v>
      </c>
      <c r="I26" s="59">
        <v>4000000.0</v>
      </c>
      <c r="J26" s="59"/>
      <c r="K26" s="59">
        <v>1000000.0</v>
      </c>
      <c r="L26" s="59"/>
      <c r="M26" s="59"/>
      <c r="O26" s="269" t="str">
        <f t="shared" ref="O26:Q26" si="26">IF(ISBLANK(B26),"",B26/10000000)</f>
        <v>0.085</v>
      </c>
      <c r="P26" s="269" t="str">
        <f t="shared" si="26"/>
        <v>0.118</v>
      </c>
      <c r="Q26" s="269" t="str">
        <f t="shared" si="26"/>
        <v>0.360</v>
      </c>
      <c r="R26" s="269" t="str">
        <f t="shared" si="3"/>
        <v>0.300</v>
      </c>
      <c r="S26" s="269" t="str">
        <f t="shared" si="4"/>
        <v>0.400</v>
      </c>
      <c r="T26" s="59"/>
      <c r="V26" s="439" t="str">
        <f t="shared" si="21"/>
        <v>0%</v>
      </c>
    </row>
    <row r="27" ht="19.5" customHeight="1">
      <c r="A27" s="127" t="s">
        <v>16409</v>
      </c>
      <c r="B27" s="59">
        <v>172500.0</v>
      </c>
      <c r="C27" s="59">
        <v>180500.0</v>
      </c>
      <c r="D27" s="59">
        <v>300000.0</v>
      </c>
      <c r="E27" s="297">
        <v>151500.0</v>
      </c>
      <c r="F27" s="285"/>
      <c r="G27" s="59">
        <v>2500000.0</v>
      </c>
      <c r="H27" s="59">
        <v>4000000.0</v>
      </c>
      <c r="I27" s="59">
        <v>4000000.0</v>
      </c>
      <c r="J27" s="59"/>
      <c r="K27" s="59">
        <v>1500000.0</v>
      </c>
      <c r="L27" s="59"/>
      <c r="M27" s="59"/>
      <c r="O27" s="269" t="str">
        <f t="shared" ref="O27:Q27" si="27">IF(ISBLANK(B27),"",B27/10000000)</f>
        <v>0.017</v>
      </c>
      <c r="P27" s="269" t="str">
        <f t="shared" si="27"/>
        <v>0.018</v>
      </c>
      <c r="Q27" s="269" t="str">
        <f t="shared" si="27"/>
        <v>0.030</v>
      </c>
      <c r="R27" s="269" t="str">
        <f t="shared" si="3"/>
        <v>0.250</v>
      </c>
      <c r="S27" s="269" t="str">
        <f t="shared" si="4"/>
        <v>0.400</v>
      </c>
      <c r="T27" s="59"/>
      <c r="V27" s="439" t="str">
        <f t="shared" si="21"/>
        <v>0%</v>
      </c>
    </row>
    <row r="28" ht="19.5" customHeight="1">
      <c r="A28" s="127" t="s">
        <v>2002</v>
      </c>
      <c r="B28" s="59">
        <v>6.75E7</v>
      </c>
      <c r="C28" s="59">
        <v>7.0E7</v>
      </c>
      <c r="D28" s="59">
        <v>1.1E8</v>
      </c>
      <c r="E28" s="297">
        <v>1.1E8</v>
      </c>
      <c r="F28" s="285"/>
      <c r="G28" s="59">
        <v>1.1E8</v>
      </c>
      <c r="H28" s="59">
        <v>1.5E8</v>
      </c>
      <c r="I28" s="59">
        <v>1.5E8</v>
      </c>
      <c r="J28" s="59"/>
      <c r="K28" s="59">
        <v>4.0E7</v>
      </c>
      <c r="L28" s="59"/>
      <c r="M28" s="59"/>
      <c r="O28" s="269" t="str">
        <f t="shared" ref="O28:Q28" si="28">IF(ISBLANK(B28),"",B28/10000000)</f>
        <v>6.750</v>
      </c>
      <c r="P28" s="269" t="str">
        <f t="shared" si="28"/>
        <v>7.000</v>
      </c>
      <c r="Q28" s="269" t="str">
        <f t="shared" si="28"/>
        <v>11.000</v>
      </c>
      <c r="R28" s="269" t="str">
        <f t="shared" si="3"/>
        <v>11.000</v>
      </c>
      <c r="S28" s="269" t="str">
        <f t="shared" si="4"/>
        <v>15.000</v>
      </c>
      <c r="T28" s="59"/>
      <c r="V28" s="439" t="str">
        <f t="shared" si="21"/>
        <v>0%</v>
      </c>
    </row>
    <row r="29" ht="19.5" customHeight="1">
      <c r="A29" s="127"/>
      <c r="B29" s="59"/>
      <c r="C29" s="59"/>
      <c r="D29" s="59"/>
      <c r="E29" s="297"/>
      <c r="F29" s="285"/>
      <c r="G29" s="59"/>
      <c r="H29" s="59"/>
      <c r="I29" s="59"/>
      <c r="J29" s="59"/>
      <c r="K29" s="59"/>
      <c r="L29" s="59"/>
      <c r="M29" s="59"/>
      <c r="O29" s="269" t="str">
        <f t="shared" ref="O29:Q29" si="29">IF(ISBLANK(B29),"",B29/10000000)</f>
        <v/>
      </c>
      <c r="P29" s="269" t="str">
        <f t="shared" si="29"/>
        <v/>
      </c>
      <c r="Q29" s="269" t="str">
        <f t="shared" si="29"/>
        <v/>
      </c>
      <c r="R29" s="269" t="str">
        <f t="shared" si="3"/>
        <v/>
      </c>
      <c r="S29" s="269" t="str">
        <f t="shared" si="4"/>
        <v/>
      </c>
      <c r="T29" s="59"/>
      <c r="V29" s="439"/>
    </row>
    <row r="30" ht="19.5" customHeight="1">
      <c r="A30" s="146" t="s">
        <v>15411</v>
      </c>
      <c r="B30" s="59">
        <v>4.46633623E8</v>
      </c>
      <c r="C30" s="59">
        <v>4.53220183E8</v>
      </c>
      <c r="D30" s="59">
        <v>5.56265245E8</v>
      </c>
      <c r="E30" s="297">
        <v>3.99912378E8</v>
      </c>
      <c r="F30" s="285">
        <v>1.56961688E8</v>
      </c>
      <c r="G30" s="59">
        <v>5.74185E8</v>
      </c>
      <c r="H30" s="59">
        <v>6.874895E8</v>
      </c>
      <c r="I30" s="59">
        <v>6.22579E8</v>
      </c>
      <c r="J30" s="59"/>
      <c r="K30" s="59">
        <v>6.9932E7</v>
      </c>
      <c r="L30" s="59">
        <v>2.1538E7</v>
      </c>
      <c r="M30" s="59"/>
      <c r="O30" s="269" t="str">
        <f t="shared" ref="O30:Q30" si="30">IF(ISBLANK(B30),"",B30/10000000)</f>
        <v>44.663</v>
      </c>
      <c r="P30" s="269" t="str">
        <f t="shared" si="30"/>
        <v>45.322</v>
      </c>
      <c r="Q30" s="269" t="str">
        <f t="shared" si="30"/>
        <v>55.627</v>
      </c>
      <c r="R30" s="269" t="str">
        <f t="shared" si="3"/>
        <v>57.419</v>
      </c>
      <c r="S30" s="269" t="str">
        <f t="shared" si="4"/>
        <v>62.258</v>
      </c>
      <c r="T30" s="59"/>
      <c r="V30" s="439" t="str">
        <f>(I30-H30)/H30</f>
        <v>-9%</v>
      </c>
    </row>
    <row r="31" ht="19.5" customHeight="1">
      <c r="A31" s="127"/>
      <c r="B31" s="59"/>
      <c r="C31" s="59"/>
      <c r="D31" s="59"/>
      <c r="E31" s="297"/>
      <c r="F31" s="285"/>
      <c r="G31" s="59"/>
      <c r="H31" s="59"/>
      <c r="I31" s="59"/>
      <c r="J31" s="59"/>
      <c r="K31" s="59"/>
      <c r="L31" s="59"/>
      <c r="M31" s="59"/>
      <c r="O31" s="269" t="str">
        <f t="shared" ref="O31:Q31" si="31">IF(ISBLANK(B31),"",B31/10000000)</f>
        <v/>
      </c>
      <c r="P31" s="269" t="str">
        <f t="shared" si="31"/>
        <v/>
      </c>
      <c r="Q31" s="269" t="str">
        <f t="shared" si="31"/>
        <v/>
      </c>
      <c r="R31" s="269" t="str">
        <f t="shared" si="3"/>
        <v/>
      </c>
      <c r="S31" s="269" t="str">
        <f t="shared" si="4"/>
        <v/>
      </c>
      <c r="T31" s="59"/>
      <c r="V31" s="439"/>
    </row>
    <row r="32" ht="19.5" customHeight="1">
      <c r="A32" s="127" t="s">
        <v>2034</v>
      </c>
      <c r="B32" s="59"/>
      <c r="C32" s="59"/>
      <c r="D32" s="59"/>
      <c r="E32" s="297"/>
      <c r="F32" s="285"/>
      <c r="G32" s="59"/>
      <c r="H32" s="59"/>
      <c r="I32" s="59"/>
      <c r="J32" s="59"/>
      <c r="K32" s="59"/>
      <c r="L32" s="59"/>
      <c r="M32" s="59"/>
      <c r="O32" s="269" t="str">
        <f t="shared" ref="O32:Q32" si="32">IF(ISBLANK(B32),"",B32/10000000)</f>
        <v/>
      </c>
      <c r="P32" s="269" t="str">
        <f t="shared" si="32"/>
        <v/>
      </c>
      <c r="Q32" s="269" t="str">
        <f t="shared" si="32"/>
        <v/>
      </c>
      <c r="R32" s="269" t="str">
        <f t="shared" si="3"/>
        <v/>
      </c>
      <c r="S32" s="269" t="str">
        <f t="shared" si="4"/>
        <v/>
      </c>
      <c r="T32" s="59"/>
      <c r="V32" s="439"/>
    </row>
    <row r="33" ht="19.5" customHeight="1">
      <c r="A33" s="127" t="s">
        <v>16982</v>
      </c>
      <c r="B33" s="59">
        <v>3.3668472E7</v>
      </c>
      <c r="C33" s="59">
        <v>4.0155858E7</v>
      </c>
      <c r="D33" s="59">
        <v>3.9443397E7</v>
      </c>
      <c r="E33" s="297">
        <v>2.8687078E7</v>
      </c>
      <c r="F33" s="285">
        <v>1.8059557E7</v>
      </c>
      <c r="G33" s="59">
        <v>4.815E7</v>
      </c>
      <c r="H33" s="59">
        <v>5.65E7</v>
      </c>
      <c r="I33" s="59">
        <v>4.82E7</v>
      </c>
      <c r="J33" s="59"/>
      <c r="K33" s="59">
        <v>50000.0</v>
      </c>
      <c r="L33" s="59"/>
      <c r="M33" s="59"/>
      <c r="O33" s="269" t="str">
        <f t="shared" ref="O33:Q33" si="33">IF(ISBLANK(B33),"",B33/10000000)</f>
        <v>3.367</v>
      </c>
      <c r="P33" s="269" t="str">
        <f t="shared" si="33"/>
        <v>4.016</v>
      </c>
      <c r="Q33" s="269" t="str">
        <f t="shared" si="33"/>
        <v>3.944</v>
      </c>
      <c r="R33" s="269" t="str">
        <f t="shared" si="3"/>
        <v>4.815</v>
      </c>
      <c r="S33" s="269" t="str">
        <f t="shared" si="4"/>
        <v>4.820</v>
      </c>
      <c r="T33" s="59"/>
      <c r="V33" s="439" t="str">
        <f>(I33-H33)/H33</f>
        <v>-15%</v>
      </c>
    </row>
    <row r="34" ht="50.25" customHeight="1">
      <c r="A34" s="127"/>
      <c r="B34" s="59"/>
      <c r="C34" s="59"/>
      <c r="D34" s="59"/>
      <c r="E34" s="297"/>
      <c r="F34" s="285"/>
      <c r="G34" s="59"/>
      <c r="H34" s="59"/>
      <c r="I34" s="59"/>
      <c r="J34" s="59"/>
      <c r="K34" s="59"/>
      <c r="L34" s="59"/>
      <c r="M34" s="59"/>
      <c r="O34" s="269" t="str">
        <f t="shared" ref="O34:Q34" si="34">IF(ISBLANK(B34),"",B34/10000000)</f>
        <v/>
      </c>
      <c r="P34" s="269" t="str">
        <f t="shared" si="34"/>
        <v/>
      </c>
      <c r="Q34" s="269" t="str">
        <f t="shared" si="34"/>
        <v/>
      </c>
      <c r="R34" s="269" t="str">
        <f t="shared" si="3"/>
        <v/>
      </c>
      <c r="S34" s="269" t="str">
        <f t="shared" si="4"/>
        <v/>
      </c>
      <c r="T34" s="59"/>
      <c r="V34" s="439"/>
    </row>
    <row r="35" ht="19.5" customHeight="1">
      <c r="A35" s="146" t="s">
        <v>17068</v>
      </c>
      <c r="B35" s="59">
        <v>3.3668472E7</v>
      </c>
      <c r="C35" s="59">
        <v>4.0155858E7</v>
      </c>
      <c r="D35" s="59">
        <v>3.9443397E7</v>
      </c>
      <c r="E35" s="297">
        <v>2.8687078E7</v>
      </c>
      <c r="F35" s="285">
        <v>1.8059557E7</v>
      </c>
      <c r="G35" s="59">
        <v>4.815E7</v>
      </c>
      <c r="H35" s="59">
        <v>5.65E7</v>
      </c>
      <c r="I35" s="59">
        <v>4.82E7</v>
      </c>
      <c r="J35" s="59"/>
      <c r="K35" s="59">
        <v>50000.0</v>
      </c>
      <c r="L35" s="59"/>
      <c r="M35" s="59"/>
      <c r="O35" s="269" t="str">
        <f t="shared" ref="O35:Q35" si="35">IF(ISBLANK(B35),"",B35/10000000)</f>
        <v>3.367</v>
      </c>
      <c r="P35" s="269" t="str">
        <f t="shared" si="35"/>
        <v>4.016</v>
      </c>
      <c r="Q35" s="269" t="str">
        <f t="shared" si="35"/>
        <v>3.944</v>
      </c>
      <c r="R35" s="269" t="str">
        <f t="shared" si="3"/>
        <v>4.815</v>
      </c>
      <c r="S35" s="269" t="str">
        <f t="shared" si="4"/>
        <v>4.820</v>
      </c>
      <c r="T35" s="59"/>
      <c r="V35" s="439" t="str">
        <f>(I35-H35)/H35</f>
        <v>-15%</v>
      </c>
    </row>
    <row r="36" ht="19.5" customHeight="1">
      <c r="A36" s="146"/>
      <c r="B36" s="59"/>
      <c r="C36" s="59"/>
      <c r="D36" s="59"/>
      <c r="E36" s="297"/>
      <c r="F36" s="285"/>
      <c r="G36" s="59"/>
      <c r="H36" s="59"/>
      <c r="I36" s="59"/>
      <c r="J36" s="59"/>
      <c r="K36" s="59"/>
      <c r="L36" s="59"/>
      <c r="M36" s="59"/>
      <c r="O36" s="269" t="str">
        <f t="shared" ref="O36:Q36" si="36">IF(ISBLANK(B36),"",B36/10000000)</f>
        <v/>
      </c>
      <c r="P36" s="269" t="str">
        <f t="shared" si="36"/>
        <v/>
      </c>
      <c r="Q36" s="269" t="str">
        <f t="shared" si="36"/>
        <v/>
      </c>
      <c r="R36" s="269" t="str">
        <f t="shared" si="3"/>
        <v/>
      </c>
      <c r="S36" s="269" t="str">
        <f t="shared" si="4"/>
        <v/>
      </c>
      <c r="T36" s="59"/>
      <c r="V36" s="439"/>
    </row>
    <row r="37" ht="19.5" customHeight="1">
      <c r="A37" s="127" t="s">
        <v>17137</v>
      </c>
      <c r="B37" s="59"/>
      <c r="C37" s="59"/>
      <c r="D37" s="59"/>
      <c r="E37" s="297"/>
      <c r="F37" s="285"/>
      <c r="G37" s="59"/>
      <c r="H37" s="59"/>
      <c r="I37" s="59"/>
      <c r="J37" s="59"/>
      <c r="K37" s="59"/>
      <c r="L37" s="59"/>
      <c r="M37" s="59"/>
      <c r="O37" s="269" t="str">
        <f t="shared" ref="O37:Q37" si="37">IF(ISBLANK(B37),"",B37/10000000)</f>
        <v/>
      </c>
      <c r="P37" s="269" t="str">
        <f t="shared" si="37"/>
        <v/>
      </c>
      <c r="Q37" s="269" t="str">
        <f t="shared" si="37"/>
        <v/>
      </c>
      <c r="R37" s="269" t="str">
        <f t="shared" si="3"/>
        <v/>
      </c>
      <c r="S37" s="269" t="str">
        <f t="shared" si="4"/>
        <v/>
      </c>
      <c r="T37" s="59"/>
      <c r="V37" s="439"/>
    </row>
    <row r="38" ht="19.5" customHeight="1">
      <c r="A38" s="127" t="s">
        <v>17170</v>
      </c>
      <c r="B38" s="59">
        <v>3.2495545E7</v>
      </c>
      <c r="C38" s="59">
        <v>1.5004978E7</v>
      </c>
      <c r="D38" s="59">
        <v>1.7002182E7</v>
      </c>
      <c r="E38" s="297">
        <v>9321592.0</v>
      </c>
      <c r="F38" s="285">
        <v>8496390.0</v>
      </c>
      <c r="G38" s="59">
        <v>2.4005E7</v>
      </c>
      <c r="H38" s="59">
        <v>4.5E7</v>
      </c>
      <c r="I38" s="59">
        <v>3.84E7</v>
      </c>
      <c r="J38" s="59"/>
      <c r="K38" s="59">
        <v>1.4395E7</v>
      </c>
      <c r="L38" s="59"/>
      <c r="M38" s="59"/>
      <c r="O38" s="269" t="str">
        <f t="shared" ref="O38:Q38" si="38">IF(ISBLANK(B38),"",B38/10000000)</f>
        <v>3.250</v>
      </c>
      <c r="P38" s="269" t="str">
        <f t="shared" si="38"/>
        <v>1.500</v>
      </c>
      <c r="Q38" s="269" t="str">
        <f t="shared" si="38"/>
        <v>1.700</v>
      </c>
      <c r="R38" s="269" t="str">
        <f t="shared" si="3"/>
        <v>2.401</v>
      </c>
      <c r="S38" s="269" t="str">
        <f t="shared" si="4"/>
        <v>3.840</v>
      </c>
      <c r="T38" s="59"/>
      <c r="V38" s="439" t="str">
        <f t="shared" ref="V38:V39" si="40">(I38-H38)/H38</f>
        <v>-15%</v>
      </c>
    </row>
    <row r="39" ht="19.5" customHeight="1">
      <c r="A39" s="127" t="s">
        <v>17219</v>
      </c>
      <c r="B39" s="59">
        <v>6.2075893E7</v>
      </c>
      <c r="C39" s="59">
        <v>5.5972426E7</v>
      </c>
      <c r="D39" s="59">
        <v>9.3759365E7</v>
      </c>
      <c r="E39" s="297">
        <v>3.9098576E7</v>
      </c>
      <c r="F39" s="285">
        <v>7.3009617E7</v>
      </c>
      <c r="G39" s="59">
        <v>1.1033E8</v>
      </c>
      <c r="H39" s="59">
        <v>1.54E8</v>
      </c>
      <c r="I39" s="59">
        <v>1.232E8</v>
      </c>
      <c r="J39" s="59"/>
      <c r="K39" s="59">
        <v>1.287E7</v>
      </c>
      <c r="L39" s="59"/>
      <c r="M39" s="59"/>
      <c r="O39" s="269" t="str">
        <f t="shared" ref="O39:Q39" si="39">IF(ISBLANK(B39),"",B39/10000000)</f>
        <v>6.208</v>
      </c>
      <c r="P39" s="269" t="str">
        <f t="shared" si="39"/>
        <v>5.597</v>
      </c>
      <c r="Q39" s="269" t="str">
        <f t="shared" si="39"/>
        <v>9.376</v>
      </c>
      <c r="R39" s="269" t="str">
        <f t="shared" si="3"/>
        <v>11.033</v>
      </c>
      <c r="S39" s="269" t="str">
        <f t="shared" si="4"/>
        <v>12.320</v>
      </c>
      <c r="T39" s="59"/>
      <c r="V39" s="439" t="str">
        <f t="shared" si="40"/>
        <v>-20%</v>
      </c>
    </row>
    <row r="40" ht="35.25" customHeight="1">
      <c r="A40" s="127"/>
      <c r="B40" s="59"/>
      <c r="C40" s="59"/>
      <c r="D40" s="59"/>
      <c r="E40" s="297"/>
      <c r="F40" s="285"/>
      <c r="G40" s="59"/>
      <c r="H40" s="59"/>
      <c r="I40" s="59"/>
      <c r="J40" s="59"/>
      <c r="K40" s="59"/>
      <c r="L40" s="59"/>
      <c r="M40" s="59"/>
      <c r="O40" s="269" t="str">
        <f t="shared" ref="O40:Q40" si="41">IF(ISBLANK(B40),"",B40/10000000)</f>
        <v/>
      </c>
      <c r="P40" s="269" t="str">
        <f t="shared" si="41"/>
        <v/>
      </c>
      <c r="Q40" s="269" t="str">
        <f t="shared" si="41"/>
        <v/>
      </c>
      <c r="R40" s="269" t="str">
        <f t="shared" si="3"/>
        <v/>
      </c>
      <c r="S40" s="269" t="str">
        <f t="shared" si="4"/>
        <v/>
      </c>
      <c r="T40" s="59"/>
      <c r="V40" s="439"/>
    </row>
    <row r="41" ht="34.5" customHeight="1">
      <c r="A41" s="146" t="s">
        <v>17316</v>
      </c>
      <c r="B41" s="59">
        <v>9.4571438E7</v>
      </c>
      <c r="C41" s="59">
        <v>7.0977404E7</v>
      </c>
      <c r="D41" s="59">
        <v>1.10761547E8</v>
      </c>
      <c r="E41" s="297">
        <v>4.8420168E7</v>
      </c>
      <c r="F41" s="285">
        <v>8.1506007E7</v>
      </c>
      <c r="G41" s="59">
        <v>1.34335E8</v>
      </c>
      <c r="H41" s="59">
        <v>1.99E8</v>
      </c>
      <c r="I41" s="59">
        <v>1.616E8</v>
      </c>
      <c r="J41" s="59"/>
      <c r="K41" s="59">
        <v>2.7265E7</v>
      </c>
      <c r="L41" s="59"/>
      <c r="M41" s="59"/>
      <c r="O41" s="269" t="str">
        <f t="shared" ref="O41:Q41" si="42">IF(ISBLANK(B41),"",B41/10000000)</f>
        <v>9.457</v>
      </c>
      <c r="P41" s="269" t="str">
        <f t="shared" si="42"/>
        <v>7.098</v>
      </c>
      <c r="Q41" s="269" t="str">
        <f t="shared" si="42"/>
        <v>11.076</v>
      </c>
      <c r="R41" s="269" t="str">
        <f t="shared" si="3"/>
        <v>13.434</v>
      </c>
      <c r="S41" s="269" t="str">
        <f t="shared" si="4"/>
        <v>16.160</v>
      </c>
      <c r="T41" s="59"/>
      <c r="V41" s="439" t="str">
        <f>(I41-H41)/H41</f>
        <v>-19%</v>
      </c>
    </row>
    <row r="42" ht="19.5" customHeight="1">
      <c r="A42" s="146"/>
      <c r="B42" s="59"/>
      <c r="C42" s="59"/>
      <c r="D42" s="59"/>
      <c r="E42" s="297"/>
      <c r="F42" s="285"/>
      <c r="G42" s="59"/>
      <c r="H42" s="59"/>
      <c r="I42" s="59"/>
      <c r="J42" s="59"/>
      <c r="K42" s="59"/>
      <c r="L42" s="59"/>
      <c r="M42" s="59"/>
      <c r="O42" s="269" t="str">
        <f t="shared" ref="O42:Q42" si="43">IF(ISBLANK(B42),"",B42/10000000)</f>
        <v/>
      </c>
      <c r="P42" s="269" t="str">
        <f t="shared" si="43"/>
        <v/>
      </c>
      <c r="Q42" s="269" t="str">
        <f t="shared" si="43"/>
        <v/>
      </c>
      <c r="R42" s="269" t="str">
        <f t="shared" si="3"/>
        <v/>
      </c>
      <c r="S42" s="269" t="str">
        <f t="shared" si="4"/>
        <v/>
      </c>
      <c r="T42" s="59"/>
      <c r="V42" s="439"/>
    </row>
    <row r="43" ht="19.5" customHeight="1">
      <c r="A43" s="127" t="s">
        <v>2050</v>
      </c>
      <c r="B43" s="59">
        <v>3.984103E7</v>
      </c>
      <c r="C43" s="59">
        <v>5.1914202E7</v>
      </c>
      <c r="D43" s="59">
        <v>3.9345732E7</v>
      </c>
      <c r="E43" s="297">
        <v>2.8675781E7</v>
      </c>
      <c r="F43" s="285">
        <v>1.5859233E7</v>
      </c>
      <c r="G43" s="59">
        <v>4.2585E7</v>
      </c>
      <c r="H43" s="59">
        <v>5.55E7</v>
      </c>
      <c r="I43" s="59">
        <v>4.44E7</v>
      </c>
      <c r="J43" s="59"/>
      <c r="K43" s="59">
        <v>1815000.0</v>
      </c>
      <c r="L43" s="59"/>
      <c r="M43" s="59"/>
      <c r="O43" s="269" t="str">
        <f t="shared" ref="O43:Q43" si="44">IF(ISBLANK(B43),"",B43/10000000)</f>
        <v>3.984</v>
      </c>
      <c r="P43" s="269" t="str">
        <f t="shared" si="44"/>
        <v>5.191</v>
      </c>
      <c r="Q43" s="269" t="str">
        <f t="shared" si="44"/>
        <v>3.935</v>
      </c>
      <c r="R43" s="269" t="str">
        <f t="shared" si="3"/>
        <v>4.259</v>
      </c>
      <c r="S43" s="269" t="str">
        <f t="shared" si="4"/>
        <v>4.440</v>
      </c>
      <c r="T43" s="59"/>
      <c r="V43" s="439" t="str">
        <f t="shared" ref="V43:V47" si="46">(I43-H43)/H43</f>
        <v>-20%</v>
      </c>
    </row>
    <row r="44" ht="19.5" customHeight="1">
      <c r="A44" s="127" t="s">
        <v>2056</v>
      </c>
      <c r="B44" s="59">
        <v>1.4959752E7</v>
      </c>
      <c r="C44" s="59">
        <v>1.2001344E7</v>
      </c>
      <c r="D44" s="59">
        <v>2.0464335E7</v>
      </c>
      <c r="E44" s="297">
        <v>1.1782601E7</v>
      </c>
      <c r="F44" s="285">
        <v>7841959.0</v>
      </c>
      <c r="G44" s="59">
        <v>2.2695E7</v>
      </c>
      <c r="H44" s="59">
        <v>3.6475E7</v>
      </c>
      <c r="I44" s="59">
        <v>2.918E7</v>
      </c>
      <c r="J44" s="59"/>
      <c r="K44" s="59">
        <v>6485000.0</v>
      </c>
      <c r="L44" s="59"/>
      <c r="M44" s="59"/>
      <c r="O44" s="269" t="str">
        <f t="shared" ref="O44:Q44" si="45">IF(ISBLANK(B44),"",B44/10000000)</f>
        <v>1.496</v>
      </c>
      <c r="P44" s="269" t="str">
        <f t="shared" si="45"/>
        <v>1.200</v>
      </c>
      <c r="Q44" s="269" t="str">
        <f t="shared" si="45"/>
        <v>2.046</v>
      </c>
      <c r="R44" s="269" t="str">
        <f t="shared" si="3"/>
        <v>2.270</v>
      </c>
      <c r="S44" s="269" t="str">
        <f t="shared" si="4"/>
        <v>2.918</v>
      </c>
      <c r="T44" s="59"/>
      <c r="V44" s="439" t="str">
        <f t="shared" si="46"/>
        <v>-20%</v>
      </c>
    </row>
    <row r="45" ht="19.5" customHeight="1">
      <c r="A45" s="127" t="s">
        <v>2060</v>
      </c>
      <c r="B45" s="59">
        <v>3.5478264E7</v>
      </c>
      <c r="C45" s="59">
        <v>5.2188077E7</v>
      </c>
      <c r="D45" s="59">
        <v>4.9500584E7</v>
      </c>
      <c r="E45" s="297">
        <v>1.6126872E7</v>
      </c>
      <c r="F45" s="285">
        <v>1.5123816E7</v>
      </c>
      <c r="G45" s="59">
        <v>4.76E7</v>
      </c>
      <c r="H45" s="59">
        <v>7.475E7</v>
      </c>
      <c r="I45" s="59">
        <v>5.98E7</v>
      </c>
      <c r="J45" s="59"/>
      <c r="K45" s="59">
        <v>1.22E7</v>
      </c>
      <c r="L45" s="59"/>
      <c r="M45" s="59"/>
      <c r="O45" s="269" t="str">
        <f t="shared" ref="O45:Q45" si="47">IF(ISBLANK(B45),"",B45/10000000)</f>
        <v>3.548</v>
      </c>
      <c r="P45" s="269" t="str">
        <f t="shared" si="47"/>
        <v>5.219</v>
      </c>
      <c r="Q45" s="269" t="str">
        <f t="shared" si="47"/>
        <v>4.950</v>
      </c>
      <c r="R45" s="269" t="str">
        <f t="shared" si="3"/>
        <v>4.760</v>
      </c>
      <c r="S45" s="269" t="str">
        <f t="shared" si="4"/>
        <v>5.980</v>
      </c>
      <c r="T45" s="59"/>
      <c r="V45" s="439" t="str">
        <f t="shared" si="46"/>
        <v>-20%</v>
      </c>
    </row>
    <row r="46" ht="19.5" customHeight="1">
      <c r="A46" s="127" t="s">
        <v>2068</v>
      </c>
      <c r="B46" s="59">
        <v>2.6762919E7</v>
      </c>
      <c r="C46" s="59">
        <v>2.7922712E7</v>
      </c>
      <c r="D46" s="59">
        <v>4.237267E7</v>
      </c>
      <c r="E46" s="297">
        <v>2.618492E7</v>
      </c>
      <c r="F46" s="285">
        <v>628550.0</v>
      </c>
      <c r="G46" s="59">
        <v>3.621E7</v>
      </c>
      <c r="H46" s="59">
        <v>4.77E7</v>
      </c>
      <c r="I46" s="59">
        <v>3.816E7</v>
      </c>
      <c r="J46" s="59"/>
      <c r="K46" s="59">
        <v>1950000.0</v>
      </c>
      <c r="L46" s="59"/>
      <c r="M46" s="59"/>
      <c r="O46" s="269" t="str">
        <f t="shared" ref="O46:Q46" si="48">IF(ISBLANK(B46),"",B46/10000000)</f>
        <v>2.676</v>
      </c>
      <c r="P46" s="269" t="str">
        <f t="shared" si="48"/>
        <v>2.792</v>
      </c>
      <c r="Q46" s="269" t="str">
        <f t="shared" si="48"/>
        <v>4.237</v>
      </c>
      <c r="R46" s="269" t="str">
        <f t="shared" si="3"/>
        <v>3.621</v>
      </c>
      <c r="S46" s="269" t="str">
        <f t="shared" si="4"/>
        <v>3.816</v>
      </c>
      <c r="T46" s="59"/>
      <c r="V46" s="439" t="str">
        <f t="shared" si="46"/>
        <v>-20%</v>
      </c>
    </row>
    <row r="47" ht="19.5" customHeight="1">
      <c r="A47" s="208" t="s">
        <v>2073</v>
      </c>
      <c r="B47" s="59">
        <v>4602319.0</v>
      </c>
      <c r="C47" s="59">
        <v>3669717.0</v>
      </c>
      <c r="D47" s="59">
        <v>5327382.0</v>
      </c>
      <c r="E47" s="297">
        <v>1043892.0</v>
      </c>
      <c r="F47" s="285">
        <v>369816.0</v>
      </c>
      <c r="G47" s="59">
        <v>5525000.0</v>
      </c>
      <c r="H47" s="59">
        <v>1.298E7</v>
      </c>
      <c r="I47" s="59">
        <v>1.0384E7</v>
      </c>
      <c r="J47" s="59"/>
      <c r="K47" s="59">
        <v>4859000.0</v>
      </c>
      <c r="L47" s="59"/>
      <c r="M47" s="59"/>
      <c r="O47" s="269" t="str">
        <f t="shared" ref="O47:Q47" si="49">IF(ISBLANK(B47),"",B47/10000000)</f>
        <v>0.460</v>
      </c>
      <c r="P47" s="269" t="str">
        <f t="shared" si="49"/>
        <v>0.367</v>
      </c>
      <c r="Q47" s="269" t="str">
        <f t="shared" si="49"/>
        <v>0.533</v>
      </c>
      <c r="R47" s="269" t="str">
        <f t="shared" si="3"/>
        <v>0.553</v>
      </c>
      <c r="S47" s="269" t="str">
        <f t="shared" si="4"/>
        <v>1.038</v>
      </c>
      <c r="T47" s="59"/>
      <c r="V47" s="439" t="str">
        <f t="shared" si="46"/>
        <v>-20%</v>
      </c>
    </row>
    <row r="48" ht="19.5" customHeight="1">
      <c r="A48" s="127"/>
      <c r="B48" s="59"/>
      <c r="C48" s="59"/>
      <c r="D48" s="59"/>
      <c r="E48" s="297"/>
      <c r="F48" s="285"/>
      <c r="G48" s="59"/>
      <c r="H48" s="59"/>
      <c r="I48" s="59"/>
      <c r="J48" s="59"/>
      <c r="K48" s="59"/>
      <c r="L48" s="59"/>
      <c r="M48" s="59"/>
      <c r="O48" s="269" t="str">
        <f t="shared" ref="O48:Q48" si="50">IF(ISBLANK(B48),"",B48/10000000)</f>
        <v/>
      </c>
      <c r="P48" s="269" t="str">
        <f t="shared" si="50"/>
        <v/>
      </c>
      <c r="Q48" s="269" t="str">
        <f t="shared" si="50"/>
        <v/>
      </c>
      <c r="R48" s="269" t="str">
        <f t="shared" si="3"/>
        <v/>
      </c>
      <c r="S48" s="269" t="str">
        <f t="shared" si="4"/>
        <v/>
      </c>
      <c r="T48" s="59"/>
      <c r="V48" s="439"/>
    </row>
    <row r="49" ht="19.5" customHeight="1">
      <c r="A49" s="127" t="s">
        <v>2078</v>
      </c>
      <c r="B49" s="59">
        <v>6.98794E8</v>
      </c>
      <c r="C49" s="59">
        <v>1.387584E9</v>
      </c>
      <c r="D49" s="59">
        <v>1.633024639E9</v>
      </c>
      <c r="E49" s="297">
        <v>1.633024639E9</v>
      </c>
      <c r="F49" s="285"/>
      <c r="G49" s="59">
        <v>1.98128E9</v>
      </c>
      <c r="H49" s="59">
        <v>2.11965E9</v>
      </c>
      <c r="I49" s="59">
        <v>2.25182E9</v>
      </c>
      <c r="J49" s="59"/>
      <c r="K49" s="59">
        <v>2.7054E8</v>
      </c>
      <c r="L49" s="59"/>
      <c r="M49" s="59"/>
      <c r="O49" s="269" t="str">
        <f t="shared" ref="O49:Q49" si="51">IF(ISBLANK(B49),"",B49/10000000)</f>
        <v>69.879</v>
      </c>
      <c r="P49" s="269" t="str">
        <f t="shared" si="51"/>
        <v>138.758</v>
      </c>
      <c r="Q49" s="269" t="str">
        <f t="shared" si="51"/>
        <v>163.302</v>
      </c>
      <c r="R49" s="269" t="str">
        <f t="shared" si="3"/>
        <v>198.128</v>
      </c>
      <c r="S49" s="269" t="str">
        <f t="shared" si="4"/>
        <v>225.182</v>
      </c>
      <c r="T49" s="59"/>
      <c r="V49" s="439" t="str">
        <f>(I49-H49)/H49</f>
        <v>6%</v>
      </c>
    </row>
    <row r="50" ht="19.5" customHeight="1">
      <c r="A50" s="127"/>
      <c r="B50" s="59"/>
      <c r="C50" s="59"/>
      <c r="D50" s="59"/>
      <c r="E50" s="297"/>
      <c r="F50" s="285"/>
      <c r="G50" s="59"/>
      <c r="H50" s="59"/>
      <c r="I50" s="59"/>
      <c r="J50" s="59"/>
      <c r="K50" s="59"/>
      <c r="L50" s="59"/>
      <c r="M50" s="59"/>
      <c r="O50" s="269" t="str">
        <f t="shared" ref="O50:Q50" si="52">IF(ISBLANK(B50),"",B50/10000000)</f>
        <v/>
      </c>
      <c r="P50" s="269" t="str">
        <f t="shared" si="52"/>
        <v/>
      </c>
      <c r="Q50" s="269" t="str">
        <f t="shared" si="52"/>
        <v/>
      </c>
      <c r="R50" s="269" t="str">
        <f t="shared" si="3"/>
        <v/>
      </c>
      <c r="S50" s="269" t="str">
        <f t="shared" si="4"/>
        <v/>
      </c>
      <c r="T50" s="59"/>
      <c r="V50" s="439"/>
    </row>
    <row r="51" ht="19.5" customHeight="1">
      <c r="A51" s="435" t="s">
        <v>15485</v>
      </c>
      <c r="B51" s="237">
        <v>2.589673373E9</v>
      </c>
      <c r="C51" s="237">
        <v>3.445666802E9</v>
      </c>
      <c r="D51" s="237">
        <v>3.873117601E9</v>
      </c>
      <c r="E51" s="423">
        <v>3.083927259E9</v>
      </c>
      <c r="F51" s="329">
        <v>7.99748391E8</v>
      </c>
      <c r="G51" s="237">
        <v>4.287015356E9</v>
      </c>
      <c r="H51" s="237">
        <v>4.960844718E9</v>
      </c>
      <c r="I51" s="237">
        <v>4.783205406E9</v>
      </c>
      <c r="J51" s="237"/>
      <c r="K51" s="237">
        <v>5.66632056E8</v>
      </c>
      <c r="L51" s="237">
        <v>7.0442006E7</v>
      </c>
      <c r="M51" s="237"/>
      <c r="N51" s="242"/>
      <c r="O51" s="448" t="str">
        <f t="shared" ref="O51:Q51" si="53">IF(ISBLANK(B51),"",B51/10000000)</f>
        <v>258.967</v>
      </c>
      <c r="P51" s="448" t="str">
        <f t="shared" si="53"/>
        <v>344.567</v>
      </c>
      <c r="Q51" s="448" t="str">
        <f t="shared" si="53"/>
        <v>387.312</v>
      </c>
      <c r="R51" s="448" t="str">
        <f t="shared" si="3"/>
        <v>428.702</v>
      </c>
      <c r="S51" s="448" t="str">
        <f t="shared" si="4"/>
        <v>478.321</v>
      </c>
      <c r="T51" s="237"/>
      <c r="U51" s="242"/>
      <c r="V51" s="449" t="str">
        <f>(I51-H51)/H51</f>
        <v>-4%</v>
      </c>
    </row>
    <row r="52" ht="19.5" customHeight="1">
      <c r="A52" s="254"/>
      <c r="B52" s="330"/>
      <c r="C52" s="330"/>
      <c r="D52" s="330"/>
      <c r="E52" s="425"/>
      <c r="F52" s="333"/>
      <c r="G52" s="330"/>
      <c r="H52" s="330"/>
      <c r="I52" s="330"/>
      <c r="J52" s="330"/>
      <c r="K52" s="330"/>
      <c r="L52" s="330"/>
      <c r="M52" s="330"/>
      <c r="O52" s="450" t="str">
        <f t="shared" ref="O52:Q52" si="54">IF(ISBLANK(B52),"",B52/10000000)</f>
        <v/>
      </c>
      <c r="P52" s="450" t="str">
        <f t="shared" si="54"/>
        <v/>
      </c>
      <c r="Q52" s="450" t="str">
        <f t="shared" si="54"/>
        <v/>
      </c>
      <c r="R52" s="450" t="str">
        <f t="shared" si="3"/>
        <v/>
      </c>
      <c r="S52" s="450" t="str">
        <f t="shared" si="4"/>
        <v/>
      </c>
      <c r="T52" s="330"/>
      <c r="V52" s="330"/>
    </row>
    <row r="53" ht="19.5" customHeight="1">
      <c r="A53" s="127" t="s">
        <v>2082</v>
      </c>
      <c r="B53" s="59"/>
      <c r="C53" s="59"/>
      <c r="D53" s="59"/>
      <c r="E53" s="297"/>
      <c r="F53" s="285"/>
      <c r="G53" s="59"/>
      <c r="H53" s="59"/>
      <c r="I53" s="59"/>
      <c r="J53" s="59"/>
      <c r="K53" s="59"/>
      <c r="L53" s="59"/>
      <c r="M53" s="59"/>
      <c r="O53" s="269" t="str">
        <f t="shared" ref="O53:Q53" si="55">IF(ISBLANK(B53),"",B53/10000000)</f>
        <v/>
      </c>
      <c r="P53" s="269" t="str">
        <f t="shared" si="55"/>
        <v/>
      </c>
      <c r="Q53" s="269" t="str">
        <f t="shared" si="55"/>
        <v/>
      </c>
      <c r="R53" s="269" t="str">
        <f t="shared" si="3"/>
        <v/>
      </c>
      <c r="S53" s="269" t="str">
        <f t="shared" si="4"/>
        <v/>
      </c>
      <c r="T53" s="59"/>
      <c r="V53" s="59"/>
    </row>
    <row r="54" ht="19.5" customHeight="1">
      <c r="A54" s="127" t="s">
        <v>17923</v>
      </c>
      <c r="B54" s="59">
        <v>9.8817578E7</v>
      </c>
      <c r="C54" s="59">
        <v>2.08103879E8</v>
      </c>
      <c r="D54" s="59">
        <v>2.48935625E8</v>
      </c>
      <c r="E54" s="297">
        <v>2.01625116E8</v>
      </c>
      <c r="F54" s="285">
        <v>5.0546706E7</v>
      </c>
      <c r="G54" s="59">
        <v>2.98126E8</v>
      </c>
      <c r="H54" s="59">
        <v>3.520525E8</v>
      </c>
      <c r="I54" s="59">
        <v>3.00342E8</v>
      </c>
      <c r="J54" s="59"/>
      <c r="K54" s="59">
        <v>2216000.0</v>
      </c>
      <c r="L54" s="59"/>
      <c r="M54" s="59"/>
      <c r="O54" s="269" t="str">
        <f t="shared" ref="O54:Q54" si="56">IF(ISBLANK(B54),"",B54/10000000)</f>
        <v>9.882</v>
      </c>
      <c r="P54" s="269" t="str">
        <f t="shared" si="56"/>
        <v>20.810</v>
      </c>
      <c r="Q54" s="269" t="str">
        <f t="shared" si="56"/>
        <v>24.894</v>
      </c>
      <c r="R54" s="269" t="str">
        <f t="shared" si="3"/>
        <v>29.813</v>
      </c>
      <c r="S54" s="269" t="str">
        <f t="shared" si="4"/>
        <v>30.034</v>
      </c>
      <c r="T54" s="59"/>
      <c r="V54" s="439" t="str">
        <f t="shared" ref="V54:V65" si="58">(I54-H54)/H54</f>
        <v>-15%</v>
      </c>
    </row>
    <row r="55" ht="33.0" customHeight="1">
      <c r="A55" s="127" t="s">
        <v>17971</v>
      </c>
      <c r="B55" s="59">
        <v>4.0676089E7</v>
      </c>
      <c r="C55" s="59">
        <v>4.6423086E7</v>
      </c>
      <c r="D55" s="59">
        <v>4.8105627E7</v>
      </c>
      <c r="E55" s="297">
        <v>2.3733499E7</v>
      </c>
      <c r="F55" s="285">
        <v>2.3697788E7</v>
      </c>
      <c r="G55" s="59">
        <v>5.0E7</v>
      </c>
      <c r="H55" s="59">
        <v>6.7261E7</v>
      </c>
      <c r="I55" s="59">
        <v>6.7261E7</v>
      </c>
      <c r="J55" s="59"/>
      <c r="K55" s="59">
        <v>1.7261E7</v>
      </c>
      <c r="L55" s="59"/>
      <c r="M55" s="59"/>
      <c r="O55" s="269" t="str">
        <f t="shared" ref="O55:Q55" si="57">IF(ISBLANK(B55),"",B55/10000000)</f>
        <v>4.068</v>
      </c>
      <c r="P55" s="269" t="str">
        <f t="shared" si="57"/>
        <v>4.642</v>
      </c>
      <c r="Q55" s="269" t="str">
        <f t="shared" si="57"/>
        <v>4.811</v>
      </c>
      <c r="R55" s="269" t="str">
        <f t="shared" si="3"/>
        <v>5.000</v>
      </c>
      <c r="S55" s="269" t="str">
        <f t="shared" si="4"/>
        <v>6.726</v>
      </c>
      <c r="T55" s="59"/>
      <c r="V55" s="439" t="str">
        <f t="shared" si="58"/>
        <v>0%</v>
      </c>
    </row>
    <row r="56" ht="25.5" customHeight="1">
      <c r="A56" s="127" t="s">
        <v>18014</v>
      </c>
      <c r="B56" s="59">
        <v>2.4676817E7</v>
      </c>
      <c r="C56" s="59">
        <v>2.506963E7</v>
      </c>
      <c r="D56" s="59">
        <v>1.9663462E7</v>
      </c>
      <c r="E56" s="297">
        <v>1.0065535E7</v>
      </c>
      <c r="F56" s="285">
        <v>8372546.0</v>
      </c>
      <c r="G56" s="59">
        <v>3.13875E7</v>
      </c>
      <c r="H56" s="59">
        <v>3.285E7</v>
      </c>
      <c r="I56" s="59">
        <v>3.028E7</v>
      </c>
      <c r="J56" s="59"/>
      <c r="K56" s="59"/>
      <c r="L56" s="59">
        <v>1107500.0</v>
      </c>
      <c r="M56" s="59"/>
      <c r="O56" s="269" t="str">
        <f t="shared" ref="O56:Q56" si="59">IF(ISBLANK(B56),"",B56/10000000)</f>
        <v>2.468</v>
      </c>
      <c r="P56" s="269" t="str">
        <f t="shared" si="59"/>
        <v>2.507</v>
      </c>
      <c r="Q56" s="269" t="str">
        <f t="shared" si="59"/>
        <v>1.966</v>
      </c>
      <c r="R56" s="269" t="str">
        <f t="shared" si="3"/>
        <v>3.139</v>
      </c>
      <c r="S56" s="269" t="str">
        <f t="shared" si="4"/>
        <v>3.028</v>
      </c>
      <c r="T56" s="59"/>
      <c r="V56" s="439" t="str">
        <f t="shared" si="58"/>
        <v>-8%</v>
      </c>
    </row>
    <row r="57" ht="19.5" customHeight="1">
      <c r="A57" s="127" t="s">
        <v>18051</v>
      </c>
      <c r="B57" s="59">
        <v>1.5793734E7</v>
      </c>
      <c r="C57" s="59">
        <v>1.8957474E7</v>
      </c>
      <c r="D57" s="59">
        <v>2.1808257E7</v>
      </c>
      <c r="E57" s="297">
        <v>1.0867363E7</v>
      </c>
      <c r="F57" s="285">
        <v>1.1618477E7</v>
      </c>
      <c r="G57" s="59">
        <v>2.58535E7</v>
      </c>
      <c r="H57" s="59">
        <v>2.625E7</v>
      </c>
      <c r="I57" s="59">
        <v>2.3E7</v>
      </c>
      <c r="J57" s="59"/>
      <c r="K57" s="59"/>
      <c r="L57" s="59">
        <v>2853500.0</v>
      </c>
      <c r="M57" s="59"/>
      <c r="O57" s="269" t="str">
        <f t="shared" ref="O57:Q57" si="60">IF(ISBLANK(B57),"",B57/10000000)</f>
        <v>1.579</v>
      </c>
      <c r="P57" s="269" t="str">
        <f t="shared" si="60"/>
        <v>1.896</v>
      </c>
      <c r="Q57" s="269" t="str">
        <f t="shared" si="60"/>
        <v>2.181</v>
      </c>
      <c r="R57" s="269" t="str">
        <f t="shared" si="3"/>
        <v>2.585</v>
      </c>
      <c r="S57" s="269" t="str">
        <f t="shared" si="4"/>
        <v>2.300</v>
      </c>
      <c r="T57" s="59"/>
      <c r="V57" s="439" t="str">
        <f t="shared" si="58"/>
        <v>-12%</v>
      </c>
    </row>
    <row r="58" ht="19.5" customHeight="1">
      <c r="A58" s="208" t="s">
        <v>2107</v>
      </c>
      <c r="B58" s="59">
        <v>1.36455948E8</v>
      </c>
      <c r="C58" s="59">
        <v>1.7027951E8</v>
      </c>
      <c r="D58" s="59">
        <v>1.81358309E8</v>
      </c>
      <c r="E58" s="297">
        <v>1.0241935E8</v>
      </c>
      <c r="F58" s="285">
        <v>7.8308105E7</v>
      </c>
      <c r="G58" s="59">
        <v>2.075659E8</v>
      </c>
      <c r="H58" s="59">
        <v>2.6307E8</v>
      </c>
      <c r="I58" s="59">
        <v>2.13456E8</v>
      </c>
      <c r="J58" s="59"/>
      <c r="K58" s="59">
        <v>5890100.0</v>
      </c>
      <c r="L58" s="59"/>
      <c r="M58" s="59"/>
      <c r="O58" s="269" t="str">
        <f t="shared" ref="O58:Q58" si="61">IF(ISBLANK(B58),"",B58/10000000)</f>
        <v>13.646</v>
      </c>
      <c r="P58" s="269" t="str">
        <f t="shared" si="61"/>
        <v>17.028</v>
      </c>
      <c r="Q58" s="269" t="str">
        <f t="shared" si="61"/>
        <v>18.136</v>
      </c>
      <c r="R58" s="269" t="str">
        <f t="shared" si="3"/>
        <v>20.757</v>
      </c>
      <c r="S58" s="269" t="str">
        <f t="shared" si="4"/>
        <v>21.346</v>
      </c>
      <c r="T58" s="59"/>
      <c r="V58" s="439" t="str">
        <f t="shared" si="58"/>
        <v>-19%</v>
      </c>
    </row>
    <row r="59" ht="19.5" customHeight="1">
      <c r="A59" s="127" t="s">
        <v>16298</v>
      </c>
      <c r="B59" s="59">
        <v>4054482.0</v>
      </c>
      <c r="C59" s="59">
        <v>3529107.0</v>
      </c>
      <c r="D59" s="59">
        <v>5001148.0</v>
      </c>
      <c r="E59" s="297">
        <v>2876728.0</v>
      </c>
      <c r="F59" s="285">
        <v>2500000.0</v>
      </c>
      <c r="G59" s="59">
        <v>6000000.0</v>
      </c>
      <c r="H59" s="59">
        <v>6000000.0</v>
      </c>
      <c r="I59" s="59">
        <v>6000000.0</v>
      </c>
      <c r="J59" s="59"/>
      <c r="K59" s="59"/>
      <c r="L59" s="59"/>
      <c r="M59" s="59"/>
      <c r="O59" s="269" t="str">
        <f t="shared" ref="O59:Q59" si="62">IF(ISBLANK(B59),"",B59/10000000)</f>
        <v>0.405</v>
      </c>
      <c r="P59" s="269" t="str">
        <f t="shared" si="62"/>
        <v>0.353</v>
      </c>
      <c r="Q59" s="269" t="str">
        <f t="shared" si="62"/>
        <v>0.500</v>
      </c>
      <c r="R59" s="269" t="str">
        <f t="shared" si="3"/>
        <v>0.600</v>
      </c>
      <c r="S59" s="269" t="str">
        <f t="shared" si="4"/>
        <v>0.600</v>
      </c>
      <c r="T59" s="59"/>
      <c r="V59" s="439" t="str">
        <f t="shared" si="58"/>
        <v>0%</v>
      </c>
    </row>
    <row r="60" ht="19.5" customHeight="1">
      <c r="A60" s="127" t="s">
        <v>16339</v>
      </c>
      <c r="B60" s="59">
        <v>8251960.0</v>
      </c>
      <c r="C60" s="59">
        <v>1.250633E7</v>
      </c>
      <c r="D60" s="59">
        <v>9986249.0</v>
      </c>
      <c r="E60" s="297">
        <v>9986249.0</v>
      </c>
      <c r="F60" s="285">
        <v>1484922.0</v>
      </c>
      <c r="G60" s="59">
        <v>2.5E7</v>
      </c>
      <c r="H60" s="59">
        <v>2.5E7</v>
      </c>
      <c r="I60" s="59">
        <v>2.5E7</v>
      </c>
      <c r="J60" s="59"/>
      <c r="K60" s="59"/>
      <c r="L60" s="59"/>
      <c r="M60" s="59"/>
      <c r="O60" s="269" t="str">
        <f t="shared" ref="O60:Q60" si="63">IF(ISBLANK(B60),"",B60/10000000)</f>
        <v>0.825</v>
      </c>
      <c r="P60" s="269" t="str">
        <f t="shared" si="63"/>
        <v>1.251</v>
      </c>
      <c r="Q60" s="269" t="str">
        <f t="shared" si="63"/>
        <v>0.999</v>
      </c>
      <c r="R60" s="269" t="str">
        <f t="shared" si="3"/>
        <v>2.500</v>
      </c>
      <c r="S60" s="269" t="str">
        <f t="shared" si="4"/>
        <v>2.500</v>
      </c>
      <c r="T60" s="59"/>
      <c r="V60" s="439" t="str">
        <f t="shared" si="58"/>
        <v>0%</v>
      </c>
    </row>
    <row r="61" ht="19.5" customHeight="1">
      <c r="A61" s="127" t="s">
        <v>1991</v>
      </c>
      <c r="B61" s="59">
        <v>7348035.0</v>
      </c>
      <c r="C61" s="59">
        <v>8699779.0</v>
      </c>
      <c r="D61" s="59">
        <v>1.5468112E7</v>
      </c>
      <c r="E61" s="297">
        <v>1.5468112E7</v>
      </c>
      <c r="F61" s="285"/>
      <c r="G61" s="59">
        <v>2.0E7</v>
      </c>
      <c r="H61" s="59">
        <v>2.0E7</v>
      </c>
      <c r="I61" s="59">
        <v>2.0E7</v>
      </c>
      <c r="J61" s="59"/>
      <c r="K61" s="59"/>
      <c r="L61" s="59"/>
      <c r="M61" s="59"/>
      <c r="O61" s="269" t="str">
        <f t="shared" ref="O61:Q61" si="64">IF(ISBLANK(B61),"",B61/10000000)</f>
        <v>0.735</v>
      </c>
      <c r="P61" s="269" t="str">
        <f t="shared" si="64"/>
        <v>0.870</v>
      </c>
      <c r="Q61" s="269" t="str">
        <f t="shared" si="64"/>
        <v>1.547</v>
      </c>
      <c r="R61" s="269" t="str">
        <f t="shared" si="3"/>
        <v>2.000</v>
      </c>
      <c r="S61" s="269" t="str">
        <f t="shared" si="4"/>
        <v>2.000</v>
      </c>
      <c r="T61" s="59"/>
      <c r="V61" s="439" t="str">
        <f t="shared" si="58"/>
        <v>0%</v>
      </c>
    </row>
    <row r="62" ht="19.5" customHeight="1">
      <c r="A62" s="127" t="s">
        <v>16409</v>
      </c>
      <c r="B62" s="59">
        <v>233000.0</v>
      </c>
      <c r="C62" s="59">
        <v>338000.0</v>
      </c>
      <c r="D62" s="59">
        <v>237780.0</v>
      </c>
      <c r="E62" s="297">
        <v>88500.0</v>
      </c>
      <c r="F62" s="285">
        <v>75500.0</v>
      </c>
      <c r="G62" s="59">
        <v>2500000.0</v>
      </c>
      <c r="H62" s="59">
        <v>4000000.0</v>
      </c>
      <c r="I62" s="59">
        <v>4000000.0</v>
      </c>
      <c r="J62" s="59"/>
      <c r="K62" s="59">
        <v>1500000.0</v>
      </c>
      <c r="L62" s="59"/>
      <c r="M62" s="59"/>
      <c r="O62" s="269" t="str">
        <f t="shared" ref="O62:Q62" si="65">IF(ISBLANK(B62),"",B62/10000000)</f>
        <v>0.023</v>
      </c>
      <c r="P62" s="269" t="str">
        <f t="shared" si="65"/>
        <v>0.034</v>
      </c>
      <c r="Q62" s="269" t="str">
        <f t="shared" si="65"/>
        <v>0.024</v>
      </c>
      <c r="R62" s="269" t="str">
        <f t="shared" si="3"/>
        <v>0.250</v>
      </c>
      <c r="S62" s="269" t="str">
        <f t="shared" si="4"/>
        <v>0.400</v>
      </c>
      <c r="T62" s="59"/>
      <c r="V62" s="439" t="str">
        <f t="shared" si="58"/>
        <v>0%</v>
      </c>
    </row>
    <row r="63" ht="19.5" customHeight="1">
      <c r="A63" s="127" t="s">
        <v>2002</v>
      </c>
      <c r="B63" s="59">
        <v>5.35E7</v>
      </c>
      <c r="C63" s="59">
        <v>5.0E7</v>
      </c>
      <c r="D63" s="59">
        <v>8.0E7</v>
      </c>
      <c r="E63" s="297">
        <v>8.0E7</v>
      </c>
      <c r="F63" s="285"/>
      <c r="G63" s="59">
        <v>8.0E7</v>
      </c>
      <c r="H63" s="59">
        <v>1.1E8</v>
      </c>
      <c r="I63" s="59">
        <v>1.1E8</v>
      </c>
      <c r="J63" s="59"/>
      <c r="K63" s="59">
        <v>3.0E7</v>
      </c>
      <c r="L63" s="59"/>
      <c r="M63" s="59"/>
      <c r="O63" s="269" t="str">
        <f t="shared" ref="O63:Q63" si="66">IF(ISBLANK(B63),"",B63/10000000)</f>
        <v>5.350</v>
      </c>
      <c r="P63" s="269" t="str">
        <f t="shared" si="66"/>
        <v>5.000</v>
      </c>
      <c r="Q63" s="269" t="str">
        <f t="shared" si="66"/>
        <v>8.000</v>
      </c>
      <c r="R63" s="269" t="str">
        <f t="shared" si="3"/>
        <v>8.000</v>
      </c>
      <c r="S63" s="269" t="str">
        <f t="shared" si="4"/>
        <v>11.000</v>
      </c>
      <c r="T63" s="59"/>
      <c r="V63" s="439" t="str">
        <f t="shared" si="58"/>
        <v>0%</v>
      </c>
    </row>
    <row r="64" ht="19.5" customHeight="1">
      <c r="A64" s="127" t="s">
        <v>16470</v>
      </c>
      <c r="B64" s="59">
        <v>4007668.0</v>
      </c>
      <c r="C64" s="59">
        <v>7989812.0</v>
      </c>
      <c r="D64" s="59">
        <v>9996958.0</v>
      </c>
      <c r="E64" s="297">
        <v>1949633.0</v>
      </c>
      <c r="F64" s="285">
        <v>482771.0</v>
      </c>
      <c r="G64" s="59">
        <v>5950000.0</v>
      </c>
      <c r="H64" s="59">
        <v>5000000.0</v>
      </c>
      <c r="I64" s="59">
        <v>4000000.0</v>
      </c>
      <c r="J64" s="59"/>
      <c r="K64" s="59"/>
      <c r="L64" s="59">
        <v>1950000.0</v>
      </c>
      <c r="M64" s="59"/>
      <c r="O64" s="269" t="str">
        <f t="shared" ref="O64:Q64" si="67">IF(ISBLANK(B64),"",B64/10000000)</f>
        <v>0.401</v>
      </c>
      <c r="P64" s="269" t="str">
        <f t="shared" si="67"/>
        <v>0.799</v>
      </c>
      <c r="Q64" s="269" t="str">
        <f t="shared" si="67"/>
        <v>1.000</v>
      </c>
      <c r="R64" s="269" t="str">
        <f t="shared" si="3"/>
        <v>0.595</v>
      </c>
      <c r="S64" s="269" t="str">
        <f t="shared" si="4"/>
        <v>0.400</v>
      </c>
      <c r="T64" s="59"/>
      <c r="V64" s="439" t="str">
        <f t="shared" si="58"/>
        <v>-20%</v>
      </c>
    </row>
    <row r="65" ht="19.5" customHeight="1">
      <c r="A65" s="127" t="s">
        <v>18460</v>
      </c>
      <c r="B65" s="59">
        <v>5.77368E7</v>
      </c>
      <c r="C65" s="59">
        <v>6.4275885E7</v>
      </c>
      <c r="D65" s="59">
        <v>6.0084E7</v>
      </c>
      <c r="E65" s="297">
        <v>3.0042E7</v>
      </c>
      <c r="F65" s="285">
        <v>3.0192965E7</v>
      </c>
      <c r="G65" s="59">
        <v>1.28269942E8</v>
      </c>
      <c r="H65" s="59">
        <v>1.83474312E8</v>
      </c>
      <c r="I65" s="59">
        <v>2.08890987E8</v>
      </c>
      <c r="J65" s="59"/>
      <c r="K65" s="59">
        <v>8.0621045E7</v>
      </c>
      <c r="L65" s="59"/>
      <c r="M65" s="59"/>
      <c r="O65" s="269" t="str">
        <f t="shared" ref="O65:Q65" si="68">IF(ISBLANK(B65),"",B65/10000000)</f>
        <v>5.774</v>
      </c>
      <c r="P65" s="269" t="str">
        <f t="shared" si="68"/>
        <v>6.428</v>
      </c>
      <c r="Q65" s="269" t="str">
        <f t="shared" si="68"/>
        <v>6.008</v>
      </c>
      <c r="R65" s="269" t="str">
        <f t="shared" si="3"/>
        <v>12.827</v>
      </c>
      <c r="S65" s="269" t="str">
        <f t="shared" si="4"/>
        <v>20.889</v>
      </c>
      <c r="T65" s="59"/>
      <c r="V65" s="439" t="str">
        <f t="shared" si="58"/>
        <v>14%</v>
      </c>
    </row>
    <row r="66" ht="19.5" customHeight="1">
      <c r="A66" s="127"/>
      <c r="B66" s="59"/>
      <c r="C66" s="59"/>
      <c r="D66" s="59"/>
      <c r="E66" s="297"/>
      <c r="F66" s="285"/>
      <c r="G66" s="59"/>
      <c r="H66" s="59"/>
      <c r="I66" s="59"/>
      <c r="J66" s="59"/>
      <c r="K66" s="59"/>
      <c r="L66" s="59"/>
      <c r="M66" s="59"/>
      <c r="O66" s="269" t="str">
        <f t="shared" ref="O66:Q66" si="69">IF(ISBLANK(B66),"",B66/10000000)</f>
        <v/>
      </c>
      <c r="P66" s="269" t="str">
        <f t="shared" si="69"/>
        <v/>
      </c>
      <c r="Q66" s="269" t="str">
        <f t="shared" si="69"/>
        <v/>
      </c>
      <c r="R66" s="269" t="str">
        <f t="shared" si="3"/>
        <v/>
      </c>
      <c r="S66" s="269" t="str">
        <f t="shared" si="4"/>
        <v/>
      </c>
      <c r="T66" s="59"/>
      <c r="V66" s="59"/>
    </row>
    <row r="67" ht="19.5" customHeight="1">
      <c r="A67" s="146" t="s">
        <v>15812</v>
      </c>
      <c r="B67" s="59">
        <v>4.51552111E8</v>
      </c>
      <c r="C67" s="59">
        <v>6.16172492E8</v>
      </c>
      <c r="D67" s="59">
        <v>7.00645527E8</v>
      </c>
      <c r="E67" s="297">
        <v>4.89122085E8</v>
      </c>
      <c r="F67" s="285">
        <v>2.07279781E8</v>
      </c>
      <c r="G67" s="59">
        <v>8.80652842E8</v>
      </c>
      <c r="H67" s="59">
        <v>1.094957812E9</v>
      </c>
      <c r="I67" s="59">
        <v>1.012229987E9</v>
      </c>
      <c r="J67" s="59"/>
      <c r="K67" s="59">
        <v>1.37488145E8</v>
      </c>
      <c r="L67" s="59">
        <v>5911000.0</v>
      </c>
      <c r="M67" s="59"/>
      <c r="O67" s="269" t="str">
        <f t="shared" ref="O67:Q67" si="70">IF(ISBLANK(B67),"",B67/10000000)</f>
        <v>45.155</v>
      </c>
      <c r="P67" s="269" t="str">
        <f t="shared" si="70"/>
        <v>61.617</v>
      </c>
      <c r="Q67" s="269" t="str">
        <f t="shared" si="70"/>
        <v>70.065</v>
      </c>
      <c r="R67" s="269" t="str">
        <f t="shared" si="3"/>
        <v>88.065</v>
      </c>
      <c r="S67" s="269" t="str">
        <f t="shared" si="4"/>
        <v>101.223</v>
      </c>
      <c r="T67" s="59"/>
      <c r="V67" s="439" t="str">
        <f>(I67-H67)/H67</f>
        <v>-8%</v>
      </c>
    </row>
    <row r="68" ht="19.5" customHeight="1">
      <c r="A68" s="127"/>
      <c r="B68" s="59"/>
      <c r="C68" s="59"/>
      <c r="D68" s="59"/>
      <c r="E68" s="297"/>
      <c r="F68" s="285"/>
      <c r="G68" s="59"/>
      <c r="H68" s="59"/>
      <c r="I68" s="59"/>
      <c r="J68" s="59"/>
      <c r="K68" s="59"/>
      <c r="L68" s="59"/>
      <c r="M68" s="59"/>
      <c r="O68" s="269" t="str">
        <f t="shared" ref="O68:Q68" si="71">IF(ISBLANK(B68),"",B68/10000000)</f>
        <v/>
      </c>
      <c r="P68" s="269" t="str">
        <f t="shared" si="71"/>
        <v/>
      </c>
      <c r="Q68" s="269" t="str">
        <f t="shared" si="71"/>
        <v/>
      </c>
      <c r="R68" s="269" t="str">
        <f t="shared" si="3"/>
        <v/>
      </c>
      <c r="S68" s="269" t="str">
        <f t="shared" si="4"/>
        <v/>
      </c>
      <c r="T68" s="59"/>
      <c r="V68" s="59"/>
    </row>
    <row r="69" ht="19.5" customHeight="1">
      <c r="A69" s="127" t="s">
        <v>18589</v>
      </c>
      <c r="B69" s="59">
        <v>6.12858E8</v>
      </c>
      <c r="C69" s="59">
        <v>6.573E8</v>
      </c>
      <c r="D69" s="59">
        <v>6.45279579E8</v>
      </c>
      <c r="E69" s="297">
        <v>6.45279579E8</v>
      </c>
      <c r="F69" s="285"/>
      <c r="G69" s="59">
        <v>7.3764E8</v>
      </c>
      <c r="H69" s="59">
        <v>6.081E7</v>
      </c>
      <c r="I69" s="59">
        <v>5.96702E8</v>
      </c>
      <c r="J69" s="59"/>
      <c r="K69" s="59"/>
      <c r="L69" s="59">
        <v>1.40938E8</v>
      </c>
      <c r="M69" s="59"/>
      <c r="O69" s="269" t="str">
        <f t="shared" ref="O69:Q69" si="72">IF(ISBLANK(B69),"",B69/10000000)</f>
        <v>61.286</v>
      </c>
      <c r="P69" s="269" t="str">
        <f t="shared" si="72"/>
        <v>65.730</v>
      </c>
      <c r="Q69" s="269" t="str">
        <f t="shared" si="72"/>
        <v>64.528</v>
      </c>
      <c r="R69" s="269" t="str">
        <f t="shared" si="3"/>
        <v>73.764</v>
      </c>
      <c r="S69" s="269" t="str">
        <f t="shared" si="4"/>
        <v>59.670</v>
      </c>
      <c r="T69" s="59"/>
      <c r="V69" s="439" t="str">
        <f>(I69-H69)/H69</f>
        <v>881%</v>
      </c>
    </row>
    <row r="70" ht="19.5" customHeight="1">
      <c r="A70" s="146"/>
      <c r="B70" s="59"/>
      <c r="C70" s="59"/>
      <c r="D70" s="59"/>
      <c r="E70" s="297"/>
      <c r="F70" s="285"/>
      <c r="G70" s="59"/>
      <c r="H70" s="59"/>
      <c r="I70" s="59"/>
      <c r="J70" s="59"/>
      <c r="K70" s="59"/>
      <c r="L70" s="59"/>
      <c r="M70" s="59"/>
      <c r="O70" s="269" t="str">
        <f t="shared" ref="O70:Q70" si="73">IF(ISBLANK(B70),"",B70/10000000)</f>
        <v/>
      </c>
      <c r="P70" s="269" t="str">
        <f t="shared" si="73"/>
        <v/>
      </c>
      <c r="Q70" s="269" t="str">
        <f t="shared" si="73"/>
        <v/>
      </c>
      <c r="R70" s="269" t="str">
        <f t="shared" si="3"/>
        <v/>
      </c>
      <c r="S70" s="269" t="str">
        <f t="shared" si="4"/>
        <v/>
      </c>
      <c r="T70" s="59"/>
      <c r="V70" s="59"/>
    </row>
    <row r="71" ht="19.5" customHeight="1">
      <c r="A71" s="146" t="s">
        <v>18653</v>
      </c>
      <c r="B71" s="59">
        <v>1.064410111E9</v>
      </c>
      <c r="C71" s="59">
        <v>1.273472492E9</v>
      </c>
      <c r="D71" s="59">
        <v>1.345925106E9</v>
      </c>
      <c r="E71" s="297">
        <v>1.134401664E9</v>
      </c>
      <c r="F71" s="285">
        <v>2.07279781E8</v>
      </c>
      <c r="G71" s="59">
        <v>1.618292842E9</v>
      </c>
      <c r="H71" s="59">
        <v>1.155767812E9</v>
      </c>
      <c r="I71" s="59">
        <v>1.608931987E9</v>
      </c>
      <c r="J71" s="59"/>
      <c r="K71" s="59">
        <v>1.37488145E8</v>
      </c>
      <c r="L71" s="59">
        <v>1.46849E8</v>
      </c>
      <c r="M71" s="59"/>
      <c r="O71" s="269" t="str">
        <f t="shared" ref="O71:Q71" si="74">IF(ISBLANK(B71),"",B71/10000000)</f>
        <v>106.441</v>
      </c>
      <c r="P71" s="269" t="str">
        <f t="shared" si="74"/>
        <v>127.347</v>
      </c>
      <c r="Q71" s="269" t="str">
        <f t="shared" si="74"/>
        <v>134.593</v>
      </c>
      <c r="R71" s="269" t="str">
        <f t="shared" si="3"/>
        <v>161.829</v>
      </c>
      <c r="S71" s="269" t="str">
        <f t="shared" si="4"/>
        <v>160.893</v>
      </c>
      <c r="T71" s="59"/>
      <c r="V71" s="439" t="str">
        <f>(I71-H71)/H71</f>
        <v>39%</v>
      </c>
    </row>
    <row r="72" ht="19.5" customHeight="1">
      <c r="A72" s="127"/>
      <c r="B72" s="59"/>
      <c r="C72" s="59"/>
      <c r="D72" s="59"/>
      <c r="E72" s="297"/>
      <c r="F72" s="285"/>
      <c r="G72" s="59"/>
      <c r="H72" s="59"/>
      <c r="I72" s="59"/>
      <c r="J72" s="59"/>
      <c r="K72" s="59"/>
      <c r="L72" s="59"/>
      <c r="M72" s="59"/>
      <c r="O72" s="269" t="str">
        <f t="shared" ref="O72:Q72" si="75">IF(ISBLANK(B72),"",B72/10000000)</f>
        <v/>
      </c>
      <c r="P72" s="269" t="str">
        <f t="shared" si="75"/>
        <v/>
      </c>
      <c r="Q72" s="269" t="str">
        <f t="shared" si="75"/>
        <v/>
      </c>
      <c r="R72" s="269" t="str">
        <f t="shared" si="3"/>
        <v/>
      </c>
      <c r="S72" s="269" t="str">
        <f t="shared" si="4"/>
        <v/>
      </c>
      <c r="T72" s="59"/>
      <c r="V72" s="59"/>
    </row>
    <row r="73" ht="19.5" customHeight="1">
      <c r="A73" s="127" t="s">
        <v>18721</v>
      </c>
      <c r="B73" s="59">
        <v>7.84941383E8</v>
      </c>
      <c r="C73" s="59">
        <v>6.50736E8</v>
      </c>
      <c r="D73" s="59">
        <v>1.089119027E9</v>
      </c>
      <c r="E73" s="297">
        <v>1.089119027E9</v>
      </c>
      <c r="F73" s="285"/>
      <c r="G73" s="59">
        <v>2.7576E8</v>
      </c>
      <c r="H73" s="59">
        <v>2.8429E8</v>
      </c>
      <c r="I73" s="59">
        <v>2.27432E8</v>
      </c>
      <c r="J73" s="59"/>
      <c r="K73" s="59"/>
      <c r="L73" s="59">
        <v>4.8328E7</v>
      </c>
      <c r="M73" s="59"/>
      <c r="O73" s="269" t="str">
        <f t="shared" ref="O73:Q73" si="76">IF(ISBLANK(B73),"",B73/10000000)</f>
        <v>78.494</v>
      </c>
      <c r="P73" s="269" t="str">
        <f t="shared" si="76"/>
        <v>65.074</v>
      </c>
      <c r="Q73" s="269" t="str">
        <f t="shared" si="76"/>
        <v>108.912</v>
      </c>
      <c r="R73" s="269" t="str">
        <f t="shared" si="3"/>
        <v>27.576</v>
      </c>
      <c r="S73" s="269" t="str">
        <f t="shared" si="4"/>
        <v>22.743</v>
      </c>
      <c r="T73" s="59"/>
      <c r="V73" s="439" t="str">
        <f t="shared" ref="V73:V74" si="78">(I73-H73)/H73</f>
        <v>-20%</v>
      </c>
    </row>
    <row r="74" ht="19.5" customHeight="1">
      <c r="A74" s="127" t="s">
        <v>18763</v>
      </c>
      <c r="B74" s="59">
        <v>4.715628E8</v>
      </c>
      <c r="C74" s="59">
        <v>5.1664E8</v>
      </c>
      <c r="D74" s="59">
        <v>6.82088755E8</v>
      </c>
      <c r="E74" s="297">
        <v>6.82088755E8</v>
      </c>
      <c r="F74" s="285"/>
      <c r="G74" s="59">
        <v>7.8344E8</v>
      </c>
      <c r="H74" s="59">
        <v>7.6945E8</v>
      </c>
      <c r="I74" s="59">
        <v>6.1396E8</v>
      </c>
      <c r="J74" s="59"/>
      <c r="K74" s="59"/>
      <c r="L74" s="59">
        <v>1.6948E8</v>
      </c>
      <c r="M74" s="59"/>
      <c r="O74" s="269" t="str">
        <f t="shared" ref="O74:Q74" si="77">IF(ISBLANK(B74),"",B74/10000000)</f>
        <v>47.156</v>
      </c>
      <c r="P74" s="269" t="str">
        <f t="shared" si="77"/>
        <v>51.664</v>
      </c>
      <c r="Q74" s="269" t="str">
        <f t="shared" si="77"/>
        <v>68.209</v>
      </c>
      <c r="R74" s="269" t="str">
        <f t="shared" si="3"/>
        <v>78.344</v>
      </c>
      <c r="S74" s="269" t="str">
        <f t="shared" si="4"/>
        <v>61.396</v>
      </c>
      <c r="T74" s="59"/>
      <c r="V74" s="439" t="str">
        <f t="shared" si="78"/>
        <v>-20%</v>
      </c>
    </row>
    <row r="75" ht="19.5" customHeight="1">
      <c r="A75" s="146"/>
      <c r="B75" s="59"/>
      <c r="C75" s="59"/>
      <c r="D75" s="59"/>
      <c r="E75" s="297"/>
      <c r="F75" s="285"/>
      <c r="G75" s="59"/>
      <c r="H75" s="59"/>
      <c r="I75" s="59"/>
      <c r="J75" s="59"/>
      <c r="K75" s="59"/>
      <c r="L75" s="59"/>
      <c r="M75" s="59"/>
      <c r="O75" s="269" t="str">
        <f t="shared" ref="O75:Q75" si="79">IF(ISBLANK(B75),"",B75/10000000)</f>
        <v/>
      </c>
      <c r="P75" s="269" t="str">
        <f t="shared" si="79"/>
        <v/>
      </c>
      <c r="Q75" s="269" t="str">
        <f t="shared" si="79"/>
        <v/>
      </c>
      <c r="R75" s="269" t="str">
        <f t="shared" si="3"/>
        <v/>
      </c>
      <c r="S75" s="269" t="str">
        <f t="shared" si="4"/>
        <v/>
      </c>
      <c r="T75" s="59"/>
      <c r="V75" s="59"/>
    </row>
    <row r="76" ht="19.5" customHeight="1">
      <c r="A76" s="146" t="s">
        <v>18835</v>
      </c>
      <c r="B76" s="59">
        <v>4.910587667E9</v>
      </c>
      <c r="C76" s="59">
        <v>5.886515294E9</v>
      </c>
      <c r="D76" s="59">
        <v>6.990250489E9</v>
      </c>
      <c r="E76" s="297">
        <v>5.989536705E9</v>
      </c>
      <c r="F76" s="285">
        <v>1.007028172E9</v>
      </c>
      <c r="G76" s="59">
        <v>6.964508198E9</v>
      </c>
      <c r="H76" s="59">
        <v>7.17035253E9</v>
      </c>
      <c r="I76" s="59">
        <v>7.233529393E9</v>
      </c>
      <c r="J76" s="59"/>
      <c r="K76" s="59">
        <v>7.04120201E8</v>
      </c>
      <c r="L76" s="59">
        <v>4.35099006E8</v>
      </c>
      <c r="M76" s="59"/>
      <c r="O76" s="269" t="str">
        <f t="shared" ref="O76:Q76" si="80">IF(ISBLANK(B76),"",B76/10000000)</f>
        <v>491.059</v>
      </c>
      <c r="P76" s="269" t="str">
        <f t="shared" si="80"/>
        <v>588.652</v>
      </c>
      <c r="Q76" s="269" t="str">
        <f t="shared" si="80"/>
        <v>699.025</v>
      </c>
      <c r="R76" s="269" t="str">
        <f t="shared" si="3"/>
        <v>696.451</v>
      </c>
      <c r="S76" s="269" t="str">
        <f t="shared" si="4"/>
        <v>723.353</v>
      </c>
      <c r="T76" s="59"/>
      <c r="V76" s="439" t="str">
        <f>(I76-H76)/H76</f>
        <v>1%</v>
      </c>
    </row>
    <row r="77" ht="19.5" customHeight="1">
      <c r="A77" s="127"/>
      <c r="B77" s="59"/>
      <c r="C77" s="59"/>
      <c r="D77" s="59"/>
      <c r="E77" s="297"/>
      <c r="F77" s="285"/>
      <c r="G77" s="59"/>
      <c r="H77" s="59"/>
      <c r="I77" s="59"/>
      <c r="J77" s="59"/>
      <c r="K77" s="59"/>
      <c r="L77" s="59"/>
      <c r="M77" s="59"/>
      <c r="O77" s="269" t="str">
        <f t="shared" ref="O77:Q77" si="81">IF(ISBLANK(B77),"",B77/10000000)</f>
        <v/>
      </c>
      <c r="P77" s="269" t="str">
        <f t="shared" si="81"/>
        <v/>
      </c>
      <c r="Q77" s="269" t="str">
        <f t="shared" si="81"/>
        <v/>
      </c>
      <c r="R77" s="269" t="str">
        <f t="shared" si="3"/>
        <v/>
      </c>
      <c r="S77" s="269" t="str">
        <f t="shared" si="4"/>
        <v/>
      </c>
      <c r="T77" s="59"/>
      <c r="V77" s="59"/>
    </row>
    <row r="78" ht="19.5" customHeight="1">
      <c r="A78" s="127" t="s">
        <v>18904</v>
      </c>
      <c r="B78" s="59">
        <v>1.574875965E9</v>
      </c>
      <c r="C78" s="59">
        <v>-3.414997E7</v>
      </c>
      <c r="D78" s="59">
        <v>-2.32943252E8</v>
      </c>
      <c r="E78" s="297"/>
      <c r="F78" s="285"/>
      <c r="G78" s="59"/>
      <c r="H78" s="59"/>
      <c r="I78" s="59"/>
      <c r="J78" s="59"/>
      <c r="K78" s="59"/>
      <c r="L78" s="59"/>
      <c r="M78" s="59"/>
      <c r="O78" s="269" t="str">
        <f t="shared" ref="O78:Q78" si="82">IF(ISBLANK(B78),"",B78/10000000)</f>
        <v>157.488</v>
      </c>
      <c r="P78" s="269" t="str">
        <f t="shared" si="82"/>
        <v>-3.415</v>
      </c>
      <c r="Q78" s="269" t="str">
        <f t="shared" si="82"/>
        <v>-23.294</v>
      </c>
      <c r="R78" s="269" t="str">
        <f t="shared" si="3"/>
        <v/>
      </c>
      <c r="S78" s="269" t="str">
        <f t="shared" si="4"/>
        <v/>
      </c>
      <c r="T78" s="59"/>
      <c r="V78" s="439"/>
    </row>
    <row r="79" ht="19.5" customHeight="1">
      <c r="A79" s="127"/>
      <c r="B79" s="59"/>
      <c r="C79" s="59"/>
      <c r="D79" s="59"/>
      <c r="E79" s="297"/>
      <c r="F79" s="285"/>
      <c r="G79" s="59"/>
      <c r="H79" s="59"/>
      <c r="I79" s="59"/>
      <c r="J79" s="59"/>
      <c r="K79" s="59"/>
      <c r="L79" s="59"/>
      <c r="M79" s="59"/>
      <c r="O79" s="269" t="str">
        <f t="shared" ref="O79:Q79" si="83">IF(ISBLANK(B79),"",B79/10000000)</f>
        <v/>
      </c>
      <c r="P79" s="269" t="str">
        <f t="shared" si="83"/>
        <v/>
      </c>
      <c r="Q79" s="269" t="str">
        <f t="shared" si="83"/>
        <v/>
      </c>
      <c r="R79" s="269" t="str">
        <f t="shared" si="3"/>
        <v/>
      </c>
      <c r="S79" s="269" t="str">
        <f t="shared" si="4"/>
        <v/>
      </c>
      <c r="T79" s="59"/>
      <c r="V79" s="59"/>
    </row>
    <row r="80" ht="33.0" customHeight="1">
      <c r="A80" s="146" t="s">
        <v>18965</v>
      </c>
      <c r="B80" s="59">
        <v>100000.0</v>
      </c>
      <c r="C80" s="59">
        <v>100000.0</v>
      </c>
      <c r="D80" s="59">
        <v>100000.0</v>
      </c>
      <c r="E80" s="297"/>
      <c r="F80" s="285"/>
      <c r="G80" s="59">
        <v>100000.0</v>
      </c>
      <c r="H80" s="59">
        <v>100000.0</v>
      </c>
      <c r="I80" s="59">
        <v>100000.0</v>
      </c>
      <c r="J80" s="59"/>
      <c r="K80" s="59"/>
      <c r="L80" s="59"/>
      <c r="M80" s="59"/>
      <c r="O80" s="269" t="str">
        <f t="shared" ref="O80:Q80" si="84">IF(ISBLANK(B80),"",B80/10000000)</f>
        <v>0.010</v>
      </c>
      <c r="P80" s="269" t="str">
        <f t="shared" si="84"/>
        <v>0.010</v>
      </c>
      <c r="Q80" s="269" t="str">
        <f t="shared" si="84"/>
        <v>0.010</v>
      </c>
      <c r="R80" s="269" t="str">
        <f t="shared" si="3"/>
        <v>0.010</v>
      </c>
      <c r="S80" s="269" t="str">
        <f t="shared" si="4"/>
        <v>0.010</v>
      </c>
      <c r="T80" s="59"/>
      <c r="V80" s="439" t="str">
        <f>(I80-H80)/H80</f>
        <v>0%</v>
      </c>
    </row>
    <row r="81" ht="36.75" customHeight="1">
      <c r="A81" s="127"/>
      <c r="B81" s="59"/>
      <c r="C81" s="59"/>
      <c r="D81" s="59"/>
      <c r="E81" s="297"/>
      <c r="F81" s="285"/>
      <c r="G81" s="59"/>
      <c r="H81" s="59"/>
      <c r="I81" s="59"/>
      <c r="J81" s="59"/>
      <c r="K81" s="59"/>
      <c r="L81" s="59"/>
      <c r="M81" s="59"/>
      <c r="O81" s="269" t="str">
        <f t="shared" ref="O81:Q81" si="85">IF(ISBLANK(B81),"",B81/10000000)</f>
        <v/>
      </c>
      <c r="P81" s="269" t="str">
        <f t="shared" si="85"/>
        <v/>
      </c>
      <c r="Q81" s="269" t="str">
        <f t="shared" si="85"/>
        <v/>
      </c>
      <c r="R81" s="269" t="str">
        <f t="shared" si="3"/>
        <v/>
      </c>
      <c r="S81" s="269" t="str">
        <f t="shared" si="4"/>
        <v/>
      </c>
      <c r="T81" s="59"/>
      <c r="V81" s="59"/>
    </row>
    <row r="82" ht="19.5" customHeight="1">
      <c r="A82" s="208" t="s">
        <v>3065</v>
      </c>
      <c r="B82" s="59">
        <v>3.335811702E9</v>
      </c>
      <c r="C82" s="59">
        <v>5.920765264E9</v>
      </c>
      <c r="D82" s="59">
        <v>7.223293741E9</v>
      </c>
      <c r="E82" s="297"/>
      <c r="F82" s="285"/>
      <c r="G82" s="59">
        <v>6.964608198E9</v>
      </c>
      <c r="H82" s="59">
        <v>7.17045253E9</v>
      </c>
      <c r="I82" s="59">
        <v>7.233629393E9</v>
      </c>
      <c r="J82" s="59"/>
      <c r="K82" s="59"/>
      <c r="L82" s="59"/>
      <c r="M82" s="59"/>
      <c r="O82" s="269" t="str">
        <f t="shared" ref="O82:Q82" si="86">IF(ISBLANK(B82),"",B82/10000000)</f>
        <v>333.581</v>
      </c>
      <c r="P82" s="269" t="str">
        <f t="shared" si="86"/>
        <v>592.077</v>
      </c>
      <c r="Q82" s="269" t="str">
        <f t="shared" si="86"/>
        <v>722.329</v>
      </c>
      <c r="R82" s="269" t="str">
        <f t="shared" si="3"/>
        <v>696.461</v>
      </c>
      <c r="S82" s="269" t="str">
        <f t="shared" si="4"/>
        <v>723.363</v>
      </c>
      <c r="T82" s="59"/>
      <c r="V82" s="439" t="str">
        <f>(I82-H82)/H82</f>
        <v>1%</v>
      </c>
    </row>
  </sheetData>
  <mergeCells count="9">
    <mergeCell ref="H2:J2"/>
    <mergeCell ref="G2:G3"/>
    <mergeCell ref="R2:S2"/>
    <mergeCell ref="O2:Q2"/>
    <mergeCell ref="V2:V3"/>
    <mergeCell ref="B2:F2"/>
    <mergeCell ref="A2:A3"/>
    <mergeCell ref="K2:L2"/>
    <mergeCell ref="M2:M3"/>
  </mergeCells>
  <hyperlinks>
    <hyperlink r:id="rId1" ref="H1"/>
  </hyperlinks>
  <drawing r:id="rId2"/>
  <extLst>
    <ext uri="{05C60535-1F16-4fd2-B633-F4F36F0B64E0}">
      <x14:sparklineGroups>
        <x14:sparklineGroup displayEmptyCellsAs="gap">
          <x14:colorSeries rgb="FF244061"/>
          <x14:sparklines>
            <x14:sparkline>
              <xm:f>'W03 429-432'!O5:S5</xm:f>
              <xm:sqref>T5</xm:sqref>
            </x14:sparkline>
          </x14:sparklines>
        </x14:sparklineGroup>
        <x14:sparklineGroup displayEmptyCellsAs="gap">
          <x14:colorSeries rgb="FF244061"/>
          <x14:sparklines>
            <x14:sparkline>
              <xm:f>'W03 429-432'!O6:S6</xm:f>
              <xm:sqref>T6</xm:sqref>
            </x14:sparkline>
          </x14:sparklines>
        </x14:sparklineGroup>
        <x14:sparklineGroup displayEmptyCellsAs="gap">
          <x14:colorSeries rgb="FF244061"/>
          <x14:sparklines>
            <x14:sparkline>
              <xm:f>'W03 429-432'!O7:S7</xm:f>
              <xm:sqref>T7</xm:sqref>
            </x14:sparkline>
          </x14:sparklines>
        </x14:sparklineGroup>
        <x14:sparklineGroup displayEmptyCellsAs="gap">
          <x14:colorSeries rgb="FF244061"/>
          <x14:sparklines>
            <x14:sparkline>
              <xm:f>'W03 429-432'!O8:S8</xm:f>
              <xm:sqref>T8</xm:sqref>
            </x14:sparkline>
          </x14:sparklines>
        </x14:sparklineGroup>
        <x14:sparklineGroup displayEmptyCellsAs="gap">
          <x14:colorSeries rgb="FF244061"/>
          <x14:sparklines>
            <x14:sparkline>
              <xm:f>'W03 429-432'!O9:S9</xm:f>
              <xm:sqref>T9</xm:sqref>
            </x14:sparkline>
          </x14:sparklines>
        </x14:sparklineGroup>
        <x14:sparklineGroup displayEmptyCellsAs="gap">
          <x14:colorSeries rgb="FF244061"/>
          <x14:sparklines>
            <x14:sparkline>
              <xm:f>'W03 429-432'!O10:S10</xm:f>
              <xm:sqref>T10</xm:sqref>
            </x14:sparkline>
          </x14:sparklines>
        </x14:sparklineGroup>
        <x14:sparklineGroup displayEmptyCellsAs="gap">
          <x14:colorSeries rgb="FF244061"/>
          <x14:sparklines>
            <x14:sparkline>
              <xm:f>'W03 429-432'!O11:S11</xm:f>
              <xm:sqref>T11</xm:sqref>
            </x14:sparkline>
          </x14:sparklines>
        </x14:sparklineGroup>
        <x14:sparklineGroup displayEmptyCellsAs="gap">
          <x14:colorSeries rgb="FF244061"/>
          <x14:sparklines>
            <x14:sparkline>
              <xm:f>'W03 429-432'!O12:S12</xm:f>
              <xm:sqref>T12</xm:sqref>
            </x14:sparkline>
          </x14:sparklines>
        </x14:sparklineGroup>
        <x14:sparklineGroup displayEmptyCellsAs="gap">
          <x14:colorSeries rgb="FF244061"/>
          <x14:sparklines>
            <x14:sparkline>
              <xm:f>'W03 429-432'!O13:S13</xm:f>
              <xm:sqref>T13</xm:sqref>
            </x14:sparkline>
          </x14:sparklines>
        </x14:sparklineGroup>
        <x14:sparklineGroup displayEmptyCellsAs="gap">
          <x14:colorSeries rgb="FF244061"/>
          <x14:sparklines>
            <x14:sparkline>
              <xm:f>'W03 429-432'!O14:S14</xm:f>
              <xm:sqref>T14</xm:sqref>
            </x14:sparkline>
          </x14:sparklines>
        </x14:sparklineGroup>
        <x14:sparklineGroup displayEmptyCellsAs="gap">
          <x14:colorSeries rgb="FF244061"/>
          <x14:sparklines>
            <x14:sparkline>
              <xm:f>'W03 429-432'!O15:S15</xm:f>
              <xm:sqref>T15</xm:sqref>
            </x14:sparkline>
          </x14:sparklines>
        </x14:sparklineGroup>
        <x14:sparklineGroup displayEmptyCellsAs="gap">
          <x14:colorSeries rgb="FF244061"/>
          <x14:sparklines>
            <x14:sparkline>
              <xm:f>'W03 429-432'!O17:S17</xm:f>
              <xm:sqref>T17</xm:sqref>
            </x14:sparkline>
          </x14:sparklines>
        </x14:sparklineGroup>
        <x14:sparklineGroup displayEmptyCellsAs="gap">
          <x14:colorSeries rgb="FF244061"/>
          <x14:sparklines>
            <x14:sparkline>
              <xm:f>'W03 429-432'!O20:S20</xm:f>
              <xm:sqref>T20</xm:sqref>
            </x14:sparkline>
          </x14:sparklines>
        </x14:sparklineGroup>
        <x14:sparklineGroup displayEmptyCellsAs="gap">
          <x14:colorSeries rgb="FF244061"/>
          <x14:sparklines>
            <x14:sparkline>
              <xm:f>'W03 429-432'!O21:S21</xm:f>
              <xm:sqref>T21</xm:sqref>
            </x14:sparkline>
          </x14:sparklines>
        </x14:sparklineGroup>
        <x14:sparklineGroup displayEmptyCellsAs="gap">
          <x14:colorSeries rgb="FF244061"/>
          <x14:sparklines>
            <x14:sparkline>
              <xm:f>'W03 429-432'!O22:S22</xm:f>
              <xm:sqref>T22</xm:sqref>
            </x14:sparkline>
          </x14:sparklines>
        </x14:sparklineGroup>
        <x14:sparklineGroup displayEmptyCellsAs="gap">
          <x14:colorSeries rgb="FF244061"/>
          <x14:sparklines>
            <x14:sparkline>
              <xm:f>'W03 429-432'!O23:S23</xm:f>
              <xm:sqref>T23</xm:sqref>
            </x14:sparkline>
          </x14:sparklines>
        </x14:sparklineGroup>
        <x14:sparklineGroup displayEmptyCellsAs="gap">
          <x14:colorSeries rgb="FF244061"/>
          <x14:sparklines>
            <x14:sparkline>
              <xm:f>'W03 429-432'!O24:S24</xm:f>
              <xm:sqref>T24</xm:sqref>
            </x14:sparkline>
          </x14:sparklines>
        </x14:sparklineGroup>
        <x14:sparklineGroup displayEmptyCellsAs="gap">
          <x14:colorSeries rgb="FF244061"/>
          <x14:sparklines>
            <x14:sparkline>
              <xm:f>'W03 429-432'!O25:S25</xm:f>
              <xm:sqref>T25</xm:sqref>
            </x14:sparkline>
          </x14:sparklines>
        </x14:sparklineGroup>
        <x14:sparklineGroup displayEmptyCellsAs="gap">
          <x14:colorSeries rgb="FF244061"/>
          <x14:sparklines>
            <x14:sparkline>
              <xm:f>'W03 429-432'!O26:S26</xm:f>
              <xm:sqref>T26</xm:sqref>
            </x14:sparkline>
          </x14:sparklines>
        </x14:sparklineGroup>
        <x14:sparklineGroup displayEmptyCellsAs="gap">
          <x14:colorSeries rgb="FF244061"/>
          <x14:sparklines>
            <x14:sparkline>
              <xm:f>'W03 429-432'!O27:S27</xm:f>
              <xm:sqref>T27</xm:sqref>
            </x14:sparkline>
          </x14:sparklines>
        </x14:sparklineGroup>
        <x14:sparklineGroup displayEmptyCellsAs="gap">
          <x14:colorSeries rgb="FF244061"/>
          <x14:sparklines>
            <x14:sparkline>
              <xm:f>'W03 429-432'!O28:S28</xm:f>
              <xm:sqref>T28</xm:sqref>
            </x14:sparkline>
          </x14:sparklines>
        </x14:sparklineGroup>
        <x14:sparklineGroup displayEmptyCellsAs="gap">
          <x14:colorSeries rgb="FF244061"/>
          <x14:sparklines>
            <x14:sparkline>
              <xm:f>'W03 429-432'!O30:S30</xm:f>
              <xm:sqref>T30</xm:sqref>
            </x14:sparkline>
          </x14:sparklines>
        </x14:sparklineGroup>
        <x14:sparklineGroup displayEmptyCellsAs="gap">
          <x14:colorSeries rgb="FF244061"/>
          <x14:sparklines>
            <x14:sparkline>
              <xm:f>'W03 429-432'!O33:S33</xm:f>
              <xm:sqref>T33</xm:sqref>
            </x14:sparkline>
          </x14:sparklines>
        </x14:sparklineGroup>
        <x14:sparklineGroup displayEmptyCellsAs="gap">
          <x14:colorSeries rgb="FF244061"/>
          <x14:sparklines>
            <x14:sparkline>
              <xm:f>'W03 429-432'!O35:S35</xm:f>
              <xm:sqref>T35</xm:sqref>
            </x14:sparkline>
          </x14:sparklines>
        </x14:sparklineGroup>
        <x14:sparklineGroup displayEmptyCellsAs="gap">
          <x14:colorSeries rgb="FF244061"/>
          <x14:sparklines>
            <x14:sparkline>
              <xm:f>'W03 429-432'!O38:S38</xm:f>
              <xm:sqref>T38</xm:sqref>
            </x14:sparkline>
          </x14:sparklines>
        </x14:sparklineGroup>
        <x14:sparklineGroup displayEmptyCellsAs="gap">
          <x14:colorSeries rgb="FF244061"/>
          <x14:sparklines>
            <x14:sparkline>
              <xm:f>'W03 429-432'!O39:S39</xm:f>
              <xm:sqref>T39</xm:sqref>
            </x14:sparkline>
          </x14:sparklines>
        </x14:sparklineGroup>
        <x14:sparklineGroup displayEmptyCellsAs="gap">
          <x14:colorSeries rgb="FF244061"/>
          <x14:sparklines>
            <x14:sparkline>
              <xm:f>'W03 429-432'!O41:S41</xm:f>
              <xm:sqref>T41</xm:sqref>
            </x14:sparkline>
          </x14:sparklines>
        </x14:sparklineGroup>
        <x14:sparklineGroup displayEmptyCellsAs="gap">
          <x14:colorSeries rgb="FF244061"/>
          <x14:sparklines>
            <x14:sparkline>
              <xm:f>'W03 429-432'!O43:S43</xm:f>
              <xm:sqref>T43</xm:sqref>
            </x14:sparkline>
          </x14:sparklines>
        </x14:sparklineGroup>
        <x14:sparklineGroup displayEmptyCellsAs="gap">
          <x14:colorSeries rgb="FF244061"/>
          <x14:sparklines>
            <x14:sparkline>
              <xm:f>'W03 429-432'!O44:S44</xm:f>
              <xm:sqref>T44</xm:sqref>
            </x14:sparkline>
          </x14:sparklines>
        </x14:sparklineGroup>
        <x14:sparklineGroup displayEmptyCellsAs="gap">
          <x14:colorSeries rgb="FF244061"/>
          <x14:sparklines>
            <x14:sparkline>
              <xm:f>'W03 429-432'!O45:S45</xm:f>
              <xm:sqref>T45</xm:sqref>
            </x14:sparkline>
          </x14:sparklines>
        </x14:sparklineGroup>
        <x14:sparklineGroup displayEmptyCellsAs="gap">
          <x14:colorSeries rgb="FF244061"/>
          <x14:sparklines>
            <x14:sparkline>
              <xm:f>'W03 429-432'!O46:S46</xm:f>
              <xm:sqref>T46</xm:sqref>
            </x14:sparkline>
          </x14:sparklines>
        </x14:sparklineGroup>
        <x14:sparklineGroup displayEmptyCellsAs="gap">
          <x14:colorSeries rgb="FF244061"/>
          <x14:sparklines>
            <x14:sparkline>
              <xm:f>'W03 429-432'!O47:S47</xm:f>
              <xm:sqref>T47</xm:sqref>
            </x14:sparkline>
          </x14:sparklines>
        </x14:sparklineGroup>
        <x14:sparklineGroup displayEmptyCellsAs="gap">
          <x14:colorSeries rgb="FF244061"/>
          <x14:sparklines>
            <x14:sparkline>
              <xm:f>'W03 429-432'!O49:S49</xm:f>
              <xm:sqref>T49</xm:sqref>
            </x14:sparkline>
          </x14:sparklines>
        </x14:sparklineGroup>
        <x14:sparklineGroup displayEmptyCellsAs="gap">
          <x14:colorSeries rgb="FF244061"/>
          <x14:sparklines>
            <x14:sparkline>
              <xm:f>'W03 429-432'!O51:S51</xm:f>
              <xm:sqref>T51</xm:sqref>
            </x14:sparkline>
          </x14:sparklines>
        </x14:sparklineGroup>
        <x14:sparklineGroup displayEmptyCellsAs="gap">
          <x14:colorSeries rgb="FF244061"/>
          <x14:sparklines>
            <x14:sparkline>
              <xm:f>'W03 429-432'!O54:S54</xm:f>
              <xm:sqref>T54</xm:sqref>
            </x14:sparkline>
          </x14:sparklines>
        </x14:sparklineGroup>
        <x14:sparklineGroup displayEmptyCellsAs="gap">
          <x14:colorSeries rgb="FF244061"/>
          <x14:sparklines>
            <x14:sparkline>
              <xm:f>'W03 429-432'!O55:S55</xm:f>
              <xm:sqref>T55</xm:sqref>
            </x14:sparkline>
          </x14:sparklines>
        </x14:sparklineGroup>
        <x14:sparklineGroup displayEmptyCellsAs="gap">
          <x14:colorSeries rgb="FF244061"/>
          <x14:sparklines>
            <x14:sparkline>
              <xm:f>'W03 429-432'!O56:S56</xm:f>
              <xm:sqref>T56</xm:sqref>
            </x14:sparkline>
          </x14:sparklines>
        </x14:sparklineGroup>
        <x14:sparklineGroup displayEmptyCellsAs="gap">
          <x14:colorSeries rgb="FF244061"/>
          <x14:sparklines>
            <x14:sparkline>
              <xm:f>'W03 429-432'!O57:S57</xm:f>
              <xm:sqref>T57</xm:sqref>
            </x14:sparkline>
          </x14:sparklines>
        </x14:sparklineGroup>
        <x14:sparklineGroup displayEmptyCellsAs="gap">
          <x14:colorSeries rgb="FF244061"/>
          <x14:sparklines>
            <x14:sparkline>
              <xm:f>'W03 429-432'!O58:S58</xm:f>
              <xm:sqref>T58</xm:sqref>
            </x14:sparkline>
          </x14:sparklines>
        </x14:sparklineGroup>
        <x14:sparklineGroup displayEmptyCellsAs="gap">
          <x14:colorSeries rgb="FF244061"/>
          <x14:sparklines>
            <x14:sparkline>
              <xm:f>'W03 429-432'!O59:S59</xm:f>
              <xm:sqref>T59</xm:sqref>
            </x14:sparkline>
          </x14:sparklines>
        </x14:sparklineGroup>
        <x14:sparklineGroup displayEmptyCellsAs="gap">
          <x14:colorSeries rgb="FF244061"/>
          <x14:sparklines>
            <x14:sparkline>
              <xm:f>'W03 429-432'!O60:S60</xm:f>
              <xm:sqref>T60</xm:sqref>
            </x14:sparkline>
          </x14:sparklines>
        </x14:sparklineGroup>
        <x14:sparklineGroup displayEmptyCellsAs="gap">
          <x14:colorSeries rgb="FF244061"/>
          <x14:sparklines>
            <x14:sparkline>
              <xm:f>'W03 429-432'!O61:S61</xm:f>
              <xm:sqref>T61</xm:sqref>
            </x14:sparkline>
          </x14:sparklines>
        </x14:sparklineGroup>
        <x14:sparklineGroup displayEmptyCellsAs="gap">
          <x14:colorSeries rgb="FF244061"/>
          <x14:sparklines>
            <x14:sparkline>
              <xm:f>'W03 429-432'!O62:S62</xm:f>
              <xm:sqref>T62</xm:sqref>
            </x14:sparkline>
          </x14:sparklines>
        </x14:sparklineGroup>
        <x14:sparklineGroup displayEmptyCellsAs="gap">
          <x14:colorSeries rgb="FF244061"/>
          <x14:sparklines>
            <x14:sparkline>
              <xm:f>'W03 429-432'!O63:S63</xm:f>
              <xm:sqref>T63</xm:sqref>
            </x14:sparkline>
          </x14:sparklines>
        </x14:sparklineGroup>
        <x14:sparklineGroup displayEmptyCellsAs="gap">
          <x14:colorSeries rgb="FF244061"/>
          <x14:sparklines>
            <x14:sparkline>
              <xm:f>'W03 429-432'!O64:S64</xm:f>
              <xm:sqref>T64</xm:sqref>
            </x14:sparkline>
          </x14:sparklines>
        </x14:sparklineGroup>
        <x14:sparklineGroup displayEmptyCellsAs="gap">
          <x14:colorSeries rgb="FF244061"/>
          <x14:sparklines>
            <x14:sparkline>
              <xm:f>'W03 429-432'!O65:S65</xm:f>
              <xm:sqref>T65</xm:sqref>
            </x14:sparkline>
          </x14:sparklines>
        </x14:sparklineGroup>
        <x14:sparklineGroup displayEmptyCellsAs="gap">
          <x14:colorSeries rgb="FF244061"/>
          <x14:sparklines>
            <x14:sparkline>
              <xm:f>'W03 429-432'!O67:S67</xm:f>
              <xm:sqref>T67</xm:sqref>
            </x14:sparkline>
          </x14:sparklines>
        </x14:sparklineGroup>
        <x14:sparklineGroup displayEmptyCellsAs="gap">
          <x14:colorSeries rgb="FF244061"/>
          <x14:sparklines>
            <x14:sparkline>
              <xm:f>'W03 429-432'!O69:S69</xm:f>
              <xm:sqref>T69</xm:sqref>
            </x14:sparkline>
          </x14:sparklines>
        </x14:sparklineGroup>
        <x14:sparklineGroup displayEmptyCellsAs="gap">
          <x14:colorSeries rgb="FF244061"/>
          <x14:sparklines>
            <x14:sparkline>
              <xm:f>'W03 429-432'!O71:S71</xm:f>
              <xm:sqref>T71</xm:sqref>
            </x14:sparkline>
          </x14:sparklines>
        </x14:sparklineGroup>
        <x14:sparklineGroup displayEmptyCellsAs="gap">
          <x14:colorSeries rgb="FF244061"/>
          <x14:sparklines>
            <x14:sparkline>
              <xm:f>'W03 429-432'!O73:S73</xm:f>
              <xm:sqref>T73</xm:sqref>
            </x14:sparkline>
          </x14:sparklines>
        </x14:sparklineGroup>
        <x14:sparklineGroup displayEmptyCellsAs="gap">
          <x14:colorSeries rgb="FF244061"/>
          <x14:sparklines>
            <x14:sparkline>
              <xm:f>'W03 429-432'!O74:S74</xm:f>
              <xm:sqref>T74</xm:sqref>
            </x14:sparkline>
          </x14:sparklines>
        </x14:sparklineGroup>
        <x14:sparklineGroup displayEmptyCellsAs="gap">
          <x14:colorSeries rgb="FF244061"/>
          <x14:sparklines>
            <x14:sparkline>
              <xm:f>'W03 429-432'!O76:S76</xm:f>
              <xm:sqref>T76</xm:sqref>
            </x14:sparkline>
          </x14:sparklines>
        </x14:sparklineGroup>
        <x14:sparklineGroup displayEmptyCellsAs="gap">
          <x14:colorSeries rgb="FF244061"/>
          <x14:sparklines>
            <x14:sparkline>
              <xm:f>'W03 429-432'!O78:S78</xm:f>
              <xm:sqref>T78</xm:sqref>
            </x14:sparkline>
          </x14:sparklines>
        </x14:sparklineGroup>
        <x14:sparklineGroup displayEmptyCellsAs="gap">
          <x14:colorSeries rgb="FF244061"/>
          <x14:sparklines>
            <x14:sparkline>
              <xm:f>'W03 429-432'!O80:S80</xm:f>
              <xm:sqref>T80</xm:sqref>
            </x14:sparkline>
          </x14:sparklines>
        </x14:sparklineGroup>
        <x14:sparklineGroup displayEmptyCellsAs="gap">
          <x14:colorSeries rgb="FF244061"/>
          <x14:sparklines>
            <x14:sparkline>
              <xm:f>'W03 429-432'!O82:S82</xm:f>
              <xm:sqref>T82</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7.29" defaultRowHeight="15.0"/>
  <cols>
    <col customWidth="1" min="1" max="1" width="18.57"/>
    <col customWidth="1" min="2" max="2" width="6.29"/>
    <col customWidth="1" min="3" max="3" width="7.0"/>
    <col customWidth="1" min="4" max="4" width="59.57"/>
    <col customWidth="1" min="5" max="5" width="8.0"/>
    <col customWidth="1" min="6" max="6" width="7.14"/>
    <col customWidth="1" min="7" max="7" width="6.57"/>
    <col customWidth="1" min="8" max="8" width="10.29"/>
    <col customWidth="1" min="9" max="9" width="11.86"/>
    <col customWidth="1" min="10" max="10" width="13.0"/>
    <col customWidth="1" min="11" max="11" width="11.0"/>
    <col customWidth="1" min="12" max="12" width="9.14"/>
  </cols>
  <sheetData>
    <row r="1" ht="27.0" customHeight="1">
      <c r="A1" s="69" t="s">
        <v>2702</v>
      </c>
      <c r="B1" s="69" t="s">
        <v>2705</v>
      </c>
      <c r="C1" s="69" t="s">
        <v>2706</v>
      </c>
      <c r="D1" s="319" t="s">
        <v>2710</v>
      </c>
      <c r="E1" s="69" t="s">
        <v>123</v>
      </c>
      <c r="F1" s="69" t="s">
        <v>1177</v>
      </c>
      <c r="G1" s="69" t="s">
        <v>2577</v>
      </c>
      <c r="H1" s="69" t="s">
        <v>1822</v>
      </c>
      <c r="I1" s="69" t="s">
        <v>2580</v>
      </c>
      <c r="J1" s="69" t="s">
        <v>2581</v>
      </c>
      <c r="K1" s="69" t="s">
        <v>55</v>
      </c>
      <c r="L1" s="320"/>
    </row>
    <row r="2">
      <c r="A2" s="83"/>
      <c r="B2" s="51"/>
      <c r="C2" s="51"/>
      <c r="D2" s="335" t="s">
        <v>2986</v>
      </c>
      <c r="E2" s="336"/>
      <c r="F2" s="336"/>
      <c r="G2" s="336"/>
      <c r="H2" s="336"/>
      <c r="I2" s="336"/>
      <c r="J2" s="336"/>
      <c r="K2" s="336"/>
      <c r="L2" s="306"/>
    </row>
    <row r="3">
      <c r="A3" s="83"/>
      <c r="B3" s="51"/>
      <c r="C3" s="51"/>
      <c r="D3" s="335"/>
      <c r="E3" s="336"/>
      <c r="F3" s="336"/>
      <c r="G3" s="336"/>
      <c r="H3" s="336"/>
      <c r="I3" s="336"/>
      <c r="J3" s="336"/>
      <c r="K3" s="336"/>
      <c r="L3" s="306"/>
    </row>
    <row r="4">
      <c r="A4" s="83" t="s">
        <v>3297</v>
      </c>
      <c r="B4" s="51">
        <v>6.0</v>
      </c>
      <c r="C4" s="51"/>
      <c r="D4" s="335" t="s">
        <v>3303</v>
      </c>
      <c r="E4" s="343">
        <v>3.2</v>
      </c>
      <c r="F4" s="343"/>
      <c r="G4" s="343"/>
      <c r="H4" s="343"/>
      <c r="I4" s="343"/>
      <c r="J4" s="343"/>
      <c r="K4" s="343">
        <v>3.2</v>
      </c>
      <c r="L4" s="306"/>
    </row>
    <row r="5">
      <c r="A5" s="83" t="s">
        <v>3404</v>
      </c>
      <c r="B5" s="51">
        <v>6.0</v>
      </c>
      <c r="C5" s="51"/>
      <c r="D5" s="335" t="s">
        <v>3406</v>
      </c>
      <c r="E5" s="343">
        <v>2.0</v>
      </c>
      <c r="F5" s="343"/>
      <c r="G5" s="343"/>
      <c r="H5" s="343"/>
      <c r="I5" s="343"/>
      <c r="J5" s="343"/>
      <c r="K5" s="343">
        <v>2.0</v>
      </c>
      <c r="L5" s="306"/>
    </row>
    <row r="6">
      <c r="A6" s="83" t="s">
        <v>3408</v>
      </c>
      <c r="B6" s="51">
        <v>6.0</v>
      </c>
      <c r="C6" s="51"/>
      <c r="D6" s="335" t="s">
        <v>3411</v>
      </c>
      <c r="E6" s="343">
        <v>1.4</v>
      </c>
      <c r="F6" s="343"/>
      <c r="G6" s="343"/>
      <c r="H6" s="343"/>
      <c r="I6" s="343"/>
      <c r="J6" s="343"/>
      <c r="K6" s="343">
        <v>1.4</v>
      </c>
      <c r="L6" s="306"/>
    </row>
    <row r="7">
      <c r="A7" s="83" t="s">
        <v>3414</v>
      </c>
      <c r="B7" s="51">
        <v>6.0</v>
      </c>
      <c r="C7" s="51"/>
      <c r="D7" s="335" t="s">
        <v>3416</v>
      </c>
      <c r="E7" s="343">
        <v>2.0</v>
      </c>
      <c r="F7" s="343"/>
      <c r="G7" s="343"/>
      <c r="H7" s="343"/>
      <c r="I7" s="343"/>
      <c r="J7" s="343"/>
      <c r="K7" s="343">
        <v>2.0</v>
      </c>
      <c r="L7" s="306"/>
    </row>
    <row r="8">
      <c r="A8" s="83" t="s">
        <v>3418</v>
      </c>
      <c r="B8" s="51">
        <v>6.0</v>
      </c>
      <c r="C8" s="51"/>
      <c r="D8" s="335" t="s">
        <v>3420</v>
      </c>
      <c r="E8" s="343"/>
      <c r="F8" s="343"/>
      <c r="G8" s="343">
        <v>2.0</v>
      </c>
      <c r="H8" s="343"/>
      <c r="I8" s="343"/>
      <c r="J8" s="343"/>
      <c r="K8" s="343">
        <v>2.0</v>
      </c>
      <c r="L8" s="306"/>
    </row>
    <row r="9">
      <c r="A9" s="83" t="s">
        <v>3422</v>
      </c>
      <c r="B9" s="51">
        <v>6.0</v>
      </c>
      <c r="C9" s="51"/>
      <c r="D9" s="335" t="s">
        <v>3425</v>
      </c>
      <c r="E9" s="343"/>
      <c r="F9" s="343"/>
      <c r="G9" s="343">
        <v>1.0</v>
      </c>
      <c r="H9" s="343"/>
      <c r="I9" s="343"/>
      <c r="J9" s="343"/>
      <c r="K9" s="343">
        <v>1.0</v>
      </c>
      <c r="L9" s="306"/>
    </row>
    <row r="10">
      <c r="A10" s="83" t="s">
        <v>3429</v>
      </c>
      <c r="B10" s="51">
        <v>6.0</v>
      </c>
      <c r="C10" s="51"/>
      <c r="D10" s="335" t="s">
        <v>3431</v>
      </c>
      <c r="E10" s="343"/>
      <c r="F10" s="343"/>
      <c r="G10" s="343">
        <v>1.0</v>
      </c>
      <c r="H10" s="343"/>
      <c r="I10" s="343"/>
      <c r="J10" s="343"/>
      <c r="K10" s="343">
        <v>1.0</v>
      </c>
      <c r="L10" s="306"/>
    </row>
    <row r="11">
      <c r="A11" s="83" t="s">
        <v>3434</v>
      </c>
      <c r="B11" s="51">
        <v>6.0</v>
      </c>
      <c r="C11" s="51"/>
      <c r="D11" s="335" t="s">
        <v>3437</v>
      </c>
      <c r="E11" s="343"/>
      <c r="F11" s="343"/>
      <c r="G11" s="343">
        <v>0.8</v>
      </c>
      <c r="H11" s="343"/>
      <c r="I11" s="343"/>
      <c r="J11" s="343"/>
      <c r="K11" s="343">
        <v>0.8</v>
      </c>
      <c r="L11" s="306"/>
    </row>
    <row r="12">
      <c r="A12" s="83" t="s">
        <v>3441</v>
      </c>
      <c r="B12" s="51">
        <v>6.0</v>
      </c>
      <c r="C12" s="51"/>
      <c r="D12" s="335" t="s">
        <v>3443</v>
      </c>
      <c r="E12" s="343"/>
      <c r="F12" s="343"/>
      <c r="G12" s="343">
        <v>0.6</v>
      </c>
      <c r="H12" s="343"/>
      <c r="I12" s="343"/>
      <c r="J12" s="343"/>
      <c r="K12" s="343">
        <v>0.6</v>
      </c>
      <c r="L12" s="306"/>
    </row>
    <row r="13">
      <c r="A13" s="83" t="s">
        <v>3447</v>
      </c>
      <c r="B13" s="51">
        <v>6.0</v>
      </c>
      <c r="C13" s="51"/>
      <c r="D13" s="335" t="s">
        <v>3450</v>
      </c>
      <c r="E13" s="343"/>
      <c r="F13" s="343"/>
      <c r="G13" s="343"/>
      <c r="H13" s="343">
        <v>2.0</v>
      </c>
      <c r="I13" s="343"/>
      <c r="J13" s="343"/>
      <c r="K13" s="343">
        <v>2.0</v>
      </c>
      <c r="L13" s="306"/>
    </row>
    <row r="14">
      <c r="A14" s="83" t="s">
        <v>3458</v>
      </c>
      <c r="B14" s="51">
        <v>6.0</v>
      </c>
      <c r="C14" s="51"/>
      <c r="D14" s="335" t="s">
        <v>3461</v>
      </c>
      <c r="E14" s="343"/>
      <c r="F14" s="343"/>
      <c r="G14" s="343"/>
      <c r="H14" s="343">
        <v>2.8</v>
      </c>
      <c r="I14" s="343"/>
      <c r="J14" s="343"/>
      <c r="K14" s="343">
        <v>2.8</v>
      </c>
      <c r="L14" s="306"/>
    </row>
    <row r="15">
      <c r="A15" s="83" t="s">
        <v>3475</v>
      </c>
      <c r="B15" s="51">
        <v>6.0</v>
      </c>
      <c r="C15" s="51"/>
      <c r="D15" s="335" t="s">
        <v>3478</v>
      </c>
      <c r="E15" s="343"/>
      <c r="F15" s="343"/>
      <c r="G15" s="343"/>
      <c r="H15" s="343"/>
      <c r="I15" s="343"/>
      <c r="J15" s="343">
        <v>2.0</v>
      </c>
      <c r="K15" s="343">
        <v>2.0</v>
      </c>
      <c r="L15" s="306"/>
    </row>
    <row r="16">
      <c r="A16" s="83" t="s">
        <v>3482</v>
      </c>
      <c r="B16" s="51">
        <v>6.0</v>
      </c>
      <c r="C16" s="51"/>
      <c r="D16" s="335" t="s">
        <v>3486</v>
      </c>
      <c r="E16" s="343"/>
      <c r="F16" s="343"/>
      <c r="G16" s="343"/>
      <c r="H16" s="343"/>
      <c r="I16" s="343"/>
      <c r="J16" s="343">
        <v>2.0</v>
      </c>
      <c r="K16" s="343">
        <v>2.0</v>
      </c>
      <c r="L16" s="306"/>
    </row>
    <row r="17">
      <c r="A17" s="83" t="s">
        <v>3489</v>
      </c>
      <c r="B17" s="51">
        <v>6.0</v>
      </c>
      <c r="C17" s="51"/>
      <c r="D17" s="335" t="s">
        <v>3493</v>
      </c>
      <c r="E17" s="343"/>
      <c r="F17" s="343"/>
      <c r="G17" s="343"/>
      <c r="H17" s="343"/>
      <c r="I17" s="343"/>
      <c r="J17" s="343">
        <v>2.0</v>
      </c>
      <c r="K17" s="343">
        <v>2.0</v>
      </c>
      <c r="L17" s="306"/>
    </row>
    <row r="18">
      <c r="A18" s="83" t="s">
        <v>3496</v>
      </c>
      <c r="B18" s="51">
        <v>6.0</v>
      </c>
      <c r="C18" s="51" t="s">
        <v>719</v>
      </c>
      <c r="D18" s="335" t="s">
        <v>4499</v>
      </c>
      <c r="E18" s="343"/>
      <c r="F18" s="343"/>
      <c r="G18" s="343">
        <v>2.0</v>
      </c>
      <c r="H18" s="343"/>
      <c r="I18" s="343"/>
      <c r="J18" s="343"/>
      <c r="K18" s="343">
        <v>2.0</v>
      </c>
      <c r="L18" s="306"/>
    </row>
    <row r="19">
      <c r="A19" s="83" t="s">
        <v>4502</v>
      </c>
      <c r="B19" s="51">
        <v>6.0</v>
      </c>
      <c r="C19" s="51" t="s">
        <v>719</v>
      </c>
      <c r="D19" s="335" t="s">
        <v>4503</v>
      </c>
      <c r="E19" s="343"/>
      <c r="F19" s="343"/>
      <c r="G19" s="343"/>
      <c r="H19" s="343">
        <v>2.0</v>
      </c>
      <c r="I19" s="343"/>
      <c r="J19" s="343"/>
      <c r="K19" s="343">
        <v>2.0</v>
      </c>
      <c r="L19" s="306"/>
    </row>
    <row r="20">
      <c r="A20" s="83" t="s">
        <v>4506</v>
      </c>
      <c r="B20" s="51">
        <v>6.0</v>
      </c>
      <c r="C20" s="51"/>
      <c r="D20" s="335" t="s">
        <v>4508</v>
      </c>
      <c r="E20" s="343"/>
      <c r="F20" s="343"/>
      <c r="G20" s="343"/>
      <c r="H20" s="343">
        <v>6.0</v>
      </c>
      <c r="I20" s="343"/>
      <c r="J20" s="343"/>
      <c r="K20" s="343">
        <v>6.0</v>
      </c>
      <c r="L20" s="306"/>
    </row>
    <row r="21">
      <c r="A21" s="83" t="s">
        <v>4510</v>
      </c>
      <c r="B21" s="51">
        <v>6.0</v>
      </c>
      <c r="C21" s="51"/>
      <c r="D21" s="335" t="s">
        <v>4511</v>
      </c>
      <c r="E21" s="343"/>
      <c r="F21" s="343"/>
      <c r="G21" s="343"/>
      <c r="H21" s="343"/>
      <c r="I21" s="343"/>
      <c r="J21" s="343">
        <v>2.0</v>
      </c>
      <c r="K21" s="343">
        <v>2.0</v>
      </c>
      <c r="L21" s="306"/>
    </row>
    <row r="22">
      <c r="A22" s="83" t="s">
        <v>4513</v>
      </c>
      <c r="B22" s="51">
        <v>6.0</v>
      </c>
      <c r="C22" s="51"/>
      <c r="D22" s="335" t="s">
        <v>4515</v>
      </c>
      <c r="E22" s="343"/>
      <c r="F22" s="343"/>
      <c r="G22" s="343"/>
      <c r="H22" s="343"/>
      <c r="I22" s="343"/>
      <c r="J22" s="343">
        <v>4.0</v>
      </c>
      <c r="K22" s="343">
        <v>4.0</v>
      </c>
      <c r="L22" s="306"/>
    </row>
    <row r="23">
      <c r="A23" s="83" t="s">
        <v>4516</v>
      </c>
      <c r="B23" s="51">
        <v>6.0</v>
      </c>
      <c r="C23" s="51"/>
      <c r="D23" s="335" t="s">
        <v>4519</v>
      </c>
      <c r="E23" s="343"/>
      <c r="F23" s="343"/>
      <c r="G23" s="343"/>
      <c r="H23" s="343"/>
      <c r="I23" s="343"/>
      <c r="J23" s="343">
        <v>1.2</v>
      </c>
      <c r="K23" s="343">
        <v>1.2</v>
      </c>
      <c r="L23" s="306"/>
    </row>
    <row r="24">
      <c r="A24" s="83" t="s">
        <v>4520</v>
      </c>
      <c r="B24" s="51">
        <v>6.0</v>
      </c>
      <c r="C24" s="51"/>
      <c r="D24" s="335" t="s">
        <v>4523</v>
      </c>
      <c r="E24" s="343"/>
      <c r="F24" s="343"/>
      <c r="G24" s="343"/>
      <c r="H24" s="343"/>
      <c r="I24" s="343"/>
      <c r="J24" s="343">
        <v>4.0</v>
      </c>
      <c r="K24" s="343">
        <v>4.0</v>
      </c>
      <c r="L24" s="306"/>
    </row>
    <row r="25">
      <c r="A25" s="83" t="s">
        <v>4526</v>
      </c>
      <c r="B25" s="51">
        <v>6.0</v>
      </c>
      <c r="C25" s="51"/>
      <c r="D25" s="335" t="s">
        <v>4527</v>
      </c>
      <c r="E25" s="343"/>
      <c r="F25" s="343"/>
      <c r="G25" s="343"/>
      <c r="H25" s="343"/>
      <c r="I25" s="343"/>
      <c r="J25" s="343">
        <v>2.0</v>
      </c>
      <c r="K25" s="343">
        <v>2.0</v>
      </c>
      <c r="L25" s="306"/>
    </row>
    <row r="26">
      <c r="A26" s="83"/>
      <c r="B26" s="51">
        <v>6.0</v>
      </c>
      <c r="C26" s="51"/>
      <c r="D26" s="335"/>
      <c r="E26" s="343"/>
      <c r="F26" s="343"/>
      <c r="G26" s="343"/>
      <c r="H26" s="343"/>
      <c r="I26" s="343"/>
      <c r="J26" s="343"/>
      <c r="K26" s="343"/>
      <c r="L26" s="306"/>
    </row>
    <row r="27">
      <c r="A27" s="83"/>
      <c r="B27" s="51">
        <v>6.0</v>
      </c>
      <c r="C27" s="51"/>
      <c r="D27" s="379" t="s">
        <v>3590</v>
      </c>
      <c r="E27" s="343">
        <v>8.6</v>
      </c>
      <c r="F27" s="343"/>
      <c r="G27" s="343">
        <v>7.4</v>
      </c>
      <c r="H27" s="343">
        <v>12.8</v>
      </c>
      <c r="I27" s="343"/>
      <c r="J27" s="343">
        <v>19.2</v>
      </c>
      <c r="K27" s="343">
        <v>48.0</v>
      </c>
      <c r="L27" s="306"/>
    </row>
    <row r="28">
      <c r="A28" s="83"/>
      <c r="B28" s="51"/>
      <c r="C28" s="51"/>
      <c r="D28" s="335"/>
      <c r="E28" s="343"/>
      <c r="F28" s="343"/>
      <c r="G28" s="343"/>
      <c r="H28" s="343"/>
      <c r="I28" s="343"/>
      <c r="J28" s="343"/>
      <c r="K28" s="343"/>
      <c r="L28" s="306"/>
    </row>
    <row r="29">
      <c r="A29" s="83" t="s">
        <v>4541</v>
      </c>
      <c r="B29" s="51">
        <v>7.0</v>
      </c>
      <c r="C29" s="51"/>
      <c r="D29" s="335" t="s">
        <v>4542</v>
      </c>
      <c r="E29" s="343">
        <v>3.0</v>
      </c>
      <c r="F29" s="343"/>
      <c r="G29" s="343"/>
      <c r="H29" s="343"/>
      <c r="I29" s="343"/>
      <c r="J29" s="343"/>
      <c r="K29" s="343">
        <v>3.0</v>
      </c>
      <c r="L29" s="306"/>
    </row>
    <row r="30">
      <c r="A30" s="83" t="s">
        <v>4543</v>
      </c>
      <c r="B30" s="51">
        <v>7.0</v>
      </c>
      <c r="C30" s="51"/>
      <c r="D30" s="335" t="s">
        <v>4547</v>
      </c>
      <c r="E30" s="343">
        <v>1.6</v>
      </c>
      <c r="F30" s="343"/>
      <c r="G30" s="343"/>
      <c r="H30" s="343"/>
      <c r="I30" s="343"/>
      <c r="J30" s="343"/>
      <c r="K30" s="343">
        <v>1.6</v>
      </c>
      <c r="L30" s="306"/>
    </row>
    <row r="31">
      <c r="A31" s="83" t="s">
        <v>4548</v>
      </c>
      <c r="B31" s="51">
        <v>7.0</v>
      </c>
      <c r="C31" s="51"/>
      <c r="D31" s="335" t="s">
        <v>4549</v>
      </c>
      <c r="E31" s="343">
        <v>2.0</v>
      </c>
      <c r="F31" s="343"/>
      <c r="G31" s="343"/>
      <c r="H31" s="343"/>
      <c r="I31" s="343"/>
      <c r="J31" s="343"/>
      <c r="K31" s="343">
        <v>2.0</v>
      </c>
      <c r="L31" s="306"/>
    </row>
    <row r="32">
      <c r="A32" s="83" t="s">
        <v>4551</v>
      </c>
      <c r="B32" s="51">
        <v>7.0</v>
      </c>
      <c r="C32" s="51"/>
      <c r="D32" s="335" t="s">
        <v>4553</v>
      </c>
      <c r="E32" s="343">
        <v>1.6</v>
      </c>
      <c r="F32" s="343"/>
      <c r="G32" s="343"/>
      <c r="H32" s="343"/>
      <c r="I32" s="343"/>
      <c r="J32" s="343"/>
      <c r="K32" s="343">
        <v>1.6</v>
      </c>
      <c r="L32" s="306"/>
    </row>
    <row r="33" ht="15.75" customHeight="1">
      <c r="A33" s="154"/>
      <c r="B33" s="380"/>
      <c r="C33" s="380"/>
      <c r="D33" s="370"/>
      <c r="E33" s="355"/>
      <c r="F33" s="355"/>
      <c r="G33" s="355"/>
      <c r="H33" s="355"/>
      <c r="I33" s="355"/>
      <c r="J33" s="355"/>
      <c r="K33" s="355"/>
      <c r="L33" s="381"/>
    </row>
    <row r="34" ht="15.75" customHeight="1">
      <c r="A34" s="83"/>
      <c r="B34" s="51"/>
      <c r="C34" s="51"/>
      <c r="D34" s="335"/>
      <c r="E34" s="343"/>
      <c r="F34" s="343"/>
      <c r="G34" s="343"/>
      <c r="H34" s="343"/>
      <c r="I34" s="343"/>
      <c r="J34" s="343"/>
      <c r="K34" s="343"/>
      <c r="L34" s="306"/>
    </row>
    <row r="35">
      <c r="A35" s="83" t="s">
        <v>4566</v>
      </c>
      <c r="B35" s="51">
        <v>7.0</v>
      </c>
      <c r="C35" s="51"/>
      <c r="D35" s="335" t="s">
        <v>4569</v>
      </c>
      <c r="E35" s="343">
        <v>0.8</v>
      </c>
      <c r="F35" s="343"/>
      <c r="G35" s="343"/>
      <c r="H35" s="343"/>
      <c r="I35" s="343"/>
      <c r="J35" s="343"/>
      <c r="K35" s="343">
        <v>0.8</v>
      </c>
      <c r="L35" s="306"/>
    </row>
    <row r="36">
      <c r="A36" s="83" t="s">
        <v>4572</v>
      </c>
      <c r="B36" s="51">
        <v>7.0</v>
      </c>
      <c r="C36" s="51"/>
      <c r="D36" s="335" t="s">
        <v>4574</v>
      </c>
      <c r="E36" s="343"/>
      <c r="F36" s="343"/>
      <c r="G36" s="343">
        <v>2.0</v>
      </c>
      <c r="H36" s="343"/>
      <c r="I36" s="343"/>
      <c r="J36" s="343"/>
      <c r="K36" s="343">
        <v>2.0</v>
      </c>
      <c r="L36" s="306"/>
    </row>
    <row r="37">
      <c r="A37" s="83" t="s">
        <v>4576</v>
      </c>
      <c r="B37" s="51">
        <v>7.0</v>
      </c>
      <c r="C37" s="51"/>
      <c r="D37" s="335" t="s">
        <v>4578</v>
      </c>
      <c r="E37" s="343"/>
      <c r="F37" s="343"/>
      <c r="G37" s="343">
        <v>2.0</v>
      </c>
      <c r="H37" s="343"/>
      <c r="I37" s="343"/>
      <c r="J37" s="343"/>
      <c r="K37" s="343">
        <v>2.0</v>
      </c>
      <c r="L37" s="306"/>
    </row>
    <row r="38">
      <c r="A38" s="83" t="s">
        <v>4579</v>
      </c>
      <c r="B38" s="51">
        <v>7.0</v>
      </c>
      <c r="C38" s="51"/>
      <c r="D38" s="335" t="s">
        <v>4580</v>
      </c>
      <c r="E38" s="343"/>
      <c r="F38" s="343"/>
      <c r="G38" s="343">
        <v>2.8</v>
      </c>
      <c r="H38" s="343"/>
      <c r="I38" s="343"/>
      <c r="J38" s="343"/>
      <c r="K38" s="343">
        <v>2.8</v>
      </c>
      <c r="L38" s="306"/>
    </row>
    <row r="39">
      <c r="A39" s="83" t="s">
        <v>4644</v>
      </c>
      <c r="B39" s="51">
        <v>7.0</v>
      </c>
      <c r="C39" s="51"/>
      <c r="D39" s="335" t="s">
        <v>4650</v>
      </c>
      <c r="E39" s="343"/>
      <c r="F39" s="343"/>
      <c r="G39" s="343">
        <v>0.8</v>
      </c>
      <c r="H39" s="343"/>
      <c r="I39" s="343"/>
      <c r="J39" s="343"/>
      <c r="K39" s="343">
        <v>0.8</v>
      </c>
      <c r="L39" s="306"/>
    </row>
    <row r="40">
      <c r="A40" s="83" t="s">
        <v>4652</v>
      </c>
      <c r="B40" s="51">
        <v>7.0</v>
      </c>
      <c r="C40" s="51"/>
      <c r="D40" s="335" t="s">
        <v>4655</v>
      </c>
      <c r="E40" s="343"/>
      <c r="F40" s="343"/>
      <c r="G40" s="343">
        <v>0.8</v>
      </c>
      <c r="H40" s="343"/>
      <c r="I40" s="343"/>
      <c r="J40" s="343"/>
      <c r="K40" s="343">
        <v>0.8</v>
      </c>
      <c r="L40" s="306"/>
    </row>
    <row r="41">
      <c r="A41" s="83" t="s">
        <v>4657</v>
      </c>
      <c r="B41" s="51">
        <v>7.0</v>
      </c>
      <c r="C41" s="51"/>
      <c r="D41" s="335" t="s">
        <v>4658</v>
      </c>
      <c r="E41" s="343"/>
      <c r="F41" s="343"/>
      <c r="G41" s="343">
        <v>2.0</v>
      </c>
      <c r="H41" s="343"/>
      <c r="I41" s="343"/>
      <c r="J41" s="343"/>
      <c r="K41" s="343">
        <v>2.0</v>
      </c>
      <c r="L41" s="306"/>
    </row>
    <row r="42">
      <c r="A42" s="83" t="s">
        <v>4951</v>
      </c>
      <c r="B42" s="51">
        <v>7.0</v>
      </c>
      <c r="C42" s="51"/>
      <c r="D42" s="335" t="s">
        <v>4956</v>
      </c>
      <c r="E42" s="343"/>
      <c r="F42" s="343"/>
      <c r="G42" s="343">
        <v>0.6</v>
      </c>
      <c r="H42" s="343"/>
      <c r="I42" s="343"/>
      <c r="J42" s="343"/>
      <c r="K42" s="343">
        <v>0.6</v>
      </c>
      <c r="L42" s="306"/>
    </row>
    <row r="43">
      <c r="A43" s="83" t="s">
        <v>4958</v>
      </c>
      <c r="B43" s="51">
        <v>7.0</v>
      </c>
      <c r="C43" s="51"/>
      <c r="D43" s="335" t="s">
        <v>4964</v>
      </c>
      <c r="E43" s="343"/>
      <c r="F43" s="343"/>
      <c r="G43" s="343"/>
      <c r="H43" s="343"/>
      <c r="I43" s="343"/>
      <c r="J43" s="343">
        <v>2.0</v>
      </c>
      <c r="K43" s="343">
        <v>2.0</v>
      </c>
      <c r="L43" s="306"/>
    </row>
    <row r="44">
      <c r="A44" s="83" t="s">
        <v>4966</v>
      </c>
      <c r="B44" s="51">
        <v>7.0</v>
      </c>
      <c r="C44" s="51"/>
      <c r="D44" s="335" t="s">
        <v>5020</v>
      </c>
      <c r="E44" s="343"/>
      <c r="F44" s="343"/>
      <c r="G44" s="343"/>
      <c r="H44" s="343"/>
      <c r="I44" s="343"/>
      <c r="J44" s="343">
        <v>2.0</v>
      </c>
      <c r="K44" s="343">
        <v>2.0</v>
      </c>
      <c r="L44" s="306"/>
    </row>
    <row r="45">
      <c r="A45" s="83" t="s">
        <v>5026</v>
      </c>
      <c r="B45" s="51">
        <v>7.0</v>
      </c>
      <c r="C45" s="51"/>
      <c r="D45" s="335" t="s">
        <v>5029</v>
      </c>
      <c r="E45" s="343"/>
      <c r="F45" s="343"/>
      <c r="G45" s="343"/>
      <c r="H45" s="343"/>
      <c r="I45" s="343"/>
      <c r="J45" s="343">
        <v>2.0</v>
      </c>
      <c r="K45" s="343">
        <v>2.0</v>
      </c>
      <c r="L45" s="306"/>
    </row>
    <row r="46">
      <c r="A46" s="83" t="s">
        <v>5031</v>
      </c>
      <c r="B46" s="51">
        <v>7.0</v>
      </c>
      <c r="C46" s="51" t="s">
        <v>719</v>
      </c>
      <c r="D46" s="335" t="s">
        <v>5384</v>
      </c>
      <c r="E46" s="343"/>
      <c r="F46" s="343"/>
      <c r="G46" s="343"/>
      <c r="H46" s="343">
        <v>3.6</v>
      </c>
      <c r="I46" s="343"/>
      <c r="J46" s="343"/>
      <c r="K46" s="343">
        <v>3.6</v>
      </c>
      <c r="L46" s="306"/>
    </row>
    <row r="47">
      <c r="A47" s="83" t="s">
        <v>5388</v>
      </c>
      <c r="B47" s="51">
        <v>7.0</v>
      </c>
      <c r="C47" s="51"/>
      <c r="D47" s="335" t="s">
        <v>5390</v>
      </c>
      <c r="E47" s="343"/>
      <c r="F47" s="343"/>
      <c r="G47" s="343"/>
      <c r="H47" s="343"/>
      <c r="I47" s="343"/>
      <c r="J47" s="343">
        <v>2.0</v>
      </c>
      <c r="K47" s="343">
        <v>2.0</v>
      </c>
      <c r="L47" s="306"/>
    </row>
    <row r="48">
      <c r="A48" s="83" t="s">
        <v>5391</v>
      </c>
      <c r="B48" s="51">
        <v>7.0</v>
      </c>
      <c r="C48" s="51"/>
      <c r="D48" s="335" t="s">
        <v>5410</v>
      </c>
      <c r="E48" s="343"/>
      <c r="F48" s="343"/>
      <c r="G48" s="343"/>
      <c r="H48" s="343">
        <v>4.0</v>
      </c>
      <c r="I48" s="343"/>
      <c r="J48" s="343"/>
      <c r="K48" s="343">
        <v>4.0</v>
      </c>
      <c r="L48" s="306"/>
    </row>
    <row r="49">
      <c r="A49" s="83" t="s">
        <v>5412</v>
      </c>
      <c r="B49" s="51">
        <v>7.0</v>
      </c>
      <c r="C49" s="51"/>
      <c r="D49" s="335" t="s">
        <v>5638</v>
      </c>
      <c r="E49" s="343"/>
      <c r="F49" s="343"/>
      <c r="G49" s="343"/>
      <c r="H49" s="343"/>
      <c r="I49" s="343"/>
      <c r="J49" s="343">
        <v>2.0</v>
      </c>
      <c r="K49" s="343">
        <v>2.0</v>
      </c>
      <c r="L49" s="306"/>
    </row>
    <row r="50">
      <c r="A50" s="83" t="s">
        <v>5642</v>
      </c>
      <c r="B50" s="51">
        <v>7.0</v>
      </c>
      <c r="C50" s="51"/>
      <c r="D50" s="335" t="s">
        <v>5644</v>
      </c>
      <c r="E50" s="343"/>
      <c r="F50" s="343"/>
      <c r="G50" s="343"/>
      <c r="H50" s="343"/>
      <c r="I50" s="343"/>
      <c r="J50" s="343">
        <v>3.2</v>
      </c>
      <c r="K50" s="343">
        <v>3.2</v>
      </c>
      <c r="L50" s="306"/>
    </row>
    <row r="51">
      <c r="A51" s="83" t="s">
        <v>5646</v>
      </c>
      <c r="B51" s="51">
        <v>7.0</v>
      </c>
      <c r="C51" s="51"/>
      <c r="D51" s="335" t="s">
        <v>5649</v>
      </c>
      <c r="E51" s="343"/>
      <c r="F51" s="343"/>
      <c r="G51" s="343"/>
      <c r="H51" s="343"/>
      <c r="I51" s="343"/>
      <c r="J51" s="343">
        <v>3.6</v>
      </c>
      <c r="K51" s="343">
        <v>3.6</v>
      </c>
      <c r="L51" s="306"/>
    </row>
    <row r="52">
      <c r="A52" s="83" t="s">
        <v>5651</v>
      </c>
      <c r="B52" s="51">
        <v>7.0</v>
      </c>
      <c r="C52" s="51"/>
      <c r="D52" s="335" t="s">
        <v>5653</v>
      </c>
      <c r="E52" s="343"/>
      <c r="F52" s="343"/>
      <c r="G52" s="343"/>
      <c r="H52" s="343"/>
      <c r="I52" s="343"/>
      <c r="J52" s="343">
        <v>2.0</v>
      </c>
      <c r="K52" s="343">
        <v>2.0</v>
      </c>
      <c r="L52" s="306"/>
    </row>
    <row r="53">
      <c r="A53" s="83" t="s">
        <v>5656</v>
      </c>
      <c r="B53" s="51">
        <v>7.0</v>
      </c>
      <c r="C53" s="51"/>
      <c r="D53" s="335" t="s">
        <v>5658</v>
      </c>
      <c r="E53" s="343"/>
      <c r="F53" s="343">
        <v>1.6</v>
      </c>
      <c r="G53" s="343"/>
      <c r="H53" s="343"/>
      <c r="I53" s="343"/>
      <c r="J53" s="343"/>
      <c r="K53" s="343">
        <v>1.6</v>
      </c>
      <c r="L53" s="306"/>
    </row>
    <row r="54">
      <c r="A54" s="83"/>
      <c r="B54" s="51">
        <v>7.0</v>
      </c>
      <c r="C54" s="51"/>
      <c r="D54" s="335"/>
      <c r="E54" s="343"/>
      <c r="F54" s="343"/>
      <c r="G54" s="343"/>
      <c r="H54" s="343"/>
      <c r="I54" s="343"/>
      <c r="J54" s="343"/>
      <c r="K54" s="343"/>
      <c r="L54" s="306"/>
    </row>
    <row r="55">
      <c r="A55" s="83"/>
      <c r="B55" s="51">
        <v>7.0</v>
      </c>
      <c r="C55" s="51"/>
      <c r="D55" s="379" t="s">
        <v>3590</v>
      </c>
      <c r="E55" s="343">
        <v>9.0</v>
      </c>
      <c r="F55" s="343">
        <v>1.6</v>
      </c>
      <c r="G55" s="343">
        <v>11.0</v>
      </c>
      <c r="H55" s="343">
        <v>7.6</v>
      </c>
      <c r="I55" s="343"/>
      <c r="J55" s="343">
        <v>18.8</v>
      </c>
      <c r="K55" s="343">
        <v>48.0</v>
      </c>
      <c r="L55" s="306"/>
    </row>
    <row r="56">
      <c r="A56" s="83"/>
      <c r="B56" s="51"/>
      <c r="C56" s="51"/>
      <c r="D56" s="335"/>
      <c r="E56" s="343"/>
      <c r="F56" s="343"/>
      <c r="G56" s="343"/>
      <c r="H56" s="343"/>
      <c r="I56" s="343"/>
      <c r="J56" s="343"/>
      <c r="K56" s="343"/>
      <c r="L56" s="306"/>
    </row>
    <row r="57">
      <c r="A57" s="83" t="s">
        <v>5927</v>
      </c>
      <c r="B57" s="51">
        <v>8.0</v>
      </c>
      <c r="C57" s="51"/>
      <c r="D57" s="335" t="s">
        <v>5935</v>
      </c>
      <c r="E57" s="343">
        <v>2.8</v>
      </c>
      <c r="F57" s="343"/>
      <c r="G57" s="343"/>
      <c r="H57" s="343"/>
      <c r="I57" s="343"/>
      <c r="J57" s="343"/>
      <c r="K57" s="343">
        <v>2.8</v>
      </c>
      <c r="L57" s="306"/>
    </row>
    <row r="58">
      <c r="A58" s="83" t="s">
        <v>5947</v>
      </c>
      <c r="B58" s="51">
        <v>8.0</v>
      </c>
      <c r="C58" s="51"/>
      <c r="D58" s="335" t="s">
        <v>5952</v>
      </c>
      <c r="E58" s="343">
        <v>1.6</v>
      </c>
      <c r="F58" s="343"/>
      <c r="G58" s="343"/>
      <c r="H58" s="343"/>
      <c r="I58" s="343"/>
      <c r="J58" s="343"/>
      <c r="K58" s="343">
        <v>1.6</v>
      </c>
      <c r="L58" s="306"/>
    </row>
    <row r="59">
      <c r="A59" s="83" t="s">
        <v>5962</v>
      </c>
      <c r="B59" s="51">
        <v>8.0</v>
      </c>
      <c r="C59" s="51"/>
      <c r="D59" s="335" t="s">
        <v>5966</v>
      </c>
      <c r="E59" s="343">
        <v>2.0</v>
      </c>
      <c r="F59" s="343"/>
      <c r="G59" s="343"/>
      <c r="H59" s="343"/>
      <c r="I59" s="343"/>
      <c r="J59" s="343"/>
      <c r="K59" s="343">
        <v>2.0</v>
      </c>
      <c r="L59" s="306"/>
    </row>
    <row r="60">
      <c r="A60" s="83" t="s">
        <v>5976</v>
      </c>
      <c r="B60" s="51">
        <v>8.0</v>
      </c>
      <c r="C60" s="51"/>
      <c r="D60" s="335" t="s">
        <v>5980</v>
      </c>
      <c r="E60" s="343">
        <v>1.0</v>
      </c>
      <c r="F60" s="343"/>
      <c r="G60" s="343"/>
      <c r="H60" s="343"/>
      <c r="I60" s="343"/>
      <c r="J60" s="343"/>
      <c r="K60" s="343">
        <v>1.0</v>
      </c>
      <c r="L60" s="306"/>
    </row>
    <row r="61">
      <c r="A61" s="83" t="s">
        <v>5989</v>
      </c>
      <c r="B61" s="51">
        <v>8.0</v>
      </c>
      <c r="C61" s="51"/>
      <c r="D61" s="335" t="s">
        <v>5994</v>
      </c>
      <c r="E61" s="343">
        <v>1.6</v>
      </c>
      <c r="F61" s="343"/>
      <c r="G61" s="343"/>
      <c r="H61" s="343"/>
      <c r="I61" s="343"/>
      <c r="J61" s="343"/>
      <c r="K61" s="343">
        <v>1.6</v>
      </c>
      <c r="L61" s="306"/>
    </row>
    <row r="62">
      <c r="A62" s="83" t="s">
        <v>5999</v>
      </c>
      <c r="B62" s="51">
        <v>8.0</v>
      </c>
      <c r="C62" s="51"/>
      <c r="D62" s="335" t="s">
        <v>6004</v>
      </c>
      <c r="E62" s="343"/>
      <c r="F62" s="343"/>
      <c r="G62" s="343">
        <v>1.6</v>
      </c>
      <c r="H62" s="343"/>
      <c r="I62" s="343"/>
      <c r="J62" s="343"/>
      <c r="K62" s="343">
        <v>1.6</v>
      </c>
      <c r="L62" s="306"/>
    </row>
    <row r="63">
      <c r="A63" s="83" t="s">
        <v>6013</v>
      </c>
      <c r="B63" s="51">
        <v>8.0</v>
      </c>
      <c r="C63" s="51"/>
      <c r="D63" s="335" t="s">
        <v>6017</v>
      </c>
      <c r="E63" s="343"/>
      <c r="F63" s="343"/>
      <c r="G63" s="343">
        <v>2.0</v>
      </c>
      <c r="H63" s="343"/>
      <c r="I63" s="343"/>
      <c r="J63" s="343"/>
      <c r="K63" s="343">
        <v>2.0</v>
      </c>
      <c r="L63" s="306"/>
    </row>
    <row r="64">
      <c r="A64" s="83" t="s">
        <v>6218</v>
      </c>
      <c r="B64" s="51">
        <v>8.0</v>
      </c>
      <c r="C64" s="51"/>
      <c r="D64" s="335" t="s">
        <v>6222</v>
      </c>
      <c r="E64" s="343"/>
      <c r="F64" s="343"/>
      <c r="G64" s="343">
        <v>2.0</v>
      </c>
      <c r="H64" s="343"/>
      <c r="I64" s="343"/>
      <c r="J64" s="343"/>
      <c r="K64" s="343">
        <v>2.0</v>
      </c>
      <c r="L64" s="306"/>
    </row>
    <row r="65">
      <c r="A65" s="83" t="s">
        <v>6230</v>
      </c>
      <c r="B65" s="51">
        <v>8.0</v>
      </c>
      <c r="C65" s="51"/>
      <c r="D65" s="335" t="s">
        <v>6234</v>
      </c>
      <c r="E65" s="343"/>
      <c r="F65" s="343"/>
      <c r="G65" s="343">
        <v>2.0</v>
      </c>
      <c r="H65" s="343"/>
      <c r="I65" s="343"/>
      <c r="J65" s="343"/>
      <c r="K65" s="343">
        <v>2.0</v>
      </c>
      <c r="L65" s="306"/>
    </row>
    <row r="66" ht="15.75" customHeight="1">
      <c r="A66" s="154"/>
      <c r="B66" s="380"/>
      <c r="C66" s="380"/>
      <c r="D66" s="370"/>
      <c r="E66" s="355"/>
      <c r="F66" s="355"/>
      <c r="G66" s="355"/>
      <c r="H66" s="355"/>
      <c r="I66" s="355"/>
      <c r="J66" s="355"/>
      <c r="K66" s="355"/>
      <c r="L66" s="381"/>
    </row>
    <row r="67" ht="15.75" customHeight="1">
      <c r="A67" s="83"/>
      <c r="B67" s="51"/>
      <c r="C67" s="51"/>
      <c r="D67" s="335"/>
      <c r="E67" s="343"/>
      <c r="F67" s="343"/>
      <c r="G67" s="343"/>
      <c r="H67" s="343"/>
      <c r="I67" s="343"/>
      <c r="J67" s="343"/>
      <c r="K67" s="343"/>
      <c r="L67" s="306"/>
    </row>
    <row r="68">
      <c r="A68" s="83" t="s">
        <v>6260</v>
      </c>
      <c r="B68" s="51">
        <v>8.0</v>
      </c>
      <c r="C68" s="51"/>
      <c r="D68" s="335" t="s">
        <v>6269</v>
      </c>
      <c r="E68" s="343"/>
      <c r="F68" s="343"/>
      <c r="G68" s="343">
        <v>1.6</v>
      </c>
      <c r="H68" s="343"/>
      <c r="I68" s="343"/>
      <c r="J68" s="343"/>
      <c r="K68" s="343">
        <v>1.6</v>
      </c>
      <c r="L68" s="306"/>
    </row>
    <row r="69">
      <c r="A69" s="83" t="s">
        <v>6277</v>
      </c>
      <c r="B69" s="51">
        <v>8.0</v>
      </c>
      <c r="C69" s="51"/>
      <c r="D69" s="335" t="s">
        <v>6282</v>
      </c>
      <c r="E69" s="343"/>
      <c r="F69" s="343"/>
      <c r="G69" s="343">
        <v>1.6</v>
      </c>
      <c r="H69" s="343"/>
      <c r="I69" s="343"/>
      <c r="J69" s="343"/>
      <c r="K69" s="343">
        <v>1.6</v>
      </c>
      <c r="L69" s="306"/>
    </row>
    <row r="70">
      <c r="A70" s="83" t="s">
        <v>6294</v>
      </c>
      <c r="B70" s="51">
        <v>8.0</v>
      </c>
      <c r="C70" s="51"/>
      <c r="D70" s="335" t="s">
        <v>6297</v>
      </c>
      <c r="E70" s="343"/>
      <c r="F70" s="343"/>
      <c r="G70" s="343">
        <v>0.6</v>
      </c>
      <c r="H70" s="343"/>
      <c r="I70" s="343"/>
      <c r="J70" s="343"/>
      <c r="K70" s="343">
        <v>0.6</v>
      </c>
      <c r="L70" s="306"/>
    </row>
    <row r="71">
      <c r="A71" s="83" t="s">
        <v>6304</v>
      </c>
      <c r="B71" s="51">
        <v>8.0</v>
      </c>
      <c r="C71" s="51" t="s">
        <v>719</v>
      </c>
      <c r="D71" s="335" t="s">
        <v>6308</v>
      </c>
      <c r="E71" s="343"/>
      <c r="F71" s="343"/>
      <c r="G71" s="343"/>
      <c r="H71" s="343">
        <v>3.6</v>
      </c>
      <c r="I71" s="343"/>
      <c r="J71" s="343"/>
      <c r="K71" s="343">
        <v>3.6</v>
      </c>
      <c r="L71" s="306"/>
    </row>
    <row r="72">
      <c r="A72" s="83" t="s">
        <v>7007</v>
      </c>
      <c r="B72" s="51">
        <v>8.0</v>
      </c>
      <c r="C72" s="51"/>
      <c r="D72" s="335" t="s">
        <v>7010</v>
      </c>
      <c r="E72" s="343"/>
      <c r="F72" s="343"/>
      <c r="G72" s="343"/>
      <c r="H72" s="343">
        <v>2.0</v>
      </c>
      <c r="I72" s="343"/>
      <c r="J72" s="343"/>
      <c r="K72" s="343">
        <v>2.0</v>
      </c>
      <c r="L72" s="306"/>
    </row>
    <row r="73">
      <c r="A73" s="83" t="s">
        <v>7012</v>
      </c>
      <c r="B73" s="51">
        <v>8.0</v>
      </c>
      <c r="C73" s="51"/>
      <c r="D73" s="335" t="s">
        <v>7014</v>
      </c>
      <c r="E73" s="343"/>
      <c r="F73" s="343"/>
      <c r="G73" s="343"/>
      <c r="H73" s="343"/>
      <c r="I73" s="343"/>
      <c r="J73" s="343">
        <v>2.0</v>
      </c>
      <c r="K73" s="343">
        <v>2.0</v>
      </c>
      <c r="L73" s="306"/>
    </row>
    <row r="74">
      <c r="A74" s="83" t="s">
        <v>7016</v>
      </c>
      <c r="B74" s="51">
        <v>8.0</v>
      </c>
      <c r="C74" s="51"/>
      <c r="D74" s="335" t="s">
        <v>7018</v>
      </c>
      <c r="E74" s="343"/>
      <c r="F74" s="343"/>
      <c r="G74" s="343"/>
      <c r="H74" s="343">
        <v>1.6</v>
      </c>
      <c r="I74" s="343"/>
      <c r="J74" s="343"/>
      <c r="K74" s="343">
        <v>1.6</v>
      </c>
      <c r="L74" s="306"/>
    </row>
    <row r="75">
      <c r="A75" s="83" t="s">
        <v>7022</v>
      </c>
      <c r="B75" s="51">
        <v>8.0</v>
      </c>
      <c r="C75" s="51"/>
      <c r="D75" s="335" t="s">
        <v>7023</v>
      </c>
      <c r="E75" s="343"/>
      <c r="F75" s="343"/>
      <c r="G75" s="343">
        <v>1.6</v>
      </c>
      <c r="H75" s="343"/>
      <c r="I75" s="343"/>
      <c r="J75" s="343"/>
      <c r="K75" s="343">
        <v>1.6</v>
      </c>
      <c r="L75" s="306"/>
    </row>
    <row r="76">
      <c r="A76" s="83" t="s">
        <v>7025</v>
      </c>
      <c r="B76" s="51">
        <v>8.0</v>
      </c>
      <c r="C76" s="51"/>
      <c r="D76" s="335" t="s">
        <v>7027</v>
      </c>
      <c r="E76" s="343"/>
      <c r="F76" s="343"/>
      <c r="G76" s="343"/>
      <c r="H76" s="343">
        <v>4.0</v>
      </c>
      <c r="I76" s="343"/>
      <c r="J76" s="343"/>
      <c r="K76" s="343">
        <v>4.0</v>
      </c>
      <c r="L76" s="306"/>
    </row>
    <row r="77">
      <c r="A77" s="83" t="s">
        <v>7030</v>
      </c>
      <c r="B77" s="51">
        <v>8.0</v>
      </c>
      <c r="C77" s="51"/>
      <c r="D77" s="335" t="s">
        <v>7031</v>
      </c>
      <c r="E77" s="343"/>
      <c r="F77" s="343"/>
      <c r="G77" s="343"/>
      <c r="H77" s="343"/>
      <c r="I77" s="343"/>
      <c r="J77" s="343">
        <v>3.6</v>
      </c>
      <c r="K77" s="343">
        <v>3.6</v>
      </c>
      <c r="L77" s="306"/>
    </row>
    <row r="78">
      <c r="A78" s="83" t="s">
        <v>7034</v>
      </c>
      <c r="B78" s="51">
        <v>8.0</v>
      </c>
      <c r="C78" s="51"/>
      <c r="D78" s="335" t="s">
        <v>7035</v>
      </c>
      <c r="E78" s="343"/>
      <c r="F78" s="343"/>
      <c r="G78" s="343"/>
      <c r="H78" s="343"/>
      <c r="I78" s="343"/>
      <c r="J78" s="343">
        <v>3.6</v>
      </c>
      <c r="K78" s="343">
        <v>3.6</v>
      </c>
      <c r="L78" s="306"/>
    </row>
    <row r="79">
      <c r="A79" s="83" t="s">
        <v>7038</v>
      </c>
      <c r="B79" s="51">
        <v>8.0</v>
      </c>
      <c r="C79" s="51"/>
      <c r="D79" s="335" t="s">
        <v>7039</v>
      </c>
      <c r="E79" s="343"/>
      <c r="F79" s="343"/>
      <c r="G79" s="343"/>
      <c r="H79" s="343"/>
      <c r="I79" s="343"/>
      <c r="J79" s="343">
        <v>3.6</v>
      </c>
      <c r="K79" s="343">
        <v>3.6</v>
      </c>
      <c r="L79" s="306"/>
    </row>
    <row r="80">
      <c r="A80" s="83" t="s">
        <v>7043</v>
      </c>
      <c r="B80" s="51">
        <v>8.0</v>
      </c>
      <c r="C80" s="51"/>
      <c r="D80" s="335" t="s">
        <v>7044</v>
      </c>
      <c r="E80" s="343"/>
      <c r="F80" s="343">
        <v>2.0</v>
      </c>
      <c r="G80" s="343"/>
      <c r="H80" s="343"/>
      <c r="I80" s="343"/>
      <c r="J80" s="343"/>
      <c r="K80" s="343">
        <v>2.0</v>
      </c>
      <c r="L80" s="306"/>
    </row>
    <row r="81">
      <c r="A81" s="83"/>
      <c r="B81" s="51">
        <v>8.0</v>
      </c>
      <c r="C81" s="51"/>
      <c r="D81" s="335"/>
      <c r="E81" s="343"/>
      <c r="F81" s="343"/>
      <c r="G81" s="343"/>
      <c r="H81" s="343"/>
      <c r="I81" s="343"/>
      <c r="J81" s="343"/>
      <c r="K81" s="343"/>
      <c r="L81" s="306"/>
    </row>
    <row r="82">
      <c r="A82" s="83"/>
      <c r="B82" s="51">
        <v>8.0</v>
      </c>
      <c r="C82" s="51"/>
      <c r="D82" s="379" t="s">
        <v>3590</v>
      </c>
      <c r="E82" s="343">
        <v>9.0</v>
      </c>
      <c r="F82" s="343">
        <v>2.0</v>
      </c>
      <c r="G82" s="343">
        <v>13.0</v>
      </c>
      <c r="H82" s="343">
        <v>11.2</v>
      </c>
      <c r="I82" s="343"/>
      <c r="J82" s="343">
        <v>12.8</v>
      </c>
      <c r="K82" s="343">
        <v>48.0</v>
      </c>
      <c r="L82" s="306"/>
    </row>
    <row r="83">
      <c r="A83" s="83"/>
      <c r="B83" s="51"/>
      <c r="C83" s="51"/>
      <c r="D83" s="335"/>
      <c r="E83" s="343"/>
      <c r="F83" s="343"/>
      <c r="G83" s="343"/>
      <c r="H83" s="343"/>
      <c r="I83" s="343"/>
      <c r="J83" s="343"/>
      <c r="K83" s="343"/>
      <c r="L83" s="306"/>
    </row>
    <row r="84">
      <c r="A84" s="83" t="s">
        <v>7055</v>
      </c>
      <c r="B84" s="51">
        <v>9.0</v>
      </c>
      <c r="C84" s="51"/>
      <c r="D84" s="335" t="s">
        <v>7062</v>
      </c>
      <c r="E84" s="343">
        <v>4.0</v>
      </c>
      <c r="F84" s="343"/>
      <c r="G84" s="343"/>
      <c r="H84" s="343"/>
      <c r="I84" s="343"/>
      <c r="J84" s="343"/>
      <c r="K84" s="343">
        <v>4.0</v>
      </c>
      <c r="L84" s="306"/>
    </row>
    <row r="85">
      <c r="A85" s="83" t="s">
        <v>7065</v>
      </c>
      <c r="B85" s="51">
        <v>9.0</v>
      </c>
      <c r="C85" s="51"/>
      <c r="D85" s="335" t="s">
        <v>7069</v>
      </c>
      <c r="E85" s="343">
        <v>2.0</v>
      </c>
      <c r="F85" s="343"/>
      <c r="G85" s="343"/>
      <c r="H85" s="343"/>
      <c r="I85" s="343"/>
      <c r="J85" s="343"/>
      <c r="K85" s="343">
        <v>2.0</v>
      </c>
      <c r="L85" s="306"/>
    </row>
    <row r="86">
      <c r="A86" s="83" t="s">
        <v>7071</v>
      </c>
      <c r="B86" s="51">
        <v>9.0</v>
      </c>
      <c r="C86" s="51"/>
      <c r="D86" s="335" t="s">
        <v>7072</v>
      </c>
      <c r="E86" s="343"/>
      <c r="F86" s="343"/>
      <c r="G86" s="343"/>
      <c r="H86" s="343"/>
      <c r="I86" s="343"/>
      <c r="J86" s="343">
        <v>2.0</v>
      </c>
      <c r="K86" s="343">
        <v>2.0</v>
      </c>
      <c r="L86" s="306"/>
    </row>
    <row r="87">
      <c r="A87" s="83" t="s">
        <v>7077</v>
      </c>
      <c r="B87" s="51">
        <v>9.0</v>
      </c>
      <c r="C87" s="51"/>
      <c r="D87" s="335" t="s">
        <v>7078</v>
      </c>
      <c r="E87" s="343">
        <v>1.8</v>
      </c>
      <c r="F87" s="343"/>
      <c r="G87" s="343"/>
      <c r="H87" s="343"/>
      <c r="I87" s="343"/>
      <c r="J87" s="343"/>
      <c r="K87" s="343">
        <v>1.8</v>
      </c>
      <c r="L87" s="306"/>
    </row>
    <row r="88">
      <c r="A88" s="83" t="s">
        <v>7082</v>
      </c>
      <c r="B88" s="51">
        <v>9.0</v>
      </c>
      <c r="C88" s="51"/>
      <c r="D88" s="335" t="s">
        <v>7085</v>
      </c>
      <c r="E88" s="343">
        <v>1.6</v>
      </c>
      <c r="F88" s="343"/>
      <c r="G88" s="343"/>
      <c r="H88" s="343"/>
      <c r="I88" s="343"/>
      <c r="J88" s="343"/>
      <c r="K88" s="343">
        <v>1.6</v>
      </c>
      <c r="L88" s="306"/>
    </row>
    <row r="89">
      <c r="A89" s="83" t="s">
        <v>7088</v>
      </c>
      <c r="B89" s="51">
        <v>9.0</v>
      </c>
      <c r="C89" s="51"/>
      <c r="D89" s="335" t="s">
        <v>7090</v>
      </c>
      <c r="E89" s="343">
        <v>3.6</v>
      </c>
      <c r="F89" s="343"/>
      <c r="G89" s="343"/>
      <c r="H89" s="343"/>
      <c r="I89" s="343"/>
      <c r="J89" s="343"/>
      <c r="K89" s="343">
        <v>3.6</v>
      </c>
      <c r="L89" s="306"/>
    </row>
    <row r="90">
      <c r="A90" s="83" t="s">
        <v>7091</v>
      </c>
      <c r="B90" s="51">
        <v>9.0</v>
      </c>
      <c r="C90" s="51"/>
      <c r="D90" s="335" t="s">
        <v>7094</v>
      </c>
      <c r="E90" s="343">
        <v>3.6</v>
      </c>
      <c r="F90" s="343"/>
      <c r="G90" s="343"/>
      <c r="H90" s="343"/>
      <c r="I90" s="343"/>
      <c r="J90" s="343"/>
      <c r="K90" s="343">
        <v>3.6</v>
      </c>
      <c r="L90" s="306"/>
    </row>
    <row r="91">
      <c r="A91" s="83" t="s">
        <v>7095</v>
      </c>
      <c r="B91" s="51">
        <v>9.0</v>
      </c>
      <c r="C91" s="51"/>
      <c r="D91" s="335" t="s">
        <v>7097</v>
      </c>
      <c r="E91" s="343">
        <v>3.6</v>
      </c>
      <c r="F91" s="343"/>
      <c r="G91" s="343"/>
      <c r="H91" s="343"/>
      <c r="I91" s="343"/>
      <c r="J91" s="343"/>
      <c r="K91" s="343">
        <v>3.6</v>
      </c>
      <c r="L91" s="306"/>
    </row>
    <row r="92">
      <c r="A92" s="83" t="s">
        <v>7100</v>
      </c>
      <c r="B92" s="51">
        <v>9.0</v>
      </c>
      <c r="C92" s="51"/>
      <c r="D92" s="335" t="s">
        <v>7101</v>
      </c>
      <c r="E92" s="343">
        <v>3.6</v>
      </c>
      <c r="F92" s="343"/>
      <c r="G92" s="343"/>
      <c r="H92" s="343"/>
      <c r="I92" s="343"/>
      <c r="J92" s="343"/>
      <c r="K92" s="343">
        <v>3.6</v>
      </c>
      <c r="L92" s="306"/>
    </row>
    <row r="93">
      <c r="A93" s="83" t="s">
        <v>7104</v>
      </c>
      <c r="B93" s="51">
        <v>9.0</v>
      </c>
      <c r="C93" s="51"/>
      <c r="D93" s="335" t="s">
        <v>7105</v>
      </c>
      <c r="E93" s="343">
        <v>1.6</v>
      </c>
      <c r="F93" s="343"/>
      <c r="G93" s="343"/>
      <c r="H93" s="343"/>
      <c r="I93" s="343"/>
      <c r="J93" s="343"/>
      <c r="K93" s="343">
        <v>1.6</v>
      </c>
      <c r="L93" s="306"/>
    </row>
    <row r="94">
      <c r="A94" s="83" t="s">
        <v>7109</v>
      </c>
      <c r="B94" s="51">
        <v>9.0</v>
      </c>
      <c r="C94" s="51"/>
      <c r="D94" s="335" t="s">
        <v>7111</v>
      </c>
      <c r="E94" s="343"/>
      <c r="F94" s="343"/>
      <c r="G94" s="343">
        <v>1.2</v>
      </c>
      <c r="H94" s="343"/>
      <c r="I94" s="343"/>
      <c r="J94" s="343"/>
      <c r="K94" s="343">
        <v>1.2</v>
      </c>
      <c r="L94" s="306"/>
    </row>
    <row r="95">
      <c r="A95" s="83" t="s">
        <v>7115</v>
      </c>
      <c r="B95" s="51">
        <v>9.0</v>
      </c>
      <c r="C95" s="51"/>
      <c r="D95" s="335" t="s">
        <v>7117</v>
      </c>
      <c r="E95" s="343"/>
      <c r="F95" s="343"/>
      <c r="G95" s="343">
        <v>2.8</v>
      </c>
      <c r="H95" s="343"/>
      <c r="I95" s="343"/>
      <c r="J95" s="343"/>
      <c r="K95" s="343">
        <v>2.8</v>
      </c>
      <c r="L95" s="306"/>
    </row>
    <row r="96">
      <c r="A96" s="83" t="s">
        <v>7122</v>
      </c>
      <c r="B96" s="51">
        <v>9.0</v>
      </c>
      <c r="C96" s="51"/>
      <c r="D96" s="335" t="s">
        <v>7124</v>
      </c>
      <c r="E96" s="343"/>
      <c r="F96" s="343"/>
      <c r="G96" s="343">
        <v>0.6</v>
      </c>
      <c r="H96" s="343"/>
      <c r="I96" s="343"/>
      <c r="J96" s="343"/>
      <c r="K96" s="343">
        <v>0.6</v>
      </c>
      <c r="L96" s="306"/>
    </row>
    <row r="97">
      <c r="A97" s="83" t="s">
        <v>7127</v>
      </c>
      <c r="B97" s="51">
        <v>9.0</v>
      </c>
      <c r="C97" s="51"/>
      <c r="D97" s="335" t="s">
        <v>7128</v>
      </c>
      <c r="E97" s="343"/>
      <c r="F97" s="343"/>
      <c r="G97" s="343"/>
      <c r="H97" s="343">
        <v>4.0</v>
      </c>
      <c r="I97" s="343"/>
      <c r="J97" s="343"/>
      <c r="K97" s="343">
        <v>4.0</v>
      </c>
      <c r="L97" s="306"/>
    </row>
    <row r="98">
      <c r="A98" s="83" t="s">
        <v>7131</v>
      </c>
      <c r="B98" s="51">
        <v>9.0</v>
      </c>
      <c r="C98" s="51"/>
      <c r="D98" s="335" t="s">
        <v>7132</v>
      </c>
      <c r="E98" s="343"/>
      <c r="F98" s="343"/>
      <c r="G98" s="343"/>
      <c r="H98" s="343"/>
      <c r="I98" s="343"/>
      <c r="J98" s="343">
        <v>3.6</v>
      </c>
      <c r="K98" s="343">
        <v>3.6</v>
      </c>
      <c r="L98" s="306"/>
    </row>
    <row r="99" ht="15.75" customHeight="1">
      <c r="A99" s="154"/>
      <c r="B99" s="380"/>
      <c r="C99" s="380"/>
      <c r="D99" s="370"/>
      <c r="E99" s="355"/>
      <c r="F99" s="355"/>
      <c r="G99" s="355"/>
      <c r="H99" s="355"/>
      <c r="I99" s="355"/>
      <c r="J99" s="355"/>
      <c r="K99" s="355"/>
      <c r="L99" s="381"/>
    </row>
    <row r="100" ht="15.75" customHeight="1">
      <c r="A100" s="83"/>
      <c r="B100" s="51"/>
      <c r="C100" s="51"/>
      <c r="D100" s="335"/>
      <c r="E100" s="343"/>
      <c r="F100" s="343"/>
      <c r="G100" s="343"/>
      <c r="H100" s="343"/>
      <c r="I100" s="343"/>
      <c r="J100" s="343"/>
      <c r="K100" s="343"/>
      <c r="L100" s="306"/>
    </row>
    <row r="101">
      <c r="A101" s="83" t="s">
        <v>7138</v>
      </c>
      <c r="B101" s="51">
        <v>9.0</v>
      </c>
      <c r="C101" s="51"/>
      <c r="D101" s="335" t="s">
        <v>7140</v>
      </c>
      <c r="E101" s="343"/>
      <c r="F101" s="343"/>
      <c r="G101" s="343"/>
      <c r="H101" s="343"/>
      <c r="I101" s="343"/>
      <c r="J101" s="343">
        <v>4.0</v>
      </c>
      <c r="K101" s="343">
        <v>4.0</v>
      </c>
      <c r="L101" s="306"/>
    </row>
    <row r="102">
      <c r="A102" s="83" t="s">
        <v>7142</v>
      </c>
      <c r="B102" s="51">
        <v>9.0</v>
      </c>
      <c r="C102" s="51"/>
      <c r="D102" s="335" t="s">
        <v>7144</v>
      </c>
      <c r="E102" s="343"/>
      <c r="F102" s="343"/>
      <c r="G102" s="343"/>
      <c r="H102" s="343"/>
      <c r="I102" s="343"/>
      <c r="J102" s="343">
        <v>3.6</v>
      </c>
      <c r="K102" s="343">
        <v>3.6</v>
      </c>
      <c r="L102" s="306"/>
    </row>
    <row r="103">
      <c r="A103" s="83" t="s">
        <v>7147</v>
      </c>
      <c r="B103" s="51">
        <v>9.0</v>
      </c>
      <c r="C103" s="51"/>
      <c r="D103" s="335" t="s">
        <v>7148</v>
      </c>
      <c r="E103" s="343"/>
      <c r="F103" s="343"/>
      <c r="G103" s="343">
        <v>0.8</v>
      </c>
      <c r="H103" s="343"/>
      <c r="I103" s="343"/>
      <c r="J103" s="343"/>
      <c r="K103" s="343">
        <v>0.8</v>
      </c>
      <c r="L103" s="306"/>
    </row>
    <row r="104">
      <c r="A104" s="83"/>
      <c r="B104" s="51">
        <v>9.0</v>
      </c>
      <c r="C104" s="51"/>
      <c r="D104" s="335"/>
      <c r="E104" s="343"/>
      <c r="F104" s="343"/>
      <c r="G104" s="343"/>
      <c r="H104" s="343"/>
      <c r="I104" s="343"/>
      <c r="J104" s="343"/>
      <c r="K104" s="343"/>
      <c r="L104" s="306"/>
    </row>
    <row r="105">
      <c r="A105" s="83"/>
      <c r="B105" s="51">
        <v>9.0</v>
      </c>
      <c r="C105" s="51"/>
      <c r="D105" s="379" t="s">
        <v>3590</v>
      </c>
      <c r="E105" s="343">
        <v>25.4</v>
      </c>
      <c r="F105" s="343"/>
      <c r="G105" s="343">
        <v>5.4</v>
      </c>
      <c r="H105" s="343">
        <v>4.0</v>
      </c>
      <c r="I105" s="343"/>
      <c r="J105" s="343">
        <v>13.2</v>
      </c>
      <c r="K105" s="343">
        <v>48.0</v>
      </c>
      <c r="L105" s="306"/>
    </row>
    <row r="106">
      <c r="A106" s="83"/>
      <c r="B106" s="51"/>
      <c r="C106" s="51"/>
      <c r="D106" s="335"/>
      <c r="E106" s="343"/>
      <c r="F106" s="343"/>
      <c r="G106" s="343"/>
      <c r="H106" s="343"/>
      <c r="I106" s="343"/>
      <c r="J106" s="343"/>
      <c r="K106" s="343"/>
      <c r="L106" s="306"/>
    </row>
    <row r="107">
      <c r="A107" s="83" t="s">
        <v>7163</v>
      </c>
      <c r="B107" s="51">
        <v>10.0</v>
      </c>
      <c r="C107" s="51"/>
      <c r="D107" s="335" t="s">
        <v>7165</v>
      </c>
      <c r="E107" s="343">
        <v>1.6</v>
      </c>
      <c r="F107" s="343"/>
      <c r="G107" s="343"/>
      <c r="H107" s="343"/>
      <c r="I107" s="343"/>
      <c r="J107" s="343"/>
      <c r="K107" s="343">
        <v>1.6</v>
      </c>
      <c r="L107" s="306"/>
    </row>
    <row r="108">
      <c r="A108" s="83" t="s">
        <v>7168</v>
      </c>
      <c r="B108" s="51">
        <v>10.0</v>
      </c>
      <c r="C108" s="51"/>
      <c r="D108" s="335" t="s">
        <v>7169</v>
      </c>
      <c r="E108" s="343">
        <v>1.6</v>
      </c>
      <c r="F108" s="343"/>
      <c r="G108" s="343"/>
      <c r="H108" s="343"/>
      <c r="I108" s="343"/>
      <c r="J108" s="343"/>
      <c r="K108" s="343">
        <v>1.6</v>
      </c>
      <c r="L108" s="306"/>
    </row>
    <row r="109">
      <c r="A109" s="83" t="s">
        <v>7170</v>
      </c>
      <c r="B109" s="51">
        <v>10.0</v>
      </c>
      <c r="C109" s="51"/>
      <c r="D109" s="335" t="s">
        <v>7174</v>
      </c>
      <c r="E109" s="343">
        <v>1.6</v>
      </c>
      <c r="F109" s="343"/>
      <c r="G109" s="343"/>
      <c r="H109" s="343"/>
      <c r="I109" s="343"/>
      <c r="J109" s="343"/>
      <c r="K109" s="343">
        <v>1.6</v>
      </c>
      <c r="L109" s="306"/>
    </row>
    <row r="110">
      <c r="A110" s="83" t="s">
        <v>7176</v>
      </c>
      <c r="B110" s="51">
        <v>10.0</v>
      </c>
      <c r="C110" s="51"/>
      <c r="D110" s="335" t="s">
        <v>7177</v>
      </c>
      <c r="E110" s="343">
        <v>4.0</v>
      </c>
      <c r="F110" s="343"/>
      <c r="G110" s="343"/>
      <c r="H110" s="343"/>
      <c r="I110" s="343"/>
      <c r="J110" s="343"/>
      <c r="K110" s="343">
        <v>4.0</v>
      </c>
      <c r="L110" s="306"/>
    </row>
    <row r="111">
      <c r="A111" s="83" t="s">
        <v>7184</v>
      </c>
      <c r="B111" s="51">
        <v>10.0</v>
      </c>
      <c r="C111" s="51"/>
      <c r="D111" s="335" t="s">
        <v>7185</v>
      </c>
      <c r="E111" s="343">
        <v>2.0</v>
      </c>
      <c r="F111" s="343"/>
      <c r="G111" s="343"/>
      <c r="H111" s="343"/>
      <c r="I111" s="343"/>
      <c r="J111" s="343"/>
      <c r="K111" s="343">
        <v>2.0</v>
      </c>
      <c r="L111" s="306"/>
    </row>
    <row r="112">
      <c r="A112" s="83" t="s">
        <v>7187</v>
      </c>
      <c r="B112" s="51">
        <v>10.0</v>
      </c>
      <c r="C112" s="51"/>
      <c r="D112" s="335" t="s">
        <v>7190</v>
      </c>
      <c r="E112" s="343"/>
      <c r="F112" s="343"/>
      <c r="G112" s="343">
        <v>0.6</v>
      </c>
      <c r="H112" s="343"/>
      <c r="I112" s="343"/>
      <c r="J112" s="343"/>
      <c r="K112" s="343">
        <v>0.6</v>
      </c>
      <c r="L112" s="306"/>
    </row>
    <row r="113">
      <c r="A113" s="83" t="s">
        <v>7193</v>
      </c>
      <c r="B113" s="51">
        <v>10.0</v>
      </c>
      <c r="C113" s="51"/>
      <c r="D113" s="335" t="s">
        <v>7198</v>
      </c>
      <c r="E113" s="343">
        <v>1.4</v>
      </c>
      <c r="F113" s="343"/>
      <c r="G113" s="343"/>
      <c r="H113" s="343"/>
      <c r="I113" s="343"/>
      <c r="J113" s="343"/>
      <c r="K113" s="343">
        <v>1.4</v>
      </c>
      <c r="L113" s="306"/>
    </row>
    <row r="114">
      <c r="A114" s="83" t="s">
        <v>7200</v>
      </c>
      <c r="B114" s="51">
        <v>10.0</v>
      </c>
      <c r="C114" s="51"/>
      <c r="D114" s="335" t="s">
        <v>7201</v>
      </c>
      <c r="E114" s="343"/>
      <c r="F114" s="343"/>
      <c r="G114" s="343">
        <v>4.0</v>
      </c>
      <c r="H114" s="343"/>
      <c r="I114" s="343"/>
      <c r="J114" s="343"/>
      <c r="K114" s="343">
        <v>4.0</v>
      </c>
      <c r="L114" s="306"/>
    </row>
    <row r="115">
      <c r="A115" s="83" t="s">
        <v>7203</v>
      </c>
      <c r="B115" s="51">
        <v>10.0</v>
      </c>
      <c r="C115" s="51"/>
      <c r="D115" s="335" t="s">
        <v>7205</v>
      </c>
      <c r="E115" s="343"/>
      <c r="F115" s="343"/>
      <c r="G115" s="343">
        <v>2.0</v>
      </c>
      <c r="H115" s="343"/>
      <c r="I115" s="343"/>
      <c r="J115" s="343"/>
      <c r="K115" s="343">
        <v>2.0</v>
      </c>
      <c r="L115" s="306"/>
    </row>
    <row r="116">
      <c r="A116" s="83" t="s">
        <v>7206</v>
      </c>
      <c r="B116" s="51">
        <v>10.0</v>
      </c>
      <c r="C116" s="51"/>
      <c r="D116" s="335" t="s">
        <v>7208</v>
      </c>
      <c r="E116" s="343"/>
      <c r="F116" s="343"/>
      <c r="G116" s="343">
        <v>2.0</v>
      </c>
      <c r="H116" s="343"/>
      <c r="I116" s="343"/>
      <c r="J116" s="343"/>
      <c r="K116" s="343">
        <v>2.0</v>
      </c>
      <c r="L116" s="306"/>
    </row>
    <row r="117">
      <c r="A117" s="83" t="s">
        <v>7210</v>
      </c>
      <c r="B117" s="51">
        <v>10.0</v>
      </c>
      <c r="C117" s="51"/>
      <c r="D117" s="335" t="s">
        <v>7211</v>
      </c>
      <c r="E117" s="343"/>
      <c r="F117" s="343"/>
      <c r="G117" s="343">
        <v>1.6</v>
      </c>
      <c r="H117" s="343"/>
      <c r="I117" s="343"/>
      <c r="J117" s="343"/>
      <c r="K117" s="343">
        <v>1.6</v>
      </c>
      <c r="L117" s="306"/>
    </row>
    <row r="118">
      <c r="A118" s="83" t="s">
        <v>7214</v>
      </c>
      <c r="B118" s="51">
        <v>10.0</v>
      </c>
      <c r="C118" s="51"/>
      <c r="D118" s="335" t="s">
        <v>7215</v>
      </c>
      <c r="E118" s="343"/>
      <c r="F118" s="343"/>
      <c r="G118" s="343">
        <v>0.6</v>
      </c>
      <c r="H118" s="343"/>
      <c r="I118" s="343"/>
      <c r="J118" s="343"/>
      <c r="K118" s="343">
        <v>0.6</v>
      </c>
      <c r="L118" s="306"/>
    </row>
    <row r="119">
      <c r="A119" s="83" t="s">
        <v>7218</v>
      </c>
      <c r="B119" s="51">
        <v>10.0</v>
      </c>
      <c r="C119" s="51"/>
      <c r="D119" s="335" t="s">
        <v>7220</v>
      </c>
      <c r="E119" s="343"/>
      <c r="F119" s="343"/>
      <c r="G119" s="343">
        <v>0.6</v>
      </c>
      <c r="H119" s="343"/>
      <c r="I119" s="343"/>
      <c r="J119" s="343"/>
      <c r="K119" s="343">
        <v>0.6</v>
      </c>
      <c r="L119" s="306"/>
    </row>
    <row r="120">
      <c r="A120" s="83" t="s">
        <v>7221</v>
      </c>
      <c r="B120" s="51">
        <v>10.0</v>
      </c>
      <c r="C120" s="51"/>
      <c r="D120" s="335" t="s">
        <v>7223</v>
      </c>
      <c r="E120" s="343"/>
      <c r="F120" s="343"/>
      <c r="G120" s="343"/>
      <c r="H120" s="343"/>
      <c r="I120" s="343"/>
      <c r="J120" s="343">
        <v>1.6</v>
      </c>
      <c r="K120" s="343">
        <v>1.6</v>
      </c>
      <c r="L120" s="306"/>
    </row>
    <row r="121">
      <c r="A121" s="83" t="s">
        <v>7225</v>
      </c>
      <c r="B121" s="51">
        <v>10.0</v>
      </c>
      <c r="C121" s="51" t="s">
        <v>719</v>
      </c>
      <c r="D121" s="335" t="s">
        <v>7227</v>
      </c>
      <c r="E121" s="343"/>
      <c r="F121" s="343"/>
      <c r="G121" s="343"/>
      <c r="H121" s="343">
        <v>4.0</v>
      </c>
      <c r="I121" s="343"/>
      <c r="J121" s="343"/>
      <c r="K121" s="343">
        <v>4.0</v>
      </c>
      <c r="L121" s="306"/>
    </row>
    <row r="122">
      <c r="A122" s="83" t="s">
        <v>7229</v>
      </c>
      <c r="B122" s="51">
        <v>10.0</v>
      </c>
      <c r="C122" s="51"/>
      <c r="D122" s="335" t="s">
        <v>7230</v>
      </c>
      <c r="E122" s="343"/>
      <c r="F122" s="343"/>
      <c r="G122" s="343"/>
      <c r="H122" s="343">
        <v>4.0</v>
      </c>
      <c r="I122" s="343"/>
      <c r="J122" s="343"/>
      <c r="K122" s="343">
        <v>4.0</v>
      </c>
      <c r="L122" s="306"/>
    </row>
    <row r="123">
      <c r="A123" s="83" t="s">
        <v>7233</v>
      </c>
      <c r="B123" s="51">
        <v>10.0</v>
      </c>
      <c r="C123" s="51"/>
      <c r="D123" s="335" t="s">
        <v>7234</v>
      </c>
      <c r="E123" s="343"/>
      <c r="F123" s="343"/>
      <c r="G123" s="343"/>
      <c r="H123" s="343"/>
      <c r="I123" s="343"/>
      <c r="J123" s="343">
        <v>4.0</v>
      </c>
      <c r="K123" s="343">
        <v>4.0</v>
      </c>
      <c r="L123" s="306"/>
    </row>
    <row r="124">
      <c r="A124" s="83" t="s">
        <v>7235</v>
      </c>
      <c r="B124" s="51">
        <v>10.0</v>
      </c>
      <c r="C124" s="51"/>
      <c r="D124" s="335" t="s">
        <v>7237</v>
      </c>
      <c r="E124" s="343"/>
      <c r="F124" s="343"/>
      <c r="G124" s="343"/>
      <c r="H124" s="343"/>
      <c r="I124" s="343"/>
      <c r="J124" s="343">
        <v>4.0</v>
      </c>
      <c r="K124" s="343">
        <v>4.0</v>
      </c>
      <c r="L124" s="306"/>
    </row>
    <row r="125">
      <c r="A125" s="83" t="s">
        <v>7243</v>
      </c>
      <c r="B125" s="51">
        <v>10.0</v>
      </c>
      <c r="C125" s="51"/>
      <c r="D125" s="335" t="s">
        <v>7245</v>
      </c>
      <c r="E125" s="343"/>
      <c r="F125" s="343"/>
      <c r="G125" s="343"/>
      <c r="H125" s="343"/>
      <c r="I125" s="343"/>
      <c r="J125" s="343">
        <v>4.0</v>
      </c>
      <c r="K125" s="343">
        <v>4.0</v>
      </c>
      <c r="L125" s="306"/>
    </row>
    <row r="126">
      <c r="A126" s="83" t="s">
        <v>7251</v>
      </c>
      <c r="B126" s="51">
        <v>10.0</v>
      </c>
      <c r="C126" s="51"/>
      <c r="D126" s="335" t="s">
        <v>7254</v>
      </c>
      <c r="E126" s="343"/>
      <c r="F126" s="343"/>
      <c r="G126" s="343"/>
      <c r="H126" s="343"/>
      <c r="I126" s="343"/>
      <c r="J126" s="343">
        <v>2.0</v>
      </c>
      <c r="K126" s="343">
        <v>2.0</v>
      </c>
      <c r="L126" s="306"/>
    </row>
    <row r="127">
      <c r="A127" s="83" t="s">
        <v>7260</v>
      </c>
      <c r="B127" s="51">
        <v>10.0</v>
      </c>
      <c r="C127" s="51"/>
      <c r="D127" s="335" t="s">
        <v>7264</v>
      </c>
      <c r="E127" s="343"/>
      <c r="F127" s="343"/>
      <c r="G127" s="343">
        <v>0.8</v>
      </c>
      <c r="H127" s="343"/>
      <c r="I127" s="343"/>
      <c r="J127" s="343"/>
      <c r="K127" s="343">
        <v>0.8</v>
      </c>
      <c r="L127" s="306"/>
    </row>
    <row r="128">
      <c r="A128" s="83"/>
      <c r="B128" s="51">
        <v>10.0</v>
      </c>
      <c r="C128" s="51"/>
      <c r="D128" s="335"/>
      <c r="E128" s="343"/>
      <c r="F128" s="343"/>
      <c r="G128" s="343"/>
      <c r="H128" s="343"/>
      <c r="I128" s="343"/>
      <c r="J128" s="343"/>
      <c r="K128" s="343"/>
      <c r="L128" s="306"/>
    </row>
    <row r="129">
      <c r="A129" s="83"/>
      <c r="B129" s="51">
        <v>10.0</v>
      </c>
      <c r="C129" s="51"/>
      <c r="D129" s="379" t="s">
        <v>3590</v>
      </c>
      <c r="E129" s="343">
        <v>12.2</v>
      </c>
      <c r="F129" s="343"/>
      <c r="G129" s="343">
        <v>12.2</v>
      </c>
      <c r="H129" s="343">
        <v>8.0</v>
      </c>
      <c r="I129" s="343"/>
      <c r="J129" s="343">
        <v>15.6</v>
      </c>
      <c r="K129" s="343">
        <v>48.0</v>
      </c>
      <c r="L129" s="306"/>
    </row>
    <row r="130">
      <c r="A130" s="83"/>
      <c r="B130" s="51"/>
      <c r="C130" s="51"/>
      <c r="D130" s="379" t="s">
        <v>3865</v>
      </c>
      <c r="E130" s="343">
        <v>64.2</v>
      </c>
      <c r="F130" s="343">
        <v>3.6</v>
      </c>
      <c r="G130" s="343">
        <v>49.0</v>
      </c>
      <c r="H130" s="343">
        <v>43.6</v>
      </c>
      <c r="I130" s="343"/>
      <c r="J130" s="343">
        <v>79.6</v>
      </c>
      <c r="K130" s="343">
        <v>240.0</v>
      </c>
      <c r="L130" s="306"/>
    </row>
    <row r="131" ht="15.75" customHeight="1">
      <c r="A131" s="154"/>
      <c r="B131" s="380"/>
      <c r="C131" s="380"/>
      <c r="D131" s="370"/>
      <c r="E131" s="355"/>
      <c r="F131" s="355"/>
      <c r="G131" s="355"/>
      <c r="H131" s="355"/>
      <c r="I131" s="355"/>
      <c r="J131" s="355"/>
      <c r="K131" s="355"/>
      <c r="L131" s="381"/>
    </row>
    <row r="132" ht="15.75" customHeight="1">
      <c r="A132" s="83"/>
      <c r="B132" s="51"/>
      <c r="C132" s="51"/>
      <c r="D132" s="335"/>
      <c r="E132" s="343"/>
      <c r="F132" s="343"/>
      <c r="G132" s="343"/>
      <c r="H132" s="343"/>
      <c r="I132" s="343"/>
      <c r="J132" s="343"/>
      <c r="K132" s="343"/>
      <c r="L132" s="306"/>
    </row>
    <row r="133">
      <c r="A133" s="83"/>
      <c r="B133" s="51"/>
      <c r="C133" s="51"/>
      <c r="D133" s="335" t="s">
        <v>3873</v>
      </c>
      <c r="E133" s="343"/>
      <c r="F133" s="343"/>
      <c r="G133" s="343"/>
      <c r="H133" s="343"/>
      <c r="I133" s="343"/>
      <c r="J133" s="343"/>
      <c r="K133" s="343"/>
      <c r="L133" s="306"/>
    </row>
    <row r="134">
      <c r="A134" s="83"/>
      <c r="B134" s="51"/>
      <c r="C134" s="51"/>
      <c r="D134" s="335"/>
      <c r="E134" s="343"/>
      <c r="F134" s="343"/>
      <c r="G134" s="343"/>
      <c r="H134" s="343"/>
      <c r="I134" s="343"/>
      <c r="J134" s="343"/>
      <c r="K134" s="343"/>
      <c r="L134" s="306"/>
    </row>
    <row r="135">
      <c r="A135" s="83" t="s">
        <v>7328</v>
      </c>
      <c r="B135" s="51">
        <v>26.0</v>
      </c>
      <c r="C135" s="51"/>
      <c r="D135" s="335" t="s">
        <v>7330</v>
      </c>
      <c r="E135" s="343">
        <v>4.0</v>
      </c>
      <c r="F135" s="343"/>
      <c r="G135" s="343"/>
      <c r="H135" s="343"/>
      <c r="I135" s="343"/>
      <c r="J135" s="343"/>
      <c r="K135" s="343">
        <v>4.0</v>
      </c>
      <c r="L135" s="306"/>
    </row>
    <row r="136">
      <c r="A136" s="83" t="s">
        <v>7336</v>
      </c>
      <c r="B136" s="51">
        <v>26.0</v>
      </c>
      <c r="C136" s="51"/>
      <c r="D136" s="335" t="s">
        <v>7340</v>
      </c>
      <c r="E136" s="343"/>
      <c r="F136" s="343"/>
      <c r="G136" s="343">
        <v>2.8</v>
      </c>
      <c r="H136" s="343"/>
      <c r="I136" s="343"/>
      <c r="J136" s="343"/>
      <c r="K136" s="343">
        <v>2.8</v>
      </c>
      <c r="L136" s="306"/>
    </row>
    <row r="137">
      <c r="A137" s="83" t="s">
        <v>7350</v>
      </c>
      <c r="B137" s="51">
        <v>26.0</v>
      </c>
      <c r="C137" s="51"/>
      <c r="D137" s="335" t="s">
        <v>7354</v>
      </c>
      <c r="E137" s="343"/>
      <c r="F137" s="343"/>
      <c r="G137" s="343">
        <v>2.8</v>
      </c>
      <c r="H137" s="343"/>
      <c r="I137" s="343"/>
      <c r="J137" s="343"/>
      <c r="K137" s="343">
        <v>2.8</v>
      </c>
      <c r="L137" s="306"/>
    </row>
    <row r="138">
      <c r="A138" s="83" t="s">
        <v>7362</v>
      </c>
      <c r="B138" s="51">
        <v>26.0</v>
      </c>
      <c r="C138" s="51"/>
      <c r="D138" s="335" t="s">
        <v>7364</v>
      </c>
      <c r="E138" s="343"/>
      <c r="F138" s="343"/>
      <c r="G138" s="343">
        <v>1.2</v>
      </c>
      <c r="H138" s="343"/>
      <c r="I138" s="343"/>
      <c r="J138" s="343"/>
      <c r="K138" s="343">
        <v>1.2</v>
      </c>
      <c r="L138" s="306"/>
    </row>
    <row r="139">
      <c r="A139" s="83" t="s">
        <v>7365</v>
      </c>
      <c r="B139" s="51">
        <v>26.0</v>
      </c>
      <c r="C139" s="51" t="s">
        <v>756</v>
      </c>
      <c r="D139" s="335" t="s">
        <v>7369</v>
      </c>
      <c r="E139" s="343"/>
      <c r="F139" s="343"/>
      <c r="G139" s="343"/>
      <c r="H139" s="343">
        <v>4.0</v>
      </c>
      <c r="I139" s="343"/>
      <c r="J139" s="343"/>
      <c r="K139" s="343">
        <v>4.0</v>
      </c>
      <c r="L139" s="306"/>
    </row>
    <row r="140">
      <c r="A140" s="83" t="s">
        <v>7379</v>
      </c>
      <c r="B140" s="51">
        <v>26.0</v>
      </c>
      <c r="C140" s="51" t="s">
        <v>756</v>
      </c>
      <c r="D140" s="335" t="s">
        <v>7386</v>
      </c>
      <c r="E140" s="343"/>
      <c r="F140" s="343"/>
      <c r="G140" s="343"/>
      <c r="H140" s="343"/>
      <c r="I140" s="343"/>
      <c r="J140" s="343">
        <v>1.2</v>
      </c>
      <c r="K140" s="343">
        <v>1.2</v>
      </c>
      <c r="L140" s="306"/>
    </row>
    <row r="141">
      <c r="A141" s="83" t="s">
        <v>7395</v>
      </c>
      <c r="B141" s="51">
        <v>26.0</v>
      </c>
      <c r="C141" s="51" t="s">
        <v>1353</v>
      </c>
      <c r="D141" s="335" t="s">
        <v>7398</v>
      </c>
      <c r="E141" s="343"/>
      <c r="F141" s="343"/>
      <c r="G141" s="343"/>
      <c r="H141" s="343">
        <v>4.0</v>
      </c>
      <c r="I141" s="343"/>
      <c r="J141" s="343"/>
      <c r="K141" s="343">
        <v>4.0</v>
      </c>
      <c r="L141" s="306"/>
    </row>
    <row r="142">
      <c r="A142" s="83" t="s">
        <v>7403</v>
      </c>
      <c r="B142" s="51">
        <v>26.0</v>
      </c>
      <c r="C142" s="51" t="s">
        <v>1353</v>
      </c>
      <c r="D142" s="335" t="s">
        <v>7405</v>
      </c>
      <c r="E142" s="343"/>
      <c r="F142" s="343"/>
      <c r="G142" s="343"/>
      <c r="H142" s="343">
        <v>4.0</v>
      </c>
      <c r="I142" s="343"/>
      <c r="J142" s="343"/>
      <c r="K142" s="343">
        <v>4.0</v>
      </c>
      <c r="L142" s="306"/>
    </row>
    <row r="143">
      <c r="A143" s="83" t="s">
        <v>7410</v>
      </c>
      <c r="B143" s="51">
        <v>26.0</v>
      </c>
      <c r="C143" s="51" t="s">
        <v>1353</v>
      </c>
      <c r="D143" s="335" t="s">
        <v>7412</v>
      </c>
      <c r="E143" s="343"/>
      <c r="F143" s="343"/>
      <c r="G143" s="343"/>
      <c r="H143" s="343">
        <v>2.0</v>
      </c>
      <c r="I143" s="343"/>
      <c r="J143" s="343"/>
      <c r="K143" s="343">
        <v>2.0</v>
      </c>
      <c r="L143" s="306"/>
    </row>
    <row r="144">
      <c r="A144" s="83"/>
      <c r="B144" s="51">
        <v>26.0</v>
      </c>
      <c r="C144" s="51"/>
      <c r="D144" s="335"/>
      <c r="E144" s="343"/>
      <c r="F144" s="343"/>
      <c r="G144" s="343"/>
      <c r="H144" s="343"/>
      <c r="I144" s="343"/>
      <c r="J144" s="343"/>
      <c r="K144" s="343"/>
      <c r="L144" s="306"/>
    </row>
    <row r="145">
      <c r="A145" s="83"/>
      <c r="B145" s="51">
        <v>26.0</v>
      </c>
      <c r="C145" s="51"/>
      <c r="D145" s="379" t="s">
        <v>3590</v>
      </c>
      <c r="E145" s="343">
        <v>4.0</v>
      </c>
      <c r="F145" s="343"/>
      <c r="G145" s="343">
        <v>6.8</v>
      </c>
      <c r="H145" s="343">
        <v>14.0</v>
      </c>
      <c r="I145" s="343"/>
      <c r="J145" s="343">
        <v>1.2</v>
      </c>
      <c r="K145" s="343">
        <v>26.0</v>
      </c>
      <c r="L145" s="306"/>
    </row>
    <row r="146">
      <c r="A146" s="83"/>
      <c r="B146" s="51"/>
      <c r="C146" s="51"/>
      <c r="D146" s="335"/>
      <c r="E146" s="343"/>
      <c r="F146" s="343"/>
      <c r="G146" s="343"/>
      <c r="H146" s="343"/>
      <c r="I146" s="343"/>
      <c r="J146" s="343"/>
      <c r="K146" s="343"/>
      <c r="L146" s="306"/>
    </row>
    <row r="147">
      <c r="A147" s="83" t="s">
        <v>7445</v>
      </c>
      <c r="B147" s="51">
        <v>27.0</v>
      </c>
      <c r="C147" s="51"/>
      <c r="D147" s="335" t="s">
        <v>7448</v>
      </c>
      <c r="E147" s="343">
        <v>4.0</v>
      </c>
      <c r="F147" s="343"/>
      <c r="G147" s="343"/>
      <c r="H147" s="343"/>
      <c r="I147" s="343"/>
      <c r="J147" s="343"/>
      <c r="K147" s="343">
        <v>4.0</v>
      </c>
      <c r="L147" s="306"/>
    </row>
    <row r="148">
      <c r="A148" s="83" t="s">
        <v>7450</v>
      </c>
      <c r="B148" s="51">
        <v>27.0</v>
      </c>
      <c r="C148" s="51"/>
      <c r="D148" s="335" t="s">
        <v>7454</v>
      </c>
      <c r="E148" s="343"/>
      <c r="F148" s="343"/>
      <c r="G148" s="343">
        <v>2.8</v>
      </c>
      <c r="H148" s="343"/>
      <c r="I148" s="343"/>
      <c r="J148" s="343"/>
      <c r="K148" s="343">
        <v>2.8</v>
      </c>
      <c r="L148" s="306"/>
    </row>
    <row r="149">
      <c r="A149" s="83" t="s">
        <v>7460</v>
      </c>
      <c r="B149" s="51">
        <v>27.0</v>
      </c>
      <c r="C149" s="51"/>
      <c r="D149" s="335" t="s">
        <v>7465</v>
      </c>
      <c r="E149" s="343"/>
      <c r="F149" s="343"/>
      <c r="G149" s="343">
        <v>1.2</v>
      </c>
      <c r="H149" s="343"/>
      <c r="I149" s="343"/>
      <c r="J149" s="343"/>
      <c r="K149" s="343">
        <v>1.2</v>
      </c>
      <c r="L149" s="306"/>
    </row>
    <row r="150">
      <c r="A150" s="83" t="s">
        <v>7480</v>
      </c>
      <c r="B150" s="51">
        <v>27.0</v>
      </c>
      <c r="C150" s="51"/>
      <c r="D150" s="335" t="s">
        <v>7484</v>
      </c>
      <c r="E150" s="343"/>
      <c r="F150" s="343"/>
      <c r="G150" s="343">
        <v>4.0</v>
      </c>
      <c r="H150" s="343"/>
      <c r="I150" s="343"/>
      <c r="J150" s="343"/>
      <c r="K150" s="343">
        <v>4.0</v>
      </c>
      <c r="L150" s="306"/>
    </row>
    <row r="151">
      <c r="A151" s="83" t="s">
        <v>7487</v>
      </c>
      <c r="B151" s="51">
        <v>27.0</v>
      </c>
      <c r="C151" s="51" t="s">
        <v>4382</v>
      </c>
      <c r="D151" s="335" t="s">
        <v>7492</v>
      </c>
      <c r="E151" s="343"/>
      <c r="F151" s="343"/>
      <c r="G151" s="343"/>
      <c r="H151" s="343">
        <v>4.0</v>
      </c>
      <c r="I151" s="343"/>
      <c r="J151" s="343"/>
      <c r="K151" s="343">
        <v>4.0</v>
      </c>
      <c r="L151" s="306"/>
    </row>
    <row r="152">
      <c r="A152" s="83" t="s">
        <v>7496</v>
      </c>
      <c r="B152" s="51">
        <v>27.0</v>
      </c>
      <c r="C152" s="51" t="s">
        <v>1353</v>
      </c>
      <c r="D152" s="335" t="s">
        <v>7497</v>
      </c>
      <c r="E152" s="343"/>
      <c r="F152" s="343"/>
      <c r="G152" s="343"/>
      <c r="H152" s="343">
        <v>4.0</v>
      </c>
      <c r="I152" s="343"/>
      <c r="J152" s="343"/>
      <c r="K152" s="343">
        <v>4.0</v>
      </c>
      <c r="L152" s="306"/>
    </row>
    <row r="153">
      <c r="A153" s="83" t="s">
        <v>7506</v>
      </c>
      <c r="B153" s="51">
        <v>27.0</v>
      </c>
      <c r="C153" s="51"/>
      <c r="D153" s="335" t="s">
        <v>7511</v>
      </c>
      <c r="E153" s="343"/>
      <c r="F153" s="343"/>
      <c r="G153" s="343"/>
      <c r="H153" s="343"/>
      <c r="I153" s="343"/>
      <c r="J153" s="343">
        <v>2.0</v>
      </c>
      <c r="K153" s="343">
        <v>2.0</v>
      </c>
      <c r="L153" s="306"/>
    </row>
    <row r="154">
      <c r="A154" s="83" t="s">
        <v>7520</v>
      </c>
      <c r="B154" s="51">
        <v>27.0</v>
      </c>
      <c r="C154" s="51"/>
      <c r="D154" s="335" t="s">
        <v>7525</v>
      </c>
      <c r="E154" s="343"/>
      <c r="F154" s="343"/>
      <c r="G154" s="343"/>
      <c r="H154" s="343"/>
      <c r="I154" s="343"/>
      <c r="J154" s="343">
        <v>4.0</v>
      </c>
      <c r="K154" s="343">
        <v>4.0</v>
      </c>
      <c r="L154" s="306"/>
    </row>
    <row r="155">
      <c r="A155" s="83" t="s">
        <v>7528</v>
      </c>
      <c r="B155" s="51">
        <v>27.0</v>
      </c>
      <c r="C155" s="51"/>
      <c r="D155" s="335" t="s">
        <v>7530</v>
      </c>
      <c r="E155" s="343"/>
      <c r="F155" s="343">
        <v>8.0</v>
      </c>
      <c r="G155" s="343"/>
      <c r="H155" s="343"/>
      <c r="I155" s="343"/>
      <c r="J155" s="343"/>
      <c r="K155" s="343">
        <v>8.0</v>
      </c>
      <c r="L155" s="306"/>
    </row>
    <row r="156">
      <c r="A156" s="83"/>
      <c r="B156" s="51">
        <v>27.0</v>
      </c>
      <c r="C156" s="51"/>
      <c r="D156" s="335"/>
      <c r="E156" s="343"/>
      <c r="F156" s="343"/>
      <c r="G156" s="343"/>
      <c r="H156" s="343"/>
      <c r="I156" s="343"/>
      <c r="J156" s="343"/>
      <c r="K156" s="343"/>
      <c r="L156" s="306"/>
    </row>
    <row r="157">
      <c r="A157" s="83"/>
      <c r="B157" s="51">
        <v>27.0</v>
      </c>
      <c r="C157" s="51"/>
      <c r="D157" s="379" t="s">
        <v>3590</v>
      </c>
      <c r="E157" s="343">
        <v>4.0</v>
      </c>
      <c r="F157" s="343">
        <v>8.0</v>
      </c>
      <c r="G157" s="343">
        <v>8.0</v>
      </c>
      <c r="H157" s="343">
        <v>8.0</v>
      </c>
      <c r="I157" s="343"/>
      <c r="J157" s="343">
        <v>6.0</v>
      </c>
      <c r="K157" s="343">
        <v>34.0</v>
      </c>
      <c r="L157" s="306"/>
    </row>
    <row r="158" ht="15.75" customHeight="1">
      <c r="A158" s="154"/>
      <c r="B158" s="380"/>
      <c r="C158" s="380"/>
      <c r="D158" s="370"/>
      <c r="E158" s="355"/>
      <c r="F158" s="355"/>
      <c r="G158" s="355"/>
      <c r="H158" s="355"/>
      <c r="I158" s="355"/>
      <c r="J158" s="355"/>
      <c r="K158" s="355"/>
      <c r="L158" s="381"/>
    </row>
    <row r="159" ht="15.75" customHeight="1">
      <c r="A159" s="83"/>
      <c r="B159" s="51"/>
      <c r="C159" s="51"/>
      <c r="D159" s="335"/>
      <c r="E159" s="343"/>
      <c r="F159" s="343"/>
      <c r="G159" s="343"/>
      <c r="H159" s="343"/>
      <c r="I159" s="343"/>
      <c r="J159" s="343"/>
      <c r="K159" s="343"/>
      <c r="L159" s="306"/>
    </row>
    <row r="160">
      <c r="A160" s="83" t="s">
        <v>7545</v>
      </c>
      <c r="B160" s="51">
        <v>28.0</v>
      </c>
      <c r="C160" s="51"/>
      <c r="D160" s="335" t="s">
        <v>7547</v>
      </c>
      <c r="E160" s="343">
        <v>4.0</v>
      </c>
      <c r="F160" s="343"/>
      <c r="G160" s="343"/>
      <c r="H160" s="343"/>
      <c r="I160" s="343"/>
      <c r="J160" s="343"/>
      <c r="K160" s="343">
        <v>4.0</v>
      </c>
      <c r="L160" s="306"/>
    </row>
    <row r="161">
      <c r="A161" s="83" t="s">
        <v>7556</v>
      </c>
      <c r="B161" s="51">
        <v>28.0</v>
      </c>
      <c r="C161" s="51"/>
      <c r="D161" s="335" t="s">
        <v>7562</v>
      </c>
      <c r="E161" s="343"/>
      <c r="F161" s="343"/>
      <c r="G161" s="343">
        <v>2.8</v>
      </c>
      <c r="H161" s="343"/>
      <c r="I161" s="343"/>
      <c r="J161" s="343"/>
      <c r="K161" s="343">
        <v>2.8</v>
      </c>
      <c r="L161" s="306"/>
    </row>
    <row r="162">
      <c r="A162" s="83" t="s">
        <v>7571</v>
      </c>
      <c r="B162" s="51">
        <v>28.0</v>
      </c>
      <c r="C162" s="51"/>
      <c r="D162" s="335" t="s">
        <v>7573</v>
      </c>
      <c r="E162" s="343"/>
      <c r="F162" s="343"/>
      <c r="G162" s="343">
        <v>1.2</v>
      </c>
      <c r="H162" s="343"/>
      <c r="I162" s="343"/>
      <c r="J162" s="343"/>
      <c r="K162" s="343">
        <v>1.2</v>
      </c>
      <c r="L162" s="306"/>
    </row>
    <row r="163">
      <c r="A163" s="83" t="s">
        <v>7577</v>
      </c>
      <c r="B163" s="51">
        <v>28.0</v>
      </c>
      <c r="C163" s="51" t="s">
        <v>1353</v>
      </c>
      <c r="D163" s="335" t="s">
        <v>7578</v>
      </c>
      <c r="E163" s="343"/>
      <c r="F163" s="343"/>
      <c r="G163" s="343"/>
      <c r="H163" s="343">
        <v>4.0</v>
      </c>
      <c r="I163" s="343"/>
      <c r="J163" s="343"/>
      <c r="K163" s="343">
        <v>4.0</v>
      </c>
      <c r="L163" s="306"/>
    </row>
    <row r="164">
      <c r="A164" s="83" t="s">
        <v>7580</v>
      </c>
      <c r="B164" s="51">
        <v>28.0</v>
      </c>
      <c r="C164" s="51" t="s">
        <v>1353</v>
      </c>
      <c r="D164" s="335" t="s">
        <v>7582</v>
      </c>
      <c r="E164" s="343"/>
      <c r="F164" s="343"/>
      <c r="G164" s="343"/>
      <c r="H164" s="343">
        <v>4.0</v>
      </c>
      <c r="I164" s="343"/>
      <c r="J164" s="343"/>
      <c r="K164" s="343">
        <v>4.0</v>
      </c>
      <c r="L164" s="306"/>
    </row>
    <row r="165">
      <c r="A165" s="83" t="s">
        <v>7584</v>
      </c>
      <c r="B165" s="51">
        <v>28.0</v>
      </c>
      <c r="C165" s="51" t="s">
        <v>4382</v>
      </c>
      <c r="D165" s="335" t="s">
        <v>7588</v>
      </c>
      <c r="E165" s="343"/>
      <c r="F165" s="343"/>
      <c r="G165" s="343"/>
      <c r="H165" s="343">
        <v>4.0</v>
      </c>
      <c r="I165" s="343"/>
      <c r="J165" s="343"/>
      <c r="K165" s="343">
        <v>4.0</v>
      </c>
      <c r="L165" s="306"/>
    </row>
    <row r="166">
      <c r="A166" s="83" t="s">
        <v>7591</v>
      </c>
      <c r="B166" s="51">
        <v>28.0</v>
      </c>
      <c r="C166" s="51" t="s">
        <v>719</v>
      </c>
      <c r="D166" s="335" t="s">
        <v>7594</v>
      </c>
      <c r="E166" s="343"/>
      <c r="F166" s="343"/>
      <c r="G166" s="343"/>
      <c r="H166" s="343"/>
      <c r="I166" s="343"/>
      <c r="J166" s="343">
        <v>4.0</v>
      </c>
      <c r="K166" s="343">
        <v>4.0</v>
      </c>
      <c r="L166" s="306"/>
    </row>
    <row r="167">
      <c r="A167" s="83" t="s">
        <v>7601</v>
      </c>
      <c r="B167" s="51">
        <v>28.0</v>
      </c>
      <c r="C167" s="51"/>
      <c r="D167" s="335" t="s">
        <v>7606</v>
      </c>
      <c r="E167" s="343"/>
      <c r="F167" s="343"/>
      <c r="G167" s="343"/>
      <c r="H167" s="343"/>
      <c r="I167" s="343"/>
      <c r="J167" s="343">
        <v>4.0</v>
      </c>
      <c r="K167" s="343">
        <v>4.0</v>
      </c>
      <c r="L167" s="306"/>
    </row>
    <row r="168">
      <c r="A168" s="83" t="s">
        <v>7615</v>
      </c>
      <c r="B168" s="51">
        <v>28.0</v>
      </c>
      <c r="C168" s="51"/>
      <c r="D168" s="335" t="s">
        <v>7620</v>
      </c>
      <c r="E168" s="343"/>
      <c r="F168" s="343"/>
      <c r="G168" s="343"/>
      <c r="H168" s="343"/>
      <c r="I168" s="343"/>
      <c r="J168" s="343">
        <v>4.0</v>
      </c>
      <c r="K168" s="343">
        <v>4.0</v>
      </c>
      <c r="L168" s="306"/>
    </row>
    <row r="169">
      <c r="A169" s="83" t="s">
        <v>7624</v>
      </c>
      <c r="B169" s="51">
        <v>28.0</v>
      </c>
      <c r="C169" s="51"/>
      <c r="D169" s="335" t="s">
        <v>7626</v>
      </c>
      <c r="E169" s="343"/>
      <c r="F169" s="343">
        <v>4.0</v>
      </c>
      <c r="G169" s="343"/>
      <c r="H169" s="343"/>
      <c r="I169" s="343"/>
      <c r="J169" s="343"/>
      <c r="K169" s="343">
        <v>4.0</v>
      </c>
      <c r="L169" s="306"/>
    </row>
    <row r="170">
      <c r="A170" s="83" t="s">
        <v>7631</v>
      </c>
      <c r="B170" s="51">
        <v>28.0</v>
      </c>
      <c r="C170" s="51"/>
      <c r="D170" s="335" t="s">
        <v>7634</v>
      </c>
      <c r="E170" s="343"/>
      <c r="F170" s="343"/>
      <c r="G170" s="343"/>
      <c r="H170" s="343"/>
      <c r="I170" s="343"/>
      <c r="J170" s="343">
        <v>2.0</v>
      </c>
      <c r="K170" s="343">
        <v>2.0</v>
      </c>
      <c r="L170" s="306"/>
    </row>
    <row r="171">
      <c r="A171" s="83"/>
      <c r="B171" s="51">
        <v>28.0</v>
      </c>
      <c r="C171" s="51"/>
      <c r="D171" s="335"/>
      <c r="E171" s="343"/>
      <c r="F171" s="343"/>
      <c r="G171" s="343"/>
      <c r="H171" s="343"/>
      <c r="I171" s="343"/>
      <c r="J171" s="343"/>
      <c r="K171" s="343"/>
      <c r="L171" s="306"/>
    </row>
    <row r="172">
      <c r="A172" s="83"/>
      <c r="B172" s="51">
        <v>28.0</v>
      </c>
      <c r="C172" s="51"/>
      <c r="D172" s="379" t="s">
        <v>3590</v>
      </c>
      <c r="E172" s="343">
        <v>4.0</v>
      </c>
      <c r="F172" s="343">
        <v>4.0</v>
      </c>
      <c r="G172" s="343">
        <v>4.0</v>
      </c>
      <c r="H172" s="343">
        <v>12.0</v>
      </c>
      <c r="I172" s="343"/>
      <c r="J172" s="343">
        <v>14.0</v>
      </c>
      <c r="K172" s="343">
        <v>38.0</v>
      </c>
      <c r="L172" s="306"/>
    </row>
    <row r="173">
      <c r="A173" s="83"/>
      <c r="B173" s="51"/>
      <c r="C173" s="51"/>
      <c r="D173" s="335"/>
      <c r="E173" s="343"/>
      <c r="F173" s="343"/>
      <c r="G173" s="343"/>
      <c r="H173" s="343"/>
      <c r="I173" s="343"/>
      <c r="J173" s="343"/>
      <c r="K173" s="343"/>
      <c r="L173" s="306"/>
    </row>
    <row r="174">
      <c r="A174" s="83" t="s">
        <v>7666</v>
      </c>
      <c r="B174" s="51">
        <v>29.0</v>
      </c>
      <c r="C174" s="51"/>
      <c r="D174" s="335" t="s">
        <v>7669</v>
      </c>
      <c r="E174" s="343">
        <v>2.0</v>
      </c>
      <c r="F174" s="343"/>
      <c r="G174" s="343"/>
      <c r="H174" s="343"/>
      <c r="I174" s="343"/>
      <c r="J174" s="343"/>
      <c r="K174" s="343">
        <v>2.0</v>
      </c>
      <c r="L174" s="306"/>
    </row>
    <row r="175">
      <c r="A175" s="83" t="s">
        <v>7673</v>
      </c>
      <c r="B175" s="51">
        <v>29.0</v>
      </c>
      <c r="C175" s="51"/>
      <c r="D175" s="335" t="s">
        <v>7678</v>
      </c>
      <c r="E175" s="343"/>
      <c r="F175" s="343"/>
      <c r="G175" s="343">
        <v>4.0</v>
      </c>
      <c r="H175" s="343"/>
      <c r="I175" s="343"/>
      <c r="J175" s="343"/>
      <c r="K175" s="343">
        <v>4.0</v>
      </c>
      <c r="L175" s="306"/>
    </row>
    <row r="176">
      <c r="A176" s="83" t="s">
        <v>7690</v>
      </c>
      <c r="B176" s="51">
        <v>29.0</v>
      </c>
      <c r="C176" s="51"/>
      <c r="D176" s="335" t="s">
        <v>7694</v>
      </c>
      <c r="E176" s="343"/>
      <c r="F176" s="343"/>
      <c r="G176" s="343">
        <v>4.0</v>
      </c>
      <c r="H176" s="343"/>
      <c r="I176" s="343"/>
      <c r="J176" s="343"/>
      <c r="K176" s="343">
        <v>4.0</v>
      </c>
      <c r="L176" s="306"/>
    </row>
    <row r="177">
      <c r="A177" s="83" t="s">
        <v>7703</v>
      </c>
      <c r="B177" s="51">
        <v>29.0</v>
      </c>
      <c r="C177" s="51"/>
      <c r="D177" s="335" t="s">
        <v>7706</v>
      </c>
      <c r="E177" s="343"/>
      <c r="F177" s="343"/>
      <c r="G177" s="343">
        <v>1.2</v>
      </c>
      <c r="H177" s="343"/>
      <c r="I177" s="343"/>
      <c r="J177" s="343"/>
      <c r="K177" s="343">
        <v>1.2</v>
      </c>
      <c r="L177" s="306"/>
    </row>
    <row r="178">
      <c r="A178" s="83" t="s">
        <v>7713</v>
      </c>
      <c r="B178" s="51">
        <v>29.0</v>
      </c>
      <c r="C178" s="51" t="s">
        <v>1353</v>
      </c>
      <c r="D178" s="335" t="s">
        <v>7716</v>
      </c>
      <c r="E178" s="343"/>
      <c r="F178" s="343"/>
      <c r="G178" s="343"/>
      <c r="H178" s="343">
        <v>2.0</v>
      </c>
      <c r="I178" s="343"/>
      <c r="J178" s="343"/>
      <c r="K178" s="343">
        <v>2.0</v>
      </c>
      <c r="L178" s="306"/>
    </row>
    <row r="179">
      <c r="A179" s="83" t="s">
        <v>7726</v>
      </c>
      <c r="B179" s="51">
        <v>29.0</v>
      </c>
      <c r="C179" s="51"/>
      <c r="D179" s="335" t="s">
        <v>7732</v>
      </c>
      <c r="E179" s="343"/>
      <c r="F179" s="343"/>
      <c r="G179" s="343"/>
      <c r="H179" s="343"/>
      <c r="I179" s="343"/>
      <c r="J179" s="343">
        <v>2.0</v>
      </c>
      <c r="K179" s="343">
        <v>2.0</v>
      </c>
      <c r="L179" s="306"/>
    </row>
    <row r="180">
      <c r="A180" s="83" t="s">
        <v>7741</v>
      </c>
      <c r="B180" s="51">
        <v>29.0</v>
      </c>
      <c r="C180" s="51"/>
      <c r="D180" s="335" t="s">
        <v>7745</v>
      </c>
      <c r="E180" s="343"/>
      <c r="F180" s="343">
        <v>4.0</v>
      </c>
      <c r="G180" s="343"/>
      <c r="H180" s="343"/>
      <c r="I180" s="343"/>
      <c r="J180" s="343"/>
      <c r="K180" s="343">
        <v>4.0</v>
      </c>
      <c r="L180" s="306"/>
    </row>
    <row r="181">
      <c r="A181" s="83" t="s">
        <v>7751</v>
      </c>
      <c r="B181" s="51">
        <v>29.0</v>
      </c>
      <c r="C181" s="51"/>
      <c r="D181" s="335" t="s">
        <v>7755</v>
      </c>
      <c r="E181" s="343"/>
      <c r="F181" s="343">
        <v>8.0</v>
      </c>
      <c r="G181" s="343"/>
      <c r="H181" s="343"/>
      <c r="I181" s="343"/>
      <c r="J181" s="343"/>
      <c r="K181" s="343">
        <v>8.0</v>
      </c>
      <c r="L181" s="306"/>
    </row>
    <row r="182">
      <c r="A182" s="83"/>
      <c r="B182" s="51">
        <v>29.0</v>
      </c>
      <c r="C182" s="51"/>
      <c r="D182" s="335"/>
      <c r="E182" s="343"/>
      <c r="F182" s="343"/>
      <c r="G182" s="343"/>
      <c r="H182" s="343"/>
      <c r="I182" s="343"/>
      <c r="J182" s="343"/>
      <c r="K182" s="343"/>
      <c r="L182" s="306"/>
    </row>
    <row r="183">
      <c r="A183" s="83"/>
      <c r="B183" s="51">
        <v>29.0</v>
      </c>
      <c r="C183" s="51"/>
      <c r="D183" s="379" t="s">
        <v>3590</v>
      </c>
      <c r="E183" s="343">
        <v>2.0</v>
      </c>
      <c r="F183" s="343">
        <v>12.0</v>
      </c>
      <c r="G183" s="343">
        <v>9.2</v>
      </c>
      <c r="H183" s="343">
        <v>2.0</v>
      </c>
      <c r="I183" s="343"/>
      <c r="J183" s="343">
        <v>2.0</v>
      </c>
      <c r="K183" s="343">
        <v>27.2</v>
      </c>
      <c r="L183" s="306"/>
    </row>
    <row r="184" ht="15.75" customHeight="1">
      <c r="A184" s="154"/>
      <c r="B184" s="380"/>
      <c r="C184" s="380"/>
      <c r="D184" s="370"/>
      <c r="E184" s="355"/>
      <c r="F184" s="355"/>
      <c r="G184" s="355"/>
      <c r="H184" s="355"/>
      <c r="I184" s="355"/>
      <c r="J184" s="355"/>
      <c r="K184" s="355"/>
      <c r="L184" s="381"/>
    </row>
    <row r="185" ht="15.75" customHeight="1">
      <c r="A185" s="83"/>
      <c r="B185" s="51"/>
      <c r="C185" s="51"/>
      <c r="D185" s="335"/>
      <c r="E185" s="343"/>
      <c r="F185" s="343"/>
      <c r="G185" s="343"/>
      <c r="H185" s="343"/>
      <c r="I185" s="343"/>
      <c r="J185" s="343"/>
      <c r="K185" s="343"/>
      <c r="L185" s="306"/>
    </row>
    <row r="186">
      <c r="A186" s="83" t="s">
        <v>7792</v>
      </c>
      <c r="B186" s="51">
        <v>34.0</v>
      </c>
      <c r="C186" s="51"/>
      <c r="D186" s="335" t="s">
        <v>7796</v>
      </c>
      <c r="E186" s="343">
        <v>4.0</v>
      </c>
      <c r="F186" s="343"/>
      <c r="G186" s="343"/>
      <c r="H186" s="343"/>
      <c r="I186" s="343"/>
      <c r="J186" s="343"/>
      <c r="K186" s="343">
        <v>4.0</v>
      </c>
      <c r="L186" s="306"/>
    </row>
    <row r="187">
      <c r="A187" s="83" t="s">
        <v>7803</v>
      </c>
      <c r="B187" s="51">
        <v>34.0</v>
      </c>
      <c r="C187" s="51"/>
      <c r="D187" s="335" t="s">
        <v>7807</v>
      </c>
      <c r="E187" s="343"/>
      <c r="F187" s="343"/>
      <c r="G187" s="343">
        <v>2.0</v>
      </c>
      <c r="H187" s="343"/>
      <c r="I187" s="343"/>
      <c r="J187" s="343"/>
      <c r="K187" s="343">
        <v>2.0</v>
      </c>
      <c r="L187" s="306"/>
    </row>
    <row r="188">
      <c r="A188" s="83" t="s">
        <v>7815</v>
      </c>
      <c r="B188" s="51">
        <v>34.0</v>
      </c>
      <c r="C188" s="51"/>
      <c r="D188" s="335" t="s">
        <v>7817</v>
      </c>
      <c r="E188" s="343"/>
      <c r="F188" s="343"/>
      <c r="G188" s="343">
        <v>2.0</v>
      </c>
      <c r="H188" s="343"/>
      <c r="I188" s="343"/>
      <c r="J188" s="343"/>
      <c r="K188" s="343">
        <v>2.0</v>
      </c>
      <c r="L188" s="306"/>
    </row>
    <row r="189">
      <c r="A189" s="83" t="s">
        <v>7821</v>
      </c>
      <c r="B189" s="51">
        <v>34.0</v>
      </c>
      <c r="C189" s="51"/>
      <c r="D189" s="335" t="s">
        <v>7823</v>
      </c>
      <c r="E189" s="343"/>
      <c r="F189" s="343"/>
      <c r="G189" s="343">
        <v>2.0</v>
      </c>
      <c r="H189" s="343"/>
      <c r="I189" s="343"/>
      <c r="J189" s="343"/>
      <c r="K189" s="343">
        <v>2.0</v>
      </c>
      <c r="L189" s="306"/>
    </row>
    <row r="190">
      <c r="A190" s="83" t="s">
        <v>7849</v>
      </c>
      <c r="B190" s="51">
        <v>34.0</v>
      </c>
      <c r="C190" s="51" t="s">
        <v>4382</v>
      </c>
      <c r="D190" s="335" t="s">
        <v>7856</v>
      </c>
      <c r="E190" s="343"/>
      <c r="F190" s="343"/>
      <c r="G190" s="343"/>
      <c r="H190" s="343">
        <v>4.0</v>
      </c>
      <c r="I190" s="343"/>
      <c r="J190" s="343"/>
      <c r="K190" s="343">
        <v>4.0</v>
      </c>
      <c r="L190" s="306"/>
    </row>
    <row r="191">
      <c r="A191" s="83" t="s">
        <v>7861</v>
      </c>
      <c r="B191" s="51">
        <v>34.0</v>
      </c>
      <c r="C191" s="51" t="s">
        <v>4382</v>
      </c>
      <c r="D191" s="335" t="s">
        <v>7865</v>
      </c>
      <c r="E191" s="343"/>
      <c r="F191" s="343"/>
      <c r="G191" s="343"/>
      <c r="H191" s="343">
        <v>4.0</v>
      </c>
      <c r="I191" s="343"/>
      <c r="J191" s="343"/>
      <c r="K191" s="343">
        <v>4.0</v>
      </c>
      <c r="L191" s="306"/>
    </row>
    <row r="192">
      <c r="A192" s="83" t="s">
        <v>7878</v>
      </c>
      <c r="B192" s="51">
        <v>34.0</v>
      </c>
      <c r="C192" s="51" t="s">
        <v>4382</v>
      </c>
      <c r="D192" s="335" t="s">
        <v>7883</v>
      </c>
      <c r="E192" s="343"/>
      <c r="F192" s="343"/>
      <c r="G192" s="343"/>
      <c r="H192" s="343">
        <v>2.0</v>
      </c>
      <c r="I192" s="343"/>
      <c r="J192" s="343"/>
      <c r="K192" s="343">
        <v>2.0</v>
      </c>
      <c r="L192" s="306"/>
    </row>
    <row r="193">
      <c r="A193" s="83" t="s">
        <v>7894</v>
      </c>
      <c r="B193" s="51">
        <v>34.0</v>
      </c>
      <c r="C193" s="51" t="s">
        <v>1353</v>
      </c>
      <c r="D193" s="335" t="s">
        <v>7897</v>
      </c>
      <c r="E193" s="343"/>
      <c r="F193" s="343"/>
      <c r="G193" s="343"/>
      <c r="H193" s="343"/>
      <c r="I193" s="343"/>
      <c r="J193" s="343">
        <v>2.0</v>
      </c>
      <c r="K193" s="343">
        <v>2.0</v>
      </c>
      <c r="L193" s="306"/>
    </row>
    <row r="194">
      <c r="A194" s="83" t="s">
        <v>7903</v>
      </c>
      <c r="B194" s="51">
        <v>34.0</v>
      </c>
      <c r="C194" s="51"/>
      <c r="D194" s="335" t="s">
        <v>7906</v>
      </c>
      <c r="E194" s="343"/>
      <c r="F194" s="343"/>
      <c r="G194" s="343"/>
      <c r="H194" s="343">
        <v>4.0</v>
      </c>
      <c r="I194" s="343"/>
      <c r="J194" s="343"/>
      <c r="K194" s="343">
        <v>4.0</v>
      </c>
      <c r="L194" s="306"/>
    </row>
    <row r="195">
      <c r="A195" s="83" t="s">
        <v>7918</v>
      </c>
      <c r="B195" s="51">
        <v>34.0</v>
      </c>
      <c r="C195" s="51"/>
      <c r="D195" s="335" t="s">
        <v>7924</v>
      </c>
      <c r="E195" s="343"/>
      <c r="F195" s="343"/>
      <c r="G195" s="343"/>
      <c r="H195" s="343"/>
      <c r="I195" s="343"/>
      <c r="J195" s="343">
        <v>4.0</v>
      </c>
      <c r="K195" s="343">
        <v>4.0</v>
      </c>
      <c r="L195" s="306"/>
    </row>
    <row r="196">
      <c r="A196" s="83" t="s">
        <v>7937</v>
      </c>
      <c r="B196" s="51">
        <v>34.0</v>
      </c>
      <c r="C196" s="51"/>
      <c r="D196" s="335" t="s">
        <v>7943</v>
      </c>
      <c r="E196" s="343"/>
      <c r="F196" s="343"/>
      <c r="G196" s="343"/>
      <c r="H196" s="343">
        <v>2.0</v>
      </c>
      <c r="I196" s="343"/>
      <c r="J196" s="343"/>
      <c r="K196" s="343">
        <v>2.0</v>
      </c>
      <c r="L196" s="306"/>
    </row>
    <row r="197">
      <c r="A197" s="83" t="s">
        <v>7953</v>
      </c>
      <c r="B197" s="51">
        <v>34.0</v>
      </c>
      <c r="C197" s="51"/>
      <c r="D197" s="335" t="s">
        <v>7958</v>
      </c>
      <c r="E197" s="343"/>
      <c r="F197" s="343">
        <v>4.0</v>
      </c>
      <c r="G197" s="343"/>
      <c r="H197" s="343"/>
      <c r="I197" s="343"/>
      <c r="J197" s="343"/>
      <c r="K197" s="343">
        <v>4.0</v>
      </c>
      <c r="L197" s="306"/>
    </row>
    <row r="198">
      <c r="A198" s="83" t="s">
        <v>9195</v>
      </c>
      <c r="B198" s="51">
        <v>34.0</v>
      </c>
      <c r="C198" s="51"/>
      <c r="D198" s="335" t="s">
        <v>9198</v>
      </c>
      <c r="E198" s="343"/>
      <c r="F198" s="343">
        <v>8.0</v>
      </c>
      <c r="G198" s="343"/>
      <c r="H198" s="343"/>
      <c r="I198" s="343"/>
      <c r="J198" s="343"/>
      <c r="K198" s="343">
        <v>8.0</v>
      </c>
      <c r="L198" s="306"/>
    </row>
    <row r="199">
      <c r="A199" s="83"/>
      <c r="B199" s="51">
        <v>34.0</v>
      </c>
      <c r="C199" s="51"/>
      <c r="D199" s="335"/>
      <c r="E199" s="343"/>
      <c r="F199" s="343"/>
      <c r="G199" s="343"/>
      <c r="H199" s="343"/>
      <c r="I199" s="343"/>
      <c r="J199" s="343"/>
      <c r="K199" s="343"/>
      <c r="L199" s="306"/>
    </row>
    <row r="200">
      <c r="A200" s="83"/>
      <c r="B200" s="51">
        <v>34.0</v>
      </c>
      <c r="C200" s="51"/>
      <c r="D200" s="379" t="s">
        <v>3590</v>
      </c>
      <c r="E200" s="343">
        <v>4.0</v>
      </c>
      <c r="F200" s="343">
        <v>12.0</v>
      </c>
      <c r="G200" s="343">
        <v>6.0</v>
      </c>
      <c r="H200" s="343">
        <v>16.0</v>
      </c>
      <c r="I200" s="343"/>
      <c r="J200" s="343">
        <v>6.0</v>
      </c>
      <c r="K200" s="343">
        <v>44.0</v>
      </c>
      <c r="L200" s="306"/>
    </row>
    <row r="201">
      <c r="A201" s="83"/>
      <c r="B201" s="51"/>
      <c r="C201" s="51"/>
      <c r="D201" s="335"/>
      <c r="E201" s="343"/>
      <c r="F201" s="343"/>
      <c r="G201" s="343"/>
      <c r="H201" s="343"/>
      <c r="I201" s="343"/>
      <c r="J201" s="343"/>
      <c r="K201" s="343"/>
      <c r="L201" s="306"/>
    </row>
    <row r="202">
      <c r="A202" s="83"/>
      <c r="B202" s="51"/>
      <c r="C202" s="51"/>
      <c r="D202" s="379" t="s">
        <v>4047</v>
      </c>
      <c r="E202" s="343">
        <v>18.0</v>
      </c>
      <c r="F202" s="343">
        <v>36.0</v>
      </c>
      <c r="G202" s="343">
        <v>34.0</v>
      </c>
      <c r="H202" s="343">
        <v>52.0</v>
      </c>
      <c r="I202" s="343"/>
      <c r="J202" s="343">
        <v>29.2</v>
      </c>
      <c r="K202" s="343">
        <v>169.2</v>
      </c>
      <c r="L202" s="306"/>
    </row>
    <row r="203" ht="15.75" customHeight="1">
      <c r="A203" s="154"/>
      <c r="B203" s="380"/>
      <c r="C203" s="380"/>
      <c r="D203" s="370"/>
      <c r="E203" s="355"/>
      <c r="F203" s="355"/>
      <c r="G203" s="355"/>
      <c r="H203" s="355"/>
      <c r="I203" s="355"/>
      <c r="J203" s="355"/>
      <c r="K203" s="355"/>
      <c r="L203" s="381"/>
    </row>
    <row r="204" ht="15.75" customHeight="1">
      <c r="A204" s="83"/>
      <c r="B204" s="51"/>
      <c r="C204" s="51"/>
      <c r="D204" s="335"/>
      <c r="E204" s="343"/>
      <c r="F204" s="343"/>
      <c r="G204" s="343"/>
      <c r="H204" s="343"/>
      <c r="I204" s="343"/>
      <c r="J204" s="343"/>
      <c r="K204" s="343"/>
      <c r="L204" s="306"/>
    </row>
    <row r="205">
      <c r="A205" s="83"/>
      <c r="B205" s="51"/>
      <c r="C205" s="51"/>
      <c r="D205" s="335" t="s">
        <v>4458</v>
      </c>
      <c r="E205" s="343"/>
      <c r="F205" s="343"/>
      <c r="G205" s="343"/>
      <c r="H205" s="343"/>
      <c r="I205" s="343"/>
      <c r="J205" s="343"/>
      <c r="K205" s="343"/>
      <c r="L205" s="306"/>
    </row>
    <row r="206">
      <c r="A206" s="83"/>
      <c r="B206" s="51"/>
      <c r="C206" s="51"/>
      <c r="D206" s="335"/>
      <c r="E206" s="343"/>
      <c r="F206" s="343"/>
      <c r="G206" s="343"/>
      <c r="H206" s="343"/>
      <c r="I206" s="343"/>
      <c r="J206" s="343"/>
      <c r="K206" s="343"/>
      <c r="L206" s="306"/>
    </row>
    <row r="207">
      <c r="A207" s="83" t="s">
        <v>9237</v>
      </c>
      <c r="B207" s="51">
        <v>11.0</v>
      </c>
      <c r="C207" s="51"/>
      <c r="D207" s="335" t="s">
        <v>9241</v>
      </c>
      <c r="E207" s="343"/>
      <c r="F207" s="343"/>
      <c r="G207" s="343"/>
      <c r="H207" s="343"/>
      <c r="I207" s="343"/>
      <c r="J207" s="343">
        <v>4.0</v>
      </c>
      <c r="K207" s="343">
        <v>4.0</v>
      </c>
      <c r="L207" s="306"/>
    </row>
    <row r="208">
      <c r="A208" s="83" t="s">
        <v>9246</v>
      </c>
      <c r="B208" s="51">
        <v>11.0</v>
      </c>
      <c r="C208" s="51"/>
      <c r="D208" s="335" t="s">
        <v>9248</v>
      </c>
      <c r="E208" s="343"/>
      <c r="F208" s="343"/>
      <c r="G208" s="343"/>
      <c r="H208" s="343"/>
      <c r="I208" s="343"/>
      <c r="J208" s="343">
        <v>4.0</v>
      </c>
      <c r="K208" s="343">
        <v>4.0</v>
      </c>
      <c r="L208" s="306"/>
    </row>
    <row r="209">
      <c r="A209" s="83" t="s">
        <v>9253</v>
      </c>
      <c r="B209" s="51">
        <v>11.0</v>
      </c>
      <c r="C209" s="51"/>
      <c r="D209" s="335" t="s">
        <v>9254</v>
      </c>
      <c r="E209" s="343"/>
      <c r="F209" s="343"/>
      <c r="G209" s="343"/>
      <c r="H209" s="343">
        <v>2.0</v>
      </c>
      <c r="I209" s="343"/>
      <c r="J209" s="343"/>
      <c r="K209" s="343">
        <v>2.0</v>
      </c>
      <c r="L209" s="306"/>
    </row>
    <row r="210">
      <c r="A210" s="83" t="s">
        <v>9260</v>
      </c>
      <c r="B210" s="51">
        <v>11.0</v>
      </c>
      <c r="C210" s="51"/>
      <c r="D210" s="335" t="s">
        <v>9261</v>
      </c>
      <c r="E210" s="343"/>
      <c r="F210" s="343"/>
      <c r="G210" s="343"/>
      <c r="H210" s="343">
        <v>2.0</v>
      </c>
      <c r="I210" s="343"/>
      <c r="J210" s="343"/>
      <c r="K210" s="343">
        <v>2.0</v>
      </c>
      <c r="L210" s="306"/>
    </row>
    <row r="211">
      <c r="A211" s="83" t="s">
        <v>9266</v>
      </c>
      <c r="B211" s="51">
        <v>11.0</v>
      </c>
      <c r="C211" s="51"/>
      <c r="D211" s="335" t="s">
        <v>9269</v>
      </c>
      <c r="E211" s="343"/>
      <c r="F211" s="343"/>
      <c r="G211" s="343">
        <v>4.0</v>
      </c>
      <c r="H211" s="343"/>
      <c r="I211" s="343"/>
      <c r="J211" s="343"/>
      <c r="K211" s="343">
        <v>4.0</v>
      </c>
      <c r="L211" s="306"/>
    </row>
    <row r="212">
      <c r="A212" s="83" t="s">
        <v>9278</v>
      </c>
      <c r="B212" s="51">
        <v>11.0</v>
      </c>
      <c r="C212" s="51"/>
      <c r="D212" s="335" t="s">
        <v>9282</v>
      </c>
      <c r="E212" s="343"/>
      <c r="F212" s="343"/>
      <c r="G212" s="343">
        <v>2.0</v>
      </c>
      <c r="H212" s="343"/>
      <c r="I212" s="343"/>
      <c r="J212" s="343"/>
      <c r="K212" s="343">
        <v>2.0</v>
      </c>
      <c r="L212" s="306"/>
    </row>
    <row r="213">
      <c r="A213" s="83" t="s">
        <v>9289</v>
      </c>
      <c r="B213" s="51">
        <v>11.0</v>
      </c>
      <c r="C213" s="51"/>
      <c r="D213" s="335" t="s">
        <v>9294</v>
      </c>
      <c r="E213" s="343">
        <v>4.0</v>
      </c>
      <c r="F213" s="343"/>
      <c r="G213" s="343"/>
      <c r="H213" s="343"/>
      <c r="I213" s="343"/>
      <c r="J213" s="343"/>
      <c r="K213" s="343">
        <v>4.0</v>
      </c>
      <c r="L213" s="306"/>
    </row>
    <row r="214">
      <c r="A214" s="83" t="s">
        <v>9299</v>
      </c>
      <c r="B214" s="51">
        <v>11.0</v>
      </c>
      <c r="C214" s="51"/>
      <c r="D214" s="335" t="s">
        <v>9302</v>
      </c>
      <c r="E214" s="343">
        <v>4.0</v>
      </c>
      <c r="F214" s="343"/>
      <c r="G214" s="343"/>
      <c r="H214" s="343"/>
      <c r="I214" s="343"/>
      <c r="J214" s="343"/>
      <c r="K214" s="343">
        <v>4.0</v>
      </c>
      <c r="L214" s="306"/>
    </row>
    <row r="215">
      <c r="A215" s="83" t="s">
        <v>9307</v>
      </c>
      <c r="B215" s="51">
        <v>11.0</v>
      </c>
      <c r="C215" s="51"/>
      <c r="D215" s="335" t="s">
        <v>9311</v>
      </c>
      <c r="E215" s="343"/>
      <c r="F215" s="343">
        <v>4.0</v>
      </c>
      <c r="G215" s="343"/>
      <c r="H215" s="343"/>
      <c r="I215" s="343"/>
      <c r="J215" s="343"/>
      <c r="K215" s="343">
        <v>4.0</v>
      </c>
      <c r="L215" s="306"/>
    </row>
    <row r="216">
      <c r="A216" s="83" t="s">
        <v>9322</v>
      </c>
      <c r="B216" s="51">
        <v>11.0</v>
      </c>
      <c r="C216" s="51"/>
      <c r="D216" s="335" t="s">
        <v>9327</v>
      </c>
      <c r="E216" s="343"/>
      <c r="F216" s="343">
        <v>2.0</v>
      </c>
      <c r="G216" s="343"/>
      <c r="H216" s="343"/>
      <c r="I216" s="343"/>
      <c r="J216" s="343"/>
      <c r="K216" s="343">
        <v>2.0</v>
      </c>
      <c r="L216" s="306"/>
    </row>
    <row r="217">
      <c r="A217" s="83" t="s">
        <v>9334</v>
      </c>
      <c r="B217" s="51">
        <v>11.0</v>
      </c>
      <c r="C217" s="51"/>
      <c r="D217" s="335" t="s">
        <v>9336</v>
      </c>
      <c r="E217" s="343"/>
      <c r="F217" s="343"/>
      <c r="G217" s="343"/>
      <c r="H217" s="343"/>
      <c r="I217" s="343"/>
      <c r="J217" s="343">
        <v>2.0</v>
      </c>
      <c r="K217" s="343">
        <v>2.0</v>
      </c>
      <c r="L217" s="306"/>
    </row>
    <row r="218">
      <c r="A218" s="83" t="s">
        <v>9338</v>
      </c>
      <c r="B218" s="51">
        <v>11.0</v>
      </c>
      <c r="C218" s="51"/>
      <c r="D218" s="335" t="s">
        <v>9341</v>
      </c>
      <c r="E218" s="343"/>
      <c r="F218" s="343"/>
      <c r="G218" s="343"/>
      <c r="H218" s="343"/>
      <c r="I218" s="343"/>
      <c r="J218" s="343">
        <v>2.0</v>
      </c>
      <c r="K218" s="343">
        <v>2.0</v>
      </c>
      <c r="L218" s="306"/>
    </row>
    <row r="219">
      <c r="A219" s="83" t="s">
        <v>9342</v>
      </c>
      <c r="B219" s="51">
        <v>11.0</v>
      </c>
      <c r="C219" s="51"/>
      <c r="D219" s="335" t="s">
        <v>9343</v>
      </c>
      <c r="E219" s="343">
        <v>4.0</v>
      </c>
      <c r="F219" s="343"/>
      <c r="G219" s="343"/>
      <c r="H219" s="343"/>
      <c r="I219" s="343"/>
      <c r="J219" s="343"/>
      <c r="K219" s="343">
        <v>4.0</v>
      </c>
      <c r="L219" s="306"/>
    </row>
    <row r="220">
      <c r="A220" s="83"/>
      <c r="B220" s="51">
        <v>11.0</v>
      </c>
      <c r="C220" s="51"/>
      <c r="D220" s="335"/>
      <c r="E220" s="343"/>
      <c r="F220" s="343"/>
      <c r="G220" s="343"/>
      <c r="H220" s="343"/>
      <c r="I220" s="343"/>
      <c r="J220" s="343"/>
      <c r="K220" s="343"/>
      <c r="L220" s="306"/>
    </row>
    <row r="221">
      <c r="A221" s="83"/>
      <c r="B221" s="51">
        <v>11.0</v>
      </c>
      <c r="C221" s="51"/>
      <c r="D221" s="379" t="s">
        <v>3590</v>
      </c>
      <c r="E221" s="343">
        <v>12.0</v>
      </c>
      <c r="F221" s="343">
        <v>6.0</v>
      </c>
      <c r="G221" s="343">
        <v>6.0</v>
      </c>
      <c r="H221" s="343">
        <v>4.0</v>
      </c>
      <c r="I221" s="343"/>
      <c r="J221" s="343">
        <v>12.0</v>
      </c>
      <c r="K221" s="343">
        <v>40.0</v>
      </c>
      <c r="L221" s="306"/>
    </row>
    <row r="222">
      <c r="A222" s="83"/>
      <c r="B222" s="51"/>
      <c r="C222" s="51"/>
      <c r="D222" s="335"/>
      <c r="E222" s="343"/>
      <c r="F222" s="343"/>
      <c r="G222" s="343"/>
      <c r="H222" s="343"/>
      <c r="I222" s="343"/>
      <c r="J222" s="343"/>
      <c r="K222" s="343"/>
      <c r="L222" s="306"/>
    </row>
    <row r="223">
      <c r="A223" s="83" t="s">
        <v>9356</v>
      </c>
      <c r="B223" s="51">
        <v>12.0</v>
      </c>
      <c r="C223" s="51"/>
      <c r="D223" s="335" t="s">
        <v>9359</v>
      </c>
      <c r="E223" s="343"/>
      <c r="F223" s="343"/>
      <c r="G223" s="343"/>
      <c r="H223" s="343"/>
      <c r="I223" s="343"/>
      <c r="J223" s="343">
        <v>4.0</v>
      </c>
      <c r="K223" s="343">
        <v>4.0</v>
      </c>
      <c r="L223" s="306"/>
    </row>
    <row r="224">
      <c r="A224" s="83" t="s">
        <v>9361</v>
      </c>
      <c r="B224" s="51">
        <v>12.0</v>
      </c>
      <c r="C224" s="51"/>
      <c r="D224" s="335" t="s">
        <v>9363</v>
      </c>
      <c r="E224" s="343"/>
      <c r="F224" s="343"/>
      <c r="G224" s="343"/>
      <c r="H224" s="343">
        <v>4.0</v>
      </c>
      <c r="I224" s="343"/>
      <c r="J224" s="343"/>
      <c r="K224" s="343">
        <v>4.0</v>
      </c>
      <c r="L224" s="306"/>
    </row>
    <row r="225">
      <c r="A225" s="83" t="s">
        <v>9364</v>
      </c>
      <c r="B225" s="51">
        <v>12.0</v>
      </c>
      <c r="C225" s="51"/>
      <c r="D225" s="335" t="s">
        <v>9366</v>
      </c>
      <c r="E225" s="343"/>
      <c r="F225" s="343"/>
      <c r="G225" s="343">
        <v>4.0</v>
      </c>
      <c r="H225" s="343"/>
      <c r="I225" s="343"/>
      <c r="J225" s="343"/>
      <c r="K225" s="343">
        <v>4.0</v>
      </c>
      <c r="L225" s="306"/>
    </row>
    <row r="226">
      <c r="A226" s="83" t="s">
        <v>9369</v>
      </c>
      <c r="B226" s="51">
        <v>12.0</v>
      </c>
      <c r="C226" s="51"/>
      <c r="D226" s="335" t="s">
        <v>9372</v>
      </c>
      <c r="E226" s="343">
        <v>4.0</v>
      </c>
      <c r="F226" s="343"/>
      <c r="G226" s="343"/>
      <c r="H226" s="343"/>
      <c r="I226" s="343"/>
      <c r="J226" s="343"/>
      <c r="K226" s="343">
        <v>4.0</v>
      </c>
      <c r="L226" s="306"/>
    </row>
    <row r="227">
      <c r="A227" s="83" t="s">
        <v>9375</v>
      </c>
      <c r="B227" s="51">
        <v>12.0</v>
      </c>
      <c r="C227" s="51"/>
      <c r="D227" s="335" t="s">
        <v>9377</v>
      </c>
      <c r="E227" s="343"/>
      <c r="F227" s="343">
        <v>2.0</v>
      </c>
      <c r="G227" s="343"/>
      <c r="H227" s="343"/>
      <c r="I227" s="343"/>
      <c r="J227" s="343"/>
      <c r="K227" s="343">
        <v>2.0</v>
      </c>
      <c r="L227" s="306"/>
    </row>
    <row r="228">
      <c r="A228" s="83" t="s">
        <v>9383</v>
      </c>
      <c r="B228" s="51">
        <v>12.0</v>
      </c>
      <c r="C228" s="51"/>
      <c r="D228" s="335" t="s">
        <v>9386</v>
      </c>
      <c r="E228" s="343"/>
      <c r="F228" s="343">
        <v>4.0</v>
      </c>
      <c r="G228" s="343"/>
      <c r="H228" s="343"/>
      <c r="I228" s="343"/>
      <c r="J228" s="343"/>
      <c r="K228" s="343">
        <v>4.0</v>
      </c>
      <c r="L228" s="306"/>
    </row>
    <row r="229">
      <c r="A229" s="83" t="s">
        <v>9389</v>
      </c>
      <c r="B229" s="51">
        <v>12.0</v>
      </c>
      <c r="C229" s="51"/>
      <c r="D229" s="335" t="s">
        <v>9391</v>
      </c>
      <c r="E229" s="343"/>
      <c r="F229" s="343"/>
      <c r="G229" s="343"/>
      <c r="H229" s="343"/>
      <c r="I229" s="343"/>
      <c r="J229" s="343">
        <v>2.0</v>
      </c>
      <c r="K229" s="343">
        <v>2.0</v>
      </c>
      <c r="L229" s="306"/>
    </row>
    <row r="230">
      <c r="A230" s="83" t="s">
        <v>9394</v>
      </c>
      <c r="B230" s="51">
        <v>12.0</v>
      </c>
      <c r="C230" s="51"/>
      <c r="D230" s="335" t="s">
        <v>9399</v>
      </c>
      <c r="E230" s="343"/>
      <c r="F230" s="343"/>
      <c r="G230" s="343"/>
      <c r="H230" s="343"/>
      <c r="I230" s="343"/>
      <c r="J230" s="343">
        <v>2.0</v>
      </c>
      <c r="K230" s="343">
        <v>2.0</v>
      </c>
      <c r="L230" s="306"/>
    </row>
    <row r="231">
      <c r="A231" s="83" t="s">
        <v>9403</v>
      </c>
      <c r="B231" s="51">
        <v>12.0</v>
      </c>
      <c r="C231" s="51"/>
      <c r="D231" s="335" t="s">
        <v>9405</v>
      </c>
      <c r="E231" s="343">
        <v>4.0</v>
      </c>
      <c r="F231" s="343"/>
      <c r="G231" s="343"/>
      <c r="H231" s="343"/>
      <c r="I231" s="343"/>
      <c r="J231" s="343"/>
      <c r="K231" s="343">
        <v>4.0</v>
      </c>
      <c r="L231" s="306"/>
    </row>
    <row r="232">
      <c r="A232" s="83"/>
      <c r="B232" s="51">
        <v>12.0</v>
      </c>
      <c r="C232" s="51"/>
      <c r="D232" s="335"/>
      <c r="E232" s="343"/>
      <c r="F232" s="343"/>
      <c r="G232" s="343"/>
      <c r="H232" s="343"/>
      <c r="I232" s="343"/>
      <c r="J232" s="343"/>
      <c r="K232" s="343"/>
      <c r="L232" s="306"/>
    </row>
    <row r="233">
      <c r="A233" s="83"/>
      <c r="B233" s="51">
        <v>12.0</v>
      </c>
      <c r="C233" s="51"/>
      <c r="D233" s="379" t="s">
        <v>3590</v>
      </c>
      <c r="E233" s="343">
        <v>8.0</v>
      </c>
      <c r="F233" s="343">
        <v>6.0</v>
      </c>
      <c r="G233" s="343">
        <v>4.0</v>
      </c>
      <c r="H233" s="343">
        <v>4.0</v>
      </c>
      <c r="I233" s="343"/>
      <c r="J233" s="343">
        <v>8.0</v>
      </c>
      <c r="K233" s="343">
        <v>30.0</v>
      </c>
      <c r="L233" s="306"/>
    </row>
    <row r="234" ht="15.75" customHeight="1">
      <c r="A234" s="154"/>
      <c r="B234" s="380"/>
      <c r="C234" s="380"/>
      <c r="D234" s="370"/>
      <c r="E234" s="355"/>
      <c r="F234" s="355"/>
      <c r="G234" s="355"/>
      <c r="H234" s="355"/>
      <c r="I234" s="355"/>
      <c r="J234" s="355"/>
      <c r="K234" s="355"/>
      <c r="L234" s="381"/>
    </row>
    <row r="235" ht="15.75" customHeight="1">
      <c r="A235" s="83"/>
      <c r="B235" s="51"/>
      <c r="C235" s="51"/>
      <c r="D235" s="335"/>
      <c r="E235" s="343"/>
      <c r="F235" s="343"/>
      <c r="G235" s="343"/>
      <c r="H235" s="343"/>
      <c r="I235" s="343"/>
      <c r="J235" s="343"/>
      <c r="K235" s="343"/>
      <c r="L235" s="306"/>
    </row>
    <row r="236">
      <c r="A236" s="83" t="s">
        <v>9426</v>
      </c>
      <c r="B236" s="51">
        <v>13.0</v>
      </c>
      <c r="C236" s="51"/>
      <c r="D236" s="335" t="s">
        <v>9430</v>
      </c>
      <c r="E236" s="343"/>
      <c r="F236" s="343"/>
      <c r="G236" s="343"/>
      <c r="H236" s="343"/>
      <c r="I236" s="343"/>
      <c r="J236" s="343">
        <v>4.0</v>
      </c>
      <c r="K236" s="343">
        <v>4.0</v>
      </c>
      <c r="L236" s="306"/>
    </row>
    <row r="237">
      <c r="A237" s="83" t="s">
        <v>9437</v>
      </c>
      <c r="B237" s="51">
        <v>13.0</v>
      </c>
      <c r="C237" s="51"/>
      <c r="D237" s="335" t="s">
        <v>9441</v>
      </c>
      <c r="E237" s="343"/>
      <c r="F237" s="343"/>
      <c r="G237" s="343"/>
      <c r="H237" s="343">
        <v>4.0</v>
      </c>
      <c r="I237" s="343"/>
      <c r="J237" s="343"/>
      <c r="K237" s="343">
        <v>4.0</v>
      </c>
      <c r="L237" s="306"/>
    </row>
    <row r="238">
      <c r="A238" s="83" t="s">
        <v>9445</v>
      </c>
      <c r="B238" s="51">
        <v>13.0</v>
      </c>
      <c r="C238" s="51"/>
      <c r="D238" s="335" t="s">
        <v>9452</v>
      </c>
      <c r="E238" s="343"/>
      <c r="F238" s="343"/>
      <c r="G238" s="343"/>
      <c r="H238" s="343">
        <v>4.0</v>
      </c>
      <c r="I238" s="343"/>
      <c r="J238" s="343"/>
      <c r="K238" s="343">
        <v>4.0</v>
      </c>
      <c r="L238" s="306"/>
    </row>
    <row r="239">
      <c r="A239" s="83" t="s">
        <v>9456</v>
      </c>
      <c r="B239" s="51">
        <v>13.0</v>
      </c>
      <c r="C239" s="51"/>
      <c r="D239" s="335" t="s">
        <v>9460</v>
      </c>
      <c r="E239" s="343"/>
      <c r="F239" s="343"/>
      <c r="G239" s="343">
        <v>4.0</v>
      </c>
      <c r="H239" s="343"/>
      <c r="I239" s="343"/>
      <c r="J239" s="343"/>
      <c r="K239" s="343">
        <v>4.0</v>
      </c>
      <c r="L239" s="306"/>
    </row>
    <row r="240">
      <c r="A240" s="83" t="s">
        <v>9468</v>
      </c>
      <c r="B240" s="51">
        <v>13.0</v>
      </c>
      <c r="C240" s="51"/>
      <c r="D240" s="335" t="s">
        <v>9470</v>
      </c>
      <c r="E240" s="343"/>
      <c r="F240" s="343"/>
      <c r="G240" s="343">
        <v>4.0</v>
      </c>
      <c r="H240" s="343"/>
      <c r="I240" s="343"/>
      <c r="J240" s="343"/>
      <c r="K240" s="343">
        <v>4.0</v>
      </c>
      <c r="L240" s="306"/>
    </row>
    <row r="241">
      <c r="A241" s="83" t="s">
        <v>9481</v>
      </c>
      <c r="B241" s="51">
        <v>13.0</v>
      </c>
      <c r="C241" s="51"/>
      <c r="D241" s="335" t="s">
        <v>9486</v>
      </c>
      <c r="E241" s="343"/>
      <c r="F241" s="343"/>
      <c r="G241" s="343"/>
      <c r="H241" s="343"/>
      <c r="I241" s="343"/>
      <c r="J241" s="343">
        <v>4.0</v>
      </c>
      <c r="K241" s="343">
        <v>4.0</v>
      </c>
      <c r="L241" s="306"/>
    </row>
    <row r="242">
      <c r="A242" s="83" t="s">
        <v>9493</v>
      </c>
      <c r="B242" s="51">
        <v>13.0</v>
      </c>
      <c r="C242" s="51"/>
      <c r="D242" s="335" t="s">
        <v>9499</v>
      </c>
      <c r="E242" s="343">
        <v>4.0</v>
      </c>
      <c r="F242" s="343"/>
      <c r="G242" s="343"/>
      <c r="H242" s="343"/>
      <c r="I242" s="343"/>
      <c r="J242" s="343"/>
      <c r="K242" s="343">
        <v>4.0</v>
      </c>
      <c r="L242" s="306"/>
    </row>
    <row r="243">
      <c r="A243" s="83" t="s">
        <v>9507</v>
      </c>
      <c r="B243" s="51">
        <v>13.0</v>
      </c>
      <c r="C243" s="51"/>
      <c r="D243" s="335" t="s">
        <v>9512</v>
      </c>
      <c r="E243" s="343"/>
      <c r="F243" s="343">
        <v>2.0</v>
      </c>
      <c r="G243" s="343"/>
      <c r="H243" s="343"/>
      <c r="I243" s="343"/>
      <c r="J243" s="343"/>
      <c r="K243" s="343">
        <v>2.0</v>
      </c>
      <c r="L243" s="306"/>
    </row>
    <row r="244">
      <c r="A244" s="83" t="s">
        <v>9520</v>
      </c>
      <c r="B244" s="51">
        <v>13.0</v>
      </c>
      <c r="C244" s="51"/>
      <c r="D244" s="335" t="s">
        <v>9527</v>
      </c>
      <c r="E244" s="343"/>
      <c r="F244" s="343">
        <v>2.0</v>
      </c>
      <c r="G244" s="343"/>
      <c r="H244" s="343"/>
      <c r="I244" s="343"/>
      <c r="J244" s="343"/>
      <c r="K244" s="343">
        <v>2.0</v>
      </c>
      <c r="L244" s="306"/>
    </row>
    <row r="245">
      <c r="A245" s="83" t="s">
        <v>9534</v>
      </c>
      <c r="B245" s="51">
        <v>13.0</v>
      </c>
      <c r="C245" s="51"/>
      <c r="D245" s="335" t="s">
        <v>9540</v>
      </c>
      <c r="E245" s="343"/>
      <c r="F245" s="343">
        <v>4.0</v>
      </c>
      <c r="G245" s="343"/>
      <c r="H245" s="343"/>
      <c r="I245" s="343"/>
      <c r="J245" s="343"/>
      <c r="K245" s="343">
        <v>4.0</v>
      </c>
      <c r="L245" s="306"/>
    </row>
    <row r="246">
      <c r="A246" s="83" t="s">
        <v>9546</v>
      </c>
      <c r="B246" s="51">
        <v>13.0</v>
      </c>
      <c r="C246" s="51"/>
      <c r="D246" s="335" t="s">
        <v>9549</v>
      </c>
      <c r="E246" s="343"/>
      <c r="F246" s="343"/>
      <c r="G246" s="343"/>
      <c r="H246" s="343"/>
      <c r="I246" s="343"/>
      <c r="J246" s="343">
        <v>2.0</v>
      </c>
      <c r="K246" s="343">
        <v>2.0</v>
      </c>
      <c r="L246" s="306"/>
    </row>
    <row r="247">
      <c r="A247" s="83" t="s">
        <v>9555</v>
      </c>
      <c r="B247" s="51">
        <v>13.0</v>
      </c>
      <c r="C247" s="51"/>
      <c r="D247" s="335" t="s">
        <v>9558</v>
      </c>
      <c r="E247" s="343"/>
      <c r="F247" s="343"/>
      <c r="G247" s="343"/>
      <c r="H247" s="343"/>
      <c r="I247" s="343"/>
      <c r="J247" s="343">
        <v>2.0</v>
      </c>
      <c r="K247" s="343">
        <v>2.0</v>
      </c>
      <c r="L247" s="306"/>
    </row>
    <row r="248">
      <c r="A248" s="83" t="s">
        <v>9564</v>
      </c>
      <c r="B248" s="51">
        <v>13.0</v>
      </c>
      <c r="C248" s="51"/>
      <c r="D248" s="335" t="s">
        <v>9568</v>
      </c>
      <c r="E248" s="343">
        <v>4.0</v>
      </c>
      <c r="F248" s="343"/>
      <c r="G248" s="343"/>
      <c r="H248" s="343"/>
      <c r="I248" s="343"/>
      <c r="J248" s="343"/>
      <c r="K248" s="343">
        <v>4.0</v>
      </c>
      <c r="L248" s="306"/>
    </row>
    <row r="249">
      <c r="A249" s="83"/>
      <c r="B249" s="51">
        <v>13.0</v>
      </c>
      <c r="C249" s="51"/>
      <c r="D249" s="335"/>
      <c r="E249" s="343"/>
      <c r="F249" s="343"/>
      <c r="G249" s="343"/>
      <c r="H249" s="343"/>
      <c r="I249" s="343"/>
      <c r="J249" s="343"/>
      <c r="K249" s="343"/>
      <c r="L249" s="306"/>
    </row>
    <row r="250">
      <c r="A250" s="83"/>
      <c r="B250" s="51">
        <v>13.0</v>
      </c>
      <c r="C250" s="51"/>
      <c r="D250" s="379" t="s">
        <v>3590</v>
      </c>
      <c r="E250" s="343">
        <v>8.0</v>
      </c>
      <c r="F250" s="343">
        <v>8.0</v>
      </c>
      <c r="G250" s="343">
        <v>8.0</v>
      </c>
      <c r="H250" s="343">
        <v>8.0</v>
      </c>
      <c r="I250" s="343"/>
      <c r="J250" s="343">
        <v>12.0</v>
      </c>
      <c r="K250" s="343">
        <v>44.0</v>
      </c>
      <c r="L250" s="306"/>
    </row>
    <row r="251">
      <c r="A251" s="83"/>
      <c r="B251" s="51"/>
      <c r="C251" s="51"/>
      <c r="D251" s="335"/>
      <c r="E251" s="343"/>
      <c r="F251" s="343"/>
      <c r="G251" s="343"/>
      <c r="H251" s="343"/>
      <c r="I251" s="343"/>
      <c r="J251" s="343"/>
      <c r="K251" s="343"/>
      <c r="L251" s="306"/>
    </row>
    <row r="252">
      <c r="A252" s="83" t="s">
        <v>9598</v>
      </c>
      <c r="B252" s="51">
        <v>24.0</v>
      </c>
      <c r="C252" s="51"/>
      <c r="D252" s="335" t="s">
        <v>9601</v>
      </c>
      <c r="E252" s="343"/>
      <c r="F252" s="343"/>
      <c r="G252" s="343"/>
      <c r="H252" s="343"/>
      <c r="I252" s="343"/>
      <c r="J252" s="343">
        <v>4.0</v>
      </c>
      <c r="K252" s="343">
        <v>4.0</v>
      </c>
      <c r="L252" s="306"/>
    </row>
    <row r="253">
      <c r="A253" s="83" t="s">
        <v>9608</v>
      </c>
      <c r="B253" s="51">
        <v>24.0</v>
      </c>
      <c r="C253" s="51"/>
      <c r="D253" s="335" t="s">
        <v>9611</v>
      </c>
      <c r="E253" s="343"/>
      <c r="F253" s="343"/>
      <c r="G253" s="343"/>
      <c r="H253" s="343"/>
      <c r="I253" s="343"/>
      <c r="J253" s="343">
        <v>4.0</v>
      </c>
      <c r="K253" s="343">
        <v>4.0</v>
      </c>
      <c r="L253" s="306"/>
    </row>
    <row r="254">
      <c r="A254" s="83" t="s">
        <v>9618</v>
      </c>
      <c r="B254" s="51">
        <v>24.0</v>
      </c>
      <c r="C254" s="51"/>
      <c r="D254" s="335" t="s">
        <v>9623</v>
      </c>
      <c r="E254" s="343"/>
      <c r="F254" s="343"/>
      <c r="G254" s="343"/>
      <c r="H254" s="343">
        <v>2.0</v>
      </c>
      <c r="I254" s="343"/>
      <c r="J254" s="343"/>
      <c r="K254" s="343">
        <v>2.0</v>
      </c>
      <c r="L254" s="306"/>
    </row>
    <row r="255">
      <c r="A255" s="83" t="s">
        <v>9631</v>
      </c>
      <c r="B255" s="51">
        <v>24.0</v>
      </c>
      <c r="C255" s="51"/>
      <c r="D255" s="335" t="s">
        <v>9637</v>
      </c>
      <c r="E255" s="343"/>
      <c r="F255" s="343"/>
      <c r="G255" s="343"/>
      <c r="H255" s="343">
        <v>2.0</v>
      </c>
      <c r="I255" s="343"/>
      <c r="J255" s="343"/>
      <c r="K255" s="343">
        <v>2.0</v>
      </c>
      <c r="L255" s="306"/>
    </row>
    <row r="256">
      <c r="A256" s="83" t="s">
        <v>9648</v>
      </c>
      <c r="B256" s="51">
        <v>24.0</v>
      </c>
      <c r="C256" s="51"/>
      <c r="D256" s="335" t="s">
        <v>9652</v>
      </c>
      <c r="E256" s="343"/>
      <c r="F256" s="343"/>
      <c r="G256" s="343">
        <v>4.0</v>
      </c>
      <c r="H256" s="343"/>
      <c r="I256" s="343"/>
      <c r="J256" s="343"/>
      <c r="K256" s="343">
        <v>4.0</v>
      </c>
      <c r="L256" s="306"/>
    </row>
    <row r="257">
      <c r="A257" s="83" t="s">
        <v>9658</v>
      </c>
      <c r="B257" s="51">
        <v>24.0</v>
      </c>
      <c r="C257" s="51"/>
      <c r="D257" s="335" t="s">
        <v>9661</v>
      </c>
      <c r="E257" s="343"/>
      <c r="F257" s="343"/>
      <c r="G257" s="343"/>
      <c r="H257" s="343"/>
      <c r="I257" s="343"/>
      <c r="J257" s="343">
        <v>4.0</v>
      </c>
      <c r="K257" s="343">
        <v>4.0</v>
      </c>
      <c r="L257" s="306"/>
    </row>
    <row r="258">
      <c r="A258" s="83" t="s">
        <v>9673</v>
      </c>
      <c r="B258" s="51">
        <v>24.0</v>
      </c>
      <c r="C258" s="51"/>
      <c r="D258" s="335" t="s">
        <v>9676</v>
      </c>
      <c r="E258" s="343">
        <v>4.0</v>
      </c>
      <c r="F258" s="343"/>
      <c r="G258" s="343"/>
      <c r="H258" s="343"/>
      <c r="I258" s="343"/>
      <c r="J258" s="343"/>
      <c r="K258" s="343">
        <v>4.0</v>
      </c>
      <c r="L258" s="306"/>
    </row>
    <row r="259">
      <c r="A259" s="83" t="s">
        <v>9683</v>
      </c>
      <c r="B259" s="51">
        <v>24.0</v>
      </c>
      <c r="C259" s="51"/>
      <c r="D259" s="335" t="s">
        <v>9686</v>
      </c>
      <c r="E259" s="343"/>
      <c r="F259" s="343">
        <v>2.0</v>
      </c>
      <c r="G259" s="343"/>
      <c r="H259" s="343"/>
      <c r="I259" s="343"/>
      <c r="J259" s="343"/>
      <c r="K259" s="343">
        <v>2.0</v>
      </c>
      <c r="L259" s="306"/>
    </row>
    <row r="260">
      <c r="A260" s="83" t="s">
        <v>9693</v>
      </c>
      <c r="B260" s="51">
        <v>24.0</v>
      </c>
      <c r="C260" s="51"/>
      <c r="D260" s="335" t="s">
        <v>9695</v>
      </c>
      <c r="E260" s="343"/>
      <c r="F260" s="343">
        <v>4.0</v>
      </c>
      <c r="G260" s="343"/>
      <c r="H260" s="343"/>
      <c r="I260" s="343"/>
      <c r="J260" s="343"/>
      <c r="K260" s="343">
        <v>4.0</v>
      </c>
      <c r="L260" s="306"/>
    </row>
    <row r="261">
      <c r="A261" s="83" t="s">
        <v>9703</v>
      </c>
      <c r="B261" s="51">
        <v>24.0</v>
      </c>
      <c r="C261" s="51"/>
      <c r="D261" s="335" t="s">
        <v>9706</v>
      </c>
      <c r="E261" s="343"/>
      <c r="F261" s="343">
        <v>2.0</v>
      </c>
      <c r="G261" s="343"/>
      <c r="H261" s="343"/>
      <c r="I261" s="343"/>
      <c r="J261" s="343"/>
      <c r="K261" s="343">
        <v>2.0</v>
      </c>
      <c r="L261" s="306"/>
    </row>
    <row r="262">
      <c r="A262" s="83" t="s">
        <v>9715</v>
      </c>
      <c r="B262" s="51">
        <v>24.0</v>
      </c>
      <c r="C262" s="51"/>
      <c r="D262" s="335" t="s">
        <v>9718</v>
      </c>
      <c r="E262" s="343"/>
      <c r="F262" s="343"/>
      <c r="G262" s="343"/>
      <c r="H262" s="343"/>
      <c r="I262" s="343"/>
      <c r="J262" s="343">
        <v>2.0</v>
      </c>
      <c r="K262" s="343">
        <v>2.0</v>
      </c>
      <c r="L262" s="306"/>
    </row>
    <row r="263">
      <c r="A263" s="83" t="s">
        <v>9725</v>
      </c>
      <c r="B263" s="51">
        <v>24.0</v>
      </c>
      <c r="C263" s="51"/>
      <c r="D263" s="335" t="s">
        <v>9728</v>
      </c>
      <c r="E263" s="343">
        <v>4.0</v>
      </c>
      <c r="F263" s="343"/>
      <c r="G263" s="343"/>
      <c r="H263" s="343"/>
      <c r="I263" s="343"/>
      <c r="J263" s="343"/>
      <c r="K263" s="343">
        <v>4.0</v>
      </c>
      <c r="L263" s="306"/>
    </row>
    <row r="264">
      <c r="A264" s="83"/>
      <c r="B264" s="51">
        <v>24.0</v>
      </c>
      <c r="C264" s="51"/>
      <c r="D264" s="335"/>
      <c r="E264" s="343"/>
      <c r="F264" s="343"/>
      <c r="G264" s="343"/>
      <c r="H264" s="343"/>
      <c r="I264" s="343"/>
      <c r="J264" s="343"/>
      <c r="K264" s="343"/>
      <c r="L264" s="306"/>
    </row>
    <row r="265">
      <c r="A265" s="83"/>
      <c r="B265" s="51">
        <v>24.0</v>
      </c>
      <c r="C265" s="51"/>
      <c r="D265" s="379" t="s">
        <v>3590</v>
      </c>
      <c r="E265" s="343">
        <v>8.0</v>
      </c>
      <c r="F265" s="343">
        <v>8.0</v>
      </c>
      <c r="G265" s="343">
        <v>4.0</v>
      </c>
      <c r="H265" s="343">
        <v>4.0</v>
      </c>
      <c r="I265" s="343"/>
      <c r="J265" s="343">
        <v>14.0</v>
      </c>
      <c r="K265" s="343">
        <v>38.0</v>
      </c>
      <c r="L265" s="306"/>
    </row>
    <row r="266" ht="15.75" customHeight="1">
      <c r="A266" s="154"/>
      <c r="B266" s="380"/>
      <c r="C266" s="380"/>
      <c r="D266" s="370"/>
      <c r="E266" s="355"/>
      <c r="F266" s="355"/>
      <c r="G266" s="355"/>
      <c r="H266" s="355"/>
      <c r="I266" s="355"/>
      <c r="J266" s="355"/>
      <c r="K266" s="355"/>
      <c r="L266" s="381"/>
    </row>
    <row r="267" ht="15.75" customHeight="1">
      <c r="A267" s="83"/>
      <c r="B267" s="51"/>
      <c r="C267" s="51"/>
      <c r="D267" s="335"/>
      <c r="E267" s="343"/>
      <c r="F267" s="343"/>
      <c r="G267" s="343"/>
      <c r="H267" s="343"/>
      <c r="I267" s="343"/>
      <c r="J267" s="343"/>
      <c r="K267" s="343"/>
      <c r="L267" s="306"/>
    </row>
    <row r="268">
      <c r="A268" s="83" t="s">
        <v>9764</v>
      </c>
      <c r="B268" s="51">
        <v>25.0</v>
      </c>
      <c r="C268" s="51"/>
      <c r="D268" s="335" t="s">
        <v>9767</v>
      </c>
      <c r="E268" s="343"/>
      <c r="F268" s="343"/>
      <c r="G268" s="343"/>
      <c r="H268" s="343"/>
      <c r="I268" s="343"/>
      <c r="J268" s="343">
        <v>4.0</v>
      </c>
      <c r="K268" s="343">
        <v>4.0</v>
      </c>
      <c r="L268" s="306"/>
    </row>
    <row r="269">
      <c r="A269" s="83" t="s">
        <v>9774</v>
      </c>
      <c r="B269" s="51">
        <v>25.0</v>
      </c>
      <c r="C269" s="51"/>
      <c r="D269" s="335" t="s">
        <v>9776</v>
      </c>
      <c r="E269" s="343"/>
      <c r="F269" s="343"/>
      <c r="G269" s="343"/>
      <c r="H269" s="343"/>
      <c r="I269" s="343"/>
      <c r="J269" s="343">
        <v>2.0</v>
      </c>
      <c r="K269" s="343">
        <v>2.0</v>
      </c>
      <c r="L269" s="306"/>
    </row>
    <row r="270">
      <c r="A270" s="83" t="s">
        <v>9783</v>
      </c>
      <c r="B270" s="51">
        <v>25.0</v>
      </c>
      <c r="C270" s="51"/>
      <c r="D270" s="335" t="s">
        <v>9785</v>
      </c>
      <c r="E270" s="343"/>
      <c r="F270" s="343"/>
      <c r="G270" s="343"/>
      <c r="H270" s="343">
        <v>4.0</v>
      </c>
      <c r="I270" s="343"/>
      <c r="J270" s="343"/>
      <c r="K270" s="343">
        <v>4.0</v>
      </c>
      <c r="L270" s="306"/>
    </row>
    <row r="271">
      <c r="A271" s="83" t="s">
        <v>9791</v>
      </c>
      <c r="B271" s="51">
        <v>25.0</v>
      </c>
      <c r="C271" s="51"/>
      <c r="D271" s="335" t="s">
        <v>9792</v>
      </c>
      <c r="E271" s="343"/>
      <c r="F271" s="343"/>
      <c r="G271" s="343"/>
      <c r="H271" s="343">
        <v>4.0</v>
      </c>
      <c r="I271" s="343"/>
      <c r="J271" s="343"/>
      <c r="K271" s="343">
        <v>4.0</v>
      </c>
      <c r="L271" s="306"/>
    </row>
    <row r="272">
      <c r="A272" s="83" t="s">
        <v>9800</v>
      </c>
      <c r="B272" s="51">
        <v>25.0</v>
      </c>
      <c r="C272" s="51"/>
      <c r="D272" s="335" t="s">
        <v>9820</v>
      </c>
      <c r="E272" s="343"/>
      <c r="F272" s="343"/>
      <c r="G272" s="343">
        <v>4.0</v>
      </c>
      <c r="H272" s="343"/>
      <c r="I272" s="343"/>
      <c r="J272" s="343"/>
      <c r="K272" s="343">
        <v>4.0</v>
      </c>
      <c r="L272" s="306"/>
    </row>
    <row r="273">
      <c r="A273" s="83" t="s">
        <v>9829</v>
      </c>
      <c r="B273" s="51">
        <v>25.0</v>
      </c>
      <c r="C273" s="51"/>
      <c r="D273" s="335" t="s">
        <v>9831</v>
      </c>
      <c r="E273" s="343"/>
      <c r="F273" s="343"/>
      <c r="G273" s="343">
        <v>4.0</v>
      </c>
      <c r="H273" s="343"/>
      <c r="I273" s="343"/>
      <c r="J273" s="343"/>
      <c r="K273" s="343">
        <v>4.0</v>
      </c>
      <c r="L273" s="306"/>
    </row>
    <row r="274">
      <c r="A274" s="83" t="s">
        <v>9836</v>
      </c>
      <c r="B274" s="51">
        <v>25.0</v>
      </c>
      <c r="C274" s="51"/>
      <c r="D274" s="335" t="s">
        <v>9839</v>
      </c>
      <c r="E274" s="343">
        <v>4.0</v>
      </c>
      <c r="F274" s="343"/>
      <c r="G274" s="343"/>
      <c r="H274" s="343"/>
      <c r="I274" s="343"/>
      <c r="J274" s="343"/>
      <c r="K274" s="343">
        <v>4.0</v>
      </c>
      <c r="L274" s="306"/>
    </row>
    <row r="275">
      <c r="A275" s="83" t="s">
        <v>9848</v>
      </c>
      <c r="B275" s="51">
        <v>25.0</v>
      </c>
      <c r="C275" s="51"/>
      <c r="D275" s="335" t="s">
        <v>9852</v>
      </c>
      <c r="E275" s="343"/>
      <c r="F275" s="343">
        <v>2.0</v>
      </c>
      <c r="G275" s="343"/>
      <c r="H275" s="343"/>
      <c r="I275" s="343"/>
      <c r="J275" s="343"/>
      <c r="K275" s="343">
        <v>2.0</v>
      </c>
      <c r="L275" s="306"/>
    </row>
    <row r="276">
      <c r="A276" s="83" t="s">
        <v>9856</v>
      </c>
      <c r="B276" s="51">
        <v>25.0</v>
      </c>
      <c r="C276" s="51"/>
      <c r="D276" s="335" t="s">
        <v>9862</v>
      </c>
      <c r="E276" s="343"/>
      <c r="F276" s="343">
        <v>4.0</v>
      </c>
      <c r="G276" s="343"/>
      <c r="H276" s="343"/>
      <c r="I276" s="343"/>
      <c r="J276" s="343"/>
      <c r="K276" s="343">
        <v>4.0</v>
      </c>
      <c r="L276" s="306"/>
    </row>
    <row r="277">
      <c r="A277" s="83" t="s">
        <v>9868</v>
      </c>
      <c r="B277" s="51">
        <v>25.0</v>
      </c>
      <c r="C277" s="51"/>
      <c r="D277" s="335" t="s">
        <v>9873</v>
      </c>
      <c r="E277" s="343"/>
      <c r="F277" s="343"/>
      <c r="G277" s="343"/>
      <c r="H277" s="343"/>
      <c r="I277" s="343"/>
      <c r="J277" s="343">
        <v>2.0</v>
      </c>
      <c r="K277" s="343">
        <v>2.0</v>
      </c>
      <c r="L277" s="306"/>
    </row>
    <row r="278">
      <c r="A278" s="83" t="s">
        <v>9882</v>
      </c>
      <c r="B278" s="51">
        <v>25.0</v>
      </c>
      <c r="C278" s="51"/>
      <c r="D278" s="335" t="s">
        <v>9887</v>
      </c>
      <c r="E278" s="343"/>
      <c r="F278" s="343"/>
      <c r="G278" s="343"/>
      <c r="H278" s="343"/>
      <c r="I278" s="343"/>
      <c r="J278" s="343">
        <v>2.0</v>
      </c>
      <c r="K278" s="343">
        <v>2.0</v>
      </c>
      <c r="L278" s="306"/>
    </row>
    <row r="279">
      <c r="A279" s="83" t="s">
        <v>9891</v>
      </c>
      <c r="B279" s="51">
        <v>25.0</v>
      </c>
      <c r="C279" s="51"/>
      <c r="D279" s="335" t="s">
        <v>9327</v>
      </c>
      <c r="E279" s="343"/>
      <c r="F279" s="343">
        <v>2.0</v>
      </c>
      <c r="G279" s="343"/>
      <c r="H279" s="343"/>
      <c r="I279" s="343"/>
      <c r="J279" s="343"/>
      <c r="K279" s="343">
        <v>2.0</v>
      </c>
      <c r="L279" s="306"/>
    </row>
    <row r="280">
      <c r="A280" s="83" t="s">
        <v>9945</v>
      </c>
      <c r="B280" s="51">
        <v>25.0</v>
      </c>
      <c r="C280" s="51"/>
      <c r="D280" s="335" t="s">
        <v>9950</v>
      </c>
      <c r="E280" s="343">
        <v>4.0</v>
      </c>
      <c r="F280" s="343"/>
      <c r="G280" s="343"/>
      <c r="H280" s="343"/>
      <c r="I280" s="343"/>
      <c r="J280" s="343"/>
      <c r="K280" s="343">
        <v>4.0</v>
      </c>
      <c r="L280" s="306"/>
    </row>
    <row r="281">
      <c r="A281" s="83"/>
      <c r="B281" s="51">
        <v>25.0</v>
      </c>
      <c r="C281" s="51"/>
      <c r="D281" s="335"/>
      <c r="E281" s="343"/>
      <c r="F281" s="343"/>
      <c r="G281" s="343"/>
      <c r="H281" s="343"/>
      <c r="I281" s="343"/>
      <c r="J281" s="343"/>
      <c r="K281" s="343"/>
      <c r="L281" s="306"/>
    </row>
    <row r="282">
      <c r="A282" s="83"/>
      <c r="B282" s="51">
        <v>25.0</v>
      </c>
      <c r="C282" s="51"/>
      <c r="D282" s="379" t="s">
        <v>3590</v>
      </c>
      <c r="E282" s="343">
        <v>8.0</v>
      </c>
      <c r="F282" s="343">
        <v>8.0</v>
      </c>
      <c r="G282" s="343">
        <v>8.0</v>
      </c>
      <c r="H282" s="343">
        <v>8.0</v>
      </c>
      <c r="I282" s="343"/>
      <c r="J282" s="343">
        <v>10.0</v>
      </c>
      <c r="K282" s="343">
        <v>42.0</v>
      </c>
      <c r="L282" s="306"/>
    </row>
    <row r="283">
      <c r="A283" s="83"/>
      <c r="B283" s="51"/>
      <c r="C283" s="51"/>
      <c r="D283" s="335"/>
      <c r="E283" s="343"/>
      <c r="F283" s="343"/>
      <c r="G283" s="343"/>
      <c r="H283" s="343"/>
      <c r="I283" s="343"/>
      <c r="J283" s="343"/>
      <c r="K283" s="343"/>
      <c r="L283" s="306"/>
    </row>
    <row r="284">
      <c r="A284" s="83" t="s">
        <v>9977</v>
      </c>
      <c r="B284" s="51">
        <v>36.0</v>
      </c>
      <c r="C284" s="51"/>
      <c r="D284" s="335" t="s">
        <v>9981</v>
      </c>
      <c r="E284" s="343"/>
      <c r="F284" s="343"/>
      <c r="G284" s="343"/>
      <c r="H284" s="343"/>
      <c r="I284" s="343"/>
      <c r="J284" s="343">
        <v>4.0</v>
      </c>
      <c r="K284" s="343">
        <v>4.0</v>
      </c>
      <c r="L284" s="306"/>
    </row>
    <row r="285">
      <c r="A285" s="83" t="s">
        <v>9990</v>
      </c>
      <c r="B285" s="51">
        <v>36.0</v>
      </c>
      <c r="C285" s="51"/>
      <c r="D285" s="335" t="s">
        <v>9992</v>
      </c>
      <c r="E285" s="343"/>
      <c r="F285" s="343"/>
      <c r="G285" s="343"/>
      <c r="H285" s="343">
        <v>4.0</v>
      </c>
      <c r="I285" s="343"/>
      <c r="J285" s="343"/>
      <c r="K285" s="343">
        <v>4.0</v>
      </c>
      <c r="L285" s="306"/>
    </row>
    <row r="286">
      <c r="A286" s="83" t="s">
        <v>10630</v>
      </c>
      <c r="B286" s="51">
        <v>36.0</v>
      </c>
      <c r="C286" s="51"/>
      <c r="D286" s="335" t="s">
        <v>11058</v>
      </c>
      <c r="E286" s="343"/>
      <c r="F286" s="343"/>
      <c r="G286" s="343">
        <v>4.0</v>
      </c>
      <c r="H286" s="343"/>
      <c r="I286" s="343"/>
      <c r="J286" s="343"/>
      <c r="K286" s="343">
        <v>4.0</v>
      </c>
      <c r="L286" s="306"/>
    </row>
    <row r="287">
      <c r="A287" s="83" t="s">
        <v>11063</v>
      </c>
      <c r="B287" s="51">
        <v>36.0</v>
      </c>
      <c r="C287" s="51"/>
      <c r="D287" s="335" t="s">
        <v>11065</v>
      </c>
      <c r="E287" s="343">
        <v>4.0</v>
      </c>
      <c r="F287" s="343"/>
      <c r="G287" s="343"/>
      <c r="H287" s="343"/>
      <c r="I287" s="343"/>
      <c r="J287" s="343"/>
      <c r="K287" s="343">
        <v>4.0</v>
      </c>
      <c r="L287" s="306"/>
    </row>
    <row r="288">
      <c r="A288" s="83" t="s">
        <v>11071</v>
      </c>
      <c r="B288" s="51">
        <v>36.0</v>
      </c>
      <c r="C288" s="51"/>
      <c r="D288" s="335" t="s">
        <v>11073</v>
      </c>
      <c r="E288" s="343"/>
      <c r="F288" s="343">
        <v>4.0</v>
      </c>
      <c r="G288" s="343"/>
      <c r="H288" s="343"/>
      <c r="I288" s="343"/>
      <c r="J288" s="343"/>
      <c r="K288" s="343">
        <v>4.0</v>
      </c>
      <c r="L288" s="306"/>
    </row>
    <row r="289">
      <c r="A289" s="83" t="s">
        <v>11081</v>
      </c>
      <c r="B289" s="51">
        <v>36.0</v>
      </c>
      <c r="C289" s="51"/>
      <c r="D289" s="335" t="s">
        <v>11085</v>
      </c>
      <c r="E289" s="343"/>
      <c r="F289" s="343">
        <v>2.0</v>
      </c>
      <c r="G289" s="343"/>
      <c r="H289" s="343"/>
      <c r="I289" s="343"/>
      <c r="J289" s="343"/>
      <c r="K289" s="343">
        <v>2.0</v>
      </c>
      <c r="L289" s="306"/>
    </row>
    <row r="290">
      <c r="A290" s="83" t="s">
        <v>11091</v>
      </c>
      <c r="B290" s="51">
        <v>36.0</v>
      </c>
      <c r="C290" s="51"/>
      <c r="D290" s="335" t="s">
        <v>11096</v>
      </c>
      <c r="E290" s="343"/>
      <c r="F290" s="343"/>
      <c r="G290" s="343"/>
      <c r="H290" s="343"/>
      <c r="I290" s="343"/>
      <c r="J290" s="343">
        <v>2.0</v>
      </c>
      <c r="K290" s="343">
        <v>2.0</v>
      </c>
      <c r="L290" s="306"/>
    </row>
    <row r="291">
      <c r="A291" s="83" t="s">
        <v>11101</v>
      </c>
      <c r="B291" s="51">
        <v>36.0</v>
      </c>
      <c r="C291" s="51"/>
      <c r="D291" s="335" t="s">
        <v>11105</v>
      </c>
      <c r="E291" s="343"/>
      <c r="F291" s="343"/>
      <c r="G291" s="343"/>
      <c r="H291" s="343"/>
      <c r="I291" s="343"/>
      <c r="J291" s="343">
        <v>2.0</v>
      </c>
      <c r="K291" s="343">
        <v>2.0</v>
      </c>
      <c r="L291" s="306"/>
    </row>
    <row r="292">
      <c r="A292" s="83" t="s">
        <v>11109</v>
      </c>
      <c r="B292" s="51">
        <v>36.0</v>
      </c>
      <c r="C292" s="51"/>
      <c r="D292" s="335" t="s">
        <v>11111</v>
      </c>
      <c r="E292" s="343">
        <v>4.0</v>
      </c>
      <c r="F292" s="343"/>
      <c r="G292" s="343"/>
      <c r="H292" s="343"/>
      <c r="I292" s="343"/>
      <c r="J292" s="343"/>
      <c r="K292" s="343">
        <v>4.0</v>
      </c>
      <c r="L292" s="306"/>
    </row>
    <row r="293">
      <c r="A293" s="83"/>
      <c r="B293" s="51">
        <v>36.0</v>
      </c>
      <c r="C293" s="51"/>
      <c r="D293" s="335"/>
      <c r="E293" s="343"/>
      <c r="F293" s="343"/>
      <c r="G293" s="343"/>
      <c r="H293" s="343"/>
      <c r="I293" s="343"/>
      <c r="J293" s="343"/>
      <c r="K293" s="343"/>
      <c r="L293" s="306"/>
    </row>
    <row r="294">
      <c r="A294" s="83"/>
      <c r="B294" s="51">
        <v>36.0</v>
      </c>
      <c r="C294" s="51"/>
      <c r="D294" s="379" t="s">
        <v>3590</v>
      </c>
      <c r="E294" s="343">
        <v>8.0</v>
      </c>
      <c r="F294" s="343">
        <v>6.0</v>
      </c>
      <c r="G294" s="343">
        <v>4.0</v>
      </c>
      <c r="H294" s="343">
        <v>4.0</v>
      </c>
      <c r="I294" s="343"/>
      <c r="J294" s="343">
        <v>8.0</v>
      </c>
      <c r="K294" s="343">
        <v>30.0</v>
      </c>
      <c r="L294" s="306"/>
    </row>
    <row r="295">
      <c r="A295" s="83"/>
      <c r="B295" s="51"/>
      <c r="C295" s="51"/>
      <c r="D295" s="335"/>
      <c r="E295" s="343"/>
      <c r="F295" s="343"/>
      <c r="G295" s="343"/>
      <c r="H295" s="343"/>
      <c r="I295" s="343"/>
      <c r="J295" s="343"/>
      <c r="K295" s="343"/>
      <c r="L295" s="306"/>
    </row>
    <row r="296">
      <c r="A296" s="83"/>
      <c r="B296" s="51"/>
      <c r="C296" s="51"/>
      <c r="D296" s="379" t="s">
        <v>7084</v>
      </c>
      <c r="E296" s="343">
        <v>52.0</v>
      </c>
      <c r="F296" s="343">
        <v>42.0</v>
      </c>
      <c r="G296" s="343">
        <v>34.0</v>
      </c>
      <c r="H296" s="343">
        <v>32.0</v>
      </c>
      <c r="I296" s="343"/>
      <c r="J296" s="343">
        <v>64.0</v>
      </c>
      <c r="K296" s="343">
        <v>224.0</v>
      </c>
      <c r="L296" s="306"/>
    </row>
    <row r="297" ht="15.75" customHeight="1">
      <c r="A297" s="154"/>
      <c r="B297" s="380"/>
      <c r="C297" s="380"/>
      <c r="D297" s="370"/>
      <c r="E297" s="355"/>
      <c r="F297" s="355"/>
      <c r="G297" s="355"/>
      <c r="H297" s="355"/>
      <c r="I297" s="355"/>
      <c r="J297" s="355"/>
      <c r="K297" s="355"/>
      <c r="L297" s="381"/>
    </row>
    <row r="298" ht="15.75" customHeight="1">
      <c r="A298" s="83"/>
      <c r="B298" s="51"/>
      <c r="C298" s="51"/>
      <c r="D298" s="335"/>
      <c r="E298" s="343"/>
      <c r="F298" s="343"/>
      <c r="G298" s="343"/>
      <c r="H298" s="343"/>
      <c r="I298" s="343"/>
      <c r="J298" s="343"/>
      <c r="K298" s="343"/>
      <c r="L298" s="306"/>
    </row>
    <row r="299">
      <c r="A299" s="83"/>
      <c r="B299" s="51"/>
      <c r="C299" s="51"/>
      <c r="D299" s="335" t="s">
        <v>4059</v>
      </c>
      <c r="E299" s="343"/>
      <c r="F299" s="343"/>
      <c r="G299" s="343"/>
      <c r="H299" s="343"/>
      <c r="I299" s="343"/>
      <c r="J299" s="343"/>
      <c r="K299" s="343"/>
      <c r="L299" s="306"/>
    </row>
    <row r="300">
      <c r="A300" s="83"/>
      <c r="B300" s="51"/>
      <c r="C300" s="51"/>
      <c r="D300" s="335"/>
      <c r="E300" s="343"/>
      <c r="F300" s="343"/>
      <c r="G300" s="343"/>
      <c r="H300" s="343"/>
      <c r="I300" s="343"/>
      <c r="J300" s="343"/>
      <c r="K300" s="343"/>
      <c r="L300" s="306"/>
    </row>
    <row r="301">
      <c r="A301" s="83" t="s">
        <v>11151</v>
      </c>
      <c r="B301" s="51">
        <v>30.0</v>
      </c>
      <c r="C301" s="51"/>
      <c r="D301" s="335" t="s">
        <v>11154</v>
      </c>
      <c r="E301" s="343"/>
      <c r="F301" s="343"/>
      <c r="G301" s="343">
        <v>2.0</v>
      </c>
      <c r="H301" s="343"/>
      <c r="I301" s="343"/>
      <c r="J301" s="343"/>
      <c r="K301" s="343">
        <v>2.0</v>
      </c>
      <c r="L301" s="306"/>
    </row>
    <row r="302">
      <c r="A302" s="83" t="s">
        <v>11157</v>
      </c>
      <c r="B302" s="51">
        <v>30.0</v>
      </c>
      <c r="C302" s="51"/>
      <c r="D302" s="335" t="s">
        <v>11162</v>
      </c>
      <c r="E302" s="343"/>
      <c r="F302" s="343"/>
      <c r="G302" s="343">
        <v>2.0</v>
      </c>
      <c r="H302" s="343"/>
      <c r="I302" s="343"/>
      <c r="J302" s="343"/>
      <c r="K302" s="343">
        <v>2.0</v>
      </c>
      <c r="L302" s="306"/>
    </row>
    <row r="303">
      <c r="A303" s="83" t="s">
        <v>11167</v>
      </c>
      <c r="B303" s="51">
        <v>30.0</v>
      </c>
      <c r="C303" s="51" t="s">
        <v>1714</v>
      </c>
      <c r="D303" s="335" t="s">
        <v>11171</v>
      </c>
      <c r="E303" s="343"/>
      <c r="F303" s="343"/>
      <c r="G303" s="343"/>
      <c r="H303" s="343">
        <v>4.0</v>
      </c>
      <c r="I303" s="343"/>
      <c r="J303" s="343"/>
      <c r="K303" s="343">
        <v>4.0</v>
      </c>
      <c r="L303" s="306"/>
    </row>
    <row r="304">
      <c r="A304" s="83" t="s">
        <v>11178</v>
      </c>
      <c r="B304" s="51">
        <v>30.0</v>
      </c>
      <c r="C304" s="51" t="s">
        <v>1714</v>
      </c>
      <c r="D304" s="335" t="s">
        <v>11180</v>
      </c>
      <c r="E304" s="343"/>
      <c r="F304" s="343"/>
      <c r="G304" s="343"/>
      <c r="H304" s="343">
        <v>2.0</v>
      </c>
      <c r="I304" s="343"/>
      <c r="J304" s="343"/>
      <c r="K304" s="343">
        <v>2.0</v>
      </c>
      <c r="L304" s="306"/>
    </row>
    <row r="305">
      <c r="A305" s="83" t="s">
        <v>11187</v>
      </c>
      <c r="B305" s="51">
        <v>30.0</v>
      </c>
      <c r="C305" s="51" t="s">
        <v>1714</v>
      </c>
      <c r="D305" s="335" t="s">
        <v>11192</v>
      </c>
      <c r="E305" s="343"/>
      <c r="F305" s="343"/>
      <c r="G305" s="343"/>
      <c r="H305" s="343"/>
      <c r="I305" s="343"/>
      <c r="J305" s="343">
        <v>4.0</v>
      </c>
      <c r="K305" s="343">
        <v>4.0</v>
      </c>
      <c r="L305" s="306"/>
    </row>
    <row r="306">
      <c r="A306" s="83" t="s">
        <v>11198</v>
      </c>
      <c r="B306" s="51">
        <v>30.0</v>
      </c>
      <c r="C306" s="51" t="s">
        <v>1714</v>
      </c>
      <c r="D306" s="335" t="s">
        <v>11201</v>
      </c>
      <c r="E306" s="343"/>
      <c r="F306" s="343"/>
      <c r="G306" s="343"/>
      <c r="H306" s="343"/>
      <c r="I306" s="343"/>
      <c r="J306" s="343">
        <v>4.0</v>
      </c>
      <c r="K306" s="343">
        <v>4.0</v>
      </c>
      <c r="L306" s="306"/>
    </row>
    <row r="307">
      <c r="A307" s="83" t="s">
        <v>11206</v>
      </c>
      <c r="B307" s="51">
        <v>30.0</v>
      </c>
      <c r="C307" s="51" t="s">
        <v>1714</v>
      </c>
      <c r="D307" s="335" t="s">
        <v>11210</v>
      </c>
      <c r="E307" s="343"/>
      <c r="F307" s="343"/>
      <c r="G307" s="343"/>
      <c r="H307" s="343"/>
      <c r="I307" s="343"/>
      <c r="J307" s="343">
        <v>2.0</v>
      </c>
      <c r="K307" s="343">
        <v>2.0</v>
      </c>
      <c r="L307" s="306"/>
    </row>
    <row r="308">
      <c r="A308" s="83" t="s">
        <v>11216</v>
      </c>
      <c r="B308" s="51">
        <v>30.0</v>
      </c>
      <c r="C308" s="51" t="s">
        <v>1714</v>
      </c>
      <c r="D308" s="335" t="s">
        <v>11219</v>
      </c>
      <c r="E308" s="343"/>
      <c r="F308" s="343"/>
      <c r="G308" s="343"/>
      <c r="H308" s="343"/>
      <c r="I308" s="343"/>
      <c r="J308" s="343">
        <v>4.0</v>
      </c>
      <c r="K308" s="343">
        <v>4.0</v>
      </c>
      <c r="L308" s="306"/>
    </row>
    <row r="309">
      <c r="A309" s="83" t="s">
        <v>11224</v>
      </c>
      <c r="B309" s="51">
        <v>30.0</v>
      </c>
      <c r="C309" s="51" t="s">
        <v>1714</v>
      </c>
      <c r="D309" s="335" t="s">
        <v>11227</v>
      </c>
      <c r="E309" s="343"/>
      <c r="F309" s="343"/>
      <c r="G309" s="343"/>
      <c r="H309" s="343"/>
      <c r="I309" s="343"/>
      <c r="J309" s="343">
        <v>4.0</v>
      </c>
      <c r="K309" s="343">
        <v>4.0</v>
      </c>
      <c r="L309" s="306"/>
    </row>
    <row r="310">
      <c r="A310" s="83" t="s">
        <v>11231</v>
      </c>
      <c r="B310" s="51">
        <v>30.0</v>
      </c>
      <c r="C310" s="51"/>
      <c r="D310" s="335" t="s">
        <v>11234</v>
      </c>
      <c r="E310" s="343"/>
      <c r="F310" s="343"/>
      <c r="G310" s="343"/>
      <c r="H310" s="343"/>
      <c r="I310" s="343"/>
      <c r="J310" s="343">
        <v>4.0</v>
      </c>
      <c r="K310" s="343">
        <v>4.0</v>
      </c>
      <c r="L310" s="306"/>
    </row>
    <row r="311">
      <c r="A311" s="83" t="s">
        <v>11239</v>
      </c>
      <c r="B311" s="51">
        <v>30.0</v>
      </c>
      <c r="C311" s="51" t="s">
        <v>1714</v>
      </c>
      <c r="D311" s="335" t="s">
        <v>11242</v>
      </c>
      <c r="E311" s="343"/>
      <c r="F311" s="343">
        <v>1.2</v>
      </c>
      <c r="G311" s="343"/>
      <c r="H311" s="343"/>
      <c r="I311" s="343"/>
      <c r="J311" s="343"/>
      <c r="K311" s="343">
        <v>1.2</v>
      </c>
      <c r="L311" s="306"/>
    </row>
    <row r="312">
      <c r="A312" s="83"/>
      <c r="B312" s="51">
        <v>30.0</v>
      </c>
      <c r="C312" s="51"/>
      <c r="D312" s="335"/>
      <c r="E312" s="343"/>
      <c r="F312" s="343"/>
      <c r="G312" s="343"/>
      <c r="H312" s="343"/>
      <c r="I312" s="343"/>
      <c r="J312" s="343"/>
      <c r="K312" s="343"/>
      <c r="L312" s="306"/>
    </row>
    <row r="313">
      <c r="A313" s="83"/>
      <c r="B313" s="51">
        <v>30.0</v>
      </c>
      <c r="C313" s="51"/>
      <c r="D313" s="379" t="s">
        <v>3590</v>
      </c>
      <c r="E313" s="343"/>
      <c r="F313" s="343">
        <v>1.2</v>
      </c>
      <c r="G313" s="343">
        <v>4.0</v>
      </c>
      <c r="H313" s="343">
        <v>6.0</v>
      </c>
      <c r="I313" s="343"/>
      <c r="J313" s="343">
        <v>22.0</v>
      </c>
      <c r="K313" s="343">
        <v>33.2</v>
      </c>
      <c r="L313" s="306"/>
    </row>
    <row r="314">
      <c r="A314" s="83"/>
      <c r="B314" s="51"/>
      <c r="C314" s="51"/>
      <c r="D314" s="335"/>
      <c r="E314" s="343"/>
      <c r="F314" s="343"/>
      <c r="G314" s="343"/>
      <c r="H314" s="343"/>
      <c r="I314" s="343"/>
      <c r="J314" s="343"/>
      <c r="K314" s="343"/>
      <c r="L314" s="306"/>
    </row>
    <row r="315">
      <c r="A315" s="83" t="s">
        <v>11260</v>
      </c>
      <c r="B315" s="51">
        <v>31.0</v>
      </c>
      <c r="C315" s="51"/>
      <c r="D315" s="335" t="s">
        <v>11262</v>
      </c>
      <c r="E315" s="343">
        <v>4.0</v>
      </c>
      <c r="F315" s="343"/>
      <c r="G315" s="343"/>
      <c r="H315" s="343"/>
      <c r="I315" s="343"/>
      <c r="J315" s="343"/>
      <c r="K315" s="343">
        <v>4.0</v>
      </c>
      <c r="L315" s="306"/>
    </row>
    <row r="316">
      <c r="A316" s="83" t="s">
        <v>11268</v>
      </c>
      <c r="B316" s="51">
        <v>31.0</v>
      </c>
      <c r="C316" s="51"/>
      <c r="D316" s="335" t="s">
        <v>11271</v>
      </c>
      <c r="E316" s="343"/>
      <c r="F316" s="343"/>
      <c r="G316" s="343">
        <v>2.0</v>
      </c>
      <c r="H316" s="343"/>
      <c r="I316" s="343"/>
      <c r="J316" s="343"/>
      <c r="K316" s="343">
        <v>2.0</v>
      </c>
      <c r="L316" s="306"/>
    </row>
    <row r="317">
      <c r="A317" s="83" t="s">
        <v>11277</v>
      </c>
      <c r="B317" s="51">
        <v>31.0</v>
      </c>
      <c r="C317" s="51"/>
      <c r="D317" s="335" t="s">
        <v>11281</v>
      </c>
      <c r="E317" s="343"/>
      <c r="F317" s="343"/>
      <c r="G317" s="343">
        <v>2.0</v>
      </c>
      <c r="H317" s="343"/>
      <c r="I317" s="343"/>
      <c r="J317" s="343"/>
      <c r="K317" s="343">
        <v>2.0</v>
      </c>
      <c r="L317" s="306"/>
    </row>
    <row r="318">
      <c r="A318" s="83" t="s">
        <v>11288</v>
      </c>
      <c r="B318" s="51">
        <v>31.0</v>
      </c>
      <c r="C318" s="51"/>
      <c r="D318" s="335" t="s">
        <v>11290</v>
      </c>
      <c r="E318" s="343"/>
      <c r="F318" s="343"/>
      <c r="G318" s="343"/>
      <c r="H318" s="343">
        <v>2.0</v>
      </c>
      <c r="I318" s="343"/>
      <c r="J318" s="343"/>
      <c r="K318" s="343">
        <v>2.0</v>
      </c>
      <c r="L318" s="306"/>
    </row>
    <row r="319">
      <c r="A319" s="83" t="s">
        <v>11297</v>
      </c>
      <c r="B319" s="51">
        <v>31.0</v>
      </c>
      <c r="C319" s="51" t="s">
        <v>1714</v>
      </c>
      <c r="D319" s="335" t="s">
        <v>11300</v>
      </c>
      <c r="E319" s="343"/>
      <c r="F319" s="343"/>
      <c r="G319" s="343"/>
      <c r="H319" s="343"/>
      <c r="I319" s="343"/>
      <c r="J319" s="343">
        <v>4.0</v>
      </c>
      <c r="K319" s="343">
        <v>4.0</v>
      </c>
      <c r="L319" s="306"/>
    </row>
    <row r="320">
      <c r="A320" s="83" t="s">
        <v>11303</v>
      </c>
      <c r="B320" s="51">
        <v>31.0</v>
      </c>
      <c r="C320" s="51" t="s">
        <v>1714</v>
      </c>
      <c r="D320" s="335" t="s">
        <v>11309</v>
      </c>
      <c r="E320" s="343"/>
      <c r="F320" s="343"/>
      <c r="G320" s="343"/>
      <c r="H320" s="343"/>
      <c r="I320" s="343"/>
      <c r="J320" s="343">
        <v>4.0</v>
      </c>
      <c r="K320" s="343">
        <v>4.0</v>
      </c>
      <c r="L320" s="306"/>
    </row>
    <row r="321">
      <c r="A321" s="83" t="s">
        <v>11314</v>
      </c>
      <c r="B321" s="51">
        <v>31.0</v>
      </c>
      <c r="C321" s="51" t="s">
        <v>1714</v>
      </c>
      <c r="D321" s="335" t="s">
        <v>11316</v>
      </c>
      <c r="E321" s="343"/>
      <c r="F321" s="343"/>
      <c r="G321" s="343"/>
      <c r="H321" s="343"/>
      <c r="I321" s="343"/>
      <c r="J321" s="343">
        <v>4.0</v>
      </c>
      <c r="K321" s="343">
        <v>4.0</v>
      </c>
      <c r="L321" s="306"/>
    </row>
    <row r="322">
      <c r="A322" s="83" t="s">
        <v>11322</v>
      </c>
      <c r="B322" s="51">
        <v>31.0</v>
      </c>
      <c r="C322" s="51" t="s">
        <v>1714</v>
      </c>
      <c r="D322" s="335" t="s">
        <v>11324</v>
      </c>
      <c r="E322" s="343"/>
      <c r="F322" s="343"/>
      <c r="G322" s="343"/>
      <c r="H322" s="343"/>
      <c r="I322" s="343"/>
      <c r="J322" s="343">
        <v>4.0</v>
      </c>
      <c r="K322" s="343">
        <v>4.0</v>
      </c>
      <c r="L322" s="306"/>
    </row>
    <row r="323">
      <c r="A323" s="83" t="s">
        <v>11328</v>
      </c>
      <c r="B323" s="51">
        <v>31.0</v>
      </c>
      <c r="C323" s="51"/>
      <c r="D323" s="335" t="s">
        <v>11329</v>
      </c>
      <c r="E323" s="343"/>
      <c r="F323" s="343"/>
      <c r="G323" s="343"/>
      <c r="H323" s="343"/>
      <c r="I323" s="343"/>
      <c r="J323" s="343">
        <v>4.0</v>
      </c>
      <c r="K323" s="343">
        <v>4.0</v>
      </c>
      <c r="L323" s="306"/>
    </row>
    <row r="324">
      <c r="A324" s="83"/>
      <c r="B324" s="51">
        <v>31.0</v>
      </c>
      <c r="C324" s="51"/>
      <c r="D324" s="335"/>
      <c r="E324" s="343"/>
      <c r="F324" s="343"/>
      <c r="G324" s="343"/>
      <c r="H324" s="343"/>
      <c r="I324" s="343"/>
      <c r="J324" s="343"/>
      <c r="K324" s="343"/>
      <c r="L324" s="306"/>
    </row>
    <row r="325">
      <c r="A325" s="83"/>
      <c r="B325" s="51">
        <v>31.0</v>
      </c>
      <c r="C325" s="51"/>
      <c r="D325" s="379" t="s">
        <v>3590</v>
      </c>
      <c r="E325" s="343">
        <v>4.0</v>
      </c>
      <c r="F325" s="343"/>
      <c r="G325" s="343">
        <v>4.0</v>
      </c>
      <c r="H325" s="343">
        <v>2.0</v>
      </c>
      <c r="I325" s="343"/>
      <c r="J325" s="343">
        <v>20.0</v>
      </c>
      <c r="K325" s="343">
        <v>30.0</v>
      </c>
      <c r="L325" s="306"/>
    </row>
    <row r="326" ht="15.75" customHeight="1">
      <c r="A326" s="154"/>
      <c r="B326" s="380"/>
      <c r="C326" s="380"/>
      <c r="D326" s="370"/>
      <c r="E326" s="355"/>
      <c r="F326" s="355"/>
      <c r="G326" s="355"/>
      <c r="H326" s="355"/>
      <c r="I326" s="355"/>
      <c r="J326" s="355"/>
      <c r="K326" s="355"/>
      <c r="L326" s="381"/>
    </row>
    <row r="327" ht="15.75" customHeight="1">
      <c r="A327" s="83"/>
      <c r="B327" s="51"/>
      <c r="C327" s="51"/>
      <c r="D327" s="335"/>
      <c r="E327" s="343"/>
      <c r="F327" s="343"/>
      <c r="G327" s="343"/>
      <c r="H327" s="343"/>
      <c r="I327" s="343"/>
      <c r="J327" s="343"/>
      <c r="K327" s="343"/>
      <c r="L327" s="306"/>
    </row>
    <row r="328">
      <c r="A328" s="83" t="s">
        <v>11345</v>
      </c>
      <c r="B328" s="51">
        <v>32.0</v>
      </c>
      <c r="C328" s="51"/>
      <c r="D328" s="335" t="s">
        <v>11347</v>
      </c>
      <c r="E328" s="343"/>
      <c r="F328" s="343"/>
      <c r="G328" s="343">
        <v>4.0</v>
      </c>
      <c r="H328" s="343"/>
      <c r="I328" s="343"/>
      <c r="J328" s="343"/>
      <c r="K328" s="343">
        <v>4.0</v>
      </c>
      <c r="L328" s="306"/>
    </row>
    <row r="329">
      <c r="A329" s="83" t="s">
        <v>11351</v>
      </c>
      <c r="B329" s="51">
        <v>32.0</v>
      </c>
      <c r="C329" s="51"/>
      <c r="D329" s="335" t="s">
        <v>11353</v>
      </c>
      <c r="E329" s="343"/>
      <c r="F329" s="343"/>
      <c r="G329" s="343"/>
      <c r="H329" s="343">
        <v>4.0</v>
      </c>
      <c r="I329" s="343"/>
      <c r="J329" s="343"/>
      <c r="K329" s="343">
        <v>4.0</v>
      </c>
      <c r="L329" s="306"/>
    </row>
    <row r="330">
      <c r="A330" s="83" t="s">
        <v>11356</v>
      </c>
      <c r="B330" s="51">
        <v>32.0</v>
      </c>
      <c r="C330" s="51"/>
      <c r="D330" s="335" t="s">
        <v>11358</v>
      </c>
      <c r="E330" s="343"/>
      <c r="F330" s="343"/>
      <c r="G330" s="343"/>
      <c r="H330" s="343">
        <v>4.0</v>
      </c>
      <c r="I330" s="343"/>
      <c r="J330" s="343"/>
      <c r="K330" s="343">
        <v>4.0</v>
      </c>
      <c r="L330" s="306"/>
    </row>
    <row r="331">
      <c r="A331" s="83" t="s">
        <v>11363</v>
      </c>
      <c r="B331" s="51">
        <v>32.0</v>
      </c>
      <c r="C331" s="51" t="s">
        <v>1714</v>
      </c>
      <c r="D331" s="335" t="s">
        <v>11603</v>
      </c>
      <c r="E331" s="343"/>
      <c r="F331" s="343"/>
      <c r="G331" s="343"/>
      <c r="H331" s="343"/>
      <c r="I331" s="343"/>
      <c r="J331" s="343">
        <v>4.0</v>
      </c>
      <c r="K331" s="343">
        <v>4.0</v>
      </c>
      <c r="L331" s="306"/>
    </row>
    <row r="332">
      <c r="A332" s="83" t="s">
        <v>11607</v>
      </c>
      <c r="B332" s="51">
        <v>32.0</v>
      </c>
      <c r="C332" s="51" t="s">
        <v>1714</v>
      </c>
      <c r="D332" s="335" t="s">
        <v>11611</v>
      </c>
      <c r="E332" s="343"/>
      <c r="F332" s="343"/>
      <c r="G332" s="343"/>
      <c r="H332" s="343"/>
      <c r="I332" s="343"/>
      <c r="J332" s="343">
        <v>4.0</v>
      </c>
      <c r="K332" s="343">
        <v>4.0</v>
      </c>
      <c r="L332" s="306"/>
    </row>
    <row r="333">
      <c r="A333" s="83" t="s">
        <v>11617</v>
      </c>
      <c r="B333" s="51">
        <v>32.0</v>
      </c>
      <c r="C333" s="51"/>
      <c r="D333" s="335" t="s">
        <v>11624</v>
      </c>
      <c r="E333" s="343"/>
      <c r="F333" s="343"/>
      <c r="G333" s="343"/>
      <c r="H333" s="343"/>
      <c r="I333" s="343"/>
      <c r="J333" s="343">
        <v>3.2</v>
      </c>
      <c r="K333" s="343">
        <v>3.2</v>
      </c>
      <c r="L333" s="306"/>
    </row>
    <row r="334">
      <c r="A334" s="83" t="s">
        <v>11626</v>
      </c>
      <c r="B334" s="51">
        <v>32.0</v>
      </c>
      <c r="C334" s="51" t="s">
        <v>1714</v>
      </c>
      <c r="D334" s="335" t="s">
        <v>11630</v>
      </c>
      <c r="E334" s="343"/>
      <c r="F334" s="343"/>
      <c r="G334" s="343"/>
      <c r="H334" s="343"/>
      <c r="I334" s="343"/>
      <c r="J334" s="343">
        <v>4.0</v>
      </c>
      <c r="K334" s="343">
        <v>4.0</v>
      </c>
      <c r="L334" s="306"/>
    </row>
    <row r="335">
      <c r="A335" s="83" t="s">
        <v>11636</v>
      </c>
      <c r="B335" s="51">
        <v>32.0</v>
      </c>
      <c r="C335" s="51" t="s">
        <v>1714</v>
      </c>
      <c r="D335" s="335" t="s">
        <v>11638</v>
      </c>
      <c r="E335" s="343"/>
      <c r="F335" s="343">
        <v>1.6</v>
      </c>
      <c r="G335" s="343"/>
      <c r="H335" s="343"/>
      <c r="I335" s="343"/>
      <c r="J335" s="343"/>
      <c r="K335" s="343">
        <v>1.6</v>
      </c>
      <c r="L335" s="306"/>
    </row>
    <row r="336">
      <c r="A336" s="83"/>
      <c r="B336" s="51">
        <v>32.0</v>
      </c>
      <c r="C336" s="51"/>
      <c r="D336" s="335"/>
      <c r="E336" s="343"/>
      <c r="F336" s="343"/>
      <c r="G336" s="343"/>
      <c r="H336" s="343"/>
      <c r="I336" s="343"/>
      <c r="J336" s="343"/>
      <c r="K336" s="343"/>
      <c r="L336" s="306"/>
    </row>
    <row r="337">
      <c r="A337" s="83"/>
      <c r="B337" s="51">
        <v>32.0</v>
      </c>
      <c r="C337" s="51"/>
      <c r="D337" s="379" t="s">
        <v>3590</v>
      </c>
      <c r="E337" s="343"/>
      <c r="F337" s="343">
        <v>1.6</v>
      </c>
      <c r="G337" s="343">
        <v>4.0</v>
      </c>
      <c r="H337" s="343">
        <v>8.0</v>
      </c>
      <c r="I337" s="343"/>
      <c r="J337" s="343">
        <v>15.2</v>
      </c>
      <c r="K337" s="343">
        <v>28.8</v>
      </c>
      <c r="L337" s="306"/>
    </row>
    <row r="338">
      <c r="A338" s="83"/>
      <c r="B338" s="51"/>
      <c r="C338" s="51"/>
      <c r="D338" s="335"/>
      <c r="E338" s="343"/>
      <c r="F338" s="343"/>
      <c r="G338" s="343"/>
      <c r="H338" s="343"/>
      <c r="I338" s="343"/>
      <c r="J338" s="343"/>
      <c r="K338" s="343"/>
      <c r="L338" s="306"/>
    </row>
    <row r="339">
      <c r="A339" s="83" t="s">
        <v>11654</v>
      </c>
      <c r="B339" s="51">
        <v>33.0</v>
      </c>
      <c r="C339" s="51"/>
      <c r="D339" s="335" t="s">
        <v>11659</v>
      </c>
      <c r="E339" s="343">
        <v>4.0</v>
      </c>
      <c r="F339" s="343"/>
      <c r="G339" s="343"/>
      <c r="H339" s="343"/>
      <c r="I339" s="343"/>
      <c r="J339" s="343"/>
      <c r="K339" s="343">
        <v>4.0</v>
      </c>
      <c r="L339" s="306"/>
    </row>
    <row r="340">
      <c r="A340" s="83" t="s">
        <v>11684</v>
      </c>
      <c r="B340" s="51">
        <v>33.0</v>
      </c>
      <c r="C340" s="51"/>
      <c r="D340" s="335" t="s">
        <v>11699</v>
      </c>
      <c r="E340" s="343"/>
      <c r="F340" s="343"/>
      <c r="G340" s="343"/>
      <c r="H340" s="343">
        <v>2.0</v>
      </c>
      <c r="I340" s="343"/>
      <c r="J340" s="343"/>
      <c r="K340" s="343">
        <v>2.0</v>
      </c>
      <c r="L340" s="306"/>
    </row>
    <row r="341">
      <c r="A341" s="83" t="s">
        <v>11705</v>
      </c>
      <c r="B341" s="51">
        <v>33.0</v>
      </c>
      <c r="C341" s="51"/>
      <c r="D341" s="335" t="s">
        <v>11708</v>
      </c>
      <c r="E341" s="343"/>
      <c r="F341" s="343"/>
      <c r="G341" s="343"/>
      <c r="H341" s="343">
        <v>2.0</v>
      </c>
      <c r="I341" s="343"/>
      <c r="J341" s="343"/>
      <c r="K341" s="343">
        <v>2.0</v>
      </c>
      <c r="L341" s="306"/>
    </row>
    <row r="342">
      <c r="A342" s="83" t="s">
        <v>11716</v>
      </c>
      <c r="B342" s="51">
        <v>33.0</v>
      </c>
      <c r="C342" s="51"/>
      <c r="D342" s="335" t="s">
        <v>11719</v>
      </c>
      <c r="E342" s="343"/>
      <c r="F342" s="343"/>
      <c r="G342" s="343"/>
      <c r="H342" s="343">
        <v>2.0</v>
      </c>
      <c r="I342" s="343"/>
      <c r="J342" s="343"/>
      <c r="K342" s="343">
        <v>2.0</v>
      </c>
      <c r="L342" s="306"/>
    </row>
    <row r="343">
      <c r="A343" s="83" t="s">
        <v>11726</v>
      </c>
      <c r="B343" s="51">
        <v>33.0</v>
      </c>
      <c r="C343" s="51" t="s">
        <v>1714</v>
      </c>
      <c r="D343" s="335" t="s">
        <v>11730</v>
      </c>
      <c r="E343" s="343"/>
      <c r="F343" s="343"/>
      <c r="G343" s="343"/>
      <c r="H343" s="343"/>
      <c r="I343" s="343"/>
      <c r="J343" s="343">
        <v>4.0</v>
      </c>
      <c r="K343" s="343">
        <v>4.0</v>
      </c>
      <c r="L343" s="306"/>
    </row>
    <row r="344">
      <c r="A344" s="83" t="s">
        <v>11736</v>
      </c>
      <c r="B344" s="51">
        <v>33.0</v>
      </c>
      <c r="C344" s="51" t="s">
        <v>1714</v>
      </c>
      <c r="D344" s="335" t="s">
        <v>11740</v>
      </c>
      <c r="E344" s="343"/>
      <c r="F344" s="343"/>
      <c r="G344" s="343"/>
      <c r="H344" s="343"/>
      <c r="I344" s="343"/>
      <c r="J344" s="343">
        <v>4.0</v>
      </c>
      <c r="K344" s="343">
        <v>4.0</v>
      </c>
      <c r="L344" s="306"/>
    </row>
    <row r="345">
      <c r="A345" s="83" t="s">
        <v>11746</v>
      </c>
      <c r="B345" s="51">
        <v>33.0</v>
      </c>
      <c r="C345" s="51" t="s">
        <v>1714</v>
      </c>
      <c r="D345" s="335" t="s">
        <v>11749</v>
      </c>
      <c r="E345" s="343"/>
      <c r="F345" s="343"/>
      <c r="G345" s="343"/>
      <c r="H345" s="343"/>
      <c r="I345" s="343"/>
      <c r="J345" s="343">
        <v>4.0</v>
      </c>
      <c r="K345" s="343">
        <v>4.0</v>
      </c>
      <c r="L345" s="306"/>
    </row>
    <row r="346">
      <c r="A346" s="83" t="s">
        <v>11752</v>
      </c>
      <c r="B346" s="51">
        <v>33.0</v>
      </c>
      <c r="C346" s="51"/>
      <c r="D346" s="335" t="s">
        <v>11756</v>
      </c>
      <c r="E346" s="343"/>
      <c r="F346" s="343"/>
      <c r="G346" s="343"/>
      <c r="H346" s="343"/>
      <c r="I346" s="343"/>
      <c r="J346" s="343">
        <v>2.0</v>
      </c>
      <c r="K346" s="343">
        <v>2.0</v>
      </c>
      <c r="L346" s="306"/>
    </row>
    <row r="347">
      <c r="A347" s="83" t="s">
        <v>11761</v>
      </c>
      <c r="B347" s="51">
        <v>33.0</v>
      </c>
      <c r="C347" s="51"/>
      <c r="D347" s="335" t="s">
        <v>11763</v>
      </c>
      <c r="E347" s="343"/>
      <c r="F347" s="343"/>
      <c r="G347" s="343"/>
      <c r="H347" s="343"/>
      <c r="I347" s="343"/>
      <c r="J347" s="343">
        <v>4.0</v>
      </c>
      <c r="K347" s="343">
        <v>4.0</v>
      </c>
      <c r="L347" s="306"/>
    </row>
    <row r="348">
      <c r="A348" s="83" t="s">
        <v>11768</v>
      </c>
      <c r="B348" s="51">
        <v>33.0</v>
      </c>
      <c r="C348" s="51" t="s">
        <v>1714</v>
      </c>
      <c r="D348" s="335" t="s">
        <v>11772</v>
      </c>
      <c r="E348" s="343"/>
      <c r="F348" s="343">
        <v>4.0</v>
      </c>
      <c r="G348" s="343"/>
      <c r="H348" s="343"/>
      <c r="I348" s="343"/>
      <c r="J348" s="343"/>
      <c r="K348" s="343">
        <v>4.0</v>
      </c>
      <c r="L348" s="306"/>
    </row>
    <row r="349">
      <c r="A349" s="83"/>
      <c r="B349" s="51">
        <v>33.0</v>
      </c>
      <c r="C349" s="51"/>
      <c r="D349" s="335"/>
      <c r="E349" s="343"/>
      <c r="F349" s="343"/>
      <c r="G349" s="343"/>
      <c r="H349" s="343"/>
      <c r="I349" s="343"/>
      <c r="J349" s="343"/>
      <c r="K349" s="343"/>
      <c r="L349" s="306"/>
    </row>
    <row r="350">
      <c r="A350" s="83"/>
      <c r="B350" s="51">
        <v>33.0</v>
      </c>
      <c r="C350" s="51"/>
      <c r="D350" s="379" t="s">
        <v>3590</v>
      </c>
      <c r="E350" s="343">
        <v>4.0</v>
      </c>
      <c r="F350" s="343">
        <v>4.0</v>
      </c>
      <c r="G350" s="343"/>
      <c r="H350" s="343">
        <v>6.0</v>
      </c>
      <c r="I350" s="343"/>
      <c r="J350" s="343">
        <v>18.0</v>
      </c>
      <c r="K350" s="343">
        <v>32.0</v>
      </c>
      <c r="L350" s="306"/>
    </row>
    <row r="351" ht="15.75" customHeight="1">
      <c r="A351" s="154"/>
      <c r="B351" s="380"/>
      <c r="C351" s="380"/>
      <c r="D351" s="370"/>
      <c r="E351" s="355"/>
      <c r="F351" s="355"/>
      <c r="G351" s="355"/>
      <c r="H351" s="355"/>
      <c r="I351" s="355"/>
      <c r="J351" s="355"/>
      <c r="K351" s="355"/>
      <c r="L351" s="381"/>
    </row>
    <row r="352" ht="15.75" customHeight="1">
      <c r="A352" s="83"/>
      <c r="B352" s="51"/>
      <c r="C352" s="51"/>
      <c r="D352" s="335"/>
      <c r="E352" s="343"/>
      <c r="F352" s="343"/>
      <c r="G352" s="343"/>
      <c r="H352" s="343"/>
      <c r="I352" s="343"/>
      <c r="J352" s="343"/>
      <c r="K352" s="343"/>
      <c r="L352" s="306"/>
    </row>
    <row r="353">
      <c r="A353" s="83" t="s">
        <v>11801</v>
      </c>
      <c r="B353" s="51">
        <v>35.0</v>
      </c>
      <c r="C353" s="51"/>
      <c r="D353" s="335" t="s">
        <v>11804</v>
      </c>
      <c r="E353" s="343"/>
      <c r="F353" s="343"/>
      <c r="G353" s="343">
        <v>2.0</v>
      </c>
      <c r="H353" s="343"/>
      <c r="I353" s="343"/>
      <c r="J353" s="343"/>
      <c r="K353" s="343">
        <v>2.0</v>
      </c>
      <c r="L353" s="306"/>
    </row>
    <row r="354">
      <c r="A354" s="83" t="s">
        <v>11809</v>
      </c>
      <c r="B354" s="51">
        <v>35.0</v>
      </c>
      <c r="C354" s="51"/>
      <c r="D354" s="335" t="s">
        <v>11813</v>
      </c>
      <c r="E354" s="343"/>
      <c r="F354" s="343"/>
      <c r="G354" s="343"/>
      <c r="H354" s="343">
        <v>2.0</v>
      </c>
      <c r="I354" s="343"/>
      <c r="J354" s="343"/>
      <c r="K354" s="343">
        <v>2.0</v>
      </c>
      <c r="L354" s="306"/>
    </row>
    <row r="355">
      <c r="A355" s="83" t="s">
        <v>11821</v>
      </c>
      <c r="B355" s="51">
        <v>35.0</v>
      </c>
      <c r="C355" s="51"/>
      <c r="D355" s="335" t="s">
        <v>11824</v>
      </c>
      <c r="E355" s="343"/>
      <c r="F355" s="343"/>
      <c r="G355" s="343"/>
      <c r="H355" s="343">
        <v>4.0</v>
      </c>
      <c r="I355" s="343"/>
      <c r="J355" s="343"/>
      <c r="K355" s="343">
        <v>4.0</v>
      </c>
      <c r="L355" s="306"/>
    </row>
    <row r="356">
      <c r="A356" s="83" t="s">
        <v>11829</v>
      </c>
      <c r="B356" s="51">
        <v>35.0</v>
      </c>
      <c r="C356" s="51"/>
      <c r="D356" s="335" t="s">
        <v>11834</v>
      </c>
      <c r="E356" s="343"/>
      <c r="F356" s="343"/>
      <c r="G356" s="343"/>
      <c r="H356" s="343">
        <v>2.0</v>
      </c>
      <c r="I356" s="343"/>
      <c r="J356" s="343"/>
      <c r="K356" s="343">
        <v>2.0</v>
      </c>
      <c r="L356" s="306"/>
    </row>
    <row r="357">
      <c r="A357" s="83" t="s">
        <v>11839</v>
      </c>
      <c r="B357" s="51">
        <v>35.0</v>
      </c>
      <c r="C357" s="51"/>
      <c r="D357" s="335" t="s">
        <v>11841</v>
      </c>
      <c r="E357" s="343"/>
      <c r="F357" s="343"/>
      <c r="G357" s="343"/>
      <c r="H357" s="343"/>
      <c r="I357" s="343"/>
      <c r="J357" s="343">
        <v>4.0</v>
      </c>
      <c r="K357" s="343">
        <v>4.0</v>
      </c>
      <c r="L357" s="306"/>
    </row>
    <row r="358">
      <c r="A358" s="83" t="s">
        <v>11849</v>
      </c>
      <c r="B358" s="51">
        <v>35.0</v>
      </c>
      <c r="C358" s="51"/>
      <c r="D358" s="335" t="s">
        <v>11852</v>
      </c>
      <c r="E358" s="343"/>
      <c r="F358" s="343"/>
      <c r="G358" s="343"/>
      <c r="H358" s="343"/>
      <c r="I358" s="343"/>
      <c r="J358" s="343">
        <v>8.0</v>
      </c>
      <c r="K358" s="343">
        <v>8.0</v>
      </c>
      <c r="L358" s="306"/>
    </row>
    <row r="359">
      <c r="A359" s="83" t="s">
        <v>11858</v>
      </c>
      <c r="B359" s="51">
        <v>35.0</v>
      </c>
      <c r="C359" s="51"/>
      <c r="D359" s="335" t="s">
        <v>11861</v>
      </c>
      <c r="E359" s="343"/>
      <c r="F359" s="343"/>
      <c r="G359" s="343"/>
      <c r="H359" s="343"/>
      <c r="I359" s="343"/>
      <c r="J359" s="343">
        <v>4.0</v>
      </c>
      <c r="K359" s="343">
        <v>4.0</v>
      </c>
      <c r="L359" s="306"/>
    </row>
    <row r="360">
      <c r="A360" s="83" t="s">
        <v>11867</v>
      </c>
      <c r="B360" s="51">
        <v>35.0</v>
      </c>
      <c r="C360" s="51"/>
      <c r="D360" s="335" t="s">
        <v>11870</v>
      </c>
      <c r="E360" s="343"/>
      <c r="F360" s="343"/>
      <c r="G360" s="343"/>
      <c r="H360" s="343"/>
      <c r="I360" s="343"/>
      <c r="J360" s="343">
        <v>4.0</v>
      </c>
      <c r="K360" s="343">
        <v>4.0</v>
      </c>
      <c r="L360" s="306"/>
    </row>
    <row r="361">
      <c r="A361" s="83" t="s">
        <v>11876</v>
      </c>
      <c r="B361" s="51">
        <v>35.0</v>
      </c>
      <c r="C361" s="51" t="s">
        <v>1714</v>
      </c>
      <c r="D361" s="335" t="s">
        <v>11879</v>
      </c>
      <c r="E361" s="343"/>
      <c r="F361" s="343">
        <v>2.0</v>
      </c>
      <c r="G361" s="343"/>
      <c r="H361" s="343"/>
      <c r="I361" s="343"/>
      <c r="J361" s="343"/>
      <c r="K361" s="343">
        <v>2.0</v>
      </c>
      <c r="L361" s="306"/>
    </row>
    <row r="362">
      <c r="A362" s="83" t="s">
        <v>11885</v>
      </c>
      <c r="B362" s="51">
        <v>35.0</v>
      </c>
      <c r="C362" s="51" t="s">
        <v>1714</v>
      </c>
      <c r="D362" s="335" t="s">
        <v>11891</v>
      </c>
      <c r="E362" s="343"/>
      <c r="F362" s="343">
        <v>2.0</v>
      </c>
      <c r="G362" s="343"/>
      <c r="H362" s="343"/>
      <c r="I362" s="343"/>
      <c r="J362" s="343"/>
      <c r="K362" s="343">
        <v>2.0</v>
      </c>
      <c r="L362" s="306"/>
    </row>
    <row r="363">
      <c r="A363" s="83" t="s">
        <v>11895</v>
      </c>
      <c r="B363" s="51">
        <v>35.0</v>
      </c>
      <c r="C363" s="51" t="s">
        <v>1714</v>
      </c>
      <c r="D363" s="335" t="s">
        <v>11900</v>
      </c>
      <c r="E363" s="343"/>
      <c r="F363" s="343">
        <v>1.2</v>
      </c>
      <c r="G363" s="343"/>
      <c r="H363" s="343"/>
      <c r="I363" s="343"/>
      <c r="J363" s="343"/>
      <c r="K363" s="343">
        <v>1.2</v>
      </c>
      <c r="L363" s="306"/>
    </row>
    <row r="364">
      <c r="A364" s="83"/>
      <c r="B364" s="51">
        <v>35.0</v>
      </c>
      <c r="C364" s="51"/>
      <c r="D364" s="335"/>
      <c r="E364" s="343"/>
      <c r="F364" s="343"/>
      <c r="G364" s="343"/>
      <c r="H364" s="343"/>
      <c r="I364" s="343"/>
      <c r="J364" s="343"/>
      <c r="K364" s="343"/>
      <c r="L364" s="306"/>
    </row>
    <row r="365">
      <c r="A365" s="83"/>
      <c r="B365" s="51">
        <v>35.0</v>
      </c>
      <c r="C365" s="51"/>
      <c r="D365" s="379" t="s">
        <v>3590</v>
      </c>
      <c r="E365" s="343"/>
      <c r="F365" s="343">
        <v>5.2</v>
      </c>
      <c r="G365" s="343">
        <v>2.0</v>
      </c>
      <c r="H365" s="343">
        <v>8.0</v>
      </c>
      <c r="I365" s="343"/>
      <c r="J365" s="343">
        <v>20.0</v>
      </c>
      <c r="K365" s="343">
        <v>35.2</v>
      </c>
      <c r="L365" s="306"/>
    </row>
    <row r="366">
      <c r="A366" s="83"/>
      <c r="B366" s="51"/>
      <c r="C366" s="51"/>
      <c r="D366" s="335"/>
      <c r="E366" s="343"/>
      <c r="F366" s="343"/>
      <c r="G366" s="343"/>
      <c r="H366" s="343"/>
      <c r="I366" s="343"/>
      <c r="J366" s="343"/>
      <c r="K366" s="343"/>
      <c r="L366" s="306"/>
    </row>
    <row r="367">
      <c r="A367" s="83"/>
      <c r="B367" s="51"/>
      <c r="C367" s="51"/>
      <c r="D367" s="379" t="s">
        <v>4915</v>
      </c>
      <c r="E367" s="343">
        <v>8.0</v>
      </c>
      <c r="F367" s="343">
        <v>12.0</v>
      </c>
      <c r="G367" s="343">
        <v>14.0</v>
      </c>
      <c r="H367" s="343">
        <v>30.0</v>
      </c>
      <c r="I367" s="343"/>
      <c r="J367" s="343">
        <v>95.2</v>
      </c>
      <c r="K367" s="343">
        <v>159.2</v>
      </c>
      <c r="L367" s="306"/>
    </row>
    <row r="368">
      <c r="A368" s="83"/>
      <c r="B368" s="51"/>
      <c r="C368" s="51"/>
      <c r="D368" s="335"/>
      <c r="E368" s="343"/>
      <c r="F368" s="343"/>
      <c r="G368" s="343"/>
      <c r="H368" s="343"/>
      <c r="I368" s="343"/>
      <c r="J368" s="343"/>
      <c r="K368" s="343"/>
      <c r="L368" s="306"/>
    </row>
    <row r="369">
      <c r="A369" s="83"/>
      <c r="B369" s="51"/>
      <c r="C369" s="51"/>
      <c r="D369" s="335"/>
      <c r="E369" s="343"/>
      <c r="F369" s="343"/>
      <c r="G369" s="343"/>
      <c r="H369" s="343"/>
      <c r="I369" s="343"/>
      <c r="J369" s="343"/>
      <c r="K369" s="343"/>
      <c r="L369" s="306"/>
    </row>
    <row r="370">
      <c r="A370" s="83"/>
      <c r="B370" s="51"/>
      <c r="C370" s="51"/>
      <c r="D370" s="335" t="s">
        <v>7599</v>
      </c>
      <c r="E370" s="343"/>
      <c r="F370" s="343"/>
      <c r="G370" s="343"/>
      <c r="H370" s="343"/>
      <c r="I370" s="343"/>
      <c r="J370" s="343"/>
      <c r="K370" s="343"/>
      <c r="L370" s="306"/>
    </row>
    <row r="371">
      <c r="A371" s="83"/>
      <c r="B371" s="51"/>
      <c r="C371" s="51"/>
      <c r="D371" s="335"/>
      <c r="E371" s="343"/>
      <c r="F371" s="343"/>
      <c r="G371" s="343"/>
      <c r="H371" s="343"/>
      <c r="I371" s="343"/>
      <c r="J371" s="343"/>
      <c r="K371" s="343"/>
      <c r="L371" s="306"/>
    </row>
    <row r="372">
      <c r="A372" s="83" t="s">
        <v>11943</v>
      </c>
      <c r="B372" s="51">
        <v>20.0</v>
      </c>
      <c r="C372" s="51" t="s">
        <v>1714</v>
      </c>
      <c r="D372" s="335" t="s">
        <v>11946</v>
      </c>
      <c r="E372" s="343">
        <v>4.0</v>
      </c>
      <c r="F372" s="343"/>
      <c r="G372" s="343"/>
      <c r="H372" s="343"/>
      <c r="I372" s="343"/>
      <c r="J372" s="343"/>
      <c r="K372" s="343">
        <v>4.0</v>
      </c>
      <c r="L372" s="306"/>
    </row>
    <row r="373">
      <c r="A373" s="83" t="s">
        <v>11953</v>
      </c>
      <c r="B373" s="51">
        <v>20.0</v>
      </c>
      <c r="C373" s="51" t="s">
        <v>1714</v>
      </c>
      <c r="D373" s="335" t="s">
        <v>11959</v>
      </c>
      <c r="E373" s="343"/>
      <c r="F373" s="343"/>
      <c r="G373" s="343">
        <v>2.0</v>
      </c>
      <c r="H373" s="343"/>
      <c r="I373" s="343"/>
      <c r="J373" s="343"/>
      <c r="K373" s="343">
        <v>2.0</v>
      </c>
      <c r="L373" s="306"/>
    </row>
    <row r="374">
      <c r="A374" s="83" t="s">
        <v>11965</v>
      </c>
      <c r="B374" s="51">
        <v>20.0</v>
      </c>
      <c r="C374" s="51" t="s">
        <v>1714</v>
      </c>
      <c r="D374" s="335" t="s">
        <v>11969</v>
      </c>
      <c r="E374" s="343">
        <v>4.0</v>
      </c>
      <c r="F374" s="343"/>
      <c r="G374" s="343"/>
      <c r="H374" s="343"/>
      <c r="I374" s="343"/>
      <c r="J374" s="343"/>
      <c r="K374" s="343">
        <v>4.0</v>
      </c>
      <c r="L374" s="306"/>
    </row>
    <row r="375">
      <c r="A375" s="83" t="s">
        <v>11975</v>
      </c>
      <c r="B375" s="51">
        <v>20.0</v>
      </c>
      <c r="C375" s="51" t="s">
        <v>1714</v>
      </c>
      <c r="D375" s="335" t="s">
        <v>11980</v>
      </c>
      <c r="E375" s="343">
        <v>4.0</v>
      </c>
      <c r="F375" s="343"/>
      <c r="G375" s="343"/>
      <c r="H375" s="343"/>
      <c r="I375" s="343"/>
      <c r="J375" s="343"/>
      <c r="K375" s="343">
        <v>4.0</v>
      </c>
      <c r="L375" s="306"/>
    </row>
    <row r="376">
      <c r="A376" s="83" t="s">
        <v>11985</v>
      </c>
      <c r="B376" s="51">
        <v>20.0</v>
      </c>
      <c r="C376" s="51" t="s">
        <v>756</v>
      </c>
      <c r="D376" s="335" t="s">
        <v>11988</v>
      </c>
      <c r="E376" s="343">
        <v>2.0</v>
      </c>
      <c r="F376" s="343"/>
      <c r="G376" s="343"/>
      <c r="H376" s="343"/>
      <c r="I376" s="343"/>
      <c r="J376" s="343"/>
      <c r="K376" s="343">
        <v>2.0</v>
      </c>
      <c r="L376" s="306"/>
    </row>
    <row r="377">
      <c r="A377" s="83" t="s">
        <v>11993</v>
      </c>
      <c r="B377" s="51">
        <v>20.0</v>
      </c>
      <c r="C377" s="51" t="s">
        <v>1714</v>
      </c>
      <c r="D377" s="335" t="s">
        <v>11997</v>
      </c>
      <c r="E377" s="343">
        <v>4.0</v>
      </c>
      <c r="F377" s="343"/>
      <c r="G377" s="343"/>
      <c r="H377" s="343"/>
      <c r="I377" s="343"/>
      <c r="J377" s="343"/>
      <c r="K377" s="343">
        <v>4.0</v>
      </c>
      <c r="L377" s="306"/>
    </row>
    <row r="378">
      <c r="A378" s="83" t="s">
        <v>12001</v>
      </c>
      <c r="B378" s="51">
        <v>20.0</v>
      </c>
      <c r="C378" s="51" t="s">
        <v>1714</v>
      </c>
      <c r="D378" s="335" t="s">
        <v>12005</v>
      </c>
      <c r="E378" s="343">
        <v>8.0</v>
      </c>
      <c r="F378" s="343"/>
      <c r="G378" s="343"/>
      <c r="H378" s="343"/>
      <c r="I378" s="343"/>
      <c r="J378" s="343"/>
      <c r="K378" s="343">
        <v>8.0</v>
      </c>
      <c r="L378" s="306"/>
    </row>
    <row r="379">
      <c r="A379" s="83" t="s">
        <v>12009</v>
      </c>
      <c r="B379" s="51">
        <v>20.0</v>
      </c>
      <c r="C379" s="51" t="s">
        <v>756</v>
      </c>
      <c r="D379" s="335" t="s">
        <v>12015</v>
      </c>
      <c r="E379" s="343"/>
      <c r="F379" s="343"/>
      <c r="G379" s="343"/>
      <c r="H379" s="343"/>
      <c r="I379" s="343"/>
      <c r="J379" s="343">
        <v>4.0</v>
      </c>
      <c r="K379" s="343">
        <v>4.0</v>
      </c>
      <c r="L379" s="306"/>
    </row>
    <row r="380">
      <c r="A380" s="83" t="s">
        <v>12020</v>
      </c>
      <c r="B380" s="51">
        <v>20.0</v>
      </c>
      <c r="C380" s="51" t="s">
        <v>756</v>
      </c>
      <c r="D380" s="335" t="s">
        <v>12025</v>
      </c>
      <c r="E380" s="343"/>
      <c r="F380" s="343"/>
      <c r="G380" s="343"/>
      <c r="H380" s="343"/>
      <c r="I380" s="343"/>
      <c r="J380" s="343">
        <v>2.0</v>
      </c>
      <c r="K380" s="343">
        <v>2.0</v>
      </c>
      <c r="L380" s="306"/>
    </row>
    <row r="381">
      <c r="A381" s="83" t="s">
        <v>12030</v>
      </c>
      <c r="B381" s="51">
        <v>20.0</v>
      </c>
      <c r="C381" s="51" t="s">
        <v>1714</v>
      </c>
      <c r="D381" s="335" t="s">
        <v>12033</v>
      </c>
      <c r="E381" s="343"/>
      <c r="F381" s="343"/>
      <c r="G381" s="343"/>
      <c r="H381" s="343"/>
      <c r="I381" s="343"/>
      <c r="J381" s="343">
        <v>2.0</v>
      </c>
      <c r="K381" s="343">
        <v>2.0</v>
      </c>
      <c r="L381" s="306"/>
    </row>
    <row r="382">
      <c r="A382" s="83" t="s">
        <v>12040</v>
      </c>
      <c r="B382" s="51">
        <v>20.0</v>
      </c>
      <c r="C382" s="51" t="s">
        <v>1714</v>
      </c>
      <c r="D382" s="335" t="s">
        <v>12043</v>
      </c>
      <c r="E382" s="343"/>
      <c r="F382" s="343"/>
      <c r="G382" s="343">
        <v>4.0</v>
      </c>
      <c r="H382" s="343"/>
      <c r="I382" s="343"/>
      <c r="J382" s="343"/>
      <c r="K382" s="343">
        <v>4.0</v>
      </c>
      <c r="L382" s="306"/>
    </row>
    <row r="383">
      <c r="A383" s="83" t="s">
        <v>12049</v>
      </c>
      <c r="B383" s="51">
        <v>20.0</v>
      </c>
      <c r="C383" s="51" t="s">
        <v>1714</v>
      </c>
      <c r="D383" s="335" t="s">
        <v>12051</v>
      </c>
      <c r="E383" s="343"/>
      <c r="F383" s="343"/>
      <c r="G383" s="343">
        <v>4.0</v>
      </c>
      <c r="H383" s="343"/>
      <c r="I383" s="343"/>
      <c r="J383" s="343"/>
      <c r="K383" s="343">
        <v>4.0</v>
      </c>
      <c r="L383" s="306"/>
    </row>
    <row r="384" ht="15.75" customHeight="1">
      <c r="A384" s="154"/>
      <c r="B384" s="380"/>
      <c r="C384" s="380"/>
      <c r="D384" s="370"/>
      <c r="E384" s="355"/>
      <c r="F384" s="355"/>
      <c r="G384" s="355"/>
      <c r="H384" s="355"/>
      <c r="I384" s="355"/>
      <c r="J384" s="355"/>
      <c r="K384" s="355"/>
      <c r="L384" s="381"/>
    </row>
    <row r="385" ht="15.75" customHeight="1">
      <c r="A385" s="83"/>
      <c r="B385" s="51"/>
      <c r="C385" s="51"/>
      <c r="D385" s="335"/>
      <c r="E385" s="343"/>
      <c r="F385" s="343"/>
      <c r="G385" s="343"/>
      <c r="H385" s="343"/>
      <c r="I385" s="343"/>
      <c r="J385" s="343"/>
      <c r="K385" s="343"/>
      <c r="L385" s="306"/>
    </row>
    <row r="386">
      <c r="A386" s="83" t="s">
        <v>12072</v>
      </c>
      <c r="B386" s="51">
        <v>20.0</v>
      </c>
      <c r="C386" s="51" t="s">
        <v>1714</v>
      </c>
      <c r="D386" s="335" t="s">
        <v>12076</v>
      </c>
      <c r="E386" s="343"/>
      <c r="F386" s="343"/>
      <c r="G386" s="343">
        <v>4.0</v>
      </c>
      <c r="H386" s="343"/>
      <c r="I386" s="343"/>
      <c r="J386" s="343"/>
      <c r="K386" s="343">
        <v>4.0</v>
      </c>
      <c r="L386" s="306"/>
    </row>
    <row r="387">
      <c r="A387" s="83" t="s">
        <v>12082</v>
      </c>
      <c r="B387" s="51">
        <v>20.0</v>
      </c>
      <c r="C387" s="51" t="s">
        <v>1714</v>
      </c>
      <c r="D387" s="335" t="s">
        <v>12086</v>
      </c>
      <c r="E387" s="343"/>
      <c r="F387" s="343"/>
      <c r="G387" s="343">
        <v>4.0</v>
      </c>
      <c r="H387" s="343"/>
      <c r="I387" s="343"/>
      <c r="J387" s="343"/>
      <c r="K387" s="343">
        <v>4.0</v>
      </c>
      <c r="L387" s="306"/>
    </row>
    <row r="388">
      <c r="A388" s="83" t="s">
        <v>12092</v>
      </c>
      <c r="B388" s="51">
        <v>20.0</v>
      </c>
      <c r="C388" s="51" t="s">
        <v>756</v>
      </c>
      <c r="D388" s="335" t="s">
        <v>12097</v>
      </c>
      <c r="E388" s="343"/>
      <c r="F388" s="343"/>
      <c r="G388" s="343"/>
      <c r="H388" s="343">
        <v>4.0</v>
      </c>
      <c r="I388" s="343"/>
      <c r="J388" s="343"/>
      <c r="K388" s="343">
        <v>4.0</v>
      </c>
      <c r="L388" s="306"/>
    </row>
    <row r="389">
      <c r="A389" s="83" t="s">
        <v>12102</v>
      </c>
      <c r="B389" s="51">
        <v>20.0</v>
      </c>
      <c r="C389" s="51" t="s">
        <v>1714</v>
      </c>
      <c r="D389" s="335" t="s">
        <v>12107</v>
      </c>
      <c r="E389" s="343"/>
      <c r="F389" s="343">
        <v>4.0</v>
      </c>
      <c r="G389" s="343"/>
      <c r="H389" s="343"/>
      <c r="I389" s="343"/>
      <c r="J389" s="343"/>
      <c r="K389" s="343">
        <v>4.0</v>
      </c>
      <c r="L389" s="306"/>
    </row>
    <row r="390">
      <c r="A390" s="83"/>
      <c r="B390" s="51">
        <v>20.0</v>
      </c>
      <c r="C390" s="51"/>
      <c r="D390" s="335"/>
      <c r="E390" s="343"/>
      <c r="F390" s="343"/>
      <c r="G390" s="343"/>
      <c r="H390" s="343"/>
      <c r="I390" s="343"/>
      <c r="J390" s="343"/>
      <c r="K390" s="343"/>
      <c r="L390" s="306"/>
    </row>
    <row r="391">
      <c r="A391" s="83"/>
      <c r="B391" s="51">
        <v>20.0</v>
      </c>
      <c r="C391" s="51"/>
      <c r="D391" s="379" t="s">
        <v>3590</v>
      </c>
      <c r="E391" s="343">
        <v>26.0</v>
      </c>
      <c r="F391" s="343">
        <v>4.0</v>
      </c>
      <c r="G391" s="343">
        <v>18.0</v>
      </c>
      <c r="H391" s="343">
        <v>4.0</v>
      </c>
      <c r="I391" s="343"/>
      <c r="J391" s="343">
        <v>8.0</v>
      </c>
      <c r="K391" s="343">
        <v>60.0</v>
      </c>
      <c r="L391" s="306"/>
    </row>
    <row r="392">
      <c r="A392" s="83"/>
      <c r="B392" s="51"/>
      <c r="C392" s="51"/>
      <c r="D392" s="335"/>
      <c r="E392" s="343"/>
      <c r="F392" s="343"/>
      <c r="G392" s="343"/>
      <c r="H392" s="343"/>
      <c r="I392" s="343"/>
      <c r="J392" s="343"/>
      <c r="K392" s="343"/>
      <c r="L392" s="306"/>
    </row>
    <row r="393">
      <c r="A393" s="83" t="s">
        <v>12129</v>
      </c>
      <c r="B393" s="51">
        <v>21.0</v>
      </c>
      <c r="C393" s="51" t="s">
        <v>1714</v>
      </c>
      <c r="D393" s="335" t="s">
        <v>12133</v>
      </c>
      <c r="E393" s="343">
        <v>4.0</v>
      </c>
      <c r="F393" s="343"/>
      <c r="G393" s="343"/>
      <c r="H393" s="343"/>
      <c r="I393" s="343"/>
      <c r="J393" s="343"/>
      <c r="K393" s="343">
        <v>4.0</v>
      </c>
      <c r="L393" s="306"/>
    </row>
    <row r="394">
      <c r="A394" s="83" t="s">
        <v>12138</v>
      </c>
      <c r="B394" s="51">
        <v>21.0</v>
      </c>
      <c r="C394" s="51" t="s">
        <v>1714</v>
      </c>
      <c r="D394" s="335" t="s">
        <v>12143</v>
      </c>
      <c r="E394" s="343">
        <v>4.0</v>
      </c>
      <c r="F394" s="343"/>
      <c r="G394" s="343"/>
      <c r="H394" s="343"/>
      <c r="I394" s="343"/>
      <c r="J394" s="343"/>
      <c r="K394" s="343">
        <v>4.0</v>
      </c>
      <c r="L394" s="306"/>
    </row>
    <row r="395">
      <c r="A395" s="83" t="s">
        <v>12146</v>
      </c>
      <c r="B395" s="51">
        <v>21.0</v>
      </c>
      <c r="C395" s="51" t="s">
        <v>1714</v>
      </c>
      <c r="D395" s="335" t="s">
        <v>12147</v>
      </c>
      <c r="E395" s="343">
        <v>4.0</v>
      </c>
      <c r="F395" s="343"/>
      <c r="G395" s="343"/>
      <c r="H395" s="343"/>
      <c r="I395" s="343"/>
      <c r="J395" s="343"/>
      <c r="K395" s="343">
        <v>4.0</v>
      </c>
      <c r="L395" s="306"/>
    </row>
    <row r="396">
      <c r="A396" s="83" t="s">
        <v>12153</v>
      </c>
      <c r="B396" s="51">
        <v>21.0</v>
      </c>
      <c r="C396" s="51" t="s">
        <v>1714</v>
      </c>
      <c r="D396" s="335" t="s">
        <v>12156</v>
      </c>
      <c r="E396" s="343">
        <v>4.0</v>
      </c>
      <c r="F396" s="343"/>
      <c r="G396" s="343"/>
      <c r="H396" s="343"/>
      <c r="I396" s="343"/>
      <c r="J396" s="343"/>
      <c r="K396" s="343">
        <v>4.0</v>
      </c>
      <c r="L396" s="306"/>
    </row>
    <row r="397">
      <c r="A397" s="83" t="s">
        <v>12162</v>
      </c>
      <c r="B397" s="51">
        <v>21.0</v>
      </c>
      <c r="C397" s="51" t="s">
        <v>1714</v>
      </c>
      <c r="D397" s="335" t="s">
        <v>12165</v>
      </c>
      <c r="E397" s="343">
        <v>4.0</v>
      </c>
      <c r="F397" s="343"/>
      <c r="G397" s="343"/>
      <c r="H397" s="343"/>
      <c r="I397" s="343"/>
      <c r="J397" s="343"/>
      <c r="K397" s="343">
        <v>4.0</v>
      </c>
      <c r="L397" s="306"/>
    </row>
    <row r="398">
      <c r="A398" s="83" t="s">
        <v>12211</v>
      </c>
      <c r="B398" s="51">
        <v>21.0</v>
      </c>
      <c r="C398" s="51" t="s">
        <v>1714</v>
      </c>
      <c r="D398" s="335" t="s">
        <v>12215</v>
      </c>
      <c r="E398" s="343"/>
      <c r="F398" s="343"/>
      <c r="G398" s="343">
        <v>4.0</v>
      </c>
      <c r="H398" s="343"/>
      <c r="I398" s="343"/>
      <c r="J398" s="343"/>
      <c r="K398" s="343">
        <v>4.0</v>
      </c>
      <c r="L398" s="306"/>
    </row>
    <row r="399">
      <c r="A399" s="83" t="s">
        <v>12236</v>
      </c>
      <c r="B399" s="51">
        <v>21.0</v>
      </c>
      <c r="C399" s="51" t="s">
        <v>1714</v>
      </c>
      <c r="D399" s="335" t="s">
        <v>12239</v>
      </c>
      <c r="E399" s="343"/>
      <c r="F399" s="343"/>
      <c r="G399" s="343">
        <v>4.0</v>
      </c>
      <c r="H399" s="343"/>
      <c r="I399" s="343"/>
      <c r="J399" s="343"/>
      <c r="K399" s="343">
        <v>4.0</v>
      </c>
      <c r="L399" s="306"/>
    </row>
    <row r="400">
      <c r="A400" s="83" t="s">
        <v>12245</v>
      </c>
      <c r="B400" s="51">
        <v>21.0</v>
      </c>
      <c r="C400" s="51" t="s">
        <v>1714</v>
      </c>
      <c r="D400" s="335" t="s">
        <v>12248</v>
      </c>
      <c r="E400" s="343">
        <v>4.0</v>
      </c>
      <c r="F400" s="343"/>
      <c r="G400" s="343"/>
      <c r="H400" s="343"/>
      <c r="I400" s="343"/>
      <c r="J400" s="343"/>
      <c r="K400" s="343">
        <v>4.0</v>
      </c>
      <c r="L400" s="306"/>
    </row>
    <row r="401">
      <c r="A401" s="83" t="s">
        <v>12251</v>
      </c>
      <c r="B401" s="51">
        <v>21.0</v>
      </c>
      <c r="C401" s="51" t="s">
        <v>1714</v>
      </c>
      <c r="D401" s="335" t="s">
        <v>12254</v>
      </c>
      <c r="E401" s="343"/>
      <c r="F401" s="343"/>
      <c r="G401" s="343">
        <v>4.0</v>
      </c>
      <c r="H401" s="343"/>
      <c r="I401" s="343"/>
      <c r="J401" s="343"/>
      <c r="K401" s="343">
        <v>4.0</v>
      </c>
      <c r="L401" s="306"/>
    </row>
    <row r="402">
      <c r="A402" s="83" t="s">
        <v>12259</v>
      </c>
      <c r="B402" s="51">
        <v>21.0</v>
      </c>
      <c r="C402" s="51" t="s">
        <v>1714</v>
      </c>
      <c r="D402" s="335" t="s">
        <v>12265</v>
      </c>
      <c r="E402" s="343"/>
      <c r="F402" s="343"/>
      <c r="G402" s="343"/>
      <c r="H402" s="343"/>
      <c r="I402" s="343"/>
      <c r="J402" s="343">
        <v>4.0</v>
      </c>
      <c r="K402" s="343">
        <v>4.0</v>
      </c>
      <c r="L402" s="306"/>
    </row>
    <row r="403">
      <c r="A403" s="83" t="s">
        <v>12271</v>
      </c>
      <c r="B403" s="51">
        <v>21.0</v>
      </c>
      <c r="C403" s="51" t="s">
        <v>1714</v>
      </c>
      <c r="D403" s="335" t="s">
        <v>12273</v>
      </c>
      <c r="E403" s="343">
        <v>4.0</v>
      </c>
      <c r="F403" s="343"/>
      <c r="G403" s="343"/>
      <c r="H403" s="343"/>
      <c r="I403" s="343"/>
      <c r="J403" s="343"/>
      <c r="K403" s="343">
        <v>4.0</v>
      </c>
      <c r="L403" s="306"/>
    </row>
    <row r="404">
      <c r="A404" s="83" t="s">
        <v>12278</v>
      </c>
      <c r="B404" s="51">
        <v>21.0</v>
      </c>
      <c r="C404" s="51" t="s">
        <v>1714</v>
      </c>
      <c r="D404" s="335" t="s">
        <v>12282</v>
      </c>
      <c r="E404" s="343">
        <v>3.2</v>
      </c>
      <c r="F404" s="343"/>
      <c r="G404" s="343"/>
      <c r="H404" s="343"/>
      <c r="I404" s="343"/>
      <c r="J404" s="343"/>
      <c r="K404" s="343">
        <v>3.2</v>
      </c>
      <c r="L404" s="306"/>
    </row>
    <row r="405">
      <c r="A405" s="83" t="s">
        <v>12311</v>
      </c>
      <c r="B405" s="51">
        <v>21.0</v>
      </c>
      <c r="C405" s="51" t="s">
        <v>1714</v>
      </c>
      <c r="D405" s="335" t="s">
        <v>12319</v>
      </c>
      <c r="E405" s="343"/>
      <c r="F405" s="343"/>
      <c r="G405" s="343"/>
      <c r="H405" s="343">
        <v>3.2</v>
      </c>
      <c r="I405" s="343"/>
      <c r="J405" s="343"/>
      <c r="K405" s="343">
        <v>3.2</v>
      </c>
      <c r="L405" s="306"/>
    </row>
    <row r="406">
      <c r="A406" s="83" t="s">
        <v>12325</v>
      </c>
      <c r="B406" s="51">
        <v>21.0</v>
      </c>
      <c r="C406" s="51" t="s">
        <v>1714</v>
      </c>
      <c r="D406" s="335" t="s">
        <v>12329</v>
      </c>
      <c r="E406" s="343"/>
      <c r="F406" s="343"/>
      <c r="G406" s="343"/>
      <c r="H406" s="343">
        <v>3.2</v>
      </c>
      <c r="I406" s="343"/>
      <c r="J406" s="343"/>
      <c r="K406" s="343">
        <v>3.2</v>
      </c>
      <c r="L406" s="306"/>
    </row>
    <row r="407">
      <c r="A407" s="83" t="s">
        <v>12334</v>
      </c>
      <c r="B407" s="51">
        <v>21.0</v>
      </c>
      <c r="C407" s="51" t="s">
        <v>1714</v>
      </c>
      <c r="D407" s="335" t="s">
        <v>12336</v>
      </c>
      <c r="E407" s="343">
        <v>4.0</v>
      </c>
      <c r="F407" s="343"/>
      <c r="G407" s="343"/>
      <c r="H407" s="343"/>
      <c r="I407" s="343"/>
      <c r="J407" s="343"/>
      <c r="K407" s="343">
        <v>4.0</v>
      </c>
      <c r="L407" s="306"/>
    </row>
    <row r="408">
      <c r="A408" s="83" t="s">
        <v>12338</v>
      </c>
      <c r="B408" s="51">
        <v>21.0</v>
      </c>
      <c r="C408" s="51" t="s">
        <v>1714</v>
      </c>
      <c r="D408" s="335" t="s">
        <v>12340</v>
      </c>
      <c r="E408" s="343"/>
      <c r="F408" s="343">
        <v>2.4</v>
      </c>
      <c r="G408" s="343"/>
      <c r="H408" s="343"/>
      <c r="I408" s="343"/>
      <c r="J408" s="343"/>
      <c r="K408" s="343">
        <v>2.4</v>
      </c>
      <c r="L408" s="306"/>
    </row>
    <row r="409">
      <c r="A409" s="83"/>
      <c r="B409" s="51">
        <v>21.0</v>
      </c>
      <c r="C409" s="51"/>
      <c r="D409" s="335"/>
      <c r="E409" s="343"/>
      <c r="F409" s="343"/>
      <c r="G409" s="343"/>
      <c r="H409" s="343"/>
      <c r="I409" s="343"/>
      <c r="J409" s="343"/>
      <c r="K409" s="343"/>
      <c r="L409" s="306"/>
    </row>
    <row r="410">
      <c r="A410" s="83"/>
      <c r="B410" s="51">
        <v>21.0</v>
      </c>
      <c r="C410" s="51"/>
      <c r="D410" s="379" t="s">
        <v>3590</v>
      </c>
      <c r="E410" s="343">
        <v>35.2</v>
      </c>
      <c r="F410" s="343">
        <v>2.4</v>
      </c>
      <c r="G410" s="343">
        <v>12.0</v>
      </c>
      <c r="H410" s="343">
        <v>6.4</v>
      </c>
      <c r="I410" s="343"/>
      <c r="J410" s="343">
        <v>4.0</v>
      </c>
      <c r="K410" s="343">
        <v>60.0</v>
      </c>
      <c r="L410" s="306"/>
    </row>
    <row r="411">
      <c r="A411" s="83"/>
      <c r="B411" s="51"/>
      <c r="C411" s="51"/>
      <c r="D411" s="335"/>
      <c r="E411" s="343"/>
      <c r="F411" s="343"/>
      <c r="G411" s="343"/>
      <c r="H411" s="343"/>
      <c r="I411" s="343"/>
      <c r="J411" s="343"/>
      <c r="K411" s="343"/>
      <c r="L411" s="306"/>
    </row>
    <row r="412">
      <c r="A412" s="83" t="s">
        <v>12354</v>
      </c>
      <c r="B412" s="51">
        <v>22.0</v>
      </c>
      <c r="C412" s="51" t="s">
        <v>1714</v>
      </c>
      <c r="D412" s="335" t="s">
        <v>12358</v>
      </c>
      <c r="E412" s="343">
        <v>4.0</v>
      </c>
      <c r="F412" s="343"/>
      <c r="G412" s="343"/>
      <c r="H412" s="343"/>
      <c r="I412" s="343"/>
      <c r="J412" s="343"/>
      <c r="K412" s="343">
        <v>4.0</v>
      </c>
      <c r="L412" s="306"/>
    </row>
    <row r="413">
      <c r="A413" s="83" t="s">
        <v>12361</v>
      </c>
      <c r="B413" s="51">
        <v>22.0</v>
      </c>
      <c r="C413" s="51" t="s">
        <v>1714</v>
      </c>
      <c r="D413" s="335" t="s">
        <v>12367</v>
      </c>
      <c r="E413" s="343">
        <v>4.0</v>
      </c>
      <c r="F413" s="343"/>
      <c r="G413" s="343"/>
      <c r="H413" s="343"/>
      <c r="I413" s="343"/>
      <c r="J413" s="343"/>
      <c r="K413" s="343">
        <v>4.0</v>
      </c>
      <c r="L413" s="306"/>
    </row>
    <row r="414">
      <c r="A414" s="83" t="s">
        <v>12375</v>
      </c>
      <c r="B414" s="51">
        <v>22.0</v>
      </c>
      <c r="C414" s="51" t="s">
        <v>1714</v>
      </c>
      <c r="D414" s="335" t="s">
        <v>12381</v>
      </c>
      <c r="E414" s="343">
        <v>4.0</v>
      </c>
      <c r="F414" s="343"/>
      <c r="G414" s="343"/>
      <c r="H414" s="343"/>
      <c r="I414" s="343"/>
      <c r="J414" s="343"/>
      <c r="K414" s="343">
        <v>4.0</v>
      </c>
      <c r="L414" s="306"/>
    </row>
    <row r="415">
      <c r="A415" s="83" t="s">
        <v>12390</v>
      </c>
      <c r="B415" s="51">
        <v>22.0</v>
      </c>
      <c r="C415" s="51" t="s">
        <v>1714</v>
      </c>
      <c r="D415" s="335" t="s">
        <v>12395</v>
      </c>
      <c r="E415" s="343">
        <v>4.0</v>
      </c>
      <c r="F415" s="343"/>
      <c r="G415" s="343"/>
      <c r="H415" s="343"/>
      <c r="I415" s="343"/>
      <c r="J415" s="343"/>
      <c r="K415" s="343">
        <v>4.0</v>
      </c>
      <c r="L415" s="306"/>
    </row>
    <row r="416" ht="15.75" customHeight="1">
      <c r="A416" s="154"/>
      <c r="B416" s="380"/>
      <c r="C416" s="380"/>
      <c r="D416" s="370"/>
      <c r="E416" s="355"/>
      <c r="F416" s="355"/>
      <c r="G416" s="355"/>
      <c r="H416" s="355"/>
      <c r="I416" s="355"/>
      <c r="J416" s="355"/>
      <c r="K416" s="355"/>
      <c r="L416" s="381"/>
    </row>
    <row r="417" ht="15.75" customHeight="1">
      <c r="A417" s="83"/>
      <c r="B417" s="51"/>
      <c r="C417" s="51"/>
      <c r="D417" s="335"/>
      <c r="E417" s="343"/>
      <c r="F417" s="343"/>
      <c r="G417" s="343"/>
      <c r="H417" s="343"/>
      <c r="I417" s="343"/>
      <c r="J417" s="343"/>
      <c r="K417" s="343"/>
      <c r="L417" s="306"/>
    </row>
    <row r="418">
      <c r="A418" s="83" t="s">
        <v>12424</v>
      </c>
      <c r="B418" s="51">
        <v>22.0</v>
      </c>
      <c r="C418" s="51" t="s">
        <v>1714</v>
      </c>
      <c r="D418" s="335" t="s">
        <v>12431</v>
      </c>
      <c r="E418" s="343"/>
      <c r="F418" s="343"/>
      <c r="G418" s="343"/>
      <c r="H418" s="343"/>
      <c r="I418" s="343"/>
      <c r="J418" s="343">
        <v>4.0</v>
      </c>
      <c r="K418" s="343">
        <v>4.0</v>
      </c>
      <c r="L418" s="306"/>
    </row>
    <row r="419">
      <c r="A419" s="83" t="s">
        <v>12443</v>
      </c>
      <c r="B419" s="51">
        <v>22.0</v>
      </c>
      <c r="C419" s="51" t="s">
        <v>1714</v>
      </c>
      <c r="D419" s="335" t="s">
        <v>12449</v>
      </c>
      <c r="E419" s="343"/>
      <c r="F419" s="343"/>
      <c r="G419" s="343"/>
      <c r="H419" s="343"/>
      <c r="I419" s="343"/>
      <c r="J419" s="343">
        <v>3.6</v>
      </c>
      <c r="K419" s="343">
        <v>3.6</v>
      </c>
      <c r="L419" s="306"/>
    </row>
    <row r="420">
      <c r="A420" s="83" t="s">
        <v>12459</v>
      </c>
      <c r="B420" s="51">
        <v>22.0</v>
      </c>
      <c r="C420" s="51" t="s">
        <v>1714</v>
      </c>
      <c r="D420" s="335" t="s">
        <v>12462</v>
      </c>
      <c r="E420" s="343"/>
      <c r="F420" s="343"/>
      <c r="G420" s="343"/>
      <c r="H420" s="343">
        <v>4.0</v>
      </c>
      <c r="I420" s="343"/>
      <c r="J420" s="343"/>
      <c r="K420" s="343">
        <v>4.0</v>
      </c>
      <c r="L420" s="306"/>
    </row>
    <row r="421">
      <c r="A421" s="83" t="s">
        <v>12473</v>
      </c>
      <c r="B421" s="51">
        <v>22.0</v>
      </c>
      <c r="C421" s="51" t="s">
        <v>1714</v>
      </c>
      <c r="D421" s="335" t="s">
        <v>12477</v>
      </c>
      <c r="E421" s="343"/>
      <c r="F421" s="343"/>
      <c r="G421" s="343"/>
      <c r="H421" s="343">
        <v>4.0</v>
      </c>
      <c r="I421" s="343"/>
      <c r="J421" s="343"/>
      <c r="K421" s="343">
        <v>4.0</v>
      </c>
      <c r="L421" s="306"/>
    </row>
    <row r="422">
      <c r="A422" s="83" t="s">
        <v>12494</v>
      </c>
      <c r="B422" s="51">
        <v>22.0</v>
      </c>
      <c r="C422" s="51" t="s">
        <v>1714</v>
      </c>
      <c r="D422" s="335" t="s">
        <v>12498</v>
      </c>
      <c r="E422" s="343"/>
      <c r="F422" s="343"/>
      <c r="G422" s="343">
        <v>10.0</v>
      </c>
      <c r="H422" s="343"/>
      <c r="I422" s="343"/>
      <c r="J422" s="343"/>
      <c r="K422" s="343">
        <v>10.0</v>
      </c>
      <c r="L422" s="306"/>
    </row>
    <row r="423">
      <c r="A423" s="83" t="s">
        <v>12504</v>
      </c>
      <c r="B423" s="51">
        <v>22.0</v>
      </c>
      <c r="C423" s="51" t="s">
        <v>1714</v>
      </c>
      <c r="D423" s="335" t="s">
        <v>12508</v>
      </c>
      <c r="E423" s="343"/>
      <c r="F423" s="343"/>
      <c r="G423" s="343">
        <v>3.2</v>
      </c>
      <c r="H423" s="343"/>
      <c r="I423" s="343"/>
      <c r="J423" s="343"/>
      <c r="K423" s="343">
        <v>3.2</v>
      </c>
      <c r="L423" s="306"/>
    </row>
    <row r="424">
      <c r="A424" s="83" t="s">
        <v>12512</v>
      </c>
      <c r="B424" s="51">
        <v>22.0</v>
      </c>
      <c r="C424" s="51" t="s">
        <v>1714</v>
      </c>
      <c r="D424" s="335" t="s">
        <v>12515</v>
      </c>
      <c r="E424" s="343"/>
      <c r="F424" s="343"/>
      <c r="G424" s="343">
        <v>3.2</v>
      </c>
      <c r="H424" s="343"/>
      <c r="I424" s="343"/>
      <c r="J424" s="343"/>
      <c r="K424" s="343">
        <v>3.2</v>
      </c>
      <c r="L424" s="306"/>
    </row>
    <row r="425">
      <c r="A425" s="83" t="s">
        <v>12521</v>
      </c>
      <c r="B425" s="51">
        <v>22.0</v>
      </c>
      <c r="C425" s="51" t="s">
        <v>1714</v>
      </c>
      <c r="D425" s="335" t="s">
        <v>12524</v>
      </c>
      <c r="E425" s="343"/>
      <c r="F425" s="343"/>
      <c r="G425" s="343">
        <v>4.0</v>
      </c>
      <c r="H425" s="343"/>
      <c r="I425" s="343"/>
      <c r="J425" s="343"/>
      <c r="K425" s="343">
        <v>4.0</v>
      </c>
      <c r="L425" s="306"/>
    </row>
    <row r="426">
      <c r="A426" s="83" t="s">
        <v>12531</v>
      </c>
      <c r="B426" s="51">
        <v>22.0</v>
      </c>
      <c r="C426" s="51" t="s">
        <v>1714</v>
      </c>
      <c r="D426" s="335" t="s">
        <v>12534</v>
      </c>
      <c r="E426" s="343"/>
      <c r="F426" s="343"/>
      <c r="G426" s="343">
        <v>4.0</v>
      </c>
      <c r="H426" s="343"/>
      <c r="I426" s="343"/>
      <c r="J426" s="343"/>
      <c r="K426" s="343">
        <v>4.0</v>
      </c>
      <c r="L426" s="306"/>
    </row>
    <row r="427">
      <c r="A427" s="83" t="s">
        <v>12541</v>
      </c>
      <c r="B427" s="51">
        <v>22.0</v>
      </c>
      <c r="C427" s="51" t="s">
        <v>1714</v>
      </c>
      <c r="D427" s="335" t="s">
        <v>12546</v>
      </c>
      <c r="E427" s="343"/>
      <c r="F427" s="343">
        <v>4.0</v>
      </c>
      <c r="G427" s="343"/>
      <c r="H427" s="343"/>
      <c r="I427" s="343"/>
      <c r="J427" s="343"/>
      <c r="K427" s="343">
        <v>4.0</v>
      </c>
      <c r="L427" s="306"/>
    </row>
    <row r="428">
      <c r="A428" s="83"/>
      <c r="B428" s="51">
        <v>22.0</v>
      </c>
      <c r="C428" s="51"/>
      <c r="D428" s="335"/>
      <c r="E428" s="343"/>
      <c r="F428" s="343"/>
      <c r="G428" s="343"/>
      <c r="H428" s="343"/>
      <c r="I428" s="343"/>
      <c r="J428" s="343"/>
      <c r="K428" s="343"/>
      <c r="L428" s="306"/>
    </row>
    <row r="429">
      <c r="A429" s="83"/>
      <c r="B429" s="51">
        <v>22.0</v>
      </c>
      <c r="C429" s="51"/>
      <c r="D429" s="379" t="s">
        <v>3590</v>
      </c>
      <c r="E429" s="343">
        <v>16.0</v>
      </c>
      <c r="F429" s="343">
        <v>4.0</v>
      </c>
      <c r="G429" s="343">
        <v>24.4</v>
      </c>
      <c r="H429" s="343">
        <v>8.0</v>
      </c>
      <c r="I429" s="343"/>
      <c r="J429" s="343">
        <v>7.6</v>
      </c>
      <c r="K429" s="343">
        <v>60.0</v>
      </c>
      <c r="L429" s="306"/>
    </row>
    <row r="430">
      <c r="A430" s="83"/>
      <c r="B430" s="51"/>
      <c r="C430" s="51"/>
      <c r="D430" s="335"/>
      <c r="E430" s="343"/>
      <c r="F430" s="343"/>
      <c r="G430" s="343"/>
      <c r="H430" s="343"/>
      <c r="I430" s="343"/>
      <c r="J430" s="343"/>
      <c r="K430" s="343"/>
      <c r="L430" s="306"/>
    </row>
    <row r="431">
      <c r="A431" s="83" t="s">
        <v>12576</v>
      </c>
      <c r="B431" s="51">
        <v>23.0</v>
      </c>
      <c r="C431" s="51" t="s">
        <v>1714</v>
      </c>
      <c r="D431" s="335" t="s">
        <v>12581</v>
      </c>
      <c r="E431" s="343"/>
      <c r="F431" s="343">
        <v>4.0</v>
      </c>
      <c r="G431" s="343"/>
      <c r="H431" s="343"/>
      <c r="I431" s="343"/>
      <c r="J431" s="343"/>
      <c r="K431" s="343">
        <v>4.0</v>
      </c>
      <c r="L431" s="306"/>
    </row>
    <row r="432">
      <c r="A432" s="83" t="s">
        <v>12612</v>
      </c>
      <c r="B432" s="51">
        <v>23.0</v>
      </c>
      <c r="C432" s="51" t="s">
        <v>1714</v>
      </c>
      <c r="D432" s="335" t="s">
        <v>12618</v>
      </c>
      <c r="E432" s="343"/>
      <c r="F432" s="343"/>
      <c r="G432" s="343"/>
      <c r="H432" s="343"/>
      <c r="I432" s="343"/>
      <c r="J432" s="343">
        <v>4.0</v>
      </c>
      <c r="K432" s="343">
        <v>4.0</v>
      </c>
      <c r="L432" s="306"/>
    </row>
    <row r="433">
      <c r="A433" s="83" t="s">
        <v>12629</v>
      </c>
      <c r="B433" s="51">
        <v>23.0</v>
      </c>
      <c r="C433" s="51" t="s">
        <v>1714</v>
      </c>
      <c r="D433" s="335" t="s">
        <v>12634</v>
      </c>
      <c r="E433" s="343">
        <v>4.0</v>
      </c>
      <c r="F433" s="343"/>
      <c r="G433" s="343"/>
      <c r="H433" s="343"/>
      <c r="I433" s="343"/>
      <c r="J433" s="343"/>
      <c r="K433" s="343">
        <v>4.0</v>
      </c>
      <c r="L433" s="306"/>
    </row>
    <row r="434">
      <c r="A434" s="83" t="s">
        <v>12641</v>
      </c>
      <c r="B434" s="51">
        <v>23.0</v>
      </c>
      <c r="C434" s="51" t="s">
        <v>1714</v>
      </c>
      <c r="D434" s="335" t="s">
        <v>12645</v>
      </c>
      <c r="E434" s="343"/>
      <c r="F434" s="343"/>
      <c r="G434" s="343"/>
      <c r="H434" s="343"/>
      <c r="I434" s="343"/>
      <c r="J434" s="343">
        <v>4.0</v>
      </c>
      <c r="K434" s="343">
        <v>4.0</v>
      </c>
      <c r="L434" s="306"/>
    </row>
    <row r="435">
      <c r="A435" s="83" t="s">
        <v>12653</v>
      </c>
      <c r="B435" s="51">
        <v>23.0</v>
      </c>
      <c r="C435" s="51" t="s">
        <v>1714</v>
      </c>
      <c r="D435" s="335" t="s">
        <v>12659</v>
      </c>
      <c r="E435" s="343"/>
      <c r="F435" s="343"/>
      <c r="G435" s="343"/>
      <c r="H435" s="343"/>
      <c r="I435" s="343"/>
      <c r="J435" s="343">
        <v>4.0</v>
      </c>
      <c r="K435" s="343">
        <v>4.0</v>
      </c>
      <c r="L435" s="306"/>
    </row>
    <row r="436">
      <c r="A436" s="83" t="s">
        <v>12677</v>
      </c>
      <c r="B436" s="51">
        <v>23.0</v>
      </c>
      <c r="C436" s="51" t="s">
        <v>756</v>
      </c>
      <c r="D436" s="335" t="s">
        <v>12682</v>
      </c>
      <c r="E436" s="343">
        <v>4.0</v>
      </c>
      <c r="F436" s="343"/>
      <c r="G436" s="343"/>
      <c r="H436" s="343"/>
      <c r="I436" s="343"/>
      <c r="J436" s="343"/>
      <c r="K436" s="343">
        <v>4.0</v>
      </c>
      <c r="L436" s="306"/>
    </row>
    <row r="437">
      <c r="A437" s="83" t="s">
        <v>12690</v>
      </c>
      <c r="B437" s="51">
        <v>23.0</v>
      </c>
      <c r="C437" s="51" t="s">
        <v>1714</v>
      </c>
      <c r="D437" s="335" t="s">
        <v>12695</v>
      </c>
      <c r="E437" s="343">
        <v>4.0</v>
      </c>
      <c r="F437" s="343"/>
      <c r="G437" s="343"/>
      <c r="H437" s="343"/>
      <c r="I437" s="343"/>
      <c r="J437" s="343"/>
      <c r="K437" s="343">
        <v>4.0</v>
      </c>
      <c r="L437" s="306"/>
    </row>
    <row r="438">
      <c r="A438" s="83" t="s">
        <v>12702</v>
      </c>
      <c r="B438" s="51">
        <v>23.0</v>
      </c>
      <c r="C438" s="51" t="s">
        <v>1714</v>
      </c>
      <c r="D438" s="335" t="s">
        <v>12705</v>
      </c>
      <c r="E438" s="343">
        <v>4.0</v>
      </c>
      <c r="F438" s="343"/>
      <c r="G438" s="343"/>
      <c r="H438" s="343"/>
      <c r="I438" s="343"/>
      <c r="J438" s="343"/>
      <c r="K438" s="343">
        <v>4.0</v>
      </c>
      <c r="L438" s="306"/>
    </row>
    <row r="439">
      <c r="A439" s="83" t="s">
        <v>12713</v>
      </c>
      <c r="B439" s="51">
        <v>23.0</v>
      </c>
      <c r="C439" s="51" t="s">
        <v>1714</v>
      </c>
      <c r="D439" s="335" t="s">
        <v>12718</v>
      </c>
      <c r="E439" s="343">
        <v>4.0</v>
      </c>
      <c r="F439" s="343"/>
      <c r="G439" s="343"/>
      <c r="H439" s="343"/>
      <c r="I439" s="343"/>
      <c r="J439" s="343"/>
      <c r="K439" s="343">
        <v>4.0</v>
      </c>
      <c r="L439" s="306"/>
    </row>
    <row r="440">
      <c r="A440" s="83" t="s">
        <v>12723</v>
      </c>
      <c r="B440" s="51">
        <v>23.0</v>
      </c>
      <c r="C440" s="51" t="s">
        <v>1714</v>
      </c>
      <c r="D440" s="335" t="s">
        <v>12727</v>
      </c>
      <c r="E440" s="343">
        <v>4.0</v>
      </c>
      <c r="F440" s="343"/>
      <c r="G440" s="343"/>
      <c r="H440" s="343"/>
      <c r="I440" s="343"/>
      <c r="J440" s="343"/>
      <c r="K440" s="343">
        <v>4.0</v>
      </c>
      <c r="L440" s="306"/>
    </row>
    <row r="441">
      <c r="A441" s="83" t="s">
        <v>12733</v>
      </c>
      <c r="B441" s="51">
        <v>23.0</v>
      </c>
      <c r="C441" s="51" t="s">
        <v>1714</v>
      </c>
      <c r="D441" s="335" t="s">
        <v>12739</v>
      </c>
      <c r="E441" s="343">
        <v>4.0</v>
      </c>
      <c r="F441" s="343"/>
      <c r="G441" s="343"/>
      <c r="H441" s="343"/>
      <c r="I441" s="343"/>
      <c r="J441" s="343"/>
      <c r="K441" s="343">
        <v>4.0</v>
      </c>
      <c r="L441" s="306"/>
    </row>
    <row r="442">
      <c r="A442" s="83" t="s">
        <v>12746</v>
      </c>
      <c r="B442" s="51">
        <v>23.0</v>
      </c>
      <c r="C442" s="51" t="s">
        <v>1714</v>
      </c>
      <c r="D442" s="335" t="s">
        <v>12750</v>
      </c>
      <c r="E442" s="343">
        <v>4.0</v>
      </c>
      <c r="F442" s="343"/>
      <c r="G442" s="343"/>
      <c r="H442" s="343"/>
      <c r="I442" s="343"/>
      <c r="J442" s="343"/>
      <c r="K442" s="343">
        <v>4.0</v>
      </c>
      <c r="L442" s="306"/>
    </row>
    <row r="443">
      <c r="A443" s="83" t="s">
        <v>12756</v>
      </c>
      <c r="B443" s="51">
        <v>23.0</v>
      </c>
      <c r="C443" s="51" t="s">
        <v>756</v>
      </c>
      <c r="D443" s="335" t="s">
        <v>12760</v>
      </c>
      <c r="E443" s="343"/>
      <c r="F443" s="343"/>
      <c r="G443" s="343"/>
      <c r="H443" s="343">
        <v>4.0</v>
      </c>
      <c r="I443" s="343"/>
      <c r="J443" s="343"/>
      <c r="K443" s="343">
        <v>4.0</v>
      </c>
      <c r="L443" s="306"/>
    </row>
    <row r="444">
      <c r="A444" s="83" t="s">
        <v>12764</v>
      </c>
      <c r="B444" s="51">
        <v>23.0</v>
      </c>
      <c r="C444" s="51" t="s">
        <v>1714</v>
      </c>
      <c r="D444" s="335" t="s">
        <v>12769</v>
      </c>
      <c r="E444" s="343"/>
      <c r="F444" s="343"/>
      <c r="G444" s="343">
        <v>4.0</v>
      </c>
      <c r="H444" s="343"/>
      <c r="I444" s="343"/>
      <c r="J444" s="343"/>
      <c r="K444" s="343">
        <v>4.0</v>
      </c>
      <c r="L444" s="306"/>
    </row>
    <row r="445">
      <c r="A445" s="83" t="s">
        <v>12776</v>
      </c>
      <c r="B445" s="51">
        <v>23.0</v>
      </c>
      <c r="C445" s="51" t="s">
        <v>1714</v>
      </c>
      <c r="D445" s="335" t="s">
        <v>12780</v>
      </c>
      <c r="E445" s="343"/>
      <c r="F445" s="343"/>
      <c r="G445" s="343">
        <v>4.0</v>
      </c>
      <c r="H445" s="343"/>
      <c r="I445" s="343"/>
      <c r="J445" s="343"/>
      <c r="K445" s="343">
        <v>4.0</v>
      </c>
      <c r="L445" s="306"/>
    </row>
    <row r="446">
      <c r="A446" s="83"/>
      <c r="B446" s="51">
        <v>23.0</v>
      </c>
      <c r="C446" s="51"/>
      <c r="D446" s="335"/>
      <c r="E446" s="343"/>
      <c r="F446" s="343"/>
      <c r="G446" s="343"/>
      <c r="H446" s="343"/>
      <c r="I446" s="343"/>
      <c r="J446" s="343"/>
      <c r="K446" s="343"/>
      <c r="L446" s="306"/>
    </row>
    <row r="447">
      <c r="A447" s="83"/>
      <c r="B447" s="51">
        <v>23.0</v>
      </c>
      <c r="C447" s="51"/>
      <c r="D447" s="379" t="s">
        <v>3590</v>
      </c>
      <c r="E447" s="343">
        <v>32.0</v>
      </c>
      <c r="F447" s="343">
        <v>4.0</v>
      </c>
      <c r="G447" s="343">
        <v>8.0</v>
      </c>
      <c r="H447" s="343">
        <v>4.0</v>
      </c>
      <c r="I447" s="343"/>
      <c r="J447" s="343">
        <v>12.0</v>
      </c>
      <c r="K447" s="343">
        <v>60.0</v>
      </c>
      <c r="L447" s="306"/>
    </row>
    <row r="448" ht="15.75" customHeight="1">
      <c r="A448" s="154"/>
      <c r="B448" s="380"/>
      <c r="C448" s="380"/>
      <c r="D448" s="370"/>
      <c r="E448" s="355"/>
      <c r="F448" s="355"/>
      <c r="G448" s="355"/>
      <c r="H448" s="355"/>
      <c r="I448" s="355"/>
      <c r="J448" s="355"/>
      <c r="K448" s="355"/>
      <c r="L448" s="381"/>
    </row>
    <row r="449" ht="15.75" customHeight="1">
      <c r="A449" s="83"/>
      <c r="B449" s="51"/>
      <c r="C449" s="51"/>
      <c r="D449" s="335"/>
      <c r="E449" s="343"/>
      <c r="F449" s="343"/>
      <c r="G449" s="343"/>
      <c r="H449" s="343"/>
      <c r="I449" s="343"/>
      <c r="J449" s="343"/>
      <c r="K449" s="343"/>
      <c r="L449" s="306"/>
    </row>
    <row r="450">
      <c r="A450" s="83" t="s">
        <v>12820</v>
      </c>
      <c r="B450" s="51">
        <v>40.0</v>
      </c>
      <c r="C450" s="51" t="s">
        <v>1714</v>
      </c>
      <c r="D450" s="335" t="s">
        <v>12825</v>
      </c>
      <c r="E450" s="343">
        <v>2.0</v>
      </c>
      <c r="F450" s="343"/>
      <c r="G450" s="343"/>
      <c r="H450" s="343"/>
      <c r="I450" s="343"/>
      <c r="J450" s="343"/>
      <c r="K450" s="343">
        <v>2.0</v>
      </c>
      <c r="L450" s="306"/>
    </row>
    <row r="451">
      <c r="A451" s="83" t="s">
        <v>12835</v>
      </c>
      <c r="B451" s="51">
        <v>40.0</v>
      </c>
      <c r="C451" s="51" t="s">
        <v>1714</v>
      </c>
      <c r="D451" s="335" t="s">
        <v>12839</v>
      </c>
      <c r="E451" s="343">
        <v>4.0</v>
      </c>
      <c r="F451" s="343"/>
      <c r="G451" s="343"/>
      <c r="H451" s="343"/>
      <c r="I451" s="343"/>
      <c r="J451" s="343"/>
      <c r="K451" s="343">
        <v>4.0</v>
      </c>
      <c r="L451" s="306"/>
    </row>
    <row r="452">
      <c r="A452" s="83" t="s">
        <v>12845</v>
      </c>
      <c r="B452" s="51">
        <v>40.0</v>
      </c>
      <c r="C452" s="51" t="s">
        <v>1714</v>
      </c>
      <c r="D452" s="335" t="s">
        <v>12847</v>
      </c>
      <c r="E452" s="343">
        <v>2.0</v>
      </c>
      <c r="F452" s="343"/>
      <c r="G452" s="343"/>
      <c r="H452" s="343"/>
      <c r="I452" s="343"/>
      <c r="J452" s="343"/>
      <c r="K452" s="343">
        <v>2.0</v>
      </c>
      <c r="L452" s="306"/>
    </row>
    <row r="453">
      <c r="A453" s="83" t="s">
        <v>12852</v>
      </c>
      <c r="B453" s="51">
        <v>40.0</v>
      </c>
      <c r="C453" s="51" t="s">
        <v>1714</v>
      </c>
      <c r="D453" s="335" t="s">
        <v>12856</v>
      </c>
      <c r="E453" s="343">
        <v>2.0</v>
      </c>
      <c r="F453" s="343"/>
      <c r="G453" s="343"/>
      <c r="H453" s="343"/>
      <c r="I453" s="343"/>
      <c r="J453" s="343"/>
      <c r="K453" s="343">
        <v>2.0</v>
      </c>
      <c r="L453" s="306"/>
    </row>
    <row r="454">
      <c r="A454" s="83" t="s">
        <v>12862</v>
      </c>
      <c r="B454" s="51">
        <v>40.0</v>
      </c>
      <c r="C454" s="51" t="s">
        <v>1714</v>
      </c>
      <c r="D454" s="335" t="s">
        <v>12867</v>
      </c>
      <c r="E454" s="343"/>
      <c r="F454" s="343"/>
      <c r="G454" s="343"/>
      <c r="H454" s="343"/>
      <c r="I454" s="343"/>
      <c r="J454" s="343">
        <v>4.0</v>
      </c>
      <c r="K454" s="343">
        <v>4.0</v>
      </c>
      <c r="L454" s="306"/>
    </row>
    <row r="455">
      <c r="A455" s="83" t="s">
        <v>12872</v>
      </c>
      <c r="B455" s="51">
        <v>40.0</v>
      </c>
      <c r="C455" s="51" t="s">
        <v>1714</v>
      </c>
      <c r="D455" s="335" t="s">
        <v>12876</v>
      </c>
      <c r="E455" s="343"/>
      <c r="F455" s="343"/>
      <c r="G455" s="343"/>
      <c r="H455" s="343"/>
      <c r="I455" s="343"/>
      <c r="J455" s="343">
        <v>4.0</v>
      </c>
      <c r="K455" s="343">
        <v>4.0</v>
      </c>
      <c r="L455" s="306"/>
    </row>
    <row r="456">
      <c r="A456" s="83" t="s">
        <v>12884</v>
      </c>
      <c r="B456" s="51">
        <v>40.0</v>
      </c>
      <c r="C456" s="51" t="s">
        <v>1714</v>
      </c>
      <c r="D456" s="335" t="s">
        <v>12887</v>
      </c>
      <c r="E456" s="343"/>
      <c r="F456" s="343"/>
      <c r="G456" s="343">
        <v>4.0</v>
      </c>
      <c r="H456" s="343"/>
      <c r="I456" s="343"/>
      <c r="J456" s="343"/>
      <c r="K456" s="343">
        <v>4.0</v>
      </c>
      <c r="L456" s="306"/>
    </row>
    <row r="457">
      <c r="A457" s="83" t="s">
        <v>12895</v>
      </c>
      <c r="B457" s="51">
        <v>40.0</v>
      </c>
      <c r="C457" s="51" t="s">
        <v>1714</v>
      </c>
      <c r="D457" s="335" t="s">
        <v>12897</v>
      </c>
      <c r="E457" s="343"/>
      <c r="F457" s="343"/>
      <c r="G457" s="343">
        <v>8.0</v>
      </c>
      <c r="H457" s="343"/>
      <c r="I457" s="343"/>
      <c r="J457" s="343"/>
      <c r="K457" s="343">
        <v>8.0</v>
      </c>
      <c r="L457" s="306"/>
    </row>
    <row r="458">
      <c r="A458" s="83" t="s">
        <v>12905</v>
      </c>
      <c r="B458" s="51">
        <v>40.0</v>
      </c>
      <c r="C458" s="51" t="s">
        <v>1714</v>
      </c>
      <c r="D458" s="335" t="s">
        <v>12909</v>
      </c>
      <c r="E458" s="343"/>
      <c r="F458" s="343"/>
      <c r="G458" s="343"/>
      <c r="H458" s="343">
        <v>4.0</v>
      </c>
      <c r="I458" s="343"/>
      <c r="J458" s="343"/>
      <c r="K458" s="343">
        <v>4.0</v>
      </c>
      <c r="L458" s="306"/>
    </row>
    <row r="459">
      <c r="A459" s="83" t="s">
        <v>12915</v>
      </c>
      <c r="B459" s="51">
        <v>40.0</v>
      </c>
      <c r="C459" s="51" t="s">
        <v>1714</v>
      </c>
      <c r="D459" s="335" t="s">
        <v>12920</v>
      </c>
      <c r="E459" s="343"/>
      <c r="F459" s="343"/>
      <c r="G459" s="343"/>
      <c r="H459" s="343">
        <v>4.0</v>
      </c>
      <c r="I459" s="343"/>
      <c r="J459" s="343"/>
      <c r="K459" s="343">
        <v>4.0</v>
      </c>
      <c r="L459" s="306"/>
    </row>
    <row r="460">
      <c r="A460" s="83" t="s">
        <v>12923</v>
      </c>
      <c r="B460" s="51">
        <v>40.0</v>
      </c>
      <c r="C460" s="51" t="s">
        <v>1714</v>
      </c>
      <c r="D460" s="335" t="s">
        <v>12930</v>
      </c>
      <c r="E460" s="343">
        <v>4.0</v>
      </c>
      <c r="F460" s="343"/>
      <c r="G460" s="343"/>
      <c r="H460" s="343"/>
      <c r="I460" s="343"/>
      <c r="J460" s="343"/>
      <c r="K460" s="343">
        <v>4.0</v>
      </c>
      <c r="L460" s="306"/>
    </row>
    <row r="461">
      <c r="A461" s="83" t="s">
        <v>12937</v>
      </c>
      <c r="B461" s="51">
        <v>40.0</v>
      </c>
      <c r="C461" s="51" t="s">
        <v>1714</v>
      </c>
      <c r="D461" s="335" t="s">
        <v>12940</v>
      </c>
      <c r="E461" s="343"/>
      <c r="F461" s="343"/>
      <c r="G461" s="343"/>
      <c r="H461" s="343"/>
      <c r="I461" s="343"/>
      <c r="J461" s="343">
        <v>4.0</v>
      </c>
      <c r="K461" s="343">
        <v>4.0</v>
      </c>
      <c r="L461" s="306"/>
    </row>
    <row r="462">
      <c r="A462" s="83" t="s">
        <v>12946</v>
      </c>
      <c r="B462" s="51">
        <v>40.0</v>
      </c>
      <c r="C462" s="51" t="s">
        <v>1714</v>
      </c>
      <c r="D462" s="335" t="s">
        <v>12950</v>
      </c>
      <c r="E462" s="343"/>
      <c r="F462" s="343"/>
      <c r="G462" s="343">
        <v>10.0</v>
      </c>
      <c r="H462" s="343"/>
      <c r="I462" s="343"/>
      <c r="J462" s="343"/>
      <c r="K462" s="343">
        <v>10.0</v>
      </c>
      <c r="L462" s="306"/>
    </row>
    <row r="463">
      <c r="A463" s="83" t="s">
        <v>12955</v>
      </c>
      <c r="B463" s="51">
        <v>40.0</v>
      </c>
      <c r="C463" s="51" t="s">
        <v>1714</v>
      </c>
      <c r="D463" s="335" t="s">
        <v>12957</v>
      </c>
      <c r="E463" s="343"/>
      <c r="F463" s="343">
        <v>4.0</v>
      </c>
      <c r="G463" s="343"/>
      <c r="H463" s="343"/>
      <c r="I463" s="343"/>
      <c r="J463" s="343"/>
      <c r="K463" s="343">
        <v>4.0</v>
      </c>
      <c r="L463" s="306"/>
    </row>
    <row r="464">
      <c r="A464" s="83"/>
      <c r="B464" s="51">
        <v>40.0</v>
      </c>
      <c r="C464" s="51"/>
      <c r="D464" s="335"/>
      <c r="E464" s="343"/>
      <c r="F464" s="343"/>
      <c r="G464" s="343"/>
      <c r="H464" s="343"/>
      <c r="I464" s="343"/>
      <c r="J464" s="343"/>
      <c r="K464" s="343"/>
      <c r="L464" s="306"/>
    </row>
    <row r="465">
      <c r="A465" s="83"/>
      <c r="B465" s="51">
        <v>40.0</v>
      </c>
      <c r="C465" s="51"/>
      <c r="D465" s="379" t="s">
        <v>3590</v>
      </c>
      <c r="E465" s="343">
        <v>14.0</v>
      </c>
      <c r="F465" s="343">
        <v>4.0</v>
      </c>
      <c r="G465" s="343">
        <v>22.0</v>
      </c>
      <c r="H465" s="343">
        <v>8.0</v>
      </c>
      <c r="I465" s="343"/>
      <c r="J465" s="343">
        <v>12.0</v>
      </c>
      <c r="K465" s="343">
        <v>60.0</v>
      </c>
      <c r="L465" s="306"/>
    </row>
    <row r="466">
      <c r="A466" s="83"/>
      <c r="B466" s="51"/>
      <c r="C466" s="51"/>
      <c r="D466" s="335"/>
      <c r="E466" s="343"/>
      <c r="F466" s="343"/>
      <c r="G466" s="343"/>
      <c r="H466" s="343"/>
      <c r="I466" s="343"/>
      <c r="J466" s="343"/>
      <c r="K466" s="343"/>
      <c r="L466" s="306"/>
    </row>
    <row r="467">
      <c r="A467" s="83"/>
      <c r="B467" s="51"/>
      <c r="C467" s="51"/>
      <c r="D467" s="379" t="s">
        <v>8596</v>
      </c>
      <c r="E467" s="343">
        <v>123.2</v>
      </c>
      <c r="F467" s="343">
        <v>18.4</v>
      </c>
      <c r="G467" s="343">
        <v>84.4</v>
      </c>
      <c r="H467" s="343">
        <v>30.4</v>
      </c>
      <c r="I467" s="343"/>
      <c r="J467" s="343">
        <v>43.6</v>
      </c>
      <c r="K467" s="343">
        <v>300.0</v>
      </c>
      <c r="L467" s="306"/>
    </row>
    <row r="468">
      <c r="A468" s="83"/>
      <c r="B468" s="51"/>
      <c r="C468" s="51"/>
      <c r="D468" s="335"/>
      <c r="E468" s="343"/>
      <c r="F468" s="343"/>
      <c r="G468" s="343"/>
      <c r="H468" s="343"/>
      <c r="I468" s="343"/>
      <c r="J468" s="343"/>
      <c r="K468" s="343"/>
      <c r="L468" s="306"/>
    </row>
    <row r="469">
      <c r="A469" s="83"/>
      <c r="B469" s="51"/>
      <c r="C469" s="51"/>
      <c r="D469" s="335"/>
      <c r="E469" s="343"/>
      <c r="F469" s="343"/>
      <c r="G469" s="343"/>
      <c r="H469" s="343"/>
      <c r="I469" s="343"/>
      <c r="J469" s="343"/>
      <c r="K469" s="343"/>
      <c r="L469" s="306"/>
    </row>
    <row r="470">
      <c r="A470" s="83"/>
      <c r="B470" s="51"/>
      <c r="C470" s="51"/>
      <c r="D470" s="335" t="s">
        <v>8617</v>
      </c>
      <c r="E470" s="343"/>
      <c r="F470" s="343"/>
      <c r="G470" s="343"/>
      <c r="H470" s="343"/>
      <c r="I470" s="343"/>
      <c r="J470" s="343"/>
      <c r="K470" s="343"/>
      <c r="L470" s="306"/>
    </row>
    <row r="471">
      <c r="A471" s="83"/>
      <c r="B471" s="51"/>
      <c r="C471" s="51"/>
      <c r="D471" s="335"/>
      <c r="E471" s="343"/>
      <c r="F471" s="343"/>
      <c r="G471" s="343"/>
      <c r="H471" s="343"/>
      <c r="I471" s="343"/>
      <c r="J471" s="343"/>
      <c r="K471" s="343"/>
      <c r="L471" s="306"/>
    </row>
    <row r="472">
      <c r="A472" s="83" t="s">
        <v>13004</v>
      </c>
      <c r="B472" s="51">
        <v>2.0</v>
      </c>
      <c r="C472" s="51" t="s">
        <v>1714</v>
      </c>
      <c r="D472" s="335" t="s">
        <v>13006</v>
      </c>
      <c r="E472" s="343">
        <v>4.0</v>
      </c>
      <c r="F472" s="343"/>
      <c r="G472" s="343"/>
      <c r="H472" s="343"/>
      <c r="I472" s="343"/>
      <c r="J472" s="343"/>
      <c r="K472" s="343">
        <v>4.0</v>
      </c>
      <c r="L472" s="306"/>
    </row>
    <row r="473">
      <c r="A473" s="83" t="s">
        <v>13013</v>
      </c>
      <c r="B473" s="51">
        <v>2.0</v>
      </c>
      <c r="C473" s="51" t="s">
        <v>1714</v>
      </c>
      <c r="D473" s="335" t="s">
        <v>13017</v>
      </c>
      <c r="E473" s="343">
        <v>4.0</v>
      </c>
      <c r="F473" s="343"/>
      <c r="G473" s="343"/>
      <c r="H473" s="343"/>
      <c r="I473" s="343"/>
      <c r="J473" s="343"/>
      <c r="K473" s="343">
        <v>4.0</v>
      </c>
      <c r="L473" s="306"/>
    </row>
    <row r="474">
      <c r="A474" s="83" t="s">
        <v>13022</v>
      </c>
      <c r="B474" s="51">
        <v>2.0</v>
      </c>
      <c r="C474" s="51" t="s">
        <v>1714</v>
      </c>
      <c r="D474" s="335" t="s">
        <v>13025</v>
      </c>
      <c r="E474" s="343">
        <v>4.0</v>
      </c>
      <c r="F474" s="343"/>
      <c r="G474" s="343"/>
      <c r="H474" s="343"/>
      <c r="I474" s="343"/>
      <c r="J474" s="343"/>
      <c r="K474" s="343">
        <v>4.0</v>
      </c>
      <c r="L474" s="306"/>
    </row>
    <row r="475">
      <c r="A475" s="83" t="s">
        <v>13036</v>
      </c>
      <c r="B475" s="51">
        <v>2.0</v>
      </c>
      <c r="C475" s="51" t="s">
        <v>1714</v>
      </c>
      <c r="D475" s="335" t="s">
        <v>13038</v>
      </c>
      <c r="E475" s="343">
        <v>4.0</v>
      </c>
      <c r="F475" s="343"/>
      <c r="G475" s="343"/>
      <c r="H475" s="343"/>
      <c r="I475" s="343"/>
      <c r="J475" s="343"/>
      <c r="K475" s="343">
        <v>4.0</v>
      </c>
      <c r="L475" s="306"/>
    </row>
    <row r="476">
      <c r="A476" s="83" t="s">
        <v>13045</v>
      </c>
      <c r="B476" s="51">
        <v>2.0</v>
      </c>
      <c r="C476" s="51" t="s">
        <v>1714</v>
      </c>
      <c r="D476" s="335" t="s">
        <v>13051</v>
      </c>
      <c r="E476" s="343"/>
      <c r="F476" s="343"/>
      <c r="G476" s="343">
        <v>4.0</v>
      </c>
      <c r="H476" s="343"/>
      <c r="I476" s="343"/>
      <c r="J476" s="343"/>
      <c r="K476" s="343">
        <v>4.0</v>
      </c>
      <c r="L476" s="306"/>
    </row>
    <row r="477">
      <c r="A477" s="83" t="s">
        <v>13065</v>
      </c>
      <c r="B477" s="51">
        <v>2.0</v>
      </c>
      <c r="C477" s="51" t="s">
        <v>1714</v>
      </c>
      <c r="D477" s="335" t="s">
        <v>13068</v>
      </c>
      <c r="E477" s="343"/>
      <c r="F477" s="343"/>
      <c r="G477" s="343"/>
      <c r="H477" s="343"/>
      <c r="I477" s="343"/>
      <c r="J477" s="343">
        <v>4.0</v>
      </c>
      <c r="K477" s="343">
        <v>4.0</v>
      </c>
      <c r="L477" s="306"/>
    </row>
    <row r="478">
      <c r="A478" s="83" t="s">
        <v>13074</v>
      </c>
      <c r="B478" s="51">
        <v>2.0</v>
      </c>
      <c r="C478" s="51" t="s">
        <v>1714</v>
      </c>
      <c r="D478" s="335" t="s">
        <v>13078</v>
      </c>
      <c r="E478" s="343"/>
      <c r="F478" s="343">
        <v>4.0</v>
      </c>
      <c r="G478" s="343"/>
      <c r="H478" s="343"/>
      <c r="I478" s="343"/>
      <c r="J478" s="343"/>
      <c r="K478" s="343">
        <v>4.0</v>
      </c>
      <c r="L478" s="306"/>
    </row>
    <row r="479">
      <c r="A479" s="83" t="s">
        <v>13084</v>
      </c>
      <c r="B479" s="51">
        <v>2.0</v>
      </c>
      <c r="C479" s="51" t="s">
        <v>1714</v>
      </c>
      <c r="D479" s="335" t="s">
        <v>13088</v>
      </c>
      <c r="E479" s="343"/>
      <c r="F479" s="343">
        <v>4.0</v>
      </c>
      <c r="G479" s="343"/>
      <c r="H479" s="343"/>
      <c r="I479" s="343"/>
      <c r="J479" s="343"/>
      <c r="K479" s="343">
        <v>4.0</v>
      </c>
      <c r="L479" s="306"/>
    </row>
    <row r="480">
      <c r="A480" s="83" t="s">
        <v>13093</v>
      </c>
      <c r="B480" s="51">
        <v>2.0</v>
      </c>
      <c r="C480" s="51" t="s">
        <v>1714</v>
      </c>
      <c r="D480" s="335" t="s">
        <v>13098</v>
      </c>
      <c r="E480" s="343"/>
      <c r="F480" s="343">
        <v>4.0</v>
      </c>
      <c r="G480" s="343"/>
      <c r="H480" s="343"/>
      <c r="I480" s="343"/>
      <c r="J480" s="343"/>
      <c r="K480" s="343">
        <v>4.0</v>
      </c>
      <c r="L480" s="306"/>
    </row>
    <row r="481" ht="15.75" customHeight="1">
      <c r="A481" s="154"/>
      <c r="B481" s="380"/>
      <c r="C481" s="380"/>
      <c r="D481" s="370"/>
      <c r="E481" s="355"/>
      <c r="F481" s="355"/>
      <c r="G481" s="355"/>
      <c r="H481" s="355"/>
      <c r="I481" s="355"/>
      <c r="J481" s="355"/>
      <c r="K481" s="355"/>
      <c r="L481" s="381"/>
    </row>
    <row r="482" ht="15.75" customHeight="1">
      <c r="A482" s="83"/>
      <c r="B482" s="51"/>
      <c r="C482" s="51"/>
      <c r="D482" s="335"/>
      <c r="E482" s="343"/>
      <c r="F482" s="343"/>
      <c r="G482" s="343"/>
      <c r="H482" s="343"/>
      <c r="I482" s="343"/>
      <c r="J482" s="343"/>
      <c r="K482" s="343"/>
      <c r="L482" s="306"/>
    </row>
    <row r="483">
      <c r="A483" s="83" t="s">
        <v>13119</v>
      </c>
      <c r="B483" s="51">
        <v>2.0</v>
      </c>
      <c r="C483" s="51" t="s">
        <v>1714</v>
      </c>
      <c r="D483" s="335" t="s">
        <v>13122</v>
      </c>
      <c r="E483" s="343">
        <v>8.0</v>
      </c>
      <c r="F483" s="343"/>
      <c r="G483" s="343"/>
      <c r="H483" s="343"/>
      <c r="I483" s="343"/>
      <c r="J483" s="343"/>
      <c r="K483" s="343">
        <v>8.0</v>
      </c>
      <c r="L483" s="306"/>
    </row>
    <row r="484">
      <c r="A484" s="83" t="s">
        <v>13127</v>
      </c>
      <c r="B484" s="51">
        <v>2.0</v>
      </c>
      <c r="C484" s="51" t="s">
        <v>1714</v>
      </c>
      <c r="D484" s="335" t="s">
        <v>13131</v>
      </c>
      <c r="E484" s="343">
        <v>8.0</v>
      </c>
      <c r="F484" s="343"/>
      <c r="G484" s="343"/>
      <c r="H484" s="343"/>
      <c r="I484" s="343"/>
      <c r="J484" s="343"/>
      <c r="K484" s="343">
        <v>8.0</v>
      </c>
      <c r="L484" s="306"/>
    </row>
    <row r="485">
      <c r="A485" s="83" t="s">
        <v>13142</v>
      </c>
      <c r="B485" s="51">
        <v>2.0</v>
      </c>
      <c r="C485" s="51" t="s">
        <v>1714</v>
      </c>
      <c r="D485" s="335" t="s">
        <v>13145</v>
      </c>
      <c r="E485" s="343">
        <v>8.0</v>
      </c>
      <c r="F485" s="343"/>
      <c r="G485" s="343"/>
      <c r="H485" s="343"/>
      <c r="I485" s="343"/>
      <c r="J485" s="343"/>
      <c r="K485" s="343">
        <v>8.0</v>
      </c>
      <c r="L485" s="306"/>
    </row>
    <row r="486">
      <c r="A486" s="83"/>
      <c r="B486" s="51">
        <v>2.0</v>
      </c>
      <c r="C486" s="51"/>
      <c r="D486" s="335"/>
      <c r="E486" s="343"/>
      <c r="F486" s="343"/>
      <c r="G486" s="343"/>
      <c r="H486" s="343"/>
      <c r="I486" s="343"/>
      <c r="J486" s="343"/>
      <c r="K486" s="343"/>
      <c r="L486" s="306"/>
    </row>
    <row r="487">
      <c r="A487" s="83"/>
      <c r="B487" s="51">
        <v>2.0</v>
      </c>
      <c r="C487" s="51"/>
      <c r="D487" s="379" t="s">
        <v>3590</v>
      </c>
      <c r="E487" s="343">
        <v>40.0</v>
      </c>
      <c r="F487" s="343">
        <v>12.0</v>
      </c>
      <c r="G487" s="343">
        <v>4.0</v>
      </c>
      <c r="H487" s="343"/>
      <c r="I487" s="343"/>
      <c r="J487" s="343">
        <v>4.0</v>
      </c>
      <c r="K487" s="343">
        <v>60.0</v>
      </c>
      <c r="L487" s="306"/>
    </row>
    <row r="488">
      <c r="A488" s="83"/>
      <c r="B488" s="51"/>
      <c r="C488" s="51"/>
      <c r="D488" s="335"/>
      <c r="E488" s="343"/>
      <c r="F488" s="343"/>
      <c r="G488" s="343"/>
      <c r="H488" s="343"/>
      <c r="I488" s="343"/>
      <c r="J488" s="343"/>
      <c r="K488" s="343"/>
      <c r="L488" s="306"/>
    </row>
    <row r="489">
      <c r="A489" s="83" t="s">
        <v>13187</v>
      </c>
      <c r="B489" s="51">
        <v>3.0</v>
      </c>
      <c r="C489" s="51"/>
      <c r="D489" s="335" t="s">
        <v>13192</v>
      </c>
      <c r="E489" s="343">
        <v>1.6</v>
      </c>
      <c r="F489" s="343"/>
      <c r="G489" s="343"/>
      <c r="H489" s="343"/>
      <c r="I489" s="343"/>
      <c r="J489" s="343"/>
      <c r="K489" s="343">
        <v>1.6</v>
      </c>
      <c r="L489" s="306"/>
    </row>
    <row r="490">
      <c r="A490" s="83" t="s">
        <v>13201</v>
      </c>
      <c r="B490" s="51">
        <v>3.0</v>
      </c>
      <c r="C490" s="51"/>
      <c r="D490" s="335" t="s">
        <v>13205</v>
      </c>
      <c r="E490" s="343">
        <v>2.0</v>
      </c>
      <c r="F490" s="343"/>
      <c r="G490" s="343"/>
      <c r="H490" s="343"/>
      <c r="I490" s="343"/>
      <c r="J490" s="343"/>
      <c r="K490" s="343">
        <v>2.0</v>
      </c>
      <c r="L490" s="306"/>
    </row>
    <row r="491">
      <c r="A491" s="83" t="s">
        <v>13215</v>
      </c>
      <c r="B491" s="51">
        <v>3.0</v>
      </c>
      <c r="C491" s="51"/>
      <c r="D491" s="335" t="s">
        <v>13219</v>
      </c>
      <c r="E491" s="343">
        <v>2.0</v>
      </c>
      <c r="F491" s="343"/>
      <c r="G491" s="343"/>
      <c r="H491" s="343"/>
      <c r="I491" s="343"/>
      <c r="J491" s="343"/>
      <c r="K491" s="343">
        <v>2.0</v>
      </c>
      <c r="L491" s="306"/>
    </row>
    <row r="492">
      <c r="A492" s="83" t="s">
        <v>13225</v>
      </c>
      <c r="B492" s="51">
        <v>3.0</v>
      </c>
      <c r="C492" s="51" t="s">
        <v>756</v>
      </c>
      <c r="D492" s="335" t="s">
        <v>13231</v>
      </c>
      <c r="E492" s="343"/>
      <c r="F492" s="343"/>
      <c r="G492" s="343"/>
      <c r="H492" s="343"/>
      <c r="I492" s="343"/>
      <c r="J492" s="343">
        <v>4.0</v>
      </c>
      <c r="K492" s="343">
        <v>4.0</v>
      </c>
      <c r="L492" s="306"/>
    </row>
    <row r="493">
      <c r="A493" s="83" t="s">
        <v>13236</v>
      </c>
      <c r="B493" s="51">
        <v>3.0</v>
      </c>
      <c r="C493" s="51"/>
      <c r="D493" s="335" t="s">
        <v>13240</v>
      </c>
      <c r="E493" s="343">
        <v>0.8</v>
      </c>
      <c r="F493" s="343"/>
      <c r="G493" s="343"/>
      <c r="H493" s="343"/>
      <c r="I493" s="343"/>
      <c r="J493" s="343"/>
      <c r="K493" s="343">
        <v>0.8</v>
      </c>
      <c r="L493" s="306"/>
    </row>
    <row r="494">
      <c r="A494" s="83" t="s">
        <v>13246</v>
      </c>
      <c r="B494" s="51">
        <v>3.0</v>
      </c>
      <c r="C494" s="51"/>
      <c r="D494" s="335" t="s">
        <v>13250</v>
      </c>
      <c r="E494" s="343"/>
      <c r="F494" s="343"/>
      <c r="G494" s="343"/>
      <c r="H494" s="343"/>
      <c r="I494" s="343"/>
      <c r="J494" s="343">
        <v>1.2</v>
      </c>
      <c r="K494" s="343">
        <v>1.2</v>
      </c>
      <c r="L494" s="306"/>
    </row>
    <row r="495">
      <c r="A495" s="83" t="s">
        <v>13261</v>
      </c>
      <c r="B495" s="51">
        <v>3.0</v>
      </c>
      <c r="C495" s="51"/>
      <c r="D495" s="335" t="s">
        <v>13265</v>
      </c>
      <c r="E495" s="343">
        <v>2.4</v>
      </c>
      <c r="F495" s="343"/>
      <c r="G495" s="343"/>
      <c r="H495" s="343"/>
      <c r="I495" s="343"/>
      <c r="J495" s="343"/>
      <c r="K495" s="343">
        <v>2.4</v>
      </c>
      <c r="L495" s="306"/>
    </row>
    <row r="496">
      <c r="A496" s="83" t="s">
        <v>13274</v>
      </c>
      <c r="B496" s="51">
        <v>3.0</v>
      </c>
      <c r="C496" s="51"/>
      <c r="D496" s="335" t="s">
        <v>13279</v>
      </c>
      <c r="E496" s="343">
        <v>2.0</v>
      </c>
      <c r="F496" s="343"/>
      <c r="G496" s="343"/>
      <c r="H496" s="343"/>
      <c r="I496" s="343"/>
      <c r="J496" s="343"/>
      <c r="K496" s="343">
        <v>2.0</v>
      </c>
      <c r="L496" s="306"/>
    </row>
    <row r="497">
      <c r="A497" s="83" t="s">
        <v>13289</v>
      </c>
      <c r="B497" s="51">
        <v>3.0</v>
      </c>
      <c r="C497" s="51"/>
      <c r="D497" s="335" t="s">
        <v>13293</v>
      </c>
      <c r="E497" s="343"/>
      <c r="F497" s="343">
        <v>4.0</v>
      </c>
      <c r="G497" s="343"/>
      <c r="H497" s="343"/>
      <c r="I497" s="343"/>
      <c r="J497" s="343"/>
      <c r="K497" s="343">
        <v>4.0</v>
      </c>
      <c r="L497" s="306"/>
    </row>
    <row r="498">
      <c r="A498" s="83" t="s">
        <v>13301</v>
      </c>
      <c r="B498" s="51">
        <v>3.0</v>
      </c>
      <c r="C498" s="51"/>
      <c r="D498" s="335" t="s">
        <v>13305</v>
      </c>
      <c r="E498" s="343"/>
      <c r="F498" s="343">
        <v>4.0</v>
      </c>
      <c r="G498" s="343"/>
      <c r="H498" s="343"/>
      <c r="I498" s="343"/>
      <c r="J498" s="343"/>
      <c r="K498" s="343">
        <v>4.0</v>
      </c>
      <c r="L498" s="306"/>
    </row>
    <row r="499">
      <c r="A499" s="83" t="s">
        <v>13314</v>
      </c>
      <c r="B499" s="51">
        <v>3.0</v>
      </c>
      <c r="C499" s="51"/>
      <c r="D499" s="335" t="s">
        <v>13318</v>
      </c>
      <c r="E499" s="343"/>
      <c r="F499" s="343">
        <v>4.0</v>
      </c>
      <c r="G499" s="343"/>
      <c r="H499" s="343"/>
      <c r="I499" s="343"/>
      <c r="J499" s="343"/>
      <c r="K499" s="343">
        <v>4.0</v>
      </c>
      <c r="L499" s="306"/>
    </row>
    <row r="500">
      <c r="A500" s="83" t="s">
        <v>13324</v>
      </c>
      <c r="B500" s="51">
        <v>3.0</v>
      </c>
      <c r="C500" s="51" t="s">
        <v>756</v>
      </c>
      <c r="D500" s="335" t="s">
        <v>13329</v>
      </c>
      <c r="E500" s="343"/>
      <c r="F500" s="343"/>
      <c r="G500" s="343"/>
      <c r="H500" s="343"/>
      <c r="I500" s="343"/>
      <c r="J500" s="343">
        <v>8.0</v>
      </c>
      <c r="K500" s="343">
        <v>8.0</v>
      </c>
      <c r="L500" s="306"/>
    </row>
    <row r="501">
      <c r="A501" s="83" t="s">
        <v>13336</v>
      </c>
      <c r="B501" s="51">
        <v>3.0</v>
      </c>
      <c r="C501" s="51"/>
      <c r="D501" s="335" t="s">
        <v>13343</v>
      </c>
      <c r="E501" s="343">
        <v>8.0</v>
      </c>
      <c r="F501" s="343"/>
      <c r="G501" s="343"/>
      <c r="H501" s="343"/>
      <c r="I501" s="343"/>
      <c r="J501" s="343"/>
      <c r="K501" s="343">
        <v>8.0</v>
      </c>
      <c r="L501" s="306"/>
    </row>
    <row r="502">
      <c r="A502" s="83" t="s">
        <v>13349</v>
      </c>
      <c r="B502" s="51">
        <v>3.0</v>
      </c>
      <c r="C502" s="51" t="s">
        <v>1714</v>
      </c>
      <c r="D502" s="335" t="s">
        <v>13353</v>
      </c>
      <c r="E502" s="343">
        <v>8.0</v>
      </c>
      <c r="F502" s="343"/>
      <c r="G502" s="343"/>
      <c r="H502" s="343"/>
      <c r="I502" s="343"/>
      <c r="J502" s="343"/>
      <c r="K502" s="343">
        <v>8.0</v>
      </c>
      <c r="L502" s="306"/>
    </row>
    <row r="503">
      <c r="A503" s="83" t="s">
        <v>13359</v>
      </c>
      <c r="B503" s="51">
        <v>3.0</v>
      </c>
      <c r="C503" s="51"/>
      <c r="D503" s="335" t="s">
        <v>13363</v>
      </c>
      <c r="E503" s="343"/>
      <c r="F503" s="343"/>
      <c r="G503" s="343"/>
      <c r="H503" s="343"/>
      <c r="I503" s="343"/>
      <c r="J503" s="343">
        <v>8.0</v>
      </c>
      <c r="K503" s="343">
        <v>8.0</v>
      </c>
      <c r="L503" s="306"/>
    </row>
    <row r="504">
      <c r="A504" s="83"/>
      <c r="B504" s="51">
        <v>3.0</v>
      </c>
      <c r="C504" s="51"/>
      <c r="D504" s="335"/>
      <c r="E504" s="343"/>
      <c r="F504" s="343"/>
      <c r="G504" s="343"/>
      <c r="H504" s="343"/>
      <c r="I504" s="343"/>
      <c r="J504" s="343"/>
      <c r="K504" s="343"/>
      <c r="L504" s="306"/>
    </row>
    <row r="505">
      <c r="A505" s="83"/>
      <c r="B505" s="51">
        <v>3.0</v>
      </c>
      <c r="C505" s="51"/>
      <c r="D505" s="379" t="s">
        <v>3590</v>
      </c>
      <c r="E505" s="343">
        <v>26.8</v>
      </c>
      <c r="F505" s="343">
        <v>12.0</v>
      </c>
      <c r="G505" s="343"/>
      <c r="H505" s="343"/>
      <c r="I505" s="343"/>
      <c r="J505" s="343">
        <v>21.2</v>
      </c>
      <c r="K505" s="343">
        <v>60.0</v>
      </c>
      <c r="L505" s="306"/>
    </row>
    <row r="506">
      <c r="A506" s="83"/>
      <c r="B506" s="51"/>
      <c r="C506" s="51"/>
      <c r="D506" s="335"/>
      <c r="E506" s="343"/>
      <c r="F506" s="343"/>
      <c r="G506" s="343"/>
      <c r="H506" s="343"/>
      <c r="I506" s="343"/>
      <c r="J506" s="343"/>
      <c r="K506" s="343"/>
      <c r="L506" s="306"/>
    </row>
    <row r="507">
      <c r="A507" s="83" t="s">
        <v>13407</v>
      </c>
      <c r="B507" s="51">
        <v>4.0</v>
      </c>
      <c r="C507" s="51" t="s">
        <v>756</v>
      </c>
      <c r="D507" s="335" t="s">
        <v>13410</v>
      </c>
      <c r="E507" s="343">
        <v>2.8</v>
      </c>
      <c r="F507" s="343"/>
      <c r="G507" s="343"/>
      <c r="H507" s="343"/>
      <c r="I507" s="343"/>
      <c r="J507" s="343"/>
      <c r="K507" s="343">
        <v>2.8</v>
      </c>
      <c r="L507" s="306"/>
    </row>
    <row r="508">
      <c r="A508" s="83" t="s">
        <v>13416</v>
      </c>
      <c r="B508" s="51">
        <v>4.0</v>
      </c>
      <c r="C508" s="51" t="s">
        <v>756</v>
      </c>
      <c r="D508" s="335" t="s">
        <v>13420</v>
      </c>
      <c r="E508" s="343">
        <v>2.8</v>
      </c>
      <c r="F508" s="343"/>
      <c r="G508" s="343"/>
      <c r="H508" s="343"/>
      <c r="I508" s="343"/>
      <c r="J508" s="343"/>
      <c r="K508" s="343">
        <v>2.8</v>
      </c>
      <c r="L508" s="306"/>
    </row>
    <row r="509">
      <c r="A509" s="83" t="s">
        <v>13426</v>
      </c>
      <c r="B509" s="51">
        <v>4.0</v>
      </c>
      <c r="C509" s="51" t="s">
        <v>1714</v>
      </c>
      <c r="D509" s="335" t="s">
        <v>13431</v>
      </c>
      <c r="E509" s="343">
        <v>3.2</v>
      </c>
      <c r="F509" s="343"/>
      <c r="G509" s="343"/>
      <c r="H509" s="343"/>
      <c r="I509" s="343"/>
      <c r="J509" s="343"/>
      <c r="K509" s="343">
        <v>3.2</v>
      </c>
      <c r="L509" s="306"/>
    </row>
    <row r="510">
      <c r="A510" s="83" t="s">
        <v>13439</v>
      </c>
      <c r="B510" s="51">
        <v>4.0</v>
      </c>
      <c r="C510" s="51"/>
      <c r="D510" s="335" t="s">
        <v>13442</v>
      </c>
      <c r="E510" s="343">
        <v>0.8</v>
      </c>
      <c r="F510" s="343"/>
      <c r="G510" s="343"/>
      <c r="H510" s="343"/>
      <c r="I510" s="343"/>
      <c r="J510" s="343"/>
      <c r="K510" s="343">
        <v>0.8</v>
      </c>
      <c r="L510" s="306"/>
    </row>
    <row r="511">
      <c r="A511" s="83" t="s">
        <v>13450</v>
      </c>
      <c r="B511" s="51">
        <v>4.0</v>
      </c>
      <c r="C511" s="51"/>
      <c r="D511" s="335" t="s">
        <v>13454</v>
      </c>
      <c r="E511" s="343">
        <v>0.8</v>
      </c>
      <c r="F511" s="343"/>
      <c r="G511" s="343"/>
      <c r="H511" s="343"/>
      <c r="I511" s="343"/>
      <c r="J511" s="343"/>
      <c r="K511" s="343">
        <v>0.8</v>
      </c>
      <c r="L511" s="306"/>
    </row>
    <row r="512">
      <c r="A512" s="83" t="s">
        <v>13461</v>
      </c>
      <c r="B512" s="51">
        <v>4.0</v>
      </c>
      <c r="C512" s="51"/>
      <c r="D512" s="335" t="s">
        <v>13465</v>
      </c>
      <c r="E512" s="343"/>
      <c r="F512" s="343"/>
      <c r="G512" s="343"/>
      <c r="H512" s="343"/>
      <c r="I512" s="343"/>
      <c r="J512" s="343">
        <v>1.6</v>
      </c>
      <c r="K512" s="343">
        <v>1.6</v>
      </c>
      <c r="L512" s="306"/>
    </row>
    <row r="513" ht="15.75" customHeight="1">
      <c r="A513" s="154"/>
      <c r="B513" s="380"/>
      <c r="C513" s="380"/>
      <c r="D513" s="370"/>
      <c r="E513" s="355"/>
      <c r="F513" s="355"/>
      <c r="G513" s="355"/>
      <c r="H513" s="355"/>
      <c r="I513" s="355"/>
      <c r="J513" s="355"/>
      <c r="K513" s="355"/>
      <c r="L513" s="381"/>
    </row>
    <row r="514" ht="15.75" customHeight="1">
      <c r="A514" s="83"/>
      <c r="B514" s="51"/>
      <c r="C514" s="51"/>
      <c r="D514" s="335"/>
      <c r="E514" s="343"/>
      <c r="F514" s="343"/>
      <c r="G514" s="343"/>
      <c r="H514" s="343"/>
      <c r="I514" s="343"/>
      <c r="J514" s="343"/>
      <c r="K514" s="343"/>
      <c r="L514" s="306"/>
    </row>
    <row r="515">
      <c r="A515" s="83" t="s">
        <v>13481</v>
      </c>
      <c r="B515" s="51">
        <v>4.0</v>
      </c>
      <c r="C515" s="51"/>
      <c r="D515" s="335" t="s">
        <v>13484</v>
      </c>
      <c r="E515" s="343">
        <v>2.4</v>
      </c>
      <c r="F515" s="343"/>
      <c r="G515" s="343"/>
      <c r="H515" s="343"/>
      <c r="I515" s="343"/>
      <c r="J515" s="343"/>
      <c r="K515" s="343">
        <v>2.4</v>
      </c>
      <c r="L515" s="306"/>
    </row>
    <row r="516">
      <c r="A516" s="83" t="s">
        <v>13491</v>
      </c>
      <c r="B516" s="51">
        <v>4.0</v>
      </c>
      <c r="C516" s="51"/>
      <c r="D516" s="335" t="s">
        <v>13494</v>
      </c>
      <c r="E516" s="343">
        <v>1.6</v>
      </c>
      <c r="F516" s="343"/>
      <c r="G516" s="343"/>
      <c r="H516" s="343"/>
      <c r="I516" s="343"/>
      <c r="J516" s="343"/>
      <c r="K516" s="343">
        <v>1.6</v>
      </c>
      <c r="L516" s="306"/>
    </row>
    <row r="517">
      <c r="A517" s="83" t="s">
        <v>13498</v>
      </c>
      <c r="B517" s="51">
        <v>4.0</v>
      </c>
      <c r="C517" s="51"/>
      <c r="D517" s="335" t="s">
        <v>13503</v>
      </c>
      <c r="E517" s="343"/>
      <c r="F517" s="343">
        <v>4.0</v>
      </c>
      <c r="G517" s="343"/>
      <c r="H517" s="343"/>
      <c r="I517" s="343"/>
      <c r="J517" s="343"/>
      <c r="K517" s="343">
        <v>4.0</v>
      </c>
      <c r="L517" s="306"/>
    </row>
    <row r="518">
      <c r="A518" s="83" t="s">
        <v>13520</v>
      </c>
      <c r="B518" s="51">
        <v>4.0</v>
      </c>
      <c r="C518" s="51"/>
      <c r="D518" s="335" t="s">
        <v>13522</v>
      </c>
      <c r="E518" s="343"/>
      <c r="F518" s="343">
        <v>4.0</v>
      </c>
      <c r="G518" s="343"/>
      <c r="H518" s="343"/>
      <c r="I518" s="343"/>
      <c r="J518" s="343"/>
      <c r="K518" s="343">
        <v>4.0</v>
      </c>
      <c r="L518" s="306"/>
    </row>
    <row r="519">
      <c r="A519" s="83" t="s">
        <v>13528</v>
      </c>
      <c r="B519" s="51">
        <v>4.0</v>
      </c>
      <c r="C519" s="51"/>
      <c r="D519" s="335" t="s">
        <v>13530</v>
      </c>
      <c r="E519" s="343"/>
      <c r="F519" s="343">
        <v>4.0</v>
      </c>
      <c r="G519" s="343"/>
      <c r="H519" s="343"/>
      <c r="I519" s="343"/>
      <c r="J519" s="343"/>
      <c r="K519" s="343">
        <v>4.0</v>
      </c>
      <c r="L519" s="306"/>
    </row>
    <row r="520">
      <c r="A520" s="83" t="s">
        <v>13534</v>
      </c>
      <c r="B520" s="51">
        <v>4.0</v>
      </c>
      <c r="C520" s="51"/>
      <c r="D520" s="335" t="s">
        <v>13537</v>
      </c>
      <c r="E520" s="343">
        <v>8.0</v>
      </c>
      <c r="F520" s="343"/>
      <c r="G520" s="343"/>
      <c r="H520" s="343"/>
      <c r="I520" s="343"/>
      <c r="J520" s="343"/>
      <c r="K520" s="343">
        <v>8.0</v>
      </c>
      <c r="L520" s="306"/>
    </row>
    <row r="521">
      <c r="A521" s="83" t="s">
        <v>13541</v>
      </c>
      <c r="B521" s="51">
        <v>4.0</v>
      </c>
      <c r="C521" s="51" t="s">
        <v>756</v>
      </c>
      <c r="D521" s="335" t="s">
        <v>13543</v>
      </c>
      <c r="E521" s="343">
        <v>8.0</v>
      </c>
      <c r="F521" s="343"/>
      <c r="G521" s="343"/>
      <c r="H521" s="343"/>
      <c r="I521" s="343"/>
      <c r="J521" s="343"/>
      <c r="K521" s="343">
        <v>8.0</v>
      </c>
      <c r="L521" s="306"/>
    </row>
    <row r="522">
      <c r="A522" s="83" t="s">
        <v>13549</v>
      </c>
      <c r="B522" s="51">
        <v>4.0</v>
      </c>
      <c r="C522" s="51" t="s">
        <v>756</v>
      </c>
      <c r="D522" s="335" t="s">
        <v>13553</v>
      </c>
      <c r="E522" s="343"/>
      <c r="F522" s="343"/>
      <c r="G522" s="343"/>
      <c r="H522" s="343"/>
      <c r="I522" s="343"/>
      <c r="J522" s="343">
        <v>8.0</v>
      </c>
      <c r="K522" s="343">
        <v>8.0</v>
      </c>
      <c r="L522" s="306"/>
    </row>
    <row r="523">
      <c r="A523" s="83" t="s">
        <v>13560</v>
      </c>
      <c r="B523" s="51">
        <v>4.0</v>
      </c>
      <c r="C523" s="51" t="s">
        <v>756</v>
      </c>
      <c r="D523" s="335" t="s">
        <v>13563</v>
      </c>
      <c r="E523" s="343"/>
      <c r="F523" s="343"/>
      <c r="G523" s="343"/>
      <c r="H523" s="343"/>
      <c r="I523" s="343"/>
      <c r="J523" s="343">
        <v>8.0</v>
      </c>
      <c r="K523" s="343">
        <v>8.0</v>
      </c>
      <c r="L523" s="306"/>
    </row>
    <row r="524">
      <c r="A524" s="83"/>
      <c r="B524" s="51">
        <v>4.0</v>
      </c>
      <c r="C524" s="51"/>
      <c r="D524" s="335"/>
      <c r="E524" s="343"/>
      <c r="F524" s="343"/>
      <c r="G524" s="343"/>
      <c r="H524" s="343"/>
      <c r="I524" s="343"/>
      <c r="J524" s="343"/>
      <c r="K524" s="343"/>
      <c r="L524" s="306"/>
    </row>
    <row r="525">
      <c r="A525" s="83"/>
      <c r="B525" s="51">
        <v>4.0</v>
      </c>
      <c r="C525" s="51"/>
      <c r="D525" s="379" t="s">
        <v>3590</v>
      </c>
      <c r="E525" s="343">
        <v>30.4</v>
      </c>
      <c r="F525" s="343">
        <v>12.0</v>
      </c>
      <c r="G525" s="343"/>
      <c r="H525" s="343"/>
      <c r="I525" s="343"/>
      <c r="J525" s="343">
        <v>17.6</v>
      </c>
      <c r="K525" s="343">
        <v>60.0</v>
      </c>
      <c r="L525" s="306"/>
    </row>
    <row r="526">
      <c r="A526" s="83"/>
      <c r="B526" s="51"/>
      <c r="C526" s="51"/>
      <c r="D526" s="335"/>
      <c r="E526" s="343"/>
      <c r="F526" s="343"/>
      <c r="G526" s="343"/>
      <c r="H526" s="343"/>
      <c r="I526" s="343"/>
      <c r="J526" s="343"/>
      <c r="K526" s="343"/>
      <c r="L526" s="306"/>
    </row>
    <row r="527">
      <c r="A527" s="83" t="s">
        <v>13591</v>
      </c>
      <c r="B527" s="51">
        <v>17.0</v>
      </c>
      <c r="C527" s="51" t="s">
        <v>1714</v>
      </c>
      <c r="D527" s="335" t="s">
        <v>13595</v>
      </c>
      <c r="E527" s="343"/>
      <c r="F527" s="343"/>
      <c r="G527" s="343">
        <v>2.0</v>
      </c>
      <c r="H527" s="343"/>
      <c r="I527" s="343"/>
      <c r="J527" s="343"/>
      <c r="K527" s="343">
        <v>2.0</v>
      </c>
      <c r="L527" s="306"/>
    </row>
    <row r="528">
      <c r="A528" s="83" t="s">
        <v>13602</v>
      </c>
      <c r="B528" s="51">
        <v>17.0</v>
      </c>
      <c r="C528" s="51" t="s">
        <v>1714</v>
      </c>
      <c r="D528" s="335" t="s">
        <v>13605</v>
      </c>
      <c r="E528" s="343"/>
      <c r="F528" s="343"/>
      <c r="G528" s="343">
        <v>4.0</v>
      </c>
      <c r="H528" s="343"/>
      <c r="I528" s="343"/>
      <c r="J528" s="343"/>
      <c r="K528" s="343">
        <v>4.0</v>
      </c>
      <c r="L528" s="306"/>
    </row>
    <row r="529">
      <c r="A529" s="83" t="s">
        <v>13612</v>
      </c>
      <c r="B529" s="51">
        <v>17.0</v>
      </c>
      <c r="C529" s="51" t="s">
        <v>1714</v>
      </c>
      <c r="D529" s="335" t="s">
        <v>13616</v>
      </c>
      <c r="E529" s="343"/>
      <c r="F529" s="343"/>
      <c r="G529" s="343">
        <v>4.0</v>
      </c>
      <c r="H529" s="343"/>
      <c r="I529" s="343"/>
      <c r="J529" s="343"/>
      <c r="K529" s="343">
        <v>4.0</v>
      </c>
      <c r="L529" s="306"/>
    </row>
    <row r="530">
      <c r="A530" s="83" t="s">
        <v>13617</v>
      </c>
      <c r="B530" s="51">
        <v>17.0</v>
      </c>
      <c r="C530" s="51" t="s">
        <v>1714</v>
      </c>
      <c r="D530" s="335" t="s">
        <v>13619</v>
      </c>
      <c r="E530" s="343"/>
      <c r="F530" s="343"/>
      <c r="G530" s="343"/>
      <c r="H530" s="343"/>
      <c r="I530" s="343"/>
      <c r="J530" s="343">
        <v>2.0</v>
      </c>
      <c r="K530" s="343">
        <v>2.0</v>
      </c>
      <c r="L530" s="306"/>
    </row>
    <row r="531">
      <c r="A531" s="83" t="s">
        <v>13624</v>
      </c>
      <c r="B531" s="51">
        <v>17.0</v>
      </c>
      <c r="C531" s="51" t="s">
        <v>1714</v>
      </c>
      <c r="D531" s="335" t="s">
        <v>13625</v>
      </c>
      <c r="E531" s="343"/>
      <c r="F531" s="343"/>
      <c r="G531" s="343"/>
      <c r="H531" s="343">
        <v>2.0</v>
      </c>
      <c r="I531" s="343"/>
      <c r="J531" s="343"/>
      <c r="K531" s="343">
        <v>2.0</v>
      </c>
      <c r="L531" s="306"/>
    </row>
    <row r="532">
      <c r="A532" s="83" t="s">
        <v>13629</v>
      </c>
      <c r="B532" s="51">
        <v>17.0</v>
      </c>
      <c r="C532" s="51" t="s">
        <v>1714</v>
      </c>
      <c r="D532" s="335" t="s">
        <v>13632</v>
      </c>
      <c r="E532" s="343"/>
      <c r="F532" s="343"/>
      <c r="G532" s="343"/>
      <c r="H532" s="343"/>
      <c r="I532" s="343"/>
      <c r="J532" s="343">
        <v>2.0</v>
      </c>
      <c r="K532" s="343">
        <v>2.0</v>
      </c>
      <c r="L532" s="306"/>
    </row>
    <row r="533">
      <c r="A533" s="83" t="s">
        <v>13640</v>
      </c>
      <c r="B533" s="51">
        <v>17.0</v>
      </c>
      <c r="C533" s="51" t="s">
        <v>1714</v>
      </c>
      <c r="D533" s="335" t="s">
        <v>13642</v>
      </c>
      <c r="E533" s="343"/>
      <c r="F533" s="343"/>
      <c r="G533" s="343"/>
      <c r="H533" s="343"/>
      <c r="I533" s="343"/>
      <c r="J533" s="343">
        <v>4.0</v>
      </c>
      <c r="K533" s="343">
        <v>4.0</v>
      </c>
      <c r="L533" s="306"/>
    </row>
    <row r="534">
      <c r="A534" s="83" t="s">
        <v>13648</v>
      </c>
      <c r="B534" s="51">
        <v>17.0</v>
      </c>
      <c r="C534" s="51" t="s">
        <v>1714</v>
      </c>
      <c r="D534" s="335" t="s">
        <v>13651</v>
      </c>
      <c r="E534" s="343"/>
      <c r="F534" s="343">
        <v>4.0</v>
      </c>
      <c r="G534" s="343"/>
      <c r="H534" s="343"/>
      <c r="I534" s="343"/>
      <c r="J534" s="343"/>
      <c r="K534" s="343">
        <v>4.0</v>
      </c>
      <c r="L534" s="306"/>
    </row>
    <row r="535">
      <c r="A535" s="83" t="s">
        <v>13656</v>
      </c>
      <c r="B535" s="51">
        <v>17.0</v>
      </c>
      <c r="C535" s="51" t="s">
        <v>1714</v>
      </c>
      <c r="D535" s="335" t="s">
        <v>13659</v>
      </c>
      <c r="E535" s="343"/>
      <c r="F535" s="343">
        <v>4.0</v>
      </c>
      <c r="G535" s="343"/>
      <c r="H535" s="343"/>
      <c r="I535" s="343"/>
      <c r="J535" s="343"/>
      <c r="K535" s="343">
        <v>4.0</v>
      </c>
      <c r="L535" s="306"/>
    </row>
    <row r="536">
      <c r="A536" s="83" t="s">
        <v>13664</v>
      </c>
      <c r="B536" s="51">
        <v>17.0</v>
      </c>
      <c r="C536" s="51" t="s">
        <v>1714</v>
      </c>
      <c r="D536" s="335" t="s">
        <v>13667</v>
      </c>
      <c r="E536" s="343"/>
      <c r="F536" s="343">
        <v>4.0</v>
      </c>
      <c r="G536" s="343"/>
      <c r="H536" s="343"/>
      <c r="I536" s="343"/>
      <c r="J536" s="343"/>
      <c r="K536" s="343">
        <v>4.0</v>
      </c>
      <c r="L536" s="306"/>
    </row>
    <row r="537">
      <c r="A537" s="83" t="s">
        <v>13683</v>
      </c>
      <c r="B537" s="51">
        <v>17.0</v>
      </c>
      <c r="C537" s="51" t="s">
        <v>719</v>
      </c>
      <c r="D537" s="335" t="s">
        <v>13688</v>
      </c>
      <c r="E537" s="343"/>
      <c r="F537" s="343"/>
      <c r="G537" s="343">
        <v>8.0</v>
      </c>
      <c r="H537" s="343"/>
      <c r="I537" s="343"/>
      <c r="J537" s="343"/>
      <c r="K537" s="343">
        <v>8.0</v>
      </c>
      <c r="L537" s="306"/>
    </row>
    <row r="538">
      <c r="A538" s="83" t="s">
        <v>13691</v>
      </c>
      <c r="B538" s="51">
        <v>17.0</v>
      </c>
      <c r="C538" s="51" t="s">
        <v>719</v>
      </c>
      <c r="D538" s="335" t="s">
        <v>13695</v>
      </c>
      <c r="E538" s="343"/>
      <c r="F538" s="343"/>
      <c r="G538" s="343">
        <v>6.0</v>
      </c>
      <c r="H538" s="343"/>
      <c r="I538" s="343"/>
      <c r="J538" s="343"/>
      <c r="K538" s="343">
        <v>6.0</v>
      </c>
      <c r="L538" s="306"/>
    </row>
    <row r="539">
      <c r="A539" s="83" t="s">
        <v>13700</v>
      </c>
      <c r="B539" s="51">
        <v>17.0</v>
      </c>
      <c r="C539" s="51" t="s">
        <v>719</v>
      </c>
      <c r="D539" s="335" t="s">
        <v>13703</v>
      </c>
      <c r="E539" s="343"/>
      <c r="F539" s="343"/>
      <c r="G539" s="343">
        <v>8.0</v>
      </c>
      <c r="H539" s="343"/>
      <c r="I539" s="343"/>
      <c r="J539" s="343"/>
      <c r="K539" s="343">
        <v>8.0</v>
      </c>
      <c r="L539" s="306"/>
    </row>
    <row r="540">
      <c r="A540" s="83" t="s">
        <v>13705</v>
      </c>
      <c r="B540" s="51">
        <v>17.0</v>
      </c>
      <c r="C540" s="51"/>
      <c r="D540" s="335" t="s">
        <v>13708</v>
      </c>
      <c r="E540" s="343">
        <v>6.0</v>
      </c>
      <c r="F540" s="343"/>
      <c r="G540" s="343"/>
      <c r="H540" s="343"/>
      <c r="I540" s="343"/>
      <c r="J540" s="343"/>
      <c r="K540" s="343">
        <v>6.0</v>
      </c>
      <c r="L540" s="306"/>
    </row>
    <row r="541">
      <c r="A541" s="83"/>
      <c r="B541" s="51">
        <v>17.0</v>
      </c>
      <c r="C541" s="51"/>
      <c r="D541" s="335"/>
      <c r="E541" s="343"/>
      <c r="F541" s="343"/>
      <c r="G541" s="343"/>
      <c r="H541" s="343"/>
      <c r="I541" s="343"/>
      <c r="J541" s="343"/>
      <c r="K541" s="343"/>
      <c r="L541" s="306"/>
    </row>
    <row r="542">
      <c r="A542" s="83"/>
      <c r="B542" s="51">
        <v>17.0</v>
      </c>
      <c r="C542" s="51"/>
      <c r="D542" s="379" t="s">
        <v>3590</v>
      </c>
      <c r="E542" s="343">
        <v>6.0</v>
      </c>
      <c r="F542" s="343">
        <v>12.0</v>
      </c>
      <c r="G542" s="343">
        <v>32.0</v>
      </c>
      <c r="H542" s="343">
        <v>2.0</v>
      </c>
      <c r="I542" s="343"/>
      <c r="J542" s="343">
        <v>8.0</v>
      </c>
      <c r="K542" s="343">
        <v>60.0</v>
      </c>
      <c r="L542" s="306"/>
    </row>
    <row r="543" ht="15.75" customHeight="1">
      <c r="A543" s="154"/>
      <c r="B543" s="380"/>
      <c r="C543" s="380"/>
      <c r="D543" s="370"/>
      <c r="E543" s="355"/>
      <c r="F543" s="355"/>
      <c r="G543" s="355"/>
      <c r="H543" s="355"/>
      <c r="I543" s="355"/>
      <c r="J543" s="355"/>
      <c r="K543" s="355"/>
      <c r="L543" s="381"/>
    </row>
    <row r="544" ht="15.75" customHeight="1">
      <c r="A544" s="83"/>
      <c r="B544" s="51"/>
      <c r="C544" s="51"/>
      <c r="D544" s="335"/>
      <c r="E544" s="343"/>
      <c r="F544" s="343"/>
      <c r="G544" s="343"/>
      <c r="H544" s="343"/>
      <c r="I544" s="343"/>
      <c r="J544" s="343"/>
      <c r="K544" s="343"/>
      <c r="L544" s="306"/>
    </row>
    <row r="545">
      <c r="A545" s="83" t="s">
        <v>13742</v>
      </c>
      <c r="B545" s="51">
        <v>18.0</v>
      </c>
      <c r="C545" s="51" t="s">
        <v>1714</v>
      </c>
      <c r="D545" s="335" t="s">
        <v>13746</v>
      </c>
      <c r="E545" s="343"/>
      <c r="F545" s="343"/>
      <c r="G545" s="343"/>
      <c r="H545" s="343"/>
      <c r="I545" s="343"/>
      <c r="J545" s="343">
        <v>4.0</v>
      </c>
      <c r="K545" s="343">
        <v>4.0</v>
      </c>
      <c r="L545" s="306"/>
    </row>
    <row r="546">
      <c r="A546" s="83" t="s">
        <v>13761</v>
      </c>
      <c r="B546" s="51">
        <v>18.0</v>
      </c>
      <c r="C546" s="51" t="s">
        <v>1714</v>
      </c>
      <c r="D546" s="335" t="s">
        <v>13765</v>
      </c>
      <c r="E546" s="343"/>
      <c r="F546" s="343"/>
      <c r="G546" s="343"/>
      <c r="H546" s="343"/>
      <c r="I546" s="343"/>
      <c r="J546" s="343">
        <v>4.0</v>
      </c>
      <c r="K546" s="343">
        <v>4.0</v>
      </c>
      <c r="L546" s="306"/>
    </row>
    <row r="547">
      <c r="A547" s="83" t="s">
        <v>13770</v>
      </c>
      <c r="B547" s="51">
        <v>18.0</v>
      </c>
      <c r="C547" s="51" t="s">
        <v>1714</v>
      </c>
      <c r="D547" s="335" t="s">
        <v>13774</v>
      </c>
      <c r="E547" s="343"/>
      <c r="F547" s="343"/>
      <c r="G547" s="343">
        <v>4.0</v>
      </c>
      <c r="H547" s="343"/>
      <c r="I547" s="343"/>
      <c r="J547" s="343"/>
      <c r="K547" s="343">
        <v>4.0</v>
      </c>
      <c r="L547" s="306"/>
    </row>
    <row r="548">
      <c r="A548" s="83" t="s">
        <v>13780</v>
      </c>
      <c r="B548" s="51">
        <v>18.0</v>
      </c>
      <c r="C548" s="51" t="s">
        <v>1714</v>
      </c>
      <c r="D548" s="335" t="s">
        <v>13783</v>
      </c>
      <c r="E548" s="343"/>
      <c r="F548" s="343"/>
      <c r="G548" s="343"/>
      <c r="H548" s="343"/>
      <c r="I548" s="343"/>
      <c r="J548" s="343">
        <v>4.0</v>
      </c>
      <c r="K548" s="343">
        <v>4.0</v>
      </c>
      <c r="L548" s="306"/>
    </row>
    <row r="549">
      <c r="A549" s="83" t="s">
        <v>13797</v>
      </c>
      <c r="B549" s="51">
        <v>18.0</v>
      </c>
      <c r="C549" s="51" t="s">
        <v>1714</v>
      </c>
      <c r="D549" s="335" t="s">
        <v>13800</v>
      </c>
      <c r="E549" s="343"/>
      <c r="F549" s="343"/>
      <c r="G549" s="343"/>
      <c r="H549" s="343">
        <v>4.0</v>
      </c>
      <c r="I549" s="343"/>
      <c r="J549" s="343"/>
      <c r="K549" s="343">
        <v>4.0</v>
      </c>
      <c r="L549" s="306"/>
    </row>
    <row r="550">
      <c r="A550" s="83" t="s">
        <v>13803</v>
      </c>
      <c r="B550" s="51">
        <v>18.0</v>
      </c>
      <c r="C550" s="51" t="s">
        <v>1714</v>
      </c>
      <c r="D550" s="335" t="s">
        <v>13805</v>
      </c>
      <c r="E550" s="343"/>
      <c r="F550" s="343">
        <v>4.0</v>
      </c>
      <c r="G550" s="343"/>
      <c r="H550" s="343"/>
      <c r="I550" s="343"/>
      <c r="J550" s="343"/>
      <c r="K550" s="343">
        <v>4.0</v>
      </c>
      <c r="L550" s="306"/>
    </row>
    <row r="551">
      <c r="A551" s="83" t="s">
        <v>13811</v>
      </c>
      <c r="B551" s="51">
        <v>18.0</v>
      </c>
      <c r="C551" s="51" t="s">
        <v>1714</v>
      </c>
      <c r="D551" s="335" t="s">
        <v>13814</v>
      </c>
      <c r="E551" s="343"/>
      <c r="F551" s="343">
        <v>4.0</v>
      </c>
      <c r="G551" s="343"/>
      <c r="H551" s="343"/>
      <c r="I551" s="343"/>
      <c r="J551" s="343"/>
      <c r="K551" s="343">
        <v>4.0</v>
      </c>
      <c r="L551" s="306"/>
    </row>
    <row r="552">
      <c r="A552" s="83" t="s">
        <v>13822</v>
      </c>
      <c r="B552" s="51">
        <v>18.0</v>
      </c>
      <c r="C552" s="51" t="s">
        <v>1714</v>
      </c>
      <c r="D552" s="335" t="s">
        <v>13824</v>
      </c>
      <c r="E552" s="343"/>
      <c r="F552" s="343">
        <v>4.0</v>
      </c>
      <c r="G552" s="343"/>
      <c r="H552" s="343"/>
      <c r="I552" s="343"/>
      <c r="J552" s="343"/>
      <c r="K552" s="343">
        <v>4.0</v>
      </c>
      <c r="L552" s="306"/>
    </row>
    <row r="553">
      <c r="A553" s="83" t="s">
        <v>13830</v>
      </c>
      <c r="B553" s="51">
        <v>18.0</v>
      </c>
      <c r="C553" s="51"/>
      <c r="D553" s="335" t="s">
        <v>13833</v>
      </c>
      <c r="E553" s="343"/>
      <c r="F553" s="343"/>
      <c r="G553" s="343">
        <v>8.0</v>
      </c>
      <c r="H553" s="343"/>
      <c r="I553" s="343"/>
      <c r="J553" s="343"/>
      <c r="K553" s="343">
        <v>8.0</v>
      </c>
      <c r="L553" s="306"/>
    </row>
    <row r="554">
      <c r="A554" s="83" t="s">
        <v>13836</v>
      </c>
      <c r="B554" s="51">
        <v>18.0</v>
      </c>
      <c r="C554" s="51"/>
      <c r="D554" s="335" t="s">
        <v>13839</v>
      </c>
      <c r="E554" s="343">
        <v>8.0</v>
      </c>
      <c r="F554" s="343"/>
      <c r="G554" s="343"/>
      <c r="H554" s="343"/>
      <c r="I554" s="343"/>
      <c r="J554" s="343"/>
      <c r="K554" s="343">
        <v>8.0</v>
      </c>
      <c r="L554" s="306"/>
    </row>
    <row r="555">
      <c r="A555" s="83" t="s">
        <v>13856</v>
      </c>
      <c r="B555" s="51">
        <v>18.0</v>
      </c>
      <c r="C555" s="51"/>
      <c r="D555" s="335" t="s">
        <v>13859</v>
      </c>
      <c r="E555" s="343">
        <v>6.0</v>
      </c>
      <c r="F555" s="343"/>
      <c r="G555" s="343"/>
      <c r="H555" s="343"/>
      <c r="I555" s="343"/>
      <c r="J555" s="343"/>
      <c r="K555" s="343">
        <v>6.0</v>
      </c>
      <c r="L555" s="306"/>
    </row>
    <row r="556">
      <c r="A556" s="83" t="s">
        <v>13865</v>
      </c>
      <c r="B556" s="51">
        <v>18.0</v>
      </c>
      <c r="C556" s="51"/>
      <c r="D556" s="335" t="s">
        <v>13868</v>
      </c>
      <c r="E556" s="343">
        <v>6.0</v>
      </c>
      <c r="F556" s="343"/>
      <c r="G556" s="343"/>
      <c r="H556" s="343"/>
      <c r="I556" s="343"/>
      <c r="J556" s="343"/>
      <c r="K556" s="343">
        <v>6.0</v>
      </c>
      <c r="L556" s="306"/>
    </row>
    <row r="557">
      <c r="A557" s="83"/>
      <c r="B557" s="51">
        <v>18.0</v>
      </c>
      <c r="C557" s="51"/>
      <c r="D557" s="335"/>
      <c r="E557" s="343"/>
      <c r="F557" s="343"/>
      <c r="G557" s="343"/>
      <c r="H557" s="343"/>
      <c r="I557" s="343"/>
      <c r="J557" s="343"/>
      <c r="K557" s="343"/>
      <c r="L557" s="306"/>
    </row>
    <row r="558">
      <c r="A558" s="83"/>
      <c r="B558" s="51">
        <v>18.0</v>
      </c>
      <c r="C558" s="51"/>
      <c r="D558" s="379" t="s">
        <v>3590</v>
      </c>
      <c r="E558" s="343">
        <v>20.0</v>
      </c>
      <c r="F558" s="343">
        <v>12.0</v>
      </c>
      <c r="G558" s="343">
        <v>12.0</v>
      </c>
      <c r="H558" s="343">
        <v>4.0</v>
      </c>
      <c r="I558" s="343"/>
      <c r="J558" s="343">
        <v>12.0</v>
      </c>
      <c r="K558" s="343">
        <v>60.0</v>
      </c>
      <c r="L558" s="306"/>
    </row>
    <row r="559">
      <c r="A559" s="83"/>
      <c r="B559" s="51"/>
      <c r="C559" s="51"/>
      <c r="D559" s="335"/>
      <c r="E559" s="343"/>
      <c r="F559" s="343"/>
      <c r="G559" s="343"/>
      <c r="H559" s="343"/>
      <c r="I559" s="343"/>
      <c r="J559" s="343"/>
      <c r="K559" s="343"/>
      <c r="L559" s="306"/>
    </row>
    <row r="560">
      <c r="A560" s="83" t="s">
        <v>13894</v>
      </c>
      <c r="B560" s="51">
        <v>19.0</v>
      </c>
      <c r="C560" s="51" t="s">
        <v>1714</v>
      </c>
      <c r="D560" s="335" t="s">
        <v>13897</v>
      </c>
      <c r="E560" s="343"/>
      <c r="F560" s="343"/>
      <c r="G560" s="343"/>
      <c r="H560" s="343"/>
      <c r="I560" s="343"/>
      <c r="J560" s="343">
        <v>4.0</v>
      </c>
      <c r="K560" s="343">
        <v>4.0</v>
      </c>
      <c r="L560" s="306"/>
    </row>
    <row r="561">
      <c r="A561" s="83" t="s">
        <v>13910</v>
      </c>
      <c r="B561" s="51">
        <v>19.0</v>
      </c>
      <c r="C561" s="51" t="s">
        <v>1714</v>
      </c>
      <c r="D561" s="335" t="s">
        <v>13913</v>
      </c>
      <c r="E561" s="343"/>
      <c r="F561" s="343"/>
      <c r="G561" s="343"/>
      <c r="H561" s="343"/>
      <c r="I561" s="343"/>
      <c r="J561" s="343">
        <v>4.0</v>
      </c>
      <c r="K561" s="343">
        <v>4.0</v>
      </c>
      <c r="L561" s="306"/>
    </row>
    <row r="562">
      <c r="A562" s="83" t="s">
        <v>13924</v>
      </c>
      <c r="B562" s="51">
        <v>19.0</v>
      </c>
      <c r="C562" s="51" t="s">
        <v>1714</v>
      </c>
      <c r="D562" s="335" t="s">
        <v>13926</v>
      </c>
      <c r="E562" s="343">
        <v>4.0</v>
      </c>
      <c r="F562" s="343"/>
      <c r="G562" s="343"/>
      <c r="H562" s="343"/>
      <c r="I562" s="343"/>
      <c r="J562" s="343"/>
      <c r="K562" s="343">
        <v>4.0</v>
      </c>
      <c r="L562" s="306"/>
    </row>
    <row r="563">
      <c r="A563" s="83" t="s">
        <v>13934</v>
      </c>
      <c r="B563" s="51">
        <v>19.0</v>
      </c>
      <c r="C563" s="51" t="s">
        <v>1714</v>
      </c>
      <c r="D563" s="335" t="s">
        <v>13938</v>
      </c>
      <c r="E563" s="343"/>
      <c r="F563" s="343"/>
      <c r="G563" s="343">
        <v>4.0</v>
      </c>
      <c r="H563" s="343"/>
      <c r="I563" s="343"/>
      <c r="J563" s="343"/>
      <c r="K563" s="343">
        <v>4.0</v>
      </c>
      <c r="L563" s="306"/>
    </row>
    <row r="564">
      <c r="A564" s="83" t="s">
        <v>13941</v>
      </c>
      <c r="B564" s="51">
        <v>19.0</v>
      </c>
      <c r="C564" s="51" t="s">
        <v>1714</v>
      </c>
      <c r="D564" s="335" t="s">
        <v>13944</v>
      </c>
      <c r="E564" s="343"/>
      <c r="F564" s="343">
        <v>4.0</v>
      </c>
      <c r="G564" s="343"/>
      <c r="H564" s="343"/>
      <c r="I564" s="343"/>
      <c r="J564" s="343"/>
      <c r="K564" s="343">
        <v>4.0</v>
      </c>
      <c r="L564" s="306"/>
    </row>
    <row r="565">
      <c r="A565" s="83" t="s">
        <v>13948</v>
      </c>
      <c r="B565" s="51">
        <v>19.0</v>
      </c>
      <c r="C565" s="51" t="s">
        <v>1714</v>
      </c>
      <c r="D565" s="335" t="s">
        <v>13950</v>
      </c>
      <c r="E565" s="343"/>
      <c r="F565" s="343">
        <v>4.0</v>
      </c>
      <c r="G565" s="343"/>
      <c r="H565" s="343"/>
      <c r="I565" s="343"/>
      <c r="J565" s="343"/>
      <c r="K565" s="343">
        <v>4.0</v>
      </c>
      <c r="L565" s="306"/>
    </row>
    <row r="566">
      <c r="A566" s="83" t="s">
        <v>13957</v>
      </c>
      <c r="B566" s="51">
        <v>19.0</v>
      </c>
      <c r="C566" s="51" t="s">
        <v>1714</v>
      </c>
      <c r="D566" s="335" t="s">
        <v>13960</v>
      </c>
      <c r="E566" s="343"/>
      <c r="F566" s="343">
        <v>4.0</v>
      </c>
      <c r="G566" s="343"/>
      <c r="H566" s="343"/>
      <c r="I566" s="343"/>
      <c r="J566" s="343"/>
      <c r="K566" s="343">
        <v>4.0</v>
      </c>
      <c r="L566" s="306"/>
    </row>
    <row r="567">
      <c r="A567" s="83" t="s">
        <v>13974</v>
      </c>
      <c r="B567" s="51">
        <v>19.0</v>
      </c>
      <c r="C567" s="51" t="s">
        <v>1714</v>
      </c>
      <c r="D567" s="335" t="s">
        <v>13977</v>
      </c>
      <c r="E567" s="343"/>
      <c r="F567" s="343"/>
      <c r="G567" s="343">
        <v>8.0</v>
      </c>
      <c r="H567" s="343"/>
      <c r="I567" s="343"/>
      <c r="J567" s="343"/>
      <c r="K567" s="343">
        <v>8.0</v>
      </c>
      <c r="L567" s="306"/>
    </row>
    <row r="568">
      <c r="A568" s="83" t="s">
        <v>13985</v>
      </c>
      <c r="B568" s="51">
        <v>19.0</v>
      </c>
      <c r="C568" s="51" t="s">
        <v>1714</v>
      </c>
      <c r="D568" s="335" t="s">
        <v>13987</v>
      </c>
      <c r="E568" s="343">
        <v>8.0</v>
      </c>
      <c r="F568" s="343"/>
      <c r="G568" s="343"/>
      <c r="H568" s="343"/>
      <c r="I568" s="343"/>
      <c r="J568" s="343"/>
      <c r="K568" s="343">
        <v>8.0</v>
      </c>
      <c r="L568" s="306"/>
    </row>
    <row r="569">
      <c r="A569" s="83" t="s">
        <v>13993</v>
      </c>
      <c r="B569" s="51">
        <v>19.0</v>
      </c>
      <c r="C569" s="51" t="s">
        <v>1714</v>
      </c>
      <c r="D569" s="335" t="s">
        <v>13994</v>
      </c>
      <c r="E569" s="343">
        <v>8.0</v>
      </c>
      <c r="F569" s="343"/>
      <c r="G569" s="343"/>
      <c r="H569" s="343"/>
      <c r="I569" s="343"/>
      <c r="J569" s="343"/>
      <c r="K569" s="343">
        <v>8.0</v>
      </c>
      <c r="L569" s="306"/>
    </row>
    <row r="570">
      <c r="A570" s="83" t="s">
        <v>13999</v>
      </c>
      <c r="B570" s="51">
        <v>19.0</v>
      </c>
      <c r="C570" s="51" t="s">
        <v>1714</v>
      </c>
      <c r="D570" s="335" t="s">
        <v>14002</v>
      </c>
      <c r="E570" s="343">
        <v>8.0</v>
      </c>
      <c r="F570" s="343"/>
      <c r="G570" s="343"/>
      <c r="H570" s="343"/>
      <c r="I570" s="343"/>
      <c r="J570" s="343"/>
      <c r="K570" s="343">
        <v>8.0</v>
      </c>
      <c r="L570" s="306"/>
    </row>
    <row r="571">
      <c r="A571" s="83"/>
      <c r="B571" s="51">
        <v>19.0</v>
      </c>
      <c r="C571" s="51"/>
      <c r="D571" s="335"/>
      <c r="E571" s="343"/>
      <c r="F571" s="343"/>
      <c r="G571" s="343"/>
      <c r="H571" s="343"/>
      <c r="I571" s="343"/>
      <c r="J571" s="343"/>
      <c r="K571" s="343"/>
      <c r="L571" s="306"/>
    </row>
    <row r="572">
      <c r="A572" s="83"/>
      <c r="B572" s="51">
        <v>19.0</v>
      </c>
      <c r="C572" s="51"/>
      <c r="D572" s="379" t="s">
        <v>3590</v>
      </c>
      <c r="E572" s="343">
        <v>28.0</v>
      </c>
      <c r="F572" s="343">
        <v>12.0</v>
      </c>
      <c r="G572" s="343">
        <v>12.0</v>
      </c>
      <c r="H572" s="343"/>
      <c r="I572" s="343"/>
      <c r="J572" s="343">
        <v>8.0</v>
      </c>
      <c r="K572" s="343">
        <v>60.0</v>
      </c>
      <c r="L572" s="306"/>
    </row>
    <row r="573">
      <c r="A573" s="83"/>
      <c r="B573" s="51"/>
      <c r="C573" s="51"/>
      <c r="D573" s="335"/>
      <c r="E573" s="343"/>
      <c r="F573" s="343"/>
      <c r="G573" s="343"/>
      <c r="H573" s="343"/>
      <c r="I573" s="343"/>
      <c r="J573" s="343"/>
      <c r="K573" s="343"/>
      <c r="L573" s="306"/>
    </row>
    <row r="574">
      <c r="A574" s="83"/>
      <c r="B574" s="51"/>
      <c r="C574" s="51"/>
      <c r="D574" s="379" t="s">
        <v>10027</v>
      </c>
      <c r="E574" s="343">
        <v>151.2</v>
      </c>
      <c r="F574" s="343">
        <v>72.0</v>
      </c>
      <c r="G574" s="343">
        <v>60.0</v>
      </c>
      <c r="H574" s="343">
        <v>6.0</v>
      </c>
      <c r="I574" s="343"/>
      <c r="J574" s="343">
        <v>70.8</v>
      </c>
      <c r="K574" s="343">
        <v>360.0</v>
      </c>
      <c r="L574" s="306"/>
    </row>
    <row r="575" ht="15.75" customHeight="1">
      <c r="A575" s="154"/>
      <c r="B575" s="380"/>
      <c r="C575" s="380"/>
      <c r="D575" s="370"/>
      <c r="E575" s="355"/>
      <c r="F575" s="355"/>
      <c r="G575" s="355"/>
      <c r="H575" s="355"/>
      <c r="I575" s="355"/>
      <c r="J575" s="355"/>
      <c r="K575" s="355"/>
      <c r="L575" s="381"/>
    </row>
    <row r="576" ht="15.75" customHeight="1">
      <c r="A576" s="83"/>
      <c r="B576" s="51"/>
      <c r="C576" s="51"/>
      <c r="D576" s="335"/>
      <c r="E576" s="343"/>
      <c r="F576" s="343"/>
      <c r="G576" s="343"/>
      <c r="H576" s="343"/>
      <c r="I576" s="343"/>
      <c r="J576" s="343"/>
      <c r="K576" s="343"/>
      <c r="L576" s="306"/>
    </row>
    <row r="577">
      <c r="A577" s="83"/>
      <c r="B577" s="51"/>
      <c r="C577" s="51"/>
      <c r="D577" s="335" t="s">
        <v>4923</v>
      </c>
      <c r="E577" s="343"/>
      <c r="F577" s="343"/>
      <c r="G577" s="343"/>
      <c r="H577" s="343"/>
      <c r="I577" s="343"/>
      <c r="J577" s="343"/>
      <c r="K577" s="343"/>
      <c r="L577" s="306"/>
    </row>
    <row r="578">
      <c r="A578" s="83"/>
      <c r="B578" s="51"/>
      <c r="C578" s="51"/>
      <c r="D578" s="335"/>
      <c r="E578" s="343"/>
      <c r="F578" s="343"/>
      <c r="G578" s="343"/>
      <c r="H578" s="343"/>
      <c r="I578" s="343"/>
      <c r="J578" s="343"/>
      <c r="K578" s="343"/>
      <c r="L578" s="306"/>
    </row>
    <row r="579">
      <c r="A579" s="83" t="s">
        <v>14059</v>
      </c>
      <c r="B579" s="51">
        <v>1.0</v>
      </c>
      <c r="C579" s="51" t="s">
        <v>1714</v>
      </c>
      <c r="D579" s="335" t="s">
        <v>14060</v>
      </c>
      <c r="E579" s="343"/>
      <c r="F579" s="343"/>
      <c r="G579" s="343"/>
      <c r="H579" s="343"/>
      <c r="I579" s="343"/>
      <c r="J579" s="343">
        <v>4.0</v>
      </c>
      <c r="K579" s="343">
        <v>4.0</v>
      </c>
      <c r="L579" s="306"/>
    </row>
    <row r="580">
      <c r="A580" s="83" t="s">
        <v>14069</v>
      </c>
      <c r="B580" s="51">
        <v>1.0</v>
      </c>
      <c r="C580" s="51" t="s">
        <v>1714</v>
      </c>
      <c r="D580" s="335" t="s">
        <v>14070</v>
      </c>
      <c r="E580" s="343"/>
      <c r="F580" s="343"/>
      <c r="G580" s="343"/>
      <c r="H580" s="343"/>
      <c r="I580" s="343"/>
      <c r="J580" s="343">
        <v>4.0</v>
      </c>
      <c r="K580" s="343">
        <v>4.0</v>
      </c>
      <c r="L580" s="306"/>
    </row>
    <row r="581">
      <c r="A581" s="83" t="s">
        <v>14079</v>
      </c>
      <c r="B581" s="51">
        <v>1.0</v>
      </c>
      <c r="C581" s="51" t="s">
        <v>1714</v>
      </c>
      <c r="D581" s="335" t="s">
        <v>14080</v>
      </c>
      <c r="E581" s="343">
        <v>4.0</v>
      </c>
      <c r="F581" s="343"/>
      <c r="G581" s="343"/>
      <c r="H581" s="343"/>
      <c r="I581" s="343"/>
      <c r="J581" s="343"/>
      <c r="K581" s="343">
        <v>4.0</v>
      </c>
      <c r="L581" s="306"/>
    </row>
    <row r="582">
      <c r="A582" s="83" t="s">
        <v>14086</v>
      </c>
      <c r="B582" s="51">
        <v>1.0</v>
      </c>
      <c r="C582" s="51" t="s">
        <v>1714</v>
      </c>
      <c r="D582" s="335" t="s">
        <v>14089</v>
      </c>
      <c r="E582" s="343">
        <v>4.0</v>
      </c>
      <c r="F582" s="343"/>
      <c r="G582" s="343"/>
      <c r="H582" s="343"/>
      <c r="I582" s="343"/>
      <c r="J582" s="343"/>
      <c r="K582" s="343">
        <v>4.0</v>
      </c>
      <c r="L582" s="306"/>
    </row>
    <row r="583">
      <c r="A583" s="83" t="s">
        <v>14093</v>
      </c>
      <c r="B583" s="51">
        <v>1.0</v>
      </c>
      <c r="C583" s="51" t="s">
        <v>1714</v>
      </c>
      <c r="D583" s="335" t="s">
        <v>14098</v>
      </c>
      <c r="E583" s="343">
        <v>4.0</v>
      </c>
      <c r="F583" s="343"/>
      <c r="G583" s="343"/>
      <c r="H583" s="343"/>
      <c r="I583" s="343"/>
      <c r="J583" s="343"/>
      <c r="K583" s="343">
        <v>4.0</v>
      </c>
      <c r="L583" s="306"/>
    </row>
    <row r="584">
      <c r="A584" s="83" t="s">
        <v>14102</v>
      </c>
      <c r="B584" s="51">
        <v>1.0</v>
      </c>
      <c r="C584" s="51" t="s">
        <v>1714</v>
      </c>
      <c r="D584" s="335" t="s">
        <v>14106</v>
      </c>
      <c r="E584" s="343"/>
      <c r="F584" s="343"/>
      <c r="G584" s="343"/>
      <c r="H584" s="343"/>
      <c r="I584" s="343"/>
      <c r="J584" s="343">
        <v>4.0</v>
      </c>
      <c r="K584" s="343">
        <v>4.0</v>
      </c>
      <c r="L584" s="306"/>
    </row>
    <row r="585">
      <c r="A585" s="83" t="s">
        <v>14111</v>
      </c>
      <c r="B585" s="51">
        <v>1.0</v>
      </c>
      <c r="C585" s="51" t="s">
        <v>1714</v>
      </c>
      <c r="D585" s="335" t="s">
        <v>14114</v>
      </c>
      <c r="E585" s="343"/>
      <c r="F585" s="343"/>
      <c r="G585" s="343"/>
      <c r="H585" s="343"/>
      <c r="I585" s="343"/>
      <c r="J585" s="343">
        <v>4.0</v>
      </c>
      <c r="K585" s="343">
        <v>4.0</v>
      </c>
      <c r="L585" s="306"/>
    </row>
    <row r="586">
      <c r="A586" s="83" t="s">
        <v>14120</v>
      </c>
      <c r="B586" s="51">
        <v>1.0</v>
      </c>
      <c r="C586" s="51" t="s">
        <v>1714</v>
      </c>
      <c r="D586" s="335" t="s">
        <v>14121</v>
      </c>
      <c r="E586" s="343">
        <v>4.0</v>
      </c>
      <c r="F586" s="343"/>
      <c r="G586" s="343"/>
      <c r="H586" s="343"/>
      <c r="I586" s="343"/>
      <c r="J586" s="343"/>
      <c r="K586" s="343">
        <v>4.0</v>
      </c>
      <c r="L586" s="306"/>
    </row>
    <row r="587">
      <c r="A587" s="83" t="s">
        <v>14128</v>
      </c>
      <c r="B587" s="51">
        <v>1.0</v>
      </c>
      <c r="C587" s="51" t="s">
        <v>1714</v>
      </c>
      <c r="D587" s="335" t="s">
        <v>14129</v>
      </c>
      <c r="E587" s="343">
        <v>4.0</v>
      </c>
      <c r="F587" s="343"/>
      <c r="G587" s="343"/>
      <c r="H587" s="343"/>
      <c r="I587" s="343"/>
      <c r="J587" s="343"/>
      <c r="K587" s="343">
        <v>4.0</v>
      </c>
      <c r="L587" s="306"/>
    </row>
    <row r="588">
      <c r="A588" s="83" t="s">
        <v>14136</v>
      </c>
      <c r="B588" s="51">
        <v>1.0</v>
      </c>
      <c r="C588" s="51" t="s">
        <v>1714</v>
      </c>
      <c r="D588" s="335" t="s">
        <v>14138</v>
      </c>
      <c r="E588" s="343">
        <v>6.0</v>
      </c>
      <c r="F588" s="343"/>
      <c r="G588" s="343"/>
      <c r="H588" s="343"/>
      <c r="I588" s="343"/>
      <c r="J588" s="343"/>
      <c r="K588" s="343">
        <v>6.0</v>
      </c>
      <c r="L588" s="306"/>
    </row>
    <row r="589">
      <c r="A589" s="83" t="s">
        <v>14142</v>
      </c>
      <c r="B589" s="51">
        <v>1.0</v>
      </c>
      <c r="C589" s="51" t="s">
        <v>1714</v>
      </c>
      <c r="D589" s="335" t="s">
        <v>14145</v>
      </c>
      <c r="E589" s="343"/>
      <c r="F589" s="343"/>
      <c r="G589" s="343">
        <v>2.0</v>
      </c>
      <c r="H589" s="343"/>
      <c r="I589" s="343"/>
      <c r="J589" s="343"/>
      <c r="K589" s="343">
        <v>2.0</v>
      </c>
      <c r="L589" s="306"/>
    </row>
    <row r="590">
      <c r="A590" s="83" t="s">
        <v>14149</v>
      </c>
      <c r="B590" s="51">
        <v>1.0</v>
      </c>
      <c r="C590" s="51" t="s">
        <v>1714</v>
      </c>
      <c r="D590" s="335" t="s">
        <v>14152</v>
      </c>
      <c r="E590" s="343"/>
      <c r="F590" s="343"/>
      <c r="G590" s="343"/>
      <c r="H590" s="343">
        <v>2.0</v>
      </c>
      <c r="I590" s="343"/>
      <c r="J590" s="343"/>
      <c r="K590" s="343">
        <v>2.0</v>
      </c>
      <c r="L590" s="306"/>
    </row>
    <row r="591">
      <c r="A591" s="83" t="s">
        <v>14158</v>
      </c>
      <c r="B591" s="51">
        <v>1.0</v>
      </c>
      <c r="C591" s="51" t="s">
        <v>1714</v>
      </c>
      <c r="D591" s="335" t="s">
        <v>14160</v>
      </c>
      <c r="E591" s="343">
        <v>2.0</v>
      </c>
      <c r="F591" s="343"/>
      <c r="G591" s="343"/>
      <c r="H591" s="343"/>
      <c r="I591" s="343"/>
      <c r="J591" s="343"/>
      <c r="K591" s="343">
        <v>2.0</v>
      </c>
      <c r="L591" s="306"/>
    </row>
    <row r="592">
      <c r="A592" s="83"/>
      <c r="B592" s="51">
        <v>1.0</v>
      </c>
      <c r="C592" s="51"/>
      <c r="D592" s="335"/>
      <c r="E592" s="343"/>
      <c r="F592" s="343"/>
      <c r="G592" s="343"/>
      <c r="H592" s="343"/>
      <c r="I592" s="343"/>
      <c r="J592" s="343"/>
      <c r="K592" s="343"/>
      <c r="L592" s="306"/>
    </row>
    <row r="593">
      <c r="A593" s="83"/>
      <c r="B593" s="51">
        <v>1.0</v>
      </c>
      <c r="C593" s="51"/>
      <c r="D593" s="379" t="s">
        <v>3590</v>
      </c>
      <c r="E593" s="343">
        <v>28.0</v>
      </c>
      <c r="F593" s="343"/>
      <c r="G593" s="343">
        <v>2.0</v>
      </c>
      <c r="H593" s="343">
        <v>2.0</v>
      </c>
      <c r="I593" s="343"/>
      <c r="J593" s="343">
        <v>16.0</v>
      </c>
      <c r="K593" s="343">
        <v>48.0</v>
      </c>
      <c r="L593" s="306"/>
    </row>
    <row r="594">
      <c r="A594" s="83"/>
      <c r="B594" s="51"/>
      <c r="C594" s="51"/>
      <c r="D594" s="335"/>
      <c r="E594" s="343"/>
      <c r="F594" s="343"/>
      <c r="G594" s="343"/>
      <c r="H594" s="343"/>
      <c r="I594" s="343"/>
      <c r="J594" s="343"/>
      <c r="K594" s="343"/>
      <c r="L594" s="306"/>
    </row>
    <row r="595">
      <c r="A595" s="83" t="s">
        <v>14182</v>
      </c>
      <c r="B595" s="51">
        <v>5.0</v>
      </c>
      <c r="C595" s="51" t="s">
        <v>1714</v>
      </c>
      <c r="D595" s="335" t="s">
        <v>14185</v>
      </c>
      <c r="E595" s="343"/>
      <c r="F595" s="343"/>
      <c r="G595" s="343">
        <v>3.0</v>
      </c>
      <c r="H595" s="343"/>
      <c r="I595" s="343"/>
      <c r="J595" s="343"/>
      <c r="K595" s="343">
        <v>3.0</v>
      </c>
      <c r="L595" s="306"/>
    </row>
    <row r="596">
      <c r="A596" s="83" t="s">
        <v>14191</v>
      </c>
      <c r="B596" s="51">
        <v>5.0</v>
      </c>
      <c r="C596" s="51" t="s">
        <v>1714</v>
      </c>
      <c r="D596" s="335" t="s">
        <v>14195</v>
      </c>
      <c r="E596" s="343"/>
      <c r="F596" s="343"/>
      <c r="G596" s="343"/>
      <c r="H596" s="343">
        <v>3.0</v>
      </c>
      <c r="I596" s="343"/>
      <c r="J596" s="343"/>
      <c r="K596" s="343">
        <v>3.0</v>
      </c>
      <c r="L596" s="306"/>
    </row>
    <row r="597">
      <c r="A597" s="83" t="s">
        <v>14202</v>
      </c>
      <c r="B597" s="51">
        <v>5.0</v>
      </c>
      <c r="C597" s="51" t="s">
        <v>1714</v>
      </c>
      <c r="D597" s="335" t="s">
        <v>14205</v>
      </c>
      <c r="E597" s="343">
        <v>4.0</v>
      </c>
      <c r="F597" s="343"/>
      <c r="G597" s="343"/>
      <c r="H597" s="343"/>
      <c r="I597" s="343"/>
      <c r="J597" s="343"/>
      <c r="K597" s="343">
        <v>4.0</v>
      </c>
      <c r="L597" s="306"/>
    </row>
    <row r="598">
      <c r="A598" s="83" t="s">
        <v>14210</v>
      </c>
      <c r="B598" s="51">
        <v>5.0</v>
      </c>
      <c r="C598" s="51" t="s">
        <v>1714</v>
      </c>
      <c r="D598" s="335" t="s">
        <v>14212</v>
      </c>
      <c r="E598" s="343">
        <v>4.0</v>
      </c>
      <c r="F598" s="343"/>
      <c r="G598" s="343"/>
      <c r="H598" s="343"/>
      <c r="I598" s="343"/>
      <c r="J598" s="343"/>
      <c r="K598" s="343">
        <v>4.0</v>
      </c>
      <c r="L598" s="306"/>
    </row>
    <row r="599">
      <c r="A599" s="83" t="s">
        <v>14223</v>
      </c>
      <c r="B599" s="51">
        <v>5.0</v>
      </c>
      <c r="C599" s="51" t="s">
        <v>1714</v>
      </c>
      <c r="D599" s="335" t="s">
        <v>14224</v>
      </c>
      <c r="E599" s="343"/>
      <c r="F599" s="343"/>
      <c r="G599" s="343"/>
      <c r="H599" s="343"/>
      <c r="I599" s="343"/>
      <c r="J599" s="343">
        <v>4.0</v>
      </c>
      <c r="K599" s="343">
        <v>4.0</v>
      </c>
      <c r="L599" s="306"/>
    </row>
    <row r="600">
      <c r="A600" s="83" t="s">
        <v>14227</v>
      </c>
      <c r="B600" s="51">
        <v>5.0</v>
      </c>
      <c r="C600" s="51" t="s">
        <v>1714</v>
      </c>
      <c r="D600" s="335" t="s">
        <v>14228</v>
      </c>
      <c r="E600" s="343"/>
      <c r="F600" s="343"/>
      <c r="G600" s="343"/>
      <c r="H600" s="343"/>
      <c r="I600" s="343"/>
      <c r="J600" s="343">
        <v>4.0</v>
      </c>
      <c r="K600" s="343">
        <v>4.0</v>
      </c>
      <c r="L600" s="306"/>
    </row>
    <row r="601">
      <c r="A601" s="83" t="s">
        <v>14231</v>
      </c>
      <c r="B601" s="51">
        <v>5.0</v>
      </c>
      <c r="C601" s="51" t="s">
        <v>1714</v>
      </c>
      <c r="D601" s="335" t="s">
        <v>14232</v>
      </c>
      <c r="E601" s="343">
        <v>4.0</v>
      </c>
      <c r="F601" s="343"/>
      <c r="G601" s="343"/>
      <c r="H601" s="343"/>
      <c r="I601" s="343"/>
      <c r="J601" s="343"/>
      <c r="K601" s="343">
        <v>4.0</v>
      </c>
      <c r="L601" s="306"/>
    </row>
    <row r="602">
      <c r="A602" s="83" t="s">
        <v>14233</v>
      </c>
      <c r="B602" s="51">
        <v>5.0</v>
      </c>
      <c r="C602" s="51" t="s">
        <v>1714</v>
      </c>
      <c r="D602" s="335" t="s">
        <v>14234</v>
      </c>
      <c r="E602" s="343">
        <v>2.0</v>
      </c>
      <c r="F602" s="343"/>
      <c r="G602" s="343"/>
      <c r="H602" s="343"/>
      <c r="I602" s="343"/>
      <c r="J602" s="343"/>
      <c r="K602" s="343">
        <v>2.0</v>
      </c>
      <c r="L602" s="306"/>
    </row>
    <row r="603">
      <c r="A603" s="83" t="s">
        <v>14237</v>
      </c>
      <c r="B603" s="51">
        <v>5.0</v>
      </c>
      <c r="C603" s="51" t="s">
        <v>1714</v>
      </c>
      <c r="D603" s="335" t="s">
        <v>14238</v>
      </c>
      <c r="E603" s="343"/>
      <c r="F603" s="343"/>
      <c r="G603" s="343"/>
      <c r="H603" s="343"/>
      <c r="I603" s="343"/>
      <c r="J603" s="343">
        <v>6.0</v>
      </c>
      <c r="K603" s="343">
        <v>6.0</v>
      </c>
      <c r="L603" s="306"/>
    </row>
    <row r="604">
      <c r="A604" s="83" t="s">
        <v>14239</v>
      </c>
      <c r="B604" s="51">
        <v>5.0</v>
      </c>
      <c r="C604" s="51" t="s">
        <v>1714</v>
      </c>
      <c r="D604" s="335" t="s">
        <v>14240</v>
      </c>
      <c r="E604" s="343"/>
      <c r="F604" s="343"/>
      <c r="G604" s="343"/>
      <c r="H604" s="343"/>
      <c r="I604" s="343"/>
      <c r="J604" s="343">
        <v>4.0</v>
      </c>
      <c r="K604" s="343">
        <v>4.0</v>
      </c>
      <c r="L604" s="306"/>
    </row>
    <row r="605">
      <c r="A605" s="83" t="s">
        <v>14245</v>
      </c>
      <c r="B605" s="51">
        <v>5.0</v>
      </c>
      <c r="C605" s="51" t="s">
        <v>1714</v>
      </c>
      <c r="D605" s="335" t="s">
        <v>14246</v>
      </c>
      <c r="E605" s="343"/>
      <c r="F605" s="343"/>
      <c r="G605" s="343"/>
      <c r="H605" s="343"/>
      <c r="I605" s="343"/>
      <c r="J605" s="343">
        <v>2.0</v>
      </c>
      <c r="K605" s="343">
        <v>2.0</v>
      </c>
      <c r="L605" s="306"/>
    </row>
    <row r="606">
      <c r="A606" s="83" t="s">
        <v>14247</v>
      </c>
      <c r="B606" s="51">
        <v>5.0</v>
      </c>
      <c r="C606" s="51" t="s">
        <v>1714</v>
      </c>
      <c r="D606" s="335" t="s">
        <v>14249</v>
      </c>
      <c r="E606" s="343"/>
      <c r="F606" s="343"/>
      <c r="G606" s="343"/>
      <c r="H606" s="343"/>
      <c r="I606" s="343"/>
      <c r="J606" s="343">
        <v>4.0</v>
      </c>
      <c r="K606" s="343">
        <v>4.0</v>
      </c>
      <c r="L606" s="306"/>
    </row>
    <row r="607" ht="15.75" customHeight="1">
      <c r="A607" s="154"/>
      <c r="B607" s="380"/>
      <c r="C607" s="380"/>
      <c r="D607" s="370"/>
      <c r="E607" s="355"/>
      <c r="F607" s="355"/>
      <c r="G607" s="355"/>
      <c r="H607" s="355"/>
      <c r="I607" s="355"/>
      <c r="J607" s="355"/>
      <c r="K607" s="355"/>
      <c r="L607" s="381"/>
    </row>
    <row r="608" ht="15.75" customHeight="1">
      <c r="A608" s="83"/>
      <c r="B608" s="51"/>
      <c r="C608" s="51"/>
      <c r="D608" s="335"/>
      <c r="E608" s="343"/>
      <c r="F608" s="343"/>
      <c r="G608" s="343"/>
      <c r="H608" s="343"/>
      <c r="I608" s="343"/>
      <c r="J608" s="343"/>
      <c r="K608" s="343"/>
      <c r="L608" s="306"/>
    </row>
    <row r="609">
      <c r="A609" s="83" t="s">
        <v>14261</v>
      </c>
      <c r="B609" s="51">
        <v>5.0</v>
      </c>
      <c r="C609" s="51" t="s">
        <v>1714</v>
      </c>
      <c r="D609" s="335" t="s">
        <v>14262</v>
      </c>
      <c r="E609" s="343"/>
      <c r="F609" s="343"/>
      <c r="G609" s="343"/>
      <c r="H609" s="343"/>
      <c r="I609" s="343"/>
      <c r="J609" s="343">
        <v>4.0</v>
      </c>
      <c r="K609" s="343">
        <v>4.0</v>
      </c>
      <c r="L609" s="306"/>
    </row>
    <row r="610">
      <c r="A610" s="83" t="s">
        <v>14267</v>
      </c>
      <c r="B610" s="51">
        <v>5.0</v>
      </c>
      <c r="C610" s="51" t="s">
        <v>1714</v>
      </c>
      <c r="D610" s="335" t="s">
        <v>14268</v>
      </c>
      <c r="E610" s="343"/>
      <c r="F610" s="343">
        <v>1.2</v>
      </c>
      <c r="G610" s="343"/>
      <c r="H610" s="343"/>
      <c r="I610" s="343"/>
      <c r="J610" s="343"/>
      <c r="K610" s="343">
        <v>1.2</v>
      </c>
      <c r="L610" s="306"/>
    </row>
    <row r="611">
      <c r="A611" s="83" t="s">
        <v>14272</v>
      </c>
      <c r="B611" s="51">
        <v>5.0</v>
      </c>
      <c r="C611" s="51" t="s">
        <v>1714</v>
      </c>
      <c r="D611" s="335" t="s">
        <v>14274</v>
      </c>
      <c r="E611" s="343"/>
      <c r="F611" s="343">
        <v>1.2</v>
      </c>
      <c r="G611" s="343"/>
      <c r="H611" s="343"/>
      <c r="I611" s="343"/>
      <c r="J611" s="343"/>
      <c r="K611" s="343">
        <v>1.2</v>
      </c>
      <c r="L611" s="306"/>
    </row>
    <row r="612">
      <c r="A612" s="83"/>
      <c r="B612" s="51">
        <v>5.0</v>
      </c>
      <c r="C612" s="51"/>
      <c r="D612" s="335"/>
      <c r="E612" s="343"/>
      <c r="F612" s="343"/>
      <c r="G612" s="343"/>
      <c r="H612" s="343"/>
      <c r="I612" s="343"/>
      <c r="J612" s="343"/>
      <c r="K612" s="343"/>
      <c r="L612" s="306"/>
    </row>
    <row r="613">
      <c r="A613" s="83"/>
      <c r="B613" s="51">
        <v>5.0</v>
      </c>
      <c r="C613" s="51"/>
      <c r="D613" s="379" t="s">
        <v>3590</v>
      </c>
      <c r="E613" s="343">
        <v>14.0</v>
      </c>
      <c r="F613" s="343">
        <v>2.4</v>
      </c>
      <c r="G613" s="343">
        <v>3.0</v>
      </c>
      <c r="H613" s="343">
        <v>3.0</v>
      </c>
      <c r="I613" s="343"/>
      <c r="J613" s="343">
        <v>28.0</v>
      </c>
      <c r="K613" s="343">
        <v>50.4</v>
      </c>
      <c r="L613" s="306"/>
    </row>
    <row r="614">
      <c r="A614" s="83"/>
      <c r="B614" s="51"/>
      <c r="C614" s="51"/>
      <c r="D614" s="335"/>
      <c r="E614" s="343"/>
      <c r="F614" s="343"/>
      <c r="G614" s="343"/>
      <c r="H614" s="343"/>
      <c r="I614" s="343"/>
      <c r="J614" s="343"/>
      <c r="K614" s="343"/>
      <c r="L614" s="306"/>
    </row>
    <row r="615">
      <c r="A615" s="83" t="s">
        <v>14278</v>
      </c>
      <c r="B615" s="51">
        <v>14.0</v>
      </c>
      <c r="C615" s="51" t="s">
        <v>1714</v>
      </c>
      <c r="D615" s="335" t="s">
        <v>14279</v>
      </c>
      <c r="E615" s="343"/>
      <c r="F615" s="343"/>
      <c r="G615" s="343">
        <v>4.0</v>
      </c>
      <c r="H615" s="343"/>
      <c r="I615" s="343"/>
      <c r="J615" s="343"/>
      <c r="K615" s="343">
        <v>4.0</v>
      </c>
      <c r="L615" s="306"/>
    </row>
    <row r="616">
      <c r="A616" s="83" t="s">
        <v>14280</v>
      </c>
      <c r="B616" s="51">
        <v>14.0</v>
      </c>
      <c r="C616" s="51" t="s">
        <v>1714</v>
      </c>
      <c r="D616" s="335" t="s">
        <v>14281</v>
      </c>
      <c r="E616" s="343"/>
      <c r="F616" s="343"/>
      <c r="G616" s="343">
        <v>4.0</v>
      </c>
      <c r="H616" s="343"/>
      <c r="I616" s="343"/>
      <c r="J616" s="343"/>
      <c r="K616" s="343">
        <v>4.0</v>
      </c>
      <c r="L616" s="306"/>
    </row>
    <row r="617">
      <c r="A617" s="83" t="s">
        <v>14282</v>
      </c>
      <c r="B617" s="51">
        <v>14.0</v>
      </c>
      <c r="C617" s="51" t="s">
        <v>1714</v>
      </c>
      <c r="D617" s="335" t="s">
        <v>14283</v>
      </c>
      <c r="E617" s="343"/>
      <c r="F617" s="343"/>
      <c r="G617" s="343"/>
      <c r="H617" s="343"/>
      <c r="I617" s="343"/>
      <c r="J617" s="343">
        <v>4.0</v>
      </c>
      <c r="K617" s="343">
        <v>4.0</v>
      </c>
      <c r="L617" s="306"/>
    </row>
    <row r="618">
      <c r="A618" s="83" t="s">
        <v>14285</v>
      </c>
      <c r="B618" s="51">
        <v>14.0</v>
      </c>
      <c r="C618" s="51" t="s">
        <v>1714</v>
      </c>
      <c r="D618" s="335" t="s">
        <v>14288</v>
      </c>
      <c r="E618" s="343"/>
      <c r="F618" s="343"/>
      <c r="G618" s="343"/>
      <c r="H618" s="343"/>
      <c r="I618" s="343"/>
      <c r="J618" s="343">
        <v>4.0</v>
      </c>
      <c r="K618" s="343">
        <v>4.0</v>
      </c>
      <c r="L618" s="306"/>
    </row>
    <row r="619">
      <c r="A619" s="83" t="s">
        <v>14291</v>
      </c>
      <c r="B619" s="51">
        <v>14.0</v>
      </c>
      <c r="C619" s="51" t="s">
        <v>1714</v>
      </c>
      <c r="D619" s="335" t="s">
        <v>14292</v>
      </c>
      <c r="E619" s="343"/>
      <c r="F619" s="343"/>
      <c r="G619" s="343"/>
      <c r="H619" s="343"/>
      <c r="I619" s="343"/>
      <c r="J619" s="343">
        <v>4.0</v>
      </c>
      <c r="K619" s="343">
        <v>4.0</v>
      </c>
      <c r="L619" s="306"/>
    </row>
    <row r="620">
      <c r="A620" s="83" t="s">
        <v>14295</v>
      </c>
      <c r="B620" s="51">
        <v>14.0</v>
      </c>
      <c r="C620" s="51" t="s">
        <v>1714</v>
      </c>
      <c r="D620" s="335" t="s">
        <v>14296</v>
      </c>
      <c r="E620" s="343"/>
      <c r="F620" s="343"/>
      <c r="G620" s="343"/>
      <c r="H620" s="343"/>
      <c r="I620" s="343"/>
      <c r="J620" s="343">
        <v>4.0</v>
      </c>
      <c r="K620" s="343">
        <v>4.0</v>
      </c>
      <c r="L620" s="306"/>
    </row>
    <row r="621">
      <c r="A621" s="83" t="s">
        <v>14299</v>
      </c>
      <c r="B621" s="51">
        <v>14.0</v>
      </c>
      <c r="C621" s="51" t="s">
        <v>1714</v>
      </c>
      <c r="D621" s="335" t="s">
        <v>14301</v>
      </c>
      <c r="E621" s="343"/>
      <c r="F621" s="343"/>
      <c r="G621" s="343"/>
      <c r="H621" s="343"/>
      <c r="I621" s="343"/>
      <c r="J621" s="343">
        <v>3.2</v>
      </c>
      <c r="K621" s="343">
        <v>3.2</v>
      </c>
      <c r="L621" s="306"/>
    </row>
    <row r="622">
      <c r="A622" s="83" t="s">
        <v>14302</v>
      </c>
      <c r="B622" s="51">
        <v>14.0</v>
      </c>
      <c r="C622" s="51" t="s">
        <v>1714</v>
      </c>
      <c r="D622" s="335" t="s">
        <v>14303</v>
      </c>
      <c r="E622" s="343"/>
      <c r="F622" s="343"/>
      <c r="G622" s="343"/>
      <c r="H622" s="343"/>
      <c r="I622" s="343"/>
      <c r="J622" s="343">
        <v>3.6</v>
      </c>
      <c r="K622" s="343">
        <v>3.6</v>
      </c>
      <c r="L622" s="306"/>
    </row>
    <row r="623">
      <c r="A623" s="83" t="s">
        <v>14306</v>
      </c>
      <c r="B623" s="51">
        <v>14.0</v>
      </c>
      <c r="C623" s="51" t="s">
        <v>1714</v>
      </c>
      <c r="D623" s="335" t="s">
        <v>14307</v>
      </c>
      <c r="E623" s="343"/>
      <c r="F623" s="343"/>
      <c r="G623" s="343"/>
      <c r="H623" s="343"/>
      <c r="I623" s="343"/>
      <c r="J623" s="343">
        <v>4.0</v>
      </c>
      <c r="K623" s="343">
        <v>4.0</v>
      </c>
      <c r="L623" s="306"/>
    </row>
    <row r="624">
      <c r="A624" s="83" t="s">
        <v>14308</v>
      </c>
      <c r="B624" s="51">
        <v>14.0</v>
      </c>
      <c r="C624" s="51" t="s">
        <v>1714</v>
      </c>
      <c r="D624" s="335" t="s">
        <v>14309</v>
      </c>
      <c r="E624" s="343"/>
      <c r="F624" s="343"/>
      <c r="G624" s="343"/>
      <c r="H624" s="343">
        <v>4.0</v>
      </c>
      <c r="I624" s="343"/>
      <c r="J624" s="343"/>
      <c r="K624" s="343">
        <v>4.0</v>
      </c>
      <c r="L624" s="306"/>
    </row>
    <row r="625">
      <c r="A625" s="83" t="s">
        <v>14312</v>
      </c>
      <c r="B625" s="51">
        <v>14.0</v>
      </c>
      <c r="C625" s="51" t="s">
        <v>1714</v>
      </c>
      <c r="D625" s="335" t="s">
        <v>14313</v>
      </c>
      <c r="E625" s="343"/>
      <c r="F625" s="343"/>
      <c r="G625" s="343">
        <v>4.0</v>
      </c>
      <c r="H625" s="343"/>
      <c r="I625" s="343"/>
      <c r="J625" s="343"/>
      <c r="K625" s="343">
        <v>4.0</v>
      </c>
      <c r="L625" s="306"/>
    </row>
    <row r="626">
      <c r="A626" s="83" t="s">
        <v>14314</v>
      </c>
      <c r="B626" s="51">
        <v>14.0</v>
      </c>
      <c r="C626" s="51" t="s">
        <v>1714</v>
      </c>
      <c r="D626" s="335" t="s">
        <v>14315</v>
      </c>
      <c r="E626" s="343"/>
      <c r="F626" s="343"/>
      <c r="G626" s="343"/>
      <c r="H626" s="343">
        <v>4.0</v>
      </c>
      <c r="I626" s="343"/>
      <c r="J626" s="343"/>
      <c r="K626" s="343">
        <v>4.0</v>
      </c>
      <c r="L626" s="306"/>
    </row>
    <row r="627">
      <c r="A627" s="83" t="s">
        <v>14318</v>
      </c>
      <c r="B627" s="51">
        <v>14.0</v>
      </c>
      <c r="C627" s="51" t="s">
        <v>1714</v>
      </c>
      <c r="D627" s="335" t="s">
        <v>14319</v>
      </c>
      <c r="E627" s="343"/>
      <c r="F627" s="343"/>
      <c r="G627" s="343"/>
      <c r="H627" s="343"/>
      <c r="I627" s="343"/>
      <c r="J627" s="343">
        <v>4.0</v>
      </c>
      <c r="K627" s="343">
        <v>4.0</v>
      </c>
      <c r="L627" s="306"/>
    </row>
    <row r="628">
      <c r="A628" s="83" t="s">
        <v>14322</v>
      </c>
      <c r="B628" s="51">
        <v>14.0</v>
      </c>
      <c r="C628" s="51" t="s">
        <v>1714</v>
      </c>
      <c r="D628" s="335" t="s">
        <v>14325</v>
      </c>
      <c r="E628" s="343"/>
      <c r="F628" s="343">
        <v>1.2</v>
      </c>
      <c r="G628" s="343"/>
      <c r="H628" s="343"/>
      <c r="I628" s="343"/>
      <c r="J628" s="343"/>
      <c r="K628" s="343">
        <v>1.2</v>
      </c>
      <c r="L628" s="306"/>
    </row>
    <row r="629">
      <c r="A629" s="83" t="s">
        <v>14328</v>
      </c>
      <c r="B629" s="51">
        <v>14.0</v>
      </c>
      <c r="C629" s="51" t="s">
        <v>1714</v>
      </c>
      <c r="D629" s="335" t="s">
        <v>14329</v>
      </c>
      <c r="E629" s="343"/>
      <c r="F629" s="343">
        <v>1.2</v>
      </c>
      <c r="G629" s="343"/>
      <c r="H629" s="343"/>
      <c r="I629" s="343"/>
      <c r="J629" s="343"/>
      <c r="K629" s="343">
        <v>1.2</v>
      </c>
      <c r="L629" s="306"/>
    </row>
    <row r="630">
      <c r="A630" s="83"/>
      <c r="B630" s="51">
        <v>14.0</v>
      </c>
      <c r="C630" s="51"/>
      <c r="D630" s="335"/>
      <c r="E630" s="343"/>
      <c r="F630" s="343"/>
      <c r="G630" s="343"/>
      <c r="H630" s="343"/>
      <c r="I630" s="343"/>
      <c r="J630" s="343"/>
      <c r="K630" s="343"/>
      <c r="L630" s="306"/>
    </row>
    <row r="631">
      <c r="A631" s="83"/>
      <c r="B631" s="51">
        <v>14.0</v>
      </c>
      <c r="C631" s="51"/>
      <c r="D631" s="379" t="s">
        <v>3590</v>
      </c>
      <c r="E631" s="343"/>
      <c r="F631" s="343">
        <v>2.4</v>
      </c>
      <c r="G631" s="343">
        <v>12.0</v>
      </c>
      <c r="H631" s="343">
        <v>8.0</v>
      </c>
      <c r="I631" s="343"/>
      <c r="J631" s="343">
        <v>30.8</v>
      </c>
      <c r="K631" s="343">
        <v>53.2</v>
      </c>
      <c r="L631" s="306"/>
    </row>
    <row r="632" ht="15.75" customHeight="1">
      <c r="A632" s="154"/>
      <c r="B632" s="380"/>
      <c r="C632" s="380"/>
      <c r="D632" s="370"/>
      <c r="E632" s="355"/>
      <c r="F632" s="355"/>
      <c r="G632" s="355"/>
      <c r="H632" s="355"/>
      <c r="I632" s="355"/>
      <c r="J632" s="355"/>
      <c r="K632" s="355"/>
      <c r="L632" s="381"/>
    </row>
    <row r="633" ht="15.75" customHeight="1">
      <c r="A633" s="83"/>
      <c r="B633" s="51"/>
      <c r="C633" s="51"/>
      <c r="D633" s="335"/>
      <c r="E633" s="343"/>
      <c r="F633" s="343"/>
      <c r="G633" s="343"/>
      <c r="H633" s="343"/>
      <c r="I633" s="343"/>
      <c r="J633" s="343"/>
      <c r="K633" s="343"/>
      <c r="L633" s="306"/>
    </row>
    <row r="634">
      <c r="A634" s="83" t="s">
        <v>14338</v>
      </c>
      <c r="B634" s="51">
        <v>15.0</v>
      </c>
      <c r="C634" s="51" t="s">
        <v>1714</v>
      </c>
      <c r="D634" s="335" t="s">
        <v>14339</v>
      </c>
      <c r="E634" s="343"/>
      <c r="F634" s="343"/>
      <c r="G634" s="343"/>
      <c r="H634" s="343"/>
      <c r="I634" s="343"/>
      <c r="J634" s="343">
        <v>4.0</v>
      </c>
      <c r="K634" s="343">
        <v>4.0</v>
      </c>
      <c r="L634" s="306"/>
    </row>
    <row r="635">
      <c r="A635" s="83" t="s">
        <v>14344</v>
      </c>
      <c r="B635" s="51">
        <v>15.0</v>
      </c>
      <c r="C635" s="51" t="s">
        <v>1714</v>
      </c>
      <c r="D635" s="335" t="s">
        <v>14345</v>
      </c>
      <c r="E635" s="343"/>
      <c r="F635" s="343"/>
      <c r="G635" s="343"/>
      <c r="H635" s="343"/>
      <c r="I635" s="343"/>
      <c r="J635" s="343">
        <v>4.0</v>
      </c>
      <c r="K635" s="343">
        <v>4.0</v>
      </c>
      <c r="L635" s="306"/>
    </row>
    <row r="636">
      <c r="A636" s="83" t="s">
        <v>14350</v>
      </c>
      <c r="B636" s="51">
        <v>15.0</v>
      </c>
      <c r="C636" s="51" t="s">
        <v>1714</v>
      </c>
      <c r="D636" s="335" t="s">
        <v>14351</v>
      </c>
      <c r="E636" s="343">
        <v>4.0</v>
      </c>
      <c r="F636" s="343"/>
      <c r="G636" s="343"/>
      <c r="H636" s="343"/>
      <c r="I636" s="343"/>
      <c r="J636" s="343"/>
      <c r="K636" s="343">
        <v>4.0</v>
      </c>
      <c r="L636" s="306"/>
    </row>
    <row r="637">
      <c r="A637" s="83" t="s">
        <v>14356</v>
      </c>
      <c r="B637" s="51">
        <v>15.0</v>
      </c>
      <c r="C637" s="51" t="s">
        <v>1714</v>
      </c>
      <c r="D637" s="335" t="s">
        <v>14357</v>
      </c>
      <c r="E637" s="343">
        <v>4.0</v>
      </c>
      <c r="F637" s="343"/>
      <c r="G637" s="343"/>
      <c r="H637" s="343"/>
      <c r="I637" s="343"/>
      <c r="J637" s="343"/>
      <c r="K637" s="343">
        <v>4.0</v>
      </c>
      <c r="L637" s="306"/>
    </row>
    <row r="638">
      <c r="A638" s="83" t="s">
        <v>14361</v>
      </c>
      <c r="B638" s="51">
        <v>15.0</v>
      </c>
      <c r="C638" s="51" t="s">
        <v>1714</v>
      </c>
      <c r="D638" s="335" t="s">
        <v>14363</v>
      </c>
      <c r="E638" s="343"/>
      <c r="F638" s="343"/>
      <c r="G638" s="343"/>
      <c r="H638" s="343"/>
      <c r="I638" s="343"/>
      <c r="J638" s="343">
        <v>4.0</v>
      </c>
      <c r="K638" s="343">
        <v>4.0</v>
      </c>
      <c r="L638" s="306"/>
    </row>
    <row r="639">
      <c r="A639" s="83" t="s">
        <v>14366</v>
      </c>
      <c r="B639" s="51">
        <v>15.0</v>
      </c>
      <c r="C639" s="51" t="s">
        <v>1714</v>
      </c>
      <c r="D639" s="335" t="s">
        <v>14368</v>
      </c>
      <c r="E639" s="343"/>
      <c r="F639" s="343"/>
      <c r="G639" s="343"/>
      <c r="H639" s="343"/>
      <c r="I639" s="343"/>
      <c r="J639" s="343">
        <v>4.0</v>
      </c>
      <c r="K639" s="343">
        <v>4.0</v>
      </c>
      <c r="L639" s="306"/>
    </row>
    <row r="640">
      <c r="A640" s="83" t="s">
        <v>14372</v>
      </c>
      <c r="B640" s="51">
        <v>15.0</v>
      </c>
      <c r="C640" s="51" t="s">
        <v>1714</v>
      </c>
      <c r="D640" s="335" t="s">
        <v>14373</v>
      </c>
      <c r="E640" s="343"/>
      <c r="F640" s="343"/>
      <c r="G640" s="343"/>
      <c r="H640" s="343">
        <v>4.0</v>
      </c>
      <c r="I640" s="343"/>
      <c r="J640" s="343"/>
      <c r="K640" s="343">
        <v>4.0</v>
      </c>
      <c r="L640" s="306"/>
    </row>
    <row r="641">
      <c r="A641" s="83" t="s">
        <v>14378</v>
      </c>
      <c r="B641" s="51">
        <v>15.0</v>
      </c>
      <c r="C641" s="51" t="s">
        <v>1714</v>
      </c>
      <c r="D641" s="335" t="s">
        <v>14379</v>
      </c>
      <c r="E641" s="343"/>
      <c r="F641" s="343"/>
      <c r="G641" s="343">
        <v>4.0</v>
      </c>
      <c r="H641" s="343"/>
      <c r="I641" s="343"/>
      <c r="J641" s="343"/>
      <c r="K641" s="343">
        <v>4.0</v>
      </c>
      <c r="L641" s="306"/>
    </row>
    <row r="642">
      <c r="A642" s="83" t="s">
        <v>14382</v>
      </c>
      <c r="B642" s="51">
        <v>15.0</v>
      </c>
      <c r="C642" s="51" t="s">
        <v>1714</v>
      </c>
      <c r="D642" s="335" t="s">
        <v>14383</v>
      </c>
      <c r="E642" s="343"/>
      <c r="F642" s="343"/>
      <c r="G642" s="343"/>
      <c r="H642" s="343"/>
      <c r="I642" s="343"/>
      <c r="J642" s="343">
        <v>4.0</v>
      </c>
      <c r="K642" s="343">
        <v>4.0</v>
      </c>
      <c r="L642" s="306"/>
    </row>
    <row r="643">
      <c r="A643" s="83" t="s">
        <v>14386</v>
      </c>
      <c r="B643" s="51">
        <v>15.0</v>
      </c>
      <c r="C643" s="51" t="s">
        <v>1714</v>
      </c>
      <c r="D643" s="335" t="s">
        <v>14387</v>
      </c>
      <c r="E643" s="343"/>
      <c r="F643" s="343"/>
      <c r="G643" s="343"/>
      <c r="H643" s="343">
        <v>4.0</v>
      </c>
      <c r="I643" s="343"/>
      <c r="J643" s="343"/>
      <c r="K643" s="343">
        <v>4.0</v>
      </c>
      <c r="L643" s="306"/>
    </row>
    <row r="644">
      <c r="A644" s="83" t="s">
        <v>14390</v>
      </c>
      <c r="B644" s="51">
        <v>15.0</v>
      </c>
      <c r="C644" s="51" t="s">
        <v>1714</v>
      </c>
      <c r="D644" s="335" t="s">
        <v>14391</v>
      </c>
      <c r="E644" s="343"/>
      <c r="F644" s="343"/>
      <c r="G644" s="343"/>
      <c r="H644" s="343"/>
      <c r="I644" s="343"/>
      <c r="J644" s="343">
        <v>2.0</v>
      </c>
      <c r="K644" s="343">
        <v>2.0</v>
      </c>
      <c r="L644" s="306"/>
    </row>
    <row r="645">
      <c r="A645" s="83" t="s">
        <v>14394</v>
      </c>
      <c r="B645" s="51">
        <v>15.0</v>
      </c>
      <c r="C645" s="51" t="s">
        <v>1714</v>
      </c>
      <c r="D645" s="335" t="s">
        <v>14395</v>
      </c>
      <c r="E645" s="343"/>
      <c r="F645" s="343"/>
      <c r="G645" s="343"/>
      <c r="H645" s="343"/>
      <c r="I645" s="343"/>
      <c r="J645" s="343">
        <v>4.0</v>
      </c>
      <c r="K645" s="343">
        <v>4.0</v>
      </c>
      <c r="L645" s="306"/>
    </row>
    <row r="646">
      <c r="A646" s="83" t="s">
        <v>14399</v>
      </c>
      <c r="B646" s="51">
        <v>15.0</v>
      </c>
      <c r="C646" s="51" t="s">
        <v>1714</v>
      </c>
      <c r="D646" s="335" t="s">
        <v>14400</v>
      </c>
      <c r="E646" s="343"/>
      <c r="F646" s="343">
        <v>1.2</v>
      </c>
      <c r="G646" s="343"/>
      <c r="H646" s="343"/>
      <c r="I646" s="343"/>
      <c r="J646" s="343"/>
      <c r="K646" s="343">
        <v>1.2</v>
      </c>
      <c r="L646" s="306"/>
    </row>
    <row r="647">
      <c r="A647" s="83" t="s">
        <v>14403</v>
      </c>
      <c r="B647" s="51">
        <v>15.0</v>
      </c>
      <c r="C647" s="51" t="s">
        <v>1714</v>
      </c>
      <c r="D647" s="335" t="s">
        <v>14406</v>
      </c>
      <c r="E647" s="343"/>
      <c r="F647" s="343">
        <v>1.2</v>
      </c>
      <c r="G647" s="343"/>
      <c r="H647" s="343"/>
      <c r="I647" s="343"/>
      <c r="J647" s="343"/>
      <c r="K647" s="343">
        <v>1.2</v>
      </c>
      <c r="L647" s="306"/>
    </row>
    <row r="648">
      <c r="A648" s="83"/>
      <c r="B648" s="51">
        <v>15.0</v>
      </c>
      <c r="C648" s="51"/>
      <c r="D648" s="335"/>
      <c r="E648" s="343"/>
      <c r="F648" s="343"/>
      <c r="G648" s="343"/>
      <c r="H648" s="343"/>
      <c r="I648" s="343"/>
      <c r="J648" s="343"/>
      <c r="K648" s="343"/>
      <c r="L648" s="306"/>
    </row>
    <row r="649">
      <c r="A649" s="83"/>
      <c r="B649" s="51">
        <v>15.0</v>
      </c>
      <c r="C649" s="51"/>
      <c r="D649" s="379" t="s">
        <v>3590</v>
      </c>
      <c r="E649" s="343">
        <v>8.0</v>
      </c>
      <c r="F649" s="343">
        <v>2.4</v>
      </c>
      <c r="G649" s="343">
        <v>4.0</v>
      </c>
      <c r="H649" s="343">
        <v>8.0</v>
      </c>
      <c r="I649" s="343"/>
      <c r="J649" s="343">
        <v>26.0</v>
      </c>
      <c r="K649" s="343">
        <v>48.4</v>
      </c>
      <c r="L649" s="306"/>
    </row>
    <row r="650">
      <c r="A650" s="83"/>
      <c r="B650" s="51"/>
      <c r="C650" s="51"/>
      <c r="D650" s="335"/>
      <c r="E650" s="343"/>
      <c r="F650" s="343"/>
      <c r="G650" s="343"/>
      <c r="H650" s="343"/>
      <c r="I650" s="343"/>
      <c r="J650" s="343"/>
      <c r="K650" s="343"/>
      <c r="L650" s="306"/>
    </row>
    <row r="651">
      <c r="A651" s="83" t="s">
        <v>14432</v>
      </c>
      <c r="B651" s="51">
        <v>16.0</v>
      </c>
      <c r="C651" s="51" t="s">
        <v>1714</v>
      </c>
      <c r="D651" s="335" t="s">
        <v>14434</v>
      </c>
      <c r="E651" s="343"/>
      <c r="F651" s="343">
        <v>2.4</v>
      </c>
      <c r="G651" s="343"/>
      <c r="H651" s="343"/>
      <c r="I651" s="343"/>
      <c r="J651" s="343"/>
      <c r="K651" s="343">
        <v>2.4</v>
      </c>
      <c r="L651" s="306"/>
    </row>
    <row r="652">
      <c r="A652" s="83" t="s">
        <v>14444</v>
      </c>
      <c r="B652" s="51">
        <v>16.0</v>
      </c>
      <c r="C652" s="51" t="s">
        <v>1714</v>
      </c>
      <c r="D652" s="335" t="s">
        <v>14446</v>
      </c>
      <c r="E652" s="343"/>
      <c r="F652" s="343"/>
      <c r="G652" s="343"/>
      <c r="H652" s="343">
        <v>4.0</v>
      </c>
      <c r="I652" s="343"/>
      <c r="J652" s="343"/>
      <c r="K652" s="343">
        <v>4.0</v>
      </c>
      <c r="L652" s="306"/>
    </row>
    <row r="653">
      <c r="A653" s="83" t="s">
        <v>14453</v>
      </c>
      <c r="B653" s="51">
        <v>16.0</v>
      </c>
      <c r="C653" s="51" t="s">
        <v>1714</v>
      </c>
      <c r="D653" s="335" t="s">
        <v>14457</v>
      </c>
      <c r="E653" s="343"/>
      <c r="F653" s="343"/>
      <c r="G653" s="343"/>
      <c r="H653" s="343"/>
      <c r="I653" s="343"/>
      <c r="J653" s="343">
        <v>4.0</v>
      </c>
      <c r="K653" s="343">
        <v>4.0</v>
      </c>
      <c r="L653" s="306"/>
    </row>
    <row r="654">
      <c r="A654" s="83" t="s">
        <v>14464</v>
      </c>
      <c r="B654" s="51">
        <v>16.0</v>
      </c>
      <c r="C654" s="51" t="s">
        <v>1714</v>
      </c>
      <c r="D654" s="335" t="s">
        <v>14468</v>
      </c>
      <c r="E654" s="343"/>
      <c r="F654" s="343"/>
      <c r="G654" s="343"/>
      <c r="H654" s="343"/>
      <c r="I654" s="343"/>
      <c r="J654" s="343">
        <v>4.0</v>
      </c>
      <c r="K654" s="343">
        <v>4.0</v>
      </c>
      <c r="L654" s="306"/>
    </row>
    <row r="655">
      <c r="A655" s="83" t="s">
        <v>14476</v>
      </c>
      <c r="B655" s="51">
        <v>16.0</v>
      </c>
      <c r="C655" s="51" t="s">
        <v>1714</v>
      </c>
      <c r="D655" s="335" t="s">
        <v>14478</v>
      </c>
      <c r="E655" s="343">
        <v>4.0</v>
      </c>
      <c r="F655" s="343"/>
      <c r="G655" s="343"/>
      <c r="H655" s="343"/>
      <c r="I655" s="343"/>
      <c r="J655" s="343"/>
      <c r="K655" s="343">
        <v>4.0</v>
      </c>
      <c r="L655" s="306"/>
    </row>
    <row r="656">
      <c r="A656" s="83" t="s">
        <v>14487</v>
      </c>
      <c r="B656" s="51">
        <v>16.0</v>
      </c>
      <c r="C656" s="51" t="s">
        <v>1714</v>
      </c>
      <c r="D656" s="335" t="s">
        <v>14488</v>
      </c>
      <c r="E656" s="343"/>
      <c r="F656" s="343"/>
      <c r="G656" s="343">
        <v>4.0</v>
      </c>
      <c r="H656" s="343"/>
      <c r="I656" s="343"/>
      <c r="J656" s="343"/>
      <c r="K656" s="343">
        <v>4.0</v>
      </c>
      <c r="L656" s="306"/>
    </row>
    <row r="657">
      <c r="A657" s="83" t="s">
        <v>14495</v>
      </c>
      <c r="B657" s="51">
        <v>16.0</v>
      </c>
      <c r="C657" s="51" t="s">
        <v>1714</v>
      </c>
      <c r="D657" s="335" t="s">
        <v>14496</v>
      </c>
      <c r="E657" s="343"/>
      <c r="F657" s="343"/>
      <c r="G657" s="343">
        <v>4.0</v>
      </c>
      <c r="H657" s="343"/>
      <c r="I657" s="343"/>
      <c r="J657" s="343"/>
      <c r="K657" s="343">
        <v>4.0</v>
      </c>
      <c r="L657" s="306"/>
    </row>
    <row r="658" ht="15.75" customHeight="1">
      <c r="A658" s="154"/>
      <c r="B658" s="380"/>
      <c r="C658" s="380"/>
      <c r="D658" s="370"/>
      <c r="E658" s="355"/>
      <c r="F658" s="355"/>
      <c r="G658" s="355"/>
      <c r="H658" s="355"/>
      <c r="I658" s="355"/>
      <c r="J658" s="355"/>
      <c r="K658" s="355"/>
      <c r="L658" s="381"/>
    </row>
    <row r="659" ht="15.75" customHeight="1">
      <c r="A659" s="83"/>
      <c r="B659" s="51"/>
      <c r="C659" s="51"/>
      <c r="D659" s="335"/>
      <c r="E659" s="343"/>
      <c r="F659" s="343"/>
      <c r="G659" s="343"/>
      <c r="H659" s="343"/>
      <c r="I659" s="343"/>
      <c r="J659" s="343"/>
      <c r="K659" s="343"/>
      <c r="L659" s="306"/>
    </row>
    <row r="660">
      <c r="A660" s="83" t="s">
        <v>14510</v>
      </c>
      <c r="B660" s="51">
        <v>16.0</v>
      </c>
      <c r="C660" s="51" t="s">
        <v>1714</v>
      </c>
      <c r="D660" s="335" t="s">
        <v>14512</v>
      </c>
      <c r="E660" s="343"/>
      <c r="F660" s="343"/>
      <c r="G660" s="343"/>
      <c r="H660" s="343"/>
      <c r="I660" s="343"/>
      <c r="J660" s="343">
        <v>4.0</v>
      </c>
      <c r="K660" s="343">
        <v>4.0</v>
      </c>
      <c r="L660" s="306"/>
    </row>
    <row r="661">
      <c r="A661" s="83" t="s">
        <v>14516</v>
      </c>
      <c r="B661" s="51">
        <v>16.0</v>
      </c>
      <c r="C661" s="51" t="s">
        <v>1714</v>
      </c>
      <c r="D661" s="335" t="s">
        <v>14517</v>
      </c>
      <c r="E661" s="343">
        <v>4.0</v>
      </c>
      <c r="F661" s="343"/>
      <c r="G661" s="343"/>
      <c r="H661" s="343"/>
      <c r="I661" s="343"/>
      <c r="J661" s="343"/>
      <c r="K661" s="343">
        <v>4.0</v>
      </c>
      <c r="L661" s="306"/>
    </row>
    <row r="662">
      <c r="A662" s="83" t="s">
        <v>14523</v>
      </c>
      <c r="B662" s="51">
        <v>16.0</v>
      </c>
      <c r="C662" s="51" t="s">
        <v>1714</v>
      </c>
      <c r="D662" s="335" t="s">
        <v>14525</v>
      </c>
      <c r="E662" s="343">
        <v>4.0</v>
      </c>
      <c r="F662" s="343"/>
      <c r="G662" s="343"/>
      <c r="H662" s="343"/>
      <c r="I662" s="343"/>
      <c r="J662" s="343"/>
      <c r="K662" s="343">
        <v>4.0</v>
      </c>
      <c r="L662" s="306"/>
    </row>
    <row r="663">
      <c r="A663" s="83" t="s">
        <v>14530</v>
      </c>
      <c r="B663" s="51">
        <v>16.0</v>
      </c>
      <c r="C663" s="51" t="s">
        <v>1714</v>
      </c>
      <c r="D663" s="335" t="s">
        <v>14531</v>
      </c>
      <c r="E663" s="343">
        <v>4.0</v>
      </c>
      <c r="F663" s="343"/>
      <c r="G663" s="343"/>
      <c r="H663" s="343"/>
      <c r="I663" s="343"/>
      <c r="J663" s="343"/>
      <c r="K663" s="343">
        <v>4.0</v>
      </c>
      <c r="L663" s="306"/>
    </row>
    <row r="664">
      <c r="A664" s="83" t="s">
        <v>14539</v>
      </c>
      <c r="B664" s="51">
        <v>16.0</v>
      </c>
      <c r="C664" s="51" t="s">
        <v>1714</v>
      </c>
      <c r="D664" s="335" t="s">
        <v>14540</v>
      </c>
      <c r="E664" s="343"/>
      <c r="F664" s="343"/>
      <c r="G664" s="343"/>
      <c r="H664" s="343">
        <v>2.8</v>
      </c>
      <c r="I664" s="343"/>
      <c r="J664" s="343"/>
      <c r="K664" s="343">
        <v>2.8</v>
      </c>
      <c r="L664" s="306"/>
    </row>
    <row r="665">
      <c r="A665" s="83" t="s">
        <v>14546</v>
      </c>
      <c r="B665" s="51">
        <v>16.0</v>
      </c>
      <c r="C665" s="51" t="s">
        <v>1714</v>
      </c>
      <c r="D665" s="335" t="s">
        <v>14551</v>
      </c>
      <c r="E665" s="343">
        <v>4.0</v>
      </c>
      <c r="F665" s="343"/>
      <c r="G665" s="343"/>
      <c r="H665" s="343"/>
      <c r="I665" s="343"/>
      <c r="J665" s="343"/>
      <c r="K665" s="343">
        <v>4.0</v>
      </c>
      <c r="L665" s="306"/>
    </row>
    <row r="666">
      <c r="A666" s="83" t="s">
        <v>14558</v>
      </c>
      <c r="B666" s="51">
        <v>16.0</v>
      </c>
      <c r="C666" s="51" t="s">
        <v>1714</v>
      </c>
      <c r="D666" s="335" t="s">
        <v>14563</v>
      </c>
      <c r="E666" s="343"/>
      <c r="F666" s="343"/>
      <c r="G666" s="343"/>
      <c r="H666" s="343"/>
      <c r="I666" s="343"/>
      <c r="J666" s="343">
        <v>4.0</v>
      </c>
      <c r="K666" s="343">
        <v>4.0</v>
      </c>
      <c r="L666" s="306"/>
    </row>
    <row r="667">
      <c r="A667" s="83" t="s">
        <v>14576</v>
      </c>
      <c r="B667" s="51">
        <v>16.0</v>
      </c>
      <c r="C667" s="51" t="s">
        <v>1714</v>
      </c>
      <c r="D667" s="335" t="s">
        <v>14579</v>
      </c>
      <c r="E667" s="343"/>
      <c r="F667" s="343">
        <v>2.4</v>
      </c>
      <c r="G667" s="343"/>
      <c r="H667" s="343"/>
      <c r="I667" s="343"/>
      <c r="J667" s="343"/>
      <c r="K667" s="343">
        <v>2.4</v>
      </c>
      <c r="L667" s="306"/>
    </row>
    <row r="668">
      <c r="A668" s="83"/>
      <c r="B668" s="51">
        <v>16.0</v>
      </c>
      <c r="C668" s="51"/>
      <c r="D668" s="335"/>
      <c r="E668" s="343"/>
      <c r="F668" s="343"/>
      <c r="G668" s="343"/>
      <c r="H668" s="343"/>
      <c r="I668" s="343"/>
      <c r="J668" s="343"/>
      <c r="K668" s="343"/>
      <c r="L668" s="306"/>
    </row>
    <row r="669">
      <c r="A669" s="83"/>
      <c r="B669" s="51">
        <v>16.0</v>
      </c>
      <c r="C669" s="51"/>
      <c r="D669" s="379" t="s">
        <v>3590</v>
      </c>
      <c r="E669" s="343">
        <v>20.0</v>
      </c>
      <c r="F669" s="343">
        <v>4.8</v>
      </c>
      <c r="G669" s="343">
        <v>8.0</v>
      </c>
      <c r="H669" s="343">
        <v>6.8</v>
      </c>
      <c r="I669" s="343"/>
      <c r="J669" s="343">
        <v>16.0</v>
      </c>
      <c r="K669" s="343">
        <v>55.6</v>
      </c>
      <c r="L669" s="306"/>
    </row>
    <row r="670">
      <c r="A670" s="83"/>
      <c r="B670" s="51"/>
      <c r="C670" s="51"/>
      <c r="D670" s="335"/>
      <c r="E670" s="343"/>
      <c r="F670" s="343"/>
      <c r="G670" s="343"/>
      <c r="H670" s="343"/>
      <c r="I670" s="343"/>
      <c r="J670" s="343"/>
      <c r="K670" s="343"/>
      <c r="L670" s="306"/>
    </row>
    <row r="671">
      <c r="A671" s="83"/>
      <c r="B671" s="51"/>
      <c r="C671" s="51"/>
      <c r="D671" s="379" t="s">
        <v>6022</v>
      </c>
      <c r="E671" s="343">
        <v>70.0</v>
      </c>
      <c r="F671" s="343">
        <v>12.0</v>
      </c>
      <c r="G671" s="343">
        <v>29.0</v>
      </c>
      <c r="H671" s="343">
        <v>27.8</v>
      </c>
      <c r="I671" s="343"/>
      <c r="J671" s="343">
        <v>116.8</v>
      </c>
      <c r="K671" s="343">
        <v>255.6</v>
      </c>
      <c r="L671" s="306"/>
    </row>
    <row r="672">
      <c r="A672" s="83"/>
      <c r="B672" s="51"/>
      <c r="C672" s="51"/>
      <c r="D672" s="335"/>
      <c r="E672" s="343"/>
      <c r="F672" s="343"/>
      <c r="G672" s="343"/>
      <c r="H672" s="343"/>
      <c r="I672" s="343"/>
      <c r="J672" s="343"/>
      <c r="K672" s="343"/>
      <c r="L672" s="306"/>
    </row>
    <row r="673">
      <c r="A673" s="83"/>
      <c r="B673" s="51"/>
      <c r="C673" s="51"/>
      <c r="D673" s="335"/>
      <c r="E673" s="343"/>
      <c r="F673" s="343"/>
      <c r="G673" s="343"/>
      <c r="H673" s="343"/>
      <c r="I673" s="343"/>
      <c r="J673" s="343"/>
      <c r="K673" s="343"/>
      <c r="L673" s="306"/>
    </row>
    <row r="674">
      <c r="A674" s="83"/>
      <c r="B674" s="51"/>
      <c r="C674" s="51"/>
      <c r="D674" s="335" t="s">
        <v>6024</v>
      </c>
      <c r="E674" s="343"/>
      <c r="F674" s="343"/>
      <c r="G674" s="343"/>
      <c r="H674" s="343"/>
      <c r="I674" s="343"/>
      <c r="J674" s="343"/>
      <c r="K674" s="343"/>
      <c r="L674" s="306"/>
    </row>
    <row r="675">
      <c r="A675" s="83"/>
      <c r="B675" s="51"/>
      <c r="C675" s="51"/>
      <c r="D675" s="335"/>
      <c r="E675" s="343"/>
      <c r="F675" s="343"/>
      <c r="G675" s="343"/>
      <c r="H675" s="343"/>
      <c r="I675" s="343"/>
      <c r="J675" s="343"/>
      <c r="K675" s="343"/>
      <c r="L675" s="306"/>
    </row>
    <row r="676">
      <c r="A676" s="83" t="s">
        <v>14654</v>
      </c>
      <c r="B676" s="51">
        <v>39.0</v>
      </c>
      <c r="C676" s="51"/>
      <c r="D676" s="335" t="s">
        <v>14657</v>
      </c>
      <c r="E676" s="343">
        <v>6.0</v>
      </c>
      <c r="F676" s="343"/>
      <c r="G676" s="343"/>
      <c r="H676" s="343"/>
      <c r="I676" s="343"/>
      <c r="J676" s="343"/>
      <c r="K676" s="343">
        <v>6.0</v>
      </c>
      <c r="L676" s="306"/>
    </row>
    <row r="677">
      <c r="A677" s="83" t="s">
        <v>14664</v>
      </c>
      <c r="B677" s="51">
        <v>39.0</v>
      </c>
      <c r="C677" s="51"/>
      <c r="D677" s="335" t="s">
        <v>14666</v>
      </c>
      <c r="E677" s="343">
        <v>4.0</v>
      </c>
      <c r="F677" s="343"/>
      <c r="G677" s="343"/>
      <c r="H677" s="343"/>
      <c r="I677" s="343"/>
      <c r="J677" s="343"/>
      <c r="K677" s="343">
        <v>4.0</v>
      </c>
      <c r="L677" s="306"/>
    </row>
    <row r="678">
      <c r="A678" s="83" t="s">
        <v>14671</v>
      </c>
      <c r="B678" s="51">
        <v>39.0</v>
      </c>
      <c r="C678" s="51"/>
      <c r="D678" s="335" t="s">
        <v>14673</v>
      </c>
      <c r="E678" s="343">
        <v>4.0</v>
      </c>
      <c r="F678" s="343"/>
      <c r="G678" s="343"/>
      <c r="H678" s="343"/>
      <c r="I678" s="343"/>
      <c r="J678" s="343"/>
      <c r="K678" s="343">
        <v>4.0</v>
      </c>
      <c r="L678" s="306"/>
    </row>
    <row r="679">
      <c r="A679" s="83" t="s">
        <v>14681</v>
      </c>
      <c r="B679" s="51">
        <v>39.0</v>
      </c>
      <c r="C679" s="51"/>
      <c r="D679" s="335" t="s">
        <v>14683</v>
      </c>
      <c r="E679" s="343">
        <v>6.0</v>
      </c>
      <c r="F679" s="343"/>
      <c r="G679" s="343"/>
      <c r="H679" s="343"/>
      <c r="I679" s="343"/>
      <c r="J679" s="343"/>
      <c r="K679" s="343">
        <v>6.0</v>
      </c>
      <c r="L679" s="306"/>
    </row>
    <row r="680">
      <c r="A680" s="83" t="s">
        <v>14688</v>
      </c>
      <c r="B680" s="51">
        <v>39.0</v>
      </c>
      <c r="C680" s="51"/>
      <c r="D680" s="335" t="s">
        <v>14693</v>
      </c>
      <c r="E680" s="343"/>
      <c r="F680" s="343"/>
      <c r="G680" s="343"/>
      <c r="H680" s="343"/>
      <c r="I680" s="343"/>
      <c r="J680" s="343">
        <v>4.0</v>
      </c>
      <c r="K680" s="343">
        <v>4.0</v>
      </c>
      <c r="L680" s="306"/>
    </row>
    <row r="681">
      <c r="A681" s="83" t="s">
        <v>14700</v>
      </c>
      <c r="B681" s="51">
        <v>39.0</v>
      </c>
      <c r="C681" s="51"/>
      <c r="D681" s="335" t="s">
        <v>14704</v>
      </c>
      <c r="E681" s="343"/>
      <c r="F681" s="343"/>
      <c r="G681" s="343">
        <v>10.0</v>
      </c>
      <c r="H681" s="343"/>
      <c r="I681" s="343"/>
      <c r="J681" s="343"/>
      <c r="K681" s="343">
        <v>10.0</v>
      </c>
      <c r="L681" s="306"/>
    </row>
    <row r="682">
      <c r="A682" s="83" t="s">
        <v>14712</v>
      </c>
      <c r="B682" s="51">
        <v>39.0</v>
      </c>
      <c r="C682" s="51"/>
      <c r="D682" s="335" t="s">
        <v>14715</v>
      </c>
      <c r="E682" s="343"/>
      <c r="F682" s="343"/>
      <c r="G682" s="343"/>
      <c r="H682" s="343">
        <v>6.0</v>
      </c>
      <c r="I682" s="343"/>
      <c r="J682" s="343"/>
      <c r="K682" s="343">
        <v>6.0</v>
      </c>
      <c r="L682" s="306"/>
    </row>
    <row r="683">
      <c r="A683" s="83" t="s">
        <v>14723</v>
      </c>
      <c r="B683" s="51">
        <v>39.0</v>
      </c>
      <c r="C683" s="51"/>
      <c r="D683" s="335" t="s">
        <v>14727</v>
      </c>
      <c r="E683" s="343"/>
      <c r="F683" s="343"/>
      <c r="G683" s="343"/>
      <c r="H683" s="343">
        <v>4.0</v>
      </c>
      <c r="I683" s="343"/>
      <c r="J683" s="343"/>
      <c r="K683" s="343">
        <v>4.0</v>
      </c>
      <c r="L683" s="306"/>
    </row>
    <row r="684">
      <c r="A684" s="83" t="s">
        <v>14736</v>
      </c>
      <c r="B684" s="51">
        <v>39.0</v>
      </c>
      <c r="C684" s="51"/>
      <c r="D684" s="335" t="s">
        <v>14738</v>
      </c>
      <c r="E684" s="343"/>
      <c r="F684" s="343">
        <v>4.0</v>
      </c>
      <c r="G684" s="343"/>
      <c r="H684" s="343"/>
      <c r="I684" s="343"/>
      <c r="J684" s="343"/>
      <c r="K684" s="343">
        <v>4.0</v>
      </c>
      <c r="L684" s="306"/>
    </row>
    <row r="685">
      <c r="A685" s="83" t="s">
        <v>14747</v>
      </c>
      <c r="B685" s="51">
        <v>39.0</v>
      </c>
      <c r="C685" s="51"/>
      <c r="D685" s="335" t="s">
        <v>14748</v>
      </c>
      <c r="E685" s="343"/>
      <c r="F685" s="343">
        <v>4.0</v>
      </c>
      <c r="G685" s="343"/>
      <c r="H685" s="343"/>
      <c r="I685" s="343"/>
      <c r="J685" s="343"/>
      <c r="K685" s="343">
        <v>4.0</v>
      </c>
      <c r="L685" s="306"/>
    </row>
    <row r="686">
      <c r="A686" s="83"/>
      <c r="B686" s="51">
        <v>39.0</v>
      </c>
      <c r="C686" s="51"/>
      <c r="D686" s="335"/>
      <c r="E686" s="343"/>
      <c r="F686" s="343"/>
      <c r="G686" s="343"/>
      <c r="H686" s="343"/>
      <c r="I686" s="343"/>
      <c r="J686" s="343"/>
      <c r="K686" s="343"/>
      <c r="L686" s="306"/>
    </row>
    <row r="687">
      <c r="A687" s="83"/>
      <c r="B687" s="51">
        <v>39.0</v>
      </c>
      <c r="C687" s="51"/>
      <c r="D687" s="379" t="s">
        <v>3590</v>
      </c>
      <c r="E687" s="343">
        <v>20.0</v>
      </c>
      <c r="F687" s="343">
        <v>8.0</v>
      </c>
      <c r="G687" s="343">
        <v>10.0</v>
      </c>
      <c r="H687" s="343">
        <v>10.0</v>
      </c>
      <c r="I687" s="343"/>
      <c r="J687" s="343">
        <v>4.0</v>
      </c>
      <c r="K687" s="343">
        <v>52.0</v>
      </c>
      <c r="L687" s="306"/>
    </row>
    <row r="688" ht="15.75" customHeight="1">
      <c r="A688" s="154"/>
      <c r="B688" s="380"/>
      <c r="C688" s="380"/>
      <c r="D688" s="370"/>
      <c r="E688" s="355"/>
      <c r="F688" s="355"/>
      <c r="G688" s="355"/>
      <c r="H688" s="355"/>
      <c r="I688" s="355"/>
      <c r="J688" s="355"/>
      <c r="K688" s="355"/>
      <c r="L688" s="381"/>
    </row>
    <row r="689" ht="15.75" customHeight="1">
      <c r="A689" s="83"/>
      <c r="B689" s="51"/>
      <c r="C689" s="51"/>
      <c r="D689" s="335"/>
      <c r="E689" s="343"/>
      <c r="F689" s="343"/>
      <c r="G689" s="343"/>
      <c r="H689" s="343"/>
      <c r="I689" s="343"/>
      <c r="J689" s="343"/>
      <c r="K689" s="343"/>
      <c r="L689" s="306"/>
    </row>
    <row r="690">
      <c r="A690" s="83" t="s">
        <v>14785</v>
      </c>
      <c r="B690" s="51">
        <v>47.0</v>
      </c>
      <c r="C690" s="51"/>
      <c r="D690" s="335" t="s">
        <v>14788</v>
      </c>
      <c r="E690" s="343"/>
      <c r="F690" s="343"/>
      <c r="G690" s="343"/>
      <c r="H690" s="343"/>
      <c r="I690" s="343"/>
      <c r="J690" s="343">
        <v>2.0</v>
      </c>
      <c r="K690" s="343">
        <v>2.0</v>
      </c>
      <c r="L690" s="306"/>
    </row>
    <row r="691">
      <c r="A691" s="83" t="s">
        <v>14796</v>
      </c>
      <c r="B691" s="51">
        <v>47.0</v>
      </c>
      <c r="C691" s="51"/>
      <c r="D691" s="335" t="s">
        <v>14798</v>
      </c>
      <c r="E691" s="343"/>
      <c r="F691" s="343"/>
      <c r="G691" s="343">
        <v>4.0</v>
      </c>
      <c r="H691" s="343"/>
      <c r="I691" s="343"/>
      <c r="J691" s="343"/>
      <c r="K691" s="343">
        <v>4.0</v>
      </c>
      <c r="L691" s="306"/>
    </row>
    <row r="692">
      <c r="A692" s="83" t="s">
        <v>14807</v>
      </c>
      <c r="B692" s="51">
        <v>47.0</v>
      </c>
      <c r="C692" s="51"/>
      <c r="D692" s="335" t="s">
        <v>14809</v>
      </c>
      <c r="E692" s="343"/>
      <c r="F692" s="343"/>
      <c r="G692" s="343">
        <v>4.0</v>
      </c>
      <c r="H692" s="343"/>
      <c r="I692" s="343"/>
      <c r="J692" s="343"/>
      <c r="K692" s="343">
        <v>4.0</v>
      </c>
      <c r="L692" s="306"/>
    </row>
    <row r="693">
      <c r="A693" s="83" t="s">
        <v>14818</v>
      </c>
      <c r="B693" s="51">
        <v>47.0</v>
      </c>
      <c r="C693" s="51"/>
      <c r="D693" s="335" t="s">
        <v>14821</v>
      </c>
      <c r="E693" s="343"/>
      <c r="F693" s="343"/>
      <c r="G693" s="343">
        <v>4.0</v>
      </c>
      <c r="H693" s="343"/>
      <c r="I693" s="343"/>
      <c r="J693" s="343"/>
      <c r="K693" s="343">
        <v>4.0</v>
      </c>
      <c r="L693" s="306"/>
    </row>
    <row r="694">
      <c r="A694" s="83" t="s">
        <v>14826</v>
      </c>
      <c r="B694" s="51">
        <v>47.0</v>
      </c>
      <c r="C694" s="51"/>
      <c r="D694" s="335" t="s">
        <v>14828</v>
      </c>
      <c r="E694" s="343"/>
      <c r="F694" s="343"/>
      <c r="G694" s="343">
        <v>4.0</v>
      </c>
      <c r="H694" s="343"/>
      <c r="I694" s="343"/>
      <c r="J694" s="343"/>
      <c r="K694" s="343">
        <v>4.0</v>
      </c>
      <c r="L694" s="306"/>
    </row>
    <row r="695">
      <c r="A695" s="83" t="s">
        <v>14832</v>
      </c>
      <c r="B695" s="51">
        <v>47.0</v>
      </c>
      <c r="C695" s="51"/>
      <c r="D695" s="335" t="s">
        <v>14833</v>
      </c>
      <c r="E695" s="343"/>
      <c r="F695" s="343"/>
      <c r="G695" s="343"/>
      <c r="H695" s="343">
        <v>6.0</v>
      </c>
      <c r="I695" s="343"/>
      <c r="J695" s="343"/>
      <c r="K695" s="343">
        <v>6.0</v>
      </c>
      <c r="L695" s="306"/>
    </row>
    <row r="696">
      <c r="A696" s="83" t="s">
        <v>14840</v>
      </c>
      <c r="B696" s="51">
        <v>47.0</v>
      </c>
      <c r="C696" s="51"/>
      <c r="D696" s="335" t="s">
        <v>14841</v>
      </c>
      <c r="E696" s="343"/>
      <c r="F696" s="343"/>
      <c r="G696" s="343"/>
      <c r="H696" s="343">
        <v>6.0</v>
      </c>
      <c r="I696" s="343"/>
      <c r="J696" s="343"/>
      <c r="K696" s="343">
        <v>6.0</v>
      </c>
      <c r="L696" s="306"/>
    </row>
    <row r="697">
      <c r="A697" s="83" t="s">
        <v>14846</v>
      </c>
      <c r="B697" s="51">
        <v>47.0</v>
      </c>
      <c r="C697" s="51"/>
      <c r="D697" s="335" t="s">
        <v>14847</v>
      </c>
      <c r="E697" s="343"/>
      <c r="F697" s="343">
        <v>2.0</v>
      </c>
      <c r="G697" s="343"/>
      <c r="H697" s="343"/>
      <c r="I697" s="343"/>
      <c r="J697" s="343"/>
      <c r="K697" s="343">
        <v>2.0</v>
      </c>
      <c r="L697" s="306"/>
    </row>
    <row r="698">
      <c r="A698" s="83"/>
      <c r="B698" s="51">
        <v>47.0</v>
      </c>
      <c r="C698" s="51"/>
      <c r="D698" s="335"/>
      <c r="E698" s="343"/>
      <c r="F698" s="343"/>
      <c r="G698" s="343"/>
      <c r="H698" s="343"/>
      <c r="I698" s="343"/>
      <c r="J698" s="343"/>
      <c r="K698" s="343"/>
      <c r="L698" s="306"/>
    </row>
    <row r="699">
      <c r="A699" s="83"/>
      <c r="B699" s="51">
        <v>47.0</v>
      </c>
      <c r="C699" s="51"/>
      <c r="D699" s="379" t="s">
        <v>3590</v>
      </c>
      <c r="E699" s="343"/>
      <c r="F699" s="343">
        <v>2.0</v>
      </c>
      <c r="G699" s="343">
        <v>16.0</v>
      </c>
      <c r="H699" s="343">
        <v>12.0</v>
      </c>
      <c r="I699" s="343"/>
      <c r="J699" s="343">
        <v>2.0</v>
      </c>
      <c r="K699" s="343">
        <v>32.0</v>
      </c>
      <c r="L699" s="306"/>
    </row>
    <row r="700">
      <c r="A700" s="83"/>
      <c r="B700" s="51"/>
      <c r="C700" s="51"/>
      <c r="D700" s="335"/>
      <c r="E700" s="343"/>
      <c r="F700" s="343"/>
      <c r="G700" s="343"/>
      <c r="H700" s="343"/>
      <c r="I700" s="343"/>
      <c r="J700" s="343"/>
      <c r="K700" s="343"/>
      <c r="L700" s="306"/>
    </row>
    <row r="701">
      <c r="A701" s="83" t="s">
        <v>14865</v>
      </c>
      <c r="B701" s="51">
        <v>48.0</v>
      </c>
      <c r="C701" s="51"/>
      <c r="D701" s="335" t="s">
        <v>14868</v>
      </c>
      <c r="E701" s="343"/>
      <c r="F701" s="343"/>
      <c r="G701" s="343"/>
      <c r="H701" s="343"/>
      <c r="I701" s="343"/>
      <c r="J701" s="343">
        <v>4.0</v>
      </c>
      <c r="K701" s="343">
        <v>4.0</v>
      </c>
      <c r="L701" s="306"/>
    </row>
    <row r="702">
      <c r="A702" s="83" t="s">
        <v>14873</v>
      </c>
      <c r="B702" s="51">
        <v>48.0</v>
      </c>
      <c r="C702" s="51"/>
      <c r="D702" s="335" t="s">
        <v>14878</v>
      </c>
      <c r="E702" s="343"/>
      <c r="F702" s="343"/>
      <c r="G702" s="343">
        <v>10.0</v>
      </c>
      <c r="H702" s="343"/>
      <c r="I702" s="343"/>
      <c r="J702" s="343"/>
      <c r="K702" s="343">
        <v>10.0</v>
      </c>
      <c r="L702" s="306"/>
    </row>
    <row r="703">
      <c r="A703" s="83" t="s">
        <v>14884</v>
      </c>
      <c r="B703" s="51">
        <v>48.0</v>
      </c>
      <c r="C703" s="51"/>
      <c r="D703" s="335" t="s">
        <v>14886</v>
      </c>
      <c r="E703" s="343"/>
      <c r="F703" s="343"/>
      <c r="G703" s="343">
        <v>2.0</v>
      </c>
      <c r="H703" s="343"/>
      <c r="I703" s="343"/>
      <c r="J703" s="343"/>
      <c r="K703" s="343">
        <v>2.0</v>
      </c>
      <c r="L703" s="306"/>
    </row>
    <row r="704">
      <c r="A704" s="83" t="s">
        <v>14893</v>
      </c>
      <c r="B704" s="51">
        <v>48.0</v>
      </c>
      <c r="C704" s="51"/>
      <c r="D704" s="335" t="s">
        <v>14894</v>
      </c>
      <c r="E704" s="343"/>
      <c r="F704" s="343"/>
      <c r="G704" s="343">
        <v>2.0</v>
      </c>
      <c r="H704" s="343"/>
      <c r="I704" s="343"/>
      <c r="J704" s="343"/>
      <c r="K704" s="343">
        <v>2.0</v>
      </c>
      <c r="L704" s="306"/>
    </row>
    <row r="705">
      <c r="A705" s="83" t="s">
        <v>14900</v>
      </c>
      <c r="B705" s="51">
        <v>48.0</v>
      </c>
      <c r="C705" s="51"/>
      <c r="D705" s="335" t="s">
        <v>14903</v>
      </c>
      <c r="E705" s="343"/>
      <c r="F705" s="343"/>
      <c r="G705" s="343">
        <v>2.0</v>
      </c>
      <c r="H705" s="343"/>
      <c r="I705" s="343"/>
      <c r="J705" s="343"/>
      <c r="K705" s="343">
        <v>2.0</v>
      </c>
      <c r="L705" s="306"/>
    </row>
    <row r="706">
      <c r="A706" s="83" t="s">
        <v>14911</v>
      </c>
      <c r="B706" s="51">
        <v>48.0</v>
      </c>
      <c r="C706" s="51"/>
      <c r="D706" s="335" t="s">
        <v>14913</v>
      </c>
      <c r="E706" s="343"/>
      <c r="F706" s="343"/>
      <c r="G706" s="343"/>
      <c r="H706" s="343">
        <v>4.0</v>
      </c>
      <c r="I706" s="343"/>
      <c r="J706" s="343"/>
      <c r="K706" s="343">
        <v>4.0</v>
      </c>
      <c r="L706" s="306"/>
    </row>
    <row r="707">
      <c r="A707" s="83" t="s">
        <v>14918</v>
      </c>
      <c r="B707" s="51">
        <v>48.0</v>
      </c>
      <c r="C707" s="51"/>
      <c r="D707" s="335" t="s">
        <v>14921</v>
      </c>
      <c r="E707" s="343"/>
      <c r="F707" s="343">
        <v>4.0</v>
      </c>
      <c r="G707" s="343"/>
      <c r="H707" s="343"/>
      <c r="I707" s="343"/>
      <c r="J707" s="343"/>
      <c r="K707" s="343">
        <v>4.0</v>
      </c>
      <c r="L707" s="306"/>
    </row>
    <row r="708">
      <c r="A708" s="83" t="s">
        <v>14926</v>
      </c>
      <c r="B708" s="51">
        <v>48.0</v>
      </c>
      <c r="C708" s="51"/>
      <c r="D708" s="335" t="s">
        <v>14929</v>
      </c>
      <c r="E708" s="343"/>
      <c r="F708" s="343">
        <v>2.0</v>
      </c>
      <c r="G708" s="343"/>
      <c r="H708" s="343"/>
      <c r="I708" s="343"/>
      <c r="J708" s="343"/>
      <c r="K708" s="343">
        <v>2.0</v>
      </c>
      <c r="L708" s="306"/>
    </row>
    <row r="709">
      <c r="A709" s="83"/>
      <c r="B709" s="51">
        <v>48.0</v>
      </c>
      <c r="C709" s="51"/>
      <c r="D709" s="335"/>
      <c r="E709" s="343"/>
      <c r="F709" s="343"/>
      <c r="G709" s="343"/>
      <c r="H709" s="343"/>
      <c r="I709" s="343"/>
      <c r="J709" s="343"/>
      <c r="K709" s="343"/>
      <c r="L709" s="306"/>
    </row>
    <row r="710">
      <c r="A710" s="83"/>
      <c r="B710" s="51">
        <v>48.0</v>
      </c>
      <c r="C710" s="51"/>
      <c r="D710" s="379" t="s">
        <v>3590</v>
      </c>
      <c r="E710" s="343"/>
      <c r="F710" s="343">
        <v>6.0</v>
      </c>
      <c r="G710" s="343">
        <v>16.0</v>
      </c>
      <c r="H710" s="343">
        <v>4.0</v>
      </c>
      <c r="I710" s="343"/>
      <c r="J710" s="343">
        <v>4.0</v>
      </c>
      <c r="K710" s="343">
        <v>30.0</v>
      </c>
      <c r="L710" s="306"/>
    </row>
    <row r="711">
      <c r="A711" s="83"/>
      <c r="B711" s="51"/>
      <c r="C711" s="51"/>
      <c r="D711" s="335"/>
      <c r="E711" s="343"/>
      <c r="F711" s="343"/>
      <c r="G711" s="343"/>
      <c r="H711" s="343"/>
      <c r="I711" s="343"/>
      <c r="J711" s="343"/>
      <c r="K711" s="343"/>
      <c r="L711" s="306"/>
    </row>
    <row r="712">
      <c r="A712" s="83" t="s">
        <v>14953</v>
      </c>
      <c r="B712" s="51">
        <v>59.0</v>
      </c>
      <c r="C712" s="51"/>
      <c r="D712" s="335" t="s">
        <v>14956</v>
      </c>
      <c r="E712" s="343">
        <v>2.0</v>
      </c>
      <c r="F712" s="343"/>
      <c r="G712" s="343"/>
      <c r="H712" s="343"/>
      <c r="I712" s="343"/>
      <c r="J712" s="343"/>
      <c r="K712" s="343">
        <v>2.0</v>
      </c>
      <c r="L712" s="306"/>
    </row>
    <row r="713">
      <c r="A713" s="83" t="s">
        <v>14962</v>
      </c>
      <c r="B713" s="51">
        <v>59.0</v>
      </c>
      <c r="C713" s="51"/>
      <c r="D713" s="335" t="s">
        <v>14964</v>
      </c>
      <c r="E713" s="343"/>
      <c r="F713" s="343"/>
      <c r="G713" s="343"/>
      <c r="H713" s="343"/>
      <c r="I713" s="343"/>
      <c r="J713" s="343">
        <v>4.0</v>
      </c>
      <c r="K713" s="343">
        <v>4.0</v>
      </c>
      <c r="L713" s="306"/>
    </row>
    <row r="714">
      <c r="A714" s="83" t="s">
        <v>14967</v>
      </c>
      <c r="B714" s="51">
        <v>59.0</v>
      </c>
      <c r="C714" s="51"/>
      <c r="D714" s="335" t="s">
        <v>14968</v>
      </c>
      <c r="E714" s="343"/>
      <c r="F714" s="343"/>
      <c r="G714" s="343"/>
      <c r="H714" s="343"/>
      <c r="I714" s="343"/>
      <c r="J714" s="343">
        <v>2.0</v>
      </c>
      <c r="K714" s="343">
        <v>2.0</v>
      </c>
      <c r="L714" s="306"/>
    </row>
    <row r="715">
      <c r="A715" s="83" t="s">
        <v>14972</v>
      </c>
      <c r="B715" s="51">
        <v>59.0</v>
      </c>
      <c r="C715" s="51"/>
      <c r="D715" s="335" t="s">
        <v>14974</v>
      </c>
      <c r="E715" s="343"/>
      <c r="F715" s="343"/>
      <c r="G715" s="343"/>
      <c r="H715" s="343"/>
      <c r="I715" s="343"/>
      <c r="J715" s="343">
        <v>2.0</v>
      </c>
      <c r="K715" s="343">
        <v>2.0</v>
      </c>
      <c r="L715" s="306"/>
    </row>
    <row r="716">
      <c r="A716" s="83" t="s">
        <v>14979</v>
      </c>
      <c r="B716" s="51">
        <v>59.0</v>
      </c>
      <c r="C716" s="51"/>
      <c r="D716" s="335" t="s">
        <v>14981</v>
      </c>
      <c r="E716" s="343"/>
      <c r="F716" s="343"/>
      <c r="G716" s="343"/>
      <c r="H716" s="343"/>
      <c r="I716" s="343"/>
      <c r="J716" s="343">
        <v>2.0</v>
      </c>
      <c r="K716" s="343">
        <v>2.0</v>
      </c>
      <c r="L716" s="306"/>
    </row>
    <row r="717">
      <c r="A717" s="83" t="s">
        <v>14983</v>
      </c>
      <c r="B717" s="51">
        <v>59.0</v>
      </c>
      <c r="C717" s="51"/>
      <c r="D717" s="335" t="s">
        <v>14986</v>
      </c>
      <c r="E717" s="343"/>
      <c r="F717" s="343"/>
      <c r="G717" s="343">
        <v>2.0</v>
      </c>
      <c r="H717" s="343"/>
      <c r="I717" s="343"/>
      <c r="J717" s="343"/>
      <c r="K717" s="343">
        <v>2.0</v>
      </c>
      <c r="L717" s="306"/>
    </row>
    <row r="718">
      <c r="A718" s="83" t="s">
        <v>14992</v>
      </c>
      <c r="B718" s="51">
        <v>59.0</v>
      </c>
      <c r="C718" s="51"/>
      <c r="D718" s="335" t="s">
        <v>14995</v>
      </c>
      <c r="E718" s="343"/>
      <c r="F718" s="343"/>
      <c r="G718" s="343">
        <v>2.0</v>
      </c>
      <c r="H718" s="343"/>
      <c r="I718" s="343"/>
      <c r="J718" s="343"/>
      <c r="K718" s="343">
        <v>2.0</v>
      </c>
      <c r="L718" s="306"/>
    </row>
    <row r="719">
      <c r="A719" s="83" t="s">
        <v>15000</v>
      </c>
      <c r="B719" s="51">
        <v>59.0</v>
      </c>
      <c r="C719" s="51"/>
      <c r="D719" s="335" t="s">
        <v>15003</v>
      </c>
      <c r="E719" s="343"/>
      <c r="F719" s="343"/>
      <c r="G719" s="343">
        <v>4.0</v>
      </c>
      <c r="H719" s="343"/>
      <c r="I719" s="343"/>
      <c r="J719" s="343"/>
      <c r="K719" s="343">
        <v>4.0</v>
      </c>
      <c r="L719" s="306"/>
    </row>
    <row r="720">
      <c r="A720" s="83" t="s">
        <v>15006</v>
      </c>
      <c r="B720" s="51">
        <v>59.0</v>
      </c>
      <c r="C720" s="51"/>
      <c r="D720" s="335" t="s">
        <v>15010</v>
      </c>
      <c r="E720" s="343"/>
      <c r="F720" s="343"/>
      <c r="G720" s="343">
        <v>2.0</v>
      </c>
      <c r="H720" s="343"/>
      <c r="I720" s="343"/>
      <c r="J720" s="343"/>
      <c r="K720" s="343">
        <v>2.0</v>
      </c>
      <c r="L720" s="306"/>
    </row>
    <row r="721">
      <c r="A721" s="83" t="s">
        <v>15014</v>
      </c>
      <c r="B721" s="51">
        <v>59.0</v>
      </c>
      <c r="C721" s="51"/>
      <c r="D721" s="335" t="s">
        <v>15017</v>
      </c>
      <c r="E721" s="343"/>
      <c r="F721" s="343"/>
      <c r="G721" s="343"/>
      <c r="H721" s="343">
        <v>2.0</v>
      </c>
      <c r="I721" s="343"/>
      <c r="J721" s="343"/>
      <c r="K721" s="343">
        <v>2.0</v>
      </c>
      <c r="L721" s="306"/>
    </row>
    <row r="722" ht="15.75" customHeight="1">
      <c r="A722" s="154"/>
      <c r="B722" s="380"/>
      <c r="C722" s="380"/>
      <c r="D722" s="370"/>
      <c r="E722" s="355"/>
      <c r="F722" s="355"/>
      <c r="G722" s="355"/>
      <c r="H722" s="355"/>
      <c r="I722" s="355"/>
      <c r="J722" s="355"/>
      <c r="K722" s="355"/>
      <c r="L722" s="381"/>
    </row>
    <row r="723" ht="15.75" customHeight="1">
      <c r="A723" s="83"/>
      <c r="B723" s="51"/>
      <c r="C723" s="51"/>
      <c r="D723" s="335"/>
      <c r="E723" s="343"/>
      <c r="F723" s="343"/>
      <c r="G723" s="343"/>
      <c r="H723" s="343"/>
      <c r="I723" s="343"/>
      <c r="J723" s="343"/>
      <c r="K723" s="343"/>
      <c r="L723" s="306"/>
    </row>
    <row r="724">
      <c r="A724" s="83" t="s">
        <v>15026</v>
      </c>
      <c r="B724" s="51">
        <v>59.0</v>
      </c>
      <c r="C724" s="51"/>
      <c r="D724" s="335" t="s">
        <v>15028</v>
      </c>
      <c r="E724" s="343"/>
      <c r="F724" s="343"/>
      <c r="G724" s="343"/>
      <c r="H724" s="343">
        <v>4.0</v>
      </c>
      <c r="I724" s="343"/>
      <c r="J724" s="343"/>
      <c r="K724" s="343">
        <v>4.0</v>
      </c>
      <c r="L724" s="306"/>
    </row>
    <row r="725">
      <c r="A725" s="83" t="s">
        <v>15032</v>
      </c>
      <c r="B725" s="51">
        <v>59.0</v>
      </c>
      <c r="C725" s="51"/>
      <c r="D725" s="335" t="s">
        <v>15035</v>
      </c>
      <c r="E725" s="343"/>
      <c r="F725" s="343"/>
      <c r="G725" s="343"/>
      <c r="H725" s="343">
        <v>4.0</v>
      </c>
      <c r="I725" s="343"/>
      <c r="J725" s="343"/>
      <c r="K725" s="343">
        <v>4.0</v>
      </c>
      <c r="L725" s="306"/>
    </row>
    <row r="726">
      <c r="A726" s="83" t="s">
        <v>15037</v>
      </c>
      <c r="B726" s="51">
        <v>59.0</v>
      </c>
      <c r="C726" s="51"/>
      <c r="D726" s="335" t="s">
        <v>15040</v>
      </c>
      <c r="E726" s="343"/>
      <c r="F726" s="343">
        <v>2.0</v>
      </c>
      <c r="G726" s="343"/>
      <c r="H726" s="343"/>
      <c r="I726" s="343"/>
      <c r="J726" s="343"/>
      <c r="K726" s="343">
        <v>2.0</v>
      </c>
      <c r="L726" s="306"/>
    </row>
    <row r="727">
      <c r="A727" s="83" t="s">
        <v>15043</v>
      </c>
      <c r="B727" s="51">
        <v>59.0</v>
      </c>
      <c r="C727" s="51"/>
      <c r="D727" s="335" t="s">
        <v>15046</v>
      </c>
      <c r="E727" s="343"/>
      <c r="F727" s="343">
        <v>2.0</v>
      </c>
      <c r="G727" s="343"/>
      <c r="H727" s="343"/>
      <c r="I727" s="343"/>
      <c r="J727" s="343"/>
      <c r="K727" s="343">
        <v>2.0</v>
      </c>
      <c r="L727" s="306"/>
    </row>
    <row r="728">
      <c r="A728" s="83"/>
      <c r="B728" s="51">
        <v>59.0</v>
      </c>
      <c r="C728" s="51"/>
      <c r="D728" s="335"/>
      <c r="E728" s="343"/>
      <c r="F728" s="343"/>
      <c r="G728" s="343"/>
      <c r="H728" s="343"/>
      <c r="I728" s="343"/>
      <c r="J728" s="343"/>
      <c r="K728" s="343"/>
      <c r="L728" s="306"/>
    </row>
    <row r="729">
      <c r="A729" s="83"/>
      <c r="B729" s="51">
        <v>59.0</v>
      </c>
      <c r="C729" s="51"/>
      <c r="D729" s="379" t="s">
        <v>3590</v>
      </c>
      <c r="E729" s="343">
        <v>2.0</v>
      </c>
      <c r="F729" s="343">
        <v>4.0</v>
      </c>
      <c r="G729" s="343">
        <v>10.0</v>
      </c>
      <c r="H729" s="343">
        <v>10.0</v>
      </c>
      <c r="I729" s="343"/>
      <c r="J729" s="343">
        <v>10.0</v>
      </c>
      <c r="K729" s="343">
        <v>36.0</v>
      </c>
      <c r="L729" s="306"/>
    </row>
    <row r="730">
      <c r="A730" s="83"/>
      <c r="B730" s="51"/>
      <c r="C730" s="51"/>
      <c r="D730" s="335"/>
      <c r="E730" s="343"/>
      <c r="F730" s="343"/>
      <c r="G730" s="343"/>
      <c r="H730" s="343"/>
      <c r="I730" s="343"/>
      <c r="J730" s="343"/>
      <c r="K730" s="343"/>
      <c r="L730" s="306"/>
    </row>
    <row r="731">
      <c r="A731" s="83" t="s">
        <v>15057</v>
      </c>
      <c r="B731" s="51">
        <v>60.0</v>
      </c>
      <c r="C731" s="51"/>
      <c r="D731" s="335" t="s">
        <v>15059</v>
      </c>
      <c r="E731" s="343">
        <v>4.0</v>
      </c>
      <c r="F731" s="343"/>
      <c r="G731" s="343"/>
      <c r="H731" s="343"/>
      <c r="I731" s="343"/>
      <c r="J731" s="343"/>
      <c r="K731" s="343">
        <v>4.0</v>
      </c>
      <c r="L731" s="306"/>
    </row>
    <row r="732">
      <c r="A732" s="83" t="s">
        <v>15061</v>
      </c>
      <c r="B732" s="51">
        <v>60.0</v>
      </c>
      <c r="C732" s="51"/>
      <c r="D732" s="335" t="s">
        <v>15063</v>
      </c>
      <c r="E732" s="343"/>
      <c r="F732" s="343"/>
      <c r="G732" s="343">
        <v>4.0</v>
      </c>
      <c r="H732" s="343"/>
      <c r="I732" s="343"/>
      <c r="J732" s="343"/>
      <c r="K732" s="343">
        <v>4.0</v>
      </c>
      <c r="L732" s="306"/>
    </row>
    <row r="733">
      <c r="A733" s="83" t="s">
        <v>15065</v>
      </c>
      <c r="B733" s="51">
        <v>60.0</v>
      </c>
      <c r="C733" s="51"/>
      <c r="D733" s="335" t="s">
        <v>15067</v>
      </c>
      <c r="E733" s="343"/>
      <c r="F733" s="343"/>
      <c r="G733" s="343">
        <v>4.0</v>
      </c>
      <c r="H733" s="343"/>
      <c r="I733" s="343"/>
      <c r="J733" s="343"/>
      <c r="K733" s="343">
        <v>4.0</v>
      </c>
      <c r="L733" s="306"/>
    </row>
    <row r="734">
      <c r="A734" s="83" t="s">
        <v>15070</v>
      </c>
      <c r="B734" s="51">
        <v>60.0</v>
      </c>
      <c r="C734" s="51"/>
      <c r="D734" s="335" t="s">
        <v>15072</v>
      </c>
      <c r="E734" s="343"/>
      <c r="F734" s="343"/>
      <c r="G734" s="343">
        <v>6.0</v>
      </c>
      <c r="H734" s="343"/>
      <c r="I734" s="343"/>
      <c r="J734" s="343"/>
      <c r="K734" s="343">
        <v>6.0</v>
      </c>
      <c r="L734" s="306"/>
    </row>
    <row r="735">
      <c r="A735" s="83" t="s">
        <v>15076</v>
      </c>
      <c r="B735" s="51">
        <v>60.0</v>
      </c>
      <c r="C735" s="51"/>
      <c r="D735" s="335" t="s">
        <v>15078</v>
      </c>
      <c r="E735" s="343"/>
      <c r="F735" s="343"/>
      <c r="G735" s="343"/>
      <c r="H735" s="343">
        <v>4.0</v>
      </c>
      <c r="I735" s="343"/>
      <c r="J735" s="343"/>
      <c r="K735" s="343">
        <v>4.0</v>
      </c>
      <c r="L735" s="306"/>
    </row>
    <row r="736">
      <c r="A736" s="83" t="s">
        <v>15080</v>
      </c>
      <c r="B736" s="51">
        <v>60.0</v>
      </c>
      <c r="C736" s="51"/>
      <c r="D736" s="335" t="s">
        <v>15082</v>
      </c>
      <c r="E736" s="343"/>
      <c r="F736" s="343"/>
      <c r="G736" s="343"/>
      <c r="H736" s="343">
        <v>4.0</v>
      </c>
      <c r="I736" s="343"/>
      <c r="J736" s="343"/>
      <c r="K736" s="343">
        <v>4.0</v>
      </c>
      <c r="L736" s="306"/>
    </row>
    <row r="737">
      <c r="A737" s="83" t="s">
        <v>15085</v>
      </c>
      <c r="B737" s="51">
        <v>60.0</v>
      </c>
      <c r="C737" s="51"/>
      <c r="D737" s="335" t="s">
        <v>15087</v>
      </c>
      <c r="E737" s="343"/>
      <c r="F737" s="343">
        <v>2.0</v>
      </c>
      <c r="G737" s="343"/>
      <c r="H737" s="343"/>
      <c r="I737" s="343"/>
      <c r="J737" s="343"/>
      <c r="K737" s="343">
        <v>2.0</v>
      </c>
      <c r="L737" s="306"/>
    </row>
    <row r="738">
      <c r="A738" s="83"/>
      <c r="B738" s="51">
        <v>60.0</v>
      </c>
      <c r="C738" s="51"/>
      <c r="D738" s="335"/>
      <c r="E738" s="343"/>
      <c r="F738" s="343"/>
      <c r="G738" s="343"/>
      <c r="H738" s="343"/>
      <c r="I738" s="343"/>
      <c r="J738" s="343"/>
      <c r="K738" s="343"/>
      <c r="L738" s="306"/>
    </row>
    <row r="739">
      <c r="A739" s="83"/>
      <c r="B739" s="51">
        <v>60.0</v>
      </c>
      <c r="C739" s="51"/>
      <c r="D739" s="379" t="s">
        <v>3590</v>
      </c>
      <c r="E739" s="343">
        <v>4.0</v>
      </c>
      <c r="F739" s="343">
        <v>2.0</v>
      </c>
      <c r="G739" s="343">
        <v>14.0</v>
      </c>
      <c r="H739" s="343">
        <v>8.0</v>
      </c>
      <c r="I739" s="343"/>
      <c r="J739" s="343"/>
      <c r="K739" s="343">
        <v>28.0</v>
      </c>
      <c r="L739" s="306"/>
    </row>
    <row r="740">
      <c r="A740" s="83"/>
      <c r="B740" s="51"/>
      <c r="C740" s="51"/>
      <c r="D740" s="335"/>
      <c r="E740" s="343"/>
      <c r="F740" s="343"/>
      <c r="G740" s="343"/>
      <c r="H740" s="343"/>
      <c r="I740" s="343"/>
      <c r="J740" s="343"/>
      <c r="K740" s="343"/>
      <c r="L740" s="306"/>
    </row>
    <row r="741">
      <c r="A741" s="83" t="s">
        <v>15096</v>
      </c>
      <c r="B741" s="51">
        <v>65.0</v>
      </c>
      <c r="C741" s="51"/>
      <c r="D741" s="335" t="s">
        <v>15098</v>
      </c>
      <c r="E741" s="343">
        <v>2.0</v>
      </c>
      <c r="F741" s="343"/>
      <c r="G741" s="343"/>
      <c r="H741" s="343"/>
      <c r="I741" s="343"/>
      <c r="J741" s="343"/>
      <c r="K741" s="343">
        <v>2.0</v>
      </c>
      <c r="L741" s="306"/>
    </row>
    <row r="742">
      <c r="A742" s="83" t="s">
        <v>15100</v>
      </c>
      <c r="B742" s="51">
        <v>65.0</v>
      </c>
      <c r="C742" s="51"/>
      <c r="D742" s="335" t="s">
        <v>15101</v>
      </c>
      <c r="E742" s="343"/>
      <c r="F742" s="343"/>
      <c r="G742" s="343"/>
      <c r="H742" s="343">
        <v>2.0</v>
      </c>
      <c r="I742" s="343"/>
      <c r="J742" s="343"/>
      <c r="K742" s="343">
        <v>2.0</v>
      </c>
      <c r="L742" s="306"/>
    </row>
    <row r="743">
      <c r="A743" s="83" t="s">
        <v>15104</v>
      </c>
      <c r="B743" s="51">
        <v>65.0</v>
      </c>
      <c r="C743" s="51"/>
      <c r="D743" s="335" t="s">
        <v>15105</v>
      </c>
      <c r="E743" s="343"/>
      <c r="F743" s="343"/>
      <c r="G743" s="343"/>
      <c r="H743" s="343"/>
      <c r="I743" s="343"/>
      <c r="J743" s="343">
        <v>2.0</v>
      </c>
      <c r="K743" s="343">
        <v>2.0</v>
      </c>
      <c r="L743" s="306"/>
    </row>
    <row r="744">
      <c r="A744" s="83" t="s">
        <v>15107</v>
      </c>
      <c r="B744" s="51">
        <v>65.0</v>
      </c>
      <c r="C744" s="51"/>
      <c r="D744" s="335" t="s">
        <v>15108</v>
      </c>
      <c r="E744" s="343"/>
      <c r="F744" s="343"/>
      <c r="G744" s="343">
        <v>2.0</v>
      </c>
      <c r="H744" s="343"/>
      <c r="I744" s="343"/>
      <c r="J744" s="343"/>
      <c r="K744" s="343">
        <v>2.0</v>
      </c>
      <c r="L744" s="306"/>
    </row>
    <row r="745">
      <c r="A745" s="83" t="s">
        <v>15110</v>
      </c>
      <c r="B745" s="51">
        <v>65.0</v>
      </c>
      <c r="C745" s="51"/>
      <c r="D745" s="335" t="s">
        <v>15113</v>
      </c>
      <c r="E745" s="343"/>
      <c r="F745" s="343"/>
      <c r="G745" s="343">
        <v>6.0</v>
      </c>
      <c r="H745" s="343"/>
      <c r="I745" s="343"/>
      <c r="J745" s="343"/>
      <c r="K745" s="343">
        <v>6.0</v>
      </c>
      <c r="L745" s="306"/>
    </row>
    <row r="746">
      <c r="A746" s="83" t="s">
        <v>15115</v>
      </c>
      <c r="B746" s="51">
        <v>65.0</v>
      </c>
      <c r="C746" s="51"/>
      <c r="D746" s="335" t="s">
        <v>15116</v>
      </c>
      <c r="E746" s="343"/>
      <c r="F746" s="343"/>
      <c r="G746" s="343"/>
      <c r="H746" s="343">
        <v>2.0</v>
      </c>
      <c r="I746" s="343"/>
      <c r="J746" s="343"/>
      <c r="K746" s="343">
        <v>2.0</v>
      </c>
      <c r="L746" s="306"/>
    </row>
    <row r="747">
      <c r="A747" s="83" t="s">
        <v>15119</v>
      </c>
      <c r="B747" s="51">
        <v>65.0</v>
      </c>
      <c r="C747" s="51"/>
      <c r="D747" s="335" t="s">
        <v>15120</v>
      </c>
      <c r="E747" s="343"/>
      <c r="F747" s="343"/>
      <c r="G747" s="343"/>
      <c r="H747" s="343">
        <v>2.0</v>
      </c>
      <c r="I747" s="343"/>
      <c r="J747" s="343"/>
      <c r="K747" s="343">
        <v>2.0</v>
      </c>
      <c r="L747" s="306"/>
    </row>
    <row r="748">
      <c r="A748" s="83" t="s">
        <v>15123</v>
      </c>
      <c r="B748" s="51">
        <v>65.0</v>
      </c>
      <c r="C748" s="51"/>
      <c r="D748" s="335" t="s">
        <v>15124</v>
      </c>
      <c r="E748" s="343"/>
      <c r="F748" s="343">
        <v>2.0</v>
      </c>
      <c r="G748" s="343"/>
      <c r="H748" s="343"/>
      <c r="I748" s="343"/>
      <c r="J748" s="343"/>
      <c r="K748" s="343">
        <v>2.0</v>
      </c>
      <c r="L748" s="306"/>
    </row>
    <row r="749">
      <c r="A749" s="83" t="s">
        <v>15128</v>
      </c>
      <c r="B749" s="51">
        <v>65.0</v>
      </c>
      <c r="C749" s="51"/>
      <c r="D749" s="335" t="s">
        <v>15129</v>
      </c>
      <c r="E749" s="343"/>
      <c r="F749" s="343">
        <v>2.0</v>
      </c>
      <c r="G749" s="343"/>
      <c r="H749" s="343"/>
      <c r="I749" s="343"/>
      <c r="J749" s="343"/>
      <c r="K749" s="343">
        <v>2.0</v>
      </c>
      <c r="L749" s="306"/>
    </row>
    <row r="750">
      <c r="A750" s="83" t="s">
        <v>15130</v>
      </c>
      <c r="B750" s="51">
        <v>65.0</v>
      </c>
      <c r="C750" s="51"/>
      <c r="D750" s="335" t="s">
        <v>15132</v>
      </c>
      <c r="E750" s="343"/>
      <c r="F750" s="343">
        <v>2.0</v>
      </c>
      <c r="G750" s="343"/>
      <c r="H750" s="343"/>
      <c r="I750" s="343"/>
      <c r="J750" s="343"/>
      <c r="K750" s="343">
        <v>2.0</v>
      </c>
      <c r="L750" s="306"/>
    </row>
    <row r="751">
      <c r="A751" s="83"/>
      <c r="B751" s="51">
        <v>65.0</v>
      </c>
      <c r="C751" s="51"/>
      <c r="D751" s="335"/>
      <c r="E751" s="343"/>
      <c r="F751" s="343"/>
      <c r="G751" s="343"/>
      <c r="H751" s="343"/>
      <c r="I751" s="343"/>
      <c r="J751" s="343"/>
      <c r="K751" s="343"/>
      <c r="L751" s="306"/>
    </row>
    <row r="752">
      <c r="A752" s="83"/>
      <c r="B752" s="51">
        <v>65.0</v>
      </c>
      <c r="C752" s="51"/>
      <c r="D752" s="379" t="s">
        <v>3590</v>
      </c>
      <c r="E752" s="343">
        <v>2.0</v>
      </c>
      <c r="F752" s="343">
        <v>6.0</v>
      </c>
      <c r="G752" s="343">
        <v>8.0</v>
      </c>
      <c r="H752" s="343">
        <v>6.0</v>
      </c>
      <c r="I752" s="343"/>
      <c r="J752" s="343">
        <v>2.0</v>
      </c>
      <c r="K752" s="343">
        <v>24.0</v>
      </c>
      <c r="L752" s="306"/>
    </row>
    <row r="753">
      <c r="A753" s="83"/>
      <c r="B753" s="51"/>
      <c r="C753" s="51"/>
      <c r="D753" s="335"/>
      <c r="E753" s="343"/>
      <c r="F753" s="343"/>
      <c r="G753" s="343"/>
      <c r="H753" s="343"/>
      <c r="I753" s="343"/>
      <c r="J753" s="343"/>
      <c r="K753" s="343"/>
      <c r="L753" s="306"/>
    </row>
    <row r="754" ht="15.75" customHeight="1">
      <c r="A754" s="83"/>
      <c r="B754" s="51"/>
      <c r="C754" s="51"/>
      <c r="D754" s="379" t="s">
        <v>7401</v>
      </c>
      <c r="E754" s="343">
        <v>28.0</v>
      </c>
      <c r="F754" s="343">
        <v>28.0</v>
      </c>
      <c r="G754" s="343">
        <v>74.0</v>
      </c>
      <c r="H754" s="343">
        <v>50.0</v>
      </c>
      <c r="I754" s="343"/>
      <c r="J754" s="343">
        <v>22.0</v>
      </c>
      <c r="K754" s="343">
        <v>202.0</v>
      </c>
      <c r="L754" s="306"/>
    </row>
    <row r="755" ht="15.75" customHeight="1">
      <c r="A755" s="154"/>
      <c r="B755" s="380"/>
      <c r="C755" s="380"/>
      <c r="D755" s="370"/>
      <c r="E755" s="355"/>
      <c r="F755" s="355"/>
      <c r="G755" s="355"/>
      <c r="H755" s="355"/>
      <c r="I755" s="355"/>
      <c r="J755" s="355"/>
      <c r="K755" s="355"/>
      <c r="L755" s="381"/>
    </row>
    <row r="756" ht="15.75" customHeight="1">
      <c r="A756" s="83"/>
      <c r="B756" s="51"/>
      <c r="C756" s="51"/>
      <c r="D756" s="335"/>
      <c r="E756" s="343"/>
      <c r="F756" s="343"/>
      <c r="G756" s="343"/>
      <c r="H756" s="343"/>
      <c r="I756" s="343"/>
      <c r="J756" s="343"/>
      <c r="K756" s="343"/>
      <c r="L756" s="306"/>
    </row>
    <row r="757">
      <c r="A757" s="83"/>
      <c r="B757" s="51"/>
      <c r="C757" s="51"/>
      <c r="D757" s="335" t="s">
        <v>12924</v>
      </c>
      <c r="E757" s="343"/>
      <c r="F757" s="343"/>
      <c r="G757" s="343"/>
      <c r="H757" s="343"/>
      <c r="I757" s="343"/>
      <c r="J757" s="343"/>
      <c r="K757" s="343"/>
      <c r="L757" s="306"/>
    </row>
    <row r="758">
      <c r="A758" s="83"/>
      <c r="B758" s="51"/>
      <c r="C758" s="51"/>
      <c r="D758" s="335"/>
      <c r="E758" s="343"/>
      <c r="F758" s="343"/>
      <c r="G758" s="343"/>
      <c r="H758" s="343"/>
      <c r="I758" s="343"/>
      <c r="J758" s="343"/>
      <c r="K758" s="343"/>
      <c r="L758" s="306"/>
    </row>
    <row r="759">
      <c r="A759" s="83" t="s">
        <v>15148</v>
      </c>
      <c r="B759" s="51">
        <v>37.0</v>
      </c>
      <c r="C759" s="51"/>
      <c r="D759" s="335" t="s">
        <v>15150</v>
      </c>
      <c r="E759" s="343">
        <v>4.0</v>
      </c>
      <c r="F759" s="343"/>
      <c r="G759" s="343"/>
      <c r="H759" s="343"/>
      <c r="I759" s="343"/>
      <c r="J759" s="343"/>
      <c r="K759" s="343">
        <v>4.0</v>
      </c>
      <c r="L759" s="306"/>
    </row>
    <row r="760">
      <c r="A760" s="83" t="s">
        <v>15153</v>
      </c>
      <c r="B760" s="51">
        <v>37.0</v>
      </c>
      <c r="C760" s="51"/>
      <c r="D760" s="335" t="s">
        <v>15155</v>
      </c>
      <c r="E760" s="343"/>
      <c r="F760" s="343"/>
      <c r="G760" s="343">
        <v>4.0</v>
      </c>
      <c r="H760" s="343"/>
      <c r="I760" s="343"/>
      <c r="J760" s="343"/>
      <c r="K760" s="343">
        <v>4.0</v>
      </c>
      <c r="L760" s="306"/>
    </row>
    <row r="761">
      <c r="A761" s="83" t="s">
        <v>15157</v>
      </c>
      <c r="B761" s="51">
        <v>37.0</v>
      </c>
      <c r="C761" s="51"/>
      <c r="D761" s="335" t="s">
        <v>15159</v>
      </c>
      <c r="E761" s="343"/>
      <c r="F761" s="343"/>
      <c r="G761" s="343">
        <v>2.0</v>
      </c>
      <c r="H761" s="343"/>
      <c r="I761" s="343"/>
      <c r="J761" s="343"/>
      <c r="K761" s="343">
        <v>2.0</v>
      </c>
      <c r="L761" s="306"/>
    </row>
    <row r="762">
      <c r="A762" s="83" t="s">
        <v>15160</v>
      </c>
      <c r="B762" s="51">
        <v>37.0</v>
      </c>
      <c r="C762" s="51"/>
      <c r="D762" s="335" t="s">
        <v>15164</v>
      </c>
      <c r="E762" s="343"/>
      <c r="F762" s="343"/>
      <c r="G762" s="343"/>
      <c r="H762" s="343"/>
      <c r="I762" s="343"/>
      <c r="J762" s="343">
        <v>4.0</v>
      </c>
      <c r="K762" s="343">
        <v>4.0</v>
      </c>
      <c r="L762" s="306"/>
    </row>
    <row r="763">
      <c r="A763" s="83" t="s">
        <v>15167</v>
      </c>
      <c r="B763" s="51">
        <v>37.0</v>
      </c>
      <c r="C763" s="51"/>
      <c r="D763" s="335" t="s">
        <v>15168</v>
      </c>
      <c r="E763" s="343"/>
      <c r="F763" s="343"/>
      <c r="G763" s="343"/>
      <c r="H763" s="343"/>
      <c r="I763" s="343"/>
      <c r="J763" s="343">
        <v>2.0</v>
      </c>
      <c r="K763" s="343">
        <v>2.0</v>
      </c>
      <c r="L763" s="306"/>
    </row>
    <row r="764">
      <c r="A764" s="83" t="s">
        <v>15171</v>
      </c>
      <c r="B764" s="51">
        <v>37.0</v>
      </c>
      <c r="C764" s="51"/>
      <c r="D764" s="335" t="s">
        <v>15172</v>
      </c>
      <c r="E764" s="343"/>
      <c r="F764" s="343"/>
      <c r="G764" s="343">
        <v>2.0</v>
      </c>
      <c r="H764" s="343"/>
      <c r="I764" s="343"/>
      <c r="J764" s="343"/>
      <c r="K764" s="343">
        <v>2.0</v>
      </c>
      <c r="L764" s="306"/>
    </row>
    <row r="765">
      <c r="A765" s="83" t="s">
        <v>15175</v>
      </c>
      <c r="B765" s="51">
        <v>37.0</v>
      </c>
      <c r="C765" s="51"/>
      <c r="D765" s="335" t="s">
        <v>15176</v>
      </c>
      <c r="E765" s="343"/>
      <c r="F765" s="343">
        <v>2.0</v>
      </c>
      <c r="G765" s="343"/>
      <c r="H765" s="343"/>
      <c r="I765" s="343"/>
      <c r="J765" s="343"/>
      <c r="K765" s="343">
        <v>2.0</v>
      </c>
      <c r="L765" s="306"/>
    </row>
    <row r="766">
      <c r="A766" s="83" t="s">
        <v>15179</v>
      </c>
      <c r="B766" s="51">
        <v>37.0</v>
      </c>
      <c r="C766" s="51"/>
      <c r="D766" s="335" t="s">
        <v>15181</v>
      </c>
      <c r="E766" s="343">
        <v>10.0</v>
      </c>
      <c r="F766" s="343"/>
      <c r="G766" s="343"/>
      <c r="H766" s="343"/>
      <c r="I766" s="343"/>
      <c r="J766" s="343"/>
      <c r="K766" s="343">
        <v>10.0</v>
      </c>
      <c r="L766" s="306"/>
    </row>
    <row r="767">
      <c r="A767" s="83" t="s">
        <v>15183</v>
      </c>
      <c r="B767" s="51">
        <v>37.0</v>
      </c>
      <c r="C767" s="51"/>
      <c r="D767" s="335" t="s">
        <v>15184</v>
      </c>
      <c r="E767" s="343">
        <v>10.0</v>
      </c>
      <c r="F767" s="343"/>
      <c r="G767" s="343"/>
      <c r="H767" s="343"/>
      <c r="I767" s="343"/>
      <c r="J767" s="343"/>
      <c r="K767" s="343">
        <v>10.0</v>
      </c>
      <c r="L767" s="306"/>
    </row>
    <row r="768">
      <c r="A768" s="83" t="s">
        <v>15187</v>
      </c>
      <c r="B768" s="51">
        <v>37.0</v>
      </c>
      <c r="C768" s="51"/>
      <c r="D768" s="335" t="s">
        <v>15189</v>
      </c>
      <c r="E768" s="343">
        <v>10.0</v>
      </c>
      <c r="F768" s="343"/>
      <c r="G768" s="343"/>
      <c r="H768" s="343"/>
      <c r="I768" s="343"/>
      <c r="J768" s="343"/>
      <c r="K768" s="343">
        <v>10.0</v>
      </c>
      <c r="L768" s="306"/>
    </row>
    <row r="769">
      <c r="A769" s="83" t="s">
        <v>15191</v>
      </c>
      <c r="B769" s="51">
        <v>37.0</v>
      </c>
      <c r="C769" s="51"/>
      <c r="D769" s="335" t="s">
        <v>15193</v>
      </c>
      <c r="E769" s="343"/>
      <c r="F769" s="343">
        <v>4.8</v>
      </c>
      <c r="G769" s="343"/>
      <c r="H769" s="343"/>
      <c r="I769" s="343"/>
      <c r="J769" s="343"/>
      <c r="K769" s="343">
        <v>4.8</v>
      </c>
      <c r="L769" s="306"/>
    </row>
    <row r="770">
      <c r="A770" s="83" t="s">
        <v>15198</v>
      </c>
      <c r="B770" s="51">
        <v>37.0</v>
      </c>
      <c r="C770" s="51"/>
      <c r="D770" s="335" t="s">
        <v>15199</v>
      </c>
      <c r="E770" s="343"/>
      <c r="F770" s="343">
        <v>5.2</v>
      </c>
      <c r="G770" s="343"/>
      <c r="H770" s="343"/>
      <c r="I770" s="343"/>
      <c r="J770" s="343"/>
      <c r="K770" s="343">
        <v>5.2</v>
      </c>
      <c r="L770" s="306"/>
    </row>
    <row r="771">
      <c r="A771" s="83"/>
      <c r="B771" s="51">
        <v>37.0</v>
      </c>
      <c r="C771" s="51"/>
      <c r="D771" s="335"/>
      <c r="E771" s="343"/>
      <c r="F771" s="343"/>
      <c r="G771" s="343"/>
      <c r="H771" s="343"/>
      <c r="I771" s="343"/>
      <c r="J771" s="343"/>
      <c r="K771" s="343"/>
      <c r="L771" s="306"/>
    </row>
    <row r="772">
      <c r="A772" s="83"/>
      <c r="B772" s="51">
        <v>37.0</v>
      </c>
      <c r="C772" s="51"/>
      <c r="D772" s="379" t="s">
        <v>3590</v>
      </c>
      <c r="E772" s="343">
        <v>34.0</v>
      </c>
      <c r="F772" s="343">
        <v>12.0</v>
      </c>
      <c r="G772" s="343">
        <v>8.0</v>
      </c>
      <c r="H772" s="343"/>
      <c r="I772" s="343"/>
      <c r="J772" s="343">
        <v>6.0</v>
      </c>
      <c r="K772" s="343">
        <v>60.0</v>
      </c>
      <c r="L772" s="306"/>
    </row>
    <row r="773">
      <c r="A773" s="83"/>
      <c r="B773" s="51"/>
      <c r="C773" s="51"/>
      <c r="D773" s="335"/>
      <c r="E773" s="343"/>
      <c r="F773" s="343"/>
      <c r="G773" s="343"/>
      <c r="H773" s="343"/>
      <c r="I773" s="343"/>
      <c r="J773" s="343"/>
      <c r="K773" s="343"/>
      <c r="L773" s="306"/>
    </row>
    <row r="774">
      <c r="A774" s="83" t="s">
        <v>15209</v>
      </c>
      <c r="B774" s="51">
        <v>38.0</v>
      </c>
      <c r="C774" s="51"/>
      <c r="D774" s="335" t="s">
        <v>15210</v>
      </c>
      <c r="E774" s="343">
        <v>4.0</v>
      </c>
      <c r="F774" s="343"/>
      <c r="G774" s="343"/>
      <c r="H774" s="343"/>
      <c r="I774" s="343"/>
      <c r="J774" s="343"/>
      <c r="K774" s="343">
        <v>4.0</v>
      </c>
      <c r="L774" s="306"/>
    </row>
    <row r="775">
      <c r="A775" s="83" t="s">
        <v>15213</v>
      </c>
      <c r="B775" s="51">
        <v>38.0</v>
      </c>
      <c r="C775" s="51"/>
      <c r="D775" s="335" t="s">
        <v>15215</v>
      </c>
      <c r="E775" s="343">
        <v>4.0</v>
      </c>
      <c r="F775" s="343"/>
      <c r="G775" s="343"/>
      <c r="H775" s="343"/>
      <c r="I775" s="343"/>
      <c r="J775" s="343"/>
      <c r="K775" s="343">
        <v>4.0</v>
      </c>
      <c r="L775" s="306"/>
    </row>
    <row r="776">
      <c r="A776" s="83" t="s">
        <v>15217</v>
      </c>
      <c r="B776" s="51">
        <v>38.0</v>
      </c>
      <c r="C776" s="51"/>
      <c r="D776" s="335" t="s">
        <v>15218</v>
      </c>
      <c r="E776" s="343">
        <v>4.0</v>
      </c>
      <c r="F776" s="343"/>
      <c r="G776" s="343"/>
      <c r="H776" s="343"/>
      <c r="I776" s="343"/>
      <c r="J776" s="343"/>
      <c r="K776" s="343">
        <v>4.0</v>
      </c>
      <c r="L776" s="306"/>
    </row>
    <row r="777">
      <c r="A777" s="83" t="s">
        <v>15221</v>
      </c>
      <c r="B777" s="51">
        <v>38.0</v>
      </c>
      <c r="C777" s="51"/>
      <c r="D777" s="335" t="s">
        <v>15222</v>
      </c>
      <c r="E777" s="343">
        <v>4.0</v>
      </c>
      <c r="F777" s="343"/>
      <c r="G777" s="343"/>
      <c r="H777" s="343"/>
      <c r="I777" s="343"/>
      <c r="J777" s="343"/>
      <c r="K777" s="343">
        <v>4.0</v>
      </c>
      <c r="L777" s="306"/>
    </row>
    <row r="778">
      <c r="A778" s="83" t="s">
        <v>15225</v>
      </c>
      <c r="B778" s="51">
        <v>38.0</v>
      </c>
      <c r="C778" s="51"/>
      <c r="D778" s="335" t="s">
        <v>15226</v>
      </c>
      <c r="E778" s="343"/>
      <c r="F778" s="343">
        <v>2.0</v>
      </c>
      <c r="G778" s="343"/>
      <c r="H778" s="343"/>
      <c r="I778" s="343"/>
      <c r="J778" s="343"/>
      <c r="K778" s="343">
        <v>2.0</v>
      </c>
      <c r="L778" s="306"/>
    </row>
    <row r="779">
      <c r="A779" s="83" t="s">
        <v>15228</v>
      </c>
      <c r="B779" s="51">
        <v>38.0</v>
      </c>
      <c r="C779" s="51"/>
      <c r="D779" s="335" t="s">
        <v>15229</v>
      </c>
      <c r="E779" s="343"/>
      <c r="F779" s="343"/>
      <c r="G779" s="343"/>
      <c r="H779" s="343"/>
      <c r="I779" s="343"/>
      <c r="J779" s="343">
        <v>2.0</v>
      </c>
      <c r="K779" s="343">
        <v>2.0</v>
      </c>
      <c r="L779" s="306"/>
    </row>
    <row r="780">
      <c r="A780" s="83" t="s">
        <v>15232</v>
      </c>
      <c r="B780" s="51">
        <v>38.0</v>
      </c>
      <c r="C780" s="51"/>
      <c r="D780" s="335" t="s">
        <v>15234</v>
      </c>
      <c r="E780" s="343">
        <v>10.0</v>
      </c>
      <c r="F780" s="343"/>
      <c r="G780" s="343"/>
      <c r="H780" s="343"/>
      <c r="I780" s="343"/>
      <c r="J780" s="343"/>
      <c r="K780" s="343">
        <v>10.0</v>
      </c>
      <c r="L780" s="306"/>
    </row>
    <row r="781">
      <c r="A781" s="83" t="s">
        <v>15236</v>
      </c>
      <c r="B781" s="51">
        <v>38.0</v>
      </c>
      <c r="C781" s="51"/>
      <c r="D781" s="335" t="s">
        <v>15238</v>
      </c>
      <c r="E781" s="343">
        <v>10.0</v>
      </c>
      <c r="F781" s="343"/>
      <c r="G781" s="343"/>
      <c r="H781" s="343"/>
      <c r="I781" s="343"/>
      <c r="J781" s="343"/>
      <c r="K781" s="343">
        <v>10.0</v>
      </c>
      <c r="L781" s="306"/>
    </row>
    <row r="782">
      <c r="A782" s="83" t="s">
        <v>15240</v>
      </c>
      <c r="B782" s="51">
        <v>38.0</v>
      </c>
      <c r="C782" s="51"/>
      <c r="D782" s="335" t="s">
        <v>15242</v>
      </c>
      <c r="E782" s="343"/>
      <c r="F782" s="343"/>
      <c r="G782" s="343"/>
      <c r="H782" s="343"/>
      <c r="I782" s="343"/>
      <c r="J782" s="343">
        <v>8.0</v>
      </c>
      <c r="K782" s="343">
        <v>8.0</v>
      </c>
      <c r="L782" s="306"/>
    </row>
    <row r="783">
      <c r="A783" s="83" t="s">
        <v>15245</v>
      </c>
      <c r="B783" s="51">
        <v>38.0</v>
      </c>
      <c r="C783" s="51"/>
      <c r="D783" s="335" t="s">
        <v>15246</v>
      </c>
      <c r="E783" s="343"/>
      <c r="F783" s="343"/>
      <c r="G783" s="343">
        <v>6.0</v>
      </c>
      <c r="H783" s="343"/>
      <c r="I783" s="343"/>
      <c r="J783" s="343"/>
      <c r="K783" s="343">
        <v>6.0</v>
      </c>
      <c r="L783" s="306"/>
    </row>
    <row r="784">
      <c r="A784" s="83" t="s">
        <v>15248</v>
      </c>
      <c r="B784" s="51">
        <v>38.0</v>
      </c>
      <c r="C784" s="51"/>
      <c r="D784" s="335" t="s">
        <v>15250</v>
      </c>
      <c r="E784" s="343"/>
      <c r="F784" s="343"/>
      <c r="G784" s="343"/>
      <c r="H784" s="343"/>
      <c r="I784" s="343"/>
      <c r="J784" s="343">
        <v>6.0</v>
      </c>
      <c r="K784" s="343">
        <v>6.0</v>
      </c>
      <c r="L784" s="306"/>
    </row>
    <row r="785">
      <c r="A785" s="83"/>
      <c r="B785" s="51">
        <v>38.0</v>
      </c>
      <c r="C785" s="51"/>
      <c r="D785" s="335"/>
      <c r="E785" s="343"/>
      <c r="F785" s="343"/>
      <c r="G785" s="343"/>
      <c r="H785" s="343"/>
      <c r="I785" s="343"/>
      <c r="J785" s="343"/>
      <c r="K785" s="343"/>
      <c r="L785" s="306"/>
    </row>
    <row r="786">
      <c r="A786" s="83"/>
      <c r="B786" s="51">
        <v>38.0</v>
      </c>
      <c r="C786" s="51"/>
      <c r="D786" s="379" t="s">
        <v>3590</v>
      </c>
      <c r="E786" s="343">
        <v>36.0</v>
      </c>
      <c r="F786" s="343">
        <v>2.0</v>
      </c>
      <c r="G786" s="343">
        <v>6.0</v>
      </c>
      <c r="H786" s="343"/>
      <c r="I786" s="343"/>
      <c r="J786" s="343">
        <v>16.0</v>
      </c>
      <c r="K786" s="343">
        <v>60.0</v>
      </c>
      <c r="L786" s="306"/>
    </row>
    <row r="787" ht="15.75" customHeight="1">
      <c r="A787" s="154"/>
      <c r="B787" s="380"/>
      <c r="C787" s="380"/>
      <c r="D787" s="370"/>
      <c r="E787" s="355"/>
      <c r="F787" s="355"/>
      <c r="G787" s="355"/>
      <c r="H787" s="355"/>
      <c r="I787" s="355"/>
      <c r="J787" s="355"/>
      <c r="K787" s="355"/>
      <c r="L787" s="381"/>
    </row>
    <row r="788" ht="15.75" customHeight="1">
      <c r="A788" s="83"/>
      <c r="B788" s="51"/>
      <c r="C788" s="51"/>
      <c r="D788" s="335"/>
      <c r="E788" s="343"/>
      <c r="F788" s="343"/>
      <c r="G788" s="343"/>
      <c r="H788" s="343"/>
      <c r="I788" s="343"/>
      <c r="J788" s="343"/>
      <c r="K788" s="343"/>
      <c r="L788" s="306"/>
    </row>
    <row r="789">
      <c r="A789" s="83" t="s">
        <v>15259</v>
      </c>
      <c r="B789" s="51">
        <v>49.0</v>
      </c>
      <c r="C789" s="51"/>
      <c r="D789" s="335" t="s">
        <v>15260</v>
      </c>
      <c r="E789" s="343">
        <v>2.0</v>
      </c>
      <c r="F789" s="343"/>
      <c r="G789" s="343"/>
      <c r="H789" s="343"/>
      <c r="I789" s="343"/>
      <c r="J789" s="343"/>
      <c r="K789" s="343">
        <v>2.0</v>
      </c>
      <c r="L789" s="306"/>
    </row>
    <row r="790">
      <c r="A790" s="83" t="s">
        <v>15263</v>
      </c>
      <c r="B790" s="51">
        <v>49.0</v>
      </c>
      <c r="C790" s="51"/>
      <c r="D790" s="335" t="s">
        <v>15264</v>
      </c>
      <c r="E790" s="343"/>
      <c r="F790" s="343"/>
      <c r="G790" s="343">
        <v>2.0</v>
      </c>
      <c r="H790" s="343"/>
      <c r="I790" s="343"/>
      <c r="J790" s="343"/>
      <c r="K790" s="343">
        <v>2.0</v>
      </c>
      <c r="L790" s="306"/>
    </row>
    <row r="791">
      <c r="A791" s="83" t="s">
        <v>15267</v>
      </c>
      <c r="B791" s="51">
        <v>49.0</v>
      </c>
      <c r="C791" s="51"/>
      <c r="D791" s="335" t="s">
        <v>15268</v>
      </c>
      <c r="E791" s="343"/>
      <c r="F791" s="343"/>
      <c r="G791" s="343">
        <v>4.0</v>
      </c>
      <c r="H791" s="343"/>
      <c r="I791" s="343"/>
      <c r="J791" s="343"/>
      <c r="K791" s="343">
        <v>4.0</v>
      </c>
      <c r="L791" s="306"/>
    </row>
    <row r="792">
      <c r="A792" s="83" t="s">
        <v>15271</v>
      </c>
      <c r="B792" s="51">
        <v>49.0</v>
      </c>
      <c r="C792" s="51"/>
      <c r="D792" s="335" t="s">
        <v>15272</v>
      </c>
      <c r="E792" s="343"/>
      <c r="F792" s="343"/>
      <c r="G792" s="343">
        <v>4.0</v>
      </c>
      <c r="H792" s="343"/>
      <c r="I792" s="343"/>
      <c r="J792" s="343"/>
      <c r="K792" s="343">
        <v>4.0</v>
      </c>
      <c r="L792" s="306"/>
    </row>
    <row r="793">
      <c r="A793" s="83" t="s">
        <v>15275</v>
      </c>
      <c r="B793" s="51">
        <v>49.0</v>
      </c>
      <c r="C793" s="51"/>
      <c r="D793" s="335" t="s">
        <v>15276</v>
      </c>
      <c r="E793" s="343"/>
      <c r="F793" s="343"/>
      <c r="G793" s="343"/>
      <c r="H793" s="343"/>
      <c r="I793" s="343"/>
      <c r="J793" s="343">
        <v>4.0</v>
      </c>
      <c r="K793" s="343">
        <v>4.0</v>
      </c>
      <c r="L793" s="306"/>
    </row>
    <row r="794">
      <c r="A794" s="83" t="s">
        <v>15278</v>
      </c>
      <c r="B794" s="51">
        <v>49.0</v>
      </c>
      <c r="C794" s="51"/>
      <c r="D794" s="335" t="s">
        <v>15279</v>
      </c>
      <c r="E794" s="343"/>
      <c r="F794" s="343">
        <v>2.0</v>
      </c>
      <c r="G794" s="343"/>
      <c r="H794" s="343"/>
      <c r="I794" s="343"/>
      <c r="J794" s="343"/>
      <c r="K794" s="343">
        <v>2.0</v>
      </c>
      <c r="L794" s="306"/>
    </row>
    <row r="795">
      <c r="A795" s="83" t="s">
        <v>15281</v>
      </c>
      <c r="B795" s="51">
        <v>49.0</v>
      </c>
      <c r="C795" s="51"/>
      <c r="D795" s="335" t="s">
        <v>15282</v>
      </c>
      <c r="E795" s="343"/>
      <c r="F795" s="343">
        <v>2.0</v>
      </c>
      <c r="G795" s="343"/>
      <c r="H795" s="343"/>
      <c r="I795" s="343"/>
      <c r="J795" s="343"/>
      <c r="K795" s="343">
        <v>2.0</v>
      </c>
      <c r="L795" s="306"/>
    </row>
    <row r="796">
      <c r="A796" s="83" t="s">
        <v>15286</v>
      </c>
      <c r="B796" s="51">
        <v>49.0</v>
      </c>
      <c r="C796" s="51"/>
      <c r="D796" s="335" t="s">
        <v>15287</v>
      </c>
      <c r="E796" s="343">
        <v>8.0</v>
      </c>
      <c r="F796" s="343"/>
      <c r="G796" s="343"/>
      <c r="H796" s="343"/>
      <c r="I796" s="343"/>
      <c r="J796" s="343"/>
      <c r="K796" s="343">
        <v>8.0</v>
      </c>
      <c r="L796" s="306"/>
    </row>
    <row r="797">
      <c r="A797" s="83" t="s">
        <v>15291</v>
      </c>
      <c r="B797" s="51">
        <v>49.0</v>
      </c>
      <c r="C797" s="51"/>
      <c r="D797" s="335" t="s">
        <v>15292</v>
      </c>
      <c r="E797" s="343">
        <v>8.0</v>
      </c>
      <c r="F797" s="343"/>
      <c r="G797" s="343"/>
      <c r="H797" s="343"/>
      <c r="I797" s="343"/>
      <c r="J797" s="343"/>
      <c r="K797" s="343">
        <v>8.0</v>
      </c>
      <c r="L797" s="306"/>
    </row>
    <row r="798">
      <c r="A798" s="83" t="s">
        <v>15297</v>
      </c>
      <c r="B798" s="51">
        <v>49.0</v>
      </c>
      <c r="C798" s="51"/>
      <c r="D798" s="335" t="s">
        <v>15298</v>
      </c>
      <c r="E798" s="343">
        <v>8.0</v>
      </c>
      <c r="F798" s="343"/>
      <c r="G798" s="343"/>
      <c r="H798" s="343"/>
      <c r="I798" s="343"/>
      <c r="J798" s="343"/>
      <c r="K798" s="343">
        <v>8.0</v>
      </c>
      <c r="L798" s="306"/>
    </row>
    <row r="799">
      <c r="A799" s="83" t="s">
        <v>15300</v>
      </c>
      <c r="B799" s="51">
        <v>49.0</v>
      </c>
      <c r="C799" s="51"/>
      <c r="D799" s="335" t="s">
        <v>15301</v>
      </c>
      <c r="E799" s="343"/>
      <c r="F799" s="343"/>
      <c r="G799" s="343"/>
      <c r="H799" s="343"/>
      <c r="I799" s="343"/>
      <c r="J799" s="343">
        <v>10.0</v>
      </c>
      <c r="K799" s="343">
        <v>10.0</v>
      </c>
      <c r="L799" s="306"/>
    </row>
    <row r="800">
      <c r="A800" s="83" t="s">
        <v>15303</v>
      </c>
      <c r="B800" s="51">
        <v>49.0</v>
      </c>
      <c r="C800" s="51"/>
      <c r="D800" s="335" t="s">
        <v>15304</v>
      </c>
      <c r="E800" s="343"/>
      <c r="F800" s="343">
        <v>6.0</v>
      </c>
      <c r="G800" s="343"/>
      <c r="H800" s="343"/>
      <c r="I800" s="343"/>
      <c r="J800" s="343"/>
      <c r="K800" s="343">
        <v>6.0</v>
      </c>
      <c r="L800" s="306"/>
    </row>
    <row r="801">
      <c r="A801" s="83"/>
      <c r="B801" s="51">
        <v>49.0</v>
      </c>
      <c r="C801" s="51"/>
      <c r="D801" s="335"/>
      <c r="E801" s="343"/>
      <c r="F801" s="343"/>
      <c r="G801" s="343"/>
      <c r="H801" s="343"/>
      <c r="I801" s="343"/>
      <c r="J801" s="343"/>
      <c r="K801" s="343"/>
      <c r="L801" s="306"/>
    </row>
    <row r="802">
      <c r="A802" s="83"/>
      <c r="B802" s="51">
        <v>49.0</v>
      </c>
      <c r="C802" s="51"/>
      <c r="D802" s="379" t="s">
        <v>3590</v>
      </c>
      <c r="E802" s="343">
        <v>26.0</v>
      </c>
      <c r="F802" s="343">
        <v>10.0</v>
      </c>
      <c r="G802" s="343">
        <v>10.0</v>
      </c>
      <c r="H802" s="343"/>
      <c r="I802" s="343"/>
      <c r="J802" s="343">
        <v>14.0</v>
      </c>
      <c r="K802" s="343">
        <v>60.0</v>
      </c>
      <c r="L802" s="306"/>
    </row>
    <row r="803">
      <c r="A803" s="83"/>
      <c r="B803" s="51"/>
      <c r="C803" s="51"/>
      <c r="D803" s="335"/>
      <c r="E803" s="343"/>
      <c r="F803" s="343"/>
      <c r="G803" s="343"/>
      <c r="H803" s="343"/>
      <c r="I803" s="343"/>
      <c r="J803" s="343"/>
      <c r="K803" s="343"/>
      <c r="L803" s="306"/>
    </row>
    <row r="804">
      <c r="A804" s="83" t="s">
        <v>15316</v>
      </c>
      <c r="B804" s="51">
        <v>50.0</v>
      </c>
      <c r="C804" s="51"/>
      <c r="D804" s="335" t="s">
        <v>15317</v>
      </c>
      <c r="E804" s="343"/>
      <c r="F804" s="343"/>
      <c r="G804" s="343"/>
      <c r="H804" s="343"/>
      <c r="I804" s="343"/>
      <c r="J804" s="343">
        <v>4.0</v>
      </c>
      <c r="K804" s="343">
        <v>4.0</v>
      </c>
      <c r="L804" s="306"/>
    </row>
    <row r="805">
      <c r="A805" s="83" t="s">
        <v>15321</v>
      </c>
      <c r="B805" s="51">
        <v>50.0</v>
      </c>
      <c r="C805" s="51"/>
      <c r="D805" s="335" t="s">
        <v>15323</v>
      </c>
      <c r="E805" s="343"/>
      <c r="F805" s="343"/>
      <c r="G805" s="343">
        <v>4.0</v>
      </c>
      <c r="H805" s="343"/>
      <c r="I805" s="343"/>
      <c r="J805" s="343"/>
      <c r="K805" s="343">
        <v>4.0</v>
      </c>
      <c r="L805" s="306"/>
    </row>
    <row r="806">
      <c r="A806" s="83" t="s">
        <v>15327</v>
      </c>
      <c r="B806" s="51">
        <v>50.0</v>
      </c>
      <c r="C806" s="51"/>
      <c r="D806" s="335" t="s">
        <v>15329</v>
      </c>
      <c r="E806" s="343"/>
      <c r="F806" s="343"/>
      <c r="G806" s="343">
        <v>4.0</v>
      </c>
      <c r="H806" s="343"/>
      <c r="I806" s="343"/>
      <c r="J806" s="343"/>
      <c r="K806" s="343">
        <v>4.0</v>
      </c>
      <c r="L806" s="306"/>
    </row>
    <row r="807">
      <c r="A807" s="83" t="s">
        <v>15332</v>
      </c>
      <c r="B807" s="51">
        <v>50.0</v>
      </c>
      <c r="C807" s="51"/>
      <c r="D807" s="335" t="s">
        <v>15335</v>
      </c>
      <c r="E807" s="343"/>
      <c r="F807" s="343"/>
      <c r="G807" s="343"/>
      <c r="H807" s="343"/>
      <c r="I807" s="343"/>
      <c r="J807" s="343">
        <v>4.0</v>
      </c>
      <c r="K807" s="343">
        <v>4.0</v>
      </c>
      <c r="L807" s="306"/>
    </row>
    <row r="808">
      <c r="A808" s="83" t="s">
        <v>15339</v>
      </c>
      <c r="B808" s="51">
        <v>50.0</v>
      </c>
      <c r="C808" s="51"/>
      <c r="D808" s="335" t="s">
        <v>15340</v>
      </c>
      <c r="E808" s="343"/>
      <c r="F808" s="343">
        <v>2.0</v>
      </c>
      <c r="G808" s="343"/>
      <c r="H808" s="343"/>
      <c r="I808" s="343"/>
      <c r="J808" s="343"/>
      <c r="K808" s="343">
        <v>2.0</v>
      </c>
      <c r="L808" s="306"/>
    </row>
    <row r="809">
      <c r="A809" s="83" t="s">
        <v>15346</v>
      </c>
      <c r="B809" s="51">
        <v>50.0</v>
      </c>
      <c r="C809" s="51"/>
      <c r="D809" s="335" t="s">
        <v>15347</v>
      </c>
      <c r="E809" s="343"/>
      <c r="F809" s="343">
        <v>2.0</v>
      </c>
      <c r="G809" s="343"/>
      <c r="H809" s="343"/>
      <c r="I809" s="343"/>
      <c r="J809" s="343"/>
      <c r="K809" s="343">
        <v>2.0</v>
      </c>
      <c r="L809" s="306"/>
    </row>
    <row r="810">
      <c r="A810" s="83" t="s">
        <v>15350</v>
      </c>
      <c r="B810" s="51">
        <v>50.0</v>
      </c>
      <c r="C810" s="51"/>
      <c r="D810" s="335" t="s">
        <v>15356</v>
      </c>
      <c r="E810" s="343">
        <v>10.0</v>
      </c>
      <c r="F810" s="343"/>
      <c r="G810" s="343"/>
      <c r="H810" s="343"/>
      <c r="I810" s="343"/>
      <c r="J810" s="343"/>
      <c r="K810" s="343">
        <v>10.0</v>
      </c>
      <c r="L810" s="306"/>
    </row>
    <row r="811">
      <c r="A811" s="83" t="s">
        <v>15360</v>
      </c>
      <c r="B811" s="51">
        <v>50.0</v>
      </c>
      <c r="C811" s="51"/>
      <c r="D811" s="335" t="s">
        <v>15361</v>
      </c>
      <c r="E811" s="343">
        <v>10.0</v>
      </c>
      <c r="F811" s="343"/>
      <c r="G811" s="343"/>
      <c r="H811" s="343"/>
      <c r="I811" s="343"/>
      <c r="J811" s="343"/>
      <c r="K811" s="343">
        <v>10.0</v>
      </c>
      <c r="L811" s="306"/>
    </row>
    <row r="812">
      <c r="A812" s="83" t="s">
        <v>15365</v>
      </c>
      <c r="B812" s="51">
        <v>50.0</v>
      </c>
      <c r="C812" s="51"/>
      <c r="D812" s="335" t="s">
        <v>15367</v>
      </c>
      <c r="E812" s="343">
        <v>8.0</v>
      </c>
      <c r="F812" s="343"/>
      <c r="G812" s="343"/>
      <c r="H812" s="343"/>
      <c r="I812" s="343"/>
      <c r="J812" s="343"/>
      <c r="K812" s="343">
        <v>8.0</v>
      </c>
      <c r="L812" s="306"/>
    </row>
    <row r="813">
      <c r="A813" s="83" t="s">
        <v>15371</v>
      </c>
      <c r="B813" s="51">
        <v>50.0</v>
      </c>
      <c r="C813" s="51"/>
      <c r="D813" s="335" t="s">
        <v>15373</v>
      </c>
      <c r="E813" s="343">
        <v>6.0</v>
      </c>
      <c r="F813" s="343"/>
      <c r="G813" s="343"/>
      <c r="H813" s="343"/>
      <c r="I813" s="343"/>
      <c r="J813" s="343"/>
      <c r="K813" s="343">
        <v>6.0</v>
      </c>
      <c r="L813" s="306"/>
    </row>
    <row r="814">
      <c r="A814" s="83" t="s">
        <v>15379</v>
      </c>
      <c r="B814" s="51">
        <v>50.0</v>
      </c>
      <c r="C814" s="51"/>
      <c r="D814" s="335" t="s">
        <v>15380</v>
      </c>
      <c r="E814" s="343"/>
      <c r="F814" s="343"/>
      <c r="G814" s="343"/>
      <c r="H814" s="343"/>
      <c r="I814" s="343"/>
      <c r="J814" s="343">
        <v>6.0</v>
      </c>
      <c r="K814" s="343">
        <v>6.0</v>
      </c>
      <c r="L814" s="306"/>
    </row>
    <row r="815">
      <c r="A815" s="83"/>
      <c r="B815" s="51">
        <v>50.0</v>
      </c>
      <c r="C815" s="51"/>
      <c r="D815" s="335"/>
      <c r="E815" s="343"/>
      <c r="F815" s="343"/>
      <c r="G815" s="343"/>
      <c r="H815" s="343"/>
      <c r="I815" s="343"/>
      <c r="J815" s="343"/>
      <c r="K815" s="343"/>
      <c r="L815" s="306"/>
    </row>
    <row r="816">
      <c r="A816" s="83"/>
      <c r="B816" s="51">
        <v>50.0</v>
      </c>
      <c r="C816" s="51"/>
      <c r="D816" s="379" t="s">
        <v>3590</v>
      </c>
      <c r="E816" s="343">
        <v>34.0</v>
      </c>
      <c r="F816" s="343">
        <v>4.0</v>
      </c>
      <c r="G816" s="343">
        <v>8.0</v>
      </c>
      <c r="H816" s="343"/>
      <c r="I816" s="343"/>
      <c r="J816" s="343">
        <v>14.0</v>
      </c>
      <c r="K816" s="343">
        <v>60.0</v>
      </c>
      <c r="L816" s="306"/>
    </row>
    <row r="817" ht="15.75" customHeight="1">
      <c r="A817" s="154"/>
      <c r="B817" s="380"/>
      <c r="C817" s="380"/>
      <c r="D817" s="370"/>
      <c r="E817" s="355"/>
      <c r="F817" s="355"/>
      <c r="G817" s="355"/>
      <c r="H817" s="355"/>
      <c r="I817" s="355"/>
      <c r="J817" s="355"/>
      <c r="K817" s="355"/>
      <c r="L817" s="381"/>
    </row>
    <row r="818" ht="15.75" customHeight="1">
      <c r="A818" s="83"/>
      <c r="B818" s="51"/>
      <c r="C818" s="51"/>
      <c r="D818" s="335"/>
      <c r="E818" s="343"/>
      <c r="F818" s="343"/>
      <c r="G818" s="343"/>
      <c r="H818" s="343"/>
      <c r="I818" s="343"/>
      <c r="J818" s="343"/>
      <c r="K818" s="343"/>
      <c r="L818" s="306"/>
    </row>
    <row r="819">
      <c r="A819" s="83" t="s">
        <v>15412</v>
      </c>
      <c r="B819" s="51">
        <v>51.0</v>
      </c>
      <c r="C819" s="51"/>
      <c r="D819" s="335" t="s">
        <v>15414</v>
      </c>
      <c r="E819" s="343">
        <v>4.0</v>
      </c>
      <c r="F819" s="343"/>
      <c r="G819" s="343"/>
      <c r="H819" s="343"/>
      <c r="I819" s="343"/>
      <c r="J819" s="343"/>
      <c r="K819" s="343">
        <v>4.0</v>
      </c>
      <c r="L819" s="306"/>
    </row>
    <row r="820">
      <c r="A820" s="83" t="s">
        <v>15421</v>
      </c>
      <c r="B820" s="51">
        <v>51.0</v>
      </c>
      <c r="C820" s="51" t="s">
        <v>1714</v>
      </c>
      <c r="D820" s="335" t="s">
        <v>15423</v>
      </c>
      <c r="E820" s="343"/>
      <c r="F820" s="343"/>
      <c r="G820" s="343">
        <v>4.0</v>
      </c>
      <c r="H820" s="343"/>
      <c r="I820" s="343"/>
      <c r="J820" s="343"/>
      <c r="K820" s="343">
        <v>4.0</v>
      </c>
      <c r="L820" s="306"/>
    </row>
    <row r="821">
      <c r="A821" s="83" t="s">
        <v>15428</v>
      </c>
      <c r="B821" s="51">
        <v>51.0</v>
      </c>
      <c r="C821" s="51"/>
      <c r="D821" s="335" t="s">
        <v>15431</v>
      </c>
      <c r="E821" s="343"/>
      <c r="F821" s="343"/>
      <c r="G821" s="343">
        <v>2.0</v>
      </c>
      <c r="H821" s="343"/>
      <c r="I821" s="343"/>
      <c r="J821" s="343"/>
      <c r="K821" s="343">
        <v>2.0</v>
      </c>
      <c r="L821" s="306"/>
    </row>
    <row r="822">
      <c r="A822" s="83" t="s">
        <v>15437</v>
      </c>
      <c r="B822" s="51">
        <v>51.0</v>
      </c>
      <c r="C822" s="51"/>
      <c r="D822" s="335" t="s">
        <v>15439</v>
      </c>
      <c r="E822" s="343"/>
      <c r="F822" s="343"/>
      <c r="G822" s="343"/>
      <c r="H822" s="343"/>
      <c r="I822" s="343"/>
      <c r="J822" s="343">
        <v>2.0</v>
      </c>
      <c r="K822" s="343">
        <v>2.0</v>
      </c>
      <c r="L822" s="306"/>
    </row>
    <row r="823">
      <c r="A823" s="83" t="s">
        <v>15462</v>
      </c>
      <c r="B823" s="51">
        <v>51.0</v>
      </c>
      <c r="C823" s="51" t="s">
        <v>1714</v>
      </c>
      <c r="D823" s="335" t="s">
        <v>15464</v>
      </c>
      <c r="E823" s="343"/>
      <c r="F823" s="343"/>
      <c r="G823" s="343"/>
      <c r="H823" s="343">
        <v>2.0</v>
      </c>
      <c r="I823" s="343"/>
      <c r="J823" s="343"/>
      <c r="K823" s="343">
        <v>2.0</v>
      </c>
      <c r="L823" s="306"/>
    </row>
    <row r="824">
      <c r="A824" s="83" t="s">
        <v>15474</v>
      </c>
      <c r="B824" s="51">
        <v>51.0</v>
      </c>
      <c r="C824" s="51"/>
      <c r="D824" s="335" t="s">
        <v>15476</v>
      </c>
      <c r="E824" s="343"/>
      <c r="F824" s="343"/>
      <c r="G824" s="343">
        <v>2.0</v>
      </c>
      <c r="H824" s="343"/>
      <c r="I824" s="343"/>
      <c r="J824" s="343"/>
      <c r="K824" s="343">
        <v>2.0</v>
      </c>
      <c r="L824" s="306"/>
    </row>
    <row r="825">
      <c r="A825" s="83" t="s">
        <v>15483</v>
      </c>
      <c r="B825" s="51">
        <v>51.0</v>
      </c>
      <c r="C825" s="51"/>
      <c r="D825" s="335" t="s">
        <v>15484</v>
      </c>
      <c r="E825" s="343"/>
      <c r="F825" s="343"/>
      <c r="G825" s="343">
        <v>4.0</v>
      </c>
      <c r="H825" s="343"/>
      <c r="I825" s="343"/>
      <c r="J825" s="343"/>
      <c r="K825" s="343">
        <v>4.0</v>
      </c>
      <c r="L825" s="306"/>
    </row>
    <row r="826">
      <c r="A826" s="83" t="s">
        <v>15492</v>
      </c>
      <c r="B826" s="51">
        <v>51.0</v>
      </c>
      <c r="C826" s="51"/>
      <c r="D826" s="335" t="s">
        <v>15493</v>
      </c>
      <c r="E826" s="343"/>
      <c r="F826" s="343"/>
      <c r="G826" s="343">
        <v>0.8</v>
      </c>
      <c r="H826" s="343"/>
      <c r="I826" s="343"/>
      <c r="J826" s="343"/>
      <c r="K826" s="343">
        <v>0.8</v>
      </c>
      <c r="L826" s="306"/>
    </row>
    <row r="827">
      <c r="A827" s="83" t="s">
        <v>15499</v>
      </c>
      <c r="B827" s="51">
        <v>51.0</v>
      </c>
      <c r="C827" s="51"/>
      <c r="D827" s="335" t="s">
        <v>15503</v>
      </c>
      <c r="E827" s="343">
        <v>1.2</v>
      </c>
      <c r="F827" s="343"/>
      <c r="G827" s="343"/>
      <c r="H827" s="343"/>
      <c r="I827" s="343"/>
      <c r="J827" s="343"/>
      <c r="K827" s="343">
        <v>1.2</v>
      </c>
      <c r="L827" s="306"/>
    </row>
    <row r="828">
      <c r="A828" s="83" t="s">
        <v>15506</v>
      </c>
      <c r="B828" s="51">
        <v>51.0</v>
      </c>
      <c r="C828" s="51"/>
      <c r="D828" s="335" t="s">
        <v>15509</v>
      </c>
      <c r="E828" s="343">
        <v>2.0</v>
      </c>
      <c r="F828" s="343"/>
      <c r="G828" s="343"/>
      <c r="H828" s="343"/>
      <c r="I828" s="343"/>
      <c r="J828" s="343"/>
      <c r="K828" s="343">
        <v>2.0</v>
      </c>
      <c r="L828" s="306"/>
    </row>
    <row r="829">
      <c r="A829" s="83" t="s">
        <v>15519</v>
      </c>
      <c r="B829" s="51">
        <v>51.0</v>
      </c>
      <c r="C829" s="51"/>
      <c r="D829" s="335" t="s">
        <v>15521</v>
      </c>
      <c r="E829" s="343"/>
      <c r="F829" s="343"/>
      <c r="G829" s="343">
        <v>8.0</v>
      </c>
      <c r="H829" s="343"/>
      <c r="I829" s="343"/>
      <c r="J829" s="343"/>
      <c r="K829" s="343">
        <v>8.0</v>
      </c>
      <c r="L829" s="306"/>
    </row>
    <row r="830">
      <c r="A830" s="83" t="s">
        <v>15527</v>
      </c>
      <c r="B830" s="51">
        <v>51.0</v>
      </c>
      <c r="C830" s="51"/>
      <c r="D830" s="335" t="s">
        <v>15529</v>
      </c>
      <c r="E830" s="343"/>
      <c r="F830" s="343"/>
      <c r="G830" s="343">
        <v>8.0</v>
      </c>
      <c r="H830" s="343"/>
      <c r="I830" s="343"/>
      <c r="J830" s="343"/>
      <c r="K830" s="343">
        <v>8.0</v>
      </c>
      <c r="L830" s="306"/>
    </row>
    <row r="831">
      <c r="A831" s="83" t="s">
        <v>15535</v>
      </c>
      <c r="B831" s="51">
        <v>51.0</v>
      </c>
      <c r="C831" s="51"/>
      <c r="D831" s="335" t="s">
        <v>15537</v>
      </c>
      <c r="E831" s="343"/>
      <c r="F831" s="343"/>
      <c r="G831" s="343"/>
      <c r="H831" s="343"/>
      <c r="I831" s="343"/>
      <c r="J831" s="343">
        <v>8.0</v>
      </c>
      <c r="K831" s="343">
        <v>8.0</v>
      </c>
      <c r="L831" s="306"/>
    </row>
    <row r="832">
      <c r="A832" s="83" t="s">
        <v>15543</v>
      </c>
      <c r="B832" s="51">
        <v>51.0</v>
      </c>
      <c r="C832" s="51"/>
      <c r="D832" s="335" t="s">
        <v>15545</v>
      </c>
      <c r="E832" s="343"/>
      <c r="F832" s="343"/>
      <c r="G832" s="343"/>
      <c r="H832" s="343"/>
      <c r="I832" s="343"/>
      <c r="J832" s="343">
        <v>7.2</v>
      </c>
      <c r="K832" s="343">
        <v>7.2</v>
      </c>
      <c r="L832" s="306"/>
    </row>
    <row r="833">
      <c r="A833" s="83" t="s">
        <v>15550</v>
      </c>
      <c r="B833" s="51">
        <v>51.0</v>
      </c>
      <c r="C833" s="51"/>
      <c r="D833" s="335" t="s">
        <v>15551</v>
      </c>
      <c r="E833" s="343"/>
      <c r="F833" s="343">
        <v>4.8</v>
      </c>
      <c r="G833" s="343"/>
      <c r="H833" s="343"/>
      <c r="I833" s="343"/>
      <c r="J833" s="343"/>
      <c r="K833" s="343">
        <v>4.8</v>
      </c>
      <c r="L833" s="306"/>
    </row>
    <row r="834">
      <c r="A834" s="83"/>
      <c r="B834" s="51">
        <v>51.0</v>
      </c>
      <c r="C834" s="51"/>
      <c r="D834" s="335"/>
      <c r="E834" s="343"/>
      <c r="F834" s="343"/>
      <c r="G834" s="343"/>
      <c r="H834" s="343"/>
      <c r="I834" s="343"/>
      <c r="J834" s="343"/>
      <c r="K834" s="343"/>
      <c r="L834" s="306"/>
    </row>
    <row r="835">
      <c r="A835" s="83"/>
      <c r="B835" s="51">
        <v>51.0</v>
      </c>
      <c r="C835" s="51"/>
      <c r="D835" s="379" t="s">
        <v>3590</v>
      </c>
      <c r="E835" s="343">
        <v>7.2</v>
      </c>
      <c r="F835" s="343">
        <v>4.8</v>
      </c>
      <c r="G835" s="343">
        <v>28.8</v>
      </c>
      <c r="H835" s="343">
        <v>2.0</v>
      </c>
      <c r="I835" s="343"/>
      <c r="J835" s="343">
        <v>17.2</v>
      </c>
      <c r="K835" s="343">
        <v>60.0</v>
      </c>
      <c r="L835" s="306"/>
    </row>
    <row r="836" ht="15.75" customHeight="1">
      <c r="A836" s="154"/>
      <c r="B836" s="380"/>
      <c r="C836" s="380"/>
      <c r="D836" s="370"/>
      <c r="E836" s="355"/>
      <c r="F836" s="355"/>
      <c r="G836" s="355"/>
      <c r="H836" s="355"/>
      <c r="I836" s="355"/>
      <c r="J836" s="355"/>
      <c r="K836" s="355"/>
      <c r="L836" s="381"/>
    </row>
    <row r="837" ht="15.75" customHeight="1">
      <c r="A837" s="83"/>
      <c r="B837" s="51"/>
      <c r="C837" s="51"/>
      <c r="D837" s="335"/>
      <c r="E837" s="343"/>
      <c r="F837" s="343"/>
      <c r="G837" s="343"/>
      <c r="H837" s="343"/>
      <c r="I837" s="343"/>
      <c r="J837" s="343"/>
      <c r="K837" s="343"/>
      <c r="L837" s="306"/>
    </row>
    <row r="838">
      <c r="A838" s="83" t="s">
        <v>15582</v>
      </c>
      <c r="B838" s="51">
        <v>58.0</v>
      </c>
      <c r="C838" s="51"/>
      <c r="D838" s="335" t="s">
        <v>15584</v>
      </c>
      <c r="E838" s="343">
        <v>0.8</v>
      </c>
      <c r="F838" s="343"/>
      <c r="G838" s="343"/>
      <c r="H838" s="343"/>
      <c r="I838" s="343"/>
      <c r="J838" s="343"/>
      <c r="K838" s="343">
        <v>0.8</v>
      </c>
      <c r="L838" s="306"/>
    </row>
    <row r="839">
      <c r="A839" s="83" t="s">
        <v>15593</v>
      </c>
      <c r="B839" s="51">
        <v>58.0</v>
      </c>
      <c r="C839" s="51"/>
      <c r="D839" s="335" t="s">
        <v>15598</v>
      </c>
      <c r="E839" s="343"/>
      <c r="F839" s="343"/>
      <c r="G839" s="343">
        <v>2.0</v>
      </c>
      <c r="H839" s="343"/>
      <c r="I839" s="343"/>
      <c r="J839" s="343"/>
      <c r="K839" s="343">
        <v>2.0</v>
      </c>
      <c r="L839" s="306"/>
    </row>
    <row r="840">
      <c r="A840" s="83" t="s">
        <v>15608</v>
      </c>
      <c r="B840" s="51">
        <v>58.0</v>
      </c>
      <c r="C840" s="51"/>
      <c r="D840" s="335" t="s">
        <v>15609</v>
      </c>
      <c r="E840" s="343">
        <v>1.2</v>
      </c>
      <c r="F840" s="343"/>
      <c r="G840" s="343"/>
      <c r="H840" s="343"/>
      <c r="I840" s="343"/>
      <c r="J840" s="343"/>
      <c r="K840" s="343">
        <v>1.2</v>
      </c>
      <c r="L840" s="306"/>
    </row>
    <row r="841">
      <c r="A841" s="83" t="s">
        <v>15612</v>
      </c>
      <c r="B841" s="51">
        <v>58.0</v>
      </c>
      <c r="C841" s="51"/>
      <c r="D841" s="335" t="s">
        <v>15613</v>
      </c>
      <c r="E841" s="343">
        <v>2.8</v>
      </c>
      <c r="F841" s="343"/>
      <c r="G841" s="343"/>
      <c r="H841" s="343"/>
      <c r="I841" s="343"/>
      <c r="J841" s="343"/>
      <c r="K841" s="343">
        <v>2.8</v>
      </c>
      <c r="L841" s="306"/>
    </row>
    <row r="842">
      <c r="A842" s="83" t="s">
        <v>15617</v>
      </c>
      <c r="B842" s="51">
        <v>58.0</v>
      </c>
      <c r="C842" s="51"/>
      <c r="D842" s="335" t="s">
        <v>15620</v>
      </c>
      <c r="E842" s="343"/>
      <c r="F842" s="343"/>
      <c r="G842" s="343">
        <v>1.6</v>
      </c>
      <c r="H842" s="343"/>
      <c r="I842" s="343"/>
      <c r="J842" s="343"/>
      <c r="K842" s="343">
        <v>1.6</v>
      </c>
      <c r="L842" s="306"/>
    </row>
    <row r="843">
      <c r="A843" s="83" t="s">
        <v>15624</v>
      </c>
      <c r="B843" s="51">
        <v>58.0</v>
      </c>
      <c r="C843" s="51"/>
      <c r="D843" s="335" t="s">
        <v>15627</v>
      </c>
      <c r="E843" s="343"/>
      <c r="F843" s="343"/>
      <c r="G843" s="343"/>
      <c r="H843" s="343"/>
      <c r="I843" s="343"/>
      <c r="J843" s="343">
        <v>4.0</v>
      </c>
      <c r="K843" s="343">
        <v>4.0</v>
      </c>
      <c r="L843" s="306"/>
    </row>
    <row r="844">
      <c r="A844" s="83" t="s">
        <v>15632</v>
      </c>
      <c r="B844" s="51">
        <v>58.0</v>
      </c>
      <c r="C844" s="51"/>
      <c r="D844" s="335" t="s">
        <v>15634</v>
      </c>
      <c r="E844" s="343"/>
      <c r="F844" s="343">
        <v>0.8</v>
      </c>
      <c r="G844" s="343"/>
      <c r="H844" s="343"/>
      <c r="I844" s="343"/>
      <c r="J844" s="343"/>
      <c r="K844" s="343">
        <v>0.8</v>
      </c>
      <c r="L844" s="306"/>
    </row>
    <row r="845">
      <c r="A845" s="83" t="s">
        <v>15638</v>
      </c>
      <c r="B845" s="51">
        <v>58.0</v>
      </c>
      <c r="C845" s="51"/>
      <c r="D845" s="335" t="s">
        <v>15641</v>
      </c>
      <c r="E845" s="343">
        <v>6.0</v>
      </c>
      <c r="F845" s="343"/>
      <c r="G845" s="343"/>
      <c r="H845" s="343"/>
      <c r="I845" s="343"/>
      <c r="J845" s="343"/>
      <c r="K845" s="343">
        <v>6.0</v>
      </c>
      <c r="L845" s="306"/>
    </row>
    <row r="846">
      <c r="A846" s="83" t="s">
        <v>15652</v>
      </c>
      <c r="B846" s="51">
        <v>58.0</v>
      </c>
      <c r="C846" s="51"/>
      <c r="D846" s="335" t="s">
        <v>15654</v>
      </c>
      <c r="E846" s="343">
        <v>10.0</v>
      </c>
      <c r="F846" s="343"/>
      <c r="G846" s="343"/>
      <c r="H846" s="343"/>
      <c r="I846" s="343"/>
      <c r="J846" s="343"/>
      <c r="K846" s="343">
        <v>10.0</v>
      </c>
      <c r="L846" s="306"/>
    </row>
    <row r="847">
      <c r="A847" s="83" t="s">
        <v>15659</v>
      </c>
      <c r="B847" s="51">
        <v>58.0</v>
      </c>
      <c r="C847" s="51"/>
      <c r="D847" s="335" t="s">
        <v>15662</v>
      </c>
      <c r="E847" s="343">
        <v>10.0</v>
      </c>
      <c r="F847" s="343"/>
      <c r="G847" s="343"/>
      <c r="H847" s="343"/>
      <c r="I847" s="343"/>
      <c r="J847" s="343"/>
      <c r="K847" s="343">
        <v>10.0</v>
      </c>
      <c r="L847" s="306"/>
    </row>
    <row r="848">
      <c r="A848" s="83" t="s">
        <v>15666</v>
      </c>
      <c r="B848" s="51">
        <v>58.0</v>
      </c>
      <c r="C848" s="51"/>
      <c r="D848" s="335" t="s">
        <v>15668</v>
      </c>
      <c r="E848" s="343">
        <v>6.0</v>
      </c>
      <c r="F848" s="343"/>
      <c r="G848" s="343"/>
      <c r="H848" s="343"/>
      <c r="I848" s="343"/>
      <c r="J848" s="343"/>
      <c r="K848" s="343">
        <v>6.0</v>
      </c>
      <c r="L848" s="306"/>
    </row>
    <row r="849">
      <c r="A849" s="83" t="s">
        <v>15672</v>
      </c>
      <c r="B849" s="51">
        <v>58.0</v>
      </c>
      <c r="C849" s="51"/>
      <c r="D849" s="335" t="s">
        <v>15674</v>
      </c>
      <c r="E849" s="343"/>
      <c r="F849" s="343"/>
      <c r="G849" s="343"/>
      <c r="H849" s="343"/>
      <c r="I849" s="343"/>
      <c r="J849" s="343">
        <v>10.0</v>
      </c>
      <c r="K849" s="343">
        <v>10.0</v>
      </c>
      <c r="L849" s="306"/>
    </row>
    <row r="850">
      <c r="A850" s="83" t="s">
        <v>15678</v>
      </c>
      <c r="B850" s="51">
        <v>58.0</v>
      </c>
      <c r="C850" s="51"/>
      <c r="D850" s="335" t="s">
        <v>15679</v>
      </c>
      <c r="E850" s="343"/>
      <c r="F850" s="343">
        <v>4.8</v>
      </c>
      <c r="G850" s="343"/>
      <c r="H850" s="343"/>
      <c r="I850" s="343"/>
      <c r="J850" s="343"/>
      <c r="K850" s="343">
        <v>4.8</v>
      </c>
      <c r="L850" s="306"/>
    </row>
    <row r="851">
      <c r="A851" s="83"/>
      <c r="B851" s="51">
        <v>58.0</v>
      </c>
      <c r="C851" s="51"/>
      <c r="D851" s="335"/>
      <c r="E851" s="343"/>
      <c r="F851" s="343"/>
      <c r="G851" s="343"/>
      <c r="H851" s="343"/>
      <c r="I851" s="343"/>
      <c r="J851" s="343"/>
      <c r="K851" s="343"/>
      <c r="L851" s="306"/>
    </row>
    <row r="852">
      <c r="A852" s="83"/>
      <c r="B852" s="51">
        <v>58.0</v>
      </c>
      <c r="C852" s="51"/>
      <c r="D852" s="379" t="s">
        <v>3590</v>
      </c>
      <c r="E852" s="343">
        <v>36.8</v>
      </c>
      <c r="F852" s="343">
        <v>5.6</v>
      </c>
      <c r="G852" s="343">
        <v>3.6</v>
      </c>
      <c r="H852" s="343"/>
      <c r="I852" s="343"/>
      <c r="J852" s="343">
        <v>14.0</v>
      </c>
      <c r="K852" s="343">
        <v>60.0</v>
      </c>
      <c r="L852" s="306"/>
    </row>
    <row r="853">
      <c r="A853" s="83"/>
      <c r="B853" s="51"/>
      <c r="C853" s="51"/>
      <c r="D853" s="335"/>
      <c r="E853" s="343"/>
      <c r="F853" s="343"/>
      <c r="G853" s="343"/>
      <c r="H853" s="343"/>
      <c r="I853" s="343"/>
      <c r="J853" s="343"/>
      <c r="K853" s="343"/>
      <c r="L853" s="306"/>
    </row>
    <row r="854">
      <c r="A854" s="83"/>
      <c r="B854" s="51"/>
      <c r="C854" s="51"/>
      <c r="D854" s="379" t="s">
        <v>14115</v>
      </c>
      <c r="E854" s="343">
        <v>174.0</v>
      </c>
      <c r="F854" s="343">
        <v>38.4</v>
      </c>
      <c r="G854" s="343">
        <v>64.4</v>
      </c>
      <c r="H854" s="343">
        <v>2.0</v>
      </c>
      <c r="I854" s="343"/>
      <c r="J854" s="343">
        <v>81.2</v>
      </c>
      <c r="K854" s="343">
        <v>360.0</v>
      </c>
      <c r="L854" s="306"/>
    </row>
    <row r="855">
      <c r="A855" s="83"/>
      <c r="B855" s="51"/>
      <c r="C855" s="51"/>
      <c r="D855" s="335"/>
      <c r="E855" s="343"/>
      <c r="F855" s="343"/>
      <c r="G855" s="343"/>
      <c r="H855" s="343"/>
      <c r="I855" s="343"/>
      <c r="J855" s="343"/>
      <c r="K855" s="343"/>
      <c r="L855" s="306"/>
    </row>
    <row r="856">
      <c r="A856" s="83"/>
      <c r="B856" s="51"/>
      <c r="C856" s="51"/>
      <c r="D856" s="335"/>
      <c r="E856" s="343"/>
      <c r="F856" s="343"/>
      <c r="G856" s="343"/>
      <c r="H856" s="343"/>
      <c r="I856" s="343"/>
      <c r="J856" s="343"/>
      <c r="K856" s="343"/>
      <c r="L856" s="306"/>
    </row>
    <row r="857">
      <c r="A857" s="83"/>
      <c r="B857" s="51"/>
      <c r="C857" s="51"/>
      <c r="D857" s="335" t="s">
        <v>7418</v>
      </c>
      <c r="E857" s="343"/>
      <c r="F857" s="343"/>
      <c r="G857" s="343"/>
      <c r="H857" s="343"/>
      <c r="I857" s="343"/>
      <c r="J857" s="343"/>
      <c r="K857" s="343"/>
      <c r="L857" s="306"/>
    </row>
    <row r="858">
      <c r="A858" s="83"/>
      <c r="B858" s="51"/>
      <c r="C858" s="51"/>
      <c r="D858" s="335"/>
      <c r="E858" s="343"/>
      <c r="F858" s="343"/>
      <c r="G858" s="343"/>
      <c r="H858" s="343"/>
      <c r="I858" s="343"/>
      <c r="J858" s="343"/>
      <c r="K858" s="343"/>
      <c r="L858" s="306"/>
    </row>
    <row r="859">
      <c r="A859" s="83" t="s">
        <v>15705</v>
      </c>
      <c r="B859" s="51">
        <v>52.0</v>
      </c>
      <c r="C859" s="51"/>
      <c r="D859" s="335" t="s">
        <v>15706</v>
      </c>
      <c r="E859" s="343"/>
      <c r="F859" s="343"/>
      <c r="G859" s="343">
        <v>2.0</v>
      </c>
      <c r="H859" s="343"/>
      <c r="I859" s="343"/>
      <c r="J859" s="343"/>
      <c r="K859" s="343">
        <v>2.0</v>
      </c>
      <c r="L859" s="306"/>
    </row>
    <row r="860">
      <c r="A860" s="83" t="s">
        <v>15709</v>
      </c>
      <c r="B860" s="51">
        <v>52.0</v>
      </c>
      <c r="C860" s="51"/>
      <c r="D860" s="335" t="s">
        <v>15710</v>
      </c>
      <c r="E860" s="343"/>
      <c r="F860" s="343"/>
      <c r="G860" s="343">
        <v>4.0</v>
      </c>
      <c r="H860" s="343"/>
      <c r="I860" s="343"/>
      <c r="J860" s="343"/>
      <c r="K860" s="343">
        <v>4.0</v>
      </c>
      <c r="L860" s="306"/>
    </row>
    <row r="861">
      <c r="A861" s="83" t="s">
        <v>15714</v>
      </c>
      <c r="B861" s="51">
        <v>52.0</v>
      </c>
      <c r="C861" s="51" t="s">
        <v>719</v>
      </c>
      <c r="D861" s="335" t="s">
        <v>15716</v>
      </c>
      <c r="E861" s="343"/>
      <c r="F861" s="343"/>
      <c r="G861" s="343"/>
      <c r="H861" s="343">
        <v>4.0</v>
      </c>
      <c r="I861" s="343"/>
      <c r="J861" s="343"/>
      <c r="K861" s="343">
        <v>4.0</v>
      </c>
      <c r="L861" s="306"/>
    </row>
    <row r="862">
      <c r="A862" s="83" t="s">
        <v>15718</v>
      </c>
      <c r="B862" s="51">
        <v>52.0</v>
      </c>
      <c r="C862" s="51" t="s">
        <v>719</v>
      </c>
      <c r="D862" s="335" t="s">
        <v>15721</v>
      </c>
      <c r="E862" s="343"/>
      <c r="F862" s="343"/>
      <c r="G862" s="343"/>
      <c r="H862" s="343">
        <v>4.0</v>
      </c>
      <c r="I862" s="343"/>
      <c r="J862" s="343"/>
      <c r="K862" s="343">
        <v>4.0</v>
      </c>
      <c r="L862" s="306"/>
    </row>
    <row r="863">
      <c r="A863" s="83" t="s">
        <v>15728</v>
      </c>
      <c r="B863" s="51">
        <v>52.0</v>
      </c>
      <c r="C863" s="51"/>
      <c r="D863" s="335" t="s">
        <v>15732</v>
      </c>
      <c r="E863" s="343"/>
      <c r="F863" s="343"/>
      <c r="G863" s="343"/>
      <c r="H863" s="343"/>
      <c r="I863" s="343"/>
      <c r="J863" s="343">
        <v>3.2</v>
      </c>
      <c r="K863" s="343">
        <v>3.2</v>
      </c>
      <c r="L863" s="306"/>
    </row>
    <row r="864">
      <c r="A864" s="83" t="s">
        <v>15737</v>
      </c>
      <c r="B864" s="51">
        <v>52.0</v>
      </c>
      <c r="C864" s="51" t="s">
        <v>756</v>
      </c>
      <c r="D864" s="335" t="s">
        <v>15738</v>
      </c>
      <c r="E864" s="343"/>
      <c r="F864" s="343"/>
      <c r="G864" s="343"/>
      <c r="H864" s="343">
        <v>2.0</v>
      </c>
      <c r="I864" s="343"/>
      <c r="J864" s="343"/>
      <c r="K864" s="343">
        <v>2.0</v>
      </c>
      <c r="L864" s="306"/>
    </row>
    <row r="865">
      <c r="A865" s="83" t="s">
        <v>15743</v>
      </c>
      <c r="B865" s="51">
        <v>52.0</v>
      </c>
      <c r="C865" s="51"/>
      <c r="D865" s="335" t="s">
        <v>15744</v>
      </c>
      <c r="E865" s="343">
        <v>8.0</v>
      </c>
      <c r="F865" s="343"/>
      <c r="G865" s="343"/>
      <c r="H865" s="343"/>
      <c r="I865" s="343"/>
      <c r="J865" s="343"/>
      <c r="K865" s="343">
        <v>8.0</v>
      </c>
      <c r="L865" s="306"/>
    </row>
    <row r="866">
      <c r="A866" s="83" t="s">
        <v>15750</v>
      </c>
      <c r="B866" s="51">
        <v>52.0</v>
      </c>
      <c r="C866" s="51"/>
      <c r="D866" s="335" t="s">
        <v>15752</v>
      </c>
      <c r="E866" s="343"/>
      <c r="F866" s="343"/>
      <c r="G866" s="343"/>
      <c r="H866" s="343"/>
      <c r="I866" s="343"/>
      <c r="J866" s="343">
        <v>4.8</v>
      </c>
      <c r="K866" s="343">
        <v>4.8</v>
      </c>
      <c r="L866" s="306"/>
    </row>
    <row r="867">
      <c r="A867" s="83"/>
      <c r="B867" s="51">
        <v>52.0</v>
      </c>
      <c r="C867" s="51"/>
      <c r="D867" s="335"/>
      <c r="E867" s="343"/>
      <c r="F867" s="343"/>
      <c r="G867" s="343"/>
      <c r="H867" s="343"/>
      <c r="I867" s="343"/>
      <c r="J867" s="343"/>
      <c r="K867" s="343"/>
      <c r="L867" s="306"/>
    </row>
    <row r="868">
      <c r="A868" s="83"/>
      <c r="B868" s="51">
        <v>52.0</v>
      </c>
      <c r="C868" s="51"/>
      <c r="D868" s="379" t="s">
        <v>3590</v>
      </c>
      <c r="E868" s="343">
        <v>8.0</v>
      </c>
      <c r="F868" s="343"/>
      <c r="G868" s="343">
        <v>6.0</v>
      </c>
      <c r="H868" s="343">
        <v>10.0</v>
      </c>
      <c r="I868" s="343"/>
      <c r="J868" s="343">
        <v>8.0</v>
      </c>
      <c r="K868" s="343">
        <v>32.0</v>
      </c>
      <c r="L868" s="306"/>
    </row>
    <row r="869" ht="15.75" customHeight="1">
      <c r="A869" s="154"/>
      <c r="B869" s="380"/>
      <c r="C869" s="380"/>
      <c r="D869" s="370"/>
      <c r="E869" s="355"/>
      <c r="F869" s="355"/>
      <c r="G869" s="355"/>
      <c r="H869" s="355"/>
      <c r="I869" s="355"/>
      <c r="J869" s="355"/>
      <c r="K869" s="355"/>
      <c r="L869" s="381"/>
    </row>
    <row r="870" ht="15.75" customHeight="1">
      <c r="A870" s="83"/>
      <c r="B870" s="51"/>
      <c r="C870" s="51"/>
      <c r="D870" s="335"/>
      <c r="E870" s="343"/>
      <c r="F870" s="343"/>
      <c r="G870" s="343"/>
      <c r="H870" s="343"/>
      <c r="I870" s="343"/>
      <c r="J870" s="343"/>
      <c r="K870" s="343"/>
      <c r="L870" s="306"/>
    </row>
    <row r="871">
      <c r="A871" s="83" t="s">
        <v>15772</v>
      </c>
      <c r="B871" s="51">
        <v>53.0</v>
      </c>
      <c r="C871" s="51"/>
      <c r="D871" s="335" t="s">
        <v>15773</v>
      </c>
      <c r="E871" s="343">
        <v>4.0</v>
      </c>
      <c r="F871" s="343"/>
      <c r="G871" s="343"/>
      <c r="H871" s="343"/>
      <c r="I871" s="343"/>
      <c r="J871" s="343"/>
      <c r="K871" s="343">
        <v>4.0</v>
      </c>
      <c r="L871" s="306"/>
    </row>
    <row r="872">
      <c r="A872" s="83" t="s">
        <v>15778</v>
      </c>
      <c r="B872" s="51">
        <v>53.0</v>
      </c>
      <c r="C872" s="51"/>
      <c r="D872" s="335" t="s">
        <v>15779</v>
      </c>
      <c r="E872" s="343"/>
      <c r="F872" s="343"/>
      <c r="G872" s="343">
        <v>4.0</v>
      </c>
      <c r="H872" s="343"/>
      <c r="I872" s="343"/>
      <c r="J872" s="343"/>
      <c r="K872" s="343">
        <v>4.0</v>
      </c>
      <c r="L872" s="306"/>
    </row>
    <row r="873">
      <c r="A873" s="83" t="s">
        <v>15785</v>
      </c>
      <c r="B873" s="51">
        <v>53.0</v>
      </c>
      <c r="C873" s="51"/>
      <c r="D873" s="335" t="s">
        <v>15786</v>
      </c>
      <c r="E873" s="343"/>
      <c r="F873" s="343"/>
      <c r="G873" s="343">
        <v>4.0</v>
      </c>
      <c r="H873" s="343"/>
      <c r="I873" s="343"/>
      <c r="J873" s="343"/>
      <c r="K873" s="343">
        <v>4.0</v>
      </c>
      <c r="L873" s="306"/>
    </row>
    <row r="874">
      <c r="A874" s="83" t="s">
        <v>15790</v>
      </c>
      <c r="B874" s="51">
        <v>53.0</v>
      </c>
      <c r="C874" s="51"/>
      <c r="D874" s="335" t="s">
        <v>15792</v>
      </c>
      <c r="E874" s="343"/>
      <c r="F874" s="343"/>
      <c r="G874" s="343">
        <v>4.0</v>
      </c>
      <c r="H874" s="343"/>
      <c r="I874" s="343"/>
      <c r="J874" s="343"/>
      <c r="K874" s="343">
        <v>4.0</v>
      </c>
      <c r="L874" s="306"/>
    </row>
    <row r="875">
      <c r="A875" s="83" t="s">
        <v>15795</v>
      </c>
      <c r="B875" s="51">
        <v>53.0</v>
      </c>
      <c r="C875" s="51" t="s">
        <v>719</v>
      </c>
      <c r="D875" s="335" t="s">
        <v>15798</v>
      </c>
      <c r="E875" s="343"/>
      <c r="F875" s="343"/>
      <c r="G875" s="343"/>
      <c r="H875" s="343">
        <v>4.0</v>
      </c>
      <c r="I875" s="343"/>
      <c r="J875" s="343"/>
      <c r="K875" s="343">
        <v>4.0</v>
      </c>
      <c r="L875" s="306"/>
    </row>
    <row r="876">
      <c r="A876" s="83" t="s">
        <v>15801</v>
      </c>
      <c r="B876" s="51">
        <v>53.0</v>
      </c>
      <c r="C876" s="51" t="s">
        <v>756</v>
      </c>
      <c r="D876" s="335" t="s">
        <v>15803</v>
      </c>
      <c r="E876" s="343"/>
      <c r="F876" s="343"/>
      <c r="G876" s="343"/>
      <c r="H876" s="343"/>
      <c r="I876" s="343"/>
      <c r="J876" s="343">
        <v>4.0</v>
      </c>
      <c r="K876" s="343">
        <v>4.0</v>
      </c>
      <c r="L876" s="306"/>
    </row>
    <row r="877">
      <c r="A877" s="83" t="s">
        <v>15808</v>
      </c>
      <c r="B877" s="51">
        <v>53.0</v>
      </c>
      <c r="C877" s="51"/>
      <c r="D877" s="335" t="s">
        <v>15810</v>
      </c>
      <c r="E877" s="343"/>
      <c r="F877" s="343"/>
      <c r="G877" s="343"/>
      <c r="H877" s="343"/>
      <c r="I877" s="343"/>
      <c r="J877" s="343">
        <v>4.0</v>
      </c>
      <c r="K877" s="343">
        <v>4.0</v>
      </c>
      <c r="L877" s="306"/>
    </row>
    <row r="878">
      <c r="A878" s="83" t="s">
        <v>15816</v>
      </c>
      <c r="B878" s="51">
        <v>53.0</v>
      </c>
      <c r="C878" s="51"/>
      <c r="D878" s="335" t="s">
        <v>15817</v>
      </c>
      <c r="E878" s="343"/>
      <c r="F878" s="343"/>
      <c r="G878" s="343"/>
      <c r="H878" s="343"/>
      <c r="I878" s="343"/>
      <c r="J878" s="343">
        <v>6.0</v>
      </c>
      <c r="K878" s="343">
        <v>6.0</v>
      </c>
      <c r="L878" s="306"/>
    </row>
    <row r="879">
      <c r="A879" s="83"/>
      <c r="B879" s="51">
        <v>53.0</v>
      </c>
      <c r="C879" s="51"/>
      <c r="D879" s="335"/>
      <c r="E879" s="343"/>
      <c r="F879" s="343"/>
      <c r="G879" s="343"/>
      <c r="H879" s="343"/>
      <c r="I879" s="343"/>
      <c r="J879" s="343"/>
      <c r="K879" s="343"/>
      <c r="L879" s="306"/>
    </row>
    <row r="880">
      <c r="A880" s="83"/>
      <c r="B880" s="51">
        <v>53.0</v>
      </c>
      <c r="C880" s="51"/>
      <c r="D880" s="379" t="s">
        <v>3590</v>
      </c>
      <c r="E880" s="343">
        <v>4.0</v>
      </c>
      <c r="F880" s="343"/>
      <c r="G880" s="343">
        <v>12.0</v>
      </c>
      <c r="H880" s="343">
        <v>4.0</v>
      </c>
      <c r="I880" s="343"/>
      <c r="J880" s="343">
        <v>14.0</v>
      </c>
      <c r="K880" s="343">
        <v>34.0</v>
      </c>
      <c r="L880" s="306"/>
    </row>
    <row r="881">
      <c r="A881" s="83"/>
      <c r="B881" s="51"/>
      <c r="C881" s="51"/>
      <c r="D881" s="335"/>
      <c r="E881" s="343"/>
      <c r="F881" s="343"/>
      <c r="G881" s="343"/>
      <c r="H881" s="343"/>
      <c r="I881" s="343"/>
      <c r="J881" s="343"/>
      <c r="K881" s="343"/>
      <c r="L881" s="306"/>
    </row>
    <row r="882">
      <c r="A882" s="83" t="s">
        <v>15833</v>
      </c>
      <c r="B882" s="51">
        <v>54.0</v>
      </c>
      <c r="C882" s="51"/>
      <c r="D882" s="335" t="s">
        <v>15834</v>
      </c>
      <c r="E882" s="343">
        <v>4.0</v>
      </c>
      <c r="F882" s="343"/>
      <c r="G882" s="343"/>
      <c r="H882" s="343"/>
      <c r="I882" s="343"/>
      <c r="J882" s="343"/>
      <c r="K882" s="343">
        <v>4.0</v>
      </c>
      <c r="L882" s="306"/>
    </row>
    <row r="883">
      <c r="A883" s="83" t="s">
        <v>15839</v>
      </c>
      <c r="B883" s="51">
        <v>54.0</v>
      </c>
      <c r="C883" s="51"/>
      <c r="D883" s="335" t="s">
        <v>15840</v>
      </c>
      <c r="E883" s="343">
        <v>4.0</v>
      </c>
      <c r="F883" s="343"/>
      <c r="G883" s="343"/>
      <c r="H883" s="343"/>
      <c r="I883" s="343"/>
      <c r="J883" s="343"/>
      <c r="K883" s="343">
        <v>4.0</v>
      </c>
      <c r="L883" s="306"/>
    </row>
    <row r="884">
      <c r="A884" s="83" t="s">
        <v>15845</v>
      </c>
      <c r="B884" s="51">
        <v>54.0</v>
      </c>
      <c r="C884" s="51"/>
      <c r="D884" s="335" t="s">
        <v>15846</v>
      </c>
      <c r="E884" s="343"/>
      <c r="F884" s="343"/>
      <c r="G884" s="343">
        <v>4.0</v>
      </c>
      <c r="H884" s="343"/>
      <c r="I884" s="343"/>
      <c r="J884" s="343"/>
      <c r="K884" s="343">
        <v>4.0</v>
      </c>
      <c r="L884" s="306"/>
    </row>
    <row r="885">
      <c r="A885" s="83" t="s">
        <v>15851</v>
      </c>
      <c r="B885" s="51">
        <v>54.0</v>
      </c>
      <c r="C885" s="51"/>
      <c r="D885" s="335" t="s">
        <v>15853</v>
      </c>
      <c r="E885" s="343"/>
      <c r="F885" s="343"/>
      <c r="G885" s="343">
        <v>4.0</v>
      </c>
      <c r="H885" s="343"/>
      <c r="I885" s="343"/>
      <c r="J885" s="343"/>
      <c r="K885" s="343">
        <v>4.0</v>
      </c>
      <c r="L885" s="306"/>
    </row>
    <row r="886">
      <c r="A886" s="83" t="s">
        <v>15857</v>
      </c>
      <c r="B886" s="51">
        <v>54.0</v>
      </c>
      <c r="C886" s="51"/>
      <c r="D886" s="335" t="s">
        <v>15858</v>
      </c>
      <c r="E886" s="343"/>
      <c r="F886" s="343"/>
      <c r="G886" s="343">
        <v>4.0</v>
      </c>
      <c r="H886" s="343"/>
      <c r="I886" s="343"/>
      <c r="J886" s="343"/>
      <c r="K886" s="343">
        <v>4.0</v>
      </c>
      <c r="L886" s="306"/>
    </row>
    <row r="887">
      <c r="A887" s="83" t="s">
        <v>15864</v>
      </c>
      <c r="B887" s="51">
        <v>54.0</v>
      </c>
      <c r="C887" s="51"/>
      <c r="D887" s="335" t="s">
        <v>15865</v>
      </c>
      <c r="E887" s="343"/>
      <c r="F887" s="343"/>
      <c r="G887" s="343"/>
      <c r="H887" s="343"/>
      <c r="I887" s="343"/>
      <c r="J887" s="343">
        <v>4.0</v>
      </c>
      <c r="K887" s="343">
        <v>4.0</v>
      </c>
      <c r="L887" s="306"/>
    </row>
    <row r="888">
      <c r="A888" s="83"/>
      <c r="B888" s="51">
        <v>54.0</v>
      </c>
      <c r="C888" s="51"/>
      <c r="D888" s="335"/>
      <c r="E888" s="343"/>
      <c r="F888" s="343"/>
      <c r="G888" s="343"/>
      <c r="H888" s="343"/>
      <c r="I888" s="343"/>
      <c r="J888" s="343"/>
      <c r="K888" s="343"/>
      <c r="L888" s="306"/>
    </row>
    <row r="889">
      <c r="A889" s="83"/>
      <c r="B889" s="51">
        <v>54.0</v>
      </c>
      <c r="C889" s="51"/>
      <c r="D889" s="379" t="s">
        <v>3590</v>
      </c>
      <c r="E889" s="343">
        <v>8.0</v>
      </c>
      <c r="F889" s="343"/>
      <c r="G889" s="343">
        <v>12.0</v>
      </c>
      <c r="H889" s="343"/>
      <c r="I889" s="343"/>
      <c r="J889" s="343">
        <v>4.0</v>
      </c>
      <c r="K889" s="343">
        <v>24.0</v>
      </c>
      <c r="L889" s="306"/>
    </row>
    <row r="890">
      <c r="A890" s="83"/>
      <c r="B890" s="51"/>
      <c r="C890" s="51"/>
      <c r="D890" s="335"/>
      <c r="E890" s="343"/>
      <c r="F890" s="343"/>
      <c r="G890" s="343"/>
      <c r="H890" s="343"/>
      <c r="I890" s="343"/>
      <c r="J890" s="343"/>
      <c r="K890" s="343"/>
      <c r="L890" s="306"/>
    </row>
    <row r="891">
      <c r="A891" s="83" t="s">
        <v>15882</v>
      </c>
      <c r="B891" s="51">
        <v>55.0</v>
      </c>
      <c r="C891" s="51"/>
      <c r="D891" s="335" t="s">
        <v>15883</v>
      </c>
      <c r="E891" s="343"/>
      <c r="F891" s="343"/>
      <c r="G891" s="343">
        <v>4.0</v>
      </c>
      <c r="H891" s="343"/>
      <c r="I891" s="343"/>
      <c r="J891" s="343"/>
      <c r="K891" s="343">
        <v>4.0</v>
      </c>
      <c r="L891" s="306"/>
    </row>
    <row r="892">
      <c r="A892" s="83" t="s">
        <v>15897</v>
      </c>
      <c r="B892" s="51">
        <v>55.0</v>
      </c>
      <c r="C892" s="51" t="s">
        <v>719</v>
      </c>
      <c r="D892" s="335" t="s">
        <v>15898</v>
      </c>
      <c r="E892" s="343"/>
      <c r="F892" s="343"/>
      <c r="G892" s="343"/>
      <c r="H892" s="343">
        <v>4.0</v>
      </c>
      <c r="I892" s="343"/>
      <c r="J892" s="343"/>
      <c r="K892" s="343">
        <v>4.0</v>
      </c>
      <c r="L892" s="306"/>
    </row>
    <row r="893">
      <c r="A893" s="83" t="s">
        <v>15899</v>
      </c>
      <c r="B893" s="51">
        <v>55.0</v>
      </c>
      <c r="C893" s="51"/>
      <c r="D893" s="335" t="s">
        <v>15900</v>
      </c>
      <c r="E893" s="343"/>
      <c r="F893" s="343"/>
      <c r="G893" s="343"/>
      <c r="H893" s="343"/>
      <c r="I893" s="343"/>
      <c r="J893" s="343">
        <v>4.0</v>
      </c>
      <c r="K893" s="343">
        <v>4.0</v>
      </c>
      <c r="L893" s="306"/>
    </row>
    <row r="894">
      <c r="A894" s="83" t="s">
        <v>15902</v>
      </c>
      <c r="B894" s="51">
        <v>55.0</v>
      </c>
      <c r="C894" s="51"/>
      <c r="D894" s="335" t="s">
        <v>15903</v>
      </c>
      <c r="E894" s="343">
        <v>8.0</v>
      </c>
      <c r="F894" s="343"/>
      <c r="G894" s="343"/>
      <c r="H894" s="343"/>
      <c r="I894" s="343"/>
      <c r="J894" s="343"/>
      <c r="K894" s="343">
        <v>8.0</v>
      </c>
      <c r="L894" s="306"/>
    </row>
    <row r="895">
      <c r="A895" s="83"/>
      <c r="B895" s="51">
        <v>55.0</v>
      </c>
      <c r="C895" s="51"/>
      <c r="D895" s="335"/>
      <c r="E895" s="343"/>
      <c r="F895" s="343"/>
      <c r="G895" s="343"/>
      <c r="H895" s="343"/>
      <c r="I895" s="343"/>
      <c r="J895" s="343"/>
      <c r="K895" s="343"/>
      <c r="L895" s="306"/>
    </row>
    <row r="896">
      <c r="A896" s="83"/>
      <c r="B896" s="51">
        <v>55.0</v>
      </c>
      <c r="C896" s="51"/>
      <c r="D896" s="379" t="s">
        <v>3590</v>
      </c>
      <c r="E896" s="343">
        <v>8.0</v>
      </c>
      <c r="F896" s="343"/>
      <c r="G896" s="343">
        <v>4.0</v>
      </c>
      <c r="H896" s="343">
        <v>4.0</v>
      </c>
      <c r="I896" s="343"/>
      <c r="J896" s="343">
        <v>4.0</v>
      </c>
      <c r="K896" s="343">
        <v>20.0</v>
      </c>
      <c r="L896" s="306"/>
    </row>
    <row r="897">
      <c r="A897" s="83"/>
      <c r="B897" s="51"/>
      <c r="C897" s="51"/>
      <c r="D897" s="335"/>
      <c r="E897" s="343"/>
      <c r="F897" s="343"/>
      <c r="G897" s="343"/>
      <c r="H897" s="343"/>
      <c r="I897" s="343"/>
      <c r="J897" s="343"/>
      <c r="K897" s="343"/>
      <c r="L897" s="306"/>
    </row>
    <row r="898">
      <c r="A898" s="83" t="s">
        <v>16070</v>
      </c>
      <c r="B898" s="51">
        <v>56.0</v>
      </c>
      <c r="C898" s="51"/>
      <c r="D898" s="335" t="s">
        <v>16074</v>
      </c>
      <c r="E898" s="343">
        <v>4.0</v>
      </c>
      <c r="F898" s="343"/>
      <c r="G898" s="343"/>
      <c r="H898" s="343"/>
      <c r="I898" s="343"/>
      <c r="J898" s="343"/>
      <c r="K898" s="343">
        <v>4.0</v>
      </c>
      <c r="L898" s="306"/>
    </row>
    <row r="899">
      <c r="A899" s="83" t="s">
        <v>16079</v>
      </c>
      <c r="B899" s="51">
        <v>56.0</v>
      </c>
      <c r="C899" s="51"/>
      <c r="D899" s="335" t="s">
        <v>16081</v>
      </c>
      <c r="E899" s="343">
        <v>4.0</v>
      </c>
      <c r="F899" s="343"/>
      <c r="G899" s="343"/>
      <c r="H899" s="343"/>
      <c r="I899" s="343"/>
      <c r="J899" s="343"/>
      <c r="K899" s="343">
        <v>4.0</v>
      </c>
      <c r="L899" s="306"/>
    </row>
    <row r="900">
      <c r="A900" s="83" t="s">
        <v>16089</v>
      </c>
      <c r="B900" s="51">
        <v>56.0</v>
      </c>
      <c r="C900" s="51" t="s">
        <v>719</v>
      </c>
      <c r="D900" s="335" t="s">
        <v>16090</v>
      </c>
      <c r="E900" s="343"/>
      <c r="F900" s="343"/>
      <c r="G900" s="343"/>
      <c r="H900" s="343">
        <v>4.0</v>
      </c>
      <c r="I900" s="343"/>
      <c r="J900" s="343"/>
      <c r="K900" s="343">
        <v>4.0</v>
      </c>
      <c r="L900" s="306"/>
    </row>
    <row r="901">
      <c r="A901" s="83" t="s">
        <v>16098</v>
      </c>
      <c r="B901" s="51">
        <v>56.0</v>
      </c>
      <c r="C901" s="51" t="s">
        <v>719</v>
      </c>
      <c r="D901" s="335" t="s">
        <v>16100</v>
      </c>
      <c r="E901" s="343"/>
      <c r="F901" s="343"/>
      <c r="G901" s="343"/>
      <c r="H901" s="343">
        <v>4.0</v>
      </c>
      <c r="I901" s="343"/>
      <c r="J901" s="343"/>
      <c r="K901" s="343">
        <v>4.0</v>
      </c>
      <c r="L901" s="306"/>
    </row>
    <row r="902">
      <c r="A902" s="83" t="s">
        <v>16106</v>
      </c>
      <c r="B902" s="51">
        <v>56.0</v>
      </c>
      <c r="C902" s="51" t="s">
        <v>719</v>
      </c>
      <c r="D902" s="335" t="s">
        <v>16109</v>
      </c>
      <c r="E902" s="343"/>
      <c r="F902" s="343"/>
      <c r="G902" s="343"/>
      <c r="H902" s="343">
        <v>4.0</v>
      </c>
      <c r="I902" s="343"/>
      <c r="J902" s="343"/>
      <c r="K902" s="343">
        <v>4.0</v>
      </c>
      <c r="L902" s="306"/>
    </row>
    <row r="903" ht="15.75" customHeight="1">
      <c r="A903" s="154"/>
      <c r="B903" s="380"/>
      <c r="C903" s="380"/>
      <c r="D903" s="370"/>
      <c r="E903" s="355"/>
      <c r="F903" s="355"/>
      <c r="G903" s="355"/>
      <c r="H903" s="355"/>
      <c r="I903" s="355"/>
      <c r="J903" s="355"/>
      <c r="K903" s="355"/>
      <c r="L903" s="381"/>
    </row>
    <row r="904" ht="15.75" customHeight="1">
      <c r="A904" s="83"/>
      <c r="B904" s="51"/>
      <c r="C904" s="51"/>
      <c r="D904" s="335"/>
      <c r="E904" s="343"/>
      <c r="F904" s="343"/>
      <c r="G904" s="343"/>
      <c r="H904" s="343"/>
      <c r="I904" s="343"/>
      <c r="J904" s="343"/>
      <c r="K904" s="343"/>
      <c r="L904" s="306"/>
    </row>
    <row r="905">
      <c r="A905" s="83" t="s">
        <v>16125</v>
      </c>
      <c r="B905" s="51">
        <v>56.0</v>
      </c>
      <c r="C905" s="51" t="s">
        <v>756</v>
      </c>
      <c r="D905" s="335" t="s">
        <v>16127</v>
      </c>
      <c r="E905" s="343"/>
      <c r="F905" s="343"/>
      <c r="G905" s="343"/>
      <c r="H905" s="343"/>
      <c r="I905" s="343"/>
      <c r="J905" s="343">
        <v>4.0</v>
      </c>
      <c r="K905" s="343">
        <v>4.0</v>
      </c>
      <c r="L905" s="306"/>
    </row>
    <row r="906">
      <c r="A906" s="83" t="s">
        <v>16135</v>
      </c>
      <c r="B906" s="51">
        <v>56.0</v>
      </c>
      <c r="C906" s="51" t="s">
        <v>756</v>
      </c>
      <c r="D906" s="335" t="s">
        <v>16137</v>
      </c>
      <c r="E906" s="343"/>
      <c r="F906" s="343"/>
      <c r="G906" s="343"/>
      <c r="H906" s="343"/>
      <c r="I906" s="343"/>
      <c r="J906" s="343">
        <v>4.0</v>
      </c>
      <c r="K906" s="343">
        <v>4.0</v>
      </c>
      <c r="L906" s="306"/>
    </row>
    <row r="907">
      <c r="A907" s="83" t="s">
        <v>16142</v>
      </c>
      <c r="B907" s="51">
        <v>56.0</v>
      </c>
      <c r="C907" s="51"/>
      <c r="D907" s="335" t="s">
        <v>16143</v>
      </c>
      <c r="E907" s="343"/>
      <c r="F907" s="343">
        <v>4.0</v>
      </c>
      <c r="G907" s="343"/>
      <c r="H907" s="343"/>
      <c r="I907" s="343"/>
      <c r="J907" s="343"/>
      <c r="K907" s="343">
        <v>4.0</v>
      </c>
      <c r="L907" s="306"/>
    </row>
    <row r="908">
      <c r="A908" s="83" t="s">
        <v>16150</v>
      </c>
      <c r="B908" s="51">
        <v>56.0</v>
      </c>
      <c r="C908" s="51"/>
      <c r="D908" s="335" t="s">
        <v>16152</v>
      </c>
      <c r="E908" s="343"/>
      <c r="F908" s="343"/>
      <c r="G908" s="343">
        <v>6.0</v>
      </c>
      <c r="H908" s="343"/>
      <c r="I908" s="343"/>
      <c r="J908" s="343"/>
      <c r="K908" s="343">
        <v>6.0</v>
      </c>
      <c r="L908" s="306"/>
    </row>
    <row r="909">
      <c r="A909" s="83"/>
      <c r="B909" s="51">
        <v>56.0</v>
      </c>
      <c r="C909" s="51"/>
      <c r="D909" s="335"/>
      <c r="E909" s="343"/>
      <c r="F909" s="343"/>
      <c r="G909" s="343"/>
      <c r="H909" s="343"/>
      <c r="I909" s="343"/>
      <c r="J909" s="343"/>
      <c r="K909" s="343"/>
      <c r="L909" s="306"/>
    </row>
    <row r="910">
      <c r="A910" s="83"/>
      <c r="B910" s="51">
        <v>56.0</v>
      </c>
      <c r="C910" s="51"/>
      <c r="D910" s="379" t="s">
        <v>3590</v>
      </c>
      <c r="E910" s="343">
        <v>8.0</v>
      </c>
      <c r="F910" s="343">
        <v>4.0</v>
      </c>
      <c r="G910" s="343">
        <v>6.0</v>
      </c>
      <c r="H910" s="343">
        <v>12.0</v>
      </c>
      <c r="I910" s="343"/>
      <c r="J910" s="343">
        <v>8.0</v>
      </c>
      <c r="K910" s="343">
        <v>38.0</v>
      </c>
      <c r="L910" s="306"/>
    </row>
    <row r="911">
      <c r="A911" s="83"/>
      <c r="B911" s="51"/>
      <c r="C911" s="51"/>
      <c r="D911" s="335"/>
      <c r="E911" s="343"/>
      <c r="F911" s="343"/>
      <c r="G911" s="343"/>
      <c r="H911" s="343"/>
      <c r="I911" s="343"/>
      <c r="J911" s="343"/>
      <c r="K911" s="343"/>
      <c r="L911" s="306"/>
    </row>
    <row r="912">
      <c r="A912" s="83"/>
      <c r="B912" s="51"/>
      <c r="C912" s="51"/>
      <c r="D912" s="379" t="s">
        <v>7820</v>
      </c>
      <c r="E912" s="343">
        <v>36.0</v>
      </c>
      <c r="F912" s="343">
        <v>4.0</v>
      </c>
      <c r="G912" s="343">
        <v>40.0</v>
      </c>
      <c r="H912" s="343">
        <v>30.0</v>
      </c>
      <c r="I912" s="343"/>
      <c r="J912" s="343">
        <v>38.0</v>
      </c>
      <c r="K912" s="343">
        <v>148.0</v>
      </c>
      <c r="L912" s="306"/>
    </row>
    <row r="913">
      <c r="A913" s="83"/>
      <c r="B913" s="51"/>
      <c r="C913" s="51"/>
      <c r="D913" s="335"/>
      <c r="E913" s="343"/>
      <c r="F913" s="343"/>
      <c r="G913" s="343"/>
      <c r="H913" s="343"/>
      <c r="I913" s="343"/>
      <c r="J913" s="343"/>
      <c r="K913" s="343"/>
      <c r="L913" s="306"/>
    </row>
    <row r="914">
      <c r="A914" s="83"/>
      <c r="B914" s="51"/>
      <c r="C914" s="51"/>
      <c r="D914" s="335"/>
      <c r="E914" s="343"/>
      <c r="F914" s="343"/>
      <c r="G914" s="343"/>
      <c r="H914" s="343"/>
      <c r="I914" s="343"/>
      <c r="J914" s="343"/>
      <c r="K914" s="343"/>
      <c r="L914" s="306"/>
    </row>
    <row r="915">
      <c r="A915" s="83"/>
      <c r="B915" s="51"/>
      <c r="C915" s="51"/>
      <c r="D915" s="335" t="s">
        <v>3940</v>
      </c>
      <c r="E915" s="343"/>
      <c r="F915" s="343"/>
      <c r="G915" s="343"/>
      <c r="H915" s="343"/>
      <c r="I915" s="343"/>
      <c r="J915" s="343"/>
      <c r="K915" s="343"/>
      <c r="L915" s="306"/>
    </row>
    <row r="916">
      <c r="A916" s="83"/>
      <c r="B916" s="51"/>
      <c r="C916" s="51"/>
      <c r="D916" s="335"/>
      <c r="E916" s="343"/>
      <c r="F916" s="343"/>
      <c r="G916" s="343"/>
      <c r="H916" s="343"/>
      <c r="I916" s="343"/>
      <c r="J916" s="343"/>
      <c r="K916" s="343"/>
      <c r="L916" s="306"/>
    </row>
    <row r="917">
      <c r="A917" s="83" t="s">
        <v>16210</v>
      </c>
      <c r="B917" s="51">
        <v>57.0</v>
      </c>
      <c r="C917" s="51"/>
      <c r="D917" s="335" t="s">
        <v>16213</v>
      </c>
      <c r="E917" s="343">
        <v>3.2</v>
      </c>
      <c r="F917" s="343"/>
      <c r="G917" s="343"/>
      <c r="H917" s="343"/>
      <c r="I917" s="343"/>
      <c r="J917" s="343"/>
      <c r="K917" s="343">
        <v>3.2</v>
      </c>
      <c r="L917" s="306"/>
    </row>
    <row r="918">
      <c r="A918" s="83" t="s">
        <v>16218</v>
      </c>
      <c r="B918" s="51">
        <v>57.0</v>
      </c>
      <c r="C918" s="51"/>
      <c r="D918" s="335" t="s">
        <v>16221</v>
      </c>
      <c r="E918" s="343">
        <v>3.2</v>
      </c>
      <c r="F918" s="343"/>
      <c r="G918" s="343"/>
      <c r="H918" s="343"/>
      <c r="I918" s="343"/>
      <c r="J918" s="343"/>
      <c r="K918" s="343">
        <v>3.2</v>
      </c>
      <c r="L918" s="306"/>
    </row>
    <row r="919">
      <c r="A919" s="83" t="s">
        <v>16275</v>
      </c>
      <c r="B919" s="51">
        <v>57.0</v>
      </c>
      <c r="C919" s="51"/>
      <c r="D919" s="335" t="s">
        <v>16277</v>
      </c>
      <c r="E919" s="343"/>
      <c r="F919" s="343"/>
      <c r="G919" s="343"/>
      <c r="H919" s="343">
        <v>2.0</v>
      </c>
      <c r="I919" s="343"/>
      <c r="J919" s="343"/>
      <c r="K919" s="343">
        <v>2.0</v>
      </c>
      <c r="L919" s="306"/>
    </row>
    <row r="920">
      <c r="A920" s="83" t="s">
        <v>16282</v>
      </c>
      <c r="B920" s="51">
        <v>57.0</v>
      </c>
      <c r="C920" s="51"/>
      <c r="D920" s="335" t="s">
        <v>16284</v>
      </c>
      <c r="E920" s="343"/>
      <c r="F920" s="343"/>
      <c r="G920" s="343"/>
      <c r="H920" s="343">
        <v>3.2</v>
      </c>
      <c r="I920" s="343"/>
      <c r="J920" s="343"/>
      <c r="K920" s="343">
        <v>3.2</v>
      </c>
      <c r="L920" s="306"/>
    </row>
    <row r="921">
      <c r="A921" s="83" t="s">
        <v>16287</v>
      </c>
      <c r="B921" s="51">
        <v>57.0</v>
      </c>
      <c r="C921" s="51"/>
      <c r="D921" s="335" t="s">
        <v>16293</v>
      </c>
      <c r="E921" s="343">
        <v>3.2</v>
      </c>
      <c r="F921" s="343"/>
      <c r="G921" s="343"/>
      <c r="H921" s="343"/>
      <c r="I921" s="343"/>
      <c r="J921" s="343"/>
      <c r="K921" s="343">
        <v>3.2</v>
      </c>
      <c r="L921" s="306"/>
    </row>
    <row r="922">
      <c r="A922" s="83" t="s">
        <v>16296</v>
      </c>
      <c r="B922" s="51">
        <v>57.0</v>
      </c>
      <c r="C922" s="51"/>
      <c r="D922" s="335" t="s">
        <v>16297</v>
      </c>
      <c r="E922" s="343"/>
      <c r="F922" s="343">
        <v>4.0</v>
      </c>
      <c r="G922" s="343"/>
      <c r="H922" s="343"/>
      <c r="I922" s="343"/>
      <c r="J922" s="343"/>
      <c r="K922" s="343">
        <v>4.0</v>
      </c>
      <c r="L922" s="306"/>
    </row>
    <row r="923">
      <c r="A923" s="83" t="s">
        <v>16303</v>
      </c>
      <c r="B923" s="51">
        <v>57.0</v>
      </c>
      <c r="C923" s="51"/>
      <c r="D923" s="335" t="s">
        <v>16307</v>
      </c>
      <c r="E923" s="343"/>
      <c r="F923" s="343"/>
      <c r="G923" s="343"/>
      <c r="H923" s="343"/>
      <c r="I923" s="343"/>
      <c r="J923" s="343">
        <v>3.2</v>
      </c>
      <c r="K923" s="343">
        <v>3.2</v>
      </c>
      <c r="L923" s="306"/>
    </row>
    <row r="924">
      <c r="A924" s="83" t="s">
        <v>16310</v>
      </c>
      <c r="B924" s="51">
        <v>57.0</v>
      </c>
      <c r="C924" s="51"/>
      <c r="D924" s="335" t="s">
        <v>16313</v>
      </c>
      <c r="E924" s="343"/>
      <c r="F924" s="343"/>
      <c r="G924" s="343"/>
      <c r="H924" s="343"/>
      <c r="I924" s="343"/>
      <c r="J924" s="343">
        <v>4.0</v>
      </c>
      <c r="K924" s="343">
        <v>4.0</v>
      </c>
      <c r="L924" s="306"/>
    </row>
    <row r="925">
      <c r="A925" s="83" t="s">
        <v>16317</v>
      </c>
      <c r="B925" s="51">
        <v>57.0</v>
      </c>
      <c r="C925" s="51"/>
      <c r="D925" s="335" t="s">
        <v>16320</v>
      </c>
      <c r="E925" s="343"/>
      <c r="F925" s="343"/>
      <c r="G925" s="343"/>
      <c r="H925" s="343"/>
      <c r="I925" s="343"/>
      <c r="J925" s="343">
        <v>4.0</v>
      </c>
      <c r="K925" s="343">
        <v>4.0</v>
      </c>
      <c r="L925" s="306"/>
    </row>
    <row r="926">
      <c r="A926" s="83" t="s">
        <v>16323</v>
      </c>
      <c r="B926" s="51">
        <v>57.0</v>
      </c>
      <c r="C926" s="51"/>
      <c r="D926" s="335" t="s">
        <v>16327</v>
      </c>
      <c r="E926" s="343"/>
      <c r="F926" s="343"/>
      <c r="G926" s="343">
        <v>2.0</v>
      </c>
      <c r="H926" s="343"/>
      <c r="I926" s="343"/>
      <c r="J926" s="343"/>
      <c r="K926" s="343">
        <v>2.0</v>
      </c>
      <c r="L926" s="306"/>
    </row>
    <row r="927">
      <c r="A927" s="83" t="s">
        <v>16331</v>
      </c>
      <c r="B927" s="51">
        <v>57.0</v>
      </c>
      <c r="C927" s="51"/>
      <c r="D927" s="335" t="s">
        <v>16332</v>
      </c>
      <c r="E927" s="343">
        <v>2.0</v>
      </c>
      <c r="F927" s="343"/>
      <c r="G927" s="343"/>
      <c r="H927" s="343"/>
      <c r="I927" s="343"/>
      <c r="J927" s="343"/>
      <c r="K927" s="343">
        <v>2.0</v>
      </c>
      <c r="L927" s="306"/>
    </row>
    <row r="928">
      <c r="A928" s="83" t="s">
        <v>16340</v>
      </c>
      <c r="B928" s="51">
        <v>57.0</v>
      </c>
      <c r="C928" s="51"/>
      <c r="D928" s="335" t="s">
        <v>16341</v>
      </c>
      <c r="E928" s="343"/>
      <c r="F928" s="343"/>
      <c r="G928" s="343"/>
      <c r="H928" s="343">
        <v>2.0</v>
      </c>
      <c r="I928" s="343"/>
      <c r="J928" s="343"/>
      <c r="K928" s="343">
        <v>2.0</v>
      </c>
      <c r="L928" s="306"/>
    </row>
    <row r="929">
      <c r="A929" s="83" t="s">
        <v>16346</v>
      </c>
      <c r="B929" s="51">
        <v>57.0</v>
      </c>
      <c r="C929" s="51"/>
      <c r="D929" s="335" t="s">
        <v>16348</v>
      </c>
      <c r="E929" s="343"/>
      <c r="F929" s="343"/>
      <c r="G929" s="343">
        <v>3.2</v>
      </c>
      <c r="H929" s="343"/>
      <c r="I929" s="343"/>
      <c r="J929" s="343"/>
      <c r="K929" s="343">
        <v>3.2</v>
      </c>
      <c r="L929" s="306"/>
    </row>
    <row r="930">
      <c r="A930" s="83" t="s">
        <v>16354</v>
      </c>
      <c r="B930" s="51">
        <v>57.0</v>
      </c>
      <c r="C930" s="51"/>
      <c r="D930" s="335" t="s">
        <v>16355</v>
      </c>
      <c r="E930" s="343"/>
      <c r="F930" s="343"/>
      <c r="G930" s="343">
        <v>3.2</v>
      </c>
      <c r="H930" s="343"/>
      <c r="I930" s="343"/>
      <c r="J930" s="343"/>
      <c r="K930" s="343">
        <v>3.2</v>
      </c>
      <c r="L930" s="306"/>
    </row>
    <row r="931">
      <c r="A931" s="83" t="s">
        <v>16360</v>
      </c>
      <c r="B931" s="51">
        <v>57.0</v>
      </c>
      <c r="C931" s="51"/>
      <c r="D931" s="335" t="s">
        <v>16361</v>
      </c>
      <c r="E931" s="343"/>
      <c r="F931" s="343"/>
      <c r="G931" s="343"/>
      <c r="H931" s="343"/>
      <c r="I931" s="343"/>
      <c r="J931" s="343">
        <v>3.2</v>
      </c>
      <c r="K931" s="343">
        <v>3.2</v>
      </c>
      <c r="L931" s="306"/>
    </row>
    <row r="932">
      <c r="A932" s="83" t="s">
        <v>16366</v>
      </c>
      <c r="B932" s="51">
        <v>57.0</v>
      </c>
      <c r="C932" s="51"/>
      <c r="D932" s="335" t="s">
        <v>16367</v>
      </c>
      <c r="E932" s="343"/>
      <c r="F932" s="343"/>
      <c r="G932" s="343"/>
      <c r="H932" s="343">
        <v>2.4</v>
      </c>
      <c r="I932" s="343"/>
      <c r="J932" s="343"/>
      <c r="K932" s="343">
        <v>2.4</v>
      </c>
      <c r="L932" s="306"/>
    </row>
    <row r="933">
      <c r="A933" s="83" t="s">
        <v>16370</v>
      </c>
      <c r="B933" s="51">
        <v>57.0</v>
      </c>
      <c r="C933" s="51"/>
      <c r="D933" s="335" t="s">
        <v>16373</v>
      </c>
      <c r="E933" s="343"/>
      <c r="F933" s="343"/>
      <c r="G933" s="343"/>
      <c r="H933" s="343">
        <v>1.6</v>
      </c>
      <c r="I933" s="343"/>
      <c r="J933" s="343"/>
      <c r="K933" s="343">
        <v>1.6</v>
      </c>
      <c r="L933" s="306"/>
    </row>
    <row r="934">
      <c r="A934" s="83" t="s">
        <v>16377</v>
      </c>
      <c r="B934" s="51">
        <v>57.0</v>
      </c>
      <c r="C934" s="51"/>
      <c r="D934" s="335" t="s">
        <v>16380</v>
      </c>
      <c r="E934" s="343"/>
      <c r="F934" s="343"/>
      <c r="G934" s="343"/>
      <c r="H934" s="343"/>
      <c r="I934" s="343"/>
      <c r="J934" s="343">
        <v>3.2</v>
      </c>
      <c r="K934" s="343">
        <v>3.2</v>
      </c>
      <c r="L934" s="306"/>
    </row>
    <row r="935" ht="15.75" customHeight="1">
      <c r="A935" s="154"/>
      <c r="B935" s="380"/>
      <c r="C935" s="380"/>
      <c r="D935" s="370"/>
      <c r="E935" s="355"/>
      <c r="F935" s="355"/>
      <c r="G935" s="355"/>
      <c r="H935" s="355"/>
      <c r="I935" s="355"/>
      <c r="J935" s="355"/>
      <c r="K935" s="355"/>
      <c r="L935" s="381"/>
    </row>
    <row r="936" ht="15.75" customHeight="1">
      <c r="A936" s="83"/>
      <c r="B936" s="51"/>
      <c r="C936" s="51"/>
      <c r="D936" s="335"/>
      <c r="E936" s="343"/>
      <c r="F936" s="343"/>
      <c r="G936" s="343"/>
      <c r="H936" s="343"/>
      <c r="I936" s="343"/>
      <c r="J936" s="343"/>
      <c r="K936" s="343"/>
      <c r="L936" s="306"/>
    </row>
    <row r="937">
      <c r="A937" s="83" t="s">
        <v>16395</v>
      </c>
      <c r="B937" s="51">
        <v>57.0</v>
      </c>
      <c r="C937" s="51"/>
      <c r="D937" s="335" t="s">
        <v>16397</v>
      </c>
      <c r="E937" s="343">
        <v>3.2</v>
      </c>
      <c r="F937" s="343"/>
      <c r="G937" s="343"/>
      <c r="H937" s="343"/>
      <c r="I937" s="343"/>
      <c r="J937" s="343"/>
      <c r="K937" s="343">
        <v>3.2</v>
      </c>
      <c r="L937" s="306"/>
    </row>
    <row r="938">
      <c r="A938" s="83" t="s">
        <v>16401</v>
      </c>
      <c r="B938" s="51">
        <v>57.0</v>
      </c>
      <c r="C938" s="51"/>
      <c r="D938" s="335" t="s">
        <v>16404</v>
      </c>
      <c r="E938" s="343"/>
      <c r="F938" s="343">
        <v>4.0</v>
      </c>
      <c r="G938" s="343"/>
      <c r="H938" s="343"/>
      <c r="I938" s="343"/>
      <c r="J938" s="343"/>
      <c r="K938" s="343">
        <v>4.0</v>
      </c>
      <c r="L938" s="306"/>
    </row>
    <row r="939">
      <c r="A939" s="83"/>
      <c r="B939" s="51">
        <v>57.0</v>
      </c>
      <c r="C939" s="51"/>
      <c r="D939" s="335"/>
      <c r="E939" s="343"/>
      <c r="F939" s="343"/>
      <c r="G939" s="343"/>
      <c r="H939" s="343"/>
      <c r="I939" s="343"/>
      <c r="J939" s="343"/>
      <c r="K939" s="343"/>
      <c r="L939" s="306"/>
    </row>
    <row r="940">
      <c r="A940" s="83"/>
      <c r="B940" s="51">
        <v>57.0</v>
      </c>
      <c r="C940" s="51"/>
      <c r="D940" s="379" t="s">
        <v>3590</v>
      </c>
      <c r="E940" s="343">
        <v>14.8</v>
      </c>
      <c r="F940" s="343">
        <v>8.0</v>
      </c>
      <c r="G940" s="343">
        <v>8.4</v>
      </c>
      <c r="H940" s="343">
        <v>11.2</v>
      </c>
      <c r="I940" s="343"/>
      <c r="J940" s="343">
        <v>17.6</v>
      </c>
      <c r="K940" s="343">
        <v>60.0</v>
      </c>
      <c r="L940" s="306"/>
    </row>
    <row r="941">
      <c r="A941" s="83"/>
      <c r="B941" s="51"/>
      <c r="C941" s="51"/>
      <c r="D941" s="335"/>
      <c r="E941" s="343"/>
      <c r="F941" s="343"/>
      <c r="G941" s="343"/>
      <c r="H941" s="343"/>
      <c r="I941" s="343"/>
      <c r="J941" s="343"/>
      <c r="K941" s="343"/>
      <c r="L941" s="306"/>
    </row>
    <row r="942">
      <c r="A942" s="83" t="s">
        <v>16918</v>
      </c>
      <c r="B942" s="51">
        <v>66.0</v>
      </c>
      <c r="C942" s="51"/>
      <c r="D942" s="335" t="s">
        <v>16923</v>
      </c>
      <c r="E942" s="343">
        <v>6.0</v>
      </c>
      <c r="F942" s="343"/>
      <c r="G942" s="343"/>
      <c r="H942" s="343"/>
      <c r="I942" s="343"/>
      <c r="J942" s="343"/>
      <c r="K942" s="343">
        <v>6.0</v>
      </c>
      <c r="L942" s="306"/>
    </row>
    <row r="943">
      <c r="A943" s="83" t="s">
        <v>16932</v>
      </c>
      <c r="B943" s="51">
        <v>66.0</v>
      </c>
      <c r="C943" s="51"/>
      <c r="D943" s="335" t="s">
        <v>16934</v>
      </c>
      <c r="E943" s="343">
        <v>4.0</v>
      </c>
      <c r="F943" s="343"/>
      <c r="G943" s="343"/>
      <c r="H943" s="343"/>
      <c r="I943" s="343"/>
      <c r="J943" s="343"/>
      <c r="K943" s="343">
        <v>4.0</v>
      </c>
      <c r="L943" s="306"/>
    </row>
    <row r="944">
      <c r="A944" s="83" t="s">
        <v>16940</v>
      </c>
      <c r="B944" s="51">
        <v>66.0</v>
      </c>
      <c r="C944" s="51"/>
      <c r="D944" s="335" t="s">
        <v>16943</v>
      </c>
      <c r="E944" s="343"/>
      <c r="F944" s="343">
        <v>2.0</v>
      </c>
      <c r="G944" s="343"/>
      <c r="H944" s="343"/>
      <c r="I944" s="343"/>
      <c r="J944" s="343"/>
      <c r="K944" s="343">
        <v>2.0</v>
      </c>
      <c r="L944" s="306"/>
    </row>
    <row r="945">
      <c r="A945" s="83" t="s">
        <v>16949</v>
      </c>
      <c r="B945" s="51">
        <v>66.0</v>
      </c>
      <c r="C945" s="51"/>
      <c r="D945" s="335" t="s">
        <v>16950</v>
      </c>
      <c r="E945" s="343"/>
      <c r="F945" s="343">
        <v>2.0</v>
      </c>
      <c r="G945" s="343"/>
      <c r="H945" s="343"/>
      <c r="I945" s="343"/>
      <c r="J945" s="343"/>
      <c r="K945" s="343">
        <v>2.0</v>
      </c>
      <c r="L945" s="306"/>
    </row>
    <row r="946">
      <c r="A946" s="83" t="s">
        <v>16956</v>
      </c>
      <c r="B946" s="51">
        <v>66.0</v>
      </c>
      <c r="C946" s="51"/>
      <c r="D946" s="335" t="s">
        <v>16958</v>
      </c>
      <c r="E946" s="343"/>
      <c r="F946" s="343"/>
      <c r="G946" s="343"/>
      <c r="H946" s="343">
        <v>4.0</v>
      </c>
      <c r="I946" s="343"/>
      <c r="J946" s="343"/>
      <c r="K946" s="343">
        <v>4.0</v>
      </c>
      <c r="L946" s="306"/>
    </row>
    <row r="947">
      <c r="A947" s="83" t="s">
        <v>16964</v>
      </c>
      <c r="B947" s="51">
        <v>66.0</v>
      </c>
      <c r="C947" s="51"/>
      <c r="D947" s="335" t="s">
        <v>16967</v>
      </c>
      <c r="E947" s="343"/>
      <c r="F947" s="343"/>
      <c r="G947" s="343">
        <v>4.0</v>
      </c>
      <c r="H947" s="343"/>
      <c r="I947" s="343"/>
      <c r="J947" s="343"/>
      <c r="K947" s="343">
        <v>4.0</v>
      </c>
      <c r="L947" s="306"/>
    </row>
    <row r="948">
      <c r="A948" s="83" t="s">
        <v>16970</v>
      </c>
      <c r="B948" s="51">
        <v>66.0</v>
      </c>
      <c r="C948" s="51"/>
      <c r="D948" s="335" t="s">
        <v>16972</v>
      </c>
      <c r="E948" s="343"/>
      <c r="F948" s="343"/>
      <c r="G948" s="343"/>
      <c r="H948" s="343"/>
      <c r="I948" s="343"/>
      <c r="J948" s="343">
        <v>2.0</v>
      </c>
      <c r="K948" s="343">
        <v>2.0</v>
      </c>
      <c r="L948" s="306"/>
    </row>
    <row r="949">
      <c r="A949" s="83" t="s">
        <v>16978</v>
      </c>
      <c r="B949" s="51">
        <v>66.0</v>
      </c>
      <c r="C949" s="51"/>
      <c r="D949" s="335" t="s">
        <v>16981</v>
      </c>
      <c r="E949" s="343"/>
      <c r="F949" s="343"/>
      <c r="G949" s="343"/>
      <c r="H949" s="343">
        <v>2.0</v>
      </c>
      <c r="I949" s="343"/>
      <c r="J949" s="343"/>
      <c r="K949" s="343">
        <v>2.0</v>
      </c>
      <c r="L949" s="306"/>
    </row>
    <row r="950">
      <c r="A950" s="83" t="s">
        <v>16987</v>
      </c>
      <c r="B950" s="51">
        <v>66.0</v>
      </c>
      <c r="C950" s="51"/>
      <c r="D950" s="335" t="s">
        <v>16989</v>
      </c>
      <c r="E950" s="343"/>
      <c r="F950" s="343"/>
      <c r="G950" s="343">
        <v>2.0</v>
      </c>
      <c r="H950" s="343"/>
      <c r="I950" s="343"/>
      <c r="J950" s="343"/>
      <c r="K950" s="343">
        <v>2.0</v>
      </c>
      <c r="L950" s="306"/>
    </row>
    <row r="951">
      <c r="A951" s="83" t="s">
        <v>16995</v>
      </c>
      <c r="B951" s="51">
        <v>66.0</v>
      </c>
      <c r="C951" s="51"/>
      <c r="D951" s="335" t="s">
        <v>16997</v>
      </c>
      <c r="E951" s="343"/>
      <c r="F951" s="343"/>
      <c r="G951" s="343"/>
      <c r="H951" s="343"/>
      <c r="I951" s="343"/>
      <c r="J951" s="343">
        <v>2.0</v>
      </c>
      <c r="K951" s="343">
        <v>2.0</v>
      </c>
      <c r="L951" s="306"/>
    </row>
    <row r="952">
      <c r="A952" s="83" t="s">
        <v>17004</v>
      </c>
      <c r="B952" s="51">
        <v>66.0</v>
      </c>
      <c r="C952" s="51"/>
      <c r="D952" s="335" t="s">
        <v>17005</v>
      </c>
      <c r="E952" s="343">
        <v>4.0</v>
      </c>
      <c r="F952" s="343"/>
      <c r="G952" s="343"/>
      <c r="H952" s="343"/>
      <c r="I952" s="343"/>
      <c r="J952" s="343"/>
      <c r="K952" s="343">
        <v>4.0</v>
      </c>
      <c r="L952" s="306"/>
    </row>
    <row r="953">
      <c r="A953" s="83" t="s">
        <v>17010</v>
      </c>
      <c r="B953" s="51">
        <v>66.0</v>
      </c>
      <c r="C953" s="51"/>
      <c r="D953" s="335" t="s">
        <v>17011</v>
      </c>
      <c r="E953" s="343"/>
      <c r="F953" s="343"/>
      <c r="G953" s="343"/>
      <c r="H953" s="343"/>
      <c r="I953" s="343"/>
      <c r="J953" s="343">
        <v>4.0</v>
      </c>
      <c r="K953" s="343">
        <v>4.0</v>
      </c>
      <c r="L953" s="306"/>
    </row>
    <row r="954">
      <c r="A954" s="83" t="s">
        <v>17016</v>
      </c>
      <c r="B954" s="51">
        <v>66.0</v>
      </c>
      <c r="C954" s="51"/>
      <c r="D954" s="335" t="s">
        <v>17017</v>
      </c>
      <c r="E954" s="343"/>
      <c r="F954" s="343"/>
      <c r="G954" s="343"/>
      <c r="H954" s="343"/>
      <c r="I954" s="343"/>
      <c r="J954" s="343">
        <v>2.0</v>
      </c>
      <c r="K954" s="343">
        <v>2.0</v>
      </c>
      <c r="L954" s="306"/>
    </row>
    <row r="955">
      <c r="A955" s="83" t="s">
        <v>17023</v>
      </c>
      <c r="B955" s="51">
        <v>66.0</v>
      </c>
      <c r="C955" s="51"/>
      <c r="D955" s="335" t="s">
        <v>17024</v>
      </c>
      <c r="E955" s="343"/>
      <c r="F955" s="343"/>
      <c r="G955" s="343"/>
      <c r="H955" s="343"/>
      <c r="I955" s="343"/>
      <c r="J955" s="343">
        <v>4.0</v>
      </c>
      <c r="K955" s="343">
        <v>4.0</v>
      </c>
      <c r="L955" s="306"/>
    </row>
    <row r="956">
      <c r="A956" s="83" t="s">
        <v>17029</v>
      </c>
      <c r="B956" s="51">
        <v>66.0</v>
      </c>
      <c r="C956" s="51"/>
      <c r="D956" s="335" t="s">
        <v>17031</v>
      </c>
      <c r="E956" s="343"/>
      <c r="F956" s="343"/>
      <c r="G956" s="343"/>
      <c r="H956" s="343">
        <v>4.0</v>
      </c>
      <c r="I956" s="343"/>
      <c r="J956" s="343"/>
      <c r="K956" s="343">
        <v>4.0</v>
      </c>
      <c r="L956" s="306"/>
    </row>
    <row r="957">
      <c r="A957" s="83" t="s">
        <v>17037</v>
      </c>
      <c r="B957" s="51">
        <v>66.0</v>
      </c>
      <c r="C957" s="51"/>
      <c r="D957" s="335" t="s">
        <v>17040</v>
      </c>
      <c r="E957" s="343"/>
      <c r="F957" s="343"/>
      <c r="G957" s="343">
        <v>2.0</v>
      </c>
      <c r="H957" s="343"/>
      <c r="I957" s="343"/>
      <c r="J957" s="343"/>
      <c r="K957" s="343">
        <v>2.0</v>
      </c>
      <c r="L957" s="306"/>
    </row>
    <row r="958">
      <c r="A958" s="83" t="s">
        <v>17044</v>
      </c>
      <c r="B958" s="51">
        <v>66.0</v>
      </c>
      <c r="C958" s="51"/>
      <c r="D958" s="335" t="s">
        <v>17046</v>
      </c>
      <c r="E958" s="343"/>
      <c r="F958" s="343"/>
      <c r="G958" s="343">
        <v>2.0</v>
      </c>
      <c r="H958" s="343"/>
      <c r="I958" s="343"/>
      <c r="J958" s="343"/>
      <c r="K958" s="343">
        <v>2.0</v>
      </c>
      <c r="L958" s="306"/>
    </row>
    <row r="959">
      <c r="A959" s="83" t="s">
        <v>17050</v>
      </c>
      <c r="B959" s="51">
        <v>66.0</v>
      </c>
      <c r="C959" s="51"/>
      <c r="D959" s="335" t="s">
        <v>17054</v>
      </c>
      <c r="E959" s="343"/>
      <c r="F959" s="343"/>
      <c r="G959" s="343">
        <v>2.0</v>
      </c>
      <c r="H959" s="343"/>
      <c r="I959" s="343"/>
      <c r="J959" s="343"/>
      <c r="K959" s="343">
        <v>2.0</v>
      </c>
      <c r="L959" s="306"/>
    </row>
    <row r="960">
      <c r="A960" s="83" t="s">
        <v>17060</v>
      </c>
      <c r="B960" s="51">
        <v>66.0</v>
      </c>
      <c r="C960" s="51"/>
      <c r="D960" s="335" t="s">
        <v>17062</v>
      </c>
      <c r="E960" s="343"/>
      <c r="F960" s="343"/>
      <c r="G960" s="343">
        <v>2.0</v>
      </c>
      <c r="H960" s="343"/>
      <c r="I960" s="343"/>
      <c r="J960" s="343"/>
      <c r="K960" s="343">
        <v>2.0</v>
      </c>
      <c r="L960" s="306"/>
    </row>
    <row r="961">
      <c r="A961" s="83" t="s">
        <v>17069</v>
      </c>
      <c r="B961" s="51">
        <v>66.0</v>
      </c>
      <c r="C961" s="51"/>
      <c r="D961" s="335" t="s">
        <v>17070</v>
      </c>
      <c r="E961" s="343"/>
      <c r="F961" s="343">
        <v>2.0</v>
      </c>
      <c r="G961" s="343"/>
      <c r="H961" s="343"/>
      <c r="I961" s="343"/>
      <c r="J961" s="343"/>
      <c r="K961" s="343">
        <v>2.0</v>
      </c>
      <c r="L961" s="306"/>
    </row>
    <row r="962">
      <c r="A962" s="83" t="s">
        <v>17077</v>
      </c>
      <c r="B962" s="51">
        <v>66.0</v>
      </c>
      <c r="C962" s="51"/>
      <c r="D962" s="335" t="s">
        <v>17079</v>
      </c>
      <c r="E962" s="343"/>
      <c r="F962" s="343">
        <v>2.0</v>
      </c>
      <c r="G962" s="343"/>
      <c r="H962" s="343"/>
      <c r="I962" s="343"/>
      <c r="J962" s="343"/>
      <c r="K962" s="343">
        <v>2.0</v>
      </c>
      <c r="L962" s="306"/>
    </row>
    <row r="963">
      <c r="A963" s="83"/>
      <c r="B963" s="51">
        <v>66.0</v>
      </c>
      <c r="C963" s="51"/>
      <c r="D963" s="335"/>
      <c r="E963" s="343"/>
      <c r="F963" s="343"/>
      <c r="G963" s="343"/>
      <c r="H963" s="343"/>
      <c r="I963" s="343"/>
      <c r="J963" s="343"/>
      <c r="K963" s="343"/>
      <c r="L963" s="306"/>
    </row>
    <row r="964">
      <c r="A964" s="83"/>
      <c r="B964" s="51">
        <v>66.0</v>
      </c>
      <c r="C964" s="51"/>
      <c r="D964" s="379" t="s">
        <v>3590</v>
      </c>
      <c r="E964" s="343">
        <v>14.0</v>
      </c>
      <c r="F964" s="343">
        <v>8.0</v>
      </c>
      <c r="G964" s="343">
        <v>14.0</v>
      </c>
      <c r="H964" s="343">
        <v>10.0</v>
      </c>
      <c r="I964" s="343"/>
      <c r="J964" s="343">
        <v>14.0</v>
      </c>
      <c r="K964" s="343">
        <v>60.0</v>
      </c>
      <c r="L964" s="306"/>
    </row>
    <row r="965">
      <c r="A965" s="83"/>
      <c r="B965" s="51"/>
      <c r="C965" s="51"/>
      <c r="D965" s="335"/>
      <c r="E965" s="343"/>
      <c r="F965" s="343"/>
      <c r="G965" s="343"/>
      <c r="H965" s="343"/>
      <c r="I965" s="343"/>
      <c r="J965" s="343"/>
      <c r="K965" s="343"/>
      <c r="L965" s="306"/>
    </row>
    <row r="966">
      <c r="A966" s="83" t="s">
        <v>17098</v>
      </c>
      <c r="B966" s="51">
        <v>67.0</v>
      </c>
      <c r="C966" s="51"/>
      <c r="D966" s="335" t="s">
        <v>17100</v>
      </c>
      <c r="E966" s="343"/>
      <c r="F966" s="343"/>
      <c r="G966" s="343"/>
      <c r="H966" s="343">
        <v>2.0</v>
      </c>
      <c r="I966" s="343"/>
      <c r="J966" s="343"/>
      <c r="K966" s="343">
        <v>2.0</v>
      </c>
      <c r="L966" s="306"/>
    </row>
    <row r="967">
      <c r="A967" s="83" t="s">
        <v>17104</v>
      </c>
      <c r="B967" s="51">
        <v>67.0</v>
      </c>
      <c r="C967" s="51"/>
      <c r="D967" s="335" t="s">
        <v>17106</v>
      </c>
      <c r="E967" s="343"/>
      <c r="F967" s="343"/>
      <c r="G967" s="343"/>
      <c r="H967" s="343"/>
      <c r="I967" s="343"/>
      <c r="J967" s="343">
        <v>2.0</v>
      </c>
      <c r="K967" s="343">
        <v>2.0</v>
      </c>
      <c r="L967" s="306"/>
    </row>
    <row r="968">
      <c r="A968" s="83" t="s">
        <v>17111</v>
      </c>
      <c r="B968" s="51">
        <v>67.0</v>
      </c>
      <c r="C968" s="51"/>
      <c r="D968" s="335" t="s">
        <v>17113</v>
      </c>
      <c r="E968" s="343"/>
      <c r="F968" s="343"/>
      <c r="G968" s="343"/>
      <c r="H968" s="343"/>
      <c r="I968" s="343"/>
      <c r="J968" s="343">
        <v>4.0</v>
      </c>
      <c r="K968" s="343">
        <v>4.0</v>
      </c>
      <c r="L968" s="306"/>
    </row>
    <row r="969" ht="15.75" customHeight="1">
      <c r="A969" s="154"/>
      <c r="B969" s="380"/>
      <c r="C969" s="380"/>
      <c r="D969" s="370"/>
      <c r="E969" s="355"/>
      <c r="F969" s="355"/>
      <c r="G969" s="355"/>
      <c r="H969" s="355"/>
      <c r="I969" s="355"/>
      <c r="J969" s="355"/>
      <c r="K969" s="355"/>
      <c r="L969" s="381"/>
    </row>
    <row r="970" ht="15.75" customHeight="1">
      <c r="A970" s="83"/>
      <c r="B970" s="51"/>
      <c r="C970" s="51"/>
      <c r="D970" s="335"/>
      <c r="E970" s="343"/>
      <c r="F970" s="343"/>
      <c r="G970" s="343"/>
      <c r="H970" s="343"/>
      <c r="I970" s="343"/>
      <c r="J970" s="343"/>
      <c r="K970" s="343"/>
      <c r="L970" s="306"/>
    </row>
    <row r="971">
      <c r="A971" s="83" t="s">
        <v>17124</v>
      </c>
      <c r="B971" s="51">
        <v>67.0</v>
      </c>
      <c r="C971" s="51"/>
      <c r="D971" s="335" t="s">
        <v>17128</v>
      </c>
      <c r="E971" s="343"/>
      <c r="F971" s="343"/>
      <c r="G971" s="343"/>
      <c r="H971" s="343">
        <v>4.0</v>
      </c>
      <c r="I971" s="343"/>
      <c r="J971" s="343"/>
      <c r="K971" s="343">
        <v>4.0</v>
      </c>
      <c r="L971" s="306"/>
    </row>
    <row r="972">
      <c r="A972" s="83" t="s">
        <v>17134</v>
      </c>
      <c r="B972" s="51">
        <v>67.0</v>
      </c>
      <c r="C972" s="51"/>
      <c r="D972" s="335" t="s">
        <v>17135</v>
      </c>
      <c r="E972" s="343">
        <v>2.0</v>
      </c>
      <c r="F972" s="343"/>
      <c r="G972" s="343"/>
      <c r="H972" s="343"/>
      <c r="I972" s="343"/>
      <c r="J972" s="343"/>
      <c r="K972" s="343">
        <v>2.0</v>
      </c>
      <c r="L972" s="306"/>
    </row>
    <row r="973">
      <c r="A973" s="83" t="s">
        <v>17142</v>
      </c>
      <c r="B973" s="51">
        <v>67.0</v>
      </c>
      <c r="C973" s="51"/>
      <c r="D973" s="335" t="s">
        <v>17145</v>
      </c>
      <c r="E973" s="343"/>
      <c r="F973" s="343"/>
      <c r="G973" s="343"/>
      <c r="H973" s="343"/>
      <c r="I973" s="343"/>
      <c r="J973" s="343">
        <v>4.0</v>
      </c>
      <c r="K973" s="343">
        <v>4.0</v>
      </c>
      <c r="L973" s="306"/>
    </row>
    <row r="974">
      <c r="A974" s="83" t="s">
        <v>17151</v>
      </c>
      <c r="B974" s="51">
        <v>67.0</v>
      </c>
      <c r="C974" s="51"/>
      <c r="D974" s="335" t="s">
        <v>17153</v>
      </c>
      <c r="E974" s="343"/>
      <c r="F974" s="343"/>
      <c r="G974" s="343">
        <v>2.0</v>
      </c>
      <c r="H974" s="343"/>
      <c r="I974" s="343"/>
      <c r="J974" s="343"/>
      <c r="K974" s="343">
        <v>2.0</v>
      </c>
      <c r="L974" s="306"/>
    </row>
    <row r="975">
      <c r="A975" s="83" t="s">
        <v>17158</v>
      </c>
      <c r="B975" s="51">
        <v>67.0</v>
      </c>
      <c r="C975" s="51"/>
      <c r="D975" s="335" t="s">
        <v>17160</v>
      </c>
      <c r="E975" s="343"/>
      <c r="F975" s="343"/>
      <c r="G975" s="343"/>
      <c r="H975" s="343"/>
      <c r="I975" s="343"/>
      <c r="J975" s="343">
        <v>2.0</v>
      </c>
      <c r="K975" s="343">
        <v>2.0</v>
      </c>
      <c r="L975" s="306"/>
    </row>
    <row r="976">
      <c r="A976" s="83" t="s">
        <v>17167</v>
      </c>
      <c r="B976" s="51">
        <v>67.0</v>
      </c>
      <c r="C976" s="51"/>
      <c r="D976" s="335" t="s">
        <v>17169</v>
      </c>
      <c r="E976" s="343"/>
      <c r="F976" s="343"/>
      <c r="G976" s="343"/>
      <c r="H976" s="343">
        <v>2.0</v>
      </c>
      <c r="I976" s="343"/>
      <c r="J976" s="343"/>
      <c r="K976" s="343">
        <v>2.0</v>
      </c>
      <c r="L976" s="306"/>
    </row>
    <row r="977">
      <c r="A977" s="83" t="s">
        <v>17175</v>
      </c>
      <c r="B977" s="51">
        <v>67.0</v>
      </c>
      <c r="C977" s="51"/>
      <c r="D977" s="335" t="s">
        <v>17177</v>
      </c>
      <c r="E977" s="343"/>
      <c r="F977" s="343"/>
      <c r="G977" s="343"/>
      <c r="H977" s="343"/>
      <c r="I977" s="343"/>
      <c r="J977" s="343">
        <v>2.0</v>
      </c>
      <c r="K977" s="343">
        <v>2.0</v>
      </c>
      <c r="L977" s="306"/>
    </row>
    <row r="978">
      <c r="A978" s="83" t="s">
        <v>17183</v>
      </c>
      <c r="B978" s="51">
        <v>67.0</v>
      </c>
      <c r="C978" s="51"/>
      <c r="D978" s="335" t="s">
        <v>17185</v>
      </c>
      <c r="E978" s="343"/>
      <c r="F978" s="343">
        <v>4.0</v>
      </c>
      <c r="G978" s="343"/>
      <c r="H978" s="343"/>
      <c r="I978" s="343"/>
      <c r="J978" s="343"/>
      <c r="K978" s="343">
        <v>4.0</v>
      </c>
      <c r="L978" s="306"/>
    </row>
    <row r="979">
      <c r="A979" s="83" t="s">
        <v>17190</v>
      </c>
      <c r="B979" s="51">
        <v>67.0</v>
      </c>
      <c r="C979" s="51"/>
      <c r="D979" s="335" t="s">
        <v>17191</v>
      </c>
      <c r="E979" s="343">
        <v>3.2</v>
      </c>
      <c r="F979" s="343"/>
      <c r="G979" s="343"/>
      <c r="H979" s="343"/>
      <c r="I979" s="343"/>
      <c r="J979" s="343"/>
      <c r="K979" s="343">
        <v>3.2</v>
      </c>
      <c r="L979" s="306"/>
    </row>
    <row r="980">
      <c r="A980" s="83" t="s">
        <v>17199</v>
      </c>
      <c r="B980" s="51">
        <v>67.0</v>
      </c>
      <c r="C980" s="51"/>
      <c r="D980" s="335" t="s">
        <v>17202</v>
      </c>
      <c r="E980" s="343"/>
      <c r="F980" s="343"/>
      <c r="G980" s="343"/>
      <c r="H980" s="343"/>
      <c r="I980" s="343"/>
      <c r="J980" s="343">
        <v>4.0</v>
      </c>
      <c r="K980" s="343">
        <v>4.0</v>
      </c>
      <c r="L980" s="306"/>
    </row>
    <row r="981">
      <c r="A981" s="83" t="s">
        <v>17206</v>
      </c>
      <c r="B981" s="51">
        <v>67.0</v>
      </c>
      <c r="C981" s="51"/>
      <c r="D981" s="335" t="s">
        <v>17208</v>
      </c>
      <c r="E981" s="343"/>
      <c r="F981" s="343"/>
      <c r="G981" s="343"/>
      <c r="H981" s="343"/>
      <c r="I981" s="343"/>
      <c r="J981" s="343">
        <v>3.6</v>
      </c>
      <c r="K981" s="343">
        <v>3.6</v>
      </c>
      <c r="L981" s="306"/>
    </row>
    <row r="982">
      <c r="A982" s="83" t="s">
        <v>17213</v>
      </c>
      <c r="B982" s="51">
        <v>67.0</v>
      </c>
      <c r="C982" s="51"/>
      <c r="D982" s="335" t="s">
        <v>17215</v>
      </c>
      <c r="E982" s="343"/>
      <c r="F982" s="343"/>
      <c r="G982" s="343"/>
      <c r="H982" s="343"/>
      <c r="I982" s="343"/>
      <c r="J982" s="343">
        <v>4.0</v>
      </c>
      <c r="K982" s="343">
        <v>4.0</v>
      </c>
      <c r="L982" s="306"/>
    </row>
    <row r="983">
      <c r="A983" s="83" t="s">
        <v>17221</v>
      </c>
      <c r="B983" s="51">
        <v>67.0</v>
      </c>
      <c r="C983" s="51"/>
      <c r="D983" s="335" t="s">
        <v>17224</v>
      </c>
      <c r="E983" s="343">
        <v>4.0</v>
      </c>
      <c r="F983" s="343"/>
      <c r="G983" s="343"/>
      <c r="H983" s="343"/>
      <c r="I983" s="343"/>
      <c r="J983" s="343"/>
      <c r="K983" s="343">
        <v>4.0</v>
      </c>
      <c r="L983" s="306"/>
    </row>
    <row r="984">
      <c r="A984" s="83" t="s">
        <v>17230</v>
      </c>
      <c r="B984" s="51">
        <v>67.0</v>
      </c>
      <c r="C984" s="51"/>
      <c r="D984" s="335" t="s">
        <v>17233</v>
      </c>
      <c r="E984" s="343"/>
      <c r="F984" s="343"/>
      <c r="G984" s="343">
        <v>3.2</v>
      </c>
      <c r="H984" s="343"/>
      <c r="I984" s="343"/>
      <c r="J984" s="343"/>
      <c r="K984" s="343">
        <v>3.2</v>
      </c>
      <c r="L984" s="306"/>
    </row>
    <row r="985">
      <c r="A985" s="83" t="s">
        <v>17238</v>
      </c>
      <c r="B985" s="51">
        <v>67.0</v>
      </c>
      <c r="C985" s="51"/>
      <c r="D985" s="335" t="s">
        <v>17240</v>
      </c>
      <c r="E985" s="343"/>
      <c r="F985" s="343">
        <v>2.0</v>
      </c>
      <c r="G985" s="343"/>
      <c r="H985" s="343"/>
      <c r="I985" s="343"/>
      <c r="J985" s="343"/>
      <c r="K985" s="343">
        <v>2.0</v>
      </c>
      <c r="L985" s="306"/>
    </row>
    <row r="986">
      <c r="A986" s="83" t="s">
        <v>17245</v>
      </c>
      <c r="B986" s="51">
        <v>67.0</v>
      </c>
      <c r="C986" s="51"/>
      <c r="D986" s="335" t="s">
        <v>17246</v>
      </c>
      <c r="E986" s="343"/>
      <c r="F986" s="343">
        <v>2.0</v>
      </c>
      <c r="G986" s="343"/>
      <c r="H986" s="343"/>
      <c r="I986" s="343"/>
      <c r="J986" s="343"/>
      <c r="K986" s="343">
        <v>2.0</v>
      </c>
      <c r="L986" s="306"/>
    </row>
    <row r="987">
      <c r="A987" s="83" t="s">
        <v>17253</v>
      </c>
      <c r="B987" s="51">
        <v>67.0</v>
      </c>
      <c r="C987" s="51"/>
      <c r="D987" s="335" t="s">
        <v>17255</v>
      </c>
      <c r="E987" s="343"/>
      <c r="F987" s="343"/>
      <c r="G987" s="343">
        <v>2.0</v>
      </c>
      <c r="H987" s="343"/>
      <c r="I987" s="343"/>
      <c r="J987" s="343"/>
      <c r="K987" s="343">
        <v>2.0</v>
      </c>
      <c r="L987" s="306"/>
    </row>
    <row r="988">
      <c r="A988" s="83" t="s">
        <v>17264</v>
      </c>
      <c r="B988" s="51">
        <v>67.0</v>
      </c>
      <c r="C988" s="51"/>
      <c r="D988" s="335" t="s">
        <v>17266</v>
      </c>
      <c r="E988" s="343"/>
      <c r="F988" s="343"/>
      <c r="G988" s="343"/>
      <c r="H988" s="343">
        <v>2.0</v>
      </c>
      <c r="I988" s="343"/>
      <c r="J988" s="343"/>
      <c r="K988" s="343">
        <v>2.0</v>
      </c>
      <c r="L988" s="306"/>
    </row>
    <row r="989">
      <c r="A989" s="83"/>
      <c r="B989" s="51">
        <v>67.0</v>
      </c>
      <c r="C989" s="51"/>
      <c r="D989" s="335"/>
      <c r="E989" s="343"/>
      <c r="F989" s="343"/>
      <c r="G989" s="343"/>
      <c r="H989" s="343"/>
      <c r="I989" s="343"/>
      <c r="J989" s="343"/>
      <c r="K989" s="343"/>
      <c r="L989" s="306"/>
    </row>
    <row r="990">
      <c r="A990" s="83"/>
      <c r="B990" s="51">
        <v>67.0</v>
      </c>
      <c r="C990" s="51"/>
      <c r="D990" s="379" t="s">
        <v>3590</v>
      </c>
      <c r="E990" s="343">
        <v>9.2</v>
      </c>
      <c r="F990" s="343">
        <v>8.0</v>
      </c>
      <c r="G990" s="343">
        <v>7.2</v>
      </c>
      <c r="H990" s="343">
        <v>10.0</v>
      </c>
      <c r="I990" s="343"/>
      <c r="J990" s="343">
        <v>25.6</v>
      </c>
      <c r="K990" s="343">
        <v>60.0</v>
      </c>
      <c r="L990" s="306"/>
    </row>
    <row r="991">
      <c r="A991" s="83"/>
      <c r="B991" s="51"/>
      <c r="C991" s="51"/>
      <c r="D991" s="335"/>
      <c r="E991" s="343"/>
      <c r="F991" s="343"/>
      <c r="G991" s="343"/>
      <c r="H991" s="343"/>
      <c r="I991" s="343"/>
      <c r="J991" s="343"/>
      <c r="K991" s="343"/>
      <c r="L991" s="306"/>
    </row>
    <row r="992">
      <c r="A992" s="83" t="s">
        <v>17291</v>
      </c>
      <c r="B992" s="51">
        <v>68.0</v>
      </c>
      <c r="C992" s="51"/>
      <c r="D992" s="335" t="s">
        <v>17292</v>
      </c>
      <c r="E992" s="343">
        <v>4.0</v>
      </c>
      <c r="F992" s="343"/>
      <c r="G992" s="343"/>
      <c r="H992" s="343"/>
      <c r="I992" s="343"/>
      <c r="J992" s="343"/>
      <c r="K992" s="343">
        <v>4.0</v>
      </c>
      <c r="L992" s="306"/>
    </row>
    <row r="993">
      <c r="A993" s="83" t="s">
        <v>17299</v>
      </c>
      <c r="B993" s="51">
        <v>68.0</v>
      </c>
      <c r="C993" s="51"/>
      <c r="D993" s="335" t="s">
        <v>17302</v>
      </c>
      <c r="E993" s="343"/>
      <c r="F993" s="343"/>
      <c r="G993" s="343"/>
      <c r="H993" s="343"/>
      <c r="I993" s="343"/>
      <c r="J993" s="343">
        <v>2.0</v>
      </c>
      <c r="K993" s="343">
        <v>2.0</v>
      </c>
      <c r="L993" s="306"/>
    </row>
    <row r="994">
      <c r="A994" s="83" t="s">
        <v>17307</v>
      </c>
      <c r="B994" s="51">
        <v>68.0</v>
      </c>
      <c r="C994" s="51"/>
      <c r="D994" s="335" t="s">
        <v>17309</v>
      </c>
      <c r="E994" s="343"/>
      <c r="F994" s="343"/>
      <c r="G994" s="343"/>
      <c r="H994" s="343">
        <v>4.0</v>
      </c>
      <c r="I994" s="343"/>
      <c r="J994" s="343"/>
      <c r="K994" s="343">
        <v>4.0</v>
      </c>
      <c r="L994" s="306"/>
    </row>
    <row r="995">
      <c r="A995" s="83" t="s">
        <v>17315</v>
      </c>
      <c r="B995" s="51">
        <v>68.0</v>
      </c>
      <c r="C995" s="51"/>
      <c r="D995" s="335" t="s">
        <v>17320</v>
      </c>
      <c r="E995" s="343"/>
      <c r="F995" s="343"/>
      <c r="G995" s="343"/>
      <c r="H995" s="343">
        <v>4.0</v>
      </c>
      <c r="I995" s="343"/>
      <c r="J995" s="343"/>
      <c r="K995" s="343">
        <v>4.0</v>
      </c>
      <c r="L995" s="306"/>
    </row>
    <row r="996">
      <c r="A996" s="83" t="s">
        <v>17324</v>
      </c>
      <c r="B996" s="51">
        <v>68.0</v>
      </c>
      <c r="C996" s="51"/>
      <c r="D996" s="335" t="s">
        <v>17327</v>
      </c>
      <c r="E996" s="343"/>
      <c r="F996" s="343"/>
      <c r="G996" s="343">
        <v>4.0</v>
      </c>
      <c r="H996" s="343"/>
      <c r="I996" s="343"/>
      <c r="J996" s="343"/>
      <c r="K996" s="343">
        <v>4.0</v>
      </c>
      <c r="L996" s="306"/>
    </row>
    <row r="997">
      <c r="A997" s="83" t="s">
        <v>17332</v>
      </c>
      <c r="B997" s="51">
        <v>68.0</v>
      </c>
      <c r="C997" s="51"/>
      <c r="D997" s="335" t="s">
        <v>17335</v>
      </c>
      <c r="E997" s="343"/>
      <c r="F997" s="343"/>
      <c r="G997" s="343"/>
      <c r="H997" s="343"/>
      <c r="I997" s="343"/>
      <c r="J997" s="343">
        <v>4.0</v>
      </c>
      <c r="K997" s="343">
        <v>4.0</v>
      </c>
      <c r="L997" s="306"/>
    </row>
    <row r="998">
      <c r="A998" s="83" t="s">
        <v>17343</v>
      </c>
      <c r="B998" s="51">
        <v>68.0</v>
      </c>
      <c r="C998" s="51"/>
      <c r="D998" s="335" t="s">
        <v>17346</v>
      </c>
      <c r="E998" s="343">
        <v>4.0</v>
      </c>
      <c r="F998" s="343"/>
      <c r="G998" s="343"/>
      <c r="H998" s="343"/>
      <c r="I998" s="343"/>
      <c r="J998" s="343"/>
      <c r="K998" s="343">
        <v>4.0</v>
      </c>
      <c r="L998" s="306"/>
    </row>
    <row r="999">
      <c r="A999" s="83" t="s">
        <v>17353</v>
      </c>
      <c r="B999" s="51">
        <v>68.0</v>
      </c>
      <c r="C999" s="51"/>
      <c r="D999" s="335" t="s">
        <v>17354</v>
      </c>
      <c r="E999" s="343">
        <v>4.0</v>
      </c>
      <c r="F999" s="343"/>
      <c r="G999" s="343"/>
      <c r="H999" s="343"/>
      <c r="I999" s="343"/>
      <c r="J999" s="343"/>
      <c r="K999" s="343">
        <v>4.0</v>
      </c>
      <c r="L999" s="306"/>
    </row>
    <row r="1000">
      <c r="A1000" s="83" t="s">
        <v>17362</v>
      </c>
      <c r="B1000" s="51">
        <v>68.0</v>
      </c>
      <c r="C1000" s="51"/>
      <c r="D1000" s="335" t="s">
        <v>17363</v>
      </c>
      <c r="E1000" s="343"/>
      <c r="F1000" s="343"/>
      <c r="G1000" s="343">
        <v>2.0</v>
      </c>
      <c r="H1000" s="343"/>
      <c r="I1000" s="343"/>
      <c r="J1000" s="343"/>
      <c r="K1000" s="343">
        <v>2.0</v>
      </c>
      <c r="L1000" s="306"/>
    </row>
    <row r="1001">
      <c r="A1001" s="83" t="s">
        <v>17370</v>
      </c>
      <c r="B1001" s="51">
        <v>68.0</v>
      </c>
      <c r="C1001" s="51"/>
      <c r="D1001" s="335" t="s">
        <v>17372</v>
      </c>
      <c r="E1001" s="343">
        <v>6.0</v>
      </c>
      <c r="F1001" s="343"/>
      <c r="G1001" s="343"/>
      <c r="H1001" s="343"/>
      <c r="I1001" s="343"/>
      <c r="J1001" s="343"/>
      <c r="K1001" s="343">
        <v>6.0</v>
      </c>
      <c r="L1001" s="306"/>
    </row>
    <row r="1002">
      <c r="A1002" s="83" t="s">
        <v>17379</v>
      </c>
      <c r="B1002" s="51">
        <v>68.0</v>
      </c>
      <c r="C1002" s="51"/>
      <c r="D1002" s="335" t="s">
        <v>17381</v>
      </c>
      <c r="E1002" s="343">
        <v>4.0</v>
      </c>
      <c r="F1002" s="343"/>
      <c r="G1002" s="343"/>
      <c r="H1002" s="343"/>
      <c r="I1002" s="343"/>
      <c r="J1002" s="343"/>
      <c r="K1002" s="343">
        <v>4.0</v>
      </c>
      <c r="L1002" s="306"/>
    </row>
    <row r="1003" ht="17.25" customHeight="1">
      <c r="A1003" s="154"/>
      <c r="B1003" s="380"/>
      <c r="C1003" s="380"/>
      <c r="D1003" s="370"/>
      <c r="E1003" s="355"/>
      <c r="F1003" s="355"/>
      <c r="G1003" s="355"/>
      <c r="H1003" s="355"/>
      <c r="I1003" s="355"/>
      <c r="J1003" s="355"/>
      <c r="K1003" s="355"/>
      <c r="L1003" s="381"/>
    </row>
    <row r="1004" ht="15.75" customHeight="1">
      <c r="A1004" s="83"/>
      <c r="B1004" s="51"/>
      <c r="C1004" s="51"/>
      <c r="D1004" s="335"/>
      <c r="E1004" s="343"/>
      <c r="F1004" s="343"/>
      <c r="G1004" s="343"/>
      <c r="H1004" s="343"/>
      <c r="I1004" s="343"/>
      <c r="J1004" s="343"/>
      <c r="K1004" s="343"/>
      <c r="L1004" s="306"/>
    </row>
    <row r="1005">
      <c r="A1005" s="83" t="s">
        <v>17399</v>
      </c>
      <c r="B1005" s="51">
        <v>68.0</v>
      </c>
      <c r="C1005" s="51"/>
      <c r="D1005" s="335" t="s">
        <v>17402</v>
      </c>
      <c r="E1005" s="343"/>
      <c r="F1005" s="343"/>
      <c r="G1005" s="343"/>
      <c r="H1005" s="343"/>
      <c r="I1005" s="343"/>
      <c r="J1005" s="343">
        <v>4.0</v>
      </c>
      <c r="K1005" s="343">
        <v>4.0</v>
      </c>
      <c r="L1005" s="306"/>
    </row>
    <row r="1006">
      <c r="A1006" s="83" t="s">
        <v>17409</v>
      </c>
      <c r="B1006" s="51">
        <v>68.0</v>
      </c>
      <c r="C1006" s="51"/>
      <c r="D1006" s="335" t="s">
        <v>17411</v>
      </c>
      <c r="E1006" s="343"/>
      <c r="F1006" s="343">
        <v>4.0</v>
      </c>
      <c r="G1006" s="343"/>
      <c r="H1006" s="343"/>
      <c r="I1006" s="343"/>
      <c r="J1006" s="343"/>
      <c r="K1006" s="343">
        <v>4.0</v>
      </c>
      <c r="L1006" s="306"/>
    </row>
    <row r="1007">
      <c r="A1007" s="83" t="s">
        <v>17417</v>
      </c>
      <c r="B1007" s="51">
        <v>68.0</v>
      </c>
      <c r="C1007" s="51"/>
      <c r="D1007" s="335" t="s">
        <v>17419</v>
      </c>
      <c r="E1007" s="343"/>
      <c r="F1007" s="343">
        <v>4.0</v>
      </c>
      <c r="G1007" s="343"/>
      <c r="H1007" s="343"/>
      <c r="I1007" s="343"/>
      <c r="J1007" s="343"/>
      <c r="K1007" s="343">
        <v>4.0</v>
      </c>
      <c r="L1007" s="306"/>
    </row>
    <row r="1008">
      <c r="A1008" s="83" t="s">
        <v>17424</v>
      </c>
      <c r="B1008" s="51">
        <v>68.0</v>
      </c>
      <c r="C1008" s="51"/>
      <c r="D1008" s="335" t="s">
        <v>17426</v>
      </c>
      <c r="E1008" s="343"/>
      <c r="F1008" s="343"/>
      <c r="G1008" s="343"/>
      <c r="H1008" s="343"/>
      <c r="I1008" s="343"/>
      <c r="J1008" s="343">
        <v>2.0</v>
      </c>
      <c r="K1008" s="343">
        <v>2.0</v>
      </c>
      <c r="L1008" s="306"/>
    </row>
    <row r="1009">
      <c r="A1009" s="83" t="s">
        <v>17434</v>
      </c>
      <c r="B1009" s="51">
        <v>68.0</v>
      </c>
      <c r="C1009" s="51"/>
      <c r="D1009" s="335" t="s">
        <v>17436</v>
      </c>
      <c r="E1009" s="343"/>
      <c r="F1009" s="343"/>
      <c r="G1009" s="343"/>
      <c r="H1009" s="343"/>
      <c r="I1009" s="343"/>
      <c r="J1009" s="343">
        <v>4.0</v>
      </c>
      <c r="K1009" s="343">
        <v>4.0</v>
      </c>
      <c r="L1009" s="306"/>
    </row>
    <row r="1010">
      <c r="A1010" s="83"/>
      <c r="B1010" s="51">
        <v>68.0</v>
      </c>
      <c r="C1010" s="51"/>
      <c r="D1010" s="335"/>
      <c r="E1010" s="343"/>
      <c r="F1010" s="343"/>
      <c r="G1010" s="343"/>
      <c r="H1010" s="343"/>
      <c r="I1010" s="343"/>
      <c r="J1010" s="343"/>
      <c r="K1010" s="343"/>
      <c r="L1010" s="306"/>
    </row>
    <row r="1011">
      <c r="A1011" s="83"/>
      <c r="B1011" s="51">
        <v>68.0</v>
      </c>
      <c r="C1011" s="51"/>
      <c r="D1011" s="379" t="s">
        <v>3590</v>
      </c>
      <c r="E1011" s="343">
        <v>22.0</v>
      </c>
      <c r="F1011" s="343">
        <v>8.0</v>
      </c>
      <c r="G1011" s="343">
        <v>6.0</v>
      </c>
      <c r="H1011" s="343">
        <v>8.0</v>
      </c>
      <c r="I1011" s="343"/>
      <c r="J1011" s="343">
        <v>16.0</v>
      </c>
      <c r="K1011" s="343">
        <v>60.0</v>
      </c>
      <c r="L1011" s="306"/>
    </row>
    <row r="1012">
      <c r="A1012" s="83"/>
      <c r="B1012" s="51"/>
      <c r="C1012" s="51"/>
      <c r="D1012" s="335"/>
      <c r="E1012" s="343"/>
      <c r="F1012" s="343"/>
      <c r="G1012" s="343"/>
      <c r="H1012" s="343"/>
      <c r="I1012" s="343"/>
      <c r="J1012" s="343"/>
      <c r="K1012" s="343"/>
      <c r="L1012" s="306"/>
    </row>
    <row r="1013">
      <c r="A1013" s="83"/>
      <c r="B1013" s="51"/>
      <c r="C1013" s="51"/>
      <c r="D1013" s="379" t="s">
        <v>15696</v>
      </c>
      <c r="E1013" s="343">
        <v>60.0</v>
      </c>
      <c r="F1013" s="343">
        <v>32.0</v>
      </c>
      <c r="G1013" s="343">
        <v>35.6</v>
      </c>
      <c r="H1013" s="343">
        <v>39.2</v>
      </c>
      <c r="I1013" s="343"/>
      <c r="J1013" s="343">
        <v>73.2</v>
      </c>
      <c r="K1013" s="343">
        <v>240.0</v>
      </c>
      <c r="L1013" s="306"/>
    </row>
    <row r="1014">
      <c r="A1014" s="83"/>
      <c r="B1014" s="51"/>
      <c r="C1014" s="51"/>
      <c r="D1014" s="335"/>
      <c r="E1014" s="343"/>
      <c r="F1014" s="343"/>
      <c r="G1014" s="343"/>
      <c r="H1014" s="343"/>
      <c r="I1014" s="343"/>
      <c r="J1014" s="343"/>
      <c r="K1014" s="343"/>
      <c r="L1014" s="306"/>
    </row>
    <row r="1015">
      <c r="A1015" s="83"/>
      <c r="B1015" s="51"/>
      <c r="C1015" s="51"/>
      <c r="D1015" s="335"/>
      <c r="E1015" s="343"/>
      <c r="F1015" s="343"/>
      <c r="G1015" s="343"/>
      <c r="H1015" s="343"/>
      <c r="I1015" s="343"/>
      <c r="J1015" s="343"/>
      <c r="K1015" s="343"/>
      <c r="L1015" s="306"/>
    </row>
    <row r="1016">
      <c r="A1016" s="83"/>
      <c r="B1016" s="51"/>
      <c r="C1016" s="51"/>
      <c r="D1016" s="335" t="s">
        <v>7839</v>
      </c>
      <c r="E1016" s="343"/>
      <c r="F1016" s="343"/>
      <c r="G1016" s="343"/>
      <c r="H1016" s="343"/>
      <c r="I1016" s="343"/>
      <c r="J1016" s="343"/>
      <c r="K1016" s="343"/>
      <c r="L1016" s="306"/>
    </row>
    <row r="1017">
      <c r="A1017" s="83"/>
      <c r="B1017" s="51"/>
      <c r="C1017" s="51"/>
      <c r="D1017" s="335"/>
      <c r="E1017" s="343"/>
      <c r="F1017" s="343"/>
      <c r="G1017" s="343"/>
      <c r="H1017" s="343"/>
      <c r="I1017" s="343"/>
      <c r="J1017" s="343"/>
      <c r="K1017" s="343"/>
      <c r="L1017" s="306"/>
    </row>
    <row r="1018">
      <c r="A1018" s="83" t="s">
        <v>17492</v>
      </c>
      <c r="B1018" s="51">
        <v>42.0</v>
      </c>
      <c r="C1018" s="51" t="s">
        <v>719</v>
      </c>
      <c r="D1018" s="335" t="s">
        <v>17493</v>
      </c>
      <c r="E1018" s="343"/>
      <c r="F1018" s="343"/>
      <c r="G1018" s="343">
        <v>2.0</v>
      </c>
      <c r="H1018" s="343"/>
      <c r="I1018" s="343"/>
      <c r="J1018" s="343"/>
      <c r="K1018" s="343">
        <v>2.0</v>
      </c>
      <c r="L1018" s="306"/>
    </row>
    <row r="1019">
      <c r="A1019" s="83" t="s">
        <v>17501</v>
      </c>
      <c r="B1019" s="51">
        <v>42.0</v>
      </c>
      <c r="C1019" s="51"/>
      <c r="D1019" s="335" t="s">
        <v>17503</v>
      </c>
      <c r="E1019" s="343">
        <v>4.0</v>
      </c>
      <c r="F1019" s="343"/>
      <c r="G1019" s="343"/>
      <c r="H1019" s="343"/>
      <c r="I1019" s="343"/>
      <c r="J1019" s="343"/>
      <c r="K1019" s="343">
        <v>4.0</v>
      </c>
      <c r="L1019" s="306"/>
    </row>
    <row r="1020">
      <c r="A1020" s="83" t="s">
        <v>17508</v>
      </c>
      <c r="B1020" s="51">
        <v>42.0</v>
      </c>
      <c r="C1020" s="51" t="s">
        <v>4382</v>
      </c>
      <c r="D1020" s="335" t="s">
        <v>17512</v>
      </c>
      <c r="E1020" s="343"/>
      <c r="F1020" s="343"/>
      <c r="G1020" s="343"/>
      <c r="H1020" s="343">
        <v>2.0</v>
      </c>
      <c r="I1020" s="343"/>
      <c r="J1020" s="343"/>
      <c r="K1020" s="343">
        <v>2.0</v>
      </c>
      <c r="L1020" s="306"/>
    </row>
    <row r="1021">
      <c r="A1021" s="83" t="s">
        <v>17517</v>
      </c>
      <c r="B1021" s="51">
        <v>42.0</v>
      </c>
      <c r="C1021" s="51" t="s">
        <v>4382</v>
      </c>
      <c r="D1021" s="335" t="s">
        <v>17519</v>
      </c>
      <c r="E1021" s="343"/>
      <c r="F1021" s="343"/>
      <c r="G1021" s="343"/>
      <c r="H1021" s="343">
        <v>4.0</v>
      </c>
      <c r="I1021" s="343"/>
      <c r="J1021" s="343"/>
      <c r="K1021" s="343">
        <v>4.0</v>
      </c>
      <c r="L1021" s="306"/>
    </row>
    <row r="1022">
      <c r="A1022" s="83"/>
      <c r="B1022" s="51">
        <v>42.0</v>
      </c>
      <c r="C1022" s="51"/>
      <c r="D1022" s="335"/>
      <c r="E1022" s="343"/>
      <c r="F1022" s="343"/>
      <c r="G1022" s="343"/>
      <c r="H1022" s="343"/>
      <c r="I1022" s="343"/>
      <c r="J1022" s="343"/>
      <c r="K1022" s="343"/>
      <c r="L1022" s="306"/>
    </row>
    <row r="1023">
      <c r="A1023" s="83"/>
      <c r="B1023" s="51">
        <v>42.0</v>
      </c>
      <c r="C1023" s="51"/>
      <c r="D1023" s="379" t="s">
        <v>3590</v>
      </c>
      <c r="E1023" s="343">
        <v>4.0</v>
      </c>
      <c r="F1023" s="343"/>
      <c r="G1023" s="343">
        <v>2.0</v>
      </c>
      <c r="H1023" s="343">
        <v>6.0</v>
      </c>
      <c r="I1023" s="343"/>
      <c r="J1023" s="343"/>
      <c r="K1023" s="343">
        <v>12.0</v>
      </c>
      <c r="L1023" s="306"/>
    </row>
    <row r="1024">
      <c r="A1024" s="83"/>
      <c r="B1024" s="51"/>
      <c r="C1024" s="51"/>
      <c r="D1024" s="335"/>
      <c r="E1024" s="343"/>
      <c r="F1024" s="343"/>
      <c r="G1024" s="343"/>
      <c r="H1024" s="343"/>
      <c r="I1024" s="343"/>
      <c r="J1024" s="343"/>
      <c r="K1024" s="343"/>
      <c r="L1024" s="306"/>
    </row>
    <row r="1025">
      <c r="A1025" s="83" t="s">
        <v>17543</v>
      </c>
      <c r="B1025" s="51">
        <v>43.0</v>
      </c>
      <c r="C1025" s="51"/>
      <c r="D1025" s="335" t="s">
        <v>17546</v>
      </c>
      <c r="E1025" s="343">
        <v>2.0</v>
      </c>
      <c r="F1025" s="343"/>
      <c r="G1025" s="343"/>
      <c r="H1025" s="343"/>
      <c r="I1025" s="343"/>
      <c r="J1025" s="343"/>
      <c r="K1025" s="343">
        <v>2.0</v>
      </c>
      <c r="L1025" s="306"/>
    </row>
    <row r="1026">
      <c r="A1026" s="83" t="s">
        <v>17553</v>
      </c>
      <c r="B1026" s="51">
        <v>43.0</v>
      </c>
      <c r="C1026" s="51" t="s">
        <v>719</v>
      </c>
      <c r="D1026" s="335" t="s">
        <v>17555</v>
      </c>
      <c r="E1026" s="343"/>
      <c r="F1026" s="343"/>
      <c r="G1026" s="343">
        <v>4.0</v>
      </c>
      <c r="H1026" s="343"/>
      <c r="I1026" s="343"/>
      <c r="J1026" s="343"/>
      <c r="K1026" s="343">
        <v>4.0</v>
      </c>
      <c r="L1026" s="306"/>
    </row>
    <row r="1027">
      <c r="A1027" s="83" t="s">
        <v>17560</v>
      </c>
      <c r="B1027" s="51">
        <v>43.0</v>
      </c>
      <c r="C1027" s="51"/>
      <c r="D1027" s="335" t="s">
        <v>17562</v>
      </c>
      <c r="E1027" s="343"/>
      <c r="F1027" s="343"/>
      <c r="G1027" s="343"/>
      <c r="H1027" s="343"/>
      <c r="I1027" s="343"/>
      <c r="J1027" s="343">
        <v>4.8</v>
      </c>
      <c r="K1027" s="343">
        <v>4.8</v>
      </c>
      <c r="L1027" s="306"/>
    </row>
    <row r="1028">
      <c r="A1028" s="83" t="s">
        <v>17570</v>
      </c>
      <c r="B1028" s="51">
        <v>43.0</v>
      </c>
      <c r="C1028" s="51"/>
      <c r="D1028" s="335" t="s">
        <v>17572</v>
      </c>
      <c r="E1028" s="343">
        <v>4.0</v>
      </c>
      <c r="F1028" s="343"/>
      <c r="G1028" s="343"/>
      <c r="H1028" s="343"/>
      <c r="I1028" s="343"/>
      <c r="J1028" s="343"/>
      <c r="K1028" s="343">
        <v>4.0</v>
      </c>
      <c r="L1028" s="306"/>
    </row>
    <row r="1029">
      <c r="A1029" s="83" t="s">
        <v>17577</v>
      </c>
      <c r="B1029" s="51">
        <v>43.0</v>
      </c>
      <c r="C1029" s="51"/>
      <c r="D1029" s="335" t="s">
        <v>17578</v>
      </c>
      <c r="E1029" s="343"/>
      <c r="F1029" s="343"/>
      <c r="G1029" s="343"/>
      <c r="H1029" s="343"/>
      <c r="I1029" s="343"/>
      <c r="J1029" s="343">
        <v>6.0</v>
      </c>
      <c r="K1029" s="343">
        <v>6.0</v>
      </c>
      <c r="L1029" s="306"/>
    </row>
    <row r="1030">
      <c r="A1030" s="83" t="s">
        <v>17585</v>
      </c>
      <c r="B1030" s="51">
        <v>43.0</v>
      </c>
      <c r="C1030" s="51"/>
      <c r="D1030" s="335" t="s">
        <v>17587</v>
      </c>
      <c r="E1030" s="343"/>
      <c r="F1030" s="343">
        <v>2.0</v>
      </c>
      <c r="G1030" s="343"/>
      <c r="H1030" s="343"/>
      <c r="I1030" s="343"/>
      <c r="J1030" s="343"/>
      <c r="K1030" s="343">
        <v>2.0</v>
      </c>
      <c r="L1030" s="306"/>
    </row>
    <row r="1031">
      <c r="A1031" s="83"/>
      <c r="B1031" s="51">
        <v>43.0</v>
      </c>
      <c r="C1031" s="51"/>
      <c r="D1031" s="335"/>
      <c r="E1031" s="343"/>
      <c r="F1031" s="343"/>
      <c r="G1031" s="343"/>
      <c r="H1031" s="343"/>
      <c r="I1031" s="343"/>
      <c r="J1031" s="343"/>
      <c r="K1031" s="343"/>
      <c r="L1031" s="306"/>
    </row>
    <row r="1032">
      <c r="A1032" s="83"/>
      <c r="B1032" s="51">
        <v>43.0</v>
      </c>
      <c r="C1032" s="51"/>
      <c r="D1032" s="379" t="s">
        <v>3590</v>
      </c>
      <c r="E1032" s="343">
        <v>6.0</v>
      </c>
      <c r="F1032" s="343">
        <v>2.0</v>
      </c>
      <c r="G1032" s="343">
        <v>4.0</v>
      </c>
      <c r="H1032" s="343"/>
      <c r="I1032" s="343"/>
      <c r="J1032" s="343">
        <v>10.8</v>
      </c>
      <c r="K1032" s="343">
        <v>22.8</v>
      </c>
      <c r="L1032" s="306"/>
    </row>
    <row r="1033" ht="15.75" customHeight="1">
      <c r="A1033" s="154"/>
      <c r="B1033" s="380"/>
      <c r="C1033" s="380"/>
      <c r="D1033" s="370"/>
      <c r="E1033" s="355"/>
      <c r="F1033" s="355"/>
      <c r="G1033" s="355"/>
      <c r="H1033" s="355"/>
      <c r="I1033" s="355"/>
      <c r="J1033" s="355"/>
      <c r="K1033" s="355"/>
      <c r="L1033" s="381"/>
    </row>
    <row r="1034" ht="15.75" customHeight="1">
      <c r="A1034" s="83"/>
      <c r="B1034" s="51"/>
      <c r="C1034" s="51"/>
      <c r="D1034" s="335"/>
      <c r="E1034" s="343"/>
      <c r="F1034" s="343"/>
      <c r="G1034" s="343"/>
      <c r="H1034" s="343"/>
      <c r="I1034" s="343"/>
      <c r="J1034" s="343"/>
      <c r="K1034" s="343"/>
      <c r="L1034" s="306"/>
    </row>
    <row r="1035">
      <c r="A1035" s="83" t="s">
        <v>17626</v>
      </c>
      <c r="B1035" s="51">
        <v>44.0</v>
      </c>
      <c r="C1035" s="51"/>
      <c r="D1035" s="335" t="s">
        <v>17630</v>
      </c>
      <c r="E1035" s="343"/>
      <c r="F1035" s="343">
        <v>2.0</v>
      </c>
      <c r="G1035" s="343"/>
      <c r="H1035" s="343"/>
      <c r="I1035" s="343"/>
      <c r="J1035" s="343"/>
      <c r="K1035" s="343">
        <v>2.0</v>
      </c>
      <c r="L1035" s="306"/>
    </row>
    <row r="1036">
      <c r="A1036" s="83" t="s">
        <v>17636</v>
      </c>
      <c r="B1036" s="51">
        <v>44.0</v>
      </c>
      <c r="C1036" s="51" t="s">
        <v>17639</v>
      </c>
      <c r="D1036" s="335" t="s">
        <v>17641</v>
      </c>
      <c r="E1036" s="343"/>
      <c r="F1036" s="343">
        <v>2.0</v>
      </c>
      <c r="G1036" s="343"/>
      <c r="H1036" s="343"/>
      <c r="I1036" s="343"/>
      <c r="J1036" s="343"/>
      <c r="K1036" s="343">
        <v>2.0</v>
      </c>
      <c r="L1036" s="306"/>
    </row>
    <row r="1037">
      <c r="A1037" s="83" t="s">
        <v>17649</v>
      </c>
      <c r="B1037" s="51">
        <v>44.0</v>
      </c>
      <c r="C1037" s="51" t="s">
        <v>17639</v>
      </c>
      <c r="D1037" s="335" t="s">
        <v>17653</v>
      </c>
      <c r="E1037" s="343"/>
      <c r="F1037" s="343">
        <v>2.0</v>
      </c>
      <c r="G1037" s="343"/>
      <c r="H1037" s="343"/>
      <c r="I1037" s="343"/>
      <c r="J1037" s="343"/>
      <c r="K1037" s="343">
        <v>2.0</v>
      </c>
      <c r="L1037" s="306"/>
    </row>
    <row r="1038">
      <c r="A1038" s="83" t="s">
        <v>17660</v>
      </c>
      <c r="B1038" s="51">
        <v>44.0</v>
      </c>
      <c r="C1038" s="51" t="s">
        <v>17639</v>
      </c>
      <c r="D1038" s="335" t="s">
        <v>17662</v>
      </c>
      <c r="E1038" s="343"/>
      <c r="F1038" s="343">
        <v>2.0</v>
      </c>
      <c r="G1038" s="343"/>
      <c r="H1038" s="343"/>
      <c r="I1038" s="343"/>
      <c r="J1038" s="343"/>
      <c r="K1038" s="343">
        <v>2.0</v>
      </c>
      <c r="L1038" s="306"/>
    </row>
    <row r="1039">
      <c r="A1039" s="83"/>
      <c r="B1039" s="51">
        <v>44.0</v>
      </c>
      <c r="C1039" s="51"/>
      <c r="D1039" s="335"/>
      <c r="E1039" s="343"/>
      <c r="F1039" s="343"/>
      <c r="G1039" s="343"/>
      <c r="H1039" s="343"/>
      <c r="I1039" s="343"/>
      <c r="J1039" s="343"/>
      <c r="K1039" s="343"/>
      <c r="L1039" s="306"/>
    </row>
    <row r="1040">
      <c r="A1040" s="83"/>
      <c r="B1040" s="51">
        <v>44.0</v>
      </c>
      <c r="C1040" s="51"/>
      <c r="D1040" s="379" t="s">
        <v>3590</v>
      </c>
      <c r="E1040" s="343"/>
      <c r="F1040" s="343">
        <v>8.0</v>
      </c>
      <c r="G1040" s="343"/>
      <c r="H1040" s="343"/>
      <c r="I1040" s="343"/>
      <c r="J1040" s="343"/>
      <c r="K1040" s="343">
        <v>8.0</v>
      </c>
      <c r="L1040" s="306"/>
    </row>
    <row r="1041">
      <c r="A1041" s="83"/>
      <c r="B1041" s="51"/>
      <c r="C1041" s="51"/>
      <c r="D1041" s="335"/>
      <c r="E1041" s="343"/>
      <c r="F1041" s="343"/>
      <c r="G1041" s="343"/>
      <c r="H1041" s="343"/>
      <c r="I1041" s="343"/>
      <c r="J1041" s="343"/>
      <c r="K1041" s="343"/>
      <c r="L1041" s="306"/>
    </row>
    <row r="1042">
      <c r="A1042" s="83" t="s">
        <v>17685</v>
      </c>
      <c r="B1042" s="51">
        <v>45.0</v>
      </c>
      <c r="C1042" s="51" t="s">
        <v>17639</v>
      </c>
      <c r="D1042" s="335" t="s">
        <v>17688</v>
      </c>
      <c r="E1042" s="343"/>
      <c r="F1042" s="343"/>
      <c r="G1042" s="343"/>
      <c r="H1042" s="343">
        <v>2.0</v>
      </c>
      <c r="I1042" s="343"/>
      <c r="J1042" s="343"/>
      <c r="K1042" s="343">
        <v>2.0</v>
      </c>
      <c r="L1042" s="306"/>
    </row>
    <row r="1043">
      <c r="A1043" s="83" t="s">
        <v>17693</v>
      </c>
      <c r="B1043" s="51">
        <v>45.0</v>
      </c>
      <c r="C1043" s="51"/>
      <c r="D1043" s="335" t="s">
        <v>17696</v>
      </c>
      <c r="E1043" s="343"/>
      <c r="F1043" s="343">
        <v>2.0</v>
      </c>
      <c r="G1043" s="343"/>
      <c r="H1043" s="343"/>
      <c r="I1043" s="343"/>
      <c r="J1043" s="343"/>
      <c r="K1043" s="343">
        <v>2.0</v>
      </c>
      <c r="L1043" s="306"/>
    </row>
    <row r="1044">
      <c r="A1044" s="83" t="s">
        <v>17705</v>
      </c>
      <c r="B1044" s="51">
        <v>45.0</v>
      </c>
      <c r="C1044" s="51" t="s">
        <v>719</v>
      </c>
      <c r="D1044" s="335" t="s">
        <v>17707</v>
      </c>
      <c r="E1044" s="343"/>
      <c r="F1044" s="343"/>
      <c r="G1044" s="343">
        <v>2.0</v>
      </c>
      <c r="H1044" s="343"/>
      <c r="I1044" s="343"/>
      <c r="J1044" s="343"/>
      <c r="K1044" s="343">
        <v>2.0</v>
      </c>
      <c r="L1044" s="306"/>
    </row>
    <row r="1045">
      <c r="A1045" s="83" t="s">
        <v>17714</v>
      </c>
      <c r="B1045" s="51">
        <v>45.0</v>
      </c>
      <c r="C1045" s="51"/>
      <c r="D1045" s="335" t="s">
        <v>17716</v>
      </c>
      <c r="E1045" s="343"/>
      <c r="F1045" s="343">
        <v>2.0</v>
      </c>
      <c r="G1045" s="343"/>
      <c r="H1045" s="343"/>
      <c r="I1045" s="343"/>
      <c r="J1045" s="343"/>
      <c r="K1045" s="343">
        <v>2.0</v>
      </c>
      <c r="L1045" s="306"/>
    </row>
    <row r="1046">
      <c r="A1046" s="83"/>
      <c r="B1046" s="51">
        <v>45.0</v>
      </c>
      <c r="C1046" s="51"/>
      <c r="D1046" s="335"/>
      <c r="E1046" s="343"/>
      <c r="F1046" s="343"/>
      <c r="G1046" s="343"/>
      <c r="H1046" s="343"/>
      <c r="I1046" s="343"/>
      <c r="J1046" s="343"/>
      <c r="K1046" s="343"/>
      <c r="L1046" s="306"/>
    </row>
    <row r="1047">
      <c r="A1047" s="83"/>
      <c r="B1047" s="51">
        <v>45.0</v>
      </c>
      <c r="C1047" s="51"/>
      <c r="D1047" s="379" t="s">
        <v>3590</v>
      </c>
      <c r="E1047" s="343"/>
      <c r="F1047" s="343">
        <v>4.0</v>
      </c>
      <c r="G1047" s="343">
        <v>2.0</v>
      </c>
      <c r="H1047" s="343">
        <v>2.0</v>
      </c>
      <c r="I1047" s="343"/>
      <c r="J1047" s="343"/>
      <c r="K1047" s="343">
        <v>8.0</v>
      </c>
      <c r="L1047" s="306"/>
    </row>
    <row r="1048">
      <c r="A1048" s="83"/>
      <c r="B1048" s="51"/>
      <c r="C1048" s="51"/>
      <c r="D1048" s="335"/>
      <c r="E1048" s="343"/>
      <c r="F1048" s="343"/>
      <c r="G1048" s="343"/>
      <c r="H1048" s="343"/>
      <c r="I1048" s="343"/>
      <c r="J1048" s="343"/>
      <c r="K1048" s="343"/>
      <c r="L1048" s="306"/>
    </row>
    <row r="1049">
      <c r="A1049" s="83"/>
      <c r="B1049" s="51"/>
      <c r="C1049" s="51"/>
      <c r="D1049" s="379" t="s">
        <v>9806</v>
      </c>
      <c r="E1049" s="343">
        <v>10.0</v>
      </c>
      <c r="F1049" s="343">
        <v>14.0</v>
      </c>
      <c r="G1049" s="343">
        <v>8.0</v>
      </c>
      <c r="H1049" s="343">
        <v>8.0</v>
      </c>
      <c r="I1049" s="343"/>
      <c r="J1049" s="343">
        <v>10.8</v>
      </c>
      <c r="K1049" s="343">
        <v>50.8</v>
      </c>
      <c r="L1049" s="306"/>
    </row>
    <row r="1050">
      <c r="A1050" s="83"/>
      <c r="B1050" s="51"/>
      <c r="C1050" s="51"/>
      <c r="D1050" s="335"/>
      <c r="E1050" s="343"/>
      <c r="F1050" s="343"/>
      <c r="G1050" s="343"/>
      <c r="H1050" s="343"/>
      <c r="I1050" s="343"/>
      <c r="J1050" s="343"/>
      <c r="K1050" s="343"/>
      <c r="L1050" s="306"/>
    </row>
    <row r="1051">
      <c r="A1051" s="83"/>
      <c r="B1051" s="51"/>
      <c r="C1051" s="51"/>
      <c r="D1051" s="335"/>
      <c r="E1051" s="343"/>
      <c r="F1051" s="343"/>
      <c r="G1051" s="343"/>
      <c r="H1051" s="343"/>
      <c r="I1051" s="343"/>
      <c r="J1051" s="343"/>
      <c r="K1051" s="343"/>
      <c r="L1051" s="306"/>
    </row>
    <row r="1052">
      <c r="A1052" s="83"/>
      <c r="B1052" s="51"/>
      <c r="C1052" s="51"/>
      <c r="D1052" s="335" t="s">
        <v>9809</v>
      </c>
      <c r="E1052" s="343"/>
      <c r="F1052" s="343"/>
      <c r="G1052" s="343"/>
      <c r="H1052" s="343"/>
      <c r="I1052" s="343"/>
      <c r="J1052" s="343"/>
      <c r="K1052" s="343"/>
      <c r="L1052" s="306"/>
    </row>
    <row r="1053">
      <c r="A1053" s="83"/>
      <c r="B1053" s="51"/>
      <c r="C1053" s="51"/>
      <c r="D1053" s="335"/>
      <c r="E1053" s="343"/>
      <c r="F1053" s="343"/>
      <c r="G1053" s="343"/>
      <c r="H1053" s="343"/>
      <c r="I1053" s="343"/>
      <c r="J1053" s="343"/>
      <c r="K1053" s="343"/>
      <c r="L1053" s="306"/>
    </row>
    <row r="1054">
      <c r="A1054" s="83" t="s">
        <v>17773</v>
      </c>
      <c r="B1054" s="51">
        <v>64.0</v>
      </c>
      <c r="C1054" s="51"/>
      <c r="D1054" s="335" t="s">
        <v>17775</v>
      </c>
      <c r="E1054" s="343">
        <v>3.2</v>
      </c>
      <c r="F1054" s="343"/>
      <c r="G1054" s="343"/>
      <c r="H1054" s="343"/>
      <c r="I1054" s="343"/>
      <c r="J1054" s="343"/>
      <c r="K1054" s="343">
        <v>3.2</v>
      </c>
      <c r="L1054" s="306"/>
    </row>
    <row r="1055">
      <c r="A1055" s="83" t="s">
        <v>17779</v>
      </c>
      <c r="B1055" s="51">
        <v>64.0</v>
      </c>
      <c r="C1055" s="51"/>
      <c r="D1055" s="335" t="s">
        <v>17782</v>
      </c>
      <c r="E1055" s="343">
        <v>2.0</v>
      </c>
      <c r="F1055" s="343"/>
      <c r="G1055" s="343"/>
      <c r="H1055" s="343"/>
      <c r="I1055" s="343"/>
      <c r="J1055" s="343"/>
      <c r="K1055" s="343">
        <v>2.0</v>
      </c>
      <c r="L1055" s="306"/>
    </row>
    <row r="1056">
      <c r="A1056" s="83" t="s">
        <v>17789</v>
      </c>
      <c r="B1056" s="51">
        <v>64.0</v>
      </c>
      <c r="C1056" s="51"/>
      <c r="D1056" s="335" t="s">
        <v>17790</v>
      </c>
      <c r="E1056" s="343">
        <v>2.8</v>
      </c>
      <c r="F1056" s="343"/>
      <c r="G1056" s="343"/>
      <c r="H1056" s="343"/>
      <c r="I1056" s="343"/>
      <c r="J1056" s="343"/>
      <c r="K1056" s="343">
        <v>2.8</v>
      </c>
      <c r="L1056" s="306"/>
    </row>
    <row r="1057">
      <c r="A1057" s="83" t="s">
        <v>17796</v>
      </c>
      <c r="B1057" s="51">
        <v>64.0</v>
      </c>
      <c r="C1057" s="51"/>
      <c r="D1057" s="335" t="s">
        <v>17798</v>
      </c>
      <c r="E1057" s="343">
        <v>2.0</v>
      </c>
      <c r="F1057" s="343"/>
      <c r="G1057" s="343"/>
      <c r="H1057" s="343"/>
      <c r="I1057" s="343"/>
      <c r="J1057" s="343"/>
      <c r="K1057" s="343">
        <v>2.0</v>
      </c>
      <c r="L1057" s="306"/>
    </row>
    <row r="1058">
      <c r="A1058" s="83" t="s">
        <v>17803</v>
      </c>
      <c r="B1058" s="51">
        <v>64.0</v>
      </c>
      <c r="C1058" s="51"/>
      <c r="D1058" s="335" t="s">
        <v>17804</v>
      </c>
      <c r="E1058" s="343">
        <v>2.0</v>
      </c>
      <c r="F1058" s="343"/>
      <c r="G1058" s="343"/>
      <c r="H1058" s="343"/>
      <c r="I1058" s="343"/>
      <c r="J1058" s="343"/>
      <c r="K1058" s="343">
        <v>2.0</v>
      </c>
      <c r="L1058" s="306"/>
    </row>
    <row r="1059">
      <c r="A1059" s="83" t="s">
        <v>17809</v>
      </c>
      <c r="B1059" s="51">
        <v>64.0</v>
      </c>
      <c r="C1059" s="51"/>
      <c r="D1059" s="335" t="s">
        <v>17810</v>
      </c>
      <c r="E1059" s="343"/>
      <c r="F1059" s="343"/>
      <c r="G1059" s="343"/>
      <c r="H1059" s="343">
        <v>2.0</v>
      </c>
      <c r="I1059" s="343"/>
      <c r="J1059" s="343"/>
      <c r="K1059" s="343">
        <v>2.0</v>
      </c>
      <c r="L1059" s="306"/>
    </row>
    <row r="1060">
      <c r="A1060" s="83" t="s">
        <v>17815</v>
      </c>
      <c r="B1060" s="51">
        <v>64.0</v>
      </c>
      <c r="C1060" s="51"/>
      <c r="D1060" s="335" t="s">
        <v>17818</v>
      </c>
      <c r="E1060" s="343"/>
      <c r="F1060" s="343"/>
      <c r="G1060" s="343"/>
      <c r="H1060" s="343">
        <v>2.0</v>
      </c>
      <c r="I1060" s="343"/>
      <c r="J1060" s="343"/>
      <c r="K1060" s="343">
        <v>2.0</v>
      </c>
      <c r="L1060" s="306"/>
    </row>
    <row r="1061">
      <c r="A1061" s="83" t="s">
        <v>17822</v>
      </c>
      <c r="B1061" s="51">
        <v>64.0</v>
      </c>
      <c r="C1061" s="51"/>
      <c r="D1061" s="335" t="s">
        <v>17825</v>
      </c>
      <c r="E1061" s="343"/>
      <c r="F1061" s="343"/>
      <c r="G1061" s="343"/>
      <c r="H1061" s="343">
        <v>2.0</v>
      </c>
      <c r="I1061" s="343"/>
      <c r="J1061" s="343"/>
      <c r="K1061" s="343">
        <v>2.0</v>
      </c>
      <c r="L1061" s="306"/>
    </row>
    <row r="1062">
      <c r="A1062" s="83" t="s">
        <v>17829</v>
      </c>
      <c r="B1062" s="51">
        <v>64.0</v>
      </c>
      <c r="C1062" s="51"/>
      <c r="D1062" s="335" t="s">
        <v>17831</v>
      </c>
      <c r="E1062" s="343"/>
      <c r="F1062" s="343"/>
      <c r="G1062" s="343"/>
      <c r="H1062" s="343">
        <v>2.0</v>
      </c>
      <c r="I1062" s="343"/>
      <c r="J1062" s="343"/>
      <c r="K1062" s="343">
        <v>2.0</v>
      </c>
      <c r="L1062" s="306"/>
    </row>
    <row r="1063">
      <c r="A1063" s="83" t="s">
        <v>17834</v>
      </c>
      <c r="B1063" s="51">
        <v>64.0</v>
      </c>
      <c r="C1063" s="51"/>
      <c r="D1063" s="335" t="s">
        <v>17837</v>
      </c>
      <c r="E1063" s="343"/>
      <c r="F1063" s="343"/>
      <c r="G1063" s="343"/>
      <c r="H1063" s="343"/>
      <c r="I1063" s="343"/>
      <c r="J1063" s="343">
        <v>3.2</v>
      </c>
      <c r="K1063" s="343">
        <v>3.2</v>
      </c>
      <c r="L1063" s="306"/>
    </row>
    <row r="1064">
      <c r="A1064" s="83" t="s">
        <v>17843</v>
      </c>
      <c r="B1064" s="51">
        <v>64.0</v>
      </c>
      <c r="C1064" s="51"/>
      <c r="D1064" s="335" t="s">
        <v>17846</v>
      </c>
      <c r="E1064" s="343"/>
      <c r="F1064" s="343"/>
      <c r="G1064" s="343">
        <v>2.0</v>
      </c>
      <c r="H1064" s="343"/>
      <c r="I1064" s="343"/>
      <c r="J1064" s="343"/>
      <c r="K1064" s="343">
        <v>2.0</v>
      </c>
      <c r="L1064" s="306"/>
    </row>
    <row r="1065">
      <c r="A1065" s="83"/>
      <c r="B1065" s="51">
        <v>64.0</v>
      </c>
      <c r="C1065" s="51"/>
      <c r="D1065" s="335"/>
      <c r="E1065" s="343"/>
      <c r="F1065" s="343"/>
      <c r="G1065" s="343"/>
      <c r="H1065" s="343"/>
      <c r="I1065" s="343"/>
      <c r="J1065" s="343"/>
      <c r="K1065" s="343"/>
      <c r="L1065" s="306"/>
    </row>
    <row r="1066">
      <c r="A1066" s="83"/>
      <c r="B1066" s="51">
        <v>64.0</v>
      </c>
      <c r="C1066" s="51"/>
      <c r="D1066" s="379" t="s">
        <v>3590</v>
      </c>
      <c r="E1066" s="343">
        <v>12.0</v>
      </c>
      <c r="F1066" s="343"/>
      <c r="G1066" s="343">
        <v>2.0</v>
      </c>
      <c r="H1066" s="343">
        <v>8.0</v>
      </c>
      <c r="I1066" s="343"/>
      <c r="J1066" s="343">
        <v>3.2</v>
      </c>
      <c r="K1066" s="343">
        <v>25.2</v>
      </c>
      <c r="L1066" s="306"/>
    </row>
    <row r="1067" ht="15.75" customHeight="1">
      <c r="A1067" s="154"/>
      <c r="B1067" s="380"/>
      <c r="C1067" s="380"/>
      <c r="D1067" s="370"/>
      <c r="E1067" s="355"/>
      <c r="F1067" s="355"/>
      <c r="G1067" s="355"/>
      <c r="H1067" s="355"/>
      <c r="I1067" s="355"/>
      <c r="J1067" s="355"/>
      <c r="K1067" s="355"/>
      <c r="L1067" s="381"/>
    </row>
    <row r="1068" ht="15.75" customHeight="1">
      <c r="A1068" s="83"/>
      <c r="B1068" s="51"/>
      <c r="C1068" s="51"/>
      <c r="D1068" s="335"/>
      <c r="E1068" s="343"/>
      <c r="F1068" s="343"/>
      <c r="G1068" s="343"/>
      <c r="H1068" s="343"/>
      <c r="I1068" s="343"/>
      <c r="J1068" s="343"/>
      <c r="K1068" s="343"/>
      <c r="L1068" s="306"/>
    </row>
    <row r="1069">
      <c r="A1069" s="83" t="s">
        <v>17869</v>
      </c>
      <c r="B1069" s="51">
        <v>70.0</v>
      </c>
      <c r="C1069" s="51"/>
      <c r="D1069" s="335" t="s">
        <v>17872</v>
      </c>
      <c r="E1069" s="343">
        <v>2.0</v>
      </c>
      <c r="F1069" s="343"/>
      <c r="G1069" s="343"/>
      <c r="H1069" s="343"/>
      <c r="I1069" s="343"/>
      <c r="J1069" s="343"/>
      <c r="K1069" s="343">
        <v>2.0</v>
      </c>
      <c r="L1069" s="306"/>
    </row>
    <row r="1070">
      <c r="A1070" s="83" t="s">
        <v>17876</v>
      </c>
      <c r="B1070" s="51">
        <v>70.0</v>
      </c>
      <c r="C1070" s="51"/>
      <c r="D1070" s="335" t="s">
        <v>17879</v>
      </c>
      <c r="E1070" s="343">
        <v>2.0</v>
      </c>
      <c r="F1070" s="343"/>
      <c r="G1070" s="343"/>
      <c r="H1070" s="343"/>
      <c r="I1070" s="343"/>
      <c r="J1070" s="343"/>
      <c r="K1070" s="343">
        <v>2.0</v>
      </c>
      <c r="L1070" s="306"/>
    </row>
    <row r="1071">
      <c r="A1071" s="83" t="s">
        <v>17884</v>
      </c>
      <c r="B1071" s="51">
        <v>70.0</v>
      </c>
      <c r="C1071" s="51"/>
      <c r="D1071" s="335" t="s">
        <v>17886</v>
      </c>
      <c r="E1071" s="343"/>
      <c r="F1071" s="343"/>
      <c r="G1071" s="343"/>
      <c r="H1071" s="343">
        <v>1.2</v>
      </c>
      <c r="I1071" s="343"/>
      <c r="J1071" s="343"/>
      <c r="K1071" s="343">
        <v>1.2</v>
      </c>
      <c r="L1071" s="306"/>
    </row>
    <row r="1072">
      <c r="A1072" s="83" t="s">
        <v>17892</v>
      </c>
      <c r="B1072" s="51">
        <v>70.0</v>
      </c>
      <c r="C1072" s="51"/>
      <c r="D1072" s="335" t="s">
        <v>17893</v>
      </c>
      <c r="E1072" s="343"/>
      <c r="F1072" s="343"/>
      <c r="G1072" s="343"/>
      <c r="H1072" s="343">
        <v>1.2</v>
      </c>
      <c r="I1072" s="343"/>
      <c r="J1072" s="343"/>
      <c r="K1072" s="343">
        <v>1.2</v>
      </c>
      <c r="L1072" s="306"/>
    </row>
    <row r="1073">
      <c r="A1073" s="83" t="s">
        <v>17900</v>
      </c>
      <c r="B1073" s="51">
        <v>70.0</v>
      </c>
      <c r="C1073" s="51"/>
      <c r="D1073" s="335" t="s">
        <v>17901</v>
      </c>
      <c r="E1073" s="343"/>
      <c r="F1073" s="343"/>
      <c r="G1073" s="343"/>
      <c r="H1073" s="343">
        <v>1.2</v>
      </c>
      <c r="I1073" s="343"/>
      <c r="J1073" s="343"/>
      <c r="K1073" s="343">
        <v>1.2</v>
      </c>
      <c r="L1073" s="306"/>
    </row>
    <row r="1074">
      <c r="A1074" s="83" t="s">
        <v>17910</v>
      </c>
      <c r="B1074" s="51">
        <v>70.0</v>
      </c>
      <c r="C1074" s="51"/>
      <c r="D1074" s="335" t="s">
        <v>17912</v>
      </c>
      <c r="E1074" s="343"/>
      <c r="F1074" s="343"/>
      <c r="G1074" s="343"/>
      <c r="H1074" s="343">
        <v>1.2</v>
      </c>
      <c r="I1074" s="343"/>
      <c r="J1074" s="343"/>
      <c r="K1074" s="343">
        <v>1.2</v>
      </c>
      <c r="L1074" s="306"/>
    </row>
    <row r="1075">
      <c r="A1075" s="83" t="s">
        <v>17919</v>
      </c>
      <c r="B1075" s="51">
        <v>70.0</v>
      </c>
      <c r="C1075" s="51"/>
      <c r="D1075" s="335" t="s">
        <v>17921</v>
      </c>
      <c r="E1075" s="343"/>
      <c r="F1075" s="343"/>
      <c r="G1075" s="343"/>
      <c r="H1075" s="343">
        <v>1.2</v>
      </c>
      <c r="I1075" s="343"/>
      <c r="J1075" s="343"/>
      <c r="K1075" s="343">
        <v>1.2</v>
      </c>
      <c r="L1075" s="306"/>
    </row>
    <row r="1076">
      <c r="A1076" s="83" t="s">
        <v>17926</v>
      </c>
      <c r="B1076" s="51">
        <v>70.0</v>
      </c>
      <c r="C1076" s="51"/>
      <c r="D1076" s="335" t="s">
        <v>17928</v>
      </c>
      <c r="E1076" s="343"/>
      <c r="F1076" s="343"/>
      <c r="G1076" s="343"/>
      <c r="H1076" s="343">
        <v>1.2</v>
      </c>
      <c r="I1076" s="343"/>
      <c r="J1076" s="343"/>
      <c r="K1076" s="343">
        <v>1.2</v>
      </c>
      <c r="L1076" s="306"/>
    </row>
    <row r="1077">
      <c r="A1077" s="83" t="s">
        <v>17933</v>
      </c>
      <c r="B1077" s="51">
        <v>70.0</v>
      </c>
      <c r="C1077" s="51"/>
      <c r="D1077" s="335" t="s">
        <v>17938</v>
      </c>
      <c r="E1077" s="343"/>
      <c r="F1077" s="343"/>
      <c r="G1077" s="343"/>
      <c r="H1077" s="343"/>
      <c r="I1077" s="343"/>
      <c r="J1077" s="343">
        <v>1.6</v>
      </c>
      <c r="K1077" s="343">
        <v>1.6</v>
      </c>
      <c r="L1077" s="306"/>
    </row>
    <row r="1078">
      <c r="A1078" s="83" t="s">
        <v>17944</v>
      </c>
      <c r="B1078" s="51">
        <v>70.0</v>
      </c>
      <c r="C1078" s="51"/>
      <c r="D1078" s="335" t="s">
        <v>17948</v>
      </c>
      <c r="E1078" s="343"/>
      <c r="F1078" s="343"/>
      <c r="G1078" s="343"/>
      <c r="H1078" s="343"/>
      <c r="I1078" s="343"/>
      <c r="J1078" s="343">
        <v>1.6</v>
      </c>
      <c r="K1078" s="343">
        <v>1.6</v>
      </c>
      <c r="L1078" s="306"/>
    </row>
    <row r="1079">
      <c r="A1079" s="83" t="s">
        <v>17953</v>
      </c>
      <c r="B1079" s="51">
        <v>70.0</v>
      </c>
      <c r="C1079" s="51"/>
      <c r="D1079" s="335" t="s">
        <v>17955</v>
      </c>
      <c r="E1079" s="343"/>
      <c r="F1079" s="343"/>
      <c r="G1079" s="343"/>
      <c r="H1079" s="343"/>
      <c r="I1079" s="343"/>
      <c r="J1079" s="343">
        <v>1.6</v>
      </c>
      <c r="K1079" s="343">
        <v>1.6</v>
      </c>
      <c r="L1079" s="306"/>
    </row>
    <row r="1080">
      <c r="A1080" s="83" t="s">
        <v>17961</v>
      </c>
      <c r="B1080" s="51">
        <v>70.0</v>
      </c>
      <c r="C1080" s="51"/>
      <c r="D1080" s="335" t="s">
        <v>17963</v>
      </c>
      <c r="E1080" s="343"/>
      <c r="F1080" s="343"/>
      <c r="G1080" s="343"/>
      <c r="H1080" s="343"/>
      <c r="I1080" s="343"/>
      <c r="J1080" s="343">
        <v>1.6</v>
      </c>
      <c r="K1080" s="343">
        <v>1.6</v>
      </c>
      <c r="L1080" s="306"/>
    </row>
    <row r="1081">
      <c r="A1081" s="83" t="s">
        <v>17967</v>
      </c>
      <c r="B1081" s="51">
        <v>70.0</v>
      </c>
      <c r="C1081" s="51"/>
      <c r="D1081" s="335" t="s">
        <v>17968</v>
      </c>
      <c r="E1081" s="343"/>
      <c r="F1081" s="343"/>
      <c r="G1081" s="343"/>
      <c r="H1081" s="343"/>
      <c r="I1081" s="343"/>
      <c r="J1081" s="343">
        <v>1.6</v>
      </c>
      <c r="K1081" s="343">
        <v>1.6</v>
      </c>
      <c r="L1081" s="306"/>
    </row>
    <row r="1082">
      <c r="A1082" s="83" t="s">
        <v>17976</v>
      </c>
      <c r="B1082" s="51">
        <v>70.0</v>
      </c>
      <c r="C1082" s="51"/>
      <c r="D1082" s="335" t="s">
        <v>17979</v>
      </c>
      <c r="E1082" s="343"/>
      <c r="F1082" s="343"/>
      <c r="G1082" s="343"/>
      <c r="H1082" s="343"/>
      <c r="I1082" s="343"/>
      <c r="J1082" s="343">
        <v>1.6</v>
      </c>
      <c r="K1082" s="343">
        <v>1.6</v>
      </c>
      <c r="L1082" s="306"/>
    </row>
    <row r="1083">
      <c r="A1083" s="83" t="s">
        <v>17986</v>
      </c>
      <c r="B1083" s="51">
        <v>70.0</v>
      </c>
      <c r="C1083" s="51"/>
      <c r="D1083" s="335" t="s">
        <v>17990</v>
      </c>
      <c r="E1083" s="343"/>
      <c r="F1083" s="343"/>
      <c r="G1083" s="343"/>
      <c r="H1083" s="343"/>
      <c r="I1083" s="343"/>
      <c r="J1083" s="343">
        <v>1.6</v>
      </c>
      <c r="K1083" s="343">
        <v>1.6</v>
      </c>
      <c r="L1083" s="306"/>
    </row>
    <row r="1084">
      <c r="A1084" s="83" t="s">
        <v>17996</v>
      </c>
      <c r="B1084" s="51">
        <v>70.0</v>
      </c>
      <c r="C1084" s="51"/>
      <c r="D1084" s="335" t="s">
        <v>17998</v>
      </c>
      <c r="E1084" s="343"/>
      <c r="F1084" s="343"/>
      <c r="G1084" s="343"/>
      <c r="H1084" s="343"/>
      <c r="I1084" s="343"/>
      <c r="J1084" s="343">
        <v>1.6</v>
      </c>
      <c r="K1084" s="343">
        <v>1.6</v>
      </c>
      <c r="L1084" s="306"/>
    </row>
    <row r="1085">
      <c r="A1085" s="83" t="s">
        <v>18002</v>
      </c>
      <c r="B1085" s="51">
        <v>70.0</v>
      </c>
      <c r="C1085" s="51"/>
      <c r="D1085" s="335" t="s">
        <v>18006</v>
      </c>
      <c r="E1085" s="343"/>
      <c r="F1085" s="343"/>
      <c r="G1085" s="343"/>
      <c r="H1085" s="343"/>
      <c r="I1085" s="343"/>
      <c r="J1085" s="343">
        <v>1.6</v>
      </c>
      <c r="K1085" s="343">
        <v>1.6</v>
      </c>
      <c r="L1085" s="306"/>
    </row>
    <row r="1086">
      <c r="A1086" s="83"/>
      <c r="B1086" s="51">
        <v>70.0</v>
      </c>
      <c r="C1086" s="51"/>
      <c r="D1086" s="335"/>
      <c r="E1086" s="343"/>
      <c r="F1086" s="343"/>
      <c r="G1086" s="343"/>
      <c r="H1086" s="343"/>
      <c r="I1086" s="343"/>
      <c r="J1086" s="343"/>
      <c r="K1086" s="343"/>
      <c r="L1086" s="306"/>
    </row>
    <row r="1087">
      <c r="A1087" s="83"/>
      <c r="B1087" s="51">
        <v>70.0</v>
      </c>
      <c r="C1087" s="51"/>
      <c r="D1087" s="379" t="s">
        <v>3590</v>
      </c>
      <c r="E1087" s="343">
        <v>4.0</v>
      </c>
      <c r="F1087" s="343"/>
      <c r="G1087" s="343"/>
      <c r="H1087" s="343">
        <v>7.2</v>
      </c>
      <c r="I1087" s="343"/>
      <c r="J1087" s="343">
        <v>14.4</v>
      </c>
      <c r="K1087" s="343">
        <v>25.6</v>
      </c>
      <c r="L1087" s="306"/>
    </row>
    <row r="1088">
      <c r="A1088" s="83"/>
      <c r="B1088" s="51"/>
      <c r="C1088" s="51"/>
      <c r="D1088" s="335"/>
      <c r="E1088" s="343"/>
      <c r="F1088" s="343"/>
      <c r="G1088" s="343"/>
      <c r="H1088" s="343"/>
      <c r="I1088" s="343"/>
      <c r="J1088" s="343"/>
      <c r="K1088" s="343"/>
      <c r="L1088" s="306"/>
    </row>
    <row r="1089">
      <c r="A1089" s="83" t="s">
        <v>18025</v>
      </c>
      <c r="B1089" s="51">
        <v>71.0</v>
      </c>
      <c r="C1089" s="51"/>
      <c r="D1089" s="335" t="s">
        <v>18027</v>
      </c>
      <c r="E1089" s="343">
        <v>2.0</v>
      </c>
      <c r="F1089" s="343"/>
      <c r="G1089" s="343"/>
      <c r="H1089" s="343"/>
      <c r="I1089" s="343"/>
      <c r="J1089" s="343"/>
      <c r="K1089" s="343">
        <v>2.0</v>
      </c>
      <c r="L1089" s="306"/>
    </row>
    <row r="1090">
      <c r="A1090" s="83" t="s">
        <v>18032</v>
      </c>
      <c r="B1090" s="51">
        <v>71.0</v>
      </c>
      <c r="C1090" s="51"/>
      <c r="D1090" s="335" t="s">
        <v>18034</v>
      </c>
      <c r="E1090" s="343">
        <v>2.0</v>
      </c>
      <c r="F1090" s="343"/>
      <c r="G1090" s="343"/>
      <c r="H1090" s="343"/>
      <c r="I1090" s="343"/>
      <c r="J1090" s="343"/>
      <c r="K1090" s="343">
        <v>2.0</v>
      </c>
      <c r="L1090" s="306"/>
    </row>
    <row r="1091">
      <c r="A1091" s="83" t="s">
        <v>18037</v>
      </c>
      <c r="B1091" s="51">
        <v>71.0</v>
      </c>
      <c r="C1091" s="51"/>
      <c r="D1091" s="335" t="s">
        <v>18039</v>
      </c>
      <c r="E1091" s="343">
        <v>2.0</v>
      </c>
      <c r="F1091" s="343"/>
      <c r="G1091" s="343"/>
      <c r="H1091" s="343"/>
      <c r="I1091" s="343"/>
      <c r="J1091" s="343"/>
      <c r="K1091" s="343">
        <v>2.0</v>
      </c>
      <c r="L1091" s="306"/>
    </row>
    <row r="1092">
      <c r="A1092" s="83" t="s">
        <v>18043</v>
      </c>
      <c r="B1092" s="51">
        <v>71.0</v>
      </c>
      <c r="C1092" s="51"/>
      <c r="D1092" s="335" t="s">
        <v>18046</v>
      </c>
      <c r="E1092" s="343">
        <v>3.2</v>
      </c>
      <c r="F1092" s="343"/>
      <c r="G1092" s="343"/>
      <c r="H1092" s="343"/>
      <c r="I1092" s="343"/>
      <c r="J1092" s="343"/>
      <c r="K1092" s="343">
        <v>3.2</v>
      </c>
      <c r="L1092" s="306"/>
    </row>
    <row r="1093">
      <c r="A1093" s="83" t="s">
        <v>18052</v>
      </c>
      <c r="B1093" s="51">
        <v>71.0</v>
      </c>
      <c r="C1093" s="51"/>
      <c r="D1093" s="335" t="s">
        <v>18053</v>
      </c>
      <c r="E1093" s="343">
        <v>3.2</v>
      </c>
      <c r="F1093" s="343"/>
      <c r="G1093" s="343"/>
      <c r="H1093" s="343"/>
      <c r="I1093" s="343"/>
      <c r="J1093" s="343"/>
      <c r="K1093" s="343">
        <v>3.2</v>
      </c>
      <c r="L1093" s="306"/>
    </row>
    <row r="1094">
      <c r="A1094" s="83" t="s">
        <v>18059</v>
      </c>
      <c r="B1094" s="51">
        <v>71.0</v>
      </c>
      <c r="C1094" s="51"/>
      <c r="D1094" s="335" t="s">
        <v>18060</v>
      </c>
      <c r="E1094" s="343"/>
      <c r="F1094" s="343"/>
      <c r="G1094" s="343"/>
      <c r="H1094" s="343">
        <v>1.2</v>
      </c>
      <c r="I1094" s="343"/>
      <c r="J1094" s="343"/>
      <c r="K1094" s="343">
        <v>1.2</v>
      </c>
      <c r="L1094" s="306"/>
    </row>
    <row r="1095">
      <c r="A1095" s="83" t="s">
        <v>18063</v>
      </c>
      <c r="B1095" s="51">
        <v>71.0</v>
      </c>
      <c r="C1095" s="51"/>
      <c r="D1095" s="335" t="s">
        <v>18066</v>
      </c>
      <c r="E1095" s="343"/>
      <c r="F1095" s="343"/>
      <c r="G1095" s="343"/>
      <c r="H1095" s="343">
        <v>1.2</v>
      </c>
      <c r="I1095" s="343"/>
      <c r="J1095" s="343"/>
      <c r="K1095" s="343">
        <v>1.2</v>
      </c>
      <c r="L1095" s="306"/>
    </row>
    <row r="1096">
      <c r="A1096" s="83" t="s">
        <v>18071</v>
      </c>
      <c r="B1096" s="51">
        <v>71.0</v>
      </c>
      <c r="C1096" s="51"/>
      <c r="D1096" s="335" t="s">
        <v>18074</v>
      </c>
      <c r="E1096" s="343"/>
      <c r="F1096" s="343"/>
      <c r="G1096" s="343"/>
      <c r="H1096" s="343">
        <v>1.2</v>
      </c>
      <c r="I1096" s="343"/>
      <c r="J1096" s="343"/>
      <c r="K1096" s="343">
        <v>1.2</v>
      </c>
      <c r="L1096" s="306"/>
    </row>
    <row r="1097">
      <c r="A1097" s="83" t="s">
        <v>18081</v>
      </c>
      <c r="B1097" s="51">
        <v>71.0</v>
      </c>
      <c r="C1097" s="51"/>
      <c r="D1097" s="335" t="s">
        <v>18082</v>
      </c>
      <c r="E1097" s="343"/>
      <c r="F1097" s="343"/>
      <c r="G1097" s="343"/>
      <c r="H1097" s="343">
        <v>1.2</v>
      </c>
      <c r="I1097" s="343"/>
      <c r="J1097" s="343"/>
      <c r="K1097" s="343">
        <v>1.2</v>
      </c>
      <c r="L1097" s="306"/>
    </row>
    <row r="1098">
      <c r="A1098" s="83" t="s">
        <v>18089</v>
      </c>
      <c r="B1098" s="51">
        <v>71.0</v>
      </c>
      <c r="C1098" s="51"/>
      <c r="D1098" s="335" t="s">
        <v>18090</v>
      </c>
      <c r="E1098" s="343"/>
      <c r="F1098" s="343"/>
      <c r="G1098" s="343"/>
      <c r="H1098" s="343">
        <v>1.2</v>
      </c>
      <c r="I1098" s="343"/>
      <c r="J1098" s="343"/>
      <c r="K1098" s="343">
        <v>1.2</v>
      </c>
      <c r="L1098" s="306"/>
    </row>
    <row r="1099">
      <c r="A1099" s="83" t="s">
        <v>18098</v>
      </c>
      <c r="B1099" s="51">
        <v>71.0</v>
      </c>
      <c r="C1099" s="51"/>
      <c r="D1099" s="335" t="s">
        <v>18099</v>
      </c>
      <c r="E1099" s="343"/>
      <c r="F1099" s="343"/>
      <c r="G1099" s="343"/>
      <c r="H1099" s="343">
        <v>1.2</v>
      </c>
      <c r="I1099" s="343"/>
      <c r="J1099" s="343"/>
      <c r="K1099" s="343">
        <v>1.2</v>
      </c>
      <c r="L1099" s="306"/>
    </row>
    <row r="1100">
      <c r="A1100" s="83" t="s">
        <v>18104</v>
      </c>
      <c r="B1100" s="51">
        <v>71.0</v>
      </c>
      <c r="C1100" s="51"/>
      <c r="D1100" s="335" t="s">
        <v>18107</v>
      </c>
      <c r="E1100" s="343"/>
      <c r="F1100" s="343"/>
      <c r="G1100" s="343"/>
      <c r="H1100" s="343">
        <v>1.2</v>
      </c>
      <c r="I1100" s="343"/>
      <c r="J1100" s="343"/>
      <c r="K1100" s="343">
        <v>1.2</v>
      </c>
      <c r="L1100" s="306"/>
    </row>
    <row r="1101" ht="15.75" customHeight="1">
      <c r="A1101" s="154"/>
      <c r="B1101" s="380"/>
      <c r="C1101" s="380"/>
      <c r="D1101" s="370"/>
      <c r="E1101" s="355"/>
      <c r="F1101" s="355"/>
      <c r="G1101" s="355"/>
      <c r="H1101" s="355"/>
      <c r="I1101" s="355"/>
      <c r="J1101" s="355"/>
      <c r="K1101" s="355"/>
      <c r="L1101" s="381"/>
    </row>
    <row r="1102" ht="15.75" customHeight="1">
      <c r="A1102" s="83"/>
      <c r="B1102" s="51"/>
      <c r="C1102" s="51"/>
      <c r="D1102" s="335"/>
      <c r="E1102" s="343"/>
      <c r="F1102" s="343"/>
      <c r="G1102" s="343"/>
      <c r="H1102" s="343"/>
      <c r="I1102" s="343"/>
      <c r="J1102" s="343"/>
      <c r="K1102" s="343"/>
      <c r="L1102" s="306"/>
    </row>
    <row r="1103">
      <c r="A1103" s="83" t="s">
        <v>18121</v>
      </c>
      <c r="B1103" s="51">
        <v>71.0</v>
      </c>
      <c r="C1103" s="51"/>
      <c r="D1103" s="335" t="s">
        <v>18124</v>
      </c>
      <c r="E1103" s="343"/>
      <c r="F1103" s="343"/>
      <c r="G1103" s="343"/>
      <c r="H1103" s="343">
        <v>1.2</v>
      </c>
      <c r="I1103" s="343"/>
      <c r="J1103" s="343"/>
      <c r="K1103" s="343">
        <v>1.2</v>
      </c>
      <c r="L1103" s="306"/>
    </row>
    <row r="1104">
      <c r="A1104" s="83" t="s">
        <v>18129</v>
      </c>
      <c r="B1104" s="51">
        <v>71.0</v>
      </c>
      <c r="C1104" s="51"/>
      <c r="D1104" s="335" t="s">
        <v>18131</v>
      </c>
      <c r="E1104" s="343"/>
      <c r="F1104" s="343"/>
      <c r="G1104" s="343"/>
      <c r="H1104" s="343">
        <v>1.2</v>
      </c>
      <c r="I1104" s="343"/>
      <c r="J1104" s="343"/>
      <c r="K1104" s="343">
        <v>1.2</v>
      </c>
      <c r="L1104" s="306"/>
    </row>
    <row r="1105">
      <c r="A1105" s="83" t="s">
        <v>18135</v>
      </c>
      <c r="B1105" s="51">
        <v>71.0</v>
      </c>
      <c r="C1105" s="51"/>
      <c r="D1105" s="335" t="s">
        <v>18139</v>
      </c>
      <c r="E1105" s="343"/>
      <c r="F1105" s="343"/>
      <c r="G1105" s="343"/>
      <c r="H1105" s="343"/>
      <c r="I1105" s="343"/>
      <c r="J1105" s="343">
        <v>2.8</v>
      </c>
      <c r="K1105" s="343">
        <v>2.8</v>
      </c>
      <c r="L1105" s="306"/>
    </row>
    <row r="1106">
      <c r="A1106" s="83"/>
      <c r="B1106" s="51">
        <v>71.0</v>
      </c>
      <c r="C1106" s="51"/>
      <c r="D1106" s="335"/>
      <c r="E1106" s="343"/>
      <c r="F1106" s="343"/>
      <c r="G1106" s="343"/>
      <c r="H1106" s="343"/>
      <c r="I1106" s="343"/>
      <c r="J1106" s="343"/>
      <c r="K1106" s="343"/>
      <c r="L1106" s="306"/>
    </row>
    <row r="1107">
      <c r="A1107" s="83"/>
      <c r="B1107" s="51">
        <v>71.0</v>
      </c>
      <c r="C1107" s="51"/>
      <c r="D1107" s="379" t="s">
        <v>3590</v>
      </c>
      <c r="E1107" s="343">
        <v>12.4</v>
      </c>
      <c r="F1107" s="343"/>
      <c r="G1107" s="343"/>
      <c r="H1107" s="343">
        <v>10.8</v>
      </c>
      <c r="I1107" s="343"/>
      <c r="J1107" s="343">
        <v>2.8</v>
      </c>
      <c r="K1107" s="343">
        <v>26.0</v>
      </c>
      <c r="L1107" s="306"/>
    </row>
    <row r="1108">
      <c r="A1108" s="83"/>
      <c r="B1108" s="51"/>
      <c r="C1108" s="51"/>
      <c r="D1108" s="335"/>
      <c r="E1108" s="343"/>
      <c r="F1108" s="343"/>
      <c r="G1108" s="343"/>
      <c r="H1108" s="343"/>
      <c r="I1108" s="343"/>
      <c r="J1108" s="343"/>
      <c r="K1108" s="343"/>
      <c r="L1108" s="306"/>
    </row>
    <row r="1109">
      <c r="A1109" s="83" t="s">
        <v>18152</v>
      </c>
      <c r="B1109" s="51">
        <v>72.0</v>
      </c>
      <c r="C1109" s="51"/>
      <c r="D1109" s="335" t="s">
        <v>18154</v>
      </c>
      <c r="E1109" s="343">
        <v>2.0</v>
      </c>
      <c r="F1109" s="343"/>
      <c r="G1109" s="343"/>
      <c r="H1109" s="343"/>
      <c r="I1109" s="343"/>
      <c r="J1109" s="343"/>
      <c r="K1109" s="343">
        <v>2.0</v>
      </c>
      <c r="L1109" s="306"/>
    </row>
    <row r="1110">
      <c r="A1110" s="83" t="s">
        <v>18157</v>
      </c>
      <c r="B1110" s="51">
        <v>72.0</v>
      </c>
      <c r="C1110" s="51"/>
      <c r="D1110" s="335" t="s">
        <v>18158</v>
      </c>
      <c r="E1110" s="343">
        <v>2.0</v>
      </c>
      <c r="F1110" s="343"/>
      <c r="G1110" s="343"/>
      <c r="H1110" s="343"/>
      <c r="I1110" s="343"/>
      <c r="J1110" s="343"/>
      <c r="K1110" s="343">
        <v>2.0</v>
      </c>
      <c r="L1110" s="306"/>
    </row>
    <row r="1111">
      <c r="A1111" s="83" t="s">
        <v>18160</v>
      </c>
      <c r="B1111" s="51">
        <v>72.0</v>
      </c>
      <c r="C1111" s="51"/>
      <c r="D1111" s="335" t="s">
        <v>18162</v>
      </c>
      <c r="E1111" s="343">
        <v>2.0</v>
      </c>
      <c r="F1111" s="343"/>
      <c r="G1111" s="343"/>
      <c r="H1111" s="343"/>
      <c r="I1111" s="343"/>
      <c r="J1111" s="343"/>
      <c r="K1111" s="343">
        <v>2.0</v>
      </c>
      <c r="L1111" s="306"/>
    </row>
    <row r="1112">
      <c r="A1112" s="83" t="s">
        <v>18168</v>
      </c>
      <c r="B1112" s="51">
        <v>72.0</v>
      </c>
      <c r="C1112" s="51"/>
      <c r="D1112" s="335" t="s">
        <v>18171</v>
      </c>
      <c r="E1112" s="343">
        <v>2.0</v>
      </c>
      <c r="F1112" s="343"/>
      <c r="G1112" s="343"/>
      <c r="H1112" s="343"/>
      <c r="I1112" s="343"/>
      <c r="J1112" s="343"/>
      <c r="K1112" s="343">
        <v>2.0</v>
      </c>
      <c r="L1112" s="306"/>
    </row>
    <row r="1113">
      <c r="A1113" s="83" t="s">
        <v>18175</v>
      </c>
      <c r="B1113" s="51">
        <v>72.0</v>
      </c>
      <c r="C1113" s="51"/>
      <c r="D1113" s="335" t="s">
        <v>18178</v>
      </c>
      <c r="E1113" s="343">
        <v>2.0</v>
      </c>
      <c r="F1113" s="343"/>
      <c r="G1113" s="343"/>
      <c r="H1113" s="343"/>
      <c r="I1113" s="343"/>
      <c r="J1113" s="343"/>
      <c r="K1113" s="343">
        <v>2.0</v>
      </c>
      <c r="L1113" s="306"/>
    </row>
    <row r="1114">
      <c r="A1114" s="83" t="s">
        <v>18183</v>
      </c>
      <c r="B1114" s="51">
        <v>72.0</v>
      </c>
      <c r="C1114" s="51"/>
      <c r="D1114" s="335" t="s">
        <v>18186</v>
      </c>
      <c r="E1114" s="343">
        <v>2.0</v>
      </c>
      <c r="F1114" s="343"/>
      <c r="G1114" s="343"/>
      <c r="H1114" s="343"/>
      <c r="I1114" s="343"/>
      <c r="J1114" s="343"/>
      <c r="K1114" s="343">
        <v>2.0</v>
      </c>
      <c r="L1114" s="306"/>
    </row>
    <row r="1115">
      <c r="A1115" s="83" t="s">
        <v>18192</v>
      </c>
      <c r="B1115" s="51">
        <v>72.0</v>
      </c>
      <c r="C1115" s="51"/>
      <c r="D1115" s="335" t="s">
        <v>18193</v>
      </c>
      <c r="E1115" s="343"/>
      <c r="F1115" s="343"/>
      <c r="G1115" s="343"/>
      <c r="H1115" s="343">
        <v>0.8</v>
      </c>
      <c r="I1115" s="343"/>
      <c r="J1115" s="343"/>
      <c r="K1115" s="343">
        <v>0.8</v>
      </c>
      <c r="L1115" s="306"/>
    </row>
    <row r="1116">
      <c r="A1116" s="83" t="s">
        <v>18200</v>
      </c>
      <c r="B1116" s="51">
        <v>72.0</v>
      </c>
      <c r="C1116" s="51"/>
      <c r="D1116" s="335" t="s">
        <v>18201</v>
      </c>
      <c r="E1116" s="343"/>
      <c r="F1116" s="343"/>
      <c r="G1116" s="343"/>
      <c r="H1116" s="343"/>
      <c r="I1116" s="343"/>
      <c r="J1116" s="343">
        <v>2.0</v>
      </c>
      <c r="K1116" s="343">
        <v>2.0</v>
      </c>
      <c r="L1116" s="306"/>
    </row>
    <row r="1117">
      <c r="A1117" s="83" t="s">
        <v>18208</v>
      </c>
      <c r="B1117" s="51">
        <v>72.0</v>
      </c>
      <c r="C1117" s="51"/>
      <c r="D1117" s="335" t="s">
        <v>18210</v>
      </c>
      <c r="E1117" s="343"/>
      <c r="F1117" s="343"/>
      <c r="G1117" s="343"/>
      <c r="H1117" s="343"/>
      <c r="I1117" s="343"/>
      <c r="J1117" s="343">
        <v>2.8</v>
      </c>
      <c r="K1117" s="343">
        <v>2.8</v>
      </c>
      <c r="L1117" s="306"/>
    </row>
    <row r="1118">
      <c r="A1118" s="83" t="s">
        <v>18217</v>
      </c>
      <c r="B1118" s="51">
        <v>72.0</v>
      </c>
      <c r="C1118" s="51"/>
      <c r="D1118" s="335" t="s">
        <v>18219</v>
      </c>
      <c r="E1118" s="343"/>
      <c r="F1118" s="343"/>
      <c r="G1118" s="343"/>
      <c r="H1118" s="343"/>
      <c r="I1118" s="343"/>
      <c r="J1118" s="343">
        <v>3.2</v>
      </c>
      <c r="K1118" s="343">
        <v>3.2</v>
      </c>
      <c r="L1118" s="306"/>
    </row>
    <row r="1119">
      <c r="A1119" s="83" t="s">
        <v>18223</v>
      </c>
      <c r="B1119" s="51">
        <v>72.0</v>
      </c>
      <c r="C1119" s="51"/>
      <c r="D1119" s="335" t="s">
        <v>18226</v>
      </c>
      <c r="E1119" s="343"/>
      <c r="F1119" s="343"/>
      <c r="G1119" s="343"/>
      <c r="H1119" s="343"/>
      <c r="I1119" s="343"/>
      <c r="J1119" s="343">
        <v>2.8</v>
      </c>
      <c r="K1119" s="343">
        <v>2.8</v>
      </c>
      <c r="L1119" s="306"/>
    </row>
    <row r="1120">
      <c r="A1120" s="83" t="s">
        <v>18231</v>
      </c>
      <c r="B1120" s="51">
        <v>72.0</v>
      </c>
      <c r="C1120" s="51"/>
      <c r="D1120" s="335" t="s">
        <v>18234</v>
      </c>
      <c r="E1120" s="343"/>
      <c r="F1120" s="343"/>
      <c r="G1120" s="343"/>
      <c r="H1120" s="343"/>
      <c r="I1120" s="343"/>
      <c r="J1120" s="343">
        <v>2.8</v>
      </c>
      <c r="K1120" s="343">
        <v>2.8</v>
      </c>
      <c r="L1120" s="306"/>
    </row>
    <row r="1121">
      <c r="A1121" s="83" t="s">
        <v>18240</v>
      </c>
      <c r="B1121" s="51">
        <v>72.0</v>
      </c>
      <c r="C1121" s="51"/>
      <c r="D1121" s="335" t="s">
        <v>18242</v>
      </c>
      <c r="E1121" s="343"/>
      <c r="F1121" s="343"/>
      <c r="G1121" s="343"/>
      <c r="H1121" s="343"/>
      <c r="I1121" s="343"/>
      <c r="J1121" s="343">
        <v>2.8</v>
      </c>
      <c r="K1121" s="343">
        <v>2.8</v>
      </c>
      <c r="L1121" s="306"/>
    </row>
    <row r="1122">
      <c r="A1122" s="83" t="s">
        <v>18249</v>
      </c>
      <c r="B1122" s="51">
        <v>72.0</v>
      </c>
      <c r="C1122" s="51"/>
      <c r="D1122" s="335" t="s">
        <v>18251</v>
      </c>
      <c r="E1122" s="343"/>
      <c r="F1122" s="343"/>
      <c r="G1122" s="343"/>
      <c r="H1122" s="343"/>
      <c r="I1122" s="343"/>
      <c r="J1122" s="343">
        <v>4.8</v>
      </c>
      <c r="K1122" s="343">
        <v>4.8</v>
      </c>
      <c r="L1122" s="306"/>
    </row>
    <row r="1123">
      <c r="A1123" s="83"/>
      <c r="B1123" s="51">
        <v>72.0</v>
      </c>
      <c r="C1123" s="51"/>
      <c r="D1123" s="335"/>
      <c r="E1123" s="343"/>
      <c r="F1123" s="343"/>
      <c r="G1123" s="343"/>
      <c r="H1123" s="343"/>
      <c r="I1123" s="343"/>
      <c r="J1123" s="343"/>
      <c r="K1123" s="343"/>
      <c r="L1123" s="306"/>
    </row>
    <row r="1124">
      <c r="A1124" s="83"/>
      <c r="B1124" s="51">
        <v>72.0</v>
      </c>
      <c r="C1124" s="51"/>
      <c r="D1124" s="379" t="s">
        <v>3590</v>
      </c>
      <c r="E1124" s="343">
        <v>12.0</v>
      </c>
      <c r="F1124" s="343"/>
      <c r="G1124" s="343"/>
      <c r="H1124" s="343">
        <v>0.8</v>
      </c>
      <c r="I1124" s="343"/>
      <c r="J1124" s="343">
        <v>21.2</v>
      </c>
      <c r="K1124" s="343">
        <v>34.0</v>
      </c>
      <c r="L1124" s="306"/>
    </row>
    <row r="1125">
      <c r="A1125" s="83"/>
      <c r="B1125" s="51"/>
      <c r="C1125" s="51"/>
      <c r="D1125" s="335"/>
      <c r="E1125" s="343"/>
      <c r="F1125" s="343"/>
      <c r="G1125" s="343"/>
      <c r="H1125" s="343"/>
      <c r="I1125" s="343"/>
      <c r="J1125" s="343"/>
      <c r="K1125" s="343"/>
      <c r="L1125" s="306"/>
    </row>
    <row r="1126">
      <c r="A1126" s="83"/>
      <c r="B1126" s="51"/>
      <c r="C1126" s="51"/>
      <c r="D1126" s="379" t="s">
        <v>10666</v>
      </c>
      <c r="E1126" s="343">
        <v>40.4</v>
      </c>
      <c r="F1126" s="343"/>
      <c r="G1126" s="343">
        <v>2.0</v>
      </c>
      <c r="H1126" s="343">
        <v>26.8</v>
      </c>
      <c r="I1126" s="343"/>
      <c r="J1126" s="343">
        <v>41.6</v>
      </c>
      <c r="K1126" s="343">
        <v>110.8</v>
      </c>
      <c r="L1126" s="306"/>
    </row>
    <row r="1127" ht="15.75" customHeight="1">
      <c r="A1127" s="154"/>
      <c r="B1127" s="380"/>
      <c r="C1127" s="380"/>
      <c r="D1127" s="370"/>
      <c r="E1127" s="355"/>
      <c r="F1127" s="355"/>
      <c r="G1127" s="355"/>
      <c r="H1127" s="355"/>
      <c r="I1127" s="355"/>
      <c r="J1127" s="355"/>
      <c r="K1127" s="355"/>
      <c r="L1127" s="381"/>
    </row>
    <row r="1128" ht="15.75" customHeight="1">
      <c r="A1128" s="83"/>
      <c r="B1128" s="51"/>
      <c r="C1128" s="51"/>
      <c r="D1128" s="335"/>
      <c r="E1128" s="343"/>
      <c r="F1128" s="343"/>
      <c r="G1128" s="343"/>
      <c r="H1128" s="343"/>
      <c r="I1128" s="343"/>
      <c r="J1128" s="343"/>
      <c r="K1128" s="343"/>
      <c r="L1128" s="306"/>
    </row>
    <row r="1129">
      <c r="A1129" s="83"/>
      <c r="B1129" s="51"/>
      <c r="C1129" s="51"/>
      <c r="D1129" s="335" t="s">
        <v>10684</v>
      </c>
      <c r="E1129" s="343"/>
      <c r="F1129" s="343"/>
      <c r="G1129" s="343"/>
      <c r="H1129" s="343"/>
      <c r="I1129" s="343"/>
      <c r="J1129" s="343"/>
      <c r="K1129" s="343"/>
      <c r="L1129" s="306"/>
    </row>
    <row r="1130">
      <c r="A1130" s="83"/>
      <c r="B1130" s="51"/>
      <c r="C1130" s="51"/>
      <c r="D1130" s="335"/>
      <c r="E1130" s="343"/>
      <c r="F1130" s="343"/>
      <c r="G1130" s="343"/>
      <c r="H1130" s="343"/>
      <c r="I1130" s="343"/>
      <c r="J1130" s="343"/>
      <c r="K1130" s="343"/>
      <c r="L1130" s="306"/>
    </row>
    <row r="1131">
      <c r="A1131" s="83" t="s">
        <v>18299</v>
      </c>
      <c r="B1131" s="51">
        <v>69.0</v>
      </c>
      <c r="C1131" s="51"/>
      <c r="D1131" s="335" t="s">
        <v>18301</v>
      </c>
      <c r="E1131" s="343"/>
      <c r="F1131" s="343">
        <v>4.0</v>
      </c>
      <c r="G1131" s="343"/>
      <c r="H1131" s="343"/>
      <c r="I1131" s="343"/>
      <c r="J1131" s="343"/>
      <c r="K1131" s="343">
        <v>4.0</v>
      </c>
      <c r="L1131" s="306"/>
    </row>
    <row r="1132">
      <c r="A1132" s="83" t="s">
        <v>18306</v>
      </c>
      <c r="B1132" s="51">
        <v>69.0</v>
      </c>
      <c r="C1132" s="51"/>
      <c r="D1132" s="335" t="s">
        <v>18307</v>
      </c>
      <c r="E1132" s="343"/>
      <c r="F1132" s="343">
        <v>4.0</v>
      </c>
      <c r="G1132" s="343"/>
      <c r="H1132" s="343"/>
      <c r="I1132" s="343"/>
      <c r="J1132" s="343"/>
      <c r="K1132" s="343">
        <v>4.0</v>
      </c>
      <c r="L1132" s="306"/>
    </row>
    <row r="1133">
      <c r="A1133" s="83" t="s">
        <v>18313</v>
      </c>
      <c r="B1133" s="51">
        <v>69.0</v>
      </c>
      <c r="C1133" s="51"/>
      <c r="D1133" s="335" t="s">
        <v>18315</v>
      </c>
      <c r="E1133" s="343"/>
      <c r="F1133" s="343">
        <v>4.0</v>
      </c>
      <c r="G1133" s="343"/>
      <c r="H1133" s="343"/>
      <c r="I1133" s="343"/>
      <c r="J1133" s="343"/>
      <c r="K1133" s="343">
        <v>4.0</v>
      </c>
      <c r="L1133" s="306"/>
    </row>
    <row r="1134">
      <c r="A1134" s="83" t="s">
        <v>18324</v>
      </c>
      <c r="B1134" s="51">
        <v>69.0</v>
      </c>
      <c r="C1134" s="51"/>
      <c r="D1134" s="335" t="s">
        <v>18326</v>
      </c>
      <c r="E1134" s="343"/>
      <c r="F1134" s="343"/>
      <c r="G1134" s="343"/>
      <c r="H1134" s="343">
        <v>4.0</v>
      </c>
      <c r="I1134" s="343"/>
      <c r="J1134" s="343"/>
      <c r="K1134" s="343">
        <v>4.0</v>
      </c>
      <c r="L1134" s="306"/>
    </row>
    <row r="1135">
      <c r="A1135" s="83"/>
      <c r="B1135" s="51">
        <v>69.0</v>
      </c>
      <c r="C1135" s="51"/>
      <c r="D1135" s="335"/>
      <c r="E1135" s="343"/>
      <c r="F1135" s="343"/>
      <c r="G1135" s="343"/>
      <c r="H1135" s="343"/>
      <c r="I1135" s="343"/>
      <c r="J1135" s="343"/>
      <c r="K1135" s="343"/>
      <c r="L1135" s="306"/>
    </row>
    <row r="1136">
      <c r="A1136" s="83"/>
      <c r="B1136" s="51">
        <v>69.0</v>
      </c>
      <c r="C1136" s="51"/>
      <c r="D1136" s="379" t="s">
        <v>3590</v>
      </c>
      <c r="E1136" s="343"/>
      <c r="F1136" s="343">
        <v>12.0</v>
      </c>
      <c r="G1136" s="343"/>
      <c r="H1136" s="343">
        <v>4.0</v>
      </c>
      <c r="I1136" s="343"/>
      <c r="J1136" s="343"/>
      <c r="K1136" s="343">
        <v>16.0</v>
      </c>
      <c r="L1136" s="306"/>
    </row>
    <row r="1137">
      <c r="A1137" s="83"/>
      <c r="B1137" s="51"/>
      <c r="C1137" s="51"/>
      <c r="D1137" s="335"/>
      <c r="E1137" s="343"/>
      <c r="F1137" s="343"/>
      <c r="G1137" s="343"/>
      <c r="H1137" s="343"/>
      <c r="I1137" s="343"/>
      <c r="J1137" s="343"/>
      <c r="K1137" s="343"/>
      <c r="L1137" s="306"/>
    </row>
    <row r="1138">
      <c r="A1138" s="83" t="s">
        <v>18351</v>
      </c>
      <c r="B1138" s="51">
        <v>73.0</v>
      </c>
      <c r="C1138" s="51"/>
      <c r="D1138" s="335" t="s">
        <v>18354</v>
      </c>
      <c r="E1138" s="343">
        <v>10.0</v>
      </c>
      <c r="F1138" s="343"/>
      <c r="G1138" s="343"/>
      <c r="H1138" s="343"/>
      <c r="I1138" s="343"/>
      <c r="J1138" s="343"/>
      <c r="K1138" s="343">
        <v>10.0</v>
      </c>
      <c r="L1138" s="306"/>
    </row>
    <row r="1139">
      <c r="A1139" s="83" t="s">
        <v>18364</v>
      </c>
      <c r="B1139" s="51">
        <v>73.0</v>
      </c>
      <c r="C1139" s="51"/>
      <c r="D1139" s="335" t="s">
        <v>18365</v>
      </c>
      <c r="E1139" s="343"/>
      <c r="F1139" s="343">
        <v>2.0</v>
      </c>
      <c r="G1139" s="343"/>
      <c r="H1139" s="343"/>
      <c r="I1139" s="343"/>
      <c r="J1139" s="343"/>
      <c r="K1139" s="343">
        <v>2.0</v>
      </c>
      <c r="L1139" s="306"/>
    </row>
    <row r="1140">
      <c r="A1140" s="83" t="s">
        <v>18372</v>
      </c>
      <c r="B1140" s="51">
        <v>73.0</v>
      </c>
      <c r="C1140" s="51"/>
      <c r="D1140" s="335" t="s">
        <v>18373</v>
      </c>
      <c r="E1140" s="343"/>
      <c r="F1140" s="343">
        <v>4.0</v>
      </c>
      <c r="G1140" s="343"/>
      <c r="H1140" s="343"/>
      <c r="I1140" s="343"/>
      <c r="J1140" s="343"/>
      <c r="K1140" s="343">
        <v>4.0</v>
      </c>
      <c r="L1140" s="306"/>
    </row>
    <row r="1141">
      <c r="A1141" s="83" t="s">
        <v>18381</v>
      </c>
      <c r="B1141" s="51">
        <v>73.0</v>
      </c>
      <c r="C1141" s="51"/>
      <c r="D1141" s="335" t="s">
        <v>18383</v>
      </c>
      <c r="E1141" s="343"/>
      <c r="F1141" s="343"/>
      <c r="G1141" s="343"/>
      <c r="H1141" s="343">
        <v>4.0</v>
      </c>
      <c r="I1141" s="343"/>
      <c r="J1141" s="343"/>
      <c r="K1141" s="343">
        <v>4.0</v>
      </c>
      <c r="L1141" s="306"/>
    </row>
    <row r="1142">
      <c r="A1142" s="83" t="s">
        <v>18389</v>
      </c>
      <c r="B1142" s="51">
        <v>73.0</v>
      </c>
      <c r="C1142" s="51"/>
      <c r="D1142" s="335" t="s">
        <v>18392</v>
      </c>
      <c r="E1142" s="343"/>
      <c r="F1142" s="343"/>
      <c r="G1142" s="343"/>
      <c r="H1142" s="343"/>
      <c r="I1142" s="343"/>
      <c r="J1142" s="343">
        <v>4.0</v>
      </c>
      <c r="K1142" s="343">
        <v>4.0</v>
      </c>
      <c r="L1142" s="306"/>
    </row>
    <row r="1143">
      <c r="A1143" s="83" t="s">
        <v>18400</v>
      </c>
      <c r="B1143" s="51">
        <v>73.0</v>
      </c>
      <c r="C1143" s="51"/>
      <c r="D1143" s="335" t="s">
        <v>18403</v>
      </c>
      <c r="E1143" s="343"/>
      <c r="F1143" s="343"/>
      <c r="G1143" s="343"/>
      <c r="H1143" s="343"/>
      <c r="I1143" s="343"/>
      <c r="J1143" s="343">
        <v>2.0</v>
      </c>
      <c r="K1143" s="343">
        <v>2.0</v>
      </c>
      <c r="L1143" s="306"/>
    </row>
    <row r="1144">
      <c r="A1144" s="83"/>
      <c r="B1144" s="51">
        <v>73.0</v>
      </c>
      <c r="C1144" s="51"/>
      <c r="D1144" s="335"/>
      <c r="E1144" s="343"/>
      <c r="F1144" s="343"/>
      <c r="G1144" s="343"/>
      <c r="H1144" s="343"/>
      <c r="I1144" s="343"/>
      <c r="J1144" s="343"/>
      <c r="K1144" s="343"/>
      <c r="L1144" s="306"/>
    </row>
    <row r="1145">
      <c r="A1145" s="83"/>
      <c r="B1145" s="51">
        <v>73.0</v>
      </c>
      <c r="C1145" s="51"/>
      <c r="D1145" s="379" t="s">
        <v>3590</v>
      </c>
      <c r="E1145" s="343">
        <v>10.0</v>
      </c>
      <c r="F1145" s="343">
        <v>6.0</v>
      </c>
      <c r="G1145" s="343"/>
      <c r="H1145" s="343">
        <v>4.0</v>
      </c>
      <c r="I1145" s="343"/>
      <c r="J1145" s="343">
        <v>6.0</v>
      </c>
      <c r="K1145" s="343">
        <v>26.0</v>
      </c>
      <c r="L1145" s="306"/>
    </row>
    <row r="1146">
      <c r="A1146" s="83"/>
      <c r="B1146" s="51"/>
      <c r="C1146" s="51"/>
      <c r="D1146" s="335"/>
      <c r="E1146" s="343"/>
      <c r="F1146" s="343"/>
      <c r="G1146" s="343"/>
      <c r="H1146" s="343"/>
      <c r="I1146" s="343"/>
      <c r="J1146" s="343"/>
      <c r="K1146" s="343"/>
      <c r="L1146" s="306"/>
    </row>
    <row r="1147">
      <c r="A1147" s="83" t="s">
        <v>18426</v>
      </c>
      <c r="B1147" s="51">
        <v>74.0</v>
      </c>
      <c r="C1147" s="51"/>
      <c r="D1147" s="335" t="s">
        <v>18428</v>
      </c>
      <c r="E1147" s="343">
        <v>2.4</v>
      </c>
      <c r="F1147" s="343"/>
      <c r="G1147" s="343"/>
      <c r="H1147" s="343"/>
      <c r="I1147" s="343"/>
      <c r="J1147" s="343"/>
      <c r="K1147" s="343">
        <v>2.4</v>
      </c>
      <c r="L1147" s="306"/>
    </row>
    <row r="1148">
      <c r="A1148" s="83" t="s">
        <v>18432</v>
      </c>
      <c r="B1148" s="51">
        <v>74.0</v>
      </c>
      <c r="C1148" s="51"/>
      <c r="D1148" s="335" t="s">
        <v>18434</v>
      </c>
      <c r="E1148" s="343"/>
      <c r="F1148" s="343">
        <v>4.0</v>
      </c>
      <c r="G1148" s="343"/>
      <c r="H1148" s="343"/>
      <c r="I1148" s="343"/>
      <c r="J1148" s="343"/>
      <c r="K1148" s="343">
        <v>4.0</v>
      </c>
      <c r="L1148" s="306"/>
    </row>
    <row r="1149">
      <c r="A1149" s="83" t="s">
        <v>18440</v>
      </c>
      <c r="B1149" s="51">
        <v>74.0</v>
      </c>
      <c r="C1149" s="51"/>
      <c r="D1149" s="335" t="s">
        <v>18442</v>
      </c>
      <c r="E1149" s="343"/>
      <c r="F1149" s="343">
        <v>4.0</v>
      </c>
      <c r="G1149" s="343"/>
      <c r="H1149" s="343"/>
      <c r="I1149" s="343"/>
      <c r="J1149" s="343"/>
      <c r="K1149" s="343">
        <v>4.0</v>
      </c>
      <c r="L1149" s="306"/>
    </row>
    <row r="1150">
      <c r="A1150" s="83" t="s">
        <v>18446</v>
      </c>
      <c r="B1150" s="51">
        <v>74.0</v>
      </c>
      <c r="C1150" s="51"/>
      <c r="D1150" s="335" t="s">
        <v>18450</v>
      </c>
      <c r="E1150" s="343"/>
      <c r="F1150" s="343">
        <v>4.0</v>
      </c>
      <c r="G1150" s="343"/>
      <c r="H1150" s="343"/>
      <c r="I1150" s="343"/>
      <c r="J1150" s="343"/>
      <c r="K1150" s="343">
        <v>4.0</v>
      </c>
      <c r="L1150" s="306"/>
    </row>
    <row r="1151">
      <c r="A1151" s="83" t="s">
        <v>18454</v>
      </c>
      <c r="B1151" s="51">
        <v>74.0</v>
      </c>
      <c r="C1151" s="51"/>
      <c r="D1151" s="335" t="s">
        <v>18457</v>
      </c>
      <c r="E1151" s="343"/>
      <c r="F1151" s="343"/>
      <c r="G1151" s="343">
        <v>4.0</v>
      </c>
      <c r="H1151" s="343"/>
      <c r="I1151" s="343"/>
      <c r="J1151" s="343"/>
      <c r="K1151" s="343">
        <v>4.0</v>
      </c>
      <c r="L1151" s="306"/>
    </row>
    <row r="1152">
      <c r="A1152" s="83" t="s">
        <v>18464</v>
      </c>
      <c r="B1152" s="51">
        <v>74.0</v>
      </c>
      <c r="C1152" s="51"/>
      <c r="D1152" s="335" t="s">
        <v>18466</v>
      </c>
      <c r="E1152" s="343"/>
      <c r="F1152" s="343"/>
      <c r="G1152" s="343"/>
      <c r="H1152" s="343"/>
      <c r="I1152" s="343">
        <v>6.0</v>
      </c>
      <c r="J1152" s="343"/>
      <c r="K1152" s="343">
        <v>6.0</v>
      </c>
      <c r="L1152" s="306"/>
    </row>
    <row r="1153">
      <c r="A1153" s="83" t="s">
        <v>18471</v>
      </c>
      <c r="B1153" s="51">
        <v>74.0</v>
      </c>
      <c r="C1153" s="51"/>
      <c r="D1153" s="335" t="s">
        <v>18473</v>
      </c>
      <c r="E1153" s="343"/>
      <c r="F1153" s="343"/>
      <c r="G1153" s="343"/>
      <c r="H1153" s="343"/>
      <c r="I1153" s="343"/>
      <c r="J1153" s="343">
        <v>1.6</v>
      </c>
      <c r="K1153" s="343">
        <v>1.6</v>
      </c>
      <c r="L1153" s="306"/>
    </row>
    <row r="1154">
      <c r="A1154" s="83" t="s">
        <v>18479</v>
      </c>
      <c r="B1154" s="51">
        <v>74.0</v>
      </c>
      <c r="C1154" s="51"/>
      <c r="D1154" s="335" t="s">
        <v>18482</v>
      </c>
      <c r="E1154" s="343"/>
      <c r="F1154" s="343"/>
      <c r="G1154" s="343"/>
      <c r="H1154" s="343"/>
      <c r="I1154" s="343"/>
      <c r="J1154" s="343">
        <v>1.6</v>
      </c>
      <c r="K1154" s="343">
        <v>1.6</v>
      </c>
      <c r="L1154" s="306"/>
    </row>
    <row r="1155">
      <c r="A1155" s="83"/>
      <c r="B1155" s="51">
        <v>74.0</v>
      </c>
      <c r="C1155" s="51"/>
      <c r="D1155" s="335"/>
      <c r="E1155" s="343"/>
      <c r="F1155" s="343"/>
      <c r="G1155" s="343"/>
      <c r="H1155" s="343"/>
      <c r="I1155" s="343"/>
      <c r="J1155" s="343"/>
      <c r="K1155" s="343"/>
      <c r="L1155" s="306"/>
    </row>
    <row r="1156">
      <c r="A1156" s="83"/>
      <c r="B1156" s="51">
        <v>74.0</v>
      </c>
      <c r="C1156" s="51"/>
      <c r="D1156" s="379" t="s">
        <v>3590</v>
      </c>
      <c r="E1156" s="343">
        <v>2.4</v>
      </c>
      <c r="F1156" s="343">
        <v>12.0</v>
      </c>
      <c r="G1156" s="343">
        <v>4.0</v>
      </c>
      <c r="H1156" s="343"/>
      <c r="I1156" s="343">
        <v>6.0</v>
      </c>
      <c r="J1156" s="343">
        <v>3.2</v>
      </c>
      <c r="K1156" s="343">
        <v>27.6</v>
      </c>
      <c r="L1156" s="306"/>
    </row>
    <row r="1157" ht="15.75" customHeight="1">
      <c r="A1157" s="154"/>
      <c r="B1157" s="380"/>
      <c r="C1157" s="380"/>
      <c r="D1157" s="370"/>
      <c r="E1157" s="355"/>
      <c r="F1157" s="355"/>
      <c r="G1157" s="355"/>
      <c r="H1157" s="355"/>
      <c r="I1157" s="355"/>
      <c r="J1157" s="355"/>
      <c r="K1157" s="355"/>
      <c r="L1157" s="381"/>
    </row>
    <row r="1158" ht="15.75" customHeight="1">
      <c r="A1158" s="83"/>
      <c r="B1158" s="51"/>
      <c r="C1158" s="51"/>
      <c r="D1158" s="335"/>
      <c r="E1158" s="343"/>
      <c r="F1158" s="343"/>
      <c r="G1158" s="343"/>
      <c r="H1158" s="343"/>
      <c r="I1158" s="343"/>
      <c r="J1158" s="343"/>
      <c r="K1158" s="343"/>
      <c r="L1158" s="306"/>
    </row>
    <row r="1159">
      <c r="A1159" s="83" t="s">
        <v>18498</v>
      </c>
      <c r="B1159" s="51">
        <v>75.0</v>
      </c>
      <c r="C1159" s="51"/>
      <c r="D1159" s="335" t="s">
        <v>18499</v>
      </c>
      <c r="E1159" s="343">
        <v>6.0</v>
      </c>
      <c r="F1159" s="343"/>
      <c r="G1159" s="343"/>
      <c r="H1159" s="343"/>
      <c r="I1159" s="343"/>
      <c r="J1159" s="343"/>
      <c r="K1159" s="343">
        <v>6.0</v>
      </c>
      <c r="L1159" s="306"/>
    </row>
    <row r="1160">
      <c r="A1160" s="83" t="s">
        <v>18507</v>
      </c>
      <c r="B1160" s="51">
        <v>75.0</v>
      </c>
      <c r="C1160" s="51"/>
      <c r="D1160" s="335" t="s">
        <v>18509</v>
      </c>
      <c r="E1160" s="343">
        <v>4.0</v>
      </c>
      <c r="F1160" s="343"/>
      <c r="G1160" s="343"/>
      <c r="H1160" s="343"/>
      <c r="I1160" s="343"/>
      <c r="J1160" s="343"/>
      <c r="K1160" s="343">
        <v>4.0</v>
      </c>
      <c r="L1160" s="306"/>
    </row>
    <row r="1161">
      <c r="A1161" s="83" t="s">
        <v>18513</v>
      </c>
      <c r="B1161" s="51">
        <v>75.0</v>
      </c>
      <c r="C1161" s="51"/>
      <c r="D1161" s="335" t="s">
        <v>18515</v>
      </c>
      <c r="E1161" s="343">
        <v>2.0</v>
      </c>
      <c r="F1161" s="343"/>
      <c r="G1161" s="343"/>
      <c r="H1161" s="343"/>
      <c r="I1161" s="343"/>
      <c r="J1161" s="343"/>
      <c r="K1161" s="343">
        <v>2.0</v>
      </c>
      <c r="L1161" s="306"/>
    </row>
    <row r="1162">
      <c r="A1162" s="83" t="s">
        <v>18521</v>
      </c>
      <c r="B1162" s="51">
        <v>75.0</v>
      </c>
      <c r="C1162" s="51"/>
      <c r="D1162" s="335" t="s">
        <v>18524</v>
      </c>
      <c r="E1162" s="343"/>
      <c r="F1162" s="343">
        <v>6.0</v>
      </c>
      <c r="G1162" s="343"/>
      <c r="H1162" s="343"/>
      <c r="I1162" s="343"/>
      <c r="J1162" s="343"/>
      <c r="K1162" s="343">
        <v>6.0</v>
      </c>
      <c r="L1162" s="306"/>
    </row>
    <row r="1163">
      <c r="A1163" s="83" t="s">
        <v>18529</v>
      </c>
      <c r="B1163" s="51">
        <v>75.0</v>
      </c>
      <c r="C1163" s="51"/>
      <c r="D1163" s="335" t="s">
        <v>18531</v>
      </c>
      <c r="E1163" s="343"/>
      <c r="F1163" s="343"/>
      <c r="G1163" s="343"/>
      <c r="H1163" s="343"/>
      <c r="I1163" s="343"/>
      <c r="J1163" s="343">
        <v>4.0</v>
      </c>
      <c r="K1163" s="343">
        <v>4.0</v>
      </c>
      <c r="L1163" s="306"/>
    </row>
    <row r="1164">
      <c r="A1164" s="83"/>
      <c r="B1164" s="51">
        <v>75.0</v>
      </c>
      <c r="C1164" s="51"/>
      <c r="D1164" s="335"/>
      <c r="E1164" s="343"/>
      <c r="F1164" s="343"/>
      <c r="G1164" s="343"/>
      <c r="H1164" s="343"/>
      <c r="I1164" s="343"/>
      <c r="J1164" s="343"/>
      <c r="K1164" s="343"/>
      <c r="L1164" s="306"/>
    </row>
    <row r="1165">
      <c r="A1165" s="83"/>
      <c r="B1165" s="51">
        <v>75.0</v>
      </c>
      <c r="C1165" s="51"/>
      <c r="D1165" s="379" t="s">
        <v>3590</v>
      </c>
      <c r="E1165" s="343">
        <v>12.0</v>
      </c>
      <c r="F1165" s="343">
        <v>6.0</v>
      </c>
      <c r="G1165" s="343"/>
      <c r="H1165" s="343"/>
      <c r="I1165" s="343"/>
      <c r="J1165" s="343">
        <v>4.0</v>
      </c>
      <c r="K1165" s="343">
        <v>22.0</v>
      </c>
      <c r="L1165" s="306"/>
    </row>
    <row r="1166">
      <c r="A1166" s="83"/>
      <c r="B1166" s="51"/>
      <c r="C1166" s="51"/>
      <c r="D1166" s="335"/>
      <c r="E1166" s="343"/>
      <c r="F1166" s="343"/>
      <c r="G1166" s="343"/>
      <c r="H1166" s="343"/>
      <c r="I1166" s="343"/>
      <c r="J1166" s="343"/>
      <c r="K1166" s="343"/>
      <c r="L1166" s="306"/>
    </row>
    <row r="1167">
      <c r="A1167" s="83" t="s">
        <v>18551</v>
      </c>
      <c r="B1167" s="51">
        <v>76.0</v>
      </c>
      <c r="C1167" s="51"/>
      <c r="D1167" s="335" t="s">
        <v>18552</v>
      </c>
      <c r="E1167" s="343">
        <v>4.0</v>
      </c>
      <c r="F1167" s="343"/>
      <c r="G1167" s="343"/>
      <c r="H1167" s="343"/>
      <c r="I1167" s="343"/>
      <c r="J1167" s="343"/>
      <c r="K1167" s="343">
        <v>4.0</v>
      </c>
      <c r="L1167" s="306"/>
    </row>
    <row r="1168">
      <c r="A1168" s="83" t="s">
        <v>18557</v>
      </c>
      <c r="B1168" s="51">
        <v>76.0</v>
      </c>
      <c r="C1168" s="51"/>
      <c r="D1168" s="335" t="s">
        <v>18558</v>
      </c>
      <c r="E1168" s="343">
        <v>4.0</v>
      </c>
      <c r="F1168" s="343"/>
      <c r="G1168" s="343"/>
      <c r="H1168" s="343"/>
      <c r="I1168" s="343"/>
      <c r="J1168" s="343"/>
      <c r="K1168" s="343">
        <v>4.0</v>
      </c>
      <c r="L1168" s="306"/>
    </row>
    <row r="1169">
      <c r="A1169" s="83" t="s">
        <v>18565</v>
      </c>
      <c r="B1169" s="51">
        <v>76.0</v>
      </c>
      <c r="C1169" s="51"/>
      <c r="D1169" s="335" t="s">
        <v>18567</v>
      </c>
      <c r="E1169" s="343">
        <v>2.0</v>
      </c>
      <c r="F1169" s="343"/>
      <c r="G1169" s="343"/>
      <c r="H1169" s="343"/>
      <c r="I1169" s="343"/>
      <c r="J1169" s="343"/>
      <c r="K1169" s="343">
        <v>2.0</v>
      </c>
      <c r="L1169" s="306"/>
    </row>
    <row r="1170">
      <c r="A1170" s="83" t="s">
        <v>18571</v>
      </c>
      <c r="B1170" s="51">
        <v>76.0</v>
      </c>
      <c r="C1170" s="51"/>
      <c r="D1170" s="335" t="s">
        <v>18573</v>
      </c>
      <c r="E1170" s="343"/>
      <c r="F1170" s="343">
        <v>4.0</v>
      </c>
      <c r="G1170" s="343"/>
      <c r="H1170" s="343"/>
      <c r="I1170" s="343"/>
      <c r="J1170" s="343"/>
      <c r="K1170" s="343">
        <v>4.0</v>
      </c>
      <c r="L1170" s="306"/>
    </row>
    <row r="1171">
      <c r="A1171" s="83" t="s">
        <v>18578</v>
      </c>
      <c r="B1171" s="51">
        <v>76.0</v>
      </c>
      <c r="C1171" s="51"/>
      <c r="D1171" s="335" t="s">
        <v>18579</v>
      </c>
      <c r="E1171" s="343"/>
      <c r="F1171" s="343">
        <v>4.0</v>
      </c>
      <c r="G1171" s="343"/>
      <c r="H1171" s="343"/>
      <c r="I1171" s="343"/>
      <c r="J1171" s="343"/>
      <c r="K1171" s="343">
        <v>4.0</v>
      </c>
      <c r="L1171" s="306"/>
    </row>
    <row r="1172">
      <c r="A1172" s="83" t="s">
        <v>18584</v>
      </c>
      <c r="B1172" s="51">
        <v>76.0</v>
      </c>
      <c r="C1172" s="51"/>
      <c r="D1172" s="335" t="s">
        <v>18586</v>
      </c>
      <c r="E1172" s="343"/>
      <c r="F1172" s="343"/>
      <c r="G1172" s="343"/>
      <c r="H1172" s="343">
        <v>2.0</v>
      </c>
      <c r="I1172" s="343"/>
      <c r="J1172" s="343"/>
      <c r="K1172" s="343">
        <v>2.0</v>
      </c>
      <c r="L1172" s="306"/>
    </row>
    <row r="1173">
      <c r="A1173" s="83" t="s">
        <v>18592</v>
      </c>
      <c r="B1173" s="51">
        <v>76.0</v>
      </c>
      <c r="C1173" s="51"/>
      <c r="D1173" s="335" t="s">
        <v>18595</v>
      </c>
      <c r="E1173" s="343"/>
      <c r="F1173" s="343"/>
      <c r="G1173" s="343"/>
      <c r="H1173" s="343">
        <v>2.0</v>
      </c>
      <c r="I1173" s="343"/>
      <c r="J1173" s="343"/>
      <c r="K1173" s="343">
        <v>2.0</v>
      </c>
      <c r="L1173" s="306"/>
    </row>
    <row r="1174">
      <c r="A1174" s="83" t="s">
        <v>18602</v>
      </c>
      <c r="B1174" s="51">
        <v>76.0</v>
      </c>
      <c r="C1174" s="51"/>
      <c r="D1174" s="335" t="s">
        <v>18604</v>
      </c>
      <c r="E1174" s="343"/>
      <c r="F1174" s="343"/>
      <c r="G1174" s="343"/>
      <c r="H1174" s="343"/>
      <c r="I1174" s="343"/>
      <c r="J1174" s="343">
        <v>2.0</v>
      </c>
      <c r="K1174" s="343">
        <v>2.0</v>
      </c>
      <c r="L1174" s="306"/>
    </row>
    <row r="1175">
      <c r="A1175" s="83" t="s">
        <v>18609</v>
      </c>
      <c r="B1175" s="51">
        <v>76.0</v>
      </c>
      <c r="C1175" s="51"/>
      <c r="D1175" s="335" t="s">
        <v>18610</v>
      </c>
      <c r="E1175" s="343"/>
      <c r="F1175" s="343"/>
      <c r="G1175" s="343"/>
      <c r="H1175" s="343"/>
      <c r="I1175" s="343"/>
      <c r="J1175" s="343">
        <v>2.0</v>
      </c>
      <c r="K1175" s="343">
        <v>2.0</v>
      </c>
      <c r="L1175" s="306"/>
    </row>
    <row r="1176">
      <c r="A1176" s="83" t="s">
        <v>18615</v>
      </c>
      <c r="B1176" s="51">
        <v>76.0</v>
      </c>
      <c r="C1176" s="51"/>
      <c r="D1176" s="335" t="s">
        <v>18617</v>
      </c>
      <c r="E1176" s="343"/>
      <c r="F1176" s="343"/>
      <c r="G1176" s="343"/>
      <c r="H1176" s="343"/>
      <c r="I1176" s="343"/>
      <c r="J1176" s="343">
        <v>2.0</v>
      </c>
      <c r="K1176" s="343">
        <v>2.0</v>
      </c>
      <c r="L1176" s="306"/>
    </row>
    <row r="1177">
      <c r="A1177" s="83" t="s">
        <v>18621</v>
      </c>
      <c r="B1177" s="51">
        <v>76.0</v>
      </c>
      <c r="C1177" s="51"/>
      <c r="D1177" s="335" t="s">
        <v>18623</v>
      </c>
      <c r="E1177" s="343"/>
      <c r="F1177" s="343"/>
      <c r="G1177" s="343"/>
      <c r="H1177" s="343"/>
      <c r="I1177" s="343"/>
      <c r="J1177" s="343">
        <v>2.0</v>
      </c>
      <c r="K1177" s="343">
        <v>2.0</v>
      </c>
      <c r="L1177" s="306"/>
    </row>
    <row r="1178">
      <c r="A1178" s="83" t="s">
        <v>18628</v>
      </c>
      <c r="B1178" s="51">
        <v>76.0</v>
      </c>
      <c r="C1178" s="51"/>
      <c r="D1178" s="335" t="s">
        <v>18632</v>
      </c>
      <c r="E1178" s="343"/>
      <c r="F1178" s="343"/>
      <c r="G1178" s="343"/>
      <c r="H1178" s="343"/>
      <c r="I1178" s="343"/>
      <c r="J1178" s="343">
        <v>2.0</v>
      </c>
      <c r="K1178" s="343">
        <v>2.0</v>
      </c>
      <c r="L1178" s="306"/>
    </row>
    <row r="1179">
      <c r="A1179" s="83"/>
      <c r="B1179" s="51">
        <v>76.0</v>
      </c>
      <c r="C1179" s="51"/>
      <c r="D1179" s="335"/>
      <c r="E1179" s="343"/>
      <c r="F1179" s="343"/>
      <c r="G1179" s="343"/>
      <c r="H1179" s="343"/>
      <c r="I1179" s="343"/>
      <c r="J1179" s="343"/>
      <c r="K1179" s="343"/>
      <c r="L1179" s="306"/>
    </row>
    <row r="1180">
      <c r="A1180" s="83"/>
      <c r="B1180" s="51">
        <v>76.0</v>
      </c>
      <c r="C1180" s="51"/>
      <c r="D1180" s="379" t="s">
        <v>3590</v>
      </c>
      <c r="E1180" s="343">
        <v>10.0</v>
      </c>
      <c r="F1180" s="343">
        <v>8.0</v>
      </c>
      <c r="G1180" s="343"/>
      <c r="H1180" s="343">
        <v>4.0</v>
      </c>
      <c r="I1180" s="343"/>
      <c r="J1180" s="343">
        <v>10.0</v>
      </c>
      <c r="K1180" s="343">
        <v>32.0</v>
      </c>
      <c r="L1180" s="306"/>
    </row>
    <row r="1181">
      <c r="A1181" s="83"/>
      <c r="B1181" s="51"/>
      <c r="C1181" s="51"/>
      <c r="D1181" s="335"/>
      <c r="E1181" s="343"/>
      <c r="F1181" s="343"/>
      <c r="G1181" s="343"/>
      <c r="H1181" s="343"/>
      <c r="I1181" s="343"/>
      <c r="J1181" s="343"/>
      <c r="K1181" s="343"/>
      <c r="L1181" s="306"/>
    </row>
    <row r="1182">
      <c r="A1182" s="83"/>
      <c r="B1182" s="51"/>
      <c r="C1182" s="51"/>
      <c r="D1182" s="379" t="s">
        <v>11480</v>
      </c>
      <c r="E1182" s="343">
        <v>34.4</v>
      </c>
      <c r="F1182" s="343">
        <v>44.0</v>
      </c>
      <c r="G1182" s="343">
        <v>4.0</v>
      </c>
      <c r="H1182" s="343">
        <v>12.0</v>
      </c>
      <c r="I1182" s="343">
        <v>6.0</v>
      </c>
      <c r="J1182" s="343">
        <v>23.2</v>
      </c>
      <c r="K1182" s="343">
        <v>123.6</v>
      </c>
      <c r="L1182" s="306"/>
    </row>
    <row r="1183" ht="15.75" customHeight="1">
      <c r="A1183" s="154"/>
      <c r="B1183" s="380"/>
      <c r="C1183" s="380"/>
      <c r="D1183" s="370"/>
      <c r="E1183" s="355"/>
      <c r="F1183" s="355"/>
      <c r="G1183" s="355"/>
      <c r="H1183" s="355"/>
      <c r="I1183" s="355"/>
      <c r="J1183" s="355"/>
      <c r="K1183" s="355"/>
      <c r="L1183" s="381"/>
    </row>
    <row r="1184" ht="15.75" customHeight="1">
      <c r="A1184" s="83"/>
      <c r="B1184" s="51"/>
      <c r="C1184" s="51"/>
      <c r="D1184" s="335"/>
      <c r="E1184" s="343"/>
      <c r="F1184" s="343"/>
      <c r="G1184" s="343"/>
      <c r="H1184" s="343"/>
      <c r="I1184" s="343"/>
      <c r="J1184" s="343"/>
      <c r="K1184" s="343"/>
      <c r="L1184" s="306"/>
    </row>
    <row r="1185">
      <c r="A1185" s="83"/>
      <c r="B1185" s="51"/>
      <c r="C1185" s="51"/>
      <c r="D1185" s="335" t="s">
        <v>11503</v>
      </c>
      <c r="E1185" s="343"/>
      <c r="F1185" s="343"/>
      <c r="G1185" s="343"/>
      <c r="H1185" s="343"/>
      <c r="I1185" s="343"/>
      <c r="J1185" s="343"/>
      <c r="K1185" s="343"/>
      <c r="L1185" s="306"/>
    </row>
    <row r="1186">
      <c r="A1186" s="83"/>
      <c r="B1186" s="51"/>
      <c r="C1186" s="51"/>
      <c r="D1186" s="335"/>
      <c r="E1186" s="343"/>
      <c r="F1186" s="343"/>
      <c r="G1186" s="343"/>
      <c r="H1186" s="343"/>
      <c r="I1186" s="343"/>
      <c r="J1186" s="343"/>
      <c r="K1186" s="343"/>
      <c r="L1186" s="306"/>
    </row>
    <row r="1187">
      <c r="A1187" s="83" t="s">
        <v>18683</v>
      </c>
      <c r="B1187" s="51">
        <v>41.0</v>
      </c>
      <c r="C1187" s="51"/>
      <c r="D1187" s="335" t="s">
        <v>18684</v>
      </c>
      <c r="E1187" s="343">
        <v>4.0</v>
      </c>
      <c r="F1187" s="343"/>
      <c r="G1187" s="343"/>
      <c r="H1187" s="343"/>
      <c r="I1187" s="343"/>
      <c r="J1187" s="343"/>
      <c r="K1187" s="343">
        <v>4.0</v>
      </c>
      <c r="L1187" s="306"/>
    </row>
    <row r="1188">
      <c r="A1188" s="83" t="s">
        <v>18689</v>
      </c>
      <c r="B1188" s="51">
        <v>41.0</v>
      </c>
      <c r="C1188" s="51" t="s">
        <v>1714</v>
      </c>
      <c r="D1188" s="335" t="s">
        <v>18690</v>
      </c>
      <c r="E1188" s="343"/>
      <c r="F1188" s="343"/>
      <c r="G1188" s="343"/>
      <c r="H1188" s="343"/>
      <c r="I1188" s="343"/>
      <c r="J1188" s="343">
        <v>4.0</v>
      </c>
      <c r="K1188" s="343">
        <v>4.0</v>
      </c>
      <c r="L1188" s="306"/>
    </row>
    <row r="1189">
      <c r="A1189" s="83" t="s">
        <v>18694</v>
      </c>
      <c r="B1189" s="51">
        <v>41.0</v>
      </c>
      <c r="C1189" s="51"/>
      <c r="D1189" s="335" t="s">
        <v>18695</v>
      </c>
      <c r="E1189" s="343">
        <v>4.0</v>
      </c>
      <c r="F1189" s="343"/>
      <c r="G1189" s="343"/>
      <c r="H1189" s="343"/>
      <c r="I1189" s="343"/>
      <c r="J1189" s="343"/>
      <c r="K1189" s="343">
        <v>4.0</v>
      </c>
      <c r="L1189" s="306"/>
    </row>
    <row r="1190">
      <c r="A1190" s="83" t="s">
        <v>18699</v>
      </c>
      <c r="B1190" s="51">
        <v>41.0</v>
      </c>
      <c r="C1190" s="51"/>
      <c r="D1190" s="335" t="s">
        <v>18700</v>
      </c>
      <c r="E1190" s="343">
        <v>4.0</v>
      </c>
      <c r="F1190" s="343"/>
      <c r="G1190" s="343"/>
      <c r="H1190" s="343"/>
      <c r="I1190" s="343"/>
      <c r="J1190" s="343"/>
      <c r="K1190" s="343">
        <v>4.0</v>
      </c>
      <c r="L1190" s="306"/>
    </row>
    <row r="1191">
      <c r="A1191" s="83" t="s">
        <v>18705</v>
      </c>
      <c r="B1191" s="51">
        <v>41.0</v>
      </c>
      <c r="C1191" s="51"/>
      <c r="D1191" s="335" t="s">
        <v>18707</v>
      </c>
      <c r="E1191" s="343"/>
      <c r="F1191" s="343">
        <v>2.0</v>
      </c>
      <c r="G1191" s="343"/>
      <c r="H1191" s="343"/>
      <c r="I1191" s="343"/>
      <c r="J1191" s="343"/>
      <c r="K1191" s="343">
        <v>2.0</v>
      </c>
      <c r="L1191" s="306"/>
    </row>
    <row r="1192">
      <c r="A1192" s="83" t="s">
        <v>18710</v>
      </c>
      <c r="B1192" s="51">
        <v>41.0</v>
      </c>
      <c r="C1192" s="51" t="s">
        <v>1714</v>
      </c>
      <c r="D1192" s="335" t="s">
        <v>18711</v>
      </c>
      <c r="E1192" s="343"/>
      <c r="F1192" s="343"/>
      <c r="G1192" s="343"/>
      <c r="H1192" s="343"/>
      <c r="I1192" s="343"/>
      <c r="J1192" s="343">
        <v>1.2</v>
      </c>
      <c r="K1192" s="343">
        <v>1.2</v>
      </c>
      <c r="L1192" s="306"/>
    </row>
    <row r="1193">
      <c r="A1193" s="83" t="s">
        <v>18713</v>
      </c>
      <c r="B1193" s="51">
        <v>41.0</v>
      </c>
      <c r="C1193" s="51"/>
      <c r="D1193" s="335" t="s">
        <v>18714</v>
      </c>
      <c r="E1193" s="343"/>
      <c r="F1193" s="343"/>
      <c r="G1193" s="343"/>
      <c r="H1193" s="343"/>
      <c r="I1193" s="343"/>
      <c r="J1193" s="343">
        <v>0.8</v>
      </c>
      <c r="K1193" s="343">
        <v>0.8</v>
      </c>
      <c r="L1193" s="306"/>
    </row>
    <row r="1194">
      <c r="A1194" s="83" t="s">
        <v>18718</v>
      </c>
      <c r="B1194" s="51">
        <v>41.0</v>
      </c>
      <c r="C1194" s="51" t="s">
        <v>1714</v>
      </c>
      <c r="D1194" s="335" t="s">
        <v>18719</v>
      </c>
      <c r="E1194" s="343"/>
      <c r="F1194" s="343"/>
      <c r="G1194" s="343"/>
      <c r="H1194" s="343">
        <v>2.0</v>
      </c>
      <c r="I1194" s="343"/>
      <c r="J1194" s="343"/>
      <c r="K1194" s="343">
        <v>2.0</v>
      </c>
      <c r="L1194" s="306"/>
    </row>
    <row r="1195">
      <c r="A1195" s="83" t="s">
        <v>18725</v>
      </c>
      <c r="B1195" s="51">
        <v>41.0</v>
      </c>
      <c r="C1195" s="51"/>
      <c r="D1195" s="335" t="s">
        <v>18726</v>
      </c>
      <c r="E1195" s="343">
        <v>4.0</v>
      </c>
      <c r="F1195" s="343"/>
      <c r="G1195" s="343"/>
      <c r="H1195" s="343"/>
      <c r="I1195" s="343"/>
      <c r="J1195" s="343"/>
      <c r="K1195" s="343">
        <v>4.0</v>
      </c>
      <c r="L1195" s="306"/>
    </row>
    <row r="1196">
      <c r="A1196" s="83" t="s">
        <v>18729</v>
      </c>
      <c r="B1196" s="51">
        <v>41.0</v>
      </c>
      <c r="C1196" s="51"/>
      <c r="D1196" s="335" t="s">
        <v>18731</v>
      </c>
      <c r="E1196" s="343"/>
      <c r="F1196" s="343">
        <v>2.4</v>
      </c>
      <c r="G1196" s="343"/>
      <c r="H1196" s="343"/>
      <c r="I1196" s="343"/>
      <c r="J1196" s="343"/>
      <c r="K1196" s="343">
        <v>2.4</v>
      </c>
      <c r="L1196" s="306"/>
    </row>
    <row r="1197">
      <c r="A1197" s="83" t="s">
        <v>18735</v>
      </c>
      <c r="B1197" s="51">
        <v>41.0</v>
      </c>
      <c r="C1197" s="51" t="s">
        <v>1714</v>
      </c>
      <c r="D1197" s="335" t="s">
        <v>18738</v>
      </c>
      <c r="E1197" s="343"/>
      <c r="F1197" s="343"/>
      <c r="G1197" s="343"/>
      <c r="H1197" s="343"/>
      <c r="I1197" s="343"/>
      <c r="J1197" s="343">
        <v>1.2</v>
      </c>
      <c r="K1197" s="343">
        <v>1.2</v>
      </c>
      <c r="L1197" s="306"/>
    </row>
    <row r="1198">
      <c r="A1198" s="83" t="s">
        <v>18741</v>
      </c>
      <c r="B1198" s="51">
        <v>41.0</v>
      </c>
      <c r="C1198" s="51"/>
      <c r="D1198" s="335" t="s">
        <v>18742</v>
      </c>
      <c r="E1198" s="343"/>
      <c r="F1198" s="343"/>
      <c r="G1198" s="343"/>
      <c r="H1198" s="343"/>
      <c r="I1198" s="343"/>
      <c r="J1198" s="343">
        <v>0.8</v>
      </c>
      <c r="K1198" s="343">
        <v>0.8</v>
      </c>
      <c r="L1198" s="306"/>
    </row>
    <row r="1199">
      <c r="A1199" s="83" t="s">
        <v>18746</v>
      </c>
      <c r="B1199" s="51">
        <v>41.0</v>
      </c>
      <c r="C1199" s="51"/>
      <c r="D1199" s="335" t="s">
        <v>18748</v>
      </c>
      <c r="E1199" s="343"/>
      <c r="F1199" s="343"/>
      <c r="G1199" s="343">
        <v>4.0</v>
      </c>
      <c r="H1199" s="343"/>
      <c r="I1199" s="343"/>
      <c r="J1199" s="343"/>
      <c r="K1199" s="343">
        <v>4.0</v>
      </c>
      <c r="L1199" s="306"/>
    </row>
    <row r="1200">
      <c r="A1200" s="83"/>
      <c r="B1200" s="51">
        <v>41.0</v>
      </c>
      <c r="C1200" s="51"/>
      <c r="D1200" s="335"/>
      <c r="E1200" s="343"/>
      <c r="F1200" s="343"/>
      <c r="G1200" s="343"/>
      <c r="H1200" s="343"/>
      <c r="I1200" s="343"/>
      <c r="J1200" s="343"/>
      <c r="K1200" s="343"/>
      <c r="L1200" s="306"/>
    </row>
    <row r="1201">
      <c r="A1201" s="83"/>
      <c r="B1201" s="51">
        <v>41.0</v>
      </c>
      <c r="C1201" s="51"/>
      <c r="D1201" s="379" t="s">
        <v>3590</v>
      </c>
      <c r="E1201" s="343">
        <v>16.0</v>
      </c>
      <c r="F1201" s="343">
        <v>4.4</v>
      </c>
      <c r="G1201" s="343">
        <v>4.0</v>
      </c>
      <c r="H1201" s="343">
        <v>2.0</v>
      </c>
      <c r="I1201" s="343"/>
      <c r="J1201" s="343">
        <v>8.0</v>
      </c>
      <c r="K1201" s="343">
        <v>34.4</v>
      </c>
      <c r="L1201" s="306"/>
    </row>
    <row r="1202">
      <c r="A1202" s="83"/>
      <c r="B1202" s="51"/>
      <c r="C1202" s="51"/>
      <c r="D1202" s="335"/>
      <c r="E1202" s="343"/>
      <c r="F1202" s="343"/>
      <c r="G1202" s="343"/>
      <c r="H1202" s="343"/>
      <c r="I1202" s="343"/>
      <c r="J1202" s="343"/>
      <c r="K1202" s="343"/>
      <c r="L1202" s="306"/>
    </row>
    <row r="1203">
      <c r="A1203" s="83" t="s">
        <v>18760</v>
      </c>
      <c r="B1203" s="51">
        <v>46.0</v>
      </c>
      <c r="C1203" s="51" t="s">
        <v>1714</v>
      </c>
      <c r="D1203" s="335" t="s">
        <v>18761</v>
      </c>
      <c r="E1203" s="343"/>
      <c r="F1203" s="343"/>
      <c r="G1203" s="343">
        <v>4.0</v>
      </c>
      <c r="H1203" s="343"/>
      <c r="I1203" s="343"/>
      <c r="J1203" s="343"/>
      <c r="K1203" s="343">
        <v>4.0</v>
      </c>
      <c r="L1203" s="306"/>
    </row>
    <row r="1204">
      <c r="A1204" s="83" t="s">
        <v>18766</v>
      </c>
      <c r="B1204" s="51">
        <v>46.0</v>
      </c>
      <c r="C1204" s="51"/>
      <c r="D1204" s="335" t="s">
        <v>18769</v>
      </c>
      <c r="E1204" s="343"/>
      <c r="F1204" s="343"/>
      <c r="G1204" s="343">
        <v>4.0</v>
      </c>
      <c r="H1204" s="343"/>
      <c r="I1204" s="343"/>
      <c r="J1204" s="343"/>
      <c r="K1204" s="343">
        <v>4.0</v>
      </c>
      <c r="L1204" s="306"/>
    </row>
    <row r="1205">
      <c r="A1205" s="83" t="s">
        <v>18772</v>
      </c>
      <c r="B1205" s="51">
        <v>46.0</v>
      </c>
      <c r="C1205" s="51" t="s">
        <v>1714</v>
      </c>
      <c r="D1205" s="335" t="s">
        <v>18774</v>
      </c>
      <c r="E1205" s="343"/>
      <c r="F1205" s="343"/>
      <c r="G1205" s="343"/>
      <c r="H1205" s="343">
        <v>2.0</v>
      </c>
      <c r="I1205" s="343"/>
      <c r="J1205" s="343"/>
      <c r="K1205" s="343">
        <v>2.0</v>
      </c>
      <c r="L1205" s="306"/>
    </row>
    <row r="1206">
      <c r="A1206" s="83" t="s">
        <v>18778</v>
      </c>
      <c r="B1206" s="51">
        <v>46.0</v>
      </c>
      <c r="C1206" s="51"/>
      <c r="D1206" s="335" t="s">
        <v>18779</v>
      </c>
      <c r="E1206" s="343"/>
      <c r="F1206" s="343">
        <v>4.0</v>
      </c>
      <c r="G1206" s="343"/>
      <c r="H1206" s="343"/>
      <c r="I1206" s="343"/>
      <c r="J1206" s="343"/>
      <c r="K1206" s="343">
        <v>4.0</v>
      </c>
      <c r="L1206" s="306"/>
    </row>
    <row r="1207">
      <c r="A1207" s="83" t="s">
        <v>18784</v>
      </c>
      <c r="B1207" s="51">
        <v>46.0</v>
      </c>
      <c r="C1207" s="51" t="s">
        <v>1714</v>
      </c>
      <c r="D1207" s="335" t="s">
        <v>18785</v>
      </c>
      <c r="E1207" s="343"/>
      <c r="F1207" s="343"/>
      <c r="G1207" s="343"/>
      <c r="H1207" s="343"/>
      <c r="I1207" s="343"/>
      <c r="J1207" s="343">
        <v>1.2</v>
      </c>
      <c r="K1207" s="343">
        <v>1.2</v>
      </c>
      <c r="L1207" s="306"/>
    </row>
    <row r="1208">
      <c r="A1208" s="83" t="s">
        <v>18789</v>
      </c>
      <c r="B1208" s="51">
        <v>46.0</v>
      </c>
      <c r="C1208" s="51"/>
      <c r="D1208" s="335" t="s">
        <v>18790</v>
      </c>
      <c r="E1208" s="343"/>
      <c r="F1208" s="343"/>
      <c r="G1208" s="343"/>
      <c r="H1208" s="343"/>
      <c r="I1208" s="343"/>
      <c r="J1208" s="343">
        <v>0.8</v>
      </c>
      <c r="K1208" s="343">
        <v>0.8</v>
      </c>
      <c r="L1208" s="306"/>
    </row>
    <row r="1209">
      <c r="A1209" s="83" t="s">
        <v>18792</v>
      </c>
      <c r="B1209" s="51">
        <v>46.0</v>
      </c>
      <c r="C1209" s="51"/>
      <c r="D1209" s="335" t="s">
        <v>18796</v>
      </c>
      <c r="E1209" s="343"/>
      <c r="F1209" s="343"/>
      <c r="G1209" s="343">
        <v>2.0</v>
      </c>
      <c r="H1209" s="343"/>
      <c r="I1209" s="343"/>
      <c r="J1209" s="343"/>
      <c r="K1209" s="343">
        <v>2.0</v>
      </c>
      <c r="L1209" s="306"/>
    </row>
    <row r="1210">
      <c r="A1210" s="83" t="s">
        <v>18798</v>
      </c>
      <c r="B1210" s="51">
        <v>46.0</v>
      </c>
      <c r="C1210" s="51"/>
      <c r="D1210" s="335" t="s">
        <v>18800</v>
      </c>
      <c r="E1210" s="343"/>
      <c r="F1210" s="343"/>
      <c r="G1210" s="343">
        <v>4.0</v>
      </c>
      <c r="H1210" s="343"/>
      <c r="I1210" s="343"/>
      <c r="J1210" s="343"/>
      <c r="K1210" s="343">
        <v>4.0</v>
      </c>
      <c r="L1210" s="306"/>
    </row>
    <row r="1211">
      <c r="A1211" s="83" t="s">
        <v>18806</v>
      </c>
      <c r="B1211" s="51">
        <v>46.0</v>
      </c>
      <c r="C1211" s="51" t="s">
        <v>1714</v>
      </c>
      <c r="D1211" s="335" t="s">
        <v>18807</v>
      </c>
      <c r="E1211" s="343"/>
      <c r="F1211" s="343"/>
      <c r="G1211" s="343"/>
      <c r="H1211" s="343"/>
      <c r="I1211" s="343"/>
      <c r="J1211" s="343">
        <v>4.0</v>
      </c>
      <c r="K1211" s="343">
        <v>4.0</v>
      </c>
      <c r="L1211" s="306"/>
    </row>
    <row r="1212">
      <c r="A1212" s="83" t="s">
        <v>18811</v>
      </c>
      <c r="B1212" s="51">
        <v>46.0</v>
      </c>
      <c r="C1212" s="51"/>
      <c r="D1212" s="335" t="s">
        <v>18813</v>
      </c>
      <c r="E1212" s="343"/>
      <c r="F1212" s="343"/>
      <c r="G1212" s="343">
        <v>2.0</v>
      </c>
      <c r="H1212" s="343"/>
      <c r="I1212" s="343"/>
      <c r="J1212" s="343"/>
      <c r="K1212" s="343">
        <v>2.0</v>
      </c>
      <c r="L1212" s="306"/>
    </row>
    <row r="1213">
      <c r="A1213" s="83" t="s">
        <v>18815</v>
      </c>
      <c r="B1213" s="51">
        <v>46.0</v>
      </c>
      <c r="C1213" s="51"/>
      <c r="D1213" s="335" t="s">
        <v>18817</v>
      </c>
      <c r="E1213" s="343"/>
      <c r="F1213" s="343">
        <v>4.0</v>
      </c>
      <c r="G1213" s="343"/>
      <c r="H1213" s="343"/>
      <c r="I1213" s="343"/>
      <c r="J1213" s="343"/>
      <c r="K1213" s="343">
        <v>4.0</v>
      </c>
      <c r="L1213" s="306"/>
    </row>
    <row r="1214">
      <c r="A1214" s="83" t="s">
        <v>18821</v>
      </c>
      <c r="B1214" s="51">
        <v>46.0</v>
      </c>
      <c r="C1214" s="51" t="s">
        <v>1714</v>
      </c>
      <c r="D1214" s="335" t="s">
        <v>18822</v>
      </c>
      <c r="E1214" s="343"/>
      <c r="F1214" s="343"/>
      <c r="G1214" s="343"/>
      <c r="H1214" s="343"/>
      <c r="I1214" s="343"/>
      <c r="J1214" s="343">
        <v>1.2</v>
      </c>
      <c r="K1214" s="343">
        <v>1.2</v>
      </c>
      <c r="L1214" s="306"/>
    </row>
    <row r="1215">
      <c r="A1215" s="83" t="s">
        <v>18827</v>
      </c>
      <c r="B1215" s="51">
        <v>46.0</v>
      </c>
      <c r="C1215" s="51"/>
      <c r="D1215" s="335" t="s">
        <v>18828</v>
      </c>
      <c r="E1215" s="343"/>
      <c r="F1215" s="343"/>
      <c r="G1215" s="343"/>
      <c r="H1215" s="343"/>
      <c r="I1215" s="343"/>
      <c r="J1215" s="343">
        <v>0.8</v>
      </c>
      <c r="K1215" s="343">
        <v>0.8</v>
      </c>
      <c r="L1215" s="306"/>
    </row>
    <row r="1216">
      <c r="A1216" s="83"/>
      <c r="B1216" s="51">
        <v>46.0</v>
      </c>
      <c r="C1216" s="51"/>
      <c r="D1216" s="379" t="s">
        <v>3590</v>
      </c>
      <c r="E1216" s="343"/>
      <c r="F1216" s="343">
        <v>8.0</v>
      </c>
      <c r="G1216" s="343">
        <v>16.0</v>
      </c>
      <c r="H1216" s="343">
        <v>2.0</v>
      </c>
      <c r="I1216" s="343"/>
      <c r="J1216" s="343">
        <v>8.0</v>
      </c>
      <c r="K1216" s="343">
        <v>34.0</v>
      </c>
      <c r="L1216" s="306"/>
    </row>
    <row r="1217" ht="15.75" customHeight="1">
      <c r="A1217" s="154"/>
      <c r="B1217" s="380"/>
      <c r="C1217" s="380"/>
      <c r="D1217" s="370"/>
      <c r="E1217" s="355"/>
      <c r="F1217" s="355"/>
      <c r="G1217" s="355"/>
      <c r="H1217" s="355"/>
      <c r="I1217" s="355"/>
      <c r="J1217" s="355"/>
      <c r="K1217" s="355"/>
      <c r="L1217" s="381"/>
    </row>
    <row r="1218" ht="15.75" customHeight="1">
      <c r="A1218" s="83"/>
      <c r="B1218" s="51"/>
      <c r="C1218" s="51"/>
      <c r="D1218" s="335"/>
      <c r="E1218" s="343"/>
      <c r="F1218" s="343"/>
      <c r="G1218" s="343"/>
      <c r="H1218" s="343"/>
      <c r="I1218" s="343"/>
      <c r="J1218" s="343"/>
      <c r="K1218" s="343"/>
      <c r="L1218" s="306"/>
    </row>
    <row r="1219">
      <c r="A1219" s="83" t="s">
        <v>18852</v>
      </c>
      <c r="B1219" s="51">
        <v>61.0</v>
      </c>
      <c r="C1219" s="51"/>
      <c r="D1219" s="335" t="s">
        <v>18854</v>
      </c>
      <c r="E1219" s="343"/>
      <c r="F1219" s="343">
        <v>2.0</v>
      </c>
      <c r="G1219" s="343"/>
      <c r="H1219" s="343"/>
      <c r="I1219" s="343"/>
      <c r="J1219" s="343"/>
      <c r="K1219" s="343">
        <v>2.0</v>
      </c>
      <c r="L1219" s="306"/>
    </row>
    <row r="1220">
      <c r="A1220" s="83" t="s">
        <v>18862</v>
      </c>
      <c r="B1220" s="51">
        <v>61.0</v>
      </c>
      <c r="C1220" s="51" t="s">
        <v>1714</v>
      </c>
      <c r="D1220" s="335" t="s">
        <v>18864</v>
      </c>
      <c r="E1220" s="343"/>
      <c r="F1220" s="343"/>
      <c r="G1220" s="343"/>
      <c r="H1220" s="343"/>
      <c r="I1220" s="343"/>
      <c r="J1220" s="343">
        <v>1.2</v>
      </c>
      <c r="K1220" s="343">
        <v>1.2</v>
      </c>
      <c r="L1220" s="306"/>
    </row>
    <row r="1221">
      <c r="A1221" s="83" t="s">
        <v>18870</v>
      </c>
      <c r="B1221" s="51">
        <v>61.0</v>
      </c>
      <c r="C1221" s="51"/>
      <c r="D1221" s="335" t="s">
        <v>18872</v>
      </c>
      <c r="E1221" s="343"/>
      <c r="F1221" s="343"/>
      <c r="G1221" s="343"/>
      <c r="H1221" s="343"/>
      <c r="I1221" s="343"/>
      <c r="J1221" s="343">
        <v>0.8</v>
      </c>
      <c r="K1221" s="343">
        <v>0.8</v>
      </c>
      <c r="L1221" s="306"/>
    </row>
    <row r="1222">
      <c r="A1222" s="83" t="s">
        <v>18877</v>
      </c>
      <c r="B1222" s="51">
        <v>61.0</v>
      </c>
      <c r="C1222" s="51"/>
      <c r="D1222" s="335" t="s">
        <v>18878</v>
      </c>
      <c r="E1222" s="343"/>
      <c r="F1222" s="343">
        <v>6.0</v>
      </c>
      <c r="G1222" s="343"/>
      <c r="H1222" s="343"/>
      <c r="I1222" s="343"/>
      <c r="J1222" s="343"/>
      <c r="K1222" s="343">
        <v>6.0</v>
      </c>
      <c r="L1222" s="306"/>
    </row>
    <row r="1223">
      <c r="A1223" s="83" t="s">
        <v>18885</v>
      </c>
      <c r="B1223" s="51">
        <v>61.0</v>
      </c>
      <c r="C1223" s="51"/>
      <c r="D1223" s="335" t="s">
        <v>18886</v>
      </c>
      <c r="E1223" s="343">
        <v>6.0</v>
      </c>
      <c r="F1223" s="343"/>
      <c r="G1223" s="343"/>
      <c r="H1223" s="343"/>
      <c r="I1223" s="343"/>
      <c r="J1223" s="343"/>
      <c r="K1223" s="343">
        <v>6.0</v>
      </c>
      <c r="L1223" s="306"/>
    </row>
    <row r="1224">
      <c r="A1224" s="83" t="s">
        <v>18892</v>
      </c>
      <c r="B1224" s="51">
        <v>61.0</v>
      </c>
      <c r="C1224" s="51"/>
      <c r="D1224" s="335" t="s">
        <v>18895</v>
      </c>
      <c r="E1224" s="343">
        <v>6.0</v>
      </c>
      <c r="F1224" s="343"/>
      <c r="G1224" s="343"/>
      <c r="H1224" s="343"/>
      <c r="I1224" s="343"/>
      <c r="J1224" s="343"/>
      <c r="K1224" s="343">
        <v>6.0</v>
      </c>
      <c r="L1224" s="306"/>
    </row>
    <row r="1225">
      <c r="A1225" s="83" t="s">
        <v>18899</v>
      </c>
      <c r="B1225" s="51">
        <v>61.0</v>
      </c>
      <c r="C1225" s="51"/>
      <c r="D1225" s="335" t="s">
        <v>18901</v>
      </c>
      <c r="E1225" s="343"/>
      <c r="F1225" s="343"/>
      <c r="G1225" s="343">
        <v>10.0</v>
      </c>
      <c r="H1225" s="343"/>
      <c r="I1225" s="343"/>
      <c r="J1225" s="343"/>
      <c r="K1225" s="343">
        <v>10.0</v>
      </c>
      <c r="L1225" s="306"/>
    </row>
    <row r="1226">
      <c r="A1226" s="83"/>
      <c r="B1226" s="51">
        <v>61.0</v>
      </c>
      <c r="C1226" s="51"/>
      <c r="D1226" s="335"/>
      <c r="E1226" s="343"/>
      <c r="F1226" s="343"/>
      <c r="G1226" s="343"/>
      <c r="H1226" s="343"/>
      <c r="I1226" s="343"/>
      <c r="J1226" s="343"/>
      <c r="K1226" s="343"/>
      <c r="L1226" s="306"/>
    </row>
    <row r="1227">
      <c r="A1227" s="83"/>
      <c r="B1227" s="51">
        <v>61.0</v>
      </c>
      <c r="C1227" s="51"/>
      <c r="D1227" s="379" t="s">
        <v>3590</v>
      </c>
      <c r="E1227" s="343">
        <v>12.0</v>
      </c>
      <c r="F1227" s="343">
        <v>8.0</v>
      </c>
      <c r="G1227" s="343">
        <v>10.0</v>
      </c>
      <c r="H1227" s="343"/>
      <c r="I1227" s="343"/>
      <c r="J1227" s="343">
        <v>2.0</v>
      </c>
      <c r="K1227" s="343">
        <v>32.0</v>
      </c>
      <c r="L1227" s="306"/>
    </row>
    <row r="1228">
      <c r="A1228" s="83"/>
      <c r="B1228" s="51"/>
      <c r="C1228" s="51"/>
      <c r="D1228" s="335"/>
      <c r="E1228" s="343"/>
      <c r="F1228" s="343"/>
      <c r="G1228" s="343"/>
      <c r="H1228" s="343"/>
      <c r="I1228" s="343"/>
      <c r="J1228" s="343"/>
      <c r="K1228" s="343"/>
      <c r="L1228" s="306"/>
    </row>
    <row r="1229">
      <c r="A1229" s="83" t="s">
        <v>18920</v>
      </c>
      <c r="B1229" s="51">
        <v>62.0</v>
      </c>
      <c r="C1229" s="51"/>
      <c r="D1229" s="335" t="s">
        <v>18922</v>
      </c>
      <c r="E1229" s="343"/>
      <c r="F1229" s="343">
        <v>6.0</v>
      </c>
      <c r="G1229" s="343"/>
      <c r="H1229" s="343"/>
      <c r="I1229" s="343"/>
      <c r="J1229" s="343"/>
      <c r="K1229" s="343">
        <v>6.0</v>
      </c>
      <c r="L1229" s="306"/>
    </row>
    <row r="1230">
      <c r="A1230" s="83" t="s">
        <v>18927</v>
      </c>
      <c r="B1230" s="51">
        <v>62.0</v>
      </c>
      <c r="C1230" s="51" t="s">
        <v>1714</v>
      </c>
      <c r="D1230" s="335" t="s">
        <v>18930</v>
      </c>
      <c r="E1230" s="343"/>
      <c r="F1230" s="343"/>
      <c r="G1230" s="343"/>
      <c r="H1230" s="343"/>
      <c r="I1230" s="343"/>
      <c r="J1230" s="343">
        <v>4.0</v>
      </c>
      <c r="K1230" s="343">
        <v>4.0</v>
      </c>
      <c r="L1230" s="306"/>
    </row>
    <row r="1231">
      <c r="A1231" s="83" t="s">
        <v>18935</v>
      </c>
      <c r="B1231" s="51">
        <v>62.0</v>
      </c>
      <c r="C1231" s="51"/>
      <c r="D1231" s="335" t="s">
        <v>18937</v>
      </c>
      <c r="E1231" s="343"/>
      <c r="F1231" s="343"/>
      <c r="G1231" s="343">
        <v>4.0</v>
      </c>
      <c r="H1231" s="343"/>
      <c r="I1231" s="343"/>
      <c r="J1231" s="343"/>
      <c r="K1231" s="343">
        <v>4.0</v>
      </c>
      <c r="L1231" s="306"/>
    </row>
    <row r="1232">
      <c r="A1232" s="83" t="s">
        <v>18944</v>
      </c>
      <c r="B1232" s="51">
        <v>62.0</v>
      </c>
      <c r="C1232" s="51"/>
      <c r="D1232" s="335" t="s">
        <v>18946</v>
      </c>
      <c r="E1232" s="343"/>
      <c r="F1232" s="343">
        <v>4.0</v>
      </c>
      <c r="G1232" s="343"/>
      <c r="H1232" s="343"/>
      <c r="I1232" s="343"/>
      <c r="J1232" s="343"/>
      <c r="K1232" s="343">
        <v>4.0</v>
      </c>
      <c r="L1232" s="306"/>
    </row>
    <row r="1233">
      <c r="A1233" s="83" t="s">
        <v>18950</v>
      </c>
      <c r="B1233" s="51">
        <v>62.0</v>
      </c>
      <c r="C1233" s="51" t="s">
        <v>1714</v>
      </c>
      <c r="D1233" s="335" t="s">
        <v>18952</v>
      </c>
      <c r="E1233" s="343"/>
      <c r="F1233" s="343"/>
      <c r="G1233" s="343"/>
      <c r="H1233" s="343">
        <v>4.0</v>
      </c>
      <c r="I1233" s="343"/>
      <c r="J1233" s="343"/>
      <c r="K1233" s="343">
        <v>4.0</v>
      </c>
      <c r="L1233" s="306"/>
    </row>
    <row r="1234">
      <c r="A1234" s="83" t="s">
        <v>18956</v>
      </c>
      <c r="B1234" s="51">
        <v>62.0</v>
      </c>
      <c r="C1234" s="51" t="s">
        <v>1714</v>
      </c>
      <c r="D1234" s="335" t="s">
        <v>18957</v>
      </c>
      <c r="E1234" s="343"/>
      <c r="F1234" s="343"/>
      <c r="G1234" s="343"/>
      <c r="H1234" s="343"/>
      <c r="I1234" s="343"/>
      <c r="J1234" s="343">
        <v>1.2</v>
      </c>
      <c r="K1234" s="343">
        <v>1.2</v>
      </c>
      <c r="L1234" s="306"/>
    </row>
    <row r="1235">
      <c r="A1235" s="83" t="s">
        <v>18961</v>
      </c>
      <c r="B1235" s="51">
        <v>62.0</v>
      </c>
      <c r="C1235" s="51"/>
      <c r="D1235" s="335" t="s">
        <v>18963</v>
      </c>
      <c r="E1235" s="343"/>
      <c r="F1235" s="343"/>
      <c r="G1235" s="343"/>
      <c r="H1235" s="343"/>
      <c r="I1235" s="343"/>
      <c r="J1235" s="343">
        <v>0.8</v>
      </c>
      <c r="K1235" s="343">
        <v>0.8</v>
      </c>
      <c r="L1235" s="306"/>
    </row>
    <row r="1236">
      <c r="A1236" s="83" t="s">
        <v>18967</v>
      </c>
      <c r="B1236" s="51">
        <v>62.0</v>
      </c>
      <c r="C1236" s="51"/>
      <c r="D1236" s="335" t="s">
        <v>18969</v>
      </c>
      <c r="E1236" s="343"/>
      <c r="F1236" s="343">
        <v>2.0</v>
      </c>
      <c r="G1236" s="343"/>
      <c r="H1236" s="343"/>
      <c r="I1236" s="343"/>
      <c r="J1236" s="343"/>
      <c r="K1236" s="343">
        <v>2.0</v>
      </c>
      <c r="L1236" s="306"/>
    </row>
    <row r="1237">
      <c r="A1237" s="83" t="s">
        <v>18977</v>
      </c>
      <c r="B1237" s="51">
        <v>62.0</v>
      </c>
      <c r="C1237" s="51"/>
      <c r="D1237" s="335" t="s">
        <v>18979</v>
      </c>
      <c r="E1237" s="343"/>
      <c r="F1237" s="343">
        <v>2.0</v>
      </c>
      <c r="G1237" s="343"/>
      <c r="H1237" s="343"/>
      <c r="I1237" s="343"/>
      <c r="J1237" s="343"/>
      <c r="K1237" s="343">
        <v>2.0</v>
      </c>
      <c r="L1237" s="306"/>
    </row>
    <row r="1238">
      <c r="A1238" s="83" t="s">
        <v>18985</v>
      </c>
      <c r="B1238" s="51">
        <v>62.0</v>
      </c>
      <c r="C1238" s="51" t="s">
        <v>1714</v>
      </c>
      <c r="D1238" s="335" t="s">
        <v>18986</v>
      </c>
      <c r="E1238" s="343"/>
      <c r="F1238" s="343"/>
      <c r="G1238" s="343"/>
      <c r="H1238" s="343"/>
      <c r="I1238" s="343"/>
      <c r="J1238" s="343">
        <v>1.2</v>
      </c>
      <c r="K1238" s="343">
        <v>1.2</v>
      </c>
      <c r="L1238" s="306"/>
    </row>
    <row r="1239">
      <c r="A1239" s="83" t="s">
        <v>18991</v>
      </c>
      <c r="B1239" s="51">
        <v>62.0</v>
      </c>
      <c r="C1239" s="51"/>
      <c r="D1239" s="335" t="s">
        <v>18993</v>
      </c>
      <c r="E1239" s="343"/>
      <c r="F1239" s="343"/>
      <c r="G1239" s="343"/>
      <c r="H1239" s="343"/>
      <c r="I1239" s="343"/>
      <c r="J1239" s="343">
        <v>0.8</v>
      </c>
      <c r="K1239" s="343">
        <v>0.8</v>
      </c>
      <c r="L1239" s="306"/>
    </row>
    <row r="1240">
      <c r="A1240" s="83"/>
      <c r="B1240" s="51">
        <v>62.0</v>
      </c>
      <c r="C1240" s="51"/>
      <c r="D1240" s="335"/>
      <c r="E1240" s="343"/>
      <c r="F1240" s="343"/>
      <c r="G1240" s="343"/>
      <c r="H1240" s="343"/>
      <c r="I1240" s="343"/>
      <c r="J1240" s="343"/>
      <c r="K1240" s="343"/>
      <c r="L1240" s="306"/>
    </row>
    <row r="1241">
      <c r="A1241" s="83"/>
      <c r="B1241" s="51">
        <v>62.0</v>
      </c>
      <c r="C1241" s="51"/>
      <c r="D1241" s="379" t="s">
        <v>3590</v>
      </c>
      <c r="E1241" s="343"/>
      <c r="F1241" s="343">
        <v>14.0</v>
      </c>
      <c r="G1241" s="343">
        <v>4.0</v>
      </c>
      <c r="H1241" s="343">
        <v>4.0</v>
      </c>
      <c r="I1241" s="343"/>
      <c r="J1241" s="343">
        <v>8.0</v>
      </c>
      <c r="K1241" s="343">
        <v>30.0</v>
      </c>
      <c r="L1241" s="306"/>
    </row>
    <row r="1242">
      <c r="A1242" s="83"/>
      <c r="B1242" s="51"/>
      <c r="C1242" s="51"/>
      <c r="D1242" s="335"/>
      <c r="E1242" s="343"/>
      <c r="F1242" s="343"/>
      <c r="G1242" s="343"/>
      <c r="H1242" s="343"/>
      <c r="I1242" s="343"/>
      <c r="J1242" s="343"/>
      <c r="K1242" s="343"/>
      <c r="L1242" s="306"/>
    </row>
    <row r="1243">
      <c r="A1243" s="83" t="s">
        <v>19011</v>
      </c>
      <c r="B1243" s="51">
        <v>63.0</v>
      </c>
      <c r="C1243" s="51" t="s">
        <v>1714</v>
      </c>
      <c r="D1243" s="335" t="s">
        <v>19012</v>
      </c>
      <c r="E1243" s="343"/>
      <c r="F1243" s="343"/>
      <c r="G1243" s="343"/>
      <c r="H1243" s="343">
        <v>4.0</v>
      </c>
      <c r="I1243" s="343"/>
      <c r="J1243" s="343"/>
      <c r="K1243" s="343">
        <v>4.0</v>
      </c>
      <c r="L1243" s="306"/>
    </row>
    <row r="1244">
      <c r="A1244" s="83" t="s">
        <v>19017</v>
      </c>
      <c r="B1244" s="51">
        <v>63.0</v>
      </c>
      <c r="C1244" s="51" t="s">
        <v>1714</v>
      </c>
      <c r="D1244" s="335" t="s">
        <v>19018</v>
      </c>
      <c r="E1244" s="343"/>
      <c r="F1244" s="343"/>
      <c r="G1244" s="343"/>
      <c r="H1244" s="343"/>
      <c r="I1244" s="343"/>
      <c r="J1244" s="343">
        <v>1.2</v>
      </c>
      <c r="K1244" s="343">
        <v>1.2</v>
      </c>
      <c r="L1244" s="306"/>
    </row>
    <row r="1245">
      <c r="A1245" s="83" t="s">
        <v>19021</v>
      </c>
      <c r="B1245" s="51">
        <v>63.0</v>
      </c>
      <c r="C1245" s="51"/>
      <c r="D1245" s="335" t="s">
        <v>19023</v>
      </c>
      <c r="E1245" s="343"/>
      <c r="F1245" s="343"/>
      <c r="G1245" s="343"/>
      <c r="H1245" s="343"/>
      <c r="I1245" s="343"/>
      <c r="J1245" s="343">
        <v>0.8</v>
      </c>
      <c r="K1245" s="343">
        <v>0.8</v>
      </c>
      <c r="L1245" s="306"/>
    </row>
    <row r="1246">
      <c r="A1246" s="83" t="s">
        <v>19025</v>
      </c>
      <c r="B1246" s="51">
        <v>63.0</v>
      </c>
      <c r="C1246" s="51"/>
      <c r="D1246" s="335" t="s">
        <v>19027</v>
      </c>
      <c r="E1246" s="343"/>
      <c r="F1246" s="343">
        <v>4.0</v>
      </c>
      <c r="G1246" s="343"/>
      <c r="H1246" s="343"/>
      <c r="I1246" s="343"/>
      <c r="J1246" s="343"/>
      <c r="K1246" s="343">
        <v>4.0</v>
      </c>
      <c r="L1246" s="306"/>
    </row>
    <row r="1247">
      <c r="A1247" s="83" t="s">
        <v>19031</v>
      </c>
      <c r="B1247" s="51">
        <v>63.0</v>
      </c>
      <c r="C1247" s="51" t="s">
        <v>1714</v>
      </c>
      <c r="D1247" s="335" t="s">
        <v>19033</v>
      </c>
      <c r="E1247" s="343"/>
      <c r="F1247" s="343"/>
      <c r="G1247" s="343"/>
      <c r="H1247" s="343"/>
      <c r="I1247" s="343"/>
      <c r="J1247" s="343">
        <v>4.0</v>
      </c>
      <c r="K1247" s="343">
        <v>4.0</v>
      </c>
      <c r="L1247" s="306"/>
    </row>
    <row r="1248" ht="15.75" customHeight="1">
      <c r="A1248" s="154"/>
      <c r="B1248" s="380"/>
      <c r="C1248" s="380"/>
      <c r="D1248" s="370"/>
      <c r="E1248" s="355"/>
      <c r="F1248" s="355"/>
      <c r="G1248" s="355"/>
      <c r="H1248" s="355"/>
      <c r="I1248" s="355"/>
      <c r="J1248" s="355"/>
      <c r="K1248" s="355"/>
      <c r="L1248" s="381"/>
    </row>
    <row r="1249" ht="15.75" customHeight="1">
      <c r="A1249" s="83"/>
      <c r="B1249" s="51"/>
      <c r="C1249" s="51"/>
      <c r="D1249" s="335"/>
      <c r="E1249" s="343"/>
      <c r="F1249" s="343"/>
      <c r="G1249" s="343"/>
      <c r="H1249" s="343"/>
      <c r="I1249" s="343"/>
      <c r="J1249" s="343"/>
      <c r="K1249" s="343"/>
      <c r="L1249" s="306"/>
    </row>
    <row r="1250">
      <c r="A1250" s="83" t="s">
        <v>19047</v>
      </c>
      <c r="B1250" s="51">
        <v>63.0</v>
      </c>
      <c r="C1250" s="51" t="s">
        <v>1714</v>
      </c>
      <c r="D1250" s="335" t="s">
        <v>19048</v>
      </c>
      <c r="E1250" s="343"/>
      <c r="F1250" s="343"/>
      <c r="G1250" s="343"/>
      <c r="H1250" s="343"/>
      <c r="I1250" s="343"/>
      <c r="J1250" s="343">
        <v>4.0</v>
      </c>
      <c r="K1250" s="343">
        <v>4.0</v>
      </c>
      <c r="L1250" s="306"/>
    </row>
    <row r="1251">
      <c r="A1251" s="83" t="s">
        <v>19053</v>
      </c>
      <c r="B1251" s="51">
        <v>63.0</v>
      </c>
      <c r="C1251" s="51" t="s">
        <v>1714</v>
      </c>
      <c r="D1251" s="335" t="s">
        <v>19054</v>
      </c>
      <c r="E1251" s="343"/>
      <c r="F1251" s="343"/>
      <c r="G1251" s="343"/>
      <c r="H1251" s="343"/>
      <c r="I1251" s="343"/>
      <c r="J1251" s="343">
        <v>4.0</v>
      </c>
      <c r="K1251" s="343">
        <v>4.0</v>
      </c>
      <c r="L1251" s="306"/>
    </row>
    <row r="1252">
      <c r="A1252" s="83" t="s">
        <v>19058</v>
      </c>
      <c r="B1252" s="51">
        <v>63.0</v>
      </c>
      <c r="C1252" s="51" t="s">
        <v>1714</v>
      </c>
      <c r="D1252" s="335" t="s">
        <v>19059</v>
      </c>
      <c r="E1252" s="343"/>
      <c r="F1252" s="343"/>
      <c r="G1252" s="343"/>
      <c r="H1252" s="343"/>
      <c r="I1252" s="343"/>
      <c r="J1252" s="343">
        <v>3.2</v>
      </c>
      <c r="K1252" s="343">
        <v>3.2</v>
      </c>
      <c r="L1252" s="306"/>
    </row>
    <row r="1253">
      <c r="A1253" s="83" t="s">
        <v>19061</v>
      </c>
      <c r="B1253" s="51">
        <v>63.0</v>
      </c>
      <c r="C1253" s="51"/>
      <c r="D1253" s="335" t="s">
        <v>19064</v>
      </c>
      <c r="E1253" s="343"/>
      <c r="F1253" s="343"/>
      <c r="G1253" s="343"/>
      <c r="H1253" s="343"/>
      <c r="I1253" s="343"/>
      <c r="J1253" s="343">
        <v>0.8</v>
      </c>
      <c r="K1253" s="343">
        <v>0.8</v>
      </c>
      <c r="L1253" s="306"/>
    </row>
    <row r="1254">
      <c r="A1254" s="83" t="s">
        <v>19066</v>
      </c>
      <c r="B1254" s="51">
        <v>63.0</v>
      </c>
      <c r="C1254" s="51"/>
      <c r="D1254" s="335" t="s">
        <v>19068</v>
      </c>
      <c r="E1254" s="343"/>
      <c r="F1254" s="343">
        <v>4.0</v>
      </c>
      <c r="G1254" s="343"/>
      <c r="H1254" s="343"/>
      <c r="I1254" s="343"/>
      <c r="J1254" s="343"/>
      <c r="K1254" s="343">
        <v>4.0</v>
      </c>
      <c r="L1254" s="306"/>
    </row>
    <row r="1255">
      <c r="A1255" s="83" t="s">
        <v>19074</v>
      </c>
      <c r="B1255" s="51">
        <v>63.0</v>
      </c>
      <c r="C1255" s="51" t="s">
        <v>1714</v>
      </c>
      <c r="D1255" s="335" t="s">
        <v>19076</v>
      </c>
      <c r="E1255" s="343"/>
      <c r="F1255" s="343"/>
      <c r="G1255" s="343"/>
      <c r="H1255" s="343"/>
      <c r="I1255" s="343"/>
      <c r="J1255" s="343">
        <v>4.0</v>
      </c>
      <c r="K1255" s="343">
        <v>4.0</v>
      </c>
      <c r="L1255" s="306"/>
    </row>
    <row r="1256">
      <c r="A1256" s="83" t="s">
        <v>19081</v>
      </c>
      <c r="B1256" s="51">
        <v>63.0</v>
      </c>
      <c r="C1256" s="51"/>
      <c r="D1256" s="335" t="s">
        <v>19083</v>
      </c>
      <c r="E1256" s="343">
        <v>6.0</v>
      </c>
      <c r="F1256" s="343"/>
      <c r="G1256" s="343"/>
      <c r="H1256" s="343"/>
      <c r="I1256" s="343"/>
      <c r="J1256" s="343"/>
      <c r="K1256" s="343">
        <v>6.0</v>
      </c>
      <c r="L1256" s="306"/>
    </row>
    <row r="1257">
      <c r="A1257" s="83"/>
      <c r="B1257" s="51">
        <v>63.0</v>
      </c>
      <c r="C1257" s="51"/>
      <c r="D1257" s="335"/>
      <c r="E1257" s="343"/>
      <c r="F1257" s="343"/>
      <c r="G1257" s="343"/>
      <c r="H1257" s="343"/>
      <c r="I1257" s="343"/>
      <c r="J1257" s="343"/>
      <c r="K1257" s="343"/>
      <c r="L1257" s="306"/>
    </row>
    <row r="1258">
      <c r="A1258" s="83"/>
      <c r="B1258" s="51">
        <v>63.0</v>
      </c>
      <c r="C1258" s="51"/>
      <c r="D1258" s="379" t="s">
        <v>3590</v>
      </c>
      <c r="E1258" s="343">
        <v>6.0</v>
      </c>
      <c r="F1258" s="343">
        <v>8.0</v>
      </c>
      <c r="G1258" s="343"/>
      <c r="H1258" s="343">
        <v>4.0</v>
      </c>
      <c r="I1258" s="343"/>
      <c r="J1258" s="343">
        <v>22.0</v>
      </c>
      <c r="K1258" s="343">
        <v>40.0</v>
      </c>
      <c r="L1258" s="306"/>
    </row>
    <row r="1259">
      <c r="A1259" s="83"/>
      <c r="B1259" s="51"/>
      <c r="C1259" s="51"/>
      <c r="D1259" s="335"/>
      <c r="E1259" s="343"/>
      <c r="F1259" s="343"/>
      <c r="G1259" s="343"/>
      <c r="H1259" s="343"/>
      <c r="I1259" s="343"/>
      <c r="J1259" s="343"/>
      <c r="K1259" s="343"/>
      <c r="L1259" s="306"/>
    </row>
    <row r="1260">
      <c r="A1260" s="83" t="s">
        <v>19105</v>
      </c>
      <c r="B1260" s="51" t="s">
        <v>12552</v>
      </c>
      <c r="C1260" s="51" t="s">
        <v>1714</v>
      </c>
      <c r="D1260" s="335" t="s">
        <v>19106</v>
      </c>
      <c r="E1260" s="343"/>
      <c r="F1260" s="343"/>
      <c r="G1260" s="343"/>
      <c r="H1260" s="343"/>
      <c r="I1260" s="343"/>
      <c r="J1260" s="343">
        <v>2.0</v>
      </c>
      <c r="K1260" s="343">
        <v>2.0</v>
      </c>
      <c r="L1260" s="306"/>
    </row>
    <row r="1261">
      <c r="A1261" s="83"/>
      <c r="B1261" s="51" t="s">
        <v>12552</v>
      </c>
      <c r="C1261" s="51"/>
      <c r="D1261" s="335"/>
      <c r="E1261" s="343"/>
      <c r="F1261" s="343"/>
      <c r="G1261" s="343"/>
      <c r="H1261" s="343"/>
      <c r="I1261" s="343"/>
      <c r="J1261" s="343"/>
      <c r="K1261" s="343"/>
      <c r="L1261" s="306"/>
    </row>
    <row r="1262">
      <c r="A1262" s="83"/>
      <c r="B1262" s="51" t="s">
        <v>12552</v>
      </c>
      <c r="C1262" s="51"/>
      <c r="D1262" s="379" t="s">
        <v>3590</v>
      </c>
      <c r="E1262" s="343"/>
      <c r="F1262" s="343"/>
      <c r="G1262" s="343"/>
      <c r="H1262" s="343"/>
      <c r="I1262" s="343"/>
      <c r="J1262" s="343">
        <v>2.0</v>
      </c>
      <c r="K1262" s="343">
        <v>2.0</v>
      </c>
      <c r="L1262" s="306"/>
    </row>
    <row r="1263">
      <c r="A1263" s="83"/>
      <c r="B1263" s="51"/>
      <c r="C1263" s="51"/>
      <c r="D1263" s="335"/>
      <c r="E1263" s="343"/>
      <c r="F1263" s="343"/>
      <c r="G1263" s="343"/>
      <c r="H1263" s="343"/>
      <c r="I1263" s="343"/>
      <c r="J1263" s="343"/>
      <c r="K1263" s="343"/>
      <c r="L1263" s="306"/>
    </row>
    <row r="1264">
      <c r="A1264" s="83"/>
      <c r="B1264" s="51"/>
      <c r="C1264" s="51"/>
      <c r="D1264" s="379" t="s">
        <v>12626</v>
      </c>
      <c r="E1264" s="343">
        <v>34.0</v>
      </c>
      <c r="F1264" s="343">
        <v>42.4</v>
      </c>
      <c r="G1264" s="343">
        <v>34.0</v>
      </c>
      <c r="H1264" s="343">
        <v>12.0</v>
      </c>
      <c r="I1264" s="343"/>
      <c r="J1264" s="343">
        <v>50.0</v>
      </c>
      <c r="K1264" s="343">
        <v>172.4</v>
      </c>
      <c r="L1264" s="306"/>
    </row>
    <row r="1265" ht="15.75" customHeight="1">
      <c r="A1265" s="154"/>
      <c r="B1265" s="380"/>
      <c r="C1265" s="380"/>
      <c r="D1265" s="370"/>
      <c r="E1265" s="419"/>
      <c r="F1265" s="419"/>
      <c r="G1265" s="419"/>
      <c r="H1265" s="419"/>
      <c r="I1265" s="419"/>
      <c r="J1265" s="419"/>
      <c r="K1265" s="419"/>
      <c r="L1265" s="381"/>
    </row>
    <row r="1266" ht="15.75" customHeight="1">
      <c r="A1266" s="83"/>
      <c r="B1266" s="51"/>
      <c r="C1266" s="51"/>
      <c r="D1266" s="335"/>
      <c r="E1266" s="336"/>
      <c r="F1266" s="336"/>
      <c r="G1266" s="336"/>
      <c r="H1266" s="336"/>
      <c r="I1266" s="336"/>
      <c r="J1266" s="336"/>
      <c r="K1266" s="336"/>
      <c r="L1266" s="306"/>
    </row>
  </sheetData>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6.0"/>
    <col customWidth="1" min="2" max="2" width="19.43"/>
    <col customWidth="1" min="3" max="3" width="9.14"/>
    <col customWidth="1" min="4" max="4" width="3.71"/>
    <col customWidth="1" min="5" max="5" width="77.43"/>
    <col customWidth="1" min="6" max="6" width="17.71"/>
    <col customWidth="1" min="7" max="7" width="15.71"/>
  </cols>
  <sheetData>
    <row r="1" ht="15.75" customHeight="1">
      <c r="A1" s="27" t="s">
        <v>2134</v>
      </c>
      <c r="B1" s="83"/>
      <c r="C1" s="194"/>
      <c r="D1" s="83"/>
      <c r="F1" s="83"/>
      <c r="G1" s="98" t="str">
        <f>HYPERLINK("https://drive.google.com/open?id=0B8sY5vZfk1W5NHFBWHlxOVQ2MUk&amp;authuser=0","see original PDF")</f>
        <v>see original PDF</v>
      </c>
    </row>
    <row r="2" ht="15.75" customHeight="1">
      <c r="A2" s="191" t="s">
        <v>1190</v>
      </c>
      <c r="B2" s="191" t="s">
        <v>663</v>
      </c>
      <c r="C2" s="182" t="s">
        <v>1319</v>
      </c>
      <c r="D2" s="191"/>
      <c r="E2" s="182" t="s">
        <v>1198</v>
      </c>
      <c r="F2" s="191" t="s">
        <v>1321</v>
      </c>
      <c r="G2" s="191" t="s">
        <v>1323</v>
      </c>
    </row>
    <row r="3">
      <c r="A3" s="83"/>
      <c r="B3" s="83"/>
      <c r="C3" s="194"/>
      <c r="D3" s="83"/>
      <c r="E3" s="141" t="s">
        <v>2153</v>
      </c>
      <c r="F3" s="83"/>
      <c r="G3" s="83"/>
    </row>
    <row r="4">
      <c r="A4" s="83"/>
      <c r="B4" s="83" t="s">
        <v>2156</v>
      </c>
      <c r="C4" s="194"/>
      <c r="D4" s="83"/>
      <c r="E4" s="141" t="s">
        <v>2158</v>
      </c>
      <c r="F4" s="83"/>
      <c r="G4" s="83"/>
    </row>
    <row r="5">
      <c r="A5" s="83">
        <v>1.0</v>
      </c>
      <c r="B5" s="83" t="s">
        <v>2160</v>
      </c>
      <c r="C5" s="194">
        <v>11.0</v>
      </c>
      <c r="D5" s="83"/>
      <c r="E5" s="141" t="s">
        <v>2161</v>
      </c>
      <c r="F5" s="83">
        <v>1.25E7</v>
      </c>
      <c r="G5" s="83">
        <v>1080000.0</v>
      </c>
    </row>
    <row r="6" ht="30.0" customHeight="1">
      <c r="A6" s="83">
        <v>2.0</v>
      </c>
      <c r="B6" s="83" t="s">
        <v>2163</v>
      </c>
      <c r="C6" s="194" t="s">
        <v>2164</v>
      </c>
      <c r="D6" s="83"/>
      <c r="E6" s="141" t="s">
        <v>4546</v>
      </c>
      <c r="F6" s="83">
        <v>1000000.0</v>
      </c>
      <c r="G6" s="83">
        <v>360000.0</v>
      </c>
    </row>
    <row r="7" ht="30.0" customHeight="1">
      <c r="A7" s="83">
        <v>3.0</v>
      </c>
      <c r="B7" s="83" t="s">
        <v>4550</v>
      </c>
      <c r="C7" s="194">
        <v>13.0</v>
      </c>
      <c r="D7" s="83"/>
      <c r="E7" s="141" t="s">
        <v>4552</v>
      </c>
      <c r="F7" s="83">
        <v>2000000.0</v>
      </c>
      <c r="G7" s="83">
        <v>1080000.0</v>
      </c>
    </row>
    <row r="8" ht="30.0" customHeight="1">
      <c r="A8" s="83">
        <v>4.0</v>
      </c>
      <c r="B8" s="83" t="s">
        <v>4554</v>
      </c>
      <c r="C8" s="194">
        <v>24.0</v>
      </c>
      <c r="D8" s="83"/>
      <c r="E8" s="141" t="s">
        <v>4555</v>
      </c>
      <c r="F8" s="83">
        <v>5000000.0</v>
      </c>
      <c r="G8" s="83">
        <v>2160000.0</v>
      </c>
    </row>
    <row r="9" ht="30.0" customHeight="1">
      <c r="A9" s="83">
        <v>5.0</v>
      </c>
      <c r="B9" s="83" t="s">
        <v>4556</v>
      </c>
      <c r="C9" s="194">
        <v>25.0</v>
      </c>
      <c r="D9" s="83"/>
      <c r="E9" s="141" t="s">
        <v>4557</v>
      </c>
      <c r="F9" s="83">
        <v>1000000.0</v>
      </c>
      <c r="G9" s="83">
        <v>720000.0</v>
      </c>
    </row>
    <row r="10" ht="30.0" customHeight="1">
      <c r="A10" s="83">
        <v>6.0</v>
      </c>
      <c r="B10" s="83" t="s">
        <v>4558</v>
      </c>
      <c r="C10" s="194">
        <v>36.0</v>
      </c>
      <c r="D10" s="83"/>
      <c r="E10" s="141" t="s">
        <v>4559</v>
      </c>
      <c r="F10" s="83">
        <v>500000.0</v>
      </c>
      <c r="G10" s="83">
        <v>360000.0</v>
      </c>
    </row>
    <row r="11" ht="30.0" customHeight="1">
      <c r="A11" s="83">
        <v>7.0</v>
      </c>
      <c r="B11" s="83" t="s">
        <v>4560</v>
      </c>
      <c r="C11" s="194">
        <v>36.0</v>
      </c>
      <c r="D11" s="83"/>
      <c r="E11" s="141" t="s">
        <v>4561</v>
      </c>
      <c r="F11" s="83">
        <v>500000.0</v>
      </c>
      <c r="G11" s="83">
        <v>360000.0</v>
      </c>
    </row>
    <row r="12" ht="30.0" customHeight="1">
      <c r="A12" s="83">
        <v>8.0</v>
      </c>
      <c r="B12" s="83" t="s">
        <v>4562</v>
      </c>
      <c r="C12" s="194">
        <v>36.0</v>
      </c>
      <c r="D12" s="83"/>
      <c r="E12" s="141" t="s">
        <v>4564</v>
      </c>
      <c r="F12" s="83">
        <v>800000.0</v>
      </c>
      <c r="G12" s="83">
        <v>576000.0</v>
      </c>
    </row>
    <row r="13" ht="30.0" customHeight="1">
      <c r="A13" s="83">
        <v>9.0</v>
      </c>
      <c r="B13" s="83" t="s">
        <v>4565</v>
      </c>
      <c r="C13" s="194">
        <v>36.0</v>
      </c>
      <c r="D13" s="83"/>
      <c r="E13" s="141" t="s">
        <v>4567</v>
      </c>
      <c r="F13" s="83">
        <v>500000.0</v>
      </c>
      <c r="G13" s="83">
        <v>360000.0</v>
      </c>
    </row>
    <row r="14" ht="30.0" customHeight="1">
      <c r="A14" s="83">
        <v>10.0</v>
      </c>
      <c r="B14" s="83" t="s">
        <v>4570</v>
      </c>
      <c r="C14" s="194">
        <v>36.0</v>
      </c>
      <c r="D14" s="83"/>
      <c r="E14" s="141" t="s">
        <v>4661</v>
      </c>
      <c r="F14" s="83">
        <v>2000000.0</v>
      </c>
      <c r="G14" s="83">
        <v>720000.0</v>
      </c>
    </row>
    <row r="15" ht="30.0" customHeight="1">
      <c r="A15" s="83">
        <v>11.0</v>
      </c>
      <c r="B15" s="83" t="s">
        <v>4663</v>
      </c>
      <c r="C15" s="194">
        <v>36.0</v>
      </c>
      <c r="D15" s="83"/>
      <c r="E15" s="141" t="s">
        <v>4664</v>
      </c>
      <c r="F15" s="83">
        <v>500000.0</v>
      </c>
      <c r="G15" s="83">
        <v>360000.0</v>
      </c>
    </row>
    <row r="16" ht="30.0" customHeight="1">
      <c r="A16" s="83">
        <v>12.0</v>
      </c>
      <c r="B16" s="83" t="s">
        <v>4666</v>
      </c>
      <c r="C16" s="194">
        <v>36.0</v>
      </c>
      <c r="D16" s="83"/>
      <c r="E16" s="141" t="s">
        <v>4667</v>
      </c>
      <c r="F16" s="83">
        <v>1500000.0</v>
      </c>
      <c r="G16" s="83">
        <v>720000.0</v>
      </c>
    </row>
    <row r="17" ht="30.0" customHeight="1">
      <c r="A17" s="83">
        <v>13.0</v>
      </c>
      <c r="B17" s="83" t="s">
        <v>4668</v>
      </c>
      <c r="C17" s="194" t="s">
        <v>4669</v>
      </c>
      <c r="D17" s="83"/>
      <c r="E17" s="141" t="s">
        <v>4671</v>
      </c>
      <c r="F17" s="83">
        <v>500000.0</v>
      </c>
      <c r="G17" s="83">
        <v>360000.0</v>
      </c>
    </row>
    <row r="18">
      <c r="A18" s="83">
        <v>14.0</v>
      </c>
      <c r="B18" s="83" t="s">
        <v>4682</v>
      </c>
      <c r="C18" s="194">
        <v>12.0</v>
      </c>
      <c r="D18" s="83"/>
      <c r="E18" s="141" t="s">
        <v>4685</v>
      </c>
      <c r="F18" s="83">
        <v>5.0E7</v>
      </c>
      <c r="G18" s="83">
        <v>720000.0</v>
      </c>
    </row>
    <row r="19">
      <c r="A19" s="83">
        <v>15.0</v>
      </c>
      <c r="B19" s="83" t="s">
        <v>4688</v>
      </c>
      <c r="C19" s="194">
        <v>12.0</v>
      </c>
      <c r="D19" s="83"/>
      <c r="E19" s="141" t="s">
        <v>4691</v>
      </c>
      <c r="F19" s="83">
        <v>5.0E7</v>
      </c>
      <c r="G19" s="83">
        <v>720000.0</v>
      </c>
    </row>
    <row r="20">
      <c r="A20" s="83">
        <v>16.0</v>
      </c>
      <c r="B20" s="83" t="s">
        <v>4692</v>
      </c>
      <c r="C20" s="194"/>
      <c r="D20" s="83"/>
      <c r="E20" s="141" t="s">
        <v>4693</v>
      </c>
      <c r="F20" s="83">
        <v>1000000.0</v>
      </c>
      <c r="G20" s="83">
        <v>360000.0</v>
      </c>
    </row>
    <row r="21">
      <c r="A21" s="83">
        <v>17.0</v>
      </c>
      <c r="B21" s="83" t="s">
        <v>4695</v>
      </c>
      <c r="C21" s="194">
        <v>12.0</v>
      </c>
      <c r="D21" s="83"/>
      <c r="E21" s="141" t="s">
        <v>4698</v>
      </c>
      <c r="F21" s="83"/>
      <c r="G21" s="83">
        <v>720000.0</v>
      </c>
    </row>
    <row r="22">
      <c r="A22" s="83">
        <v>18.0</v>
      </c>
      <c r="B22" s="83" t="s">
        <v>4701</v>
      </c>
      <c r="C22" s="194">
        <v>6.0</v>
      </c>
      <c r="D22" s="83"/>
      <c r="E22" s="141" t="s">
        <v>4873</v>
      </c>
      <c r="F22" s="83"/>
      <c r="G22" s="83">
        <v>360000.0</v>
      </c>
    </row>
    <row r="23">
      <c r="A23" s="83">
        <v>19.0</v>
      </c>
      <c r="B23" s="83" t="s">
        <v>4877</v>
      </c>
      <c r="C23" s="194">
        <v>6.0</v>
      </c>
      <c r="D23" s="83"/>
      <c r="E23" s="141" t="s">
        <v>4879</v>
      </c>
      <c r="F23" s="83"/>
      <c r="G23" s="83">
        <v>360000.0</v>
      </c>
    </row>
    <row r="24">
      <c r="A24" s="83">
        <v>20.0</v>
      </c>
      <c r="B24" s="83" t="s">
        <v>4881</v>
      </c>
      <c r="C24" s="194">
        <v>6.0</v>
      </c>
      <c r="D24" s="83"/>
      <c r="E24" s="141" t="s">
        <v>4883</v>
      </c>
      <c r="F24" s="83"/>
      <c r="G24" s="83">
        <v>360000.0</v>
      </c>
    </row>
    <row r="25" ht="30.0" customHeight="1">
      <c r="A25" s="83">
        <v>21.0</v>
      </c>
      <c r="B25" s="83" t="s">
        <v>4887</v>
      </c>
      <c r="C25" s="194" t="s">
        <v>4890</v>
      </c>
      <c r="D25" s="83"/>
      <c r="E25" s="141" t="s">
        <v>4891</v>
      </c>
      <c r="F25" s="83"/>
      <c r="G25" s="83">
        <v>360000.0</v>
      </c>
    </row>
    <row r="26" ht="30.0" customHeight="1">
      <c r="A26" s="83">
        <v>22.0</v>
      </c>
      <c r="B26" s="83" t="s">
        <v>4895</v>
      </c>
      <c r="C26" s="194" t="s">
        <v>4897</v>
      </c>
      <c r="D26" s="83"/>
      <c r="E26" s="141" t="s">
        <v>4899</v>
      </c>
      <c r="F26" s="83"/>
      <c r="G26" s="83">
        <v>1080000.0</v>
      </c>
    </row>
    <row r="27">
      <c r="A27" s="83">
        <v>23.0</v>
      </c>
      <c r="B27" s="83" t="s">
        <v>4902</v>
      </c>
      <c r="C27" s="194" t="s">
        <v>4897</v>
      </c>
      <c r="D27" s="83"/>
      <c r="E27" s="141" t="s">
        <v>4905</v>
      </c>
      <c r="F27" s="83"/>
      <c r="G27" s="83">
        <v>360000.0</v>
      </c>
    </row>
    <row r="28">
      <c r="A28" s="83">
        <v>24.0</v>
      </c>
      <c r="B28" s="83" t="s">
        <v>4906</v>
      </c>
      <c r="C28" s="194">
        <v>8.0</v>
      </c>
      <c r="D28" s="83"/>
      <c r="E28" s="141" t="s">
        <v>4907</v>
      </c>
      <c r="F28" s="83"/>
      <c r="G28" s="83">
        <v>360000.0</v>
      </c>
    </row>
    <row r="29" ht="30.0" customHeight="1">
      <c r="A29" s="83">
        <v>25.0</v>
      </c>
      <c r="B29" s="83" t="s">
        <v>4910</v>
      </c>
      <c r="C29" s="194">
        <v>8.0</v>
      </c>
      <c r="D29" s="83"/>
      <c r="E29" s="141" t="s">
        <v>4912</v>
      </c>
      <c r="F29" s="83"/>
      <c r="G29" s="83">
        <v>1080000.0</v>
      </c>
    </row>
    <row r="30" ht="30.0" customHeight="1">
      <c r="A30" s="83">
        <v>26.0</v>
      </c>
      <c r="B30" s="83" t="s">
        <v>4913</v>
      </c>
      <c r="C30" s="194">
        <v>8.0</v>
      </c>
      <c r="D30" s="83"/>
      <c r="E30" s="141" t="s">
        <v>4916</v>
      </c>
      <c r="F30" s="83"/>
      <c r="G30" s="83">
        <v>1080000.0</v>
      </c>
    </row>
    <row r="31" ht="30.0" customHeight="1">
      <c r="A31" s="83">
        <v>27.0</v>
      </c>
      <c r="B31" s="83" t="s">
        <v>4917</v>
      </c>
      <c r="C31" s="194" t="s">
        <v>4890</v>
      </c>
      <c r="D31" s="83"/>
      <c r="E31" s="141" t="s">
        <v>4920</v>
      </c>
      <c r="F31" s="83"/>
      <c r="G31" s="83">
        <v>360000.0</v>
      </c>
    </row>
    <row r="32" ht="30.0" customHeight="1">
      <c r="A32" s="83">
        <v>28.0</v>
      </c>
      <c r="B32" s="83" t="s">
        <v>4922</v>
      </c>
      <c r="C32" s="194">
        <v>10.0</v>
      </c>
      <c r="D32" s="83"/>
      <c r="E32" s="141" t="s">
        <v>4924</v>
      </c>
      <c r="F32" s="83"/>
      <c r="G32" s="83">
        <v>1440000.0</v>
      </c>
    </row>
    <row r="33">
      <c r="A33" s="83">
        <v>29.0</v>
      </c>
      <c r="B33" s="83" t="s">
        <v>4926</v>
      </c>
      <c r="C33" s="194">
        <v>9.0</v>
      </c>
      <c r="D33" s="83"/>
      <c r="E33" s="141" t="s">
        <v>4930</v>
      </c>
      <c r="F33" s="83"/>
      <c r="G33" s="83">
        <v>720000.0</v>
      </c>
    </row>
    <row r="34">
      <c r="A34" s="83">
        <v>30.0</v>
      </c>
      <c r="B34" s="83" t="s">
        <v>4932</v>
      </c>
      <c r="C34" s="194">
        <v>9.0</v>
      </c>
      <c r="D34" s="83"/>
      <c r="E34" s="141" t="s">
        <v>4936</v>
      </c>
      <c r="F34" s="83"/>
      <c r="G34" s="83">
        <v>720000.0</v>
      </c>
    </row>
    <row r="35">
      <c r="A35" s="83">
        <v>31.0</v>
      </c>
      <c r="B35" s="83" t="s">
        <v>4938</v>
      </c>
      <c r="C35" s="194">
        <v>10.0</v>
      </c>
      <c r="D35" s="83"/>
      <c r="E35" s="141" t="s">
        <v>4939</v>
      </c>
      <c r="F35" s="83"/>
      <c r="G35" s="83">
        <v>360000.0</v>
      </c>
    </row>
    <row r="36">
      <c r="A36" s="83">
        <v>32.0</v>
      </c>
      <c r="B36" s="83" t="s">
        <v>4941</v>
      </c>
      <c r="C36" s="194">
        <v>10.0</v>
      </c>
      <c r="D36" s="83"/>
      <c r="E36" s="141" t="s">
        <v>5033</v>
      </c>
      <c r="F36" s="83"/>
      <c r="G36" s="83">
        <v>360000.0</v>
      </c>
    </row>
    <row r="37">
      <c r="A37" s="83">
        <v>33.0</v>
      </c>
      <c r="B37" s="83" t="s">
        <v>5037</v>
      </c>
      <c r="C37" s="194">
        <v>7.0</v>
      </c>
      <c r="D37" s="83"/>
      <c r="E37" s="141" t="s">
        <v>5041</v>
      </c>
      <c r="F37" s="83">
        <v>1.0E7</v>
      </c>
      <c r="G37" s="83">
        <v>1440000.0</v>
      </c>
    </row>
    <row r="38">
      <c r="A38" s="83">
        <v>34.0</v>
      </c>
      <c r="B38" s="83" t="s">
        <v>5042</v>
      </c>
      <c r="C38" s="194" t="s">
        <v>5044</v>
      </c>
      <c r="D38" s="83"/>
      <c r="E38" s="141" t="s">
        <v>5048</v>
      </c>
      <c r="F38" s="83">
        <v>1.0E7</v>
      </c>
      <c r="G38" s="83">
        <v>1440000.0</v>
      </c>
    </row>
    <row r="39">
      <c r="A39" s="83">
        <v>35.0</v>
      </c>
      <c r="B39" s="83" t="s">
        <v>5049</v>
      </c>
      <c r="C39" s="194">
        <v>7.0</v>
      </c>
      <c r="D39" s="83"/>
      <c r="E39" s="141" t="s">
        <v>5052</v>
      </c>
      <c r="F39" s="83"/>
      <c r="G39" s="83">
        <v>360000.0</v>
      </c>
    </row>
    <row r="40" ht="30.0" customHeight="1">
      <c r="A40" s="83">
        <v>36.0</v>
      </c>
      <c r="B40" s="83" t="s">
        <v>5053</v>
      </c>
      <c r="C40" s="194">
        <v>10.0</v>
      </c>
      <c r="D40" s="83"/>
      <c r="E40" s="141" t="s">
        <v>5056</v>
      </c>
      <c r="F40" s="83"/>
      <c r="G40" s="83">
        <v>1080000.0</v>
      </c>
    </row>
    <row r="41">
      <c r="A41" s="83">
        <v>37.0</v>
      </c>
      <c r="B41" s="83" t="s">
        <v>5057</v>
      </c>
      <c r="C41" s="194">
        <v>7.0</v>
      </c>
      <c r="D41" s="83"/>
      <c r="E41" s="141" t="s">
        <v>5059</v>
      </c>
      <c r="F41" s="83"/>
      <c r="G41" s="83">
        <v>360000.0</v>
      </c>
    </row>
    <row r="42" ht="15.75" customHeight="1">
      <c r="A42" s="154"/>
      <c r="B42" s="154"/>
      <c r="C42" s="388"/>
      <c r="D42" s="154"/>
      <c r="E42" s="155"/>
      <c r="F42" s="154"/>
      <c r="G42" s="154"/>
    </row>
    <row r="43" ht="15.75" customHeight="1">
      <c r="A43" s="83">
        <v>38.0</v>
      </c>
      <c r="B43" s="83" t="s">
        <v>5076</v>
      </c>
      <c r="C43" s="194"/>
      <c r="D43" s="83"/>
      <c r="E43" s="141" t="s">
        <v>5079</v>
      </c>
      <c r="F43" s="83"/>
      <c r="G43" s="83">
        <v>360000.0</v>
      </c>
    </row>
    <row r="44" ht="30.0" customHeight="1">
      <c r="A44" s="83">
        <v>39.0</v>
      </c>
      <c r="B44" s="83" t="s">
        <v>5083</v>
      </c>
      <c r="C44" s="194">
        <v>8.0</v>
      </c>
      <c r="D44" s="83"/>
      <c r="E44" s="141" t="s">
        <v>5088</v>
      </c>
      <c r="F44" s="83"/>
      <c r="G44" s="83">
        <v>720000.0</v>
      </c>
    </row>
    <row r="45">
      <c r="A45" s="83">
        <v>40.0</v>
      </c>
      <c r="B45" s="83" t="s">
        <v>5091</v>
      </c>
      <c r="C45" s="194">
        <v>9.0</v>
      </c>
      <c r="D45" s="83"/>
      <c r="E45" s="141" t="s">
        <v>5096</v>
      </c>
      <c r="F45" s="83"/>
      <c r="G45" s="83">
        <v>720000.0</v>
      </c>
    </row>
    <row r="46">
      <c r="A46" s="83">
        <v>41.0</v>
      </c>
      <c r="B46" s="83" t="s">
        <v>5098</v>
      </c>
      <c r="C46" s="194">
        <v>9.0</v>
      </c>
      <c r="D46" s="83"/>
      <c r="E46" s="141" t="s">
        <v>5100</v>
      </c>
      <c r="F46" s="83"/>
      <c r="G46" s="83">
        <v>720000.0</v>
      </c>
    </row>
    <row r="47">
      <c r="A47" s="83">
        <v>42.0</v>
      </c>
      <c r="B47" s="83" t="s">
        <v>5102</v>
      </c>
      <c r="C47" s="194">
        <v>7.0</v>
      </c>
      <c r="D47" s="83"/>
      <c r="E47" s="141" t="s">
        <v>5105</v>
      </c>
      <c r="F47" s="83">
        <v>1.2E8</v>
      </c>
      <c r="G47" s="83">
        <v>720000.0</v>
      </c>
    </row>
    <row r="48">
      <c r="A48" s="83">
        <v>43.0</v>
      </c>
      <c r="B48" s="83" t="s">
        <v>5108</v>
      </c>
      <c r="C48" s="194">
        <v>8.0</v>
      </c>
      <c r="D48" s="83"/>
      <c r="E48" s="141" t="s">
        <v>5109</v>
      </c>
      <c r="F48" s="83"/>
      <c r="G48" s="83">
        <v>720000.0</v>
      </c>
    </row>
    <row r="49">
      <c r="A49" s="83">
        <v>44.0</v>
      </c>
      <c r="B49" s="83" t="s">
        <v>5110</v>
      </c>
      <c r="C49" s="194">
        <v>10.0</v>
      </c>
      <c r="D49" s="83"/>
      <c r="E49" s="141" t="s">
        <v>5112</v>
      </c>
      <c r="F49" s="83"/>
      <c r="G49" s="83">
        <v>720000.0</v>
      </c>
    </row>
    <row r="50">
      <c r="A50" s="83">
        <v>45.0</v>
      </c>
      <c r="B50" s="83" t="s">
        <v>5113</v>
      </c>
      <c r="C50" s="194">
        <v>26.0</v>
      </c>
      <c r="D50" s="83"/>
      <c r="E50" s="141" t="s">
        <v>5115</v>
      </c>
      <c r="F50" s="83">
        <v>1000000.0</v>
      </c>
      <c r="G50" s="83">
        <v>720000.0</v>
      </c>
    </row>
    <row r="51">
      <c r="A51" s="83">
        <v>46.0</v>
      </c>
      <c r="B51" s="83" t="s">
        <v>5117</v>
      </c>
      <c r="C51" s="194">
        <v>26.0</v>
      </c>
      <c r="D51" s="83"/>
      <c r="E51" s="141" t="s">
        <v>5118</v>
      </c>
      <c r="F51" s="83">
        <v>500000.0</v>
      </c>
      <c r="G51" s="83">
        <v>360000.0</v>
      </c>
    </row>
    <row r="52">
      <c r="A52" s="83">
        <v>47.0</v>
      </c>
      <c r="B52" s="83" t="s">
        <v>5120</v>
      </c>
      <c r="C52" s="194">
        <v>26.0</v>
      </c>
      <c r="D52" s="83"/>
      <c r="E52" s="141" t="s">
        <v>5121</v>
      </c>
      <c r="F52" s="83">
        <v>400000.0</v>
      </c>
      <c r="G52" s="83">
        <v>288000.0</v>
      </c>
    </row>
    <row r="53">
      <c r="A53" s="83">
        <v>48.0</v>
      </c>
      <c r="B53" s="83" t="s">
        <v>5123</v>
      </c>
      <c r="C53" s="194">
        <v>27.0</v>
      </c>
      <c r="D53" s="83"/>
      <c r="E53" s="141" t="s">
        <v>5126</v>
      </c>
      <c r="F53" s="83">
        <v>1000000.0</v>
      </c>
      <c r="G53" s="83">
        <v>720000.0</v>
      </c>
    </row>
    <row r="54" ht="30.0" customHeight="1">
      <c r="A54" s="83">
        <v>49.0</v>
      </c>
      <c r="B54" s="83" t="s">
        <v>5127</v>
      </c>
      <c r="C54" s="194">
        <v>27.0</v>
      </c>
      <c r="D54" s="83"/>
      <c r="E54" s="141" t="s">
        <v>5128</v>
      </c>
      <c r="F54" s="83">
        <v>1000000.0</v>
      </c>
      <c r="G54" s="83">
        <v>720000.0</v>
      </c>
    </row>
    <row r="55">
      <c r="A55" s="83">
        <v>50.0</v>
      </c>
      <c r="B55" s="83" t="s">
        <v>5131</v>
      </c>
      <c r="C55" s="194">
        <v>27.0</v>
      </c>
      <c r="D55" s="83"/>
      <c r="E55" s="141" t="s">
        <v>5133</v>
      </c>
      <c r="F55" s="83">
        <v>500000.0</v>
      </c>
      <c r="G55" s="83">
        <v>360000.0</v>
      </c>
    </row>
    <row r="56">
      <c r="A56" s="83">
        <v>51.0</v>
      </c>
      <c r="B56" s="83" t="s">
        <v>5134</v>
      </c>
      <c r="C56" s="194">
        <v>27.0</v>
      </c>
      <c r="D56" s="83"/>
      <c r="E56" s="141" t="s">
        <v>5135</v>
      </c>
      <c r="F56" s="83">
        <v>1000000.0</v>
      </c>
      <c r="G56" s="83">
        <v>720000.0</v>
      </c>
    </row>
    <row r="57">
      <c r="A57" s="83">
        <v>52.0</v>
      </c>
      <c r="B57" s="83" t="s">
        <v>5136</v>
      </c>
      <c r="C57" s="194">
        <v>28.0</v>
      </c>
      <c r="D57" s="83"/>
      <c r="E57" s="141" t="s">
        <v>5138</v>
      </c>
      <c r="F57" s="83">
        <v>1500000.0</v>
      </c>
      <c r="G57" s="83">
        <v>1080000.0</v>
      </c>
    </row>
    <row r="58">
      <c r="A58" s="83">
        <v>53.0</v>
      </c>
      <c r="B58" s="83" t="s">
        <v>5140</v>
      </c>
      <c r="C58" s="194">
        <v>28.0</v>
      </c>
      <c r="D58" s="83"/>
      <c r="E58" s="141" t="s">
        <v>5141</v>
      </c>
      <c r="F58" s="83">
        <v>1000000.0</v>
      </c>
      <c r="G58" s="83">
        <v>720000.0</v>
      </c>
    </row>
    <row r="59" ht="30.0" customHeight="1">
      <c r="A59" s="83">
        <v>54.0</v>
      </c>
      <c r="B59" s="83" t="s">
        <v>5142</v>
      </c>
      <c r="C59" s="194">
        <v>29.0</v>
      </c>
      <c r="D59" s="83"/>
      <c r="E59" s="141" t="s">
        <v>5144</v>
      </c>
      <c r="F59" s="83">
        <v>3500000.0</v>
      </c>
      <c r="G59" s="83">
        <v>2520000.0</v>
      </c>
    </row>
    <row r="60" ht="30.0" customHeight="1">
      <c r="A60" s="83">
        <v>55.0</v>
      </c>
      <c r="B60" s="83" t="s">
        <v>5146</v>
      </c>
      <c r="C60" s="194">
        <v>29.0</v>
      </c>
      <c r="D60" s="83"/>
      <c r="E60" s="141" t="s">
        <v>5149</v>
      </c>
      <c r="F60" s="83">
        <v>1500000.0</v>
      </c>
      <c r="G60" s="83">
        <v>1080000.0</v>
      </c>
    </row>
    <row r="61" ht="30.0" customHeight="1">
      <c r="A61" s="83">
        <v>56.0</v>
      </c>
      <c r="B61" s="83" t="s">
        <v>5150</v>
      </c>
      <c r="C61" s="194">
        <v>29.0</v>
      </c>
      <c r="D61" s="83"/>
      <c r="E61" s="141" t="s">
        <v>5151</v>
      </c>
      <c r="F61" s="83">
        <v>1000000.0</v>
      </c>
      <c r="G61" s="83">
        <v>720000.0</v>
      </c>
    </row>
    <row r="62">
      <c r="A62" s="83">
        <v>57.0</v>
      </c>
      <c r="B62" s="83" t="s">
        <v>5152</v>
      </c>
      <c r="C62" s="194">
        <v>29.0</v>
      </c>
      <c r="D62" s="83"/>
      <c r="E62" s="141" t="s">
        <v>5153</v>
      </c>
      <c r="F62" s="83">
        <v>1000000.0</v>
      </c>
      <c r="G62" s="83">
        <v>720000.0</v>
      </c>
    </row>
    <row r="63">
      <c r="A63" s="83">
        <v>58.0</v>
      </c>
      <c r="B63" s="83" t="s">
        <v>5154</v>
      </c>
      <c r="C63" s="194">
        <v>30.0</v>
      </c>
      <c r="D63" s="83"/>
      <c r="E63" s="141" t="s">
        <v>5156</v>
      </c>
      <c r="F63" s="83">
        <v>700000.0</v>
      </c>
      <c r="G63" s="83">
        <v>504000.0</v>
      </c>
    </row>
    <row r="64">
      <c r="A64" s="83">
        <v>59.0</v>
      </c>
      <c r="B64" s="83" t="s">
        <v>5158</v>
      </c>
      <c r="C64" s="194">
        <v>30.0</v>
      </c>
      <c r="D64" s="83"/>
      <c r="E64" s="141" t="s">
        <v>5160</v>
      </c>
      <c r="F64" s="83">
        <v>700000.0</v>
      </c>
      <c r="G64" s="83">
        <v>504000.0</v>
      </c>
    </row>
    <row r="65">
      <c r="A65" s="83">
        <v>60.0</v>
      </c>
      <c r="B65" s="83" t="s">
        <v>5161</v>
      </c>
      <c r="C65" s="194">
        <v>30.0</v>
      </c>
      <c r="D65" s="83"/>
      <c r="E65" s="141" t="s">
        <v>5163</v>
      </c>
      <c r="F65" s="83">
        <v>700000.0</v>
      </c>
      <c r="G65" s="83">
        <v>504000.0</v>
      </c>
    </row>
    <row r="66">
      <c r="A66" s="83">
        <v>61.0</v>
      </c>
      <c r="B66" s="83" t="s">
        <v>5164</v>
      </c>
      <c r="C66" s="194">
        <v>31.0</v>
      </c>
      <c r="D66" s="83"/>
      <c r="E66" s="141" t="s">
        <v>5166</v>
      </c>
      <c r="F66" s="83">
        <v>1000000.0</v>
      </c>
      <c r="G66" s="83">
        <v>720000.0</v>
      </c>
    </row>
    <row r="67">
      <c r="A67" s="83">
        <v>62.0</v>
      </c>
      <c r="B67" s="83" t="s">
        <v>5168</v>
      </c>
      <c r="C67" s="194">
        <v>31.0</v>
      </c>
      <c r="D67" s="83"/>
      <c r="E67" s="141" t="s">
        <v>5169</v>
      </c>
      <c r="F67" s="83">
        <v>700000.0</v>
      </c>
      <c r="G67" s="83">
        <v>504000.0</v>
      </c>
    </row>
    <row r="68">
      <c r="A68" s="83">
        <v>63.0</v>
      </c>
      <c r="B68" s="83" t="s">
        <v>5170</v>
      </c>
      <c r="C68" s="194">
        <v>31.0</v>
      </c>
      <c r="D68" s="83"/>
      <c r="E68" s="141" t="s">
        <v>5171</v>
      </c>
      <c r="F68" s="83">
        <v>1000000.0</v>
      </c>
      <c r="G68" s="83">
        <v>720000.0</v>
      </c>
    </row>
    <row r="69">
      <c r="A69" s="83">
        <v>64.0</v>
      </c>
      <c r="B69" s="83" t="s">
        <v>5173</v>
      </c>
      <c r="C69" s="194">
        <v>31.0</v>
      </c>
      <c r="D69" s="83"/>
      <c r="E69" s="141" t="s">
        <v>5176</v>
      </c>
      <c r="F69" s="83">
        <v>700000.0</v>
      </c>
      <c r="G69" s="83">
        <v>504000.0</v>
      </c>
    </row>
    <row r="70">
      <c r="A70" s="83">
        <v>65.0</v>
      </c>
      <c r="B70" s="83" t="s">
        <v>5177</v>
      </c>
      <c r="C70" s="194">
        <v>31.0</v>
      </c>
      <c r="D70" s="83"/>
      <c r="E70" s="141" t="s">
        <v>5178</v>
      </c>
      <c r="F70" s="83">
        <v>700000.0</v>
      </c>
      <c r="G70" s="83">
        <v>504000.0</v>
      </c>
    </row>
    <row r="71" ht="30.0" customHeight="1">
      <c r="A71" s="83">
        <v>66.0</v>
      </c>
      <c r="B71" s="83" t="s">
        <v>5179</v>
      </c>
      <c r="C71" s="194"/>
      <c r="D71" s="83"/>
      <c r="E71" s="141" t="s">
        <v>5181</v>
      </c>
      <c r="F71" s="83">
        <v>700000.0</v>
      </c>
      <c r="G71" s="83">
        <v>504000.0</v>
      </c>
    </row>
    <row r="72">
      <c r="A72" s="83">
        <v>67.0</v>
      </c>
      <c r="B72" s="83" t="s">
        <v>5184</v>
      </c>
      <c r="C72" s="194">
        <v>32.0</v>
      </c>
      <c r="D72" s="83"/>
      <c r="E72" s="141" t="s">
        <v>5185</v>
      </c>
      <c r="F72" s="83">
        <v>700000.0</v>
      </c>
      <c r="G72" s="83">
        <v>504000.0</v>
      </c>
    </row>
    <row r="73" ht="30.0" customHeight="1">
      <c r="A73" s="83">
        <v>68.0</v>
      </c>
      <c r="B73" s="83" t="s">
        <v>5187</v>
      </c>
      <c r="C73" s="194">
        <v>32.0</v>
      </c>
      <c r="D73" s="83"/>
      <c r="E73" s="141" t="s">
        <v>5189</v>
      </c>
      <c r="F73" s="83">
        <v>700000.0</v>
      </c>
      <c r="G73" s="83">
        <v>504000.0</v>
      </c>
    </row>
    <row r="74">
      <c r="A74" s="83">
        <v>69.0</v>
      </c>
      <c r="B74" s="83" t="s">
        <v>5191</v>
      </c>
      <c r="C74" s="194">
        <v>32.0</v>
      </c>
      <c r="D74" s="83"/>
      <c r="E74" s="141" t="s">
        <v>5192</v>
      </c>
      <c r="F74" s="83">
        <v>700000.0</v>
      </c>
      <c r="G74" s="83">
        <v>504000.0</v>
      </c>
    </row>
    <row r="75">
      <c r="A75" s="83">
        <v>70.0</v>
      </c>
      <c r="B75" s="83" t="s">
        <v>5193</v>
      </c>
      <c r="C75" s="194">
        <v>32.0</v>
      </c>
      <c r="D75" s="83"/>
      <c r="E75" s="141" t="s">
        <v>5194</v>
      </c>
      <c r="F75" s="83">
        <v>700000.0</v>
      </c>
      <c r="G75" s="83">
        <v>504000.0</v>
      </c>
    </row>
    <row r="76">
      <c r="A76" s="83">
        <v>71.0</v>
      </c>
      <c r="B76" s="83" t="s">
        <v>5196</v>
      </c>
      <c r="C76" s="194">
        <v>33.0</v>
      </c>
      <c r="D76" s="83"/>
      <c r="E76" s="141" t="s">
        <v>5198</v>
      </c>
      <c r="F76" s="83">
        <v>900000.0</v>
      </c>
      <c r="G76" s="83">
        <v>648000.0</v>
      </c>
    </row>
    <row r="77">
      <c r="A77" s="83">
        <v>72.0</v>
      </c>
      <c r="B77" s="83" t="s">
        <v>5199</v>
      </c>
      <c r="C77" s="194">
        <v>33.0</v>
      </c>
      <c r="D77" s="83"/>
      <c r="E77" s="141" t="s">
        <v>5200</v>
      </c>
      <c r="F77" s="83">
        <v>900000.0</v>
      </c>
      <c r="G77" s="83">
        <v>648000.0</v>
      </c>
    </row>
    <row r="78">
      <c r="A78" s="83">
        <v>73.0</v>
      </c>
      <c r="B78" s="83" t="s">
        <v>5203</v>
      </c>
      <c r="C78" s="194">
        <v>33.0</v>
      </c>
      <c r="D78" s="83"/>
      <c r="E78" s="141" t="s">
        <v>5205</v>
      </c>
      <c r="F78" s="83">
        <v>900000.0</v>
      </c>
      <c r="G78" s="83">
        <v>648000.0</v>
      </c>
    </row>
    <row r="79">
      <c r="A79" s="83">
        <v>74.0</v>
      </c>
      <c r="B79" s="83" t="s">
        <v>5206</v>
      </c>
      <c r="C79" s="194">
        <v>34.0</v>
      </c>
      <c r="D79" s="83"/>
      <c r="E79" s="141" t="s">
        <v>5207</v>
      </c>
      <c r="F79" s="83">
        <v>1000000.0</v>
      </c>
      <c r="G79" s="83">
        <v>720000.0</v>
      </c>
    </row>
    <row r="80">
      <c r="A80" s="83">
        <v>75.0</v>
      </c>
      <c r="B80" s="83" t="s">
        <v>5209</v>
      </c>
      <c r="C80" s="194">
        <v>34.0</v>
      </c>
      <c r="D80" s="83"/>
      <c r="E80" s="141" t="s">
        <v>5211</v>
      </c>
      <c r="F80" s="83">
        <v>1000000.0</v>
      </c>
      <c r="G80" s="83">
        <v>720000.0</v>
      </c>
    </row>
    <row r="81">
      <c r="A81" s="83">
        <v>76.0</v>
      </c>
      <c r="B81" s="83" t="s">
        <v>5213</v>
      </c>
      <c r="C81" s="194">
        <v>34.0</v>
      </c>
      <c r="D81" s="83"/>
      <c r="E81" s="141" t="s">
        <v>5214</v>
      </c>
      <c r="F81" s="83">
        <v>300000.0</v>
      </c>
      <c r="G81" s="83">
        <v>216000.0</v>
      </c>
    </row>
    <row r="82">
      <c r="A82" s="83">
        <v>77.0</v>
      </c>
      <c r="B82" s="83" t="s">
        <v>5215</v>
      </c>
      <c r="C82" s="194">
        <v>35.0</v>
      </c>
      <c r="D82" s="83"/>
      <c r="E82" s="141" t="s">
        <v>5217</v>
      </c>
      <c r="F82" s="83">
        <v>900000.0</v>
      </c>
      <c r="G82" s="83">
        <v>648000.0</v>
      </c>
    </row>
    <row r="83">
      <c r="A83" s="83">
        <v>78.0</v>
      </c>
      <c r="B83" s="83" t="s">
        <v>5219</v>
      </c>
      <c r="C83" s="194">
        <v>35.0</v>
      </c>
      <c r="D83" s="83"/>
      <c r="E83" s="141" t="s">
        <v>5221</v>
      </c>
      <c r="F83" s="83">
        <v>900000.0</v>
      </c>
      <c r="G83" s="83">
        <v>648000.0</v>
      </c>
    </row>
    <row r="84">
      <c r="A84" s="83">
        <v>79.0</v>
      </c>
      <c r="B84" s="83" t="s">
        <v>5222</v>
      </c>
      <c r="C84" s="194">
        <v>35.0</v>
      </c>
      <c r="D84" s="83"/>
      <c r="E84" s="141" t="s">
        <v>5223</v>
      </c>
      <c r="F84" s="83">
        <v>900000.0</v>
      </c>
      <c r="G84" s="83">
        <v>648000.0</v>
      </c>
    </row>
    <row r="85">
      <c r="A85" s="83">
        <v>80.0</v>
      </c>
      <c r="B85" s="83" t="s">
        <v>5224</v>
      </c>
      <c r="C85" s="194"/>
      <c r="D85" s="83"/>
      <c r="E85" s="141" t="s">
        <v>5225</v>
      </c>
      <c r="F85" s="83">
        <v>1000000.0</v>
      </c>
      <c r="G85" s="83">
        <v>720000.0</v>
      </c>
    </row>
    <row r="86" ht="45.0" customHeight="1">
      <c r="A86" s="83">
        <v>81.0</v>
      </c>
      <c r="B86" s="83" t="s">
        <v>5227</v>
      </c>
      <c r="C86" s="194"/>
      <c r="D86" s="83"/>
      <c r="E86" s="141" t="s">
        <v>5229</v>
      </c>
      <c r="F86" s="83">
        <v>5000000.0</v>
      </c>
      <c r="G86" s="83">
        <v>3600000.0</v>
      </c>
    </row>
    <row r="87" ht="45.0" customHeight="1">
      <c r="A87" s="83">
        <v>82.0</v>
      </c>
      <c r="B87" s="83" t="s">
        <v>5230</v>
      </c>
      <c r="C87" s="194" t="s">
        <v>5232</v>
      </c>
      <c r="D87" s="83"/>
      <c r="E87" s="141" t="s">
        <v>5234</v>
      </c>
      <c r="F87" s="83">
        <v>500000.0</v>
      </c>
      <c r="G87" s="83">
        <v>360000.0</v>
      </c>
    </row>
    <row r="88">
      <c r="A88" s="83">
        <v>83.0</v>
      </c>
      <c r="B88" s="83" t="s">
        <v>5237</v>
      </c>
      <c r="C88" s="194" t="s">
        <v>5238</v>
      </c>
      <c r="D88" s="83"/>
      <c r="E88" s="141" t="s">
        <v>5240</v>
      </c>
      <c r="F88" s="83">
        <v>500000.0</v>
      </c>
      <c r="G88" s="83">
        <v>360000.0</v>
      </c>
    </row>
    <row r="89" ht="15.75" customHeight="1">
      <c r="A89" s="154"/>
      <c r="B89" s="154"/>
      <c r="C89" s="388"/>
      <c r="D89" s="154"/>
      <c r="E89" s="155"/>
      <c r="F89" s="154"/>
      <c r="G89" s="154"/>
    </row>
    <row r="90" ht="45.75" customHeight="1">
      <c r="A90" s="83">
        <v>84.0</v>
      </c>
      <c r="B90" s="83" t="s">
        <v>5242</v>
      </c>
      <c r="C90" s="194" t="s">
        <v>5232</v>
      </c>
      <c r="D90" s="83"/>
      <c r="E90" s="141" t="s">
        <v>5364</v>
      </c>
      <c r="F90" s="83">
        <v>500000.0</v>
      </c>
      <c r="G90" s="83">
        <v>360000.0</v>
      </c>
    </row>
    <row r="91" ht="30.0" customHeight="1">
      <c r="A91" s="83">
        <v>85.0</v>
      </c>
      <c r="B91" s="83" t="s">
        <v>5439</v>
      </c>
      <c r="C91" s="194" t="s">
        <v>5238</v>
      </c>
      <c r="D91" s="83"/>
      <c r="E91" s="141" t="s">
        <v>5442</v>
      </c>
      <c r="F91" s="83">
        <v>500000.0</v>
      </c>
      <c r="G91" s="83">
        <v>360000.0</v>
      </c>
    </row>
    <row r="92" ht="30.0" customHeight="1">
      <c r="A92" s="83">
        <v>86.0</v>
      </c>
      <c r="B92" s="83" t="s">
        <v>5447</v>
      </c>
      <c r="C92" s="194">
        <v>53.0</v>
      </c>
      <c r="D92" s="83"/>
      <c r="E92" s="141" t="s">
        <v>5452</v>
      </c>
      <c r="F92" s="83">
        <v>1000000.0</v>
      </c>
      <c r="G92" s="83">
        <v>252000.0</v>
      </c>
    </row>
    <row r="93">
      <c r="A93" s="83">
        <v>87.0</v>
      </c>
      <c r="B93" s="83" t="s">
        <v>5456</v>
      </c>
      <c r="C93" s="194">
        <v>53.0</v>
      </c>
      <c r="D93" s="83"/>
      <c r="E93" s="141" t="s">
        <v>5598</v>
      </c>
      <c r="F93" s="83">
        <v>2000000.0</v>
      </c>
      <c r="G93" s="83">
        <v>252000.0</v>
      </c>
    </row>
    <row r="94" ht="30.0" customHeight="1">
      <c r="A94" s="83">
        <v>88.0</v>
      </c>
      <c r="B94" s="83" t="s">
        <v>5601</v>
      </c>
      <c r="C94" s="194">
        <v>54.0</v>
      </c>
      <c r="D94" s="83"/>
      <c r="E94" s="141" t="s">
        <v>5603</v>
      </c>
      <c r="F94" s="83">
        <v>2500000.0</v>
      </c>
      <c r="G94" s="83">
        <v>288000.0</v>
      </c>
    </row>
    <row r="95">
      <c r="A95" s="83">
        <v>89.0</v>
      </c>
      <c r="B95" s="83" t="s">
        <v>5605</v>
      </c>
      <c r="C95" s="194">
        <v>54.0</v>
      </c>
      <c r="D95" s="83"/>
      <c r="E95" s="141" t="s">
        <v>5607</v>
      </c>
      <c r="F95" s="83">
        <v>1.1E7</v>
      </c>
      <c r="G95" s="83">
        <v>1440000.0</v>
      </c>
    </row>
    <row r="96" ht="30.0" customHeight="1">
      <c r="A96" s="83">
        <v>90.0</v>
      </c>
      <c r="B96" s="83" t="s">
        <v>5609</v>
      </c>
      <c r="C96" s="194">
        <v>54.0</v>
      </c>
      <c r="D96" s="83"/>
      <c r="E96" s="141" t="s">
        <v>5611</v>
      </c>
      <c r="F96" s="83">
        <v>6000000.0</v>
      </c>
      <c r="G96" s="83">
        <v>576000.0</v>
      </c>
    </row>
    <row r="97" ht="30.0" customHeight="1">
      <c r="A97" s="83">
        <v>91.0</v>
      </c>
      <c r="B97" s="83" t="s">
        <v>5613</v>
      </c>
      <c r="C97" s="194">
        <v>54.0</v>
      </c>
      <c r="D97" s="83"/>
      <c r="E97" s="141" t="s">
        <v>5614</v>
      </c>
      <c r="F97" s="83">
        <v>5000000.0</v>
      </c>
      <c r="G97" s="83">
        <v>720000.0</v>
      </c>
    </row>
    <row r="98">
      <c r="A98" s="83">
        <v>92.0</v>
      </c>
      <c r="B98" s="83" t="s">
        <v>5616</v>
      </c>
      <c r="C98" s="194">
        <v>54.0</v>
      </c>
      <c r="D98" s="83"/>
      <c r="E98" s="141" t="s">
        <v>5618</v>
      </c>
      <c r="F98" s="83">
        <v>2500000.0</v>
      </c>
      <c r="G98" s="83">
        <v>252000.0</v>
      </c>
    </row>
    <row r="99">
      <c r="A99" s="83">
        <v>93.0</v>
      </c>
      <c r="B99" s="83" t="s">
        <v>5619</v>
      </c>
      <c r="C99" s="194">
        <v>54.0</v>
      </c>
      <c r="D99" s="83"/>
      <c r="E99" s="141" t="s">
        <v>5620</v>
      </c>
      <c r="F99" s="83">
        <v>2500000.0</v>
      </c>
      <c r="G99" s="83">
        <v>360000.0</v>
      </c>
    </row>
    <row r="100">
      <c r="A100" s="83">
        <v>94.0</v>
      </c>
      <c r="B100" s="83" t="s">
        <v>5622</v>
      </c>
      <c r="C100" s="194">
        <v>54.0</v>
      </c>
      <c r="D100" s="83"/>
      <c r="E100" s="141" t="s">
        <v>5624</v>
      </c>
      <c r="F100" s="83">
        <v>2500000.0</v>
      </c>
      <c r="G100" s="83">
        <v>360000.0</v>
      </c>
    </row>
    <row r="101" ht="30.0" customHeight="1">
      <c r="A101" s="83">
        <v>95.0</v>
      </c>
      <c r="B101" s="83" t="s">
        <v>5625</v>
      </c>
      <c r="C101" s="194">
        <v>54.0</v>
      </c>
      <c r="D101" s="83"/>
      <c r="E101" s="141" t="s">
        <v>5627</v>
      </c>
      <c r="F101" s="83">
        <v>4000000.0</v>
      </c>
      <c r="G101" s="83">
        <v>576000.0</v>
      </c>
    </row>
    <row r="102" ht="45.0" customHeight="1">
      <c r="A102" s="83">
        <v>96.0</v>
      </c>
      <c r="B102" s="83" t="s">
        <v>5628</v>
      </c>
      <c r="C102" s="194">
        <v>55.0</v>
      </c>
      <c r="D102" s="83"/>
      <c r="E102" s="141" t="s">
        <v>5675</v>
      </c>
      <c r="F102" s="83">
        <v>1000000.0</v>
      </c>
      <c r="G102" s="83">
        <v>252000.0</v>
      </c>
    </row>
    <row r="103" ht="45.0" customHeight="1">
      <c r="A103" s="83">
        <v>97.0</v>
      </c>
      <c r="B103" s="83" t="s">
        <v>5679</v>
      </c>
      <c r="C103" s="194">
        <v>55.0</v>
      </c>
      <c r="D103" s="83"/>
      <c r="E103" s="141" t="s">
        <v>5683</v>
      </c>
      <c r="F103" s="83">
        <v>1000000.0</v>
      </c>
      <c r="G103" s="83">
        <v>252000.0</v>
      </c>
    </row>
    <row r="104" ht="30.0" customHeight="1">
      <c r="A104" s="83">
        <v>98.0</v>
      </c>
      <c r="B104" s="83" t="s">
        <v>5686</v>
      </c>
      <c r="C104" s="194">
        <v>56.0</v>
      </c>
      <c r="D104" s="83"/>
      <c r="E104" s="141" t="s">
        <v>5688</v>
      </c>
      <c r="F104" s="83">
        <v>2000000.0</v>
      </c>
      <c r="G104" s="83">
        <v>288000.0</v>
      </c>
    </row>
    <row r="105" ht="30.0" customHeight="1">
      <c r="A105" s="83">
        <v>99.0</v>
      </c>
      <c r="B105" s="83" t="s">
        <v>5690</v>
      </c>
      <c r="C105" s="194">
        <v>56.0</v>
      </c>
      <c r="D105" s="83"/>
      <c r="E105" s="141" t="s">
        <v>5692</v>
      </c>
      <c r="F105" s="83">
        <v>1500000.0</v>
      </c>
      <c r="G105" s="83">
        <v>252000.0</v>
      </c>
    </row>
    <row r="106">
      <c r="A106" s="83">
        <v>100.0</v>
      </c>
      <c r="B106" s="83" t="s">
        <v>5694</v>
      </c>
      <c r="C106" s="194">
        <v>56.0</v>
      </c>
      <c r="D106" s="83"/>
      <c r="E106" s="141" t="s">
        <v>5697</v>
      </c>
      <c r="F106" s="83">
        <v>1500000.0</v>
      </c>
      <c r="G106" s="83">
        <v>360000.0</v>
      </c>
    </row>
    <row r="107" ht="30.0" customHeight="1">
      <c r="A107" s="83">
        <v>101.0</v>
      </c>
      <c r="B107" s="83" t="s">
        <v>5699</v>
      </c>
      <c r="C107" s="194">
        <v>56.0</v>
      </c>
      <c r="D107" s="83"/>
      <c r="E107" s="141" t="s">
        <v>5700</v>
      </c>
      <c r="F107" s="83">
        <v>1500000.0</v>
      </c>
      <c r="G107" s="83">
        <v>252000.0</v>
      </c>
    </row>
    <row r="108">
      <c r="A108" s="83">
        <v>102.0</v>
      </c>
      <c r="B108" s="83" t="s">
        <v>5702</v>
      </c>
      <c r="C108" s="194">
        <v>57.0</v>
      </c>
      <c r="D108" s="83"/>
      <c r="E108" s="141" t="s">
        <v>5704</v>
      </c>
      <c r="F108" s="83">
        <v>2000000.0</v>
      </c>
      <c r="G108" s="83">
        <v>360000.0</v>
      </c>
    </row>
    <row r="109">
      <c r="A109" s="83">
        <v>103.0</v>
      </c>
      <c r="B109" s="83" t="s">
        <v>5705</v>
      </c>
      <c r="C109" s="194">
        <v>57.0</v>
      </c>
      <c r="D109" s="83"/>
      <c r="E109" s="141" t="s">
        <v>5706</v>
      </c>
      <c r="F109" s="83">
        <v>1000000.0</v>
      </c>
      <c r="G109" s="83">
        <v>252000.0</v>
      </c>
    </row>
    <row r="110">
      <c r="A110" s="83">
        <v>104.0</v>
      </c>
      <c r="B110" s="83" t="s">
        <v>5708</v>
      </c>
      <c r="C110" s="194">
        <v>57.0</v>
      </c>
      <c r="D110" s="83"/>
      <c r="E110" s="141" t="s">
        <v>5709</v>
      </c>
      <c r="F110" s="83">
        <v>1500000.0</v>
      </c>
      <c r="G110" s="83">
        <v>252000.0</v>
      </c>
    </row>
    <row r="111" ht="30.0" customHeight="1">
      <c r="A111" s="83">
        <v>105.0</v>
      </c>
      <c r="B111" s="83" t="s">
        <v>5711</v>
      </c>
      <c r="C111" s="194">
        <v>57.0</v>
      </c>
      <c r="D111" s="83"/>
      <c r="E111" s="141" t="s">
        <v>5713</v>
      </c>
      <c r="F111" s="83">
        <v>2500000.0</v>
      </c>
      <c r="G111" s="83">
        <v>360000.0</v>
      </c>
    </row>
    <row r="112" ht="30.0" customHeight="1">
      <c r="A112" s="83">
        <v>106.0</v>
      </c>
      <c r="B112" s="83" t="s">
        <v>5716</v>
      </c>
      <c r="C112" s="194">
        <v>57.0</v>
      </c>
      <c r="D112" s="83"/>
      <c r="E112" s="141" t="s">
        <v>5718</v>
      </c>
      <c r="F112" s="83">
        <v>1500000.0</v>
      </c>
      <c r="G112" s="83">
        <v>180000.0</v>
      </c>
    </row>
    <row r="113" ht="30.0" customHeight="1">
      <c r="A113" s="83">
        <v>107.0</v>
      </c>
      <c r="B113" s="83" t="s">
        <v>5722</v>
      </c>
      <c r="C113" s="194">
        <v>57.0</v>
      </c>
      <c r="D113" s="83"/>
      <c r="E113" s="141" t="s">
        <v>5726</v>
      </c>
      <c r="F113" s="83">
        <v>2000000.0</v>
      </c>
      <c r="G113" s="83">
        <v>252000.0</v>
      </c>
    </row>
    <row r="114">
      <c r="A114" s="83">
        <v>108.0</v>
      </c>
      <c r="B114" s="83" t="s">
        <v>5729</v>
      </c>
      <c r="C114" s="194">
        <v>57.0</v>
      </c>
      <c r="D114" s="83"/>
      <c r="E114" s="141" t="s">
        <v>5731</v>
      </c>
      <c r="F114" s="83">
        <v>2000000.0</v>
      </c>
      <c r="G114" s="83">
        <v>252000.0</v>
      </c>
    </row>
    <row r="115">
      <c r="A115" s="83">
        <v>109.0</v>
      </c>
      <c r="B115" s="83" t="s">
        <v>5735</v>
      </c>
      <c r="C115" s="194">
        <v>57.0</v>
      </c>
      <c r="D115" s="83"/>
      <c r="E115" s="141" t="s">
        <v>5820</v>
      </c>
      <c r="F115" s="83">
        <v>1000000.0</v>
      </c>
      <c r="G115" s="83">
        <v>252000.0</v>
      </c>
    </row>
    <row r="116" ht="30.0" customHeight="1">
      <c r="A116" s="83">
        <v>110.0</v>
      </c>
      <c r="B116" s="83" t="s">
        <v>5827</v>
      </c>
      <c r="C116" s="194">
        <v>57.0</v>
      </c>
      <c r="D116" s="83"/>
      <c r="E116" s="141" t="s">
        <v>5834</v>
      </c>
      <c r="F116" s="83">
        <v>2000000.0</v>
      </c>
      <c r="G116" s="83">
        <v>252000.0</v>
      </c>
    </row>
    <row r="117" ht="30.0" customHeight="1">
      <c r="A117" s="83">
        <v>111.0</v>
      </c>
      <c r="B117" s="83" t="s">
        <v>5837</v>
      </c>
      <c r="C117" s="194">
        <v>62.0</v>
      </c>
      <c r="D117" s="83"/>
      <c r="E117" s="141" t="s">
        <v>5842</v>
      </c>
      <c r="F117" s="83">
        <v>7000000.0</v>
      </c>
      <c r="G117" s="83">
        <v>828000.0</v>
      </c>
    </row>
    <row r="118">
      <c r="A118" s="83">
        <v>112.0</v>
      </c>
      <c r="B118" s="83" t="s">
        <v>5846</v>
      </c>
      <c r="C118" s="194">
        <v>62.0</v>
      </c>
      <c r="D118" s="83"/>
      <c r="E118" s="141" t="s">
        <v>5852</v>
      </c>
      <c r="F118" s="83">
        <v>5000000.0</v>
      </c>
      <c r="G118" s="83">
        <v>720000.0</v>
      </c>
    </row>
    <row r="119">
      <c r="A119" s="83">
        <v>113.0</v>
      </c>
      <c r="B119" s="83" t="s">
        <v>5859</v>
      </c>
      <c r="C119" s="194">
        <v>62.0</v>
      </c>
      <c r="D119" s="83"/>
      <c r="E119" s="141" t="s">
        <v>5866</v>
      </c>
      <c r="F119" s="83">
        <v>4000000.0</v>
      </c>
      <c r="G119" s="83">
        <v>468000.0</v>
      </c>
    </row>
    <row r="120">
      <c r="A120" s="83">
        <v>114.0</v>
      </c>
      <c r="B120" s="83" t="s">
        <v>5875</v>
      </c>
      <c r="C120" s="194">
        <v>64.0</v>
      </c>
      <c r="D120" s="83"/>
      <c r="E120" s="141" t="s">
        <v>5879</v>
      </c>
      <c r="F120" s="83">
        <v>1000000.0</v>
      </c>
      <c r="G120" s="83">
        <v>252000.0</v>
      </c>
    </row>
    <row r="121">
      <c r="A121" s="83">
        <v>115.0</v>
      </c>
      <c r="B121" s="83" t="s">
        <v>6154</v>
      </c>
      <c r="C121" s="194">
        <v>66.0</v>
      </c>
      <c r="D121" s="83"/>
      <c r="E121" s="141" t="s">
        <v>6159</v>
      </c>
      <c r="F121" s="83">
        <v>1000000.0</v>
      </c>
      <c r="G121" s="83">
        <v>252000.0</v>
      </c>
    </row>
    <row r="122" ht="30.0" customHeight="1">
      <c r="A122" s="83">
        <v>116.0</v>
      </c>
      <c r="B122" s="83" t="s">
        <v>6163</v>
      </c>
      <c r="C122" s="194">
        <v>66.0</v>
      </c>
      <c r="D122" s="83"/>
      <c r="E122" s="141" t="s">
        <v>6166</v>
      </c>
      <c r="F122" s="83">
        <v>1000000.0</v>
      </c>
      <c r="G122" s="83">
        <v>252000.0</v>
      </c>
    </row>
    <row r="123" ht="15.75" customHeight="1">
      <c r="A123" s="154"/>
      <c r="B123" s="154"/>
      <c r="C123" s="388"/>
      <c r="D123" s="154"/>
      <c r="E123" s="155"/>
      <c r="F123" s="154"/>
      <c r="G123" s="154"/>
    </row>
    <row r="124" ht="30.75" customHeight="1">
      <c r="A124" s="83">
        <v>117.0</v>
      </c>
      <c r="B124" s="83" t="s">
        <v>6170</v>
      </c>
      <c r="C124" s="194">
        <v>66.0</v>
      </c>
      <c r="D124" s="83"/>
      <c r="E124" s="141" t="s">
        <v>6174</v>
      </c>
      <c r="F124" s="83">
        <v>1000000.0</v>
      </c>
      <c r="G124" s="83">
        <v>252000.0</v>
      </c>
    </row>
    <row r="125" ht="30.0" customHeight="1">
      <c r="A125" s="83">
        <v>118.0</v>
      </c>
      <c r="B125" s="83" t="s">
        <v>6180</v>
      </c>
      <c r="C125" s="194">
        <v>67.0</v>
      </c>
      <c r="D125" s="83"/>
      <c r="E125" s="141" t="s">
        <v>6188</v>
      </c>
      <c r="F125" s="83">
        <v>3000000.0</v>
      </c>
      <c r="G125" s="83">
        <v>360000.0</v>
      </c>
    </row>
    <row r="126">
      <c r="A126" s="83">
        <v>119.0</v>
      </c>
      <c r="B126" s="83" t="s">
        <v>6197</v>
      </c>
      <c r="C126" s="194">
        <v>68.0</v>
      </c>
      <c r="D126" s="83"/>
      <c r="E126" s="141" t="s">
        <v>6201</v>
      </c>
      <c r="F126" s="83">
        <v>1000000.0</v>
      </c>
      <c r="G126" s="83">
        <v>1440000.0</v>
      </c>
    </row>
    <row r="127" ht="30.0" customHeight="1">
      <c r="A127" s="83">
        <v>120.0</v>
      </c>
      <c r="B127" s="83" t="s">
        <v>6208</v>
      </c>
      <c r="C127" s="194">
        <v>68.0</v>
      </c>
      <c r="D127" s="83"/>
      <c r="E127" s="141" t="s">
        <v>6211</v>
      </c>
      <c r="F127" s="83">
        <v>6000000.0</v>
      </c>
      <c r="G127" s="83">
        <v>864000.0</v>
      </c>
    </row>
    <row r="128" ht="30.0" customHeight="1">
      <c r="A128" s="83">
        <v>121.0</v>
      </c>
      <c r="B128" s="83" t="s">
        <v>6216</v>
      </c>
      <c r="C128" s="194" t="s">
        <v>1640</v>
      </c>
      <c r="D128" s="83"/>
      <c r="E128" s="141" t="s">
        <v>6791</v>
      </c>
      <c r="F128" s="83">
        <v>6000000.0</v>
      </c>
      <c r="G128" s="83">
        <v>468000.0</v>
      </c>
    </row>
    <row r="129" ht="30.0" customHeight="1">
      <c r="A129" s="83">
        <v>122.0</v>
      </c>
      <c r="B129" s="83" t="s">
        <v>6797</v>
      </c>
      <c r="C129" s="194">
        <v>69.0</v>
      </c>
      <c r="D129" s="83"/>
      <c r="E129" s="141" t="s">
        <v>6801</v>
      </c>
      <c r="F129" s="83">
        <v>2500000.0</v>
      </c>
      <c r="G129" s="83">
        <v>360000.0</v>
      </c>
    </row>
    <row r="130" ht="30.0" customHeight="1">
      <c r="A130" s="83">
        <v>123.0</v>
      </c>
      <c r="B130" s="83" t="s">
        <v>6806</v>
      </c>
      <c r="C130" s="194">
        <v>69.0</v>
      </c>
      <c r="D130" s="83"/>
      <c r="E130" s="141" t="s">
        <v>6809</v>
      </c>
      <c r="F130" s="83">
        <v>4000000.0</v>
      </c>
      <c r="G130" s="83">
        <v>612000.0</v>
      </c>
    </row>
    <row r="131" ht="30.0" customHeight="1">
      <c r="A131" s="83">
        <v>124.0</v>
      </c>
      <c r="B131" s="83" t="s">
        <v>6813</v>
      </c>
      <c r="C131" s="194">
        <v>69.0</v>
      </c>
      <c r="D131" s="83"/>
      <c r="E131" s="141" t="s">
        <v>6816</v>
      </c>
      <c r="F131" s="83">
        <v>4000000.0</v>
      </c>
      <c r="G131" s="83">
        <v>612000.0</v>
      </c>
    </row>
    <row r="132" ht="30.0" customHeight="1">
      <c r="A132" s="83">
        <v>125.0</v>
      </c>
      <c r="B132" s="83" t="s">
        <v>6820</v>
      </c>
      <c r="C132" s="194">
        <v>69.0</v>
      </c>
      <c r="D132" s="83"/>
      <c r="E132" s="141" t="s">
        <v>6825</v>
      </c>
      <c r="F132" s="83">
        <v>2500000.0</v>
      </c>
      <c r="G132" s="83">
        <v>360000.0</v>
      </c>
    </row>
    <row r="133">
      <c r="A133" s="83">
        <v>126.0</v>
      </c>
      <c r="B133" s="83" t="s">
        <v>6828</v>
      </c>
      <c r="C133" s="194">
        <v>70.0</v>
      </c>
      <c r="D133" s="83"/>
      <c r="E133" s="141" t="s">
        <v>6829</v>
      </c>
      <c r="F133" s="83">
        <v>1000000.0</v>
      </c>
      <c r="G133" s="83">
        <v>252000.0</v>
      </c>
    </row>
    <row r="134">
      <c r="A134" s="83">
        <v>127.0</v>
      </c>
      <c r="B134" s="83" t="s">
        <v>6885</v>
      </c>
      <c r="C134" s="194">
        <v>71.0</v>
      </c>
      <c r="D134" s="83"/>
      <c r="E134" s="141" t="s">
        <v>6892</v>
      </c>
      <c r="F134" s="83">
        <v>1000000.0</v>
      </c>
      <c r="G134" s="83">
        <v>252000.0</v>
      </c>
    </row>
    <row r="135">
      <c r="A135" s="83">
        <v>128.0</v>
      </c>
      <c r="B135" s="83" t="s">
        <v>6897</v>
      </c>
      <c r="C135" s="194">
        <v>72.0</v>
      </c>
      <c r="D135" s="83"/>
      <c r="E135" s="141" t="s">
        <v>6903</v>
      </c>
      <c r="F135" s="83">
        <v>2000000.0</v>
      </c>
      <c r="G135" s="83">
        <v>360000.0</v>
      </c>
    </row>
    <row r="136" ht="30.0" customHeight="1">
      <c r="A136" s="83">
        <v>129.0</v>
      </c>
      <c r="B136" s="83" t="s">
        <v>8136</v>
      </c>
      <c r="C136" s="194">
        <v>72.0</v>
      </c>
      <c r="D136" s="83"/>
      <c r="E136" s="141" t="s">
        <v>8138</v>
      </c>
      <c r="F136" s="83">
        <v>2000000.0</v>
      </c>
      <c r="G136" s="83">
        <v>252000.0</v>
      </c>
    </row>
    <row r="137" ht="30.0" customHeight="1">
      <c r="A137" s="83">
        <v>130.0</v>
      </c>
      <c r="B137" s="83" t="s">
        <v>8141</v>
      </c>
      <c r="C137" s="194">
        <v>73.0</v>
      </c>
      <c r="D137" s="83"/>
      <c r="E137" s="141" t="s">
        <v>8143</v>
      </c>
      <c r="F137" s="83">
        <v>4000000.0</v>
      </c>
      <c r="G137" s="83">
        <v>612000.0</v>
      </c>
    </row>
    <row r="138" ht="30.0" customHeight="1">
      <c r="A138" s="83">
        <v>131.0</v>
      </c>
      <c r="B138" s="83" t="s">
        <v>8147</v>
      </c>
      <c r="C138" s="194">
        <v>73.0</v>
      </c>
      <c r="D138" s="83"/>
      <c r="E138" s="141" t="s">
        <v>8150</v>
      </c>
      <c r="F138" s="83">
        <v>4000000.0</v>
      </c>
      <c r="G138" s="83">
        <v>612000.0</v>
      </c>
    </row>
    <row r="139" ht="30.0" customHeight="1">
      <c r="A139" s="83">
        <v>132.0</v>
      </c>
      <c r="B139" s="83" t="s">
        <v>8154</v>
      </c>
      <c r="C139" s="194">
        <v>74.0</v>
      </c>
      <c r="D139" s="83"/>
      <c r="E139" s="141" t="s">
        <v>8156</v>
      </c>
      <c r="F139" s="83">
        <v>4000000.0</v>
      </c>
      <c r="G139" s="83">
        <v>612000.0</v>
      </c>
    </row>
    <row r="140" ht="30.0" customHeight="1">
      <c r="A140" s="83">
        <v>133.0</v>
      </c>
      <c r="B140" s="83" t="s">
        <v>8162</v>
      </c>
      <c r="C140" s="194">
        <v>75.0</v>
      </c>
      <c r="D140" s="83"/>
      <c r="E140" s="141" t="s">
        <v>9401</v>
      </c>
      <c r="F140" s="83">
        <v>4000000.0</v>
      </c>
      <c r="G140" s="83">
        <v>612000.0</v>
      </c>
    </row>
    <row r="141" ht="30.0" customHeight="1">
      <c r="A141" s="83">
        <v>134.0</v>
      </c>
      <c r="B141" s="83" t="s">
        <v>9408</v>
      </c>
      <c r="C141" s="194">
        <v>75.0</v>
      </c>
      <c r="D141" s="83"/>
      <c r="E141" s="141" t="s">
        <v>9411</v>
      </c>
      <c r="F141" s="83">
        <v>4000000.0</v>
      </c>
      <c r="G141" s="83">
        <v>612000.0</v>
      </c>
    </row>
    <row r="142" ht="30.0" customHeight="1">
      <c r="A142" s="83">
        <v>135.0</v>
      </c>
      <c r="B142" s="83" t="s">
        <v>9417</v>
      </c>
      <c r="C142" s="194">
        <v>75.0</v>
      </c>
      <c r="D142" s="83"/>
      <c r="E142" s="141" t="s">
        <v>9422</v>
      </c>
      <c r="F142" s="83">
        <v>4000000.0</v>
      </c>
      <c r="G142" s="83">
        <v>612000.0</v>
      </c>
    </row>
    <row r="143" ht="30.0" customHeight="1">
      <c r="A143" s="83">
        <v>136.0</v>
      </c>
      <c r="B143" s="83" t="s">
        <v>9425</v>
      </c>
      <c r="C143" s="194">
        <v>76.0</v>
      </c>
      <c r="D143" s="83"/>
      <c r="E143" s="141" t="s">
        <v>9429</v>
      </c>
      <c r="F143" s="83">
        <v>3000000.0</v>
      </c>
      <c r="G143" s="83">
        <v>360000.0</v>
      </c>
    </row>
    <row r="144" ht="30.0" customHeight="1">
      <c r="A144" s="83">
        <v>137.0</v>
      </c>
      <c r="B144" s="83" t="s">
        <v>9434</v>
      </c>
      <c r="C144" s="194">
        <v>76.0</v>
      </c>
      <c r="D144" s="83"/>
      <c r="E144" s="141" t="s">
        <v>9438</v>
      </c>
      <c r="F144" s="83">
        <v>1000000.0</v>
      </c>
      <c r="G144" s="83">
        <v>252000.0</v>
      </c>
    </row>
    <row r="145" ht="30.0" customHeight="1">
      <c r="A145" s="83">
        <v>138.0</v>
      </c>
      <c r="B145" s="83" t="s">
        <v>9443</v>
      </c>
      <c r="C145" s="194">
        <v>76.0</v>
      </c>
      <c r="D145" s="83"/>
      <c r="E145" s="141" t="s">
        <v>9450</v>
      </c>
      <c r="F145" s="83">
        <v>1000000.0</v>
      </c>
      <c r="G145" s="83">
        <v>252000.0</v>
      </c>
    </row>
    <row r="146" ht="30.0" customHeight="1">
      <c r="A146" s="83">
        <v>139.0</v>
      </c>
      <c r="B146" s="83" t="s">
        <v>9454</v>
      </c>
      <c r="C146" s="194">
        <v>76.0</v>
      </c>
      <c r="D146" s="83"/>
      <c r="E146" s="141" t="s">
        <v>9459</v>
      </c>
      <c r="F146" s="83">
        <v>1.12E7</v>
      </c>
      <c r="G146" s="83">
        <v>1656000.0</v>
      </c>
    </row>
    <row r="147" ht="30.0" customHeight="1">
      <c r="A147" s="83">
        <v>140.0</v>
      </c>
      <c r="B147" s="83" t="s">
        <v>9462</v>
      </c>
      <c r="C147" s="194">
        <v>76.0</v>
      </c>
      <c r="D147" s="83"/>
      <c r="E147" s="141" t="s">
        <v>9467</v>
      </c>
      <c r="F147" s="83">
        <v>3000000.0</v>
      </c>
      <c r="G147" s="83">
        <v>360000.0</v>
      </c>
    </row>
    <row r="148" ht="30.0" customHeight="1">
      <c r="A148" s="83">
        <v>141.0</v>
      </c>
      <c r="B148" s="83" t="s">
        <v>9471</v>
      </c>
      <c r="C148" s="194" t="s">
        <v>1640</v>
      </c>
      <c r="D148" s="83"/>
      <c r="E148" s="141" t="s">
        <v>9475</v>
      </c>
      <c r="F148" s="83">
        <v>4000000.0</v>
      </c>
      <c r="G148" s="83">
        <v>612000.0</v>
      </c>
    </row>
    <row r="149" ht="30.0" customHeight="1">
      <c r="A149" s="83">
        <v>142.0</v>
      </c>
      <c r="B149" s="83" t="s">
        <v>9478</v>
      </c>
      <c r="C149" s="194" t="s">
        <v>1640</v>
      </c>
      <c r="D149" s="83"/>
      <c r="E149" s="141" t="s">
        <v>9483</v>
      </c>
      <c r="F149" s="83">
        <v>3000000.0</v>
      </c>
      <c r="G149" s="83">
        <v>468000.0</v>
      </c>
    </row>
    <row r="150" ht="30.0" customHeight="1">
      <c r="A150" s="83">
        <v>143.0</v>
      </c>
      <c r="B150" s="83" t="s">
        <v>9488</v>
      </c>
      <c r="C150" s="194" t="s">
        <v>1640</v>
      </c>
      <c r="D150" s="83"/>
      <c r="E150" s="141" t="s">
        <v>9491</v>
      </c>
      <c r="F150" s="83">
        <v>5000000.0</v>
      </c>
      <c r="G150" s="83">
        <v>936000.0</v>
      </c>
    </row>
    <row r="151" ht="30.0" customHeight="1">
      <c r="A151" s="83">
        <v>144.0</v>
      </c>
      <c r="B151" s="83" t="s">
        <v>9494</v>
      </c>
      <c r="C151" s="194" t="s">
        <v>1640</v>
      </c>
      <c r="D151" s="83"/>
      <c r="E151" s="141" t="s">
        <v>9501</v>
      </c>
      <c r="F151" s="83">
        <v>3000000.0</v>
      </c>
      <c r="G151" s="83">
        <v>720000.0</v>
      </c>
    </row>
    <row r="152">
      <c r="A152" s="83">
        <v>145.0</v>
      </c>
      <c r="B152" s="83" t="s">
        <v>9504</v>
      </c>
      <c r="C152" s="194" t="s">
        <v>1640</v>
      </c>
      <c r="D152" s="83"/>
      <c r="E152" s="141" t="s">
        <v>9508</v>
      </c>
      <c r="F152" s="83">
        <v>3000000.0</v>
      </c>
      <c r="G152" s="83">
        <v>468000.0</v>
      </c>
    </row>
    <row r="153">
      <c r="A153" s="83">
        <v>146.0</v>
      </c>
      <c r="B153" s="83" t="s">
        <v>9514</v>
      </c>
      <c r="C153" s="194" t="s">
        <v>1640</v>
      </c>
      <c r="D153" s="83"/>
      <c r="E153" s="141" t="s">
        <v>9518</v>
      </c>
      <c r="F153" s="83">
        <v>4000000.0</v>
      </c>
      <c r="G153" s="83">
        <v>612000.0</v>
      </c>
    </row>
    <row r="154" ht="30.0" customHeight="1">
      <c r="A154" s="83">
        <v>147.0</v>
      </c>
      <c r="B154" s="83" t="s">
        <v>9523</v>
      </c>
      <c r="C154" s="194" t="s">
        <v>1640</v>
      </c>
      <c r="D154" s="83"/>
      <c r="E154" s="141" t="s">
        <v>9530</v>
      </c>
      <c r="F154" s="83">
        <v>5000000.0</v>
      </c>
      <c r="G154" s="83">
        <v>612000.0</v>
      </c>
    </row>
    <row r="155">
      <c r="A155" s="83">
        <v>148.0</v>
      </c>
      <c r="B155" s="83" t="s">
        <v>9532</v>
      </c>
      <c r="C155" s="194" t="s">
        <v>9535</v>
      </c>
      <c r="D155" s="83"/>
      <c r="E155" s="141" t="s">
        <v>9539</v>
      </c>
      <c r="F155" s="83">
        <v>3000000.0</v>
      </c>
      <c r="G155" s="83">
        <v>360000.0</v>
      </c>
    </row>
    <row r="156">
      <c r="A156" s="83">
        <v>149.0</v>
      </c>
      <c r="B156" s="83" t="s">
        <v>9543</v>
      </c>
      <c r="C156" s="194" t="s">
        <v>1640</v>
      </c>
      <c r="D156" s="83"/>
      <c r="E156" s="141" t="s">
        <v>9547</v>
      </c>
      <c r="F156" s="83">
        <v>2.0E7</v>
      </c>
      <c r="G156" s="83">
        <v>6012000.0</v>
      </c>
    </row>
    <row r="157" ht="15.75" customHeight="1">
      <c r="A157" s="154"/>
      <c r="B157" s="154"/>
      <c r="C157" s="388"/>
      <c r="D157" s="154"/>
      <c r="E157" s="155"/>
      <c r="F157" s="154"/>
      <c r="G157" s="154"/>
    </row>
    <row r="158" ht="30.75" customHeight="1">
      <c r="A158" s="83">
        <v>150.0</v>
      </c>
      <c r="B158" s="83" t="s">
        <v>9554</v>
      </c>
      <c r="C158" s="194" t="s">
        <v>1640</v>
      </c>
      <c r="D158" s="83"/>
      <c r="E158" s="141" t="s">
        <v>9557</v>
      </c>
      <c r="F158" s="83">
        <v>7000000.0</v>
      </c>
      <c r="G158" s="83">
        <v>3600000.0</v>
      </c>
    </row>
    <row r="159" ht="45.0" customHeight="1">
      <c r="A159" s="83">
        <v>151.0</v>
      </c>
      <c r="B159" s="83" t="s">
        <v>9561</v>
      </c>
      <c r="C159" s="194" t="s">
        <v>1640</v>
      </c>
      <c r="D159" s="83"/>
      <c r="E159" s="141" t="s">
        <v>9566</v>
      </c>
      <c r="F159" s="83">
        <v>7000000.0</v>
      </c>
      <c r="G159" s="83">
        <v>4320000.0</v>
      </c>
    </row>
    <row r="160" ht="30.0" customHeight="1">
      <c r="A160" s="83">
        <v>152.0</v>
      </c>
      <c r="B160" s="83" t="s">
        <v>9571</v>
      </c>
      <c r="C160" s="194" t="s">
        <v>1640</v>
      </c>
      <c r="D160" s="83"/>
      <c r="E160" s="141" t="s">
        <v>9575</v>
      </c>
      <c r="F160" s="83">
        <v>2.0E7</v>
      </c>
      <c r="G160" s="83">
        <v>720000.0</v>
      </c>
    </row>
    <row r="161">
      <c r="A161" s="83">
        <v>153.0</v>
      </c>
      <c r="B161" s="83" t="s">
        <v>9578</v>
      </c>
      <c r="C161" s="194"/>
      <c r="D161" s="83"/>
      <c r="E161" s="141" t="s">
        <v>9582</v>
      </c>
      <c r="F161" s="83"/>
      <c r="G161" s="83">
        <v>1800000.0</v>
      </c>
    </row>
    <row r="162">
      <c r="A162" s="83">
        <v>154.0</v>
      </c>
      <c r="B162" s="83" t="s">
        <v>9586</v>
      </c>
      <c r="C162" s="194"/>
      <c r="D162" s="83"/>
      <c r="E162" s="141" t="s">
        <v>9590</v>
      </c>
      <c r="F162" s="83"/>
      <c r="G162" s="83">
        <v>1080000.0</v>
      </c>
    </row>
    <row r="163" ht="30.0" customHeight="1">
      <c r="A163" s="83">
        <v>155.0</v>
      </c>
      <c r="B163" s="83" t="s">
        <v>9593</v>
      </c>
      <c r="C163" s="194"/>
      <c r="D163" s="83"/>
      <c r="E163" s="141" t="s">
        <v>9600</v>
      </c>
      <c r="F163" s="83"/>
      <c r="G163" s="83">
        <v>1080000.0</v>
      </c>
    </row>
    <row r="164">
      <c r="A164" s="83">
        <v>156.0</v>
      </c>
      <c r="B164" s="83" t="s">
        <v>9604</v>
      </c>
      <c r="C164" s="194"/>
      <c r="D164" s="83"/>
      <c r="E164" s="141" t="s">
        <v>9607</v>
      </c>
      <c r="F164" s="83"/>
      <c r="G164" s="83">
        <v>720000.0</v>
      </c>
    </row>
    <row r="165">
      <c r="A165" s="83">
        <v>157.0</v>
      </c>
      <c r="B165" s="83" t="s">
        <v>9612</v>
      </c>
      <c r="C165" s="194"/>
      <c r="D165" s="83"/>
      <c r="E165" s="141" t="s">
        <v>9615</v>
      </c>
      <c r="F165" s="83"/>
      <c r="G165" s="83">
        <v>720000.0</v>
      </c>
    </row>
    <row r="166" ht="30.0" customHeight="1">
      <c r="A166" s="83">
        <v>158.0</v>
      </c>
      <c r="B166" s="83" t="s">
        <v>9619</v>
      </c>
      <c r="C166" s="194"/>
      <c r="D166" s="83"/>
      <c r="E166" s="141" t="s">
        <v>9625</v>
      </c>
      <c r="F166" s="83"/>
      <c r="G166" s="83">
        <v>1080000.0</v>
      </c>
    </row>
    <row r="167" ht="30.0" customHeight="1">
      <c r="A167" s="83">
        <v>159.0</v>
      </c>
      <c r="B167" s="83" t="s">
        <v>9629</v>
      </c>
      <c r="C167" s="194"/>
      <c r="D167" s="83"/>
      <c r="E167" s="141" t="s">
        <v>9633</v>
      </c>
      <c r="F167" s="83"/>
      <c r="G167" s="83">
        <v>1080000.0</v>
      </c>
    </row>
    <row r="168" ht="30.0" customHeight="1">
      <c r="A168" s="83">
        <v>160.0</v>
      </c>
      <c r="B168" s="83" t="s">
        <v>9638</v>
      </c>
      <c r="C168" s="194"/>
      <c r="D168" s="83"/>
      <c r="E168" s="141" t="s">
        <v>9640</v>
      </c>
      <c r="F168" s="83"/>
      <c r="G168" s="83">
        <v>1080000.0</v>
      </c>
    </row>
    <row r="169" ht="30.0" customHeight="1">
      <c r="A169" s="83">
        <v>161.0</v>
      </c>
      <c r="B169" s="83" t="s">
        <v>9645</v>
      </c>
      <c r="C169" s="194"/>
      <c r="D169" s="83"/>
      <c r="E169" s="141" t="s">
        <v>9646</v>
      </c>
      <c r="F169" s="83"/>
      <c r="G169" s="83">
        <v>1080000.0</v>
      </c>
    </row>
    <row r="170" ht="30.0" customHeight="1">
      <c r="A170" s="83">
        <v>162.0</v>
      </c>
      <c r="B170" s="83" t="s">
        <v>9649</v>
      </c>
      <c r="C170" s="194"/>
      <c r="D170" s="83"/>
      <c r="E170" s="141" t="s">
        <v>9651</v>
      </c>
      <c r="F170" s="83"/>
      <c r="G170" s="83">
        <v>1080000.0</v>
      </c>
    </row>
    <row r="171">
      <c r="A171" s="83">
        <v>163.0</v>
      </c>
      <c r="B171" s="83" t="s">
        <v>9653</v>
      </c>
      <c r="C171" s="194"/>
      <c r="D171" s="83"/>
      <c r="E171" s="141" t="s">
        <v>9656</v>
      </c>
      <c r="F171" s="83"/>
      <c r="G171" s="83">
        <v>1080000.0</v>
      </c>
    </row>
    <row r="172">
      <c r="A172" s="83">
        <v>164.0</v>
      </c>
      <c r="B172" s="83" t="s">
        <v>9660</v>
      </c>
      <c r="C172" s="194"/>
      <c r="D172" s="83"/>
      <c r="E172" s="141" t="s">
        <v>9664</v>
      </c>
      <c r="F172" s="83"/>
      <c r="G172" s="83">
        <v>720000.0</v>
      </c>
    </row>
    <row r="173" ht="30.0" customHeight="1">
      <c r="A173" s="83">
        <v>165.0</v>
      </c>
      <c r="B173" s="83" t="s">
        <v>9665</v>
      </c>
      <c r="C173" s="194"/>
      <c r="D173" s="83"/>
      <c r="E173" s="141" t="s">
        <v>9666</v>
      </c>
      <c r="F173" s="83"/>
      <c r="G173" s="83">
        <v>1440000.0</v>
      </c>
    </row>
    <row r="174">
      <c r="A174" s="83">
        <v>166.0</v>
      </c>
      <c r="B174" s="83" t="s">
        <v>9668</v>
      </c>
      <c r="C174" s="194"/>
      <c r="D174" s="83"/>
      <c r="E174" s="141" t="s">
        <v>9671</v>
      </c>
      <c r="F174" s="83"/>
      <c r="G174" s="83">
        <v>1800000.0</v>
      </c>
    </row>
    <row r="175">
      <c r="A175" s="83">
        <v>167.0</v>
      </c>
      <c r="B175" s="83" t="s">
        <v>9677</v>
      </c>
      <c r="C175" s="194"/>
      <c r="D175" s="83"/>
      <c r="E175" s="141" t="s">
        <v>9682</v>
      </c>
      <c r="F175" s="83"/>
      <c r="G175" s="83">
        <v>1440000.0</v>
      </c>
    </row>
    <row r="176">
      <c r="A176" s="83">
        <v>168.0</v>
      </c>
      <c r="B176" s="83" t="s">
        <v>9687</v>
      </c>
      <c r="C176" s="194"/>
      <c r="D176" s="83"/>
      <c r="E176" s="141" t="s">
        <v>9692</v>
      </c>
      <c r="F176" s="83"/>
      <c r="G176" s="83">
        <v>5400000.0</v>
      </c>
    </row>
    <row r="177">
      <c r="A177" s="83">
        <v>169.0</v>
      </c>
      <c r="B177" s="83" t="s">
        <v>9696</v>
      </c>
      <c r="C177" s="194"/>
      <c r="D177" s="83"/>
      <c r="E177" s="141" t="s">
        <v>9699</v>
      </c>
      <c r="F177" s="83"/>
      <c r="G177" s="83">
        <v>1440000.0</v>
      </c>
    </row>
    <row r="178">
      <c r="A178" s="83">
        <v>170.0</v>
      </c>
      <c r="B178" s="83" t="s">
        <v>9704</v>
      </c>
      <c r="C178" s="194"/>
      <c r="D178" s="83"/>
      <c r="E178" s="141" t="s">
        <v>9708</v>
      </c>
      <c r="F178" s="83"/>
      <c r="G178" s="83">
        <v>1440000.0</v>
      </c>
    </row>
    <row r="179">
      <c r="A179" s="83">
        <v>171.0</v>
      </c>
      <c r="B179" s="83" t="s">
        <v>9714</v>
      </c>
      <c r="C179" s="194"/>
      <c r="D179" s="83"/>
      <c r="E179" s="141" t="s">
        <v>9717</v>
      </c>
      <c r="F179" s="83"/>
      <c r="G179" s="83">
        <v>1440000.0</v>
      </c>
    </row>
    <row r="180" ht="30.0" customHeight="1">
      <c r="A180" s="83">
        <v>172.0</v>
      </c>
      <c r="B180" s="83" t="s">
        <v>9722</v>
      </c>
      <c r="C180" s="194"/>
      <c r="D180" s="83"/>
      <c r="E180" s="141" t="s">
        <v>9727</v>
      </c>
      <c r="F180" s="83"/>
      <c r="G180" s="83">
        <v>3600000.0</v>
      </c>
    </row>
    <row r="181" ht="30.0" customHeight="1">
      <c r="A181" s="83">
        <v>173.0</v>
      </c>
      <c r="B181" s="83" t="s">
        <v>9732</v>
      </c>
      <c r="C181" s="194"/>
      <c r="D181" s="83"/>
      <c r="E181" s="141" t="s">
        <v>9737</v>
      </c>
      <c r="F181" s="83"/>
      <c r="G181" s="83">
        <v>1296000.0</v>
      </c>
    </row>
    <row r="182" ht="30.0" customHeight="1">
      <c r="A182" s="83">
        <v>174.0</v>
      </c>
      <c r="B182" s="83" t="s">
        <v>9739</v>
      </c>
      <c r="C182" s="194"/>
      <c r="D182" s="83"/>
      <c r="E182" s="141" t="s">
        <v>9744</v>
      </c>
      <c r="F182" s="83"/>
      <c r="G182" s="83">
        <v>1080000.0</v>
      </c>
    </row>
    <row r="183" ht="30.0" customHeight="1">
      <c r="A183" s="83">
        <v>175.0</v>
      </c>
      <c r="B183" s="83" t="s">
        <v>9748</v>
      </c>
      <c r="C183" s="194"/>
      <c r="D183" s="83"/>
      <c r="E183" s="141" t="s">
        <v>9752</v>
      </c>
      <c r="F183" s="83"/>
      <c r="G183" s="83">
        <v>864000.0</v>
      </c>
    </row>
    <row r="184">
      <c r="A184" s="83">
        <v>176.0</v>
      </c>
      <c r="B184" s="83" t="s">
        <v>9755</v>
      </c>
      <c r="C184" s="194"/>
      <c r="D184" s="83"/>
      <c r="E184" s="141" t="s">
        <v>9761</v>
      </c>
      <c r="F184" s="83"/>
      <c r="G184" s="83">
        <v>5400000.0</v>
      </c>
    </row>
    <row r="185">
      <c r="A185" s="83">
        <v>177.0</v>
      </c>
      <c r="B185" s="83" t="s">
        <v>9766</v>
      </c>
      <c r="C185" s="194"/>
      <c r="D185" s="83"/>
      <c r="E185" s="141" t="s">
        <v>9771</v>
      </c>
      <c r="F185" s="83"/>
      <c r="G185" s="83">
        <v>3600000.0</v>
      </c>
    </row>
    <row r="186">
      <c r="A186" s="83">
        <v>178.0</v>
      </c>
      <c r="B186" s="83" t="s">
        <v>9775</v>
      </c>
      <c r="C186" s="194">
        <v>20.0</v>
      </c>
      <c r="D186" s="83"/>
      <c r="E186" s="141" t="s">
        <v>9780</v>
      </c>
      <c r="F186" s="83"/>
      <c r="G186" s="83">
        <v>1440000.0</v>
      </c>
    </row>
    <row r="187">
      <c r="A187" s="83">
        <v>179.0</v>
      </c>
      <c r="B187" s="83" t="s">
        <v>9784</v>
      </c>
      <c r="C187" s="194">
        <v>41.0</v>
      </c>
      <c r="D187" s="83"/>
      <c r="E187" s="141" t="s">
        <v>9837</v>
      </c>
      <c r="F187" s="83"/>
      <c r="G187" s="83">
        <v>720000.0</v>
      </c>
    </row>
    <row r="188">
      <c r="A188" s="83">
        <v>180.0</v>
      </c>
      <c r="B188" s="83" t="s">
        <v>9851</v>
      </c>
      <c r="C188" s="194">
        <v>42.0</v>
      </c>
      <c r="D188" s="83"/>
      <c r="E188" s="141" t="s">
        <v>9919</v>
      </c>
      <c r="F188" s="83"/>
      <c r="G188" s="83">
        <v>720000.0</v>
      </c>
    </row>
    <row r="189">
      <c r="A189" s="83">
        <v>181.0</v>
      </c>
      <c r="B189" s="83" t="s">
        <v>9922</v>
      </c>
      <c r="C189" s="194">
        <v>43.0</v>
      </c>
      <c r="D189" s="83"/>
      <c r="E189" s="141" t="s">
        <v>9925</v>
      </c>
      <c r="F189" s="83"/>
      <c r="G189" s="83">
        <v>720000.0</v>
      </c>
    </row>
    <row r="190">
      <c r="A190" s="83">
        <v>182.0</v>
      </c>
      <c r="B190" s="83" t="s">
        <v>9968</v>
      </c>
      <c r="C190" s="194">
        <v>43.0</v>
      </c>
      <c r="D190" s="83"/>
      <c r="E190" s="141" t="s">
        <v>9978</v>
      </c>
      <c r="F190" s="83"/>
      <c r="G190" s="83">
        <v>1080000.0</v>
      </c>
    </row>
    <row r="191" ht="30.0" customHeight="1">
      <c r="A191" s="83">
        <v>183.0</v>
      </c>
      <c r="B191" s="83" t="s">
        <v>9982</v>
      </c>
      <c r="C191" s="194">
        <v>43.0</v>
      </c>
      <c r="D191" s="83"/>
      <c r="E191" s="141" t="s">
        <v>9986</v>
      </c>
      <c r="F191" s="83">
        <v>5.5E7</v>
      </c>
      <c r="G191" s="83">
        <v>720000.0</v>
      </c>
    </row>
    <row r="192">
      <c r="A192" s="83">
        <v>184.0</v>
      </c>
      <c r="B192" s="83" t="s">
        <v>9991</v>
      </c>
      <c r="C192" s="194">
        <v>43.0</v>
      </c>
      <c r="D192" s="83"/>
      <c r="E192" s="141" t="s">
        <v>9994</v>
      </c>
      <c r="F192" s="83">
        <v>4.25E7</v>
      </c>
      <c r="G192" s="83">
        <v>720000.0</v>
      </c>
    </row>
    <row r="193" ht="30.0" customHeight="1">
      <c r="A193" s="83">
        <v>185.0</v>
      </c>
      <c r="B193" s="83" t="s">
        <v>10000</v>
      </c>
      <c r="C193" s="194">
        <v>43.0</v>
      </c>
      <c r="D193" s="83"/>
      <c r="E193" s="141" t="s">
        <v>10003</v>
      </c>
      <c r="F193" s="83"/>
      <c r="G193" s="83">
        <v>1440000.0</v>
      </c>
    </row>
    <row r="194" ht="30.0" customHeight="1">
      <c r="A194" s="83">
        <v>186.0</v>
      </c>
      <c r="B194" s="83" t="s">
        <v>10007</v>
      </c>
      <c r="C194" s="194">
        <v>44.0</v>
      </c>
      <c r="D194" s="83"/>
      <c r="E194" s="141" t="s">
        <v>10012</v>
      </c>
      <c r="F194" s="83"/>
      <c r="G194" s="83">
        <v>2160000.0</v>
      </c>
    </row>
    <row r="195" ht="30.0" customHeight="1">
      <c r="A195" s="83">
        <v>187.0</v>
      </c>
      <c r="B195" s="83" t="s">
        <v>10018</v>
      </c>
      <c r="C195" s="194">
        <v>44.0</v>
      </c>
      <c r="D195" s="83"/>
      <c r="E195" s="141" t="s">
        <v>10025</v>
      </c>
      <c r="F195" s="83"/>
      <c r="G195" s="83">
        <v>2160000.0</v>
      </c>
    </row>
    <row r="196">
      <c r="A196" s="83">
        <v>188.0</v>
      </c>
      <c r="B196" s="83" t="s">
        <v>10028</v>
      </c>
      <c r="C196" s="194">
        <v>44.0</v>
      </c>
      <c r="D196" s="83"/>
      <c r="E196" s="141" t="s">
        <v>10031</v>
      </c>
      <c r="F196" s="83"/>
      <c r="G196" s="83">
        <v>720000.0</v>
      </c>
    </row>
    <row r="197" ht="30.0" customHeight="1">
      <c r="A197" s="83">
        <v>189.0</v>
      </c>
      <c r="B197" s="83" t="s">
        <v>10034</v>
      </c>
      <c r="C197" s="194">
        <v>45.0</v>
      </c>
      <c r="D197" s="83"/>
      <c r="E197" s="141" t="s">
        <v>10038</v>
      </c>
      <c r="F197" s="83"/>
      <c r="G197" s="83">
        <v>720000.0</v>
      </c>
    </row>
    <row r="198" ht="30.0" customHeight="1">
      <c r="A198" s="83">
        <v>190.0</v>
      </c>
      <c r="B198" s="83" t="s">
        <v>10056</v>
      </c>
      <c r="C198" s="194">
        <v>45.0</v>
      </c>
      <c r="D198" s="83"/>
      <c r="E198" s="141" t="s">
        <v>10057</v>
      </c>
      <c r="F198" s="83"/>
      <c r="G198" s="83">
        <v>1080000.0</v>
      </c>
    </row>
    <row r="199" ht="30.0" customHeight="1">
      <c r="A199" s="83">
        <v>191.0</v>
      </c>
      <c r="B199" s="83" t="s">
        <v>10066</v>
      </c>
      <c r="C199" s="194">
        <v>45.0</v>
      </c>
      <c r="D199" s="83"/>
      <c r="E199" s="141" t="s">
        <v>10069</v>
      </c>
      <c r="F199" s="83"/>
      <c r="G199" s="83">
        <v>1080000.0</v>
      </c>
    </row>
    <row r="200" ht="30.0" customHeight="1">
      <c r="A200" s="83">
        <v>192.0</v>
      </c>
      <c r="B200" s="83" t="s">
        <v>10073</v>
      </c>
      <c r="C200" s="194">
        <v>45.0</v>
      </c>
      <c r="D200" s="83"/>
      <c r="E200" s="141" t="s">
        <v>10079</v>
      </c>
      <c r="F200" s="83"/>
      <c r="G200" s="83">
        <v>1800000.0</v>
      </c>
    </row>
    <row r="201">
      <c r="A201" s="83">
        <v>193.0</v>
      </c>
      <c r="B201" s="83" t="s">
        <v>10084</v>
      </c>
      <c r="C201" s="194">
        <v>45.0</v>
      </c>
      <c r="D201" s="83"/>
      <c r="E201" s="141" t="s">
        <v>10087</v>
      </c>
      <c r="F201" s="83"/>
      <c r="G201" s="83">
        <v>3600000.0</v>
      </c>
    </row>
    <row r="202">
      <c r="A202" s="83">
        <v>194.0</v>
      </c>
      <c r="B202" s="83" t="s">
        <v>10091</v>
      </c>
      <c r="C202" s="194">
        <v>45.0</v>
      </c>
      <c r="D202" s="83"/>
      <c r="E202" s="141" t="s">
        <v>10095</v>
      </c>
      <c r="F202" s="83"/>
      <c r="G202" s="83">
        <v>1800000.0</v>
      </c>
    </row>
    <row r="203" ht="30.0" customHeight="1">
      <c r="A203" s="83">
        <v>195.0</v>
      </c>
      <c r="B203" s="83" t="s">
        <v>10100</v>
      </c>
      <c r="C203" s="194" t="s">
        <v>10102</v>
      </c>
      <c r="D203" s="83"/>
      <c r="E203" s="141" t="s">
        <v>10106</v>
      </c>
      <c r="F203" s="83"/>
      <c r="G203" s="83">
        <v>720000.0</v>
      </c>
    </row>
    <row r="204" ht="15.75" customHeight="1">
      <c r="A204" s="154"/>
      <c r="B204" s="154"/>
      <c r="C204" s="388"/>
      <c r="D204" s="154"/>
      <c r="E204" s="155"/>
      <c r="F204" s="154"/>
      <c r="G204" s="154"/>
    </row>
    <row r="205" ht="30.75" customHeight="1">
      <c r="A205" s="83">
        <v>196.0</v>
      </c>
      <c r="B205" s="83" t="s">
        <v>10116</v>
      </c>
      <c r="C205" s="194">
        <v>46.0</v>
      </c>
      <c r="D205" s="83"/>
      <c r="E205" s="141" t="s">
        <v>10120</v>
      </c>
      <c r="F205" s="83"/>
      <c r="G205" s="83">
        <v>360000.0</v>
      </c>
    </row>
    <row r="206" ht="30.0" customHeight="1">
      <c r="A206" s="83">
        <v>197.0</v>
      </c>
      <c r="B206" s="83" t="s">
        <v>10124</v>
      </c>
      <c r="C206" s="194"/>
      <c r="D206" s="83"/>
      <c r="E206" s="141" t="s">
        <v>10128</v>
      </c>
      <c r="F206" s="83">
        <v>5.0E7</v>
      </c>
      <c r="G206" s="83">
        <v>3600000.0</v>
      </c>
    </row>
    <row r="207" ht="30.0" customHeight="1">
      <c r="A207" s="83">
        <v>198.0</v>
      </c>
      <c r="B207" s="83" t="s">
        <v>10134</v>
      </c>
      <c r="C207" s="194"/>
      <c r="D207" s="83"/>
      <c r="E207" s="141" t="s">
        <v>10139</v>
      </c>
      <c r="F207" s="83">
        <v>6.0E7</v>
      </c>
      <c r="G207" s="83">
        <v>1800000.0</v>
      </c>
    </row>
    <row r="208" ht="30.0" customHeight="1">
      <c r="A208" s="83">
        <v>199.0</v>
      </c>
      <c r="B208" s="83" t="s">
        <v>10143</v>
      </c>
      <c r="C208" s="194" t="s">
        <v>10146</v>
      </c>
      <c r="D208" s="83"/>
      <c r="E208" s="141" t="s">
        <v>10656</v>
      </c>
      <c r="F208" s="83"/>
      <c r="G208" s="83">
        <v>720000.0</v>
      </c>
    </row>
    <row r="209" ht="30.0" customHeight="1">
      <c r="A209" s="83">
        <v>200.0</v>
      </c>
      <c r="B209" s="83" t="s">
        <v>10662</v>
      </c>
      <c r="C209" s="194">
        <v>46.0</v>
      </c>
      <c r="D209" s="83"/>
      <c r="E209" s="141" t="s">
        <v>10664</v>
      </c>
      <c r="F209" s="83"/>
      <c r="G209" s="83">
        <v>1800000.0</v>
      </c>
    </row>
    <row r="210" ht="30.0" customHeight="1">
      <c r="A210" s="83">
        <v>201.0</v>
      </c>
      <c r="B210" s="83" t="s">
        <v>10716</v>
      </c>
      <c r="C210" s="194">
        <v>61.0</v>
      </c>
      <c r="D210" s="83"/>
      <c r="E210" s="141" t="s">
        <v>10719</v>
      </c>
      <c r="F210" s="83"/>
      <c r="G210" s="83">
        <v>720000.0</v>
      </c>
    </row>
    <row r="211" ht="30.0" customHeight="1">
      <c r="A211" s="83">
        <v>202.0</v>
      </c>
      <c r="B211" s="83" t="s">
        <v>10722</v>
      </c>
      <c r="C211" s="194">
        <v>61.0</v>
      </c>
      <c r="D211" s="83"/>
      <c r="E211" s="141" t="s">
        <v>10727</v>
      </c>
      <c r="F211" s="83"/>
      <c r="G211" s="83">
        <v>360000.0</v>
      </c>
    </row>
    <row r="212" ht="30.0" customHeight="1">
      <c r="A212" s="83">
        <v>203.0</v>
      </c>
      <c r="B212" s="83" t="s">
        <v>10730</v>
      </c>
      <c r="C212" s="194">
        <v>61.0</v>
      </c>
      <c r="D212" s="83"/>
      <c r="E212" s="141" t="s">
        <v>10734</v>
      </c>
      <c r="F212" s="83"/>
      <c r="G212" s="83">
        <v>720000.0</v>
      </c>
    </row>
    <row r="213">
      <c r="A213" s="83">
        <v>204.0</v>
      </c>
      <c r="B213" s="83" t="s">
        <v>10740</v>
      </c>
      <c r="C213" s="194">
        <v>61.0</v>
      </c>
      <c r="D213" s="83"/>
      <c r="E213" s="141" t="s">
        <v>10743</v>
      </c>
      <c r="F213" s="83"/>
      <c r="G213" s="83">
        <v>2160000.0</v>
      </c>
    </row>
    <row r="214" ht="30.0" customHeight="1">
      <c r="A214" s="83">
        <v>205.0</v>
      </c>
      <c r="B214" s="83" t="s">
        <v>10746</v>
      </c>
      <c r="C214" s="194"/>
      <c r="D214" s="83"/>
      <c r="E214" s="141" t="s">
        <v>10750</v>
      </c>
      <c r="F214" s="83">
        <v>6.0E7</v>
      </c>
      <c r="G214" s="83">
        <v>360000.0</v>
      </c>
    </row>
    <row r="215">
      <c r="A215" s="83">
        <v>206.0</v>
      </c>
      <c r="B215" s="83" t="s">
        <v>10757</v>
      </c>
      <c r="C215" s="194"/>
      <c r="D215" s="83"/>
      <c r="E215" s="141" t="s">
        <v>10760</v>
      </c>
      <c r="F215" s="83"/>
      <c r="G215" s="83">
        <v>1080000.0</v>
      </c>
    </row>
    <row r="216">
      <c r="A216" s="83">
        <v>207.0</v>
      </c>
      <c r="B216" s="83" t="s">
        <v>10765</v>
      </c>
      <c r="C216" s="194"/>
      <c r="D216" s="83"/>
      <c r="E216" s="141" t="s">
        <v>10769</v>
      </c>
      <c r="F216" s="83"/>
      <c r="G216" s="83">
        <v>3600000.0</v>
      </c>
    </row>
    <row r="217">
      <c r="A217" s="83">
        <v>208.0</v>
      </c>
      <c r="B217" s="83" t="s">
        <v>10774</v>
      </c>
      <c r="C217" s="194">
        <v>63.0</v>
      </c>
      <c r="D217" s="83"/>
      <c r="E217" s="141" t="s">
        <v>10779</v>
      </c>
      <c r="F217" s="83"/>
      <c r="G217" s="83">
        <v>720000.0</v>
      </c>
    </row>
    <row r="218">
      <c r="A218" s="83">
        <v>209.0</v>
      </c>
      <c r="B218" s="83" t="s">
        <v>10785</v>
      </c>
      <c r="C218" s="194"/>
      <c r="D218" s="83"/>
      <c r="E218" s="141" t="s">
        <v>10788</v>
      </c>
      <c r="F218" s="83">
        <v>4.0E7</v>
      </c>
      <c r="G218" s="83">
        <v>720000.0</v>
      </c>
    </row>
    <row r="219">
      <c r="A219" s="83">
        <v>210.0</v>
      </c>
      <c r="B219" s="83" t="s">
        <v>10799</v>
      </c>
      <c r="C219" s="194"/>
      <c r="D219" s="83"/>
      <c r="E219" s="141" t="s">
        <v>10802</v>
      </c>
      <c r="F219" s="83">
        <v>9.0E7</v>
      </c>
      <c r="G219" s="83">
        <v>1800000.0</v>
      </c>
    </row>
    <row r="220">
      <c r="A220" s="83">
        <v>211.0</v>
      </c>
      <c r="B220" s="83" t="s">
        <v>10806</v>
      </c>
      <c r="C220" s="194"/>
      <c r="D220" s="83"/>
      <c r="E220" s="141" t="s">
        <v>10812</v>
      </c>
      <c r="F220" s="83"/>
      <c r="G220" s="83">
        <v>3600000.0</v>
      </c>
    </row>
    <row r="221">
      <c r="A221" s="83">
        <v>212.0</v>
      </c>
      <c r="B221" s="83" t="s">
        <v>10816</v>
      </c>
      <c r="C221" s="194"/>
      <c r="D221" s="83"/>
      <c r="E221" s="141" t="s">
        <v>10817</v>
      </c>
      <c r="F221" s="83"/>
      <c r="G221" s="83">
        <v>1440000.0</v>
      </c>
    </row>
    <row r="222">
      <c r="A222" s="83">
        <v>213.0</v>
      </c>
      <c r="B222" s="83" t="s">
        <v>10824</v>
      </c>
      <c r="C222" s="194">
        <v>4.0</v>
      </c>
      <c r="D222" s="83"/>
      <c r="E222" s="141" t="s">
        <v>10828</v>
      </c>
      <c r="F222" s="83">
        <v>1000000.0</v>
      </c>
      <c r="G222" s="83">
        <v>720000.0</v>
      </c>
    </row>
    <row r="223" ht="30.0" customHeight="1">
      <c r="A223" s="83">
        <v>214.0</v>
      </c>
      <c r="B223" s="83" t="s">
        <v>10833</v>
      </c>
      <c r="C223" s="194">
        <v>4.0</v>
      </c>
      <c r="D223" s="83"/>
      <c r="E223" s="141" t="s">
        <v>10836</v>
      </c>
      <c r="F223" s="83">
        <v>1000000.0</v>
      </c>
      <c r="G223" s="83">
        <v>720000.0</v>
      </c>
    </row>
    <row r="224" ht="30.0" customHeight="1">
      <c r="A224" s="83">
        <v>215.0</v>
      </c>
      <c r="B224" s="83" t="s">
        <v>10841</v>
      </c>
      <c r="C224" s="194">
        <v>4.0</v>
      </c>
      <c r="D224" s="83"/>
      <c r="E224" s="141" t="s">
        <v>10844</v>
      </c>
      <c r="F224" s="83">
        <v>2500000.0</v>
      </c>
      <c r="G224" s="83">
        <v>1800000.0</v>
      </c>
    </row>
    <row r="225">
      <c r="A225" s="83">
        <v>216.0</v>
      </c>
      <c r="B225" s="83" t="s">
        <v>10848</v>
      </c>
      <c r="C225" s="194">
        <v>4.0</v>
      </c>
      <c r="D225" s="83"/>
      <c r="E225" s="141" t="s">
        <v>10850</v>
      </c>
      <c r="F225" s="83">
        <v>1000000.0</v>
      </c>
      <c r="G225" s="83">
        <v>720000.0</v>
      </c>
    </row>
    <row r="226">
      <c r="A226" s="83">
        <v>217.0</v>
      </c>
      <c r="B226" s="83" t="s">
        <v>10853</v>
      </c>
      <c r="C226" s="194">
        <v>4.0</v>
      </c>
      <c r="D226" s="83"/>
      <c r="E226" s="141" t="s">
        <v>10858</v>
      </c>
      <c r="F226" s="83">
        <v>1000000.0</v>
      </c>
      <c r="G226" s="83">
        <v>720000.0</v>
      </c>
    </row>
    <row r="227">
      <c r="A227" s="83">
        <v>218.0</v>
      </c>
      <c r="B227" s="83" t="s">
        <v>10860</v>
      </c>
      <c r="C227" s="194">
        <v>4.0</v>
      </c>
      <c r="D227" s="83"/>
      <c r="E227" s="141" t="s">
        <v>10863</v>
      </c>
      <c r="F227" s="83">
        <v>1000000.0</v>
      </c>
      <c r="G227" s="83">
        <v>720000.0</v>
      </c>
    </row>
    <row r="228">
      <c r="A228" s="83">
        <v>219.0</v>
      </c>
      <c r="B228" s="83" t="s">
        <v>10867</v>
      </c>
      <c r="C228" s="194">
        <v>17.0</v>
      </c>
      <c r="D228" s="83"/>
      <c r="E228" s="141" t="s">
        <v>10872</v>
      </c>
      <c r="F228" s="83">
        <v>1000000.0</v>
      </c>
      <c r="G228" s="83">
        <v>720000.0</v>
      </c>
    </row>
    <row r="229">
      <c r="A229" s="83">
        <v>220.0</v>
      </c>
      <c r="B229" s="83" t="s">
        <v>10877</v>
      </c>
      <c r="C229" s="194">
        <v>17.0</v>
      </c>
      <c r="D229" s="83"/>
      <c r="E229" s="141" t="s">
        <v>10879</v>
      </c>
      <c r="F229" s="83">
        <v>1000000.0</v>
      </c>
      <c r="G229" s="83">
        <v>720000.0</v>
      </c>
    </row>
    <row r="230">
      <c r="A230" s="83">
        <v>221.0</v>
      </c>
      <c r="B230" s="83" t="s">
        <v>10886</v>
      </c>
      <c r="C230" s="194">
        <v>17.0</v>
      </c>
      <c r="D230" s="83"/>
      <c r="E230" s="141" t="s">
        <v>10890</v>
      </c>
      <c r="F230" s="83">
        <v>1000000.0</v>
      </c>
      <c r="G230" s="83">
        <v>720000.0</v>
      </c>
    </row>
    <row r="231">
      <c r="A231" s="83">
        <v>222.0</v>
      </c>
      <c r="B231" s="83" t="s">
        <v>10895</v>
      </c>
      <c r="C231" s="194">
        <v>17.0</v>
      </c>
      <c r="D231" s="83"/>
      <c r="E231" s="141" t="s">
        <v>10899</v>
      </c>
      <c r="F231" s="83">
        <v>1000000.0</v>
      </c>
      <c r="G231" s="83">
        <v>720000.0</v>
      </c>
    </row>
    <row r="232">
      <c r="A232" s="83">
        <v>223.0</v>
      </c>
      <c r="B232" s="83" t="s">
        <v>10903</v>
      </c>
      <c r="C232" s="194">
        <v>17.0</v>
      </c>
      <c r="D232" s="83"/>
      <c r="E232" s="141" t="s">
        <v>10909</v>
      </c>
      <c r="F232" s="83">
        <v>1000000.0</v>
      </c>
      <c r="G232" s="83">
        <v>720000.0</v>
      </c>
    </row>
    <row r="233" ht="30.0" customHeight="1">
      <c r="A233" s="83">
        <v>224.0</v>
      </c>
      <c r="B233" s="83" t="s">
        <v>10915</v>
      </c>
      <c r="C233" s="194">
        <v>16.0</v>
      </c>
      <c r="D233" s="83"/>
      <c r="E233" s="141" t="s">
        <v>10918</v>
      </c>
      <c r="F233" s="83"/>
      <c r="G233" s="83">
        <v>1440000.0</v>
      </c>
    </row>
    <row r="234">
      <c r="A234" s="83">
        <v>225.0</v>
      </c>
      <c r="B234" s="83" t="s">
        <v>10923</v>
      </c>
      <c r="C234" s="194">
        <v>16.0</v>
      </c>
      <c r="D234" s="83"/>
      <c r="E234" s="141" t="s">
        <v>10928</v>
      </c>
      <c r="F234" s="83"/>
      <c r="G234" s="83">
        <v>720000.0</v>
      </c>
    </row>
    <row r="235" ht="30.0" customHeight="1">
      <c r="A235" s="83">
        <v>226.0</v>
      </c>
      <c r="B235" s="83" t="s">
        <v>10931</v>
      </c>
      <c r="C235" s="194">
        <v>16.0</v>
      </c>
      <c r="D235" s="83"/>
      <c r="E235" s="141" t="s">
        <v>10936</v>
      </c>
      <c r="F235" s="83"/>
      <c r="G235" s="83">
        <v>720000.0</v>
      </c>
    </row>
    <row r="236">
      <c r="A236" s="83">
        <v>227.0</v>
      </c>
      <c r="B236" s="83" t="s">
        <v>10940</v>
      </c>
      <c r="C236" s="194">
        <v>16.0</v>
      </c>
      <c r="D236" s="83"/>
      <c r="E236" s="141" t="s">
        <v>10943</v>
      </c>
      <c r="F236" s="83"/>
      <c r="G236" s="83">
        <v>720000.0</v>
      </c>
    </row>
    <row r="237" ht="30.0" customHeight="1">
      <c r="A237" s="83">
        <v>228.0</v>
      </c>
      <c r="B237" s="83" t="s">
        <v>10948</v>
      </c>
      <c r="C237" s="194"/>
      <c r="D237" s="83"/>
      <c r="E237" s="141" t="s">
        <v>10951</v>
      </c>
      <c r="F237" s="83"/>
      <c r="G237" s="83">
        <v>360000.0</v>
      </c>
    </row>
    <row r="238">
      <c r="A238" s="83">
        <v>229.0</v>
      </c>
      <c r="B238" s="83" t="s">
        <v>10954</v>
      </c>
      <c r="C238" s="194">
        <v>21.0</v>
      </c>
      <c r="D238" s="83"/>
      <c r="E238" s="141" t="s">
        <v>10959</v>
      </c>
      <c r="F238" s="83"/>
      <c r="G238" s="83">
        <v>1800000.0</v>
      </c>
    </row>
    <row r="239">
      <c r="A239" s="83">
        <v>230.0</v>
      </c>
      <c r="B239" s="83" t="s">
        <v>10963</v>
      </c>
      <c r="C239" s="194">
        <v>14.0</v>
      </c>
      <c r="D239" s="83"/>
      <c r="E239" s="141" t="s">
        <v>10968</v>
      </c>
      <c r="F239" s="83"/>
      <c r="G239" s="83">
        <v>720000.0</v>
      </c>
    </row>
    <row r="240">
      <c r="A240" s="83">
        <v>231.0</v>
      </c>
      <c r="B240" s="83" t="s">
        <v>10971</v>
      </c>
      <c r="C240" s="194">
        <v>14.0</v>
      </c>
      <c r="D240" s="83"/>
      <c r="E240" s="141" t="s">
        <v>10976</v>
      </c>
      <c r="F240" s="83"/>
      <c r="G240" s="83">
        <v>720000.0</v>
      </c>
    </row>
    <row r="241">
      <c r="A241" s="83">
        <v>232.0</v>
      </c>
      <c r="B241" s="83" t="s">
        <v>10979</v>
      </c>
      <c r="C241" s="194">
        <v>14.0</v>
      </c>
      <c r="D241" s="83"/>
      <c r="E241" s="141" t="s">
        <v>10982</v>
      </c>
      <c r="F241" s="83"/>
      <c r="G241" s="83">
        <v>720000.0</v>
      </c>
    </row>
    <row r="242">
      <c r="A242" s="83">
        <v>233.0</v>
      </c>
      <c r="B242" s="83" t="s">
        <v>10986</v>
      </c>
      <c r="C242" s="194">
        <v>14.0</v>
      </c>
      <c r="D242" s="83"/>
      <c r="E242" s="141" t="s">
        <v>10989</v>
      </c>
      <c r="F242" s="83"/>
      <c r="G242" s="83">
        <v>720000.0</v>
      </c>
    </row>
    <row r="243">
      <c r="A243" s="83">
        <v>234.0</v>
      </c>
      <c r="B243" s="83" t="s">
        <v>10992</v>
      </c>
      <c r="C243" s="194">
        <v>15.0</v>
      </c>
      <c r="D243" s="83"/>
      <c r="E243" s="141" t="s">
        <v>10995</v>
      </c>
      <c r="F243" s="83"/>
      <c r="G243" s="83">
        <v>720000.0</v>
      </c>
    </row>
    <row r="244">
      <c r="A244" s="83">
        <v>235.0</v>
      </c>
      <c r="B244" s="83" t="s">
        <v>11003</v>
      </c>
      <c r="C244" s="194">
        <v>15.0</v>
      </c>
      <c r="D244" s="83"/>
      <c r="E244" s="141" t="s">
        <v>11008</v>
      </c>
      <c r="F244" s="83"/>
      <c r="G244" s="83">
        <v>720000.0</v>
      </c>
    </row>
    <row r="245">
      <c r="A245" s="83">
        <v>236.0</v>
      </c>
      <c r="B245" s="83" t="s">
        <v>11013</v>
      </c>
      <c r="C245" s="194">
        <v>15.0</v>
      </c>
      <c r="D245" s="83"/>
      <c r="E245" s="141" t="s">
        <v>11017</v>
      </c>
      <c r="F245" s="83"/>
      <c r="G245" s="83">
        <v>720000.0</v>
      </c>
    </row>
    <row r="246" ht="30.0" customHeight="1">
      <c r="A246" s="83">
        <v>237.0</v>
      </c>
      <c r="B246" s="83" t="s">
        <v>11020</v>
      </c>
      <c r="C246" s="194">
        <v>14.0</v>
      </c>
      <c r="D246" s="83"/>
      <c r="E246" s="141" t="s">
        <v>11024</v>
      </c>
      <c r="F246" s="83"/>
      <c r="G246" s="83">
        <v>3600000.0</v>
      </c>
    </row>
    <row r="247">
      <c r="A247" s="83">
        <v>238.0</v>
      </c>
      <c r="B247" s="83" t="s">
        <v>11028</v>
      </c>
      <c r="C247" s="194"/>
      <c r="D247" s="83"/>
      <c r="E247" s="141" t="s">
        <v>11032</v>
      </c>
      <c r="F247" s="83"/>
      <c r="G247" s="83">
        <v>720000.0</v>
      </c>
    </row>
    <row r="248" ht="30.0" customHeight="1">
      <c r="A248" s="83">
        <v>239.0</v>
      </c>
      <c r="B248" s="83" t="s">
        <v>11037</v>
      </c>
      <c r="C248" s="194">
        <v>4.0</v>
      </c>
      <c r="D248" s="83"/>
      <c r="E248" s="141" t="s">
        <v>11041</v>
      </c>
      <c r="F248" s="83">
        <v>6.45E7</v>
      </c>
      <c r="G248" s="83">
        <v>7200000.0</v>
      </c>
    </row>
    <row r="249">
      <c r="A249" s="83">
        <v>240.0</v>
      </c>
      <c r="B249" s="83" t="s">
        <v>11045</v>
      </c>
      <c r="C249" s="194">
        <v>14.0</v>
      </c>
      <c r="D249" s="83"/>
      <c r="E249" s="141" t="s">
        <v>11049</v>
      </c>
      <c r="F249" s="83">
        <v>4.0E7</v>
      </c>
      <c r="G249" s="83">
        <v>7200000.0</v>
      </c>
    </row>
    <row r="250" ht="15.75" customHeight="1">
      <c r="A250" s="154"/>
      <c r="B250" s="154"/>
      <c r="C250" s="388"/>
      <c r="D250" s="154"/>
      <c r="E250" s="155"/>
      <c r="F250" s="154"/>
      <c r="G250" s="154"/>
    </row>
    <row r="251" ht="30.75" customHeight="1">
      <c r="A251" s="83">
        <v>241.0</v>
      </c>
      <c r="B251" s="83" t="s">
        <v>11056</v>
      </c>
      <c r="C251" s="194">
        <v>14.0</v>
      </c>
      <c r="D251" s="83"/>
      <c r="E251" s="141" t="s">
        <v>11066</v>
      </c>
      <c r="F251" s="83">
        <v>2.0E7</v>
      </c>
      <c r="G251" s="83">
        <v>7200000.0</v>
      </c>
    </row>
    <row r="252" ht="30.0" customHeight="1">
      <c r="A252" s="83">
        <v>242.0</v>
      </c>
      <c r="B252" s="83" t="s">
        <v>11072</v>
      </c>
      <c r="C252" s="194">
        <v>14.0</v>
      </c>
      <c r="D252" s="83"/>
      <c r="E252" s="141" t="s">
        <v>11076</v>
      </c>
      <c r="F252" s="83">
        <v>4.0E7</v>
      </c>
      <c r="G252" s="83">
        <v>3600000.0</v>
      </c>
    </row>
    <row r="253">
      <c r="A253" s="83">
        <v>243.0</v>
      </c>
      <c r="B253" s="83" t="s">
        <v>11079</v>
      </c>
      <c r="C253" s="194" t="s">
        <v>11082</v>
      </c>
      <c r="D253" s="83"/>
      <c r="E253" s="141" t="s">
        <v>11084</v>
      </c>
      <c r="F253" s="83">
        <v>8.0E7</v>
      </c>
      <c r="G253" s="83">
        <v>5400000.0</v>
      </c>
    </row>
    <row r="254" ht="30.0" customHeight="1">
      <c r="A254" s="83">
        <v>244.0</v>
      </c>
      <c r="B254" s="83" t="s">
        <v>11089</v>
      </c>
      <c r="C254" s="194">
        <v>17.0</v>
      </c>
      <c r="D254" s="83"/>
      <c r="E254" s="141" t="s">
        <v>11092</v>
      </c>
      <c r="F254" s="83">
        <v>6.36E7</v>
      </c>
      <c r="G254" s="83">
        <v>2.72E7</v>
      </c>
    </row>
    <row r="255" ht="30.0" customHeight="1">
      <c r="A255" s="83">
        <v>245.0</v>
      </c>
      <c r="B255" s="83" t="s">
        <v>11097</v>
      </c>
      <c r="C255" s="194">
        <v>14.0</v>
      </c>
      <c r="D255" s="83"/>
      <c r="E255" s="141" t="s">
        <v>11099</v>
      </c>
      <c r="F255" s="83"/>
      <c r="G255" s="83">
        <v>1800000.0</v>
      </c>
    </row>
    <row r="256" ht="30.0" customHeight="1">
      <c r="A256" s="83">
        <v>246.0</v>
      </c>
      <c r="B256" s="83" t="s">
        <v>11104</v>
      </c>
      <c r="C256" s="194">
        <v>1.0</v>
      </c>
      <c r="D256" s="83"/>
      <c r="E256" s="141" t="s">
        <v>11106</v>
      </c>
      <c r="F256" s="83"/>
      <c r="G256" s="83">
        <v>1800000.0</v>
      </c>
    </row>
    <row r="257" ht="30.0" customHeight="1">
      <c r="A257" s="83">
        <v>247.0</v>
      </c>
      <c r="B257" s="83" t="s">
        <v>11110</v>
      </c>
      <c r="C257" s="194">
        <v>1.0</v>
      </c>
      <c r="D257" s="83"/>
      <c r="E257" s="141" t="s">
        <v>11112</v>
      </c>
      <c r="F257" s="83"/>
      <c r="G257" s="83">
        <v>1800000.0</v>
      </c>
    </row>
    <row r="258" ht="30.0" customHeight="1">
      <c r="A258" s="83">
        <v>248.0</v>
      </c>
      <c r="B258" s="83" t="s">
        <v>11115</v>
      </c>
      <c r="C258" s="194">
        <v>1.0</v>
      </c>
      <c r="D258" s="83"/>
      <c r="E258" s="141" t="s">
        <v>11116</v>
      </c>
      <c r="F258" s="83"/>
      <c r="G258" s="83">
        <v>1080000.0</v>
      </c>
    </row>
    <row r="259" ht="30.0" customHeight="1">
      <c r="A259" s="83">
        <v>249.0</v>
      </c>
      <c r="B259" s="83" t="s">
        <v>11117</v>
      </c>
      <c r="C259" s="194">
        <v>2.0</v>
      </c>
      <c r="D259" s="83"/>
      <c r="E259" s="141" t="s">
        <v>11118</v>
      </c>
      <c r="F259" s="83"/>
      <c r="G259" s="83">
        <v>720000.0</v>
      </c>
    </row>
    <row r="260" ht="30.0" customHeight="1">
      <c r="A260" s="83">
        <v>250.0</v>
      </c>
      <c r="B260" s="83" t="s">
        <v>11120</v>
      </c>
      <c r="C260" s="194">
        <v>3.0</v>
      </c>
      <c r="D260" s="83"/>
      <c r="E260" s="141" t="s">
        <v>11121</v>
      </c>
      <c r="F260" s="83"/>
      <c r="G260" s="83">
        <v>1080000.0</v>
      </c>
    </row>
    <row r="261" ht="30.0" customHeight="1">
      <c r="A261" s="83">
        <v>251.0</v>
      </c>
      <c r="B261" s="83" t="s">
        <v>11125</v>
      </c>
      <c r="C261" s="194">
        <v>5.0</v>
      </c>
      <c r="D261" s="83"/>
      <c r="E261" s="141" t="s">
        <v>11127</v>
      </c>
      <c r="F261" s="83"/>
      <c r="G261" s="83">
        <v>1080000.0</v>
      </c>
    </row>
    <row r="262" ht="30.0" customHeight="1">
      <c r="A262" s="83">
        <v>252.0</v>
      </c>
      <c r="B262" s="83" t="s">
        <v>11128</v>
      </c>
      <c r="C262" s="194">
        <v>18.0</v>
      </c>
      <c r="D262" s="83"/>
      <c r="E262" s="141" t="s">
        <v>11129</v>
      </c>
      <c r="F262" s="83"/>
      <c r="G262" s="83">
        <v>1080000.0</v>
      </c>
    </row>
    <row r="263" ht="30.0" customHeight="1">
      <c r="A263" s="83">
        <v>253.0</v>
      </c>
      <c r="B263" s="83" t="s">
        <v>11132</v>
      </c>
      <c r="C263" s="194">
        <v>19.0</v>
      </c>
      <c r="D263" s="83"/>
      <c r="E263" s="141" t="s">
        <v>11134</v>
      </c>
      <c r="F263" s="83"/>
      <c r="G263" s="83">
        <v>720000.0</v>
      </c>
    </row>
    <row r="264" ht="30.0" customHeight="1">
      <c r="A264" s="83">
        <v>254.0</v>
      </c>
      <c r="B264" s="83" t="s">
        <v>11136</v>
      </c>
      <c r="C264" s="194">
        <v>2.0</v>
      </c>
      <c r="D264" s="83"/>
      <c r="E264" s="141" t="s">
        <v>11138</v>
      </c>
      <c r="F264" s="83"/>
      <c r="G264" s="83">
        <v>1440000.0</v>
      </c>
    </row>
    <row r="265" ht="30.0" customHeight="1">
      <c r="A265" s="83">
        <v>255.0</v>
      </c>
      <c r="B265" s="83" t="s">
        <v>11139</v>
      </c>
      <c r="C265" s="194">
        <v>2.0</v>
      </c>
      <c r="D265" s="83"/>
      <c r="E265" s="141" t="s">
        <v>11141</v>
      </c>
      <c r="F265" s="83"/>
      <c r="G265" s="83">
        <v>2160000.0</v>
      </c>
    </row>
    <row r="266" ht="30.0" customHeight="1">
      <c r="A266" s="83">
        <v>256.0</v>
      </c>
      <c r="B266" s="83" t="s">
        <v>11143</v>
      </c>
      <c r="C266" s="194">
        <v>1.0</v>
      </c>
      <c r="D266" s="83"/>
      <c r="E266" s="141" t="s">
        <v>11145</v>
      </c>
      <c r="F266" s="83"/>
      <c r="G266" s="83">
        <v>3600000.0</v>
      </c>
    </row>
    <row r="267" ht="30.0" customHeight="1">
      <c r="A267" s="83">
        <v>257.0</v>
      </c>
      <c r="B267" s="83" t="s">
        <v>11147</v>
      </c>
      <c r="C267" s="194">
        <v>19.0</v>
      </c>
      <c r="D267" s="83"/>
      <c r="E267" s="141" t="s">
        <v>11150</v>
      </c>
      <c r="F267" s="83"/>
      <c r="G267" s="83">
        <v>2160000.0</v>
      </c>
    </row>
    <row r="268" ht="30.0" customHeight="1">
      <c r="A268" s="83">
        <v>258.0</v>
      </c>
      <c r="B268" s="83" t="s">
        <v>11153</v>
      </c>
      <c r="C268" s="194">
        <v>2.0</v>
      </c>
      <c r="D268" s="83"/>
      <c r="E268" s="141" t="s">
        <v>11155</v>
      </c>
      <c r="F268" s="83"/>
      <c r="G268" s="83">
        <v>720000.0</v>
      </c>
    </row>
    <row r="269">
      <c r="A269" s="83">
        <v>259.0</v>
      </c>
      <c r="B269" s="83" t="s">
        <v>11158</v>
      </c>
      <c r="C269" s="194">
        <v>3.0</v>
      </c>
      <c r="D269" s="83"/>
      <c r="E269" s="141" t="s">
        <v>11163</v>
      </c>
      <c r="F269" s="83"/>
      <c r="G269" s="83">
        <v>1440000.0</v>
      </c>
    </row>
    <row r="270">
      <c r="A270" s="83">
        <v>260.0</v>
      </c>
      <c r="B270" s="83" t="s">
        <v>11166</v>
      </c>
      <c r="C270" s="194">
        <v>18.0</v>
      </c>
      <c r="D270" s="83"/>
      <c r="E270" s="141" t="s">
        <v>11169</v>
      </c>
      <c r="F270" s="83"/>
      <c r="G270" s="83">
        <v>720000.0</v>
      </c>
    </row>
    <row r="271">
      <c r="A271" s="83">
        <v>261.0</v>
      </c>
      <c r="B271" s="83" t="s">
        <v>11173</v>
      </c>
      <c r="C271" s="194">
        <v>3.0</v>
      </c>
      <c r="D271" s="83"/>
      <c r="E271" s="141" t="s">
        <v>11175</v>
      </c>
      <c r="F271" s="83"/>
      <c r="G271" s="83">
        <v>1440000.0</v>
      </c>
    </row>
    <row r="272" ht="30.0" customHeight="1">
      <c r="A272" s="83">
        <v>262.0</v>
      </c>
      <c r="B272" s="83" t="s">
        <v>11179</v>
      </c>
      <c r="C272" s="194">
        <v>3.0</v>
      </c>
      <c r="D272" s="83"/>
      <c r="E272" s="141" t="s">
        <v>11181</v>
      </c>
      <c r="F272" s="83"/>
      <c r="G272" s="83">
        <v>1440000.0</v>
      </c>
    </row>
    <row r="273">
      <c r="A273" s="83">
        <v>263.0</v>
      </c>
      <c r="B273" s="83" t="s">
        <v>11185</v>
      </c>
      <c r="C273" s="194">
        <v>19.0</v>
      </c>
      <c r="D273" s="83"/>
      <c r="E273" s="141" t="s">
        <v>11189</v>
      </c>
      <c r="F273" s="83"/>
      <c r="G273" s="83">
        <v>1440000.0</v>
      </c>
    </row>
    <row r="274" ht="30.0" customHeight="1">
      <c r="A274" s="83">
        <v>264.0</v>
      </c>
      <c r="B274" s="83" t="s">
        <v>11193</v>
      </c>
      <c r="C274" s="194">
        <v>1.0</v>
      </c>
      <c r="D274" s="83"/>
      <c r="E274" s="141" t="s">
        <v>11195</v>
      </c>
      <c r="F274" s="83"/>
      <c r="G274" s="83">
        <v>720000.0</v>
      </c>
    </row>
    <row r="275">
      <c r="A275" s="83">
        <v>265.0</v>
      </c>
      <c r="B275" s="83" t="s">
        <v>11202</v>
      </c>
      <c r="C275" s="194">
        <v>2.0</v>
      </c>
      <c r="D275" s="83"/>
      <c r="E275" s="141" t="s">
        <v>11204</v>
      </c>
      <c r="F275" s="83"/>
      <c r="G275" s="83">
        <v>3600000.0</v>
      </c>
    </row>
    <row r="276">
      <c r="A276" s="83">
        <v>266.0</v>
      </c>
      <c r="B276" s="83" t="s">
        <v>11208</v>
      </c>
      <c r="C276" s="194">
        <v>18.0</v>
      </c>
      <c r="D276" s="83"/>
      <c r="E276" s="141" t="s">
        <v>11212</v>
      </c>
      <c r="F276" s="83"/>
      <c r="G276" s="83">
        <v>3600000.0</v>
      </c>
    </row>
    <row r="277">
      <c r="A277" s="83">
        <v>267.0</v>
      </c>
      <c r="B277" s="83" t="s">
        <v>11215</v>
      </c>
      <c r="C277" s="194"/>
      <c r="D277" s="83"/>
      <c r="E277" s="141" t="s">
        <v>11217</v>
      </c>
      <c r="F277" s="83"/>
      <c r="G277" s="83">
        <v>2880000.0</v>
      </c>
    </row>
    <row r="278" ht="30.0" customHeight="1">
      <c r="A278" s="83">
        <v>268.0</v>
      </c>
      <c r="B278" s="83" t="s">
        <v>11220</v>
      </c>
      <c r="C278" s="194"/>
      <c r="D278" s="83"/>
      <c r="E278" s="141" t="s">
        <v>11222</v>
      </c>
      <c r="F278" s="83"/>
      <c r="G278" s="83">
        <v>2880000.0</v>
      </c>
    </row>
    <row r="279" ht="30.0" customHeight="1">
      <c r="A279" s="83">
        <v>269.0</v>
      </c>
      <c r="B279" s="83" t="s">
        <v>11225</v>
      </c>
      <c r="C279" s="194"/>
      <c r="D279" s="83"/>
      <c r="E279" s="141" t="s">
        <v>11228</v>
      </c>
      <c r="F279" s="83"/>
      <c r="G279" s="83">
        <v>2160000.0</v>
      </c>
    </row>
    <row r="280">
      <c r="A280" s="83">
        <v>270.0</v>
      </c>
      <c r="B280" s="83" t="s">
        <v>11230</v>
      </c>
      <c r="C280" s="194"/>
      <c r="D280" s="83"/>
      <c r="E280" s="141" t="s">
        <v>11232</v>
      </c>
      <c r="F280" s="83"/>
      <c r="G280" s="83">
        <v>3600000.0</v>
      </c>
    </row>
    <row r="281" ht="30.0" customHeight="1">
      <c r="A281" s="83">
        <v>271.0</v>
      </c>
      <c r="B281" s="83" t="s">
        <v>11235</v>
      </c>
      <c r="C281" s="194"/>
      <c r="D281" s="83"/>
      <c r="E281" s="141" t="s">
        <v>11237</v>
      </c>
      <c r="F281" s="83"/>
      <c r="G281" s="83">
        <v>3600000.0</v>
      </c>
    </row>
    <row r="282" ht="30.0" customHeight="1">
      <c r="A282" s="83">
        <v>272.0</v>
      </c>
      <c r="B282" s="83" t="s">
        <v>11240</v>
      </c>
      <c r="C282" s="194"/>
      <c r="D282" s="83"/>
      <c r="E282" s="141" t="s">
        <v>11243</v>
      </c>
      <c r="F282" s="83"/>
      <c r="G282" s="83">
        <v>2160000.0</v>
      </c>
    </row>
    <row r="283">
      <c r="A283" s="83">
        <v>273.0</v>
      </c>
      <c r="B283" s="83" t="s">
        <v>11244</v>
      </c>
      <c r="C283" s="194"/>
      <c r="D283" s="83"/>
      <c r="E283" s="141" t="s">
        <v>11246</v>
      </c>
      <c r="F283" s="83"/>
      <c r="G283" s="83">
        <v>1440000.0</v>
      </c>
    </row>
    <row r="284">
      <c r="A284" s="83">
        <v>274.0</v>
      </c>
      <c r="B284" s="83" t="s">
        <v>11249</v>
      </c>
      <c r="C284" s="194"/>
      <c r="D284" s="83"/>
      <c r="E284" s="141" t="s">
        <v>11252</v>
      </c>
      <c r="F284" s="83"/>
      <c r="G284" s="83">
        <v>3600000.0</v>
      </c>
    </row>
    <row r="285">
      <c r="A285" s="83">
        <v>275.0</v>
      </c>
      <c r="B285" s="83" t="s">
        <v>11254</v>
      </c>
      <c r="C285" s="194"/>
      <c r="D285" s="83"/>
      <c r="E285" s="141" t="s">
        <v>11256</v>
      </c>
      <c r="F285" s="83"/>
      <c r="G285" s="83">
        <v>1800000.0</v>
      </c>
    </row>
    <row r="286">
      <c r="A286" s="83">
        <v>276.0</v>
      </c>
      <c r="B286" s="83" t="s">
        <v>11259</v>
      </c>
      <c r="C286" s="194"/>
      <c r="D286" s="83"/>
      <c r="E286" s="141" t="s">
        <v>11261</v>
      </c>
      <c r="F286" s="83"/>
      <c r="G286" s="83">
        <v>2160000.0</v>
      </c>
    </row>
    <row r="287">
      <c r="A287" s="83">
        <v>277.0</v>
      </c>
      <c r="B287" s="83" t="s">
        <v>11263</v>
      </c>
      <c r="C287" s="194"/>
      <c r="D287" s="83"/>
      <c r="E287" s="141" t="s">
        <v>11266</v>
      </c>
      <c r="F287" s="83"/>
      <c r="G287" s="83">
        <v>1800000.0</v>
      </c>
    </row>
    <row r="288">
      <c r="A288" s="83">
        <v>278.0</v>
      </c>
      <c r="B288" s="83" t="s">
        <v>11270</v>
      </c>
      <c r="C288" s="194"/>
      <c r="D288" s="83"/>
      <c r="E288" s="141" t="s">
        <v>11273</v>
      </c>
      <c r="F288" s="83"/>
      <c r="G288" s="83">
        <v>1440000.0</v>
      </c>
    </row>
    <row r="289">
      <c r="A289" s="83">
        <v>279.0</v>
      </c>
      <c r="B289" s="83" t="s">
        <v>11275</v>
      </c>
      <c r="C289" s="194"/>
      <c r="D289" s="83"/>
      <c r="E289" s="141" t="s">
        <v>11279</v>
      </c>
      <c r="F289" s="83"/>
      <c r="G289" s="83">
        <v>1440000.0</v>
      </c>
    </row>
    <row r="290">
      <c r="A290" s="83">
        <v>280.0</v>
      </c>
      <c r="B290" s="83" t="s">
        <v>11282</v>
      </c>
      <c r="C290" s="194"/>
      <c r="D290" s="83"/>
      <c r="E290" s="141" t="s">
        <v>11284</v>
      </c>
      <c r="F290" s="83"/>
      <c r="G290" s="83">
        <v>1440000.0</v>
      </c>
    </row>
    <row r="291">
      <c r="A291" s="83">
        <v>281.0</v>
      </c>
      <c r="B291" s="83" t="s">
        <v>11287</v>
      </c>
      <c r="C291" s="194"/>
      <c r="D291" s="83"/>
      <c r="E291" s="141" t="s">
        <v>11289</v>
      </c>
      <c r="F291" s="83"/>
      <c r="G291" s="83">
        <v>360000.0</v>
      </c>
    </row>
    <row r="292">
      <c r="A292" s="83">
        <v>282.0</v>
      </c>
      <c r="B292" s="83" t="s">
        <v>11292</v>
      </c>
      <c r="C292" s="194"/>
      <c r="D292" s="83"/>
      <c r="E292" s="141" t="s">
        <v>11295</v>
      </c>
      <c r="F292" s="83"/>
      <c r="G292" s="83">
        <v>360000.0</v>
      </c>
    </row>
    <row r="293">
      <c r="A293" s="83">
        <v>283.0</v>
      </c>
      <c r="B293" s="83" t="s">
        <v>11301</v>
      </c>
      <c r="C293" s="194"/>
      <c r="D293" s="83"/>
      <c r="E293" s="141" t="s">
        <v>11302</v>
      </c>
      <c r="F293" s="83"/>
      <c r="G293" s="83">
        <v>360000.0</v>
      </c>
    </row>
    <row r="294">
      <c r="A294" s="83">
        <v>284.0</v>
      </c>
      <c r="B294" s="83" t="s">
        <v>11305</v>
      </c>
      <c r="C294" s="194"/>
      <c r="D294" s="83"/>
      <c r="E294" s="141" t="s">
        <v>11311</v>
      </c>
      <c r="F294" s="83"/>
      <c r="G294" s="83">
        <v>360000.0</v>
      </c>
    </row>
    <row r="295" ht="30.0" customHeight="1">
      <c r="A295" s="83">
        <v>285.0</v>
      </c>
      <c r="B295" s="83" t="s">
        <v>11313</v>
      </c>
      <c r="C295" s="194"/>
      <c r="D295" s="83"/>
      <c r="E295" s="141" t="s">
        <v>11315</v>
      </c>
      <c r="F295" s="83"/>
      <c r="G295" s="83">
        <v>360000.0</v>
      </c>
    </row>
    <row r="296" ht="30.0" customHeight="1">
      <c r="A296" s="83">
        <v>286.0</v>
      </c>
      <c r="B296" s="83" t="s">
        <v>11318</v>
      </c>
      <c r="C296" s="194"/>
      <c r="D296" s="83"/>
      <c r="E296" s="141" t="s">
        <v>11320</v>
      </c>
      <c r="F296" s="83"/>
      <c r="G296" s="83">
        <v>360000.0</v>
      </c>
    </row>
    <row r="297" ht="30.0" customHeight="1">
      <c r="A297" s="83">
        <v>287.0</v>
      </c>
      <c r="B297" s="83" t="s">
        <v>11323</v>
      </c>
      <c r="C297" s="194"/>
      <c r="D297" s="83"/>
      <c r="E297" s="141" t="s">
        <v>11326</v>
      </c>
      <c r="F297" s="83"/>
      <c r="G297" s="83">
        <v>360000.0</v>
      </c>
    </row>
    <row r="298" ht="15.75" customHeight="1">
      <c r="A298" s="154"/>
      <c r="B298" s="154"/>
      <c r="C298" s="388"/>
      <c r="D298" s="154"/>
      <c r="E298" s="155"/>
      <c r="F298" s="154"/>
      <c r="G298" s="154"/>
    </row>
    <row r="299" ht="30.75" customHeight="1">
      <c r="A299" s="83">
        <v>288.0</v>
      </c>
      <c r="B299" s="83" t="s">
        <v>11330</v>
      </c>
      <c r="C299" s="194"/>
      <c r="D299" s="83"/>
      <c r="E299" s="141" t="s">
        <v>11332</v>
      </c>
      <c r="F299" s="83"/>
      <c r="G299" s="83">
        <v>360000.0</v>
      </c>
    </row>
    <row r="300" ht="60.0" customHeight="1">
      <c r="A300" s="83">
        <v>289.0</v>
      </c>
      <c r="B300" s="83" t="s">
        <v>11333</v>
      </c>
      <c r="C300" s="194"/>
      <c r="D300" s="83"/>
      <c r="E300" s="141" t="s">
        <v>11334</v>
      </c>
      <c r="F300" s="83"/>
      <c r="G300" s="83">
        <v>1440000.0</v>
      </c>
    </row>
    <row r="301" ht="30.0" customHeight="1">
      <c r="A301" s="83">
        <v>290.0</v>
      </c>
      <c r="B301" s="83" t="s">
        <v>11336</v>
      </c>
      <c r="C301" s="194"/>
      <c r="D301" s="83"/>
      <c r="E301" s="141" t="s">
        <v>11337</v>
      </c>
      <c r="F301" s="83"/>
      <c r="G301" s="83">
        <v>1080000.0</v>
      </c>
    </row>
    <row r="302">
      <c r="A302" s="83">
        <v>291.0</v>
      </c>
      <c r="B302" s="83" t="s">
        <v>11566</v>
      </c>
      <c r="C302" s="194"/>
      <c r="D302" s="83"/>
      <c r="E302" s="141" t="s">
        <v>11569</v>
      </c>
      <c r="F302" s="83"/>
      <c r="G302" s="83">
        <v>3600000.0</v>
      </c>
    </row>
    <row r="303" ht="30.0" customHeight="1">
      <c r="A303" s="83">
        <v>292.0</v>
      </c>
      <c r="B303" s="83" t="s">
        <v>11571</v>
      </c>
      <c r="C303" s="194"/>
      <c r="D303" s="83"/>
      <c r="E303" s="141" t="s">
        <v>11582</v>
      </c>
      <c r="F303" s="83"/>
      <c r="G303" s="83">
        <v>1080000.0</v>
      </c>
    </row>
    <row r="304">
      <c r="A304" s="83">
        <v>293.0</v>
      </c>
      <c r="B304" s="83" t="s">
        <v>11585</v>
      </c>
      <c r="C304" s="194"/>
      <c r="D304" s="83"/>
      <c r="E304" s="141" t="s">
        <v>11589</v>
      </c>
      <c r="F304" s="83"/>
      <c r="G304" s="83">
        <v>720000.0</v>
      </c>
    </row>
    <row r="305">
      <c r="A305" s="83">
        <v>294.0</v>
      </c>
      <c r="B305" s="83" t="s">
        <v>11592</v>
      </c>
      <c r="C305" s="194"/>
      <c r="D305" s="83"/>
      <c r="E305" s="141" t="s">
        <v>11648</v>
      </c>
      <c r="F305" s="83"/>
      <c r="G305" s="83">
        <v>720000.0</v>
      </c>
    </row>
    <row r="306">
      <c r="A306" s="83">
        <v>295.0</v>
      </c>
      <c r="B306" s="83" t="s">
        <v>11660</v>
      </c>
      <c r="C306" s="194"/>
      <c r="D306" s="83"/>
      <c r="E306" s="141" t="s">
        <v>11662</v>
      </c>
      <c r="F306" s="83"/>
      <c r="G306" s="83">
        <v>720000.0</v>
      </c>
    </row>
    <row r="307" ht="45.0" customHeight="1">
      <c r="A307" s="83">
        <v>296.0</v>
      </c>
      <c r="B307" s="83" t="s">
        <v>11668</v>
      </c>
      <c r="C307" s="194"/>
      <c r="D307" s="83"/>
      <c r="E307" s="141" t="s">
        <v>11671</v>
      </c>
      <c r="F307" s="83"/>
      <c r="G307" s="83">
        <v>720000.0</v>
      </c>
    </row>
    <row r="308" ht="30.0" customHeight="1">
      <c r="A308" s="83">
        <v>297.0</v>
      </c>
      <c r="B308" s="83" t="s">
        <v>11675</v>
      </c>
      <c r="C308" s="194"/>
      <c r="D308" s="83"/>
      <c r="E308" s="141" t="s">
        <v>11679</v>
      </c>
      <c r="F308" s="83"/>
      <c r="G308" s="83">
        <v>1440000.0</v>
      </c>
    </row>
    <row r="309" ht="30.0" customHeight="1">
      <c r="A309" s="83">
        <v>298.0</v>
      </c>
      <c r="B309" s="83" t="s">
        <v>11682</v>
      </c>
      <c r="C309" s="194"/>
      <c r="D309" s="83"/>
      <c r="E309" s="141" t="s">
        <v>11686</v>
      </c>
      <c r="F309" s="83"/>
      <c r="G309" s="83">
        <v>5040000.0</v>
      </c>
    </row>
    <row r="310">
      <c r="A310" s="83">
        <v>299.0</v>
      </c>
      <c r="B310" s="83" t="s">
        <v>11689</v>
      </c>
      <c r="C310" s="194"/>
      <c r="D310" s="83"/>
      <c r="E310" s="141" t="s">
        <v>11690</v>
      </c>
      <c r="F310" s="83"/>
      <c r="G310" s="83">
        <v>1800000.0</v>
      </c>
    </row>
    <row r="311" ht="30.0" customHeight="1">
      <c r="A311" s="83">
        <v>300.0</v>
      </c>
      <c r="B311" s="83" t="s">
        <v>11691</v>
      </c>
      <c r="C311" s="194"/>
      <c r="D311" s="83"/>
      <c r="E311" s="141" t="s">
        <v>11696</v>
      </c>
      <c r="F311" s="83"/>
      <c r="G311" s="83">
        <v>1800000.0</v>
      </c>
    </row>
    <row r="312" ht="30.0" customHeight="1">
      <c r="A312" s="83">
        <v>301.0</v>
      </c>
      <c r="B312" s="83" t="s">
        <v>12122</v>
      </c>
      <c r="C312" s="194"/>
      <c r="D312" s="83"/>
      <c r="E312" s="141" t="s">
        <v>12125</v>
      </c>
      <c r="F312" s="83"/>
      <c r="G312" s="83">
        <v>2520000.0</v>
      </c>
    </row>
    <row r="313">
      <c r="A313" s="83">
        <v>302.0</v>
      </c>
      <c r="B313" s="83" t="s">
        <v>12128</v>
      </c>
      <c r="C313" s="194"/>
      <c r="D313" s="83"/>
      <c r="E313" s="141" t="s">
        <v>12131</v>
      </c>
      <c r="F313" s="83"/>
      <c r="G313" s="83">
        <v>1440000.0</v>
      </c>
    </row>
    <row r="314" ht="30.0" customHeight="1">
      <c r="A314" s="83">
        <v>303.0</v>
      </c>
      <c r="B314" s="83" t="s">
        <v>12134</v>
      </c>
      <c r="C314" s="194"/>
      <c r="D314" s="83"/>
      <c r="E314" s="141" t="s">
        <v>12168</v>
      </c>
      <c r="F314" s="83"/>
      <c r="G314" s="83">
        <v>2160000.0</v>
      </c>
    </row>
    <row r="315">
      <c r="A315" s="83">
        <v>304.0</v>
      </c>
      <c r="B315" s="83" t="s">
        <v>12174</v>
      </c>
      <c r="C315" s="194"/>
      <c r="D315" s="83"/>
      <c r="E315" s="141" t="s">
        <v>12177</v>
      </c>
      <c r="F315" s="83"/>
      <c r="G315" s="83">
        <v>3960000.0</v>
      </c>
    </row>
    <row r="316">
      <c r="A316" s="83">
        <v>305.0</v>
      </c>
      <c r="B316" s="83" t="s">
        <v>12180</v>
      </c>
      <c r="C316" s="194">
        <v>37.0</v>
      </c>
      <c r="D316" s="83"/>
      <c r="E316" s="141" t="s">
        <v>12182</v>
      </c>
      <c r="F316" s="83"/>
      <c r="G316" s="83">
        <v>252000.0</v>
      </c>
    </row>
    <row r="317" ht="30.0" customHeight="1">
      <c r="A317" s="83">
        <v>306.0</v>
      </c>
      <c r="B317" s="83" t="s">
        <v>12186</v>
      </c>
      <c r="C317" s="194">
        <v>38.0</v>
      </c>
      <c r="D317" s="83"/>
      <c r="E317" s="141" t="s">
        <v>12188</v>
      </c>
      <c r="F317" s="83"/>
      <c r="G317" s="83">
        <v>252000.0</v>
      </c>
    </row>
    <row r="318" ht="30.0" customHeight="1">
      <c r="A318" s="83">
        <v>307.0</v>
      </c>
      <c r="B318" s="83" t="s">
        <v>12193</v>
      </c>
      <c r="C318" s="194">
        <v>49.0</v>
      </c>
      <c r="D318" s="83"/>
      <c r="E318" s="141" t="s">
        <v>12196</v>
      </c>
      <c r="F318" s="83"/>
      <c r="G318" s="83">
        <v>252000.0</v>
      </c>
    </row>
    <row r="319" ht="30.0" customHeight="1">
      <c r="A319" s="83">
        <v>308.0</v>
      </c>
      <c r="B319" s="83" t="s">
        <v>12200</v>
      </c>
      <c r="C319" s="194">
        <v>50.0</v>
      </c>
      <c r="D319" s="83"/>
      <c r="E319" s="141" t="s">
        <v>12204</v>
      </c>
      <c r="F319" s="83"/>
      <c r="G319" s="83">
        <v>252000.0</v>
      </c>
    </row>
    <row r="320" ht="30.0" customHeight="1">
      <c r="A320" s="83">
        <v>309.0</v>
      </c>
      <c r="B320" s="83" t="s">
        <v>12208</v>
      </c>
      <c r="C320" s="194">
        <v>51.0</v>
      </c>
      <c r="D320" s="83"/>
      <c r="E320" s="141" t="s">
        <v>12213</v>
      </c>
      <c r="F320" s="83"/>
      <c r="G320" s="83">
        <v>252000.0</v>
      </c>
    </row>
    <row r="321" ht="30.0" customHeight="1">
      <c r="A321" s="83">
        <v>310.0</v>
      </c>
      <c r="B321" s="83" t="s">
        <v>12218</v>
      </c>
      <c r="C321" s="194">
        <v>52.0</v>
      </c>
      <c r="D321" s="83"/>
      <c r="E321" s="141" t="s">
        <v>12220</v>
      </c>
      <c r="F321" s="83"/>
      <c r="G321" s="83">
        <v>252000.0</v>
      </c>
    </row>
    <row r="322" ht="30.0" customHeight="1">
      <c r="A322" s="83">
        <v>311.0</v>
      </c>
      <c r="B322" s="83" t="s">
        <v>12222</v>
      </c>
      <c r="C322" s="194">
        <v>58.0</v>
      </c>
      <c r="D322" s="83"/>
      <c r="E322" s="141" t="s">
        <v>12223</v>
      </c>
      <c r="F322" s="83"/>
      <c r="G322" s="83">
        <v>252000.0</v>
      </c>
    </row>
    <row r="323">
      <c r="A323" s="83">
        <v>312.0</v>
      </c>
      <c r="B323" s="83" t="s">
        <v>12225</v>
      </c>
      <c r="C323" s="194"/>
      <c r="D323" s="83"/>
      <c r="E323" s="141" t="s">
        <v>12227</v>
      </c>
      <c r="F323" s="83"/>
      <c r="G323" s="83">
        <v>144000.0</v>
      </c>
    </row>
    <row r="324" ht="45.0" customHeight="1">
      <c r="A324" s="83">
        <v>313.0</v>
      </c>
      <c r="B324" s="83" t="s">
        <v>12228</v>
      </c>
      <c r="C324" s="194"/>
      <c r="D324" s="83"/>
      <c r="E324" s="141" t="s">
        <v>12230</v>
      </c>
      <c r="F324" s="83"/>
      <c r="G324" s="83">
        <v>252000.0</v>
      </c>
    </row>
    <row r="325" ht="30.0" customHeight="1">
      <c r="A325" s="83">
        <v>314.0</v>
      </c>
      <c r="B325" s="83" t="s">
        <v>12260</v>
      </c>
      <c r="C325" s="194"/>
      <c r="D325" s="83"/>
      <c r="E325" s="141" t="s">
        <v>12263</v>
      </c>
      <c r="F325" s="83"/>
      <c r="G325" s="83">
        <v>144000.0</v>
      </c>
    </row>
    <row r="326" ht="30.0" customHeight="1">
      <c r="A326" s="83">
        <v>315.0</v>
      </c>
      <c r="B326" s="83" t="s">
        <v>12268</v>
      </c>
      <c r="C326" s="194">
        <v>23.0</v>
      </c>
      <c r="D326" s="83"/>
      <c r="E326" s="141" t="s">
        <v>12275</v>
      </c>
      <c r="F326" s="83"/>
      <c r="G326" s="83">
        <v>252000.0</v>
      </c>
    </row>
    <row r="327" ht="30.0" customHeight="1">
      <c r="A327" s="83">
        <v>316.0</v>
      </c>
      <c r="B327" s="83" t="s">
        <v>12277</v>
      </c>
      <c r="C327" s="194">
        <v>40.0</v>
      </c>
      <c r="D327" s="83"/>
      <c r="E327" s="141" t="s">
        <v>12284</v>
      </c>
      <c r="F327" s="83"/>
      <c r="G327" s="83">
        <v>252000.0</v>
      </c>
    </row>
    <row r="328" ht="30.0" customHeight="1">
      <c r="A328" s="83">
        <v>317.0</v>
      </c>
      <c r="B328" s="83" t="s">
        <v>12293</v>
      </c>
      <c r="C328" s="194">
        <v>39.0</v>
      </c>
      <c r="D328" s="83"/>
      <c r="E328" s="141" t="s">
        <v>12296</v>
      </c>
      <c r="F328" s="83"/>
      <c r="G328" s="83">
        <v>252000.0</v>
      </c>
    </row>
    <row r="329" ht="30.0" customHeight="1">
      <c r="A329" s="83">
        <v>318.0</v>
      </c>
      <c r="B329" s="83" t="s">
        <v>12299</v>
      </c>
      <c r="C329" s="194">
        <v>65.0</v>
      </c>
      <c r="D329" s="83"/>
      <c r="E329" s="141" t="s">
        <v>12302</v>
      </c>
      <c r="F329" s="83"/>
      <c r="G329" s="83">
        <v>252000.0</v>
      </c>
    </row>
    <row r="330" ht="30.0" customHeight="1">
      <c r="A330" s="83">
        <v>319.0</v>
      </c>
      <c r="B330" s="83" t="s">
        <v>12306</v>
      </c>
      <c r="C330" s="194">
        <v>47.0</v>
      </c>
      <c r="D330" s="83"/>
      <c r="E330" s="141" t="s">
        <v>12309</v>
      </c>
      <c r="F330" s="83"/>
      <c r="G330" s="83">
        <v>252000.0</v>
      </c>
    </row>
    <row r="331" ht="30.0" customHeight="1">
      <c r="A331" s="83">
        <v>320.0</v>
      </c>
      <c r="B331" s="83" t="s">
        <v>12314</v>
      </c>
      <c r="C331" s="194">
        <v>48.0</v>
      </c>
      <c r="D331" s="83"/>
      <c r="E331" s="141" t="s">
        <v>12316</v>
      </c>
      <c r="F331" s="83"/>
      <c r="G331" s="83">
        <v>252000.0</v>
      </c>
    </row>
    <row r="332" ht="30.0" customHeight="1">
      <c r="A332" s="83">
        <v>321.0</v>
      </c>
      <c r="B332" s="83" t="s">
        <v>12321</v>
      </c>
      <c r="C332" s="194">
        <v>59.0</v>
      </c>
      <c r="D332" s="83"/>
      <c r="E332" s="141" t="s">
        <v>12359</v>
      </c>
      <c r="F332" s="83"/>
      <c r="G332" s="83">
        <v>252000.0</v>
      </c>
    </row>
    <row r="333" ht="30.0" customHeight="1">
      <c r="A333" s="83">
        <v>322.0</v>
      </c>
      <c r="B333" s="83" t="s">
        <v>12365</v>
      </c>
      <c r="C333" s="194">
        <v>60.0</v>
      </c>
      <c r="D333" s="83"/>
      <c r="E333" s="141" t="s">
        <v>12370</v>
      </c>
      <c r="F333" s="83"/>
      <c r="G333" s="83">
        <v>252000.0</v>
      </c>
    </row>
    <row r="334" ht="30.0" customHeight="1">
      <c r="A334" s="83">
        <v>323.0</v>
      </c>
      <c r="B334" s="83" t="s">
        <v>12373</v>
      </c>
      <c r="C334" s="194"/>
      <c r="D334" s="83"/>
      <c r="E334" s="141" t="s">
        <v>12377</v>
      </c>
      <c r="F334" s="83"/>
      <c r="G334" s="83">
        <v>252000.0</v>
      </c>
    </row>
    <row r="335">
      <c r="A335" s="83">
        <v>324.0</v>
      </c>
      <c r="B335" s="83" t="s">
        <v>12392</v>
      </c>
      <c r="C335" s="194"/>
      <c r="D335" s="83"/>
      <c r="E335" s="141" t="s">
        <v>12396</v>
      </c>
      <c r="F335" s="83"/>
      <c r="G335" s="83">
        <v>7200000.0</v>
      </c>
    </row>
    <row r="336" ht="15.75" customHeight="1">
      <c r="A336" s="154"/>
      <c r="B336" s="154"/>
      <c r="C336" s="388"/>
      <c r="D336" s="154"/>
      <c r="E336" s="155"/>
      <c r="F336" s="154"/>
      <c r="G336" s="154"/>
    </row>
    <row r="337" ht="15.75" customHeight="1">
      <c r="A337" s="83">
        <v>325.0</v>
      </c>
      <c r="B337" s="83" t="s">
        <v>12407</v>
      </c>
      <c r="C337" s="194"/>
      <c r="D337" s="83"/>
      <c r="E337" s="141" t="s">
        <v>12408</v>
      </c>
      <c r="F337" s="83"/>
      <c r="G337" s="83">
        <v>1.8828E7</v>
      </c>
    </row>
    <row r="338" ht="30.0" customHeight="1">
      <c r="A338" s="83">
        <v>326.0</v>
      </c>
      <c r="B338" s="83" t="s">
        <v>12416</v>
      </c>
      <c r="C338" s="194"/>
      <c r="D338" s="83"/>
      <c r="E338" s="141" t="s">
        <v>12421</v>
      </c>
      <c r="F338" s="83"/>
      <c r="G338" s="83">
        <v>2000000.0</v>
      </c>
    </row>
    <row r="339" ht="30.0" customHeight="1">
      <c r="A339" s="83">
        <v>327.0</v>
      </c>
      <c r="B339" s="83" t="s">
        <v>12425</v>
      </c>
      <c r="C339" s="194">
        <v>64.0</v>
      </c>
      <c r="D339" s="83"/>
      <c r="E339" s="141" t="s">
        <v>12430</v>
      </c>
      <c r="F339" s="83"/>
      <c r="G339" s="83">
        <v>800000.0</v>
      </c>
    </row>
    <row r="340">
      <c r="A340" s="83">
        <v>328.0</v>
      </c>
      <c r="B340" s="83" t="s">
        <v>12437</v>
      </c>
      <c r="C340" s="194">
        <v>66.0</v>
      </c>
      <c r="D340" s="83"/>
      <c r="E340" s="141" t="s">
        <v>12441</v>
      </c>
      <c r="F340" s="83"/>
      <c r="G340" s="83">
        <v>800000.0</v>
      </c>
    </row>
    <row r="341">
      <c r="A341" s="83">
        <v>329.0</v>
      </c>
      <c r="B341" s="83" t="s">
        <v>12448</v>
      </c>
      <c r="C341" s="194">
        <v>47.0</v>
      </c>
      <c r="D341" s="83"/>
      <c r="E341" s="141" t="s">
        <v>12454</v>
      </c>
      <c r="F341" s="83"/>
      <c r="G341" s="83">
        <v>800000.0</v>
      </c>
    </row>
    <row r="342">
      <c r="A342" s="83"/>
      <c r="B342" s="83"/>
      <c r="C342" s="194"/>
      <c r="D342" s="83"/>
      <c r="E342" s="141"/>
      <c r="F342" s="83"/>
      <c r="G342" s="83"/>
    </row>
    <row r="343">
      <c r="A343" s="83"/>
      <c r="B343" s="83"/>
      <c r="C343" s="194"/>
      <c r="D343" s="83"/>
      <c r="E343" s="141"/>
      <c r="F343" s="83"/>
      <c r="G343" s="83">
        <v>4.13704E8</v>
      </c>
    </row>
    <row r="344">
      <c r="A344" s="83"/>
      <c r="B344" s="83"/>
      <c r="C344" s="194"/>
      <c r="D344" s="83"/>
      <c r="E344" s="141"/>
      <c r="F344" s="83"/>
      <c r="G344" s="83"/>
    </row>
    <row r="345">
      <c r="A345" s="83"/>
      <c r="B345" s="83"/>
      <c r="C345" s="194"/>
      <c r="D345" s="83"/>
      <c r="E345" s="141"/>
      <c r="F345" s="83"/>
      <c r="G345" s="83"/>
    </row>
    <row r="346">
      <c r="A346" s="83"/>
      <c r="B346" s="83"/>
      <c r="C346" s="194"/>
      <c r="D346" s="83"/>
      <c r="E346" s="141" t="s">
        <v>2153</v>
      </c>
      <c r="F346" s="83"/>
      <c r="G346" s="83"/>
    </row>
    <row r="347">
      <c r="A347" s="83"/>
      <c r="B347" s="83" t="s">
        <v>12499</v>
      </c>
      <c r="C347" s="194"/>
      <c r="D347" s="83"/>
      <c r="E347" s="141" t="s">
        <v>2158</v>
      </c>
      <c r="F347" s="83"/>
      <c r="G347" s="83"/>
    </row>
    <row r="348">
      <c r="A348" s="83">
        <v>1.0</v>
      </c>
      <c r="B348" s="83" t="s">
        <v>12505</v>
      </c>
      <c r="C348" s="194" t="s">
        <v>2676</v>
      </c>
      <c r="D348" s="83"/>
      <c r="E348" s="141" t="s">
        <v>12509</v>
      </c>
      <c r="F348" s="83"/>
      <c r="G348" s="83">
        <v>3000000.0</v>
      </c>
    </row>
    <row r="349" ht="30.0" customHeight="1">
      <c r="A349" s="83">
        <v>2.0</v>
      </c>
      <c r="B349" s="83" t="s">
        <v>12510</v>
      </c>
      <c r="C349" s="194" t="s">
        <v>2676</v>
      </c>
      <c r="D349" s="83"/>
      <c r="E349" s="141" t="s">
        <v>12513</v>
      </c>
      <c r="F349" s="83"/>
      <c r="G349" s="83">
        <v>1000000.0</v>
      </c>
    </row>
    <row r="350" ht="30.0" customHeight="1">
      <c r="A350" s="83">
        <v>3.0</v>
      </c>
      <c r="B350" s="83" t="s">
        <v>12517</v>
      </c>
      <c r="C350" s="194" t="s">
        <v>2676</v>
      </c>
      <c r="D350" s="83"/>
      <c r="E350" s="141" t="s">
        <v>12519</v>
      </c>
      <c r="F350" s="83"/>
      <c r="G350" s="83">
        <v>1000000.0</v>
      </c>
    </row>
    <row r="351">
      <c r="A351" s="83">
        <v>4.0</v>
      </c>
      <c r="B351" s="83" t="s">
        <v>12523</v>
      </c>
      <c r="C351" s="194" t="s">
        <v>2676</v>
      </c>
      <c r="D351" s="83"/>
      <c r="E351" s="141" t="s">
        <v>12527</v>
      </c>
      <c r="F351" s="83"/>
      <c r="G351" s="83">
        <v>2500000.0</v>
      </c>
    </row>
    <row r="352">
      <c r="A352" s="83">
        <v>5.0</v>
      </c>
      <c r="B352" s="83" t="s">
        <v>12530</v>
      </c>
      <c r="C352" s="194" t="s">
        <v>2681</v>
      </c>
      <c r="D352" s="83"/>
      <c r="E352" s="141" t="s">
        <v>12533</v>
      </c>
      <c r="F352" s="83"/>
      <c r="G352" s="83">
        <v>2000000.0</v>
      </c>
    </row>
    <row r="353">
      <c r="A353" s="83">
        <v>6.0</v>
      </c>
      <c r="B353" s="83" t="s">
        <v>12537</v>
      </c>
      <c r="C353" s="194" t="s">
        <v>2681</v>
      </c>
      <c r="D353" s="83"/>
      <c r="E353" s="141" t="s">
        <v>12540</v>
      </c>
      <c r="F353" s="83"/>
      <c r="G353" s="83">
        <v>1000000.0</v>
      </c>
    </row>
    <row r="354">
      <c r="A354" s="83">
        <v>7.0</v>
      </c>
      <c r="B354" s="83" t="s">
        <v>12545</v>
      </c>
      <c r="C354" s="194" t="s">
        <v>2681</v>
      </c>
      <c r="D354" s="83"/>
      <c r="E354" s="141" t="s">
        <v>12550</v>
      </c>
      <c r="F354" s="83"/>
      <c r="G354" s="83">
        <v>1000000.0</v>
      </c>
    </row>
    <row r="355" ht="30.0" customHeight="1">
      <c r="A355" s="83">
        <v>8.0</v>
      </c>
      <c r="B355" s="83" t="s">
        <v>12555</v>
      </c>
      <c r="C355" s="194" t="s">
        <v>2681</v>
      </c>
      <c r="D355" s="83"/>
      <c r="E355" s="141" t="s">
        <v>12558</v>
      </c>
      <c r="F355" s="83"/>
      <c r="G355" s="83">
        <v>2000000.0</v>
      </c>
    </row>
    <row r="356" ht="30.0" customHeight="1">
      <c r="A356" s="83">
        <v>9.0</v>
      </c>
      <c r="B356" s="83" t="s">
        <v>12560</v>
      </c>
      <c r="C356" s="194" t="s">
        <v>2681</v>
      </c>
      <c r="D356" s="83"/>
      <c r="E356" s="141" t="s">
        <v>12563</v>
      </c>
      <c r="F356" s="83"/>
      <c r="G356" s="83">
        <v>1000000.0</v>
      </c>
    </row>
    <row r="357">
      <c r="A357" s="83">
        <v>10.0</v>
      </c>
      <c r="B357" s="83" t="s">
        <v>12566</v>
      </c>
      <c r="C357" s="194" t="s">
        <v>5279</v>
      </c>
      <c r="D357" s="83"/>
      <c r="E357" s="141" t="s">
        <v>12575</v>
      </c>
      <c r="F357" s="83"/>
      <c r="G357" s="83">
        <v>2000000.0</v>
      </c>
    </row>
    <row r="358">
      <c r="A358" s="83">
        <v>11.0</v>
      </c>
      <c r="B358" s="83" t="s">
        <v>12580</v>
      </c>
      <c r="C358" s="194" t="s">
        <v>5279</v>
      </c>
      <c r="D358" s="83"/>
      <c r="E358" s="141" t="s">
        <v>12583</v>
      </c>
      <c r="F358" s="83"/>
      <c r="G358" s="83">
        <v>2000000.0</v>
      </c>
    </row>
    <row r="359">
      <c r="A359" s="83">
        <v>12.0</v>
      </c>
      <c r="B359" s="83" t="s">
        <v>12587</v>
      </c>
      <c r="C359" s="194" t="s">
        <v>2688</v>
      </c>
      <c r="D359" s="83"/>
      <c r="E359" s="141" t="s">
        <v>12592</v>
      </c>
      <c r="F359" s="83"/>
      <c r="G359" s="83">
        <v>1000000.0</v>
      </c>
    </row>
    <row r="360">
      <c r="A360" s="83">
        <v>13.0</v>
      </c>
      <c r="B360" s="83" t="s">
        <v>12595</v>
      </c>
      <c r="C360" s="194" t="s">
        <v>2688</v>
      </c>
      <c r="D360" s="83"/>
      <c r="E360" s="141" t="s">
        <v>12597</v>
      </c>
      <c r="F360" s="83"/>
      <c r="G360" s="83">
        <v>1000000.0</v>
      </c>
    </row>
    <row r="361">
      <c r="A361" s="83">
        <v>14.0</v>
      </c>
      <c r="B361" s="83" t="s">
        <v>12599</v>
      </c>
      <c r="C361" s="194" t="s">
        <v>2691</v>
      </c>
      <c r="D361" s="83"/>
      <c r="E361" s="141" t="s">
        <v>12602</v>
      </c>
      <c r="F361" s="83"/>
      <c r="G361" s="83">
        <v>1000000.0</v>
      </c>
    </row>
    <row r="362" ht="30.0" customHeight="1">
      <c r="A362" s="83">
        <v>15.0</v>
      </c>
      <c r="B362" s="83" t="s">
        <v>12605</v>
      </c>
      <c r="C362" s="194" t="s">
        <v>2691</v>
      </c>
      <c r="D362" s="83"/>
      <c r="E362" s="141" t="s">
        <v>12606</v>
      </c>
      <c r="F362" s="83"/>
      <c r="G362" s="83">
        <v>1000000.0</v>
      </c>
    </row>
    <row r="363" ht="30.0" customHeight="1">
      <c r="A363" s="83">
        <v>16.0</v>
      </c>
      <c r="B363" s="83" t="s">
        <v>12609</v>
      </c>
      <c r="C363" s="194" t="s">
        <v>7267</v>
      </c>
      <c r="D363" s="83"/>
      <c r="E363" s="141" t="s">
        <v>12617</v>
      </c>
      <c r="F363" s="83"/>
      <c r="G363" s="83">
        <v>1500000.0</v>
      </c>
    </row>
    <row r="364" ht="30.0" customHeight="1">
      <c r="A364" s="83">
        <v>17.0</v>
      </c>
      <c r="B364" s="83" t="s">
        <v>12619</v>
      </c>
      <c r="C364" s="194" t="s">
        <v>7267</v>
      </c>
      <c r="D364" s="83"/>
      <c r="E364" s="141" t="s">
        <v>12624</v>
      </c>
      <c r="F364" s="83"/>
      <c r="G364" s="83">
        <v>1000000.0</v>
      </c>
    </row>
    <row r="365">
      <c r="A365" s="83">
        <v>18.0</v>
      </c>
      <c r="B365" s="83" t="s">
        <v>12630</v>
      </c>
      <c r="C365" s="194" t="s">
        <v>2697</v>
      </c>
      <c r="D365" s="83"/>
      <c r="E365" s="141" t="s">
        <v>12638</v>
      </c>
      <c r="F365" s="83"/>
      <c r="G365" s="83">
        <v>1.5E7</v>
      </c>
    </row>
    <row r="366">
      <c r="A366" s="83">
        <v>19.0</v>
      </c>
      <c r="B366" s="83" t="s">
        <v>12643</v>
      </c>
      <c r="C366" s="194" t="s">
        <v>2701</v>
      </c>
      <c r="D366" s="83"/>
      <c r="E366" s="141" t="s">
        <v>12647</v>
      </c>
      <c r="F366" s="83"/>
      <c r="G366" s="83">
        <v>1000000.0</v>
      </c>
    </row>
    <row r="367">
      <c r="A367" s="83">
        <v>20.0</v>
      </c>
      <c r="B367" s="83" t="s">
        <v>12652</v>
      </c>
      <c r="C367" s="194" t="s">
        <v>2701</v>
      </c>
      <c r="D367" s="83"/>
      <c r="E367" s="141" t="s">
        <v>12658</v>
      </c>
      <c r="F367" s="83"/>
      <c r="G367" s="83">
        <v>2000000.0</v>
      </c>
    </row>
    <row r="368" ht="30.0" customHeight="1">
      <c r="A368" s="83">
        <v>21.0</v>
      </c>
      <c r="B368" s="83" t="s">
        <v>12663</v>
      </c>
      <c r="C368" s="194" t="s">
        <v>2708</v>
      </c>
      <c r="D368" s="83"/>
      <c r="E368" s="141" t="s">
        <v>12666</v>
      </c>
      <c r="F368" s="83"/>
      <c r="G368" s="83">
        <v>1500000.0</v>
      </c>
    </row>
    <row r="369" ht="30.0" customHeight="1">
      <c r="A369" s="83">
        <v>22.0</v>
      </c>
      <c r="B369" s="83" t="s">
        <v>12670</v>
      </c>
      <c r="C369" s="194" t="s">
        <v>2708</v>
      </c>
      <c r="D369" s="83"/>
      <c r="E369" s="141" t="s">
        <v>12674</v>
      </c>
      <c r="F369" s="83"/>
      <c r="G369" s="83">
        <v>1500000.0</v>
      </c>
    </row>
    <row r="370">
      <c r="A370" s="83">
        <v>23.0</v>
      </c>
      <c r="B370" s="83" t="s">
        <v>12680</v>
      </c>
      <c r="C370" s="194" t="s">
        <v>2708</v>
      </c>
      <c r="D370" s="83"/>
      <c r="E370" s="141" t="s">
        <v>12685</v>
      </c>
      <c r="F370" s="83"/>
      <c r="G370" s="83">
        <v>1000000.0</v>
      </c>
    </row>
    <row r="371">
      <c r="A371" s="83">
        <v>24.0</v>
      </c>
      <c r="B371" s="83" t="s">
        <v>12688</v>
      </c>
      <c r="C371" s="194" t="s">
        <v>12689</v>
      </c>
      <c r="D371" s="83"/>
      <c r="E371" s="141" t="s">
        <v>12692</v>
      </c>
      <c r="F371" s="83"/>
      <c r="G371" s="83">
        <v>500000.0</v>
      </c>
    </row>
    <row r="372">
      <c r="A372" s="83">
        <v>25.0</v>
      </c>
      <c r="B372" s="83" t="s">
        <v>12698</v>
      </c>
      <c r="C372" s="194" t="s">
        <v>12689</v>
      </c>
      <c r="D372" s="83"/>
      <c r="E372" s="141" t="s">
        <v>12701</v>
      </c>
      <c r="F372" s="83"/>
      <c r="G372" s="83">
        <v>500000.0</v>
      </c>
    </row>
    <row r="373">
      <c r="A373" s="83">
        <v>26.0</v>
      </c>
      <c r="B373" s="83" t="s">
        <v>12706</v>
      </c>
      <c r="C373" s="194" t="s">
        <v>12689</v>
      </c>
      <c r="D373" s="83"/>
      <c r="E373" s="141" t="s">
        <v>12709</v>
      </c>
      <c r="F373" s="83"/>
      <c r="G373" s="83">
        <v>500000.0</v>
      </c>
    </row>
    <row r="374" ht="30.0" customHeight="1">
      <c r="A374" s="83">
        <v>27.0</v>
      </c>
      <c r="B374" s="83" t="s">
        <v>12712</v>
      </c>
      <c r="C374" s="194" t="s">
        <v>3440</v>
      </c>
      <c r="D374" s="83"/>
      <c r="E374" s="141" t="s">
        <v>12716</v>
      </c>
      <c r="F374" s="83"/>
      <c r="G374" s="83">
        <v>1000000.0</v>
      </c>
    </row>
    <row r="375">
      <c r="A375" s="83">
        <v>28.0</v>
      </c>
      <c r="B375" s="83" t="s">
        <v>12721</v>
      </c>
      <c r="C375" s="194" t="s">
        <v>3440</v>
      </c>
      <c r="D375" s="83"/>
      <c r="E375" s="141" t="s">
        <v>12724</v>
      </c>
      <c r="F375" s="83"/>
      <c r="G375" s="83">
        <v>1000000.0</v>
      </c>
    </row>
    <row r="376">
      <c r="A376" s="83">
        <v>29.0</v>
      </c>
      <c r="B376" s="83" t="s">
        <v>12729</v>
      </c>
      <c r="C376" s="194" t="s">
        <v>3440</v>
      </c>
      <c r="D376" s="83"/>
      <c r="E376" s="141" t="s">
        <v>12731</v>
      </c>
      <c r="F376" s="83"/>
      <c r="G376" s="83">
        <v>1000000.0</v>
      </c>
    </row>
    <row r="377" ht="30.0" customHeight="1">
      <c r="A377" s="83">
        <v>30.0</v>
      </c>
      <c r="B377" s="83" t="s">
        <v>12734</v>
      </c>
      <c r="C377" s="194" t="s">
        <v>3445</v>
      </c>
      <c r="D377" s="83"/>
      <c r="E377" s="141" t="s">
        <v>12737</v>
      </c>
      <c r="F377" s="83"/>
      <c r="G377" s="83">
        <v>1000000.0</v>
      </c>
    </row>
    <row r="378" ht="30.0" customHeight="1">
      <c r="A378" s="83">
        <v>31.0</v>
      </c>
      <c r="B378" s="83" t="s">
        <v>12742</v>
      </c>
      <c r="C378" s="194" t="s">
        <v>3445</v>
      </c>
      <c r="D378" s="83"/>
      <c r="E378" s="141" t="s">
        <v>12747</v>
      </c>
      <c r="F378" s="83"/>
      <c r="G378" s="83">
        <v>1000000.0</v>
      </c>
    </row>
    <row r="379" ht="30.0" customHeight="1">
      <c r="A379" s="83">
        <v>32.0</v>
      </c>
      <c r="B379" s="83" t="s">
        <v>12751</v>
      </c>
      <c r="C379" s="194" t="s">
        <v>3445</v>
      </c>
      <c r="D379" s="83"/>
      <c r="E379" s="141" t="s">
        <v>12755</v>
      </c>
      <c r="F379" s="83"/>
      <c r="G379" s="83">
        <v>1000000.0</v>
      </c>
    </row>
    <row r="380" ht="30.0" customHeight="1">
      <c r="A380" s="83">
        <v>33.0</v>
      </c>
      <c r="B380" s="83" t="s">
        <v>12759</v>
      </c>
      <c r="C380" s="194" t="s">
        <v>3445</v>
      </c>
      <c r="D380" s="83"/>
      <c r="E380" s="141" t="s">
        <v>12767</v>
      </c>
      <c r="F380" s="83"/>
      <c r="G380" s="83">
        <v>1000000.0</v>
      </c>
    </row>
    <row r="381">
      <c r="A381" s="83">
        <v>34.0</v>
      </c>
      <c r="B381" s="83" t="s">
        <v>12771</v>
      </c>
      <c r="C381" s="194" t="s">
        <v>3445</v>
      </c>
      <c r="D381" s="83"/>
      <c r="E381" s="141" t="s">
        <v>12773</v>
      </c>
      <c r="F381" s="83"/>
      <c r="G381" s="83">
        <v>1000000.0</v>
      </c>
    </row>
    <row r="382" ht="30.0" customHeight="1">
      <c r="A382" s="83">
        <v>35.0</v>
      </c>
      <c r="B382" s="83" t="s">
        <v>12779</v>
      </c>
      <c r="C382" s="194">
        <v>9.0</v>
      </c>
      <c r="D382" s="83"/>
      <c r="E382" s="141" t="s">
        <v>12781</v>
      </c>
      <c r="F382" s="83"/>
      <c r="G382" s="83">
        <v>1.0E7</v>
      </c>
    </row>
    <row r="383">
      <c r="A383" s="83">
        <v>36.0</v>
      </c>
      <c r="B383" s="83" t="s">
        <v>12785</v>
      </c>
      <c r="C383" s="194">
        <v>9.0</v>
      </c>
      <c r="D383" s="83"/>
      <c r="E383" s="141" t="s">
        <v>12789</v>
      </c>
      <c r="F383" s="83"/>
      <c r="G383" s="83">
        <v>5000000.0</v>
      </c>
    </row>
    <row r="384">
      <c r="A384" s="83">
        <v>37.0</v>
      </c>
      <c r="B384" s="83" t="s">
        <v>12792</v>
      </c>
      <c r="C384" s="194">
        <v>9.0</v>
      </c>
      <c r="D384" s="83"/>
      <c r="E384" s="141" t="s">
        <v>12795</v>
      </c>
      <c r="F384" s="83"/>
      <c r="G384" s="83">
        <v>1000000.0</v>
      </c>
    </row>
    <row r="385" ht="30.0" customHeight="1">
      <c r="A385" s="83">
        <v>38.0</v>
      </c>
      <c r="B385" s="83" t="s">
        <v>12798</v>
      </c>
      <c r="C385" s="194" t="s">
        <v>2723</v>
      </c>
      <c r="D385" s="83"/>
      <c r="E385" s="141" t="s">
        <v>12802</v>
      </c>
      <c r="F385" s="83"/>
      <c r="G385" s="83">
        <v>1000000.0</v>
      </c>
    </row>
    <row r="386" ht="15.75" customHeight="1">
      <c r="A386" s="154"/>
      <c r="B386" s="154"/>
      <c r="C386" s="388"/>
      <c r="D386" s="154"/>
      <c r="E386" s="155"/>
      <c r="F386" s="154"/>
      <c r="G386" s="154"/>
    </row>
    <row r="387" ht="15.75" customHeight="1">
      <c r="A387" s="83">
        <v>39.0</v>
      </c>
      <c r="B387" s="83" t="s">
        <v>12809</v>
      </c>
      <c r="C387" s="194" t="s">
        <v>2723</v>
      </c>
      <c r="D387" s="83"/>
      <c r="E387" s="141" t="s">
        <v>12814</v>
      </c>
      <c r="F387" s="83"/>
      <c r="G387" s="83">
        <v>1000000.0</v>
      </c>
    </row>
    <row r="388">
      <c r="A388" s="83">
        <v>40.0</v>
      </c>
      <c r="B388" s="83" t="s">
        <v>12817</v>
      </c>
      <c r="C388" s="194" t="s">
        <v>2723</v>
      </c>
      <c r="D388" s="83"/>
      <c r="E388" s="141" t="s">
        <v>12821</v>
      </c>
      <c r="F388" s="83"/>
      <c r="G388" s="83">
        <v>1000000.0</v>
      </c>
    </row>
    <row r="389">
      <c r="A389" s="83">
        <v>41.0</v>
      </c>
      <c r="B389" s="83" t="s">
        <v>12827</v>
      </c>
      <c r="C389" s="194" t="s">
        <v>2723</v>
      </c>
      <c r="D389" s="83"/>
      <c r="E389" s="141" t="s">
        <v>12831</v>
      </c>
      <c r="F389" s="83"/>
      <c r="G389" s="83">
        <v>1000000.0</v>
      </c>
    </row>
    <row r="390">
      <c r="A390" s="83">
        <v>42.0</v>
      </c>
      <c r="B390" s="83" t="s">
        <v>12833</v>
      </c>
      <c r="C390" s="194" t="s">
        <v>2723</v>
      </c>
      <c r="D390" s="83"/>
      <c r="E390" s="141" t="s">
        <v>12837</v>
      </c>
      <c r="F390" s="83"/>
      <c r="G390" s="83">
        <v>1000000.0</v>
      </c>
    </row>
    <row r="391">
      <c r="A391" s="83">
        <v>43.0</v>
      </c>
      <c r="B391" s="83" t="s">
        <v>12860</v>
      </c>
      <c r="C391" s="194" t="s">
        <v>8035</v>
      </c>
      <c r="D391" s="83"/>
      <c r="E391" s="141" t="s">
        <v>12865</v>
      </c>
      <c r="F391" s="83"/>
      <c r="G391" s="83">
        <v>1000000.0</v>
      </c>
    </row>
    <row r="392" ht="30.0" customHeight="1">
      <c r="A392" s="83">
        <v>44.0</v>
      </c>
      <c r="B392" s="83" t="s">
        <v>12869</v>
      </c>
      <c r="C392" s="194" t="s">
        <v>8035</v>
      </c>
      <c r="D392" s="83"/>
      <c r="E392" s="141" t="s">
        <v>12871</v>
      </c>
      <c r="F392" s="83"/>
      <c r="G392" s="83">
        <v>1000000.0</v>
      </c>
    </row>
    <row r="393" ht="30.0" customHeight="1">
      <c r="A393" s="83">
        <v>45.0</v>
      </c>
      <c r="B393" s="83" t="s">
        <v>12875</v>
      </c>
      <c r="C393" s="194" t="s">
        <v>8035</v>
      </c>
      <c r="D393" s="83"/>
      <c r="E393" s="141" t="s">
        <v>12880</v>
      </c>
      <c r="F393" s="83"/>
      <c r="G393" s="83">
        <v>1000000.0</v>
      </c>
    </row>
    <row r="394">
      <c r="A394" s="83">
        <v>46.0</v>
      </c>
      <c r="B394" s="83" t="s">
        <v>12883</v>
      </c>
      <c r="C394" s="194" t="s">
        <v>8039</v>
      </c>
      <c r="D394" s="83"/>
      <c r="E394" s="141" t="s">
        <v>12886</v>
      </c>
      <c r="F394" s="83"/>
      <c r="G394" s="83">
        <v>6000000.0</v>
      </c>
    </row>
    <row r="395">
      <c r="A395" s="83">
        <v>47.0</v>
      </c>
      <c r="B395" s="83" t="s">
        <v>12891</v>
      </c>
      <c r="C395" s="194" t="s">
        <v>8039</v>
      </c>
      <c r="D395" s="83"/>
      <c r="E395" s="141" t="s">
        <v>12886</v>
      </c>
      <c r="F395" s="83"/>
      <c r="G395" s="83">
        <v>4000000.0</v>
      </c>
    </row>
    <row r="396">
      <c r="A396" s="83">
        <v>48.0</v>
      </c>
      <c r="B396" s="83" t="s">
        <v>12900</v>
      </c>
      <c r="C396" s="194" t="s">
        <v>8039</v>
      </c>
      <c r="D396" s="83"/>
      <c r="E396" s="141" t="s">
        <v>12904</v>
      </c>
      <c r="F396" s="83"/>
      <c r="G396" s="83">
        <v>1000000.0</v>
      </c>
    </row>
    <row r="397">
      <c r="A397" s="83">
        <v>49.0</v>
      </c>
      <c r="B397" s="83" t="s">
        <v>12908</v>
      </c>
      <c r="C397" s="194" t="s">
        <v>8039</v>
      </c>
      <c r="D397" s="83"/>
      <c r="E397" s="141" t="s">
        <v>12910</v>
      </c>
      <c r="F397" s="83"/>
      <c r="G397" s="83">
        <v>1000000.0</v>
      </c>
    </row>
    <row r="398">
      <c r="A398" s="83">
        <v>50.0</v>
      </c>
      <c r="B398" s="83" t="s">
        <v>12914</v>
      </c>
      <c r="C398" s="194" t="s">
        <v>8039</v>
      </c>
      <c r="D398" s="83"/>
      <c r="E398" s="141" t="s">
        <v>12918</v>
      </c>
      <c r="F398" s="83"/>
      <c r="G398" s="83">
        <v>1000000.0</v>
      </c>
    </row>
    <row r="399">
      <c r="A399" s="83">
        <v>51.0</v>
      </c>
      <c r="B399" s="83" t="s">
        <v>12928</v>
      </c>
      <c r="C399" s="194" t="s">
        <v>8039</v>
      </c>
      <c r="D399" s="83"/>
      <c r="E399" s="141" t="s">
        <v>12933</v>
      </c>
      <c r="F399" s="83"/>
      <c r="G399" s="83">
        <v>2000000.0</v>
      </c>
    </row>
    <row r="400">
      <c r="A400" s="83">
        <v>52.0</v>
      </c>
      <c r="B400" s="83" t="s">
        <v>12935</v>
      </c>
      <c r="C400" s="194" t="s">
        <v>8039</v>
      </c>
      <c r="D400" s="83"/>
      <c r="E400" s="141" t="s">
        <v>12938</v>
      </c>
      <c r="F400" s="83"/>
      <c r="G400" s="83">
        <v>2000000.0</v>
      </c>
    </row>
    <row r="401" ht="30.0" customHeight="1">
      <c r="A401" s="83">
        <v>53.0</v>
      </c>
      <c r="B401" s="83" t="s">
        <v>12944</v>
      </c>
      <c r="C401" s="194" t="s">
        <v>2731</v>
      </c>
      <c r="D401" s="83"/>
      <c r="E401" s="141" t="s">
        <v>12949</v>
      </c>
      <c r="F401" s="83"/>
      <c r="G401" s="83">
        <v>3000000.0</v>
      </c>
    </row>
    <row r="402" ht="30.0" customHeight="1">
      <c r="A402" s="83">
        <v>54.0</v>
      </c>
      <c r="B402" s="83" t="s">
        <v>12963</v>
      </c>
      <c r="C402" s="194" t="s">
        <v>2731</v>
      </c>
      <c r="D402" s="83"/>
      <c r="E402" s="141" t="s">
        <v>12965</v>
      </c>
      <c r="F402" s="83"/>
      <c r="G402" s="83">
        <v>1000000.0</v>
      </c>
    </row>
    <row r="403">
      <c r="A403" s="83">
        <v>55.0</v>
      </c>
      <c r="B403" s="83" t="s">
        <v>12968</v>
      </c>
      <c r="C403" s="194" t="s">
        <v>3452</v>
      </c>
      <c r="D403" s="83"/>
      <c r="E403" s="141" t="s">
        <v>12971</v>
      </c>
      <c r="F403" s="83"/>
      <c r="G403" s="83">
        <v>1000000.0</v>
      </c>
    </row>
    <row r="404">
      <c r="A404" s="83">
        <v>56.0</v>
      </c>
      <c r="B404" s="83" t="s">
        <v>12976</v>
      </c>
      <c r="C404" s="194" t="s">
        <v>2735</v>
      </c>
      <c r="D404" s="83"/>
      <c r="E404" s="141" t="s">
        <v>12978</v>
      </c>
      <c r="F404" s="83"/>
      <c r="G404" s="83">
        <v>1500000.0</v>
      </c>
    </row>
    <row r="405">
      <c r="A405" s="83">
        <v>57.0</v>
      </c>
      <c r="B405" s="83" t="s">
        <v>12982</v>
      </c>
      <c r="C405" s="194" t="s">
        <v>2735</v>
      </c>
      <c r="D405" s="83"/>
      <c r="E405" s="141" t="s">
        <v>12987</v>
      </c>
      <c r="F405" s="83"/>
      <c r="G405" s="83">
        <v>1500000.0</v>
      </c>
    </row>
    <row r="406" ht="30.0" customHeight="1">
      <c r="A406" s="83">
        <v>58.0</v>
      </c>
      <c r="B406" s="83" t="s">
        <v>12990</v>
      </c>
      <c r="C406" s="194" t="s">
        <v>2740</v>
      </c>
      <c r="D406" s="83"/>
      <c r="E406" s="141" t="s">
        <v>12994</v>
      </c>
      <c r="F406" s="83"/>
      <c r="G406" s="83">
        <v>1000000.0</v>
      </c>
    </row>
    <row r="407">
      <c r="A407" s="83">
        <v>59.0</v>
      </c>
      <c r="B407" s="83" t="s">
        <v>12999</v>
      </c>
      <c r="C407" s="194" t="s">
        <v>2740</v>
      </c>
      <c r="D407" s="83"/>
      <c r="E407" s="141" t="s">
        <v>13002</v>
      </c>
      <c r="F407" s="83"/>
      <c r="G407" s="83">
        <v>1000000.0</v>
      </c>
    </row>
    <row r="408">
      <c r="A408" s="83">
        <v>60.0</v>
      </c>
      <c r="B408" s="83" t="s">
        <v>13007</v>
      </c>
      <c r="C408" s="194" t="s">
        <v>3457</v>
      </c>
      <c r="D408" s="83"/>
      <c r="E408" s="141" t="s">
        <v>13012</v>
      </c>
      <c r="F408" s="83"/>
      <c r="G408" s="83">
        <v>1000000.0</v>
      </c>
    </row>
    <row r="409">
      <c r="A409" s="83">
        <v>61.0</v>
      </c>
      <c r="B409" s="83" t="s">
        <v>13018</v>
      </c>
      <c r="C409" s="194" t="s">
        <v>13020</v>
      </c>
      <c r="D409" s="83"/>
      <c r="E409" s="141" t="s">
        <v>13021</v>
      </c>
      <c r="F409" s="83"/>
      <c r="G409" s="83">
        <v>1000000.0</v>
      </c>
    </row>
    <row r="410">
      <c r="A410" s="83">
        <v>62.0</v>
      </c>
      <c r="B410" s="83" t="s">
        <v>13028</v>
      </c>
      <c r="C410" s="194" t="s">
        <v>13031</v>
      </c>
      <c r="D410" s="83"/>
      <c r="E410" s="141" t="s">
        <v>13035</v>
      </c>
      <c r="F410" s="83"/>
      <c r="G410" s="83">
        <v>1000000.0</v>
      </c>
    </row>
    <row r="411">
      <c r="A411" s="83">
        <v>63.0</v>
      </c>
      <c r="B411" s="83" t="s">
        <v>13039</v>
      </c>
      <c r="C411" s="194" t="s">
        <v>13031</v>
      </c>
      <c r="D411" s="83"/>
      <c r="E411" s="141" t="s">
        <v>13042</v>
      </c>
      <c r="F411" s="83"/>
      <c r="G411" s="83">
        <v>1000000.0</v>
      </c>
    </row>
    <row r="412" ht="30.0" customHeight="1">
      <c r="A412" s="83">
        <v>64.0</v>
      </c>
      <c r="B412" s="83" t="s">
        <v>13046</v>
      </c>
      <c r="C412" s="194" t="s">
        <v>13031</v>
      </c>
      <c r="D412" s="83"/>
      <c r="E412" s="141" t="s">
        <v>13052</v>
      </c>
      <c r="F412" s="83"/>
      <c r="G412" s="83">
        <v>1000000.0</v>
      </c>
    </row>
    <row r="413" ht="30.0" customHeight="1">
      <c r="A413" s="83">
        <v>65.0</v>
      </c>
      <c r="B413" s="83" t="s">
        <v>13060</v>
      </c>
      <c r="C413" s="194" t="s">
        <v>13031</v>
      </c>
      <c r="D413" s="83"/>
      <c r="E413" s="141" t="s">
        <v>13064</v>
      </c>
      <c r="F413" s="83"/>
      <c r="G413" s="83">
        <v>1000000.0</v>
      </c>
    </row>
    <row r="414" ht="30.0" customHeight="1">
      <c r="A414" s="83">
        <v>66.0</v>
      </c>
      <c r="B414" s="83" t="s">
        <v>13067</v>
      </c>
      <c r="C414" s="194" t="s">
        <v>3463</v>
      </c>
      <c r="D414" s="83"/>
      <c r="E414" s="141" t="s">
        <v>13070</v>
      </c>
      <c r="F414" s="83"/>
      <c r="G414" s="83">
        <v>1000000.0</v>
      </c>
    </row>
    <row r="415" ht="30.0" customHeight="1">
      <c r="A415" s="83">
        <v>67.0</v>
      </c>
      <c r="B415" s="83" t="s">
        <v>13073</v>
      </c>
      <c r="C415" s="194" t="s">
        <v>3463</v>
      </c>
      <c r="D415" s="83"/>
      <c r="E415" s="141" t="s">
        <v>13079</v>
      </c>
      <c r="F415" s="83"/>
      <c r="G415" s="83">
        <v>1000000.0</v>
      </c>
    </row>
    <row r="416" ht="30.0" customHeight="1">
      <c r="A416" s="83">
        <v>68.0</v>
      </c>
      <c r="B416" s="83" t="s">
        <v>13082</v>
      </c>
      <c r="C416" s="194" t="s">
        <v>3463</v>
      </c>
      <c r="D416" s="83"/>
      <c r="E416" s="141" t="s">
        <v>13086</v>
      </c>
      <c r="F416" s="83"/>
      <c r="G416" s="83">
        <v>1000000.0</v>
      </c>
    </row>
    <row r="417">
      <c r="A417" s="83">
        <v>69.0</v>
      </c>
      <c r="B417" s="83" t="s">
        <v>13089</v>
      </c>
      <c r="C417" s="194" t="s">
        <v>3463</v>
      </c>
      <c r="D417" s="83"/>
      <c r="E417" s="141" t="s">
        <v>13092</v>
      </c>
      <c r="F417" s="83"/>
      <c r="G417" s="83">
        <v>1000000.0</v>
      </c>
    </row>
    <row r="418">
      <c r="A418" s="83">
        <v>70.0</v>
      </c>
      <c r="B418" s="83" t="s">
        <v>13095</v>
      </c>
      <c r="C418" s="194" t="s">
        <v>3463</v>
      </c>
      <c r="D418" s="83"/>
      <c r="E418" s="141" t="s">
        <v>13100</v>
      </c>
      <c r="F418" s="83"/>
      <c r="G418" s="83">
        <v>1000000.0</v>
      </c>
    </row>
    <row r="419">
      <c r="A419" s="83">
        <v>71.0</v>
      </c>
      <c r="B419" s="83" t="s">
        <v>13104</v>
      </c>
      <c r="C419" s="194" t="s">
        <v>13105</v>
      </c>
      <c r="D419" s="83"/>
      <c r="E419" s="141" t="s">
        <v>13107</v>
      </c>
      <c r="F419" s="83"/>
      <c r="G419" s="83">
        <v>1000000.0</v>
      </c>
    </row>
    <row r="420">
      <c r="A420" s="83">
        <v>72.0</v>
      </c>
      <c r="B420" s="83" t="s">
        <v>13109</v>
      </c>
      <c r="C420" s="194" t="s">
        <v>13105</v>
      </c>
      <c r="D420" s="83"/>
      <c r="E420" s="141" t="s">
        <v>13112</v>
      </c>
      <c r="F420" s="83"/>
      <c r="G420" s="83">
        <v>2000000.0</v>
      </c>
    </row>
    <row r="421" ht="30.0" customHeight="1">
      <c r="A421" s="83">
        <v>73.0</v>
      </c>
      <c r="B421" s="83" t="s">
        <v>13118</v>
      </c>
      <c r="C421" s="194" t="s">
        <v>2745</v>
      </c>
      <c r="D421" s="83"/>
      <c r="E421" s="141" t="s">
        <v>13121</v>
      </c>
      <c r="F421" s="83"/>
      <c r="G421" s="83">
        <v>1000000.0</v>
      </c>
    </row>
    <row r="422" ht="30.0" customHeight="1">
      <c r="A422" s="83">
        <v>74.0</v>
      </c>
      <c r="B422" s="83" t="s">
        <v>13124</v>
      </c>
      <c r="C422" s="194" t="s">
        <v>2745</v>
      </c>
      <c r="D422" s="83"/>
      <c r="E422" s="141" t="s">
        <v>13125</v>
      </c>
      <c r="F422" s="83"/>
      <c r="G422" s="83">
        <v>1000000.0</v>
      </c>
    </row>
    <row r="423" ht="30.0" customHeight="1">
      <c r="A423" s="83">
        <v>75.0</v>
      </c>
      <c r="B423" s="83" t="s">
        <v>13128</v>
      </c>
      <c r="C423" s="194" t="s">
        <v>2745</v>
      </c>
      <c r="D423" s="83"/>
      <c r="E423" s="141" t="s">
        <v>13130</v>
      </c>
      <c r="F423" s="83"/>
      <c r="G423" s="83">
        <v>1000000.0</v>
      </c>
    </row>
    <row r="424">
      <c r="A424" s="83">
        <v>76.0</v>
      </c>
      <c r="B424" s="83" t="s">
        <v>13135</v>
      </c>
      <c r="C424" s="194" t="s">
        <v>2760</v>
      </c>
      <c r="D424" s="83"/>
      <c r="E424" s="141" t="s">
        <v>13138</v>
      </c>
      <c r="F424" s="83"/>
      <c r="G424" s="83">
        <v>2.1E7</v>
      </c>
    </row>
    <row r="425" ht="30.0" customHeight="1">
      <c r="A425" s="83">
        <v>77.0</v>
      </c>
      <c r="B425" s="83" t="s">
        <v>13141</v>
      </c>
      <c r="C425" s="194" t="s">
        <v>2760</v>
      </c>
      <c r="D425" s="83"/>
      <c r="E425" s="141" t="s">
        <v>13143</v>
      </c>
      <c r="F425" s="83"/>
      <c r="G425" s="83">
        <v>2000000.0</v>
      </c>
    </row>
    <row r="426" ht="30.0" customHeight="1">
      <c r="A426" s="83">
        <v>78.0</v>
      </c>
      <c r="B426" s="83" t="s">
        <v>13146</v>
      </c>
      <c r="C426" s="194" t="s">
        <v>2760</v>
      </c>
      <c r="D426" s="83"/>
      <c r="E426" s="141" t="s">
        <v>13149</v>
      </c>
      <c r="F426" s="83"/>
      <c r="G426" s="83">
        <v>5000000.0</v>
      </c>
    </row>
    <row r="427" ht="30.0" customHeight="1">
      <c r="A427" s="83">
        <v>79.0</v>
      </c>
      <c r="B427" s="83" t="s">
        <v>13152</v>
      </c>
      <c r="C427" s="194" t="s">
        <v>2760</v>
      </c>
      <c r="D427" s="83"/>
      <c r="E427" s="141" t="s">
        <v>13155</v>
      </c>
      <c r="F427" s="83"/>
      <c r="G427" s="83">
        <v>5000000.0</v>
      </c>
    </row>
    <row r="428">
      <c r="A428" s="83">
        <v>80.0</v>
      </c>
      <c r="B428" s="83" t="s">
        <v>13158</v>
      </c>
      <c r="C428" s="194" t="s">
        <v>2763</v>
      </c>
      <c r="D428" s="83"/>
      <c r="E428" s="141" t="s">
        <v>13161</v>
      </c>
      <c r="F428" s="83"/>
      <c r="G428" s="83">
        <v>1000000.0</v>
      </c>
    </row>
    <row r="429">
      <c r="A429" s="83">
        <v>81.0</v>
      </c>
      <c r="B429" s="83" t="s">
        <v>13163</v>
      </c>
      <c r="C429" s="194" t="s">
        <v>2771</v>
      </c>
      <c r="D429" s="83"/>
      <c r="E429" s="141" t="s">
        <v>13164</v>
      </c>
      <c r="F429" s="83"/>
      <c r="G429" s="83">
        <v>1000000.0</v>
      </c>
    </row>
    <row r="430">
      <c r="A430" s="83">
        <v>82.0</v>
      </c>
      <c r="B430" s="83" t="s">
        <v>13166</v>
      </c>
      <c r="C430" s="194" t="s">
        <v>2771</v>
      </c>
      <c r="D430" s="83"/>
      <c r="E430" s="141" t="s">
        <v>13169</v>
      </c>
      <c r="F430" s="83"/>
      <c r="G430" s="83">
        <v>1000000.0</v>
      </c>
    </row>
    <row r="431">
      <c r="A431" s="83">
        <v>83.0</v>
      </c>
      <c r="B431" s="83" t="s">
        <v>13172</v>
      </c>
      <c r="C431" s="194" t="s">
        <v>2771</v>
      </c>
      <c r="D431" s="83"/>
      <c r="E431" s="141" t="s">
        <v>13175</v>
      </c>
      <c r="F431" s="83"/>
      <c r="G431" s="83">
        <v>1000000.0</v>
      </c>
    </row>
    <row r="432">
      <c r="A432" s="83">
        <v>84.0</v>
      </c>
      <c r="B432" s="83" t="s">
        <v>13177</v>
      </c>
      <c r="C432" s="194" t="s">
        <v>2771</v>
      </c>
      <c r="D432" s="83"/>
      <c r="E432" s="141" t="s">
        <v>13178</v>
      </c>
      <c r="F432" s="83"/>
      <c r="G432" s="83">
        <v>1000000.0</v>
      </c>
    </row>
    <row r="433">
      <c r="A433" s="83">
        <v>85.0</v>
      </c>
      <c r="B433" s="83" t="s">
        <v>13181</v>
      </c>
      <c r="C433" s="194" t="s">
        <v>2771</v>
      </c>
      <c r="D433" s="83"/>
      <c r="E433" s="141" t="s">
        <v>13183</v>
      </c>
      <c r="F433" s="83"/>
      <c r="G433" s="83">
        <v>1000000.0</v>
      </c>
    </row>
    <row r="434" ht="30.0" customHeight="1">
      <c r="A434" s="83">
        <v>86.0</v>
      </c>
      <c r="B434" s="83" t="s">
        <v>13186</v>
      </c>
      <c r="C434" s="194" t="s">
        <v>2771</v>
      </c>
      <c r="D434" s="83"/>
      <c r="E434" s="141" t="s">
        <v>13190</v>
      </c>
      <c r="F434" s="83"/>
      <c r="G434" s="83">
        <v>1000000.0</v>
      </c>
    </row>
    <row r="435" ht="30.0" customHeight="1">
      <c r="A435" s="83">
        <v>87.0</v>
      </c>
      <c r="B435" s="83" t="s">
        <v>13193</v>
      </c>
      <c r="C435" s="194" t="s">
        <v>2771</v>
      </c>
      <c r="D435" s="83"/>
      <c r="E435" s="141" t="s">
        <v>13197</v>
      </c>
      <c r="F435" s="83"/>
      <c r="G435" s="83">
        <v>1000000.0</v>
      </c>
    </row>
    <row r="436" ht="15.75" customHeight="1">
      <c r="A436" s="154"/>
      <c r="B436" s="154"/>
      <c r="C436" s="388"/>
      <c r="D436" s="154"/>
      <c r="E436" s="155"/>
      <c r="F436" s="154"/>
      <c r="G436" s="154"/>
    </row>
    <row r="437" ht="15.75" customHeight="1">
      <c r="A437" s="83">
        <v>88.0</v>
      </c>
      <c r="B437" s="83" t="s">
        <v>13203</v>
      </c>
      <c r="C437" s="194" t="s">
        <v>2771</v>
      </c>
      <c r="D437" s="83"/>
      <c r="E437" s="141" t="s">
        <v>13207</v>
      </c>
      <c r="F437" s="83"/>
      <c r="G437" s="83">
        <v>1000000.0</v>
      </c>
    </row>
    <row r="438" ht="30.0" customHeight="1">
      <c r="A438" s="83">
        <v>89.0</v>
      </c>
      <c r="B438" s="83" t="s">
        <v>13212</v>
      </c>
      <c r="C438" s="194" t="s">
        <v>2771</v>
      </c>
      <c r="D438" s="83"/>
      <c r="E438" s="141" t="s">
        <v>13216</v>
      </c>
      <c r="F438" s="83"/>
      <c r="G438" s="83">
        <v>1000000.0</v>
      </c>
    </row>
    <row r="439">
      <c r="A439" s="83">
        <v>90.0</v>
      </c>
      <c r="B439" s="83" t="s">
        <v>13220</v>
      </c>
      <c r="C439" s="194" t="s">
        <v>3501</v>
      </c>
      <c r="D439" s="83"/>
      <c r="E439" s="141" t="s">
        <v>13222</v>
      </c>
      <c r="F439" s="83"/>
      <c r="G439" s="83">
        <v>1000000.0</v>
      </c>
    </row>
    <row r="440">
      <c r="A440" s="83">
        <v>91.0</v>
      </c>
      <c r="B440" s="83" t="s">
        <v>13230</v>
      </c>
      <c r="C440" s="194" t="s">
        <v>8581</v>
      </c>
      <c r="D440" s="83"/>
      <c r="E440" s="141" t="s">
        <v>13234</v>
      </c>
      <c r="F440" s="83"/>
      <c r="G440" s="83">
        <v>1000000.0</v>
      </c>
    </row>
    <row r="441">
      <c r="A441" s="83">
        <v>92.0</v>
      </c>
      <c r="B441" s="83" t="s">
        <v>13237</v>
      </c>
      <c r="C441" s="194" t="s">
        <v>2787</v>
      </c>
      <c r="D441" s="83"/>
      <c r="E441" s="141" t="s">
        <v>13243</v>
      </c>
      <c r="F441" s="83"/>
      <c r="G441" s="83">
        <v>1000000.0</v>
      </c>
    </row>
    <row r="442">
      <c r="A442" s="83">
        <v>93.0</v>
      </c>
      <c r="B442" s="83" t="s">
        <v>13245</v>
      </c>
      <c r="C442" s="194" t="s">
        <v>2787</v>
      </c>
      <c r="D442" s="83"/>
      <c r="E442" s="141" t="s">
        <v>13249</v>
      </c>
      <c r="F442" s="83"/>
      <c r="G442" s="83">
        <v>1000000.0</v>
      </c>
    </row>
    <row r="443">
      <c r="A443" s="83">
        <v>94.0</v>
      </c>
      <c r="B443" s="83" t="s">
        <v>13254</v>
      </c>
      <c r="C443" s="194" t="s">
        <v>2787</v>
      </c>
      <c r="D443" s="83"/>
      <c r="E443" s="141" t="s">
        <v>13257</v>
      </c>
      <c r="F443" s="83"/>
      <c r="G443" s="83">
        <v>1000000.0</v>
      </c>
    </row>
    <row r="444">
      <c r="A444" s="83">
        <v>95.0</v>
      </c>
      <c r="B444" s="83" t="s">
        <v>13259</v>
      </c>
      <c r="C444" s="194" t="s">
        <v>2787</v>
      </c>
      <c r="D444" s="83"/>
      <c r="E444" s="141" t="s">
        <v>13262</v>
      </c>
      <c r="F444" s="83"/>
      <c r="G444" s="83">
        <v>1000000.0</v>
      </c>
    </row>
    <row r="445" ht="30.0" customHeight="1">
      <c r="A445" s="83">
        <v>96.0</v>
      </c>
      <c r="B445" s="83" t="s">
        <v>13267</v>
      </c>
      <c r="C445" s="194" t="s">
        <v>2787</v>
      </c>
      <c r="D445" s="83"/>
      <c r="E445" s="141" t="s">
        <v>13270</v>
      </c>
      <c r="F445" s="83"/>
      <c r="G445" s="83">
        <v>1000000.0</v>
      </c>
    </row>
    <row r="446" ht="30.0" customHeight="1">
      <c r="A446" s="83">
        <v>97.0</v>
      </c>
      <c r="B446" s="83" t="s">
        <v>13275</v>
      </c>
      <c r="C446" s="194" t="s">
        <v>2787</v>
      </c>
      <c r="D446" s="83"/>
      <c r="E446" s="141" t="s">
        <v>13278</v>
      </c>
      <c r="F446" s="83"/>
      <c r="G446" s="83">
        <v>1000000.0</v>
      </c>
    </row>
    <row r="447" ht="30.0" customHeight="1">
      <c r="A447" s="83">
        <v>98.0</v>
      </c>
      <c r="B447" s="83" t="s">
        <v>13281</v>
      </c>
      <c r="C447" s="194" t="s">
        <v>8687</v>
      </c>
      <c r="D447" s="83"/>
      <c r="E447" s="141" t="s">
        <v>13285</v>
      </c>
      <c r="F447" s="83"/>
      <c r="G447" s="83">
        <v>1000000.0</v>
      </c>
    </row>
    <row r="448" ht="30.0" customHeight="1">
      <c r="A448" s="83">
        <v>99.0</v>
      </c>
      <c r="B448" s="83" t="s">
        <v>13290</v>
      </c>
      <c r="C448" s="194" t="s">
        <v>8687</v>
      </c>
      <c r="D448" s="83"/>
      <c r="E448" s="141" t="s">
        <v>13294</v>
      </c>
      <c r="F448" s="83"/>
      <c r="G448" s="83">
        <v>1000000.0</v>
      </c>
    </row>
    <row r="449" ht="30.0" customHeight="1">
      <c r="A449" s="83">
        <v>100.0</v>
      </c>
      <c r="B449" s="83" t="s">
        <v>13298</v>
      </c>
      <c r="C449" s="194" t="s">
        <v>8687</v>
      </c>
      <c r="D449" s="83"/>
      <c r="E449" s="141" t="s">
        <v>13302</v>
      </c>
      <c r="F449" s="83"/>
      <c r="G449" s="83">
        <v>1000000.0</v>
      </c>
    </row>
    <row r="450" ht="30.0" customHeight="1">
      <c r="A450" s="83">
        <v>101.0</v>
      </c>
      <c r="B450" s="83" t="s">
        <v>13307</v>
      </c>
      <c r="C450" s="194" t="s">
        <v>8687</v>
      </c>
      <c r="D450" s="83"/>
      <c r="E450" s="141" t="s">
        <v>13312</v>
      </c>
      <c r="F450" s="83"/>
      <c r="G450" s="83">
        <v>1000000.0</v>
      </c>
    </row>
    <row r="451">
      <c r="A451" s="83">
        <v>102.0</v>
      </c>
      <c r="B451" s="83" t="s">
        <v>13316</v>
      </c>
      <c r="C451" s="194">
        <v>21.0</v>
      </c>
      <c r="D451" s="83"/>
      <c r="E451" s="141" t="s">
        <v>13319</v>
      </c>
      <c r="F451" s="83"/>
      <c r="G451" s="83">
        <v>1000000.0</v>
      </c>
    </row>
    <row r="452">
      <c r="A452" s="83">
        <v>103.0</v>
      </c>
      <c r="B452" s="83" t="s">
        <v>13322</v>
      </c>
      <c r="C452" s="194">
        <v>21.0</v>
      </c>
      <c r="D452" s="83"/>
      <c r="E452" s="141" t="s">
        <v>13326</v>
      </c>
      <c r="F452" s="83"/>
      <c r="G452" s="83">
        <v>3000000.0</v>
      </c>
    </row>
    <row r="453">
      <c r="A453" s="83">
        <v>104.0</v>
      </c>
      <c r="B453" s="83" t="s">
        <v>13331</v>
      </c>
      <c r="C453" s="194">
        <v>21.0</v>
      </c>
      <c r="D453" s="83"/>
      <c r="E453" s="141" t="s">
        <v>13333</v>
      </c>
      <c r="F453" s="83"/>
      <c r="G453" s="83">
        <v>5000000.0</v>
      </c>
    </row>
    <row r="454" ht="30.0" customHeight="1">
      <c r="A454" s="83">
        <v>105.0</v>
      </c>
      <c r="B454" s="83" t="s">
        <v>13337</v>
      </c>
      <c r="C454" s="194" t="s">
        <v>2817</v>
      </c>
      <c r="D454" s="83"/>
      <c r="E454" s="141" t="s">
        <v>13341</v>
      </c>
      <c r="F454" s="83"/>
      <c r="G454" s="83">
        <v>1000000.0</v>
      </c>
    </row>
    <row r="455">
      <c r="A455" s="83">
        <v>106.0</v>
      </c>
      <c r="B455" s="83" t="s">
        <v>13345</v>
      </c>
      <c r="C455" s="194" t="s">
        <v>2817</v>
      </c>
      <c r="D455" s="83"/>
      <c r="E455" s="141" t="s">
        <v>13348</v>
      </c>
      <c r="F455" s="83"/>
      <c r="G455" s="83">
        <v>1000000.0</v>
      </c>
    </row>
    <row r="456" ht="30.0" customHeight="1">
      <c r="A456" s="83">
        <v>107.0</v>
      </c>
      <c r="B456" s="83" t="s">
        <v>13354</v>
      </c>
      <c r="C456" s="194" t="s">
        <v>2817</v>
      </c>
      <c r="D456" s="83"/>
      <c r="E456" s="141" t="s">
        <v>13357</v>
      </c>
      <c r="F456" s="83"/>
      <c r="G456" s="83">
        <v>500000.0</v>
      </c>
    </row>
    <row r="457">
      <c r="A457" s="83">
        <v>108.0</v>
      </c>
      <c r="B457" s="83" t="s">
        <v>13361</v>
      </c>
      <c r="C457" s="194" t="s">
        <v>2817</v>
      </c>
      <c r="D457" s="83"/>
      <c r="E457" s="141" t="s">
        <v>13364</v>
      </c>
      <c r="F457" s="83"/>
      <c r="G457" s="83">
        <v>1000000.0</v>
      </c>
    </row>
    <row r="458" ht="30.0" customHeight="1">
      <c r="A458" s="83">
        <v>109.0</v>
      </c>
      <c r="B458" s="83" t="s">
        <v>13367</v>
      </c>
      <c r="C458" s="194" t="s">
        <v>2817</v>
      </c>
      <c r="D458" s="83"/>
      <c r="E458" s="141" t="s">
        <v>13371</v>
      </c>
      <c r="F458" s="83"/>
      <c r="G458" s="83">
        <v>500000.0</v>
      </c>
    </row>
    <row r="459" ht="30.0" customHeight="1">
      <c r="A459" s="83">
        <v>110.0</v>
      </c>
      <c r="B459" s="83" t="s">
        <v>13375</v>
      </c>
      <c r="C459" s="194" t="s">
        <v>2827</v>
      </c>
      <c r="D459" s="83"/>
      <c r="E459" s="141" t="s">
        <v>13379</v>
      </c>
      <c r="F459" s="83"/>
      <c r="G459" s="83">
        <v>1000000.0</v>
      </c>
    </row>
    <row r="460">
      <c r="A460" s="83">
        <v>111.0</v>
      </c>
      <c r="B460" s="83" t="s">
        <v>13383</v>
      </c>
      <c r="C460" s="194" t="s">
        <v>2838</v>
      </c>
      <c r="D460" s="83"/>
      <c r="E460" s="141" t="s">
        <v>13386</v>
      </c>
      <c r="F460" s="83"/>
      <c r="G460" s="83">
        <v>1000000.0</v>
      </c>
    </row>
    <row r="461">
      <c r="A461" s="83">
        <v>112.0</v>
      </c>
      <c r="B461" s="83" t="s">
        <v>13389</v>
      </c>
      <c r="C461" s="194" t="s">
        <v>2838</v>
      </c>
      <c r="D461" s="83"/>
      <c r="E461" s="141" t="s">
        <v>13392</v>
      </c>
      <c r="F461" s="83"/>
      <c r="G461" s="83">
        <v>2000000.0</v>
      </c>
    </row>
    <row r="462">
      <c r="A462" s="83">
        <v>113.0</v>
      </c>
      <c r="B462" s="83" t="s">
        <v>13395</v>
      </c>
      <c r="C462" s="194" t="s">
        <v>8750</v>
      </c>
      <c r="D462" s="83"/>
      <c r="E462" s="141" t="s">
        <v>13399</v>
      </c>
      <c r="F462" s="83"/>
      <c r="G462" s="83">
        <v>1000000.0</v>
      </c>
    </row>
    <row r="463">
      <c r="A463" s="83">
        <v>114.0</v>
      </c>
      <c r="B463" s="83" t="s">
        <v>13403</v>
      </c>
      <c r="C463" s="194" t="s">
        <v>8750</v>
      </c>
      <c r="D463" s="83"/>
      <c r="E463" s="141" t="s">
        <v>13406</v>
      </c>
      <c r="F463" s="83"/>
      <c r="G463" s="83">
        <v>1000000.0</v>
      </c>
    </row>
    <row r="464">
      <c r="A464" s="83">
        <v>115.0</v>
      </c>
      <c r="B464" s="83" t="s">
        <v>13411</v>
      </c>
      <c r="C464" s="194" t="s">
        <v>8750</v>
      </c>
      <c r="D464" s="83"/>
      <c r="E464" s="141" t="s">
        <v>13415</v>
      </c>
      <c r="F464" s="83"/>
      <c r="G464" s="83">
        <v>1000000.0</v>
      </c>
    </row>
    <row r="465">
      <c r="A465" s="83">
        <v>116.0</v>
      </c>
      <c r="B465" s="83" t="s">
        <v>13421</v>
      </c>
      <c r="C465" s="194" t="s">
        <v>8750</v>
      </c>
      <c r="D465" s="83"/>
      <c r="E465" s="141" t="s">
        <v>13423</v>
      </c>
      <c r="F465" s="83"/>
      <c r="G465" s="83">
        <v>1000000.0</v>
      </c>
    </row>
    <row r="466" ht="30.0" customHeight="1">
      <c r="A466" s="83">
        <v>117.0</v>
      </c>
      <c r="B466" s="83" t="s">
        <v>13427</v>
      </c>
      <c r="C466" s="194" t="s">
        <v>8750</v>
      </c>
      <c r="D466" s="83"/>
      <c r="E466" s="141" t="s">
        <v>13432</v>
      </c>
      <c r="F466" s="83"/>
      <c r="G466" s="83">
        <v>1000000.0</v>
      </c>
    </row>
    <row r="467" ht="30.0" customHeight="1">
      <c r="A467" s="83">
        <v>118.0</v>
      </c>
      <c r="B467" s="83" t="s">
        <v>13436</v>
      </c>
      <c r="C467" s="194" t="s">
        <v>8750</v>
      </c>
      <c r="D467" s="83"/>
      <c r="E467" s="141" t="s">
        <v>13440</v>
      </c>
      <c r="F467" s="83"/>
      <c r="G467" s="83">
        <v>1000000.0</v>
      </c>
    </row>
    <row r="468" ht="30.0" customHeight="1">
      <c r="A468" s="83">
        <v>119.0</v>
      </c>
      <c r="B468" s="83" t="s">
        <v>13447</v>
      </c>
      <c r="C468" s="194" t="s">
        <v>8750</v>
      </c>
      <c r="D468" s="83"/>
      <c r="E468" s="141" t="s">
        <v>13452</v>
      </c>
      <c r="F468" s="83"/>
      <c r="G468" s="83">
        <v>1000000.0</v>
      </c>
    </row>
    <row r="469">
      <c r="A469" s="83">
        <v>120.0</v>
      </c>
      <c r="B469" s="83" t="s">
        <v>13467</v>
      </c>
      <c r="C469" s="194" t="s">
        <v>8750</v>
      </c>
      <c r="D469" s="83"/>
      <c r="E469" s="141" t="s">
        <v>13423</v>
      </c>
      <c r="F469" s="83"/>
      <c r="G469" s="83">
        <v>1000000.0</v>
      </c>
    </row>
    <row r="470">
      <c r="A470" s="83">
        <v>121.0</v>
      </c>
      <c r="B470" s="83" t="s">
        <v>13474</v>
      </c>
      <c r="C470" s="194" t="s">
        <v>2843</v>
      </c>
      <c r="D470" s="83"/>
      <c r="E470" s="141" t="s">
        <v>13478</v>
      </c>
      <c r="F470" s="83"/>
      <c r="G470" s="83">
        <v>1000000.0</v>
      </c>
    </row>
    <row r="471">
      <c r="A471" s="83">
        <v>122.0</v>
      </c>
      <c r="B471" s="83" t="s">
        <v>13489</v>
      </c>
      <c r="C471" s="194" t="s">
        <v>2843</v>
      </c>
      <c r="D471" s="83"/>
      <c r="E471" s="141" t="s">
        <v>13493</v>
      </c>
      <c r="F471" s="83"/>
      <c r="G471" s="83">
        <v>1000000.0</v>
      </c>
    </row>
    <row r="472" ht="30.0" customHeight="1">
      <c r="A472" s="83">
        <v>123.0</v>
      </c>
      <c r="B472" s="83" t="s">
        <v>13497</v>
      </c>
      <c r="C472" s="194" t="s">
        <v>2851</v>
      </c>
      <c r="D472" s="83"/>
      <c r="E472" s="141" t="s">
        <v>13502</v>
      </c>
      <c r="F472" s="83"/>
      <c r="G472" s="83">
        <v>500000.0</v>
      </c>
    </row>
    <row r="473" ht="30.0" customHeight="1">
      <c r="A473" s="83">
        <v>124.0</v>
      </c>
      <c r="B473" s="83" t="s">
        <v>13507</v>
      </c>
      <c r="C473" s="194" t="s">
        <v>2851</v>
      </c>
      <c r="D473" s="83"/>
      <c r="E473" s="141" t="s">
        <v>13510</v>
      </c>
      <c r="F473" s="83"/>
      <c r="G473" s="83">
        <v>500000.0</v>
      </c>
    </row>
    <row r="474" ht="30.0" customHeight="1">
      <c r="A474" s="83">
        <v>125.0</v>
      </c>
      <c r="B474" s="83" t="s">
        <v>13514</v>
      </c>
      <c r="C474" s="194" t="s">
        <v>2851</v>
      </c>
      <c r="D474" s="83"/>
      <c r="E474" s="141" t="s">
        <v>13519</v>
      </c>
      <c r="F474" s="83"/>
      <c r="G474" s="83">
        <v>500000.0</v>
      </c>
    </row>
    <row r="475" ht="30.0" customHeight="1">
      <c r="A475" s="83">
        <v>126.0</v>
      </c>
      <c r="B475" s="83" t="s">
        <v>13524</v>
      </c>
      <c r="C475" s="194" t="s">
        <v>2851</v>
      </c>
      <c r="D475" s="83"/>
      <c r="E475" s="141" t="s">
        <v>13526</v>
      </c>
      <c r="F475" s="83"/>
      <c r="G475" s="83">
        <v>500000.0</v>
      </c>
    </row>
    <row r="476" ht="30.0" customHeight="1">
      <c r="A476" s="83">
        <v>127.0</v>
      </c>
      <c r="B476" s="83" t="s">
        <v>13533</v>
      </c>
      <c r="C476" s="194" t="s">
        <v>2851</v>
      </c>
      <c r="D476" s="83"/>
      <c r="E476" s="141" t="s">
        <v>13539</v>
      </c>
      <c r="F476" s="83"/>
      <c r="G476" s="83">
        <v>500000.0</v>
      </c>
    </row>
    <row r="477" ht="30.0" customHeight="1">
      <c r="A477" s="83">
        <v>128.0</v>
      </c>
      <c r="B477" s="83" t="s">
        <v>13544</v>
      </c>
      <c r="C477" s="194" t="s">
        <v>2851</v>
      </c>
      <c r="D477" s="83"/>
      <c r="E477" s="141" t="s">
        <v>13547</v>
      </c>
      <c r="F477" s="83"/>
      <c r="G477" s="83">
        <v>500000.0</v>
      </c>
    </row>
    <row r="478">
      <c r="A478" s="83">
        <v>129.0</v>
      </c>
      <c r="B478" s="83" t="s">
        <v>13552</v>
      </c>
      <c r="C478" s="194" t="s">
        <v>2851</v>
      </c>
      <c r="D478" s="83"/>
      <c r="E478" s="141" t="s">
        <v>13556</v>
      </c>
      <c r="F478" s="83"/>
      <c r="G478" s="83">
        <v>500000.0</v>
      </c>
    </row>
    <row r="479">
      <c r="A479" s="83">
        <v>130.0</v>
      </c>
      <c r="B479" s="83" t="s">
        <v>13558</v>
      </c>
      <c r="C479" s="194" t="s">
        <v>2851</v>
      </c>
      <c r="D479" s="83"/>
      <c r="E479" s="141" t="s">
        <v>13559</v>
      </c>
      <c r="F479" s="83"/>
      <c r="G479" s="83">
        <v>500000.0</v>
      </c>
    </row>
    <row r="480" ht="30.0" customHeight="1">
      <c r="A480" s="83">
        <v>131.0</v>
      </c>
      <c r="B480" s="83" t="s">
        <v>13564</v>
      </c>
      <c r="C480" s="194" t="s">
        <v>3524</v>
      </c>
      <c r="D480" s="83"/>
      <c r="E480" s="141" t="s">
        <v>13567</v>
      </c>
      <c r="F480" s="83"/>
      <c r="G480" s="83">
        <v>1000000.0</v>
      </c>
    </row>
    <row r="481" ht="30.0" customHeight="1">
      <c r="A481" s="83">
        <v>132.0</v>
      </c>
      <c r="B481" s="83" t="s">
        <v>13570</v>
      </c>
      <c r="C481" s="194" t="s">
        <v>3524</v>
      </c>
      <c r="D481" s="83"/>
      <c r="E481" s="141" t="s">
        <v>13577</v>
      </c>
      <c r="F481" s="83"/>
      <c r="G481" s="83">
        <v>1000000.0</v>
      </c>
    </row>
    <row r="482" ht="30.0" customHeight="1">
      <c r="A482" s="83">
        <v>133.0</v>
      </c>
      <c r="B482" s="83" t="s">
        <v>13579</v>
      </c>
      <c r="C482" s="194" t="s">
        <v>3524</v>
      </c>
      <c r="D482" s="83"/>
      <c r="E482" s="141" t="s">
        <v>13583</v>
      </c>
      <c r="F482" s="83"/>
      <c r="G482" s="83">
        <v>1000000.0</v>
      </c>
    </row>
    <row r="483" ht="30.0" customHeight="1">
      <c r="A483" s="83">
        <v>134.0</v>
      </c>
      <c r="B483" s="83" t="s">
        <v>13587</v>
      </c>
      <c r="C483" s="194" t="s">
        <v>2854</v>
      </c>
      <c r="D483" s="83"/>
      <c r="E483" s="141" t="s">
        <v>13593</v>
      </c>
      <c r="F483" s="83"/>
      <c r="G483" s="83">
        <v>1000000.0</v>
      </c>
    </row>
    <row r="484">
      <c r="A484" s="83">
        <v>135.0</v>
      </c>
      <c r="B484" s="83" t="s">
        <v>13596</v>
      </c>
      <c r="C484" s="194" t="s">
        <v>2854</v>
      </c>
      <c r="D484" s="83"/>
      <c r="E484" s="141" t="s">
        <v>13599</v>
      </c>
      <c r="F484" s="83"/>
      <c r="G484" s="83">
        <v>1000000.0</v>
      </c>
    </row>
    <row r="485" ht="15.75" customHeight="1">
      <c r="A485" s="154">
        <v>136.0</v>
      </c>
      <c r="B485" s="154" t="s">
        <v>13603</v>
      </c>
      <c r="C485" s="388" t="s">
        <v>2854</v>
      </c>
      <c r="D485" s="154"/>
      <c r="E485" s="155" t="s">
        <v>13606</v>
      </c>
      <c r="F485" s="154"/>
      <c r="G485" s="154">
        <v>1000000.0</v>
      </c>
    </row>
    <row r="486" ht="30.75" customHeight="1">
      <c r="A486" s="83">
        <v>137.0</v>
      </c>
      <c r="B486" s="83" t="s">
        <v>13609</v>
      </c>
      <c r="C486" s="194" t="s">
        <v>2854</v>
      </c>
      <c r="D486" s="83"/>
      <c r="E486" s="141" t="s">
        <v>13646</v>
      </c>
      <c r="F486" s="83"/>
      <c r="G486" s="83">
        <v>1000000.0</v>
      </c>
    </row>
    <row r="487" ht="30.0" customHeight="1">
      <c r="A487" s="83">
        <v>138.0</v>
      </c>
      <c r="B487" s="83" t="s">
        <v>13654</v>
      </c>
      <c r="C487" s="194" t="s">
        <v>2854</v>
      </c>
      <c r="D487" s="83"/>
      <c r="E487" s="141" t="s">
        <v>13657</v>
      </c>
      <c r="F487" s="83"/>
      <c r="G487" s="83">
        <v>1000000.0</v>
      </c>
    </row>
    <row r="488" ht="30.0" customHeight="1">
      <c r="A488" s="83">
        <v>139.0</v>
      </c>
      <c r="B488" s="83" t="s">
        <v>13661</v>
      </c>
      <c r="C488" s="194" t="s">
        <v>2854</v>
      </c>
      <c r="D488" s="83"/>
      <c r="E488" s="141" t="s">
        <v>13665</v>
      </c>
      <c r="F488" s="83"/>
      <c r="G488" s="83">
        <v>1000000.0</v>
      </c>
    </row>
    <row r="489" ht="30.0" customHeight="1">
      <c r="A489" s="83">
        <v>140.0</v>
      </c>
      <c r="B489" s="83" t="s">
        <v>13671</v>
      </c>
      <c r="C489" s="194" t="s">
        <v>13672</v>
      </c>
      <c r="D489" s="83"/>
      <c r="E489" s="141" t="s">
        <v>13676</v>
      </c>
      <c r="F489" s="83"/>
      <c r="G489" s="83">
        <v>3000000.0</v>
      </c>
    </row>
    <row r="490">
      <c r="A490" s="83">
        <v>141.0</v>
      </c>
      <c r="B490" s="83" t="s">
        <v>13680</v>
      </c>
      <c r="C490" s="194" t="s">
        <v>13672</v>
      </c>
      <c r="D490" s="83"/>
      <c r="E490" s="141" t="s">
        <v>13684</v>
      </c>
      <c r="F490" s="83"/>
      <c r="G490" s="83">
        <v>2000000.0</v>
      </c>
    </row>
    <row r="491">
      <c r="A491" s="83">
        <v>142.0</v>
      </c>
      <c r="B491" s="83" t="s">
        <v>13693</v>
      </c>
      <c r="C491" s="194" t="s">
        <v>13672</v>
      </c>
      <c r="D491" s="83"/>
      <c r="E491" s="141" t="s">
        <v>13697</v>
      </c>
      <c r="F491" s="83"/>
      <c r="G491" s="83">
        <v>2000000.0</v>
      </c>
    </row>
    <row r="492">
      <c r="A492" s="83">
        <v>143.0</v>
      </c>
      <c r="B492" s="83" t="s">
        <v>13701</v>
      </c>
      <c r="C492" s="194" t="s">
        <v>8796</v>
      </c>
      <c r="D492" s="83"/>
      <c r="E492" s="141" t="s">
        <v>13704</v>
      </c>
      <c r="F492" s="83"/>
      <c r="G492" s="83">
        <v>1500000.0</v>
      </c>
    </row>
    <row r="493" ht="30.0" customHeight="1">
      <c r="A493" s="83">
        <v>144.0</v>
      </c>
      <c r="B493" s="83" t="s">
        <v>13707</v>
      </c>
      <c r="C493" s="194" t="s">
        <v>2857</v>
      </c>
      <c r="D493" s="83"/>
      <c r="E493" s="141" t="s">
        <v>13711</v>
      </c>
      <c r="F493" s="83"/>
      <c r="G493" s="83">
        <v>1000000.0</v>
      </c>
    </row>
    <row r="494" ht="30.0" customHeight="1">
      <c r="A494" s="83">
        <v>145.0</v>
      </c>
      <c r="B494" s="83" t="s">
        <v>13712</v>
      </c>
      <c r="C494" s="194" t="s">
        <v>2857</v>
      </c>
      <c r="D494" s="83"/>
      <c r="E494" s="141" t="s">
        <v>13713</v>
      </c>
      <c r="F494" s="83"/>
      <c r="G494" s="83">
        <v>1000000.0</v>
      </c>
    </row>
    <row r="495" ht="30.0" customHeight="1">
      <c r="A495" s="83">
        <v>146.0</v>
      </c>
      <c r="B495" s="83" t="s">
        <v>13716</v>
      </c>
      <c r="C495" s="194" t="s">
        <v>2857</v>
      </c>
      <c r="D495" s="83"/>
      <c r="E495" s="141" t="s">
        <v>13719</v>
      </c>
      <c r="F495" s="83"/>
      <c r="G495" s="83">
        <v>1000000.0</v>
      </c>
    </row>
    <row r="496" ht="30.0" customHeight="1">
      <c r="A496" s="83">
        <v>147.0</v>
      </c>
      <c r="B496" s="83" t="s">
        <v>13722</v>
      </c>
      <c r="C496" s="194" t="s">
        <v>2857</v>
      </c>
      <c r="D496" s="83"/>
      <c r="E496" s="141" t="s">
        <v>13724</v>
      </c>
      <c r="F496" s="83"/>
      <c r="G496" s="83">
        <v>1000000.0</v>
      </c>
    </row>
    <row r="497">
      <c r="A497" s="83">
        <v>148.0</v>
      </c>
      <c r="B497" s="83" t="s">
        <v>13727</v>
      </c>
      <c r="C497" s="194" t="s">
        <v>2864</v>
      </c>
      <c r="D497" s="83"/>
      <c r="E497" s="141" t="s">
        <v>13731</v>
      </c>
      <c r="F497" s="83"/>
      <c r="G497" s="83">
        <v>2500000.0</v>
      </c>
    </row>
    <row r="498">
      <c r="A498" s="83">
        <v>149.0</v>
      </c>
      <c r="B498" s="83" t="s">
        <v>13735</v>
      </c>
      <c r="C498" s="194" t="s">
        <v>2864</v>
      </c>
      <c r="D498" s="83"/>
      <c r="E498" s="141" t="s">
        <v>13738</v>
      </c>
      <c r="F498" s="83"/>
      <c r="G498" s="83">
        <v>2500000.0</v>
      </c>
    </row>
    <row r="499" ht="30.0" customHeight="1">
      <c r="A499" s="83">
        <v>150.0</v>
      </c>
      <c r="B499" s="83" t="s">
        <v>13740</v>
      </c>
      <c r="C499" s="194" t="s">
        <v>2864</v>
      </c>
      <c r="D499" s="83"/>
      <c r="E499" s="141" t="s">
        <v>13744</v>
      </c>
      <c r="F499" s="83"/>
      <c r="G499" s="83">
        <v>2500000.0</v>
      </c>
    </row>
    <row r="500">
      <c r="A500" s="83">
        <v>151.0</v>
      </c>
      <c r="B500" s="83" t="s">
        <v>13749</v>
      </c>
      <c r="C500" s="194" t="s">
        <v>2867</v>
      </c>
      <c r="D500" s="83"/>
      <c r="E500" s="141" t="s">
        <v>13751</v>
      </c>
      <c r="F500" s="83"/>
      <c r="G500" s="83">
        <v>1000000.0</v>
      </c>
    </row>
    <row r="501" ht="30.0" customHeight="1">
      <c r="A501" s="83">
        <v>152.0</v>
      </c>
      <c r="B501" s="83" t="s">
        <v>13758</v>
      </c>
      <c r="C501" s="194" t="s">
        <v>2867</v>
      </c>
      <c r="D501" s="83"/>
      <c r="E501" s="141" t="s">
        <v>13760</v>
      </c>
      <c r="F501" s="83"/>
      <c r="G501" s="83">
        <v>1000000.0</v>
      </c>
    </row>
    <row r="502" ht="30.0" customHeight="1">
      <c r="A502" s="83">
        <v>153.0</v>
      </c>
      <c r="B502" s="83" t="s">
        <v>13766</v>
      </c>
      <c r="C502" s="194" t="s">
        <v>2867</v>
      </c>
      <c r="D502" s="83"/>
      <c r="E502" s="141" t="s">
        <v>13769</v>
      </c>
      <c r="F502" s="83"/>
      <c r="G502" s="83">
        <v>1000000.0</v>
      </c>
    </row>
    <row r="503">
      <c r="A503" s="83">
        <v>154.0</v>
      </c>
      <c r="B503" s="83" t="s">
        <v>13773</v>
      </c>
      <c r="C503" s="194" t="s">
        <v>2867</v>
      </c>
      <c r="D503" s="83"/>
      <c r="E503" s="141" t="s">
        <v>13777</v>
      </c>
      <c r="F503" s="83"/>
      <c r="G503" s="83">
        <v>2000000.0</v>
      </c>
    </row>
    <row r="504">
      <c r="A504" s="83">
        <v>155.0</v>
      </c>
      <c r="B504" s="83" t="s">
        <v>13779</v>
      </c>
      <c r="C504" s="194" t="s">
        <v>2870</v>
      </c>
      <c r="D504" s="83"/>
      <c r="E504" s="141" t="s">
        <v>13782</v>
      </c>
      <c r="F504" s="83"/>
      <c r="G504" s="83">
        <v>500000.0</v>
      </c>
    </row>
    <row r="505">
      <c r="A505" s="83">
        <v>156.0</v>
      </c>
      <c r="B505" s="83" t="s">
        <v>13786</v>
      </c>
      <c r="C505" s="194" t="s">
        <v>2870</v>
      </c>
      <c r="D505" s="83"/>
      <c r="E505" s="141" t="s">
        <v>13789</v>
      </c>
      <c r="F505" s="83"/>
      <c r="G505" s="83">
        <v>500000.0</v>
      </c>
    </row>
    <row r="506">
      <c r="A506" s="83">
        <v>157.0</v>
      </c>
      <c r="B506" s="83" t="s">
        <v>13792</v>
      </c>
      <c r="C506" s="194" t="s">
        <v>2870</v>
      </c>
      <c r="D506" s="83"/>
      <c r="E506" s="141" t="s">
        <v>13793</v>
      </c>
      <c r="F506" s="83"/>
      <c r="G506" s="83">
        <v>500000.0</v>
      </c>
    </row>
    <row r="507">
      <c r="A507" s="83">
        <v>158.0</v>
      </c>
      <c r="B507" s="83" t="s">
        <v>13798</v>
      </c>
      <c r="C507" s="194" t="s">
        <v>6393</v>
      </c>
      <c r="D507" s="83"/>
      <c r="E507" s="141" t="s">
        <v>13802</v>
      </c>
      <c r="F507" s="83"/>
      <c r="G507" s="83">
        <v>1000000.0</v>
      </c>
    </row>
    <row r="508">
      <c r="A508" s="83">
        <v>159.0</v>
      </c>
      <c r="B508" s="83" t="s">
        <v>13804</v>
      </c>
      <c r="C508" s="194" t="s">
        <v>6393</v>
      </c>
      <c r="D508" s="83"/>
      <c r="E508" s="141" t="s">
        <v>13808</v>
      </c>
      <c r="F508" s="83"/>
      <c r="G508" s="83">
        <v>1000000.0</v>
      </c>
    </row>
    <row r="509">
      <c r="A509" s="83">
        <v>160.0</v>
      </c>
      <c r="B509" s="83" t="s">
        <v>13812</v>
      </c>
      <c r="C509" s="194" t="s">
        <v>6393</v>
      </c>
      <c r="D509" s="83"/>
      <c r="E509" s="141" t="s">
        <v>13815</v>
      </c>
      <c r="F509" s="83"/>
      <c r="G509" s="83">
        <v>1000000.0</v>
      </c>
    </row>
    <row r="510">
      <c r="A510" s="83">
        <v>161.0</v>
      </c>
      <c r="B510" s="83" t="s">
        <v>13819</v>
      </c>
      <c r="C510" s="194" t="s">
        <v>9021</v>
      </c>
      <c r="D510" s="83"/>
      <c r="E510" s="141" t="s">
        <v>13823</v>
      </c>
      <c r="F510" s="83"/>
      <c r="G510" s="83">
        <v>2000000.0</v>
      </c>
    </row>
    <row r="511" ht="30.0" customHeight="1">
      <c r="A511" s="83">
        <v>162.0</v>
      </c>
      <c r="B511" s="83" t="s">
        <v>13825</v>
      </c>
      <c r="C511" s="194" t="s">
        <v>9021</v>
      </c>
      <c r="D511" s="83"/>
      <c r="E511" s="141" t="s">
        <v>13828</v>
      </c>
      <c r="F511" s="83"/>
      <c r="G511" s="83">
        <v>2000000.0</v>
      </c>
    </row>
    <row r="512">
      <c r="A512" s="83">
        <v>163.0</v>
      </c>
      <c r="B512" s="83" t="s">
        <v>13832</v>
      </c>
      <c r="C512" s="194" t="s">
        <v>2883</v>
      </c>
      <c r="D512" s="83"/>
      <c r="E512" s="141" t="s">
        <v>13835</v>
      </c>
      <c r="F512" s="83"/>
      <c r="G512" s="83">
        <v>1000000.0</v>
      </c>
    </row>
    <row r="513">
      <c r="A513" s="83">
        <v>164.0</v>
      </c>
      <c r="B513" s="83" t="s">
        <v>13843</v>
      </c>
      <c r="C513" s="194" t="s">
        <v>2883</v>
      </c>
      <c r="D513" s="83"/>
      <c r="E513" s="141" t="s">
        <v>13846</v>
      </c>
      <c r="F513" s="83"/>
      <c r="G513" s="83">
        <v>1000000.0</v>
      </c>
    </row>
    <row r="514">
      <c r="A514" s="83">
        <v>165.0</v>
      </c>
      <c r="B514" s="83" t="s">
        <v>13848</v>
      </c>
      <c r="C514" s="194" t="s">
        <v>2883</v>
      </c>
      <c r="D514" s="83"/>
      <c r="E514" s="141" t="s">
        <v>13850</v>
      </c>
      <c r="F514" s="83"/>
      <c r="G514" s="83">
        <v>1000000.0</v>
      </c>
    </row>
    <row r="515" ht="30.0" customHeight="1">
      <c r="A515" s="83">
        <v>166.0</v>
      </c>
      <c r="B515" s="83" t="s">
        <v>13854</v>
      </c>
      <c r="C515" s="194" t="s">
        <v>2886</v>
      </c>
      <c r="D515" s="83"/>
      <c r="E515" s="141" t="s">
        <v>13860</v>
      </c>
      <c r="F515" s="83"/>
      <c r="G515" s="83">
        <v>1000000.0</v>
      </c>
    </row>
    <row r="516">
      <c r="A516" s="83">
        <v>167.0</v>
      </c>
      <c r="B516" s="83" t="s">
        <v>13864</v>
      </c>
      <c r="C516" s="194" t="s">
        <v>2886</v>
      </c>
      <c r="D516" s="83"/>
      <c r="E516" s="141" t="s">
        <v>13867</v>
      </c>
      <c r="F516" s="83"/>
      <c r="G516" s="83">
        <v>1000000.0</v>
      </c>
    </row>
    <row r="517">
      <c r="A517" s="83">
        <v>168.0</v>
      </c>
      <c r="B517" s="83" t="s">
        <v>13869</v>
      </c>
      <c r="C517" s="194" t="s">
        <v>2893</v>
      </c>
      <c r="D517" s="83"/>
      <c r="E517" s="141" t="s">
        <v>13871</v>
      </c>
      <c r="F517" s="83"/>
      <c r="G517" s="83">
        <v>1000000.0</v>
      </c>
    </row>
    <row r="518" ht="30.0" customHeight="1">
      <c r="A518" s="83">
        <v>169.0</v>
      </c>
      <c r="B518" s="83" t="s">
        <v>13887</v>
      </c>
      <c r="C518" s="194" t="s">
        <v>2896</v>
      </c>
      <c r="D518" s="83"/>
      <c r="E518" s="141" t="s">
        <v>13890</v>
      </c>
      <c r="F518" s="83"/>
      <c r="G518" s="83">
        <v>2000000.0</v>
      </c>
    </row>
    <row r="519" ht="30.0" customHeight="1">
      <c r="A519" s="83">
        <v>170.0</v>
      </c>
      <c r="B519" s="83" t="s">
        <v>13893</v>
      </c>
      <c r="C519" s="194" t="s">
        <v>2896</v>
      </c>
      <c r="D519" s="83"/>
      <c r="E519" s="141" t="s">
        <v>13896</v>
      </c>
      <c r="F519" s="83"/>
      <c r="G519" s="83">
        <v>2000000.0</v>
      </c>
    </row>
    <row r="520" ht="30.0" customHeight="1">
      <c r="A520" s="83">
        <v>171.0</v>
      </c>
      <c r="B520" s="83" t="s">
        <v>13900</v>
      </c>
      <c r="C520" s="194" t="s">
        <v>2896</v>
      </c>
      <c r="D520" s="83"/>
      <c r="E520" s="141" t="s">
        <v>13903</v>
      </c>
      <c r="F520" s="83"/>
      <c r="G520" s="83">
        <v>2000000.0</v>
      </c>
    </row>
    <row r="521">
      <c r="A521" s="83">
        <v>172.0</v>
      </c>
      <c r="B521" s="83" t="s">
        <v>13906</v>
      </c>
      <c r="C521" s="194" t="s">
        <v>2909</v>
      </c>
      <c r="D521" s="83"/>
      <c r="E521" s="141" t="s">
        <v>13908</v>
      </c>
      <c r="F521" s="83"/>
      <c r="G521" s="83">
        <v>2000000.0</v>
      </c>
    </row>
    <row r="522">
      <c r="A522" s="83">
        <v>173.0</v>
      </c>
      <c r="B522" s="83" t="s">
        <v>13912</v>
      </c>
      <c r="C522" s="194" t="s">
        <v>2909</v>
      </c>
      <c r="D522" s="83"/>
      <c r="E522" s="141" t="s">
        <v>13915</v>
      </c>
      <c r="F522" s="83"/>
      <c r="G522" s="83">
        <v>2000000.0</v>
      </c>
    </row>
    <row r="523">
      <c r="A523" s="83">
        <v>174.0</v>
      </c>
      <c r="B523" s="83" t="s">
        <v>13917</v>
      </c>
      <c r="C523" s="194" t="s">
        <v>2909</v>
      </c>
      <c r="D523" s="83"/>
      <c r="E523" s="141" t="s">
        <v>13921</v>
      </c>
      <c r="F523" s="83"/>
      <c r="G523" s="83">
        <v>2000000.0</v>
      </c>
    </row>
    <row r="524">
      <c r="A524" s="83">
        <v>175.0</v>
      </c>
      <c r="B524" s="83" t="s">
        <v>13925</v>
      </c>
      <c r="C524" s="194" t="s">
        <v>2909</v>
      </c>
      <c r="D524" s="83"/>
      <c r="E524" s="141" t="s">
        <v>13927</v>
      </c>
      <c r="F524" s="83"/>
      <c r="G524" s="83">
        <v>1000000.0</v>
      </c>
    </row>
    <row r="525" ht="30.0" customHeight="1">
      <c r="A525" s="83">
        <v>176.0</v>
      </c>
      <c r="B525" s="83" t="s">
        <v>13928</v>
      </c>
      <c r="C525" s="194" t="s">
        <v>2909</v>
      </c>
      <c r="D525" s="83"/>
      <c r="E525" s="141" t="s">
        <v>13931</v>
      </c>
      <c r="F525" s="83"/>
      <c r="G525" s="83">
        <v>1000000.0</v>
      </c>
    </row>
    <row r="526">
      <c r="A526" s="83">
        <v>177.0</v>
      </c>
      <c r="B526" s="83" t="s">
        <v>13933</v>
      </c>
      <c r="C526" s="194" t="s">
        <v>2914</v>
      </c>
      <c r="D526" s="83"/>
      <c r="E526" s="141" t="s">
        <v>13936</v>
      </c>
      <c r="F526" s="83"/>
      <c r="G526" s="83">
        <v>1000000.0</v>
      </c>
    </row>
    <row r="527">
      <c r="A527" s="83">
        <v>178.0</v>
      </c>
      <c r="B527" s="83" t="s">
        <v>13939</v>
      </c>
      <c r="C527" s="194" t="s">
        <v>2914</v>
      </c>
      <c r="D527" s="83"/>
      <c r="E527" s="141" t="s">
        <v>13940</v>
      </c>
      <c r="F527" s="83"/>
      <c r="G527" s="83">
        <v>1000000.0</v>
      </c>
    </row>
    <row r="528">
      <c r="A528" s="83">
        <v>179.0</v>
      </c>
      <c r="B528" s="83" t="s">
        <v>13943</v>
      </c>
      <c r="C528" s="194" t="s">
        <v>2914</v>
      </c>
      <c r="D528" s="83"/>
      <c r="E528" s="141" t="s">
        <v>13945</v>
      </c>
      <c r="F528" s="83"/>
      <c r="G528" s="83">
        <v>1000000.0</v>
      </c>
    </row>
    <row r="529">
      <c r="A529" s="83">
        <v>180.0</v>
      </c>
      <c r="B529" s="83" t="s">
        <v>13953</v>
      </c>
      <c r="C529" s="194" t="s">
        <v>2919</v>
      </c>
      <c r="D529" s="83"/>
      <c r="E529" s="141" t="s">
        <v>13956</v>
      </c>
      <c r="F529" s="83"/>
      <c r="G529" s="83">
        <v>1000000.0</v>
      </c>
    </row>
    <row r="530">
      <c r="A530" s="83">
        <v>181.0</v>
      </c>
      <c r="B530" s="83" t="s">
        <v>13961</v>
      </c>
      <c r="C530" s="194" t="s">
        <v>2919</v>
      </c>
      <c r="D530" s="83"/>
      <c r="E530" s="141" t="s">
        <v>13964</v>
      </c>
      <c r="F530" s="83"/>
      <c r="G530" s="83">
        <v>1000000.0</v>
      </c>
    </row>
    <row r="531">
      <c r="A531" s="83">
        <v>182.0</v>
      </c>
      <c r="B531" s="83" t="s">
        <v>13972</v>
      </c>
      <c r="C531" s="194" t="s">
        <v>3554</v>
      </c>
      <c r="D531" s="83"/>
      <c r="E531" s="141" t="s">
        <v>13973</v>
      </c>
      <c r="F531" s="83"/>
      <c r="G531" s="83">
        <v>1000000.0</v>
      </c>
    </row>
    <row r="532">
      <c r="A532" s="83">
        <v>183.0</v>
      </c>
      <c r="B532" s="83" t="s">
        <v>13976</v>
      </c>
      <c r="C532" s="194" t="s">
        <v>2930</v>
      </c>
      <c r="D532" s="83"/>
      <c r="E532" s="141" t="s">
        <v>13979</v>
      </c>
      <c r="F532" s="83"/>
      <c r="G532" s="83">
        <v>500000.0</v>
      </c>
    </row>
    <row r="533" ht="30.0" customHeight="1">
      <c r="A533" s="83">
        <v>184.0</v>
      </c>
      <c r="B533" s="83" t="s">
        <v>13986</v>
      </c>
      <c r="C533" s="194" t="s">
        <v>2930</v>
      </c>
      <c r="D533" s="83"/>
      <c r="E533" s="141" t="s">
        <v>13988</v>
      </c>
      <c r="F533" s="83"/>
      <c r="G533" s="83">
        <v>500000.0</v>
      </c>
    </row>
    <row r="534" ht="30.0" customHeight="1">
      <c r="A534" s="83">
        <v>185.0</v>
      </c>
      <c r="B534" s="83" t="s">
        <v>13996</v>
      </c>
      <c r="C534" s="194" t="s">
        <v>2933</v>
      </c>
      <c r="D534" s="83"/>
      <c r="E534" s="141" t="s">
        <v>13998</v>
      </c>
      <c r="F534" s="83"/>
      <c r="G534" s="83">
        <v>2500000.0</v>
      </c>
    </row>
    <row r="535">
      <c r="A535" s="83">
        <v>186.0</v>
      </c>
      <c r="B535" s="83" t="s">
        <v>14005</v>
      </c>
      <c r="C535" s="194" t="s">
        <v>14006</v>
      </c>
      <c r="D535" s="83"/>
      <c r="E535" s="141" t="s">
        <v>14008</v>
      </c>
      <c r="F535" s="83"/>
      <c r="G535" s="83">
        <v>1000000.0</v>
      </c>
    </row>
    <row r="536">
      <c r="A536" s="83">
        <v>187.0</v>
      </c>
      <c r="B536" s="83" t="s">
        <v>14013</v>
      </c>
      <c r="C536" s="194" t="s">
        <v>2936</v>
      </c>
      <c r="D536" s="83"/>
      <c r="E536" s="141" t="s">
        <v>14015</v>
      </c>
      <c r="F536" s="83"/>
      <c r="G536" s="83">
        <v>1000000.0</v>
      </c>
    </row>
    <row r="537" ht="30.0" customHeight="1">
      <c r="A537" s="83">
        <v>188.0</v>
      </c>
      <c r="B537" s="83" t="s">
        <v>14019</v>
      </c>
      <c r="C537" s="194" t="s">
        <v>2936</v>
      </c>
      <c r="D537" s="83"/>
      <c r="E537" s="141" t="s">
        <v>14021</v>
      </c>
      <c r="F537" s="83"/>
      <c r="G537" s="83">
        <v>3000000.0</v>
      </c>
    </row>
    <row r="538">
      <c r="A538" s="83">
        <v>189.0</v>
      </c>
      <c r="B538" s="83" t="s">
        <v>14025</v>
      </c>
      <c r="C538" s="194" t="s">
        <v>2936</v>
      </c>
      <c r="D538" s="83"/>
      <c r="E538" s="141" t="s">
        <v>14028</v>
      </c>
      <c r="F538" s="83"/>
      <c r="G538" s="83">
        <v>1000000.0</v>
      </c>
    </row>
    <row r="539" ht="30.75" customHeight="1">
      <c r="A539" s="154">
        <v>190.0</v>
      </c>
      <c r="B539" s="154" t="s">
        <v>14032</v>
      </c>
      <c r="C539" s="388" t="s">
        <v>2945</v>
      </c>
      <c r="D539" s="154"/>
      <c r="E539" s="155" t="s">
        <v>14035</v>
      </c>
      <c r="F539" s="154"/>
      <c r="G539" s="154">
        <v>1500000.0</v>
      </c>
    </row>
    <row r="540" ht="30.75" customHeight="1">
      <c r="A540" s="83">
        <v>191.0</v>
      </c>
      <c r="B540" s="83" t="s">
        <v>14041</v>
      </c>
      <c r="C540" s="194" t="s">
        <v>3558</v>
      </c>
      <c r="D540" s="83"/>
      <c r="E540" s="141" t="s">
        <v>14043</v>
      </c>
      <c r="F540" s="83"/>
      <c r="G540" s="83">
        <v>1000000.0</v>
      </c>
    </row>
    <row r="541" ht="30.0" customHeight="1">
      <c r="A541" s="83">
        <v>192.0</v>
      </c>
      <c r="B541" s="83" t="s">
        <v>14049</v>
      </c>
      <c r="C541" s="194" t="s">
        <v>2949</v>
      </c>
      <c r="D541" s="83"/>
      <c r="E541" s="141" t="s">
        <v>14051</v>
      </c>
      <c r="F541" s="83"/>
      <c r="G541" s="83">
        <v>500000.0</v>
      </c>
    </row>
    <row r="542" ht="30.0" customHeight="1">
      <c r="A542" s="83">
        <v>193.0</v>
      </c>
      <c r="B542" s="83" t="s">
        <v>14055</v>
      </c>
      <c r="C542" s="194" t="s">
        <v>3568</v>
      </c>
      <c r="D542" s="83"/>
      <c r="E542" s="141" t="s">
        <v>14057</v>
      </c>
      <c r="F542" s="83"/>
      <c r="G542" s="83">
        <v>1000000.0</v>
      </c>
    </row>
    <row r="543" ht="30.0" customHeight="1">
      <c r="A543" s="83">
        <v>194.0</v>
      </c>
      <c r="B543" s="83" t="s">
        <v>14063</v>
      </c>
      <c r="C543" s="194" t="s">
        <v>2955</v>
      </c>
      <c r="D543" s="83"/>
      <c r="E543" s="141" t="s">
        <v>14066</v>
      </c>
      <c r="F543" s="83"/>
      <c r="G543" s="83">
        <v>1000000.0</v>
      </c>
    </row>
    <row r="544">
      <c r="A544" s="83">
        <v>195.0</v>
      </c>
      <c r="B544" s="83" t="s">
        <v>14072</v>
      </c>
      <c r="C544" s="194" t="s">
        <v>2955</v>
      </c>
      <c r="D544" s="83"/>
      <c r="E544" s="141" t="s">
        <v>14075</v>
      </c>
      <c r="F544" s="83"/>
      <c r="G544" s="83">
        <v>500000.0</v>
      </c>
    </row>
    <row r="545" ht="30.0" customHeight="1">
      <c r="A545" s="83">
        <v>196.0</v>
      </c>
      <c r="B545" s="83" t="s">
        <v>14081</v>
      </c>
      <c r="C545" s="194" t="s">
        <v>2955</v>
      </c>
      <c r="D545" s="83"/>
      <c r="E545" s="141" t="s">
        <v>14083</v>
      </c>
      <c r="F545" s="83"/>
      <c r="G545" s="83">
        <v>500000.0</v>
      </c>
    </row>
    <row r="546" ht="30.0" customHeight="1">
      <c r="A546" s="83">
        <v>197.0</v>
      </c>
      <c r="B546" s="83" t="s">
        <v>14088</v>
      </c>
      <c r="C546" s="194" t="s">
        <v>2955</v>
      </c>
      <c r="D546" s="83"/>
      <c r="E546" s="141" t="s">
        <v>14091</v>
      </c>
      <c r="F546" s="83"/>
      <c r="G546" s="83">
        <v>1000000.0</v>
      </c>
    </row>
    <row r="547">
      <c r="A547" s="83">
        <v>198.0</v>
      </c>
      <c r="B547" s="83" t="s">
        <v>14094</v>
      </c>
      <c r="C547" s="194" t="s">
        <v>2955</v>
      </c>
      <c r="D547" s="83"/>
      <c r="E547" s="141" t="s">
        <v>14100</v>
      </c>
      <c r="F547" s="83"/>
      <c r="G547" s="83">
        <v>1000000.0</v>
      </c>
    </row>
    <row r="548">
      <c r="A548" s="83">
        <v>199.0</v>
      </c>
      <c r="B548" s="83" t="s">
        <v>14107</v>
      </c>
      <c r="C548" s="194" t="s">
        <v>2955</v>
      </c>
      <c r="D548" s="83"/>
      <c r="E548" s="141" t="s">
        <v>14109</v>
      </c>
      <c r="F548" s="83"/>
      <c r="G548" s="83">
        <v>500000.0</v>
      </c>
    </row>
    <row r="549">
      <c r="A549" s="83">
        <v>200.0</v>
      </c>
      <c r="B549" s="83" t="s">
        <v>14116</v>
      </c>
      <c r="C549" s="194" t="s">
        <v>3576</v>
      </c>
      <c r="D549" s="83"/>
      <c r="E549" s="141" t="s">
        <v>14118</v>
      </c>
      <c r="F549" s="83"/>
      <c r="G549" s="83">
        <v>2000000.0</v>
      </c>
    </row>
    <row r="550">
      <c r="A550" s="83">
        <v>201.0</v>
      </c>
      <c r="B550" s="83" t="s">
        <v>14123</v>
      </c>
      <c r="C550" s="194" t="s">
        <v>2978</v>
      </c>
      <c r="D550" s="83"/>
      <c r="E550" s="141" t="s">
        <v>14126</v>
      </c>
      <c r="F550" s="83"/>
      <c r="G550" s="83">
        <v>1000000.0</v>
      </c>
    </row>
    <row r="551">
      <c r="A551" s="83">
        <v>202.0</v>
      </c>
      <c r="B551" s="83" t="s">
        <v>14130</v>
      </c>
      <c r="C551" s="194" t="s">
        <v>2978</v>
      </c>
      <c r="D551" s="83"/>
      <c r="E551" s="141" t="s">
        <v>14131</v>
      </c>
      <c r="F551" s="83"/>
      <c r="G551" s="83">
        <v>2000000.0</v>
      </c>
    </row>
    <row r="552" ht="30.0" customHeight="1">
      <c r="A552" s="83">
        <v>203.0</v>
      </c>
      <c r="B552" s="83" t="s">
        <v>14137</v>
      </c>
      <c r="C552" s="194" t="s">
        <v>2985</v>
      </c>
      <c r="D552" s="83"/>
      <c r="E552" s="141" t="s">
        <v>14139</v>
      </c>
      <c r="F552" s="83"/>
      <c r="G552" s="83">
        <v>2500000.0</v>
      </c>
    </row>
    <row r="553" ht="30.0" customHeight="1">
      <c r="A553" s="83">
        <v>204.0</v>
      </c>
      <c r="B553" s="83" t="s">
        <v>14146</v>
      </c>
      <c r="C553" s="194" t="s">
        <v>2985</v>
      </c>
      <c r="D553" s="83"/>
      <c r="E553" s="141" t="s">
        <v>14147</v>
      </c>
      <c r="F553" s="83"/>
      <c r="G553" s="83">
        <v>2500000.0</v>
      </c>
    </row>
    <row r="554">
      <c r="A554" s="83">
        <v>205.0</v>
      </c>
      <c r="B554" s="83" t="s">
        <v>14154</v>
      </c>
      <c r="C554" s="194" t="s">
        <v>2985</v>
      </c>
      <c r="D554" s="83"/>
      <c r="E554" s="141" t="s">
        <v>14155</v>
      </c>
      <c r="F554" s="83"/>
      <c r="G554" s="83">
        <v>1500000.0</v>
      </c>
    </row>
    <row r="555" ht="30.0" customHeight="1">
      <c r="A555" s="83">
        <v>206.0</v>
      </c>
      <c r="B555" s="83" t="s">
        <v>14159</v>
      </c>
      <c r="C555" s="194" t="s">
        <v>2985</v>
      </c>
      <c r="D555" s="83"/>
      <c r="E555" s="141" t="s">
        <v>14161</v>
      </c>
      <c r="F555" s="83"/>
      <c r="G555" s="83">
        <v>1500000.0</v>
      </c>
    </row>
    <row r="556">
      <c r="A556" s="83">
        <v>207.0</v>
      </c>
      <c r="B556" s="83" t="s">
        <v>14164</v>
      </c>
      <c r="C556" s="194" t="s">
        <v>2985</v>
      </c>
      <c r="D556" s="83"/>
      <c r="E556" s="141" t="s">
        <v>14167</v>
      </c>
      <c r="F556" s="83"/>
      <c r="G556" s="83">
        <v>1000000.0</v>
      </c>
    </row>
    <row r="557">
      <c r="A557" s="83">
        <v>208.0</v>
      </c>
      <c r="B557" s="83" t="s">
        <v>14170</v>
      </c>
      <c r="C557" s="194" t="s">
        <v>2985</v>
      </c>
      <c r="D557" s="83"/>
      <c r="E557" s="141" t="s">
        <v>14171</v>
      </c>
      <c r="F557" s="83"/>
      <c r="G557" s="83">
        <v>1000000.0</v>
      </c>
    </row>
    <row r="558">
      <c r="A558" s="83">
        <v>209.0</v>
      </c>
      <c r="B558" s="83" t="s">
        <v>14176</v>
      </c>
      <c r="C558" s="194" t="s">
        <v>14177</v>
      </c>
      <c r="D558" s="83"/>
      <c r="E558" s="141" t="s">
        <v>14179</v>
      </c>
      <c r="F558" s="83"/>
      <c r="G558" s="83">
        <v>2500000.0</v>
      </c>
    </row>
    <row r="559">
      <c r="A559" s="83">
        <v>210.0</v>
      </c>
      <c r="B559" s="83" t="s">
        <v>14183</v>
      </c>
      <c r="C559" s="194" t="s">
        <v>10195</v>
      </c>
      <c r="D559" s="83"/>
      <c r="E559" s="141" t="s">
        <v>14187</v>
      </c>
      <c r="F559" s="83"/>
      <c r="G559" s="83">
        <v>2000000.0</v>
      </c>
    </row>
    <row r="560" ht="30.0" customHeight="1">
      <c r="A560" s="83">
        <v>211.0</v>
      </c>
      <c r="B560" s="83" t="s">
        <v>14190</v>
      </c>
      <c r="C560" s="194" t="s">
        <v>10195</v>
      </c>
      <c r="D560" s="83"/>
      <c r="E560" s="141" t="s">
        <v>14194</v>
      </c>
      <c r="F560" s="83"/>
      <c r="G560" s="83">
        <v>2000000.0</v>
      </c>
    </row>
    <row r="561" ht="30.0" customHeight="1">
      <c r="A561" s="83">
        <v>212.0</v>
      </c>
      <c r="B561" s="83" t="s">
        <v>14201</v>
      </c>
      <c r="C561" s="194" t="s">
        <v>10195</v>
      </c>
      <c r="D561" s="83"/>
      <c r="E561" s="141" t="s">
        <v>14203</v>
      </c>
      <c r="F561" s="83"/>
      <c r="G561" s="83">
        <v>1500000.0</v>
      </c>
    </row>
    <row r="562">
      <c r="A562" s="83">
        <v>213.0</v>
      </c>
      <c r="B562" s="83" t="s">
        <v>14209</v>
      </c>
      <c r="C562" s="194" t="s">
        <v>10195</v>
      </c>
      <c r="D562" s="83"/>
      <c r="E562" s="141" t="s">
        <v>14211</v>
      </c>
      <c r="F562" s="83"/>
      <c r="G562" s="83">
        <v>2000000.0</v>
      </c>
    </row>
    <row r="563">
      <c r="A563" s="83">
        <v>214.0</v>
      </c>
      <c r="B563" s="83" t="s">
        <v>14409</v>
      </c>
      <c r="C563" s="194" t="s">
        <v>14411</v>
      </c>
      <c r="D563" s="83"/>
      <c r="E563" s="141" t="s">
        <v>14414</v>
      </c>
      <c r="F563" s="83"/>
      <c r="G563" s="83">
        <v>500000.0</v>
      </c>
    </row>
    <row r="564">
      <c r="A564" s="83">
        <v>215.0</v>
      </c>
      <c r="B564" s="83" t="s">
        <v>14416</v>
      </c>
      <c r="C564" s="194" t="s">
        <v>14411</v>
      </c>
      <c r="D564" s="83"/>
      <c r="E564" s="141" t="s">
        <v>14419</v>
      </c>
      <c r="F564" s="83"/>
      <c r="G564" s="83">
        <v>500000.0</v>
      </c>
    </row>
    <row r="565" ht="30.0" customHeight="1">
      <c r="A565" s="83">
        <v>216.0</v>
      </c>
      <c r="B565" s="83" t="s">
        <v>14424</v>
      </c>
      <c r="C565" s="194" t="s">
        <v>14411</v>
      </c>
      <c r="D565" s="83"/>
      <c r="E565" s="141" t="s">
        <v>14426</v>
      </c>
      <c r="F565" s="83"/>
      <c r="G565" s="83">
        <v>1000000.0</v>
      </c>
    </row>
    <row r="566">
      <c r="A566" s="83">
        <v>217.0</v>
      </c>
      <c r="B566" s="83" t="s">
        <v>14433</v>
      </c>
      <c r="C566" s="194" t="s">
        <v>14411</v>
      </c>
      <c r="D566" s="83"/>
      <c r="E566" s="141" t="s">
        <v>14436</v>
      </c>
      <c r="F566" s="83"/>
      <c r="G566" s="83">
        <v>500000.0</v>
      </c>
    </row>
    <row r="567">
      <c r="A567" s="83">
        <v>218.0</v>
      </c>
      <c r="B567" s="83" t="s">
        <v>14440</v>
      </c>
      <c r="C567" s="194" t="s">
        <v>14411</v>
      </c>
      <c r="D567" s="83"/>
      <c r="E567" s="141" t="s">
        <v>14443</v>
      </c>
      <c r="F567" s="83"/>
      <c r="G567" s="83">
        <v>500000.0</v>
      </c>
    </row>
    <row r="568">
      <c r="A568" s="83">
        <v>219.0</v>
      </c>
      <c r="B568" s="83" t="s">
        <v>14448</v>
      </c>
      <c r="C568" s="194" t="s">
        <v>14411</v>
      </c>
      <c r="D568" s="83"/>
      <c r="E568" s="141" t="s">
        <v>14449</v>
      </c>
      <c r="F568" s="83"/>
      <c r="G568" s="83">
        <v>500000.0</v>
      </c>
    </row>
    <row r="569" ht="45.0" customHeight="1">
      <c r="A569" s="83">
        <v>220.0</v>
      </c>
      <c r="B569" s="83" t="s">
        <v>14458</v>
      </c>
      <c r="C569" s="194" t="s">
        <v>14411</v>
      </c>
      <c r="D569" s="83"/>
      <c r="E569" s="141" t="s">
        <v>14459</v>
      </c>
      <c r="F569" s="83"/>
      <c r="G569" s="83">
        <v>1000000.0</v>
      </c>
    </row>
    <row r="570">
      <c r="A570" s="83">
        <v>221.0</v>
      </c>
      <c r="B570" s="83" t="s">
        <v>14465</v>
      </c>
      <c r="C570" s="194" t="s">
        <v>14411</v>
      </c>
      <c r="D570" s="83"/>
      <c r="E570" s="141" t="s">
        <v>14469</v>
      </c>
      <c r="F570" s="83"/>
      <c r="G570" s="83">
        <v>250000.0</v>
      </c>
    </row>
    <row r="571">
      <c r="A571" s="83">
        <v>222.0</v>
      </c>
      <c r="B571" s="83" t="s">
        <v>14473</v>
      </c>
      <c r="C571" s="194" t="s">
        <v>14411</v>
      </c>
      <c r="D571" s="83"/>
      <c r="E571" s="141" t="s">
        <v>14477</v>
      </c>
      <c r="F571" s="83"/>
      <c r="G571" s="83">
        <v>250000.0</v>
      </c>
    </row>
    <row r="572">
      <c r="A572" s="83">
        <v>223.0</v>
      </c>
      <c r="B572" s="83" t="s">
        <v>14482</v>
      </c>
      <c r="C572" s="194" t="s">
        <v>14411</v>
      </c>
      <c r="D572" s="83"/>
      <c r="E572" s="141" t="s">
        <v>14485</v>
      </c>
      <c r="F572" s="83"/>
      <c r="G572" s="83">
        <v>500000.0</v>
      </c>
    </row>
    <row r="573">
      <c r="A573" s="83">
        <v>224.0</v>
      </c>
      <c r="B573" s="83" t="s">
        <v>14491</v>
      </c>
      <c r="C573" s="194" t="s">
        <v>14411</v>
      </c>
      <c r="D573" s="83"/>
      <c r="E573" s="141" t="s">
        <v>14494</v>
      </c>
      <c r="F573" s="83"/>
      <c r="G573" s="83">
        <v>500000.0</v>
      </c>
    </row>
    <row r="574">
      <c r="A574" s="83">
        <v>225.0</v>
      </c>
      <c r="B574" s="83" t="s">
        <v>14508</v>
      </c>
      <c r="C574" s="194" t="s">
        <v>14411</v>
      </c>
      <c r="D574" s="83"/>
      <c r="E574" s="141" t="s">
        <v>14509</v>
      </c>
      <c r="F574" s="83"/>
      <c r="G574" s="83">
        <v>500000.0</v>
      </c>
    </row>
    <row r="575">
      <c r="A575" s="83">
        <v>226.0</v>
      </c>
      <c r="B575" s="83" t="s">
        <v>14514</v>
      </c>
      <c r="C575" s="194" t="s">
        <v>14411</v>
      </c>
      <c r="D575" s="83"/>
      <c r="E575" s="141" t="s">
        <v>14515</v>
      </c>
      <c r="F575" s="83"/>
      <c r="G575" s="83">
        <v>500000.0</v>
      </c>
    </row>
    <row r="576">
      <c r="A576" s="83">
        <v>227.0</v>
      </c>
      <c r="B576" s="83" t="s">
        <v>14518</v>
      </c>
      <c r="C576" s="194" t="s">
        <v>14411</v>
      </c>
      <c r="D576" s="83"/>
      <c r="E576" s="141" t="s">
        <v>14519</v>
      </c>
      <c r="F576" s="83"/>
      <c r="G576" s="83">
        <v>500000.0</v>
      </c>
    </row>
    <row r="577">
      <c r="A577" s="83">
        <v>228.0</v>
      </c>
      <c r="B577" s="83" t="s">
        <v>14522</v>
      </c>
      <c r="C577" s="194" t="s">
        <v>14411</v>
      </c>
      <c r="D577" s="83"/>
      <c r="E577" s="141" t="s">
        <v>14524</v>
      </c>
      <c r="F577" s="83"/>
      <c r="G577" s="83">
        <v>500000.0</v>
      </c>
    </row>
    <row r="578" ht="30.0" customHeight="1">
      <c r="A578" s="83">
        <v>229.0</v>
      </c>
      <c r="B578" s="83" t="s">
        <v>14528</v>
      </c>
      <c r="C578" s="194" t="s">
        <v>14411</v>
      </c>
      <c r="D578" s="83"/>
      <c r="E578" s="141" t="s">
        <v>14529</v>
      </c>
      <c r="F578" s="83"/>
      <c r="G578" s="83">
        <v>1000000.0</v>
      </c>
    </row>
    <row r="579" ht="30.0" customHeight="1">
      <c r="A579" s="83">
        <v>230.0</v>
      </c>
      <c r="B579" s="83" t="s">
        <v>14532</v>
      </c>
      <c r="C579" s="194" t="s">
        <v>14411</v>
      </c>
      <c r="D579" s="83"/>
      <c r="E579" s="141" t="s">
        <v>14534</v>
      </c>
      <c r="F579" s="83"/>
      <c r="G579" s="83">
        <v>1000000.0</v>
      </c>
    </row>
    <row r="580">
      <c r="A580" s="83">
        <v>231.0</v>
      </c>
      <c r="B580" s="83" t="s">
        <v>14541</v>
      </c>
      <c r="C580" s="194" t="s">
        <v>14411</v>
      </c>
      <c r="D580" s="83"/>
      <c r="E580" s="141" t="s">
        <v>14542</v>
      </c>
      <c r="F580" s="83"/>
      <c r="G580" s="83">
        <v>1000000.0</v>
      </c>
    </row>
    <row r="581">
      <c r="A581" s="83">
        <v>232.0</v>
      </c>
      <c r="B581" s="83" t="s">
        <v>14550</v>
      </c>
      <c r="C581" s="194" t="s">
        <v>14411</v>
      </c>
      <c r="D581" s="83"/>
      <c r="E581" s="141" t="s">
        <v>14553</v>
      </c>
      <c r="F581" s="83"/>
      <c r="G581" s="83">
        <v>1000000.0</v>
      </c>
    </row>
    <row r="582">
      <c r="A582" s="83">
        <v>233.0</v>
      </c>
      <c r="B582" s="83" t="s">
        <v>14557</v>
      </c>
      <c r="C582" s="194" t="s">
        <v>14411</v>
      </c>
      <c r="D582" s="83"/>
      <c r="E582" s="141" t="s">
        <v>14560</v>
      </c>
      <c r="F582" s="83"/>
      <c r="G582" s="83">
        <v>1000000.0</v>
      </c>
    </row>
    <row r="583">
      <c r="A583" s="83">
        <v>234.0</v>
      </c>
      <c r="B583" s="83" t="s">
        <v>14570</v>
      </c>
      <c r="C583" s="194" t="s">
        <v>14572</v>
      </c>
      <c r="D583" s="83"/>
      <c r="E583" s="141" t="s">
        <v>14574</v>
      </c>
      <c r="F583" s="83"/>
      <c r="G583" s="83">
        <v>1000000.0</v>
      </c>
    </row>
    <row r="584">
      <c r="A584" s="83">
        <v>235.0</v>
      </c>
      <c r="B584" s="83" t="s">
        <v>14582</v>
      </c>
      <c r="C584" s="194" t="s">
        <v>14572</v>
      </c>
      <c r="D584" s="83"/>
      <c r="E584" s="141" t="s">
        <v>14584</v>
      </c>
      <c r="F584" s="83"/>
      <c r="G584" s="83">
        <v>2000000.0</v>
      </c>
    </row>
    <row r="585">
      <c r="A585" s="83">
        <v>236.0</v>
      </c>
      <c r="B585" s="83" t="s">
        <v>14587</v>
      </c>
      <c r="C585" s="194" t="s">
        <v>14572</v>
      </c>
      <c r="D585" s="83"/>
      <c r="E585" s="141" t="s">
        <v>14589</v>
      </c>
      <c r="F585" s="83"/>
      <c r="G585" s="83">
        <v>2000000.0</v>
      </c>
    </row>
    <row r="586">
      <c r="A586" s="83">
        <v>237.0</v>
      </c>
      <c r="B586" s="83" t="s">
        <v>14594</v>
      </c>
      <c r="C586" s="194" t="s">
        <v>14572</v>
      </c>
      <c r="D586" s="83"/>
      <c r="E586" s="141" t="s">
        <v>14595</v>
      </c>
      <c r="F586" s="83"/>
      <c r="G586" s="83">
        <v>1500000.0</v>
      </c>
    </row>
    <row r="587">
      <c r="A587" s="83">
        <v>238.0</v>
      </c>
      <c r="B587" s="83" t="s">
        <v>14603</v>
      </c>
      <c r="C587" s="194" t="s">
        <v>3005</v>
      </c>
      <c r="D587" s="83"/>
      <c r="E587" s="141" t="s">
        <v>14604</v>
      </c>
      <c r="F587" s="83"/>
      <c r="G587" s="83">
        <v>1500000.0</v>
      </c>
    </row>
    <row r="588">
      <c r="A588" s="83">
        <v>239.0</v>
      </c>
      <c r="B588" s="83" t="s">
        <v>14609</v>
      </c>
      <c r="C588" s="194" t="s">
        <v>3005</v>
      </c>
      <c r="D588" s="83"/>
      <c r="E588" s="141" t="s">
        <v>14611</v>
      </c>
      <c r="F588" s="83"/>
      <c r="G588" s="83">
        <v>1500000.0</v>
      </c>
    </row>
    <row r="589" ht="30.0" customHeight="1">
      <c r="A589" s="83">
        <v>240.0</v>
      </c>
      <c r="B589" s="83" t="s">
        <v>14617</v>
      </c>
      <c r="C589" s="194" t="s">
        <v>3005</v>
      </c>
      <c r="D589" s="83"/>
      <c r="E589" s="141" t="s">
        <v>14618</v>
      </c>
      <c r="F589" s="83"/>
      <c r="G589" s="83">
        <v>1000000.0</v>
      </c>
    </row>
    <row r="590">
      <c r="A590" s="83">
        <v>241.0</v>
      </c>
      <c r="B590" s="83" t="s">
        <v>14621</v>
      </c>
      <c r="C590" s="194" t="s">
        <v>14622</v>
      </c>
      <c r="D590" s="83"/>
      <c r="E590" s="141" t="s">
        <v>14625</v>
      </c>
      <c r="F590" s="83"/>
      <c r="G590" s="83">
        <v>2500000.0</v>
      </c>
    </row>
    <row r="591">
      <c r="A591" s="83">
        <v>242.0</v>
      </c>
      <c r="B591" s="83" t="s">
        <v>14627</v>
      </c>
      <c r="C591" s="194" t="s">
        <v>3022</v>
      </c>
      <c r="D591" s="83"/>
      <c r="E591" s="141" t="s">
        <v>14629</v>
      </c>
      <c r="F591" s="83"/>
      <c r="G591" s="83">
        <v>2500000.0</v>
      </c>
    </row>
    <row r="592">
      <c r="A592" s="83">
        <v>243.0</v>
      </c>
      <c r="B592" s="83" t="s">
        <v>14634</v>
      </c>
      <c r="C592" s="194" t="s">
        <v>3022</v>
      </c>
      <c r="D592" s="83"/>
      <c r="E592" s="141" t="s">
        <v>14636</v>
      </c>
      <c r="F592" s="83"/>
      <c r="G592" s="83">
        <v>2500000.0</v>
      </c>
    </row>
    <row r="593" ht="15.75" customHeight="1">
      <c r="A593" s="154">
        <v>244.0</v>
      </c>
      <c r="B593" s="154" t="s">
        <v>14641</v>
      </c>
      <c r="C593" s="388" t="s">
        <v>3022</v>
      </c>
      <c r="D593" s="154"/>
      <c r="E593" s="155" t="s">
        <v>14644</v>
      </c>
      <c r="F593" s="154"/>
      <c r="G593" s="154">
        <v>1500000.0</v>
      </c>
    </row>
    <row r="594" ht="15.75" customHeight="1">
      <c r="A594" s="83">
        <v>245.0</v>
      </c>
      <c r="B594" s="83" t="s">
        <v>14648</v>
      </c>
      <c r="C594" s="194" t="s">
        <v>3035</v>
      </c>
      <c r="D594" s="83"/>
      <c r="E594" s="141" t="s">
        <v>14650</v>
      </c>
      <c r="F594" s="83"/>
      <c r="G594" s="83">
        <v>1000000.0</v>
      </c>
    </row>
    <row r="595">
      <c r="A595" s="83">
        <v>246.0</v>
      </c>
      <c r="B595" s="83" t="s">
        <v>14658</v>
      </c>
      <c r="C595" s="194" t="s">
        <v>3051</v>
      </c>
      <c r="D595" s="83"/>
      <c r="E595" s="141" t="s">
        <v>14659</v>
      </c>
      <c r="F595" s="83"/>
      <c r="G595" s="83">
        <v>1000000.0</v>
      </c>
    </row>
    <row r="596" ht="30.0" customHeight="1">
      <c r="A596" s="83">
        <v>247.0</v>
      </c>
      <c r="B596" s="83" t="s">
        <v>14665</v>
      </c>
      <c r="C596" s="194" t="s">
        <v>3096</v>
      </c>
      <c r="D596" s="83"/>
      <c r="E596" s="141" t="s">
        <v>14667</v>
      </c>
      <c r="F596" s="83"/>
      <c r="G596" s="83">
        <v>1500000.0</v>
      </c>
    </row>
    <row r="597">
      <c r="A597" s="83">
        <v>248.0</v>
      </c>
      <c r="B597" s="83" t="s">
        <v>14670</v>
      </c>
      <c r="C597" s="194" t="s">
        <v>3101</v>
      </c>
      <c r="D597" s="83"/>
      <c r="E597" s="141" t="s">
        <v>14672</v>
      </c>
      <c r="F597" s="83"/>
      <c r="G597" s="83">
        <v>1000000.0</v>
      </c>
    </row>
    <row r="598">
      <c r="A598" s="83">
        <v>249.0</v>
      </c>
      <c r="B598" s="83" t="s">
        <v>14678</v>
      </c>
      <c r="C598" s="194" t="s">
        <v>3105</v>
      </c>
      <c r="D598" s="83"/>
      <c r="E598" s="141" t="s">
        <v>14680</v>
      </c>
      <c r="F598" s="83"/>
      <c r="G598" s="83">
        <v>1000000.0</v>
      </c>
    </row>
    <row r="599">
      <c r="A599" s="83">
        <v>250.0</v>
      </c>
      <c r="B599" s="83" t="s">
        <v>14686</v>
      </c>
      <c r="C599" s="194" t="s">
        <v>3105</v>
      </c>
      <c r="D599" s="83"/>
      <c r="E599" s="141" t="s">
        <v>14687</v>
      </c>
      <c r="F599" s="83"/>
      <c r="G599" s="83">
        <v>1000000.0</v>
      </c>
    </row>
    <row r="600">
      <c r="A600" s="83">
        <v>251.0</v>
      </c>
      <c r="B600" s="83" t="s">
        <v>14696</v>
      </c>
      <c r="C600" s="194" t="s">
        <v>3108</v>
      </c>
      <c r="D600" s="83"/>
      <c r="E600" s="141" t="s">
        <v>14697</v>
      </c>
      <c r="F600" s="83"/>
      <c r="G600" s="83">
        <v>1000000.0</v>
      </c>
    </row>
    <row r="601">
      <c r="A601" s="83">
        <v>252.0</v>
      </c>
      <c r="B601" s="83" t="s">
        <v>14703</v>
      </c>
      <c r="C601" s="194" t="s">
        <v>3108</v>
      </c>
      <c r="D601" s="83"/>
      <c r="E601" s="141" t="s">
        <v>14705</v>
      </c>
      <c r="F601" s="83"/>
      <c r="G601" s="83">
        <v>1000000.0</v>
      </c>
    </row>
    <row r="602">
      <c r="A602" s="83">
        <v>253.0</v>
      </c>
      <c r="B602" s="83" t="s">
        <v>14710</v>
      </c>
      <c r="C602" s="194" t="s">
        <v>3108</v>
      </c>
      <c r="D602" s="83"/>
      <c r="E602" s="141" t="s">
        <v>14711</v>
      </c>
      <c r="F602" s="83"/>
      <c r="G602" s="83">
        <v>1000000.0</v>
      </c>
    </row>
    <row r="603" ht="30.0" customHeight="1">
      <c r="A603" s="83">
        <v>254.0</v>
      </c>
      <c r="B603" s="83" t="s">
        <v>14720</v>
      </c>
      <c r="C603" s="194" t="s">
        <v>3108</v>
      </c>
      <c r="D603" s="83"/>
      <c r="E603" s="141" t="s">
        <v>14721</v>
      </c>
      <c r="F603" s="83"/>
      <c r="G603" s="83">
        <v>500000.0</v>
      </c>
    </row>
    <row r="604">
      <c r="A604" s="83">
        <v>255.0</v>
      </c>
      <c r="B604" s="83" t="s">
        <v>14729</v>
      </c>
      <c r="C604" s="194" t="s">
        <v>3113</v>
      </c>
      <c r="D604" s="83"/>
      <c r="E604" s="141" t="s">
        <v>14732</v>
      </c>
      <c r="F604" s="83"/>
      <c r="G604" s="83">
        <v>1000000.0</v>
      </c>
    </row>
    <row r="605" ht="30.0" customHeight="1">
      <c r="A605" s="83">
        <v>256.0</v>
      </c>
      <c r="B605" s="83" t="s">
        <v>14737</v>
      </c>
      <c r="C605" s="194" t="s">
        <v>3617</v>
      </c>
      <c r="D605" s="83"/>
      <c r="E605" s="141" t="s">
        <v>14741</v>
      </c>
      <c r="F605" s="83"/>
      <c r="G605" s="83">
        <v>2500000.0</v>
      </c>
    </row>
    <row r="606">
      <c r="A606" s="83">
        <v>257.0</v>
      </c>
      <c r="B606" s="83" t="s">
        <v>14750</v>
      </c>
      <c r="C606" s="194" t="s">
        <v>3617</v>
      </c>
      <c r="D606" s="83"/>
      <c r="E606" s="141" t="s">
        <v>14752</v>
      </c>
      <c r="F606" s="83"/>
      <c r="G606" s="83">
        <v>1000000.0</v>
      </c>
    </row>
    <row r="607">
      <c r="A607" s="83">
        <v>258.0</v>
      </c>
      <c r="B607" s="83" t="s">
        <v>14760</v>
      </c>
      <c r="C607" s="194" t="s">
        <v>3617</v>
      </c>
      <c r="D607" s="83"/>
      <c r="E607" s="141" t="s">
        <v>14761</v>
      </c>
      <c r="F607" s="83"/>
      <c r="G607" s="83">
        <v>1000000.0</v>
      </c>
    </row>
    <row r="608" ht="30.0" customHeight="1">
      <c r="A608" s="83">
        <v>259.0</v>
      </c>
      <c r="B608" s="83" t="s">
        <v>14766</v>
      </c>
      <c r="C608" s="194" t="s">
        <v>3625</v>
      </c>
      <c r="D608" s="83"/>
      <c r="E608" s="141" t="s">
        <v>14769</v>
      </c>
      <c r="F608" s="83"/>
      <c r="G608" s="83">
        <v>1000000.0</v>
      </c>
    </row>
    <row r="609">
      <c r="A609" s="83">
        <v>260.0</v>
      </c>
      <c r="B609" s="83" t="s">
        <v>14774</v>
      </c>
      <c r="C609" s="194" t="s">
        <v>3625</v>
      </c>
      <c r="D609" s="83"/>
      <c r="E609" s="141" t="s">
        <v>14777</v>
      </c>
      <c r="F609" s="83"/>
      <c r="G609" s="83">
        <v>1000000.0</v>
      </c>
    </row>
    <row r="610">
      <c r="A610" s="83">
        <v>261.0</v>
      </c>
      <c r="B610" s="83" t="s">
        <v>14781</v>
      </c>
      <c r="C610" s="194" t="s">
        <v>3123</v>
      </c>
      <c r="D610" s="83"/>
      <c r="E610" s="141" t="s">
        <v>14783</v>
      </c>
      <c r="F610" s="83"/>
      <c r="G610" s="83">
        <v>1000000.0</v>
      </c>
    </row>
    <row r="611" ht="30.0" customHeight="1">
      <c r="A611" s="83">
        <v>262.0</v>
      </c>
      <c r="B611" s="83" t="s">
        <v>14790</v>
      </c>
      <c r="C611" s="194" t="s">
        <v>3123</v>
      </c>
      <c r="D611" s="83"/>
      <c r="E611" s="141" t="s">
        <v>14792</v>
      </c>
      <c r="F611" s="83"/>
      <c r="G611" s="83">
        <v>1000000.0</v>
      </c>
    </row>
    <row r="612" ht="30.0" customHeight="1">
      <c r="A612" s="83">
        <v>263.0</v>
      </c>
      <c r="B612" s="83" t="s">
        <v>14797</v>
      </c>
      <c r="C612" s="194" t="s">
        <v>3128</v>
      </c>
      <c r="D612" s="83"/>
      <c r="E612" s="141" t="s">
        <v>14800</v>
      </c>
      <c r="F612" s="83"/>
      <c r="G612" s="83">
        <v>2000000.0</v>
      </c>
    </row>
    <row r="613" ht="30.0" customHeight="1">
      <c r="A613" s="83">
        <v>264.0</v>
      </c>
      <c r="B613" s="83" t="s">
        <v>14806</v>
      </c>
      <c r="C613" s="194" t="s">
        <v>3128</v>
      </c>
      <c r="D613" s="83"/>
      <c r="E613" s="141" t="s">
        <v>14808</v>
      </c>
      <c r="F613" s="83"/>
      <c r="G613" s="83">
        <v>2000000.0</v>
      </c>
    </row>
    <row r="614" ht="30.0" customHeight="1">
      <c r="A614" s="83">
        <v>265.0</v>
      </c>
      <c r="B614" s="83" t="s">
        <v>14814</v>
      </c>
      <c r="C614" s="194" t="s">
        <v>11451</v>
      </c>
      <c r="D614" s="83"/>
      <c r="E614" s="141" t="s">
        <v>14817</v>
      </c>
      <c r="F614" s="83"/>
      <c r="G614" s="83">
        <v>2500000.0</v>
      </c>
    </row>
    <row r="615" ht="30.0" customHeight="1">
      <c r="A615" s="83">
        <v>266.0</v>
      </c>
      <c r="B615" s="83" t="s">
        <v>14829</v>
      </c>
      <c r="C615" s="194" t="s">
        <v>11451</v>
      </c>
      <c r="D615" s="83"/>
      <c r="E615" s="141" t="s">
        <v>14831</v>
      </c>
      <c r="F615" s="83"/>
      <c r="G615" s="83">
        <v>3000000.0</v>
      </c>
    </row>
    <row r="616" ht="30.0" customHeight="1">
      <c r="A616" s="83">
        <v>267.0</v>
      </c>
      <c r="B616" s="83" t="s">
        <v>14836</v>
      </c>
      <c r="C616" s="194" t="s">
        <v>3131</v>
      </c>
      <c r="D616" s="83"/>
      <c r="E616" s="141" t="s">
        <v>14838</v>
      </c>
      <c r="F616" s="83"/>
      <c r="G616" s="83">
        <v>2000000.0</v>
      </c>
    </row>
    <row r="617" ht="30.0" customHeight="1">
      <c r="A617" s="83">
        <v>268.0</v>
      </c>
      <c r="B617" s="83" t="s">
        <v>14842</v>
      </c>
      <c r="C617" s="194" t="s">
        <v>3131</v>
      </c>
      <c r="D617" s="83"/>
      <c r="E617" s="141" t="s">
        <v>14844</v>
      </c>
      <c r="F617" s="83"/>
      <c r="G617" s="83">
        <v>2000000.0</v>
      </c>
    </row>
    <row r="618" ht="30.0" customHeight="1">
      <c r="A618" s="83">
        <v>269.0</v>
      </c>
      <c r="B618" s="83" t="s">
        <v>14849</v>
      </c>
      <c r="C618" s="194" t="s">
        <v>3131</v>
      </c>
      <c r="D618" s="83"/>
      <c r="E618" s="141" t="s">
        <v>14851</v>
      </c>
      <c r="F618" s="83"/>
      <c r="G618" s="83">
        <v>2000000.0</v>
      </c>
    </row>
    <row r="619">
      <c r="A619" s="83">
        <v>270.0</v>
      </c>
      <c r="B619" s="83" t="s">
        <v>14854</v>
      </c>
      <c r="C619" s="194" t="s">
        <v>3131</v>
      </c>
      <c r="D619" s="83"/>
      <c r="E619" s="141" t="s">
        <v>14855</v>
      </c>
      <c r="F619" s="83"/>
      <c r="G619" s="83">
        <v>2000000.0</v>
      </c>
    </row>
    <row r="620">
      <c r="A620" s="83">
        <v>271.0</v>
      </c>
      <c r="B620" s="83" t="s">
        <v>14860</v>
      </c>
      <c r="C620" s="194" t="s">
        <v>3131</v>
      </c>
      <c r="D620" s="83"/>
      <c r="E620" s="141" t="s">
        <v>14861</v>
      </c>
      <c r="F620" s="83"/>
      <c r="G620" s="83">
        <v>2000000.0</v>
      </c>
    </row>
    <row r="621">
      <c r="A621" s="83">
        <v>272.0</v>
      </c>
      <c r="B621" s="83" t="s">
        <v>14864</v>
      </c>
      <c r="C621" s="194" t="s">
        <v>3644</v>
      </c>
      <c r="D621" s="83"/>
      <c r="E621" s="141" t="s">
        <v>14866</v>
      </c>
      <c r="F621" s="83"/>
      <c r="G621" s="83">
        <v>1000000.0</v>
      </c>
    </row>
    <row r="622" ht="30.0" customHeight="1">
      <c r="A622" s="83">
        <v>273.0</v>
      </c>
      <c r="B622" s="83" t="s">
        <v>14872</v>
      </c>
      <c r="C622" s="194" t="s">
        <v>3644</v>
      </c>
      <c r="D622" s="83"/>
      <c r="E622" s="141" t="s">
        <v>14874</v>
      </c>
      <c r="F622" s="83"/>
      <c r="G622" s="83">
        <v>3000000.0</v>
      </c>
    </row>
    <row r="623">
      <c r="A623" s="83">
        <v>274.0</v>
      </c>
      <c r="B623" s="83" t="s">
        <v>14881</v>
      </c>
      <c r="C623" s="194" t="s">
        <v>11517</v>
      </c>
      <c r="D623" s="83"/>
      <c r="E623" s="141" t="s">
        <v>14883</v>
      </c>
      <c r="F623" s="83"/>
      <c r="G623" s="83">
        <v>1000000.0</v>
      </c>
    </row>
    <row r="624">
      <c r="A624" s="83">
        <v>275.0</v>
      </c>
      <c r="B624" s="83" t="s">
        <v>14889</v>
      </c>
      <c r="C624" s="194" t="s">
        <v>11517</v>
      </c>
      <c r="D624" s="83"/>
      <c r="E624" s="141" t="s">
        <v>14891</v>
      </c>
      <c r="F624" s="83"/>
      <c r="G624" s="83">
        <v>1000000.0</v>
      </c>
    </row>
    <row r="625" ht="30.0" customHeight="1">
      <c r="A625" s="83">
        <v>276.0</v>
      </c>
      <c r="B625" s="83" t="s">
        <v>14897</v>
      </c>
      <c r="C625" s="194" t="s">
        <v>3134</v>
      </c>
      <c r="D625" s="83"/>
      <c r="E625" s="141" t="s">
        <v>14901</v>
      </c>
      <c r="F625" s="83"/>
      <c r="G625" s="83">
        <v>1000000.0</v>
      </c>
    </row>
    <row r="626" ht="30.0" customHeight="1">
      <c r="A626" s="83">
        <v>277.0</v>
      </c>
      <c r="B626" s="83" t="s">
        <v>14907</v>
      </c>
      <c r="C626" s="194" t="s">
        <v>3134</v>
      </c>
      <c r="D626" s="83"/>
      <c r="E626" s="141" t="s">
        <v>14910</v>
      </c>
      <c r="F626" s="83"/>
      <c r="G626" s="83">
        <v>1000000.0</v>
      </c>
    </row>
    <row r="627">
      <c r="A627" s="83">
        <v>278.0</v>
      </c>
      <c r="B627" s="83" t="s">
        <v>14915</v>
      </c>
      <c r="C627" s="194" t="s">
        <v>3134</v>
      </c>
      <c r="D627" s="83"/>
      <c r="E627" s="141" t="s">
        <v>14917</v>
      </c>
      <c r="F627" s="83"/>
      <c r="G627" s="83">
        <v>1000000.0</v>
      </c>
    </row>
    <row r="628">
      <c r="A628" s="83">
        <v>279.0</v>
      </c>
      <c r="B628" s="83" t="s">
        <v>14923</v>
      </c>
      <c r="C628" s="194" t="s">
        <v>3661</v>
      </c>
      <c r="D628" s="83"/>
      <c r="E628" s="141" t="s">
        <v>14925</v>
      </c>
      <c r="F628" s="83"/>
      <c r="G628" s="83">
        <v>1000000.0</v>
      </c>
    </row>
    <row r="629">
      <c r="A629" s="83">
        <v>280.0</v>
      </c>
      <c r="B629" s="83" t="s">
        <v>14932</v>
      </c>
      <c r="C629" s="194" t="s">
        <v>3661</v>
      </c>
      <c r="D629" s="83"/>
      <c r="E629" s="141" t="s">
        <v>14933</v>
      </c>
      <c r="F629" s="83"/>
      <c r="G629" s="83">
        <v>1000000.0</v>
      </c>
    </row>
    <row r="630" ht="30.0" customHeight="1">
      <c r="A630" s="83">
        <v>281.0</v>
      </c>
      <c r="B630" s="83" t="s">
        <v>14938</v>
      </c>
      <c r="C630" s="194" t="s">
        <v>3661</v>
      </c>
      <c r="D630" s="83"/>
      <c r="E630" s="141" t="s">
        <v>14939</v>
      </c>
      <c r="F630" s="83"/>
      <c r="G630" s="83">
        <v>1000000.0</v>
      </c>
    </row>
    <row r="631" ht="30.0" customHeight="1">
      <c r="A631" s="83">
        <v>282.0</v>
      </c>
      <c r="B631" s="83" t="s">
        <v>14944</v>
      </c>
      <c r="C631" s="194" t="s">
        <v>3661</v>
      </c>
      <c r="D631" s="83"/>
      <c r="E631" s="141" t="s">
        <v>14945</v>
      </c>
      <c r="F631" s="83"/>
      <c r="G631" s="83">
        <v>1000000.0</v>
      </c>
    </row>
    <row r="632" ht="30.0" customHeight="1">
      <c r="A632" s="83">
        <v>283.0</v>
      </c>
      <c r="B632" s="83" t="s">
        <v>14952</v>
      </c>
      <c r="C632" s="194" t="s">
        <v>3672</v>
      </c>
      <c r="D632" s="83"/>
      <c r="E632" s="141" t="s">
        <v>14954</v>
      </c>
      <c r="F632" s="83"/>
      <c r="G632" s="83">
        <v>1000000.0</v>
      </c>
    </row>
    <row r="633">
      <c r="A633" s="83">
        <v>284.0</v>
      </c>
      <c r="B633" s="83" t="s">
        <v>14958</v>
      </c>
      <c r="C633" s="194" t="s">
        <v>3672</v>
      </c>
      <c r="D633" s="83"/>
      <c r="E633" s="141" t="s">
        <v>14961</v>
      </c>
      <c r="F633" s="83"/>
      <c r="G633" s="83">
        <v>1000000.0</v>
      </c>
    </row>
    <row r="634" ht="30.0" customHeight="1">
      <c r="A634" s="83">
        <v>285.0</v>
      </c>
      <c r="B634" s="83" t="s">
        <v>14970</v>
      </c>
      <c r="C634" s="194" t="s">
        <v>3672</v>
      </c>
      <c r="D634" s="83"/>
      <c r="E634" s="141" t="s">
        <v>14971</v>
      </c>
      <c r="F634" s="83"/>
      <c r="G634" s="83">
        <v>1000000.0</v>
      </c>
    </row>
    <row r="635">
      <c r="A635" s="83">
        <v>286.0</v>
      </c>
      <c r="B635" s="83" t="s">
        <v>14976</v>
      </c>
      <c r="C635" s="194" t="s">
        <v>3672</v>
      </c>
      <c r="D635" s="83"/>
      <c r="E635" s="141" t="s">
        <v>14977</v>
      </c>
      <c r="F635" s="83"/>
      <c r="G635" s="83">
        <v>1000000.0</v>
      </c>
    </row>
    <row r="636">
      <c r="A636" s="83">
        <v>287.0</v>
      </c>
      <c r="B636" s="83" t="s">
        <v>14984</v>
      </c>
      <c r="C636" s="194" t="s">
        <v>3672</v>
      </c>
      <c r="D636" s="83"/>
      <c r="E636" s="141" t="s">
        <v>14988</v>
      </c>
      <c r="F636" s="83"/>
      <c r="G636" s="83">
        <v>1000000.0</v>
      </c>
    </row>
    <row r="637" ht="30.0" customHeight="1">
      <c r="A637" s="83">
        <v>288.0</v>
      </c>
      <c r="B637" s="83" t="s">
        <v>14994</v>
      </c>
      <c r="C637" s="194" t="s">
        <v>3672</v>
      </c>
      <c r="D637" s="83"/>
      <c r="E637" s="141" t="s">
        <v>14997</v>
      </c>
      <c r="F637" s="83"/>
      <c r="G637" s="83">
        <v>1000000.0</v>
      </c>
    </row>
    <row r="638" ht="30.0" customHeight="1">
      <c r="A638" s="83">
        <v>289.0</v>
      </c>
      <c r="B638" s="83" t="s">
        <v>14998</v>
      </c>
      <c r="C638" s="194" t="s">
        <v>3672</v>
      </c>
      <c r="D638" s="83"/>
      <c r="E638" s="141" t="s">
        <v>14999</v>
      </c>
      <c r="F638" s="83"/>
      <c r="G638" s="83">
        <v>1000000.0</v>
      </c>
    </row>
    <row r="639" ht="30.0" customHeight="1">
      <c r="A639" s="83">
        <v>290.0</v>
      </c>
      <c r="B639" s="83" t="s">
        <v>15002</v>
      </c>
      <c r="C639" s="194" t="s">
        <v>3147</v>
      </c>
      <c r="D639" s="83"/>
      <c r="E639" s="141" t="s">
        <v>15005</v>
      </c>
      <c r="F639" s="83"/>
      <c r="G639" s="83">
        <v>2000000.0</v>
      </c>
    </row>
    <row r="640" ht="30.0" customHeight="1">
      <c r="A640" s="83">
        <v>291.0</v>
      </c>
      <c r="B640" s="83" t="s">
        <v>15009</v>
      </c>
      <c r="C640" s="194" t="s">
        <v>3151</v>
      </c>
      <c r="D640" s="83"/>
      <c r="E640" s="141" t="s">
        <v>15012</v>
      </c>
      <c r="F640" s="83"/>
      <c r="G640" s="83">
        <v>2000000.0</v>
      </c>
    </row>
    <row r="641">
      <c r="A641" s="83">
        <v>292.0</v>
      </c>
      <c r="B641" s="83" t="s">
        <v>15015</v>
      </c>
      <c r="C641" s="194" t="s">
        <v>3151</v>
      </c>
      <c r="D641" s="83"/>
      <c r="E641" s="141" t="s">
        <v>15018</v>
      </c>
      <c r="F641" s="83"/>
      <c r="G641" s="83">
        <v>2500000.0</v>
      </c>
    </row>
    <row r="642" ht="30.0" customHeight="1">
      <c r="A642" s="83">
        <v>293.0</v>
      </c>
      <c r="B642" s="83" t="s">
        <v>15021</v>
      </c>
      <c r="C642" s="194" t="s">
        <v>3151</v>
      </c>
      <c r="D642" s="83"/>
      <c r="E642" s="141" t="s">
        <v>15022</v>
      </c>
      <c r="F642" s="83"/>
      <c r="G642" s="83">
        <v>2000000.0</v>
      </c>
    </row>
    <row r="643">
      <c r="A643" s="83">
        <v>294.0</v>
      </c>
      <c r="B643" s="83" t="s">
        <v>15024</v>
      </c>
      <c r="C643" s="194" t="s">
        <v>3151</v>
      </c>
      <c r="D643" s="83"/>
      <c r="E643" s="141" t="s">
        <v>15027</v>
      </c>
      <c r="F643" s="83"/>
      <c r="G643" s="83">
        <v>1000000.0</v>
      </c>
    </row>
    <row r="644">
      <c r="A644" s="83">
        <v>295.0</v>
      </c>
      <c r="B644" s="83" t="s">
        <v>15030</v>
      </c>
      <c r="C644" s="194" t="s">
        <v>3171</v>
      </c>
      <c r="D644" s="83"/>
      <c r="E644" s="141" t="s">
        <v>15033</v>
      </c>
      <c r="F644" s="83"/>
      <c r="G644" s="83">
        <v>1500000.0</v>
      </c>
    </row>
    <row r="645" ht="30.0" customHeight="1">
      <c r="A645" s="83">
        <v>296.0</v>
      </c>
      <c r="B645" s="83" t="s">
        <v>15036</v>
      </c>
      <c r="C645" s="194" t="s">
        <v>15038</v>
      </c>
      <c r="D645" s="83"/>
      <c r="E645" s="141" t="s">
        <v>15041</v>
      </c>
      <c r="F645" s="83"/>
      <c r="G645" s="83">
        <v>1000000.0</v>
      </c>
    </row>
    <row r="646" ht="15.75" customHeight="1">
      <c r="A646" s="154">
        <v>297.0</v>
      </c>
      <c r="B646" s="154" t="s">
        <v>15044</v>
      </c>
      <c r="C646" s="388" t="s">
        <v>15038</v>
      </c>
      <c r="D646" s="154"/>
      <c r="E646" s="155" t="s">
        <v>15334</v>
      </c>
      <c r="F646" s="154"/>
      <c r="G646" s="154">
        <v>2000000.0</v>
      </c>
    </row>
    <row r="647" ht="45.75" customHeight="1">
      <c r="A647" s="83">
        <v>298.0</v>
      </c>
      <c r="B647" s="83" t="s">
        <v>15381</v>
      </c>
      <c r="C647" s="194" t="s">
        <v>3728</v>
      </c>
      <c r="D647" s="83"/>
      <c r="E647" s="141" t="s">
        <v>15382</v>
      </c>
      <c r="F647" s="83"/>
      <c r="G647" s="83">
        <v>1000000.0</v>
      </c>
    </row>
    <row r="648" ht="30.0" customHeight="1">
      <c r="A648" s="83">
        <v>299.0</v>
      </c>
      <c r="B648" s="83" t="s">
        <v>15388</v>
      </c>
      <c r="C648" s="194" t="s">
        <v>3728</v>
      </c>
      <c r="D648" s="83"/>
      <c r="E648" s="141" t="s">
        <v>15389</v>
      </c>
      <c r="F648" s="83"/>
      <c r="G648" s="83">
        <v>1000000.0</v>
      </c>
    </row>
    <row r="649" ht="30.0" customHeight="1">
      <c r="A649" s="83">
        <v>300.0</v>
      </c>
      <c r="B649" s="83" t="s">
        <v>15393</v>
      </c>
      <c r="C649" s="194" t="s">
        <v>11831</v>
      </c>
      <c r="D649" s="83"/>
      <c r="E649" s="141" t="s">
        <v>15394</v>
      </c>
      <c r="F649" s="83"/>
      <c r="G649" s="83">
        <v>2000000.0</v>
      </c>
    </row>
    <row r="650">
      <c r="A650" s="83">
        <v>301.0</v>
      </c>
      <c r="B650" s="83" t="s">
        <v>15399</v>
      </c>
      <c r="C650" s="194" t="s">
        <v>3181</v>
      </c>
      <c r="D650" s="83"/>
      <c r="E650" s="141" t="s">
        <v>15400</v>
      </c>
      <c r="F650" s="83"/>
      <c r="G650" s="83">
        <v>2000000.0</v>
      </c>
    </row>
    <row r="651">
      <c r="A651" s="83">
        <v>302.0</v>
      </c>
      <c r="B651" s="83" t="s">
        <v>15403</v>
      </c>
      <c r="C651" s="194" t="s">
        <v>3181</v>
      </c>
      <c r="D651" s="83"/>
      <c r="E651" s="141" t="s">
        <v>15405</v>
      </c>
      <c r="F651" s="83"/>
      <c r="G651" s="83">
        <v>1000000.0</v>
      </c>
    </row>
    <row r="652">
      <c r="A652" s="83">
        <v>303.0</v>
      </c>
      <c r="B652" s="83" t="s">
        <v>15413</v>
      </c>
      <c r="C652" s="194" t="s">
        <v>3187</v>
      </c>
      <c r="D652" s="83"/>
      <c r="E652" s="141" t="s">
        <v>15415</v>
      </c>
      <c r="F652" s="83"/>
      <c r="G652" s="83">
        <v>1000000.0</v>
      </c>
    </row>
    <row r="653">
      <c r="A653" s="83">
        <v>304.0</v>
      </c>
      <c r="B653" s="83" t="s">
        <v>15420</v>
      </c>
      <c r="C653" s="194" t="s">
        <v>3187</v>
      </c>
      <c r="D653" s="83"/>
      <c r="E653" s="141" t="s">
        <v>15422</v>
      </c>
      <c r="F653" s="83"/>
      <c r="G653" s="83">
        <v>1000000.0</v>
      </c>
    </row>
    <row r="654" ht="30.0" customHeight="1">
      <c r="A654" s="83">
        <v>305.0</v>
      </c>
      <c r="B654" s="83" t="s">
        <v>15426</v>
      </c>
      <c r="C654" s="194" t="s">
        <v>3208</v>
      </c>
      <c r="D654" s="83"/>
      <c r="E654" s="141" t="s">
        <v>15430</v>
      </c>
      <c r="F654" s="83"/>
      <c r="G654" s="83">
        <v>1000000.0</v>
      </c>
    </row>
    <row r="655" ht="30.0" customHeight="1">
      <c r="A655" s="83">
        <v>306.0</v>
      </c>
      <c r="B655" s="83" t="s">
        <v>15434</v>
      </c>
      <c r="C655" s="194" t="s">
        <v>15435</v>
      </c>
      <c r="D655" s="83"/>
      <c r="E655" s="141" t="s">
        <v>15436</v>
      </c>
      <c r="F655" s="83"/>
      <c r="G655" s="83">
        <v>1000000.0</v>
      </c>
    </row>
    <row r="656">
      <c r="A656" s="83">
        <v>307.0</v>
      </c>
      <c r="B656" s="83" t="s">
        <v>15444</v>
      </c>
      <c r="C656" s="194" t="s">
        <v>15435</v>
      </c>
      <c r="D656" s="83"/>
      <c r="E656" s="141" t="s">
        <v>15445</v>
      </c>
      <c r="F656" s="83"/>
      <c r="G656" s="83">
        <v>1000000.0</v>
      </c>
    </row>
    <row r="657">
      <c r="A657" s="83">
        <v>308.0</v>
      </c>
      <c r="B657" s="83" t="s">
        <v>15448</v>
      </c>
      <c r="C657" s="194" t="s">
        <v>3213</v>
      </c>
      <c r="D657" s="83"/>
      <c r="E657" s="141" t="s">
        <v>15450</v>
      </c>
      <c r="F657" s="83"/>
      <c r="G657" s="83">
        <v>1500000.0</v>
      </c>
    </row>
    <row r="658">
      <c r="A658" s="83">
        <v>309.0</v>
      </c>
      <c r="B658" s="83" t="s">
        <v>15454</v>
      </c>
      <c r="C658" s="194" t="s">
        <v>3225</v>
      </c>
      <c r="D658" s="83"/>
      <c r="E658" s="141" t="s">
        <v>15455</v>
      </c>
      <c r="F658" s="83"/>
      <c r="G658" s="83">
        <v>1000000.0</v>
      </c>
    </row>
    <row r="659">
      <c r="A659" s="83">
        <v>310.0</v>
      </c>
      <c r="B659" s="83" t="s">
        <v>15458</v>
      </c>
      <c r="C659" s="194">
        <v>68.0</v>
      </c>
      <c r="D659" s="83"/>
      <c r="E659" s="141" t="s">
        <v>15461</v>
      </c>
      <c r="F659" s="83"/>
      <c r="G659" s="83">
        <v>2000000.0</v>
      </c>
    </row>
    <row r="660">
      <c r="A660" s="83">
        <v>311.0</v>
      </c>
      <c r="B660" s="83" t="s">
        <v>15466</v>
      </c>
      <c r="C660" s="194">
        <v>68.0</v>
      </c>
      <c r="D660" s="83"/>
      <c r="E660" s="141" t="s">
        <v>15468</v>
      </c>
      <c r="F660" s="83"/>
      <c r="G660" s="83">
        <v>1.3E7</v>
      </c>
    </row>
    <row r="661">
      <c r="A661" s="83">
        <v>312.0</v>
      </c>
      <c r="B661" s="83" t="s">
        <v>15471</v>
      </c>
      <c r="C661" s="194" t="s">
        <v>15472</v>
      </c>
      <c r="D661" s="83"/>
      <c r="E661" s="141" t="s">
        <v>15475</v>
      </c>
      <c r="F661" s="83"/>
      <c r="G661" s="83">
        <v>1000000.0</v>
      </c>
    </row>
    <row r="662">
      <c r="A662" s="83">
        <v>313.0</v>
      </c>
      <c r="B662" s="83" t="s">
        <v>15480</v>
      </c>
      <c r="C662" s="194" t="s">
        <v>15472</v>
      </c>
      <c r="D662" s="83"/>
      <c r="E662" s="141" t="s">
        <v>15482</v>
      </c>
      <c r="F662" s="83"/>
      <c r="G662" s="83">
        <v>1000000.0</v>
      </c>
    </row>
    <row r="663">
      <c r="A663" s="83">
        <v>314.0</v>
      </c>
      <c r="B663" s="83" t="s">
        <v>15487</v>
      </c>
      <c r="C663" s="194" t="s">
        <v>15472</v>
      </c>
      <c r="D663" s="83"/>
      <c r="E663" s="141" t="s">
        <v>15490</v>
      </c>
      <c r="F663" s="83"/>
      <c r="G663" s="83">
        <v>1000000.0</v>
      </c>
    </row>
    <row r="664">
      <c r="A664" s="83">
        <v>315.0</v>
      </c>
      <c r="B664" s="83" t="s">
        <v>15495</v>
      </c>
      <c r="C664" s="194" t="s">
        <v>15472</v>
      </c>
      <c r="D664" s="83"/>
      <c r="E664" s="141" t="s">
        <v>15497</v>
      </c>
      <c r="F664" s="83"/>
      <c r="G664" s="83">
        <v>1000000.0</v>
      </c>
    </row>
    <row r="665">
      <c r="A665" s="83">
        <v>316.0</v>
      </c>
      <c r="B665" s="83" t="s">
        <v>15502</v>
      </c>
      <c r="C665" s="194" t="s">
        <v>3300</v>
      </c>
      <c r="D665" s="83"/>
      <c r="E665" s="141" t="s">
        <v>15505</v>
      </c>
      <c r="F665" s="83"/>
      <c r="G665" s="83">
        <v>1000000.0</v>
      </c>
    </row>
    <row r="666">
      <c r="A666" s="83">
        <v>317.0</v>
      </c>
      <c r="B666" s="83" t="s">
        <v>15508</v>
      </c>
      <c r="C666" s="194" t="s">
        <v>3300</v>
      </c>
      <c r="D666" s="83"/>
      <c r="E666" s="141" t="s">
        <v>15511</v>
      </c>
      <c r="F666" s="83"/>
      <c r="G666" s="83">
        <v>1000000.0</v>
      </c>
    </row>
    <row r="667">
      <c r="A667" s="83">
        <v>318.0</v>
      </c>
      <c r="B667" s="83" t="s">
        <v>15515</v>
      </c>
      <c r="C667" s="194" t="s">
        <v>3300</v>
      </c>
      <c r="D667" s="83"/>
      <c r="E667" s="141" t="s">
        <v>15517</v>
      </c>
      <c r="F667" s="83"/>
      <c r="G667" s="83">
        <v>1000000.0</v>
      </c>
    </row>
    <row r="668">
      <c r="A668" s="83">
        <v>319.0</v>
      </c>
      <c r="B668" s="83" t="s">
        <v>15520</v>
      </c>
      <c r="C668" s="194" t="s">
        <v>3300</v>
      </c>
      <c r="D668" s="83"/>
      <c r="E668" s="141" t="s">
        <v>15523</v>
      </c>
      <c r="F668" s="83"/>
      <c r="G668" s="83">
        <v>1000000.0</v>
      </c>
    </row>
    <row r="669" ht="30.0" customHeight="1">
      <c r="A669" s="83">
        <v>320.0</v>
      </c>
      <c r="B669" s="83" t="s">
        <v>15528</v>
      </c>
      <c r="C669" s="194" t="s">
        <v>3313</v>
      </c>
      <c r="D669" s="83"/>
      <c r="E669" s="141" t="s">
        <v>15530</v>
      </c>
      <c r="F669" s="83"/>
      <c r="G669" s="83">
        <v>1000000.0</v>
      </c>
    </row>
    <row r="670">
      <c r="A670" s="83">
        <v>321.0</v>
      </c>
      <c r="B670" s="83" t="s">
        <v>15536</v>
      </c>
      <c r="C670" s="194" t="s">
        <v>3332</v>
      </c>
      <c r="D670" s="83"/>
      <c r="E670" s="141" t="s">
        <v>15538</v>
      </c>
      <c r="F670" s="83"/>
      <c r="G670" s="83">
        <v>1000000.0</v>
      </c>
    </row>
    <row r="671">
      <c r="A671" s="83">
        <v>322.0</v>
      </c>
      <c r="B671" s="83" t="s">
        <v>15542</v>
      </c>
      <c r="C671" s="194" t="s">
        <v>3332</v>
      </c>
      <c r="D671" s="83"/>
      <c r="E671" s="141" t="s">
        <v>15544</v>
      </c>
      <c r="F671" s="83"/>
      <c r="G671" s="83">
        <v>1000000.0</v>
      </c>
    </row>
    <row r="672">
      <c r="A672" s="83">
        <v>323.0</v>
      </c>
      <c r="B672" s="83" t="s">
        <v>15548</v>
      </c>
      <c r="C672" s="194" t="s">
        <v>3341</v>
      </c>
      <c r="D672" s="83"/>
      <c r="E672" s="141" t="s">
        <v>15549</v>
      </c>
      <c r="F672" s="83"/>
      <c r="G672" s="83">
        <v>1000000.0</v>
      </c>
    </row>
    <row r="673">
      <c r="A673" s="83">
        <v>324.0</v>
      </c>
      <c r="B673" s="83" t="s">
        <v>15555</v>
      </c>
      <c r="C673" s="194" t="s">
        <v>3341</v>
      </c>
      <c r="D673" s="83"/>
      <c r="E673" s="141" t="s">
        <v>15557</v>
      </c>
      <c r="F673" s="83"/>
      <c r="G673" s="83">
        <v>1000000.0</v>
      </c>
    </row>
    <row r="674">
      <c r="A674" s="83">
        <v>325.0</v>
      </c>
      <c r="B674" s="83" t="s">
        <v>15561</v>
      </c>
      <c r="C674" s="194" t="s">
        <v>3341</v>
      </c>
      <c r="D674" s="83"/>
      <c r="E674" s="141" t="s">
        <v>15563</v>
      </c>
      <c r="F674" s="83"/>
      <c r="G674" s="83">
        <v>1000000.0</v>
      </c>
    </row>
    <row r="675">
      <c r="A675" s="83">
        <v>326.0</v>
      </c>
      <c r="B675" s="83" t="s">
        <v>15567</v>
      </c>
      <c r="C675" s="194" t="s">
        <v>3341</v>
      </c>
      <c r="D675" s="83"/>
      <c r="E675" s="141" t="s">
        <v>15568</v>
      </c>
      <c r="F675" s="83"/>
      <c r="G675" s="83">
        <v>1000000.0</v>
      </c>
    </row>
    <row r="676">
      <c r="A676" s="83">
        <v>327.0</v>
      </c>
      <c r="B676" s="83" t="s">
        <v>15573</v>
      </c>
      <c r="C676" s="194" t="s">
        <v>3341</v>
      </c>
      <c r="D676" s="83"/>
      <c r="E676" s="141" t="s">
        <v>15574</v>
      </c>
      <c r="F676" s="83"/>
      <c r="G676" s="83">
        <v>1000000.0</v>
      </c>
    </row>
    <row r="677" ht="30.0" customHeight="1">
      <c r="A677" s="83">
        <v>328.0</v>
      </c>
      <c r="B677" s="83" t="s">
        <v>15578</v>
      </c>
      <c r="C677" s="194">
        <v>73.0</v>
      </c>
      <c r="D677" s="83"/>
      <c r="E677" s="141" t="s">
        <v>15580</v>
      </c>
      <c r="F677" s="83"/>
      <c r="G677" s="83">
        <v>4000000.0</v>
      </c>
    </row>
    <row r="678" ht="30.0" customHeight="1">
      <c r="A678" s="83">
        <v>329.0</v>
      </c>
      <c r="B678" s="83" t="s">
        <v>15589</v>
      </c>
      <c r="C678" s="194">
        <v>73.0</v>
      </c>
      <c r="D678" s="83"/>
      <c r="E678" s="141" t="s">
        <v>15590</v>
      </c>
      <c r="F678" s="83"/>
      <c r="G678" s="83">
        <v>4000000.0</v>
      </c>
    </row>
    <row r="679" ht="30.0" customHeight="1">
      <c r="A679" s="83">
        <v>330.0</v>
      </c>
      <c r="B679" s="83" t="s">
        <v>15596</v>
      </c>
      <c r="C679" s="194">
        <v>73.0</v>
      </c>
      <c r="D679" s="83"/>
      <c r="E679" s="141" t="s">
        <v>15601</v>
      </c>
      <c r="F679" s="83"/>
      <c r="G679" s="83">
        <v>2000000.0</v>
      </c>
    </row>
    <row r="680">
      <c r="A680" s="83">
        <v>331.0</v>
      </c>
      <c r="B680" s="83" t="s">
        <v>15818</v>
      </c>
      <c r="C680" s="194" t="s">
        <v>3765</v>
      </c>
      <c r="D680" s="83"/>
      <c r="E680" s="141" t="s">
        <v>15821</v>
      </c>
      <c r="F680" s="83"/>
      <c r="G680" s="83">
        <v>1000000.0</v>
      </c>
    </row>
    <row r="681">
      <c r="A681" s="83">
        <v>332.0</v>
      </c>
      <c r="B681" s="83" t="s">
        <v>16040</v>
      </c>
      <c r="C681" s="194" t="s">
        <v>3765</v>
      </c>
      <c r="D681" s="83"/>
      <c r="E681" s="141" t="s">
        <v>16043</v>
      </c>
      <c r="F681" s="83"/>
      <c r="G681" s="83">
        <v>1000000.0</v>
      </c>
    </row>
    <row r="682" ht="30.0" customHeight="1">
      <c r="A682" s="83">
        <v>333.0</v>
      </c>
      <c r="B682" s="83" t="s">
        <v>16050</v>
      </c>
      <c r="C682" s="194" t="s">
        <v>3765</v>
      </c>
      <c r="D682" s="83"/>
      <c r="E682" s="141" t="s">
        <v>16052</v>
      </c>
      <c r="F682" s="83"/>
      <c r="G682" s="83">
        <v>1000000.0</v>
      </c>
    </row>
    <row r="683">
      <c r="A683" s="83">
        <v>334.0</v>
      </c>
      <c r="B683" s="83" t="s">
        <v>16057</v>
      </c>
      <c r="C683" s="194" t="s">
        <v>3765</v>
      </c>
      <c r="D683" s="83"/>
      <c r="E683" s="141" t="s">
        <v>16059</v>
      </c>
      <c r="F683" s="83"/>
      <c r="G683" s="83">
        <v>1000000.0</v>
      </c>
    </row>
    <row r="684">
      <c r="A684" s="83">
        <v>335.0</v>
      </c>
      <c r="B684" s="83" t="s">
        <v>16063</v>
      </c>
      <c r="C684" s="194" t="s">
        <v>3765</v>
      </c>
      <c r="D684" s="83"/>
      <c r="E684" s="141" t="s">
        <v>16066</v>
      </c>
      <c r="F684" s="83"/>
      <c r="G684" s="83">
        <v>1000000.0</v>
      </c>
    </row>
    <row r="685">
      <c r="A685" s="83">
        <v>336.0</v>
      </c>
      <c r="B685" s="83" t="s">
        <v>16073</v>
      </c>
      <c r="C685" s="194" t="s">
        <v>3765</v>
      </c>
      <c r="D685" s="83"/>
      <c r="E685" s="141" t="s">
        <v>16076</v>
      </c>
      <c r="F685" s="83"/>
      <c r="G685" s="83">
        <v>1000000.0</v>
      </c>
    </row>
    <row r="686" ht="30.0" customHeight="1">
      <c r="A686" s="83">
        <v>337.0</v>
      </c>
      <c r="B686" s="83" t="s">
        <v>16080</v>
      </c>
      <c r="C686" s="194" t="s">
        <v>3765</v>
      </c>
      <c r="D686" s="83"/>
      <c r="E686" s="141" t="s">
        <v>16086</v>
      </c>
      <c r="F686" s="83"/>
      <c r="G686" s="83">
        <v>1000000.0</v>
      </c>
    </row>
    <row r="687" ht="30.0" customHeight="1">
      <c r="A687" s="83">
        <v>338.0</v>
      </c>
      <c r="B687" s="83" t="s">
        <v>16094</v>
      </c>
      <c r="C687" s="194" t="s">
        <v>3765</v>
      </c>
      <c r="D687" s="83"/>
      <c r="E687" s="141" t="s">
        <v>16096</v>
      </c>
      <c r="F687" s="83"/>
      <c r="G687" s="83">
        <v>1000000.0</v>
      </c>
    </row>
    <row r="688">
      <c r="A688" s="83">
        <v>339.0</v>
      </c>
      <c r="B688" s="83" t="s">
        <v>16102</v>
      </c>
      <c r="C688" s="194" t="s">
        <v>12391</v>
      </c>
      <c r="D688" s="83"/>
      <c r="E688" s="141" t="s">
        <v>16104</v>
      </c>
      <c r="F688" s="83"/>
      <c r="G688" s="83">
        <v>1000000.0</v>
      </c>
    </row>
    <row r="689">
      <c r="A689" s="83">
        <v>340.0</v>
      </c>
      <c r="B689" s="83" t="s">
        <v>16111</v>
      </c>
      <c r="C689" s="194" t="s">
        <v>3800</v>
      </c>
      <c r="D689" s="83"/>
      <c r="E689" s="141" t="s">
        <v>16114</v>
      </c>
      <c r="F689" s="83"/>
      <c r="G689" s="83">
        <v>1000000.0</v>
      </c>
    </row>
    <row r="690">
      <c r="A690" s="83">
        <v>341.0</v>
      </c>
      <c r="B690" s="83" t="s">
        <v>16119</v>
      </c>
      <c r="C690" s="194" t="s">
        <v>3800</v>
      </c>
      <c r="D690" s="83"/>
      <c r="E690" s="141" t="s">
        <v>16122</v>
      </c>
      <c r="F690" s="83"/>
      <c r="G690" s="83">
        <v>1000000.0</v>
      </c>
    </row>
    <row r="691">
      <c r="A691" s="83">
        <v>342.0</v>
      </c>
      <c r="B691" s="83" t="s">
        <v>16129</v>
      </c>
      <c r="C691" s="194" t="s">
        <v>12440</v>
      </c>
      <c r="D691" s="83"/>
      <c r="E691" s="141" t="s">
        <v>16130</v>
      </c>
      <c r="F691" s="83"/>
      <c r="G691" s="83">
        <v>1000000.0</v>
      </c>
    </row>
    <row r="692">
      <c r="A692" s="83">
        <v>343.0</v>
      </c>
      <c r="B692" s="83" t="s">
        <v>16138</v>
      </c>
      <c r="C692" s="194">
        <v>58.0</v>
      </c>
      <c r="D692" s="83"/>
      <c r="E692" s="141" t="s">
        <v>16139</v>
      </c>
      <c r="F692" s="83"/>
      <c r="G692" s="83">
        <v>1000000.0</v>
      </c>
    </row>
    <row r="693" ht="30.0" customHeight="1">
      <c r="A693" s="83">
        <v>344.0</v>
      </c>
      <c r="B693" s="83" t="s">
        <v>16144</v>
      </c>
      <c r="C693" s="194"/>
      <c r="D693" s="83"/>
      <c r="E693" s="141" t="s">
        <v>16145</v>
      </c>
      <c r="F693" s="83"/>
      <c r="G693" s="83">
        <v>500000.0</v>
      </c>
    </row>
    <row r="694">
      <c r="A694" s="83">
        <v>345.0</v>
      </c>
      <c r="B694" s="83" t="s">
        <v>16153</v>
      </c>
      <c r="C694" s="194">
        <v>51.0</v>
      </c>
      <c r="D694" s="83"/>
      <c r="E694" s="141" t="s">
        <v>16155</v>
      </c>
      <c r="F694" s="83"/>
      <c r="G694" s="83">
        <v>1000000.0</v>
      </c>
    </row>
    <row r="695">
      <c r="A695" s="83">
        <v>346.0</v>
      </c>
      <c r="B695" s="83" t="s">
        <v>16160</v>
      </c>
      <c r="C695" s="194">
        <v>1.0</v>
      </c>
      <c r="D695" s="83"/>
      <c r="E695" s="141" t="s">
        <v>16161</v>
      </c>
      <c r="F695" s="83"/>
      <c r="G695" s="83">
        <v>1.0E7</v>
      </c>
    </row>
    <row r="696">
      <c r="A696" s="83"/>
      <c r="B696" s="83"/>
      <c r="C696" s="194"/>
      <c r="D696" s="83"/>
      <c r="E696" s="141"/>
      <c r="F696" s="83"/>
      <c r="G696" s="83"/>
    </row>
    <row r="697">
      <c r="A697" s="83"/>
      <c r="B697" s="83"/>
      <c r="C697" s="194"/>
      <c r="D697" s="83"/>
      <c r="E697" s="141" t="s">
        <v>16170</v>
      </c>
      <c r="F697" s="83"/>
      <c r="G697" s="83">
        <v>5.075E8</v>
      </c>
    </row>
    <row r="698" ht="15.75" customHeight="1">
      <c r="A698" s="154"/>
      <c r="B698" s="154"/>
      <c r="C698" s="388"/>
      <c r="D698" s="154"/>
      <c r="E698" s="155"/>
      <c r="F698" s="154"/>
      <c r="G698" s="154"/>
    </row>
    <row r="699" ht="15.75" customHeight="1">
      <c r="A699" s="83"/>
      <c r="B699" s="83"/>
      <c r="C699" s="194"/>
      <c r="D699" s="83"/>
      <c r="E699" s="141" t="s">
        <v>16183</v>
      </c>
      <c r="F699" s="83"/>
      <c r="G699" s="83"/>
    </row>
    <row r="700">
      <c r="A700" s="83"/>
      <c r="B700" s="83"/>
      <c r="C700" s="194"/>
      <c r="D700" s="83"/>
      <c r="E700" s="141" t="s">
        <v>16191</v>
      </c>
      <c r="F700" s="83"/>
      <c r="G700" s="83"/>
    </row>
    <row r="701">
      <c r="A701" s="83"/>
      <c r="B701" s="83" t="s">
        <v>16198</v>
      </c>
      <c r="C701" s="194"/>
      <c r="D701" s="83"/>
      <c r="E701" s="141" t="s">
        <v>5964</v>
      </c>
      <c r="F701" s="83"/>
      <c r="G701" s="83"/>
    </row>
    <row r="702" ht="30.0" customHeight="1">
      <c r="A702" s="83">
        <v>1.0</v>
      </c>
      <c r="B702" s="83" t="s">
        <v>16205</v>
      </c>
      <c r="C702" s="194">
        <v>30.0</v>
      </c>
      <c r="D702" s="83"/>
      <c r="E702" s="141" t="s">
        <v>16212</v>
      </c>
      <c r="F702" s="83">
        <v>2.0E7</v>
      </c>
      <c r="G702" s="83">
        <v>1800000.0</v>
      </c>
    </row>
    <row r="703">
      <c r="A703" s="83">
        <v>2.0</v>
      </c>
      <c r="B703" s="83" t="s">
        <v>16217</v>
      </c>
      <c r="C703" s="194">
        <v>76.0</v>
      </c>
      <c r="D703" s="83"/>
      <c r="E703" s="141" t="s">
        <v>16220</v>
      </c>
      <c r="F703" s="83">
        <v>3.0E7</v>
      </c>
      <c r="G703" s="83">
        <v>2160000.0</v>
      </c>
    </row>
    <row r="704">
      <c r="A704" s="83">
        <v>3.0</v>
      </c>
      <c r="B704" s="83" t="s">
        <v>16226</v>
      </c>
      <c r="C704" s="194">
        <v>62.0</v>
      </c>
      <c r="D704" s="83"/>
      <c r="E704" s="141" t="s">
        <v>16227</v>
      </c>
      <c r="F704" s="83">
        <v>4.0E7</v>
      </c>
      <c r="G704" s="83">
        <v>2160000.0</v>
      </c>
    </row>
    <row r="705" ht="30.0" customHeight="1">
      <c r="A705" s="83">
        <v>4.0</v>
      </c>
      <c r="B705" s="83" t="s">
        <v>16230</v>
      </c>
      <c r="C705" s="194">
        <v>54.0</v>
      </c>
      <c r="D705" s="83"/>
      <c r="E705" s="141" t="s">
        <v>16233</v>
      </c>
      <c r="F705" s="83">
        <v>2.5E7</v>
      </c>
      <c r="G705" s="83">
        <v>2160000.0</v>
      </c>
    </row>
    <row r="706" ht="30.0" customHeight="1">
      <c r="A706" s="83">
        <v>5.0</v>
      </c>
      <c r="B706" s="83" t="s">
        <v>16234</v>
      </c>
      <c r="C706" s="194">
        <v>54.0</v>
      </c>
      <c r="D706" s="83"/>
      <c r="E706" s="141" t="s">
        <v>16235</v>
      </c>
      <c r="F706" s="83">
        <v>1.25E7</v>
      </c>
      <c r="G706" s="83">
        <v>2160000.0</v>
      </c>
    </row>
    <row r="707">
      <c r="A707" s="83"/>
      <c r="B707" s="83"/>
      <c r="C707" s="194"/>
      <c r="D707" s="83"/>
      <c r="E707" s="141"/>
      <c r="F707" s="83"/>
      <c r="G707" s="83"/>
    </row>
    <row r="708">
      <c r="A708" s="83"/>
      <c r="B708" s="83"/>
      <c r="C708" s="194"/>
      <c r="D708" s="83"/>
      <c r="E708" s="141" t="s">
        <v>16238</v>
      </c>
      <c r="F708" s="83">
        <v>1.275E8</v>
      </c>
      <c r="G708" s="83">
        <v>1.044E7</v>
      </c>
    </row>
    <row r="709">
      <c r="A709" s="83"/>
      <c r="B709" s="83"/>
      <c r="C709" s="194"/>
      <c r="D709" s="83"/>
      <c r="E709" s="141"/>
      <c r="F709" s="83"/>
      <c r="G709" s="83"/>
    </row>
    <row r="710">
      <c r="A710" s="83"/>
      <c r="B710" s="83"/>
      <c r="C710" s="194"/>
      <c r="D710" s="83"/>
      <c r="E710" s="141" t="s">
        <v>16242</v>
      </c>
      <c r="F710" s="83"/>
      <c r="G710" s="83"/>
    </row>
    <row r="711">
      <c r="A711" s="83"/>
      <c r="B711" s="83" t="s">
        <v>16243</v>
      </c>
      <c r="C711" s="194"/>
      <c r="D711" s="83"/>
      <c r="E711" s="141" t="s">
        <v>16244</v>
      </c>
      <c r="F711" s="83"/>
      <c r="G711" s="83"/>
    </row>
    <row r="712">
      <c r="A712" s="83">
        <v>1.0</v>
      </c>
      <c r="B712" s="83" t="s">
        <v>16245</v>
      </c>
      <c r="C712" s="194" t="s">
        <v>2681</v>
      </c>
      <c r="D712" s="83"/>
      <c r="E712" s="141" t="s">
        <v>16247</v>
      </c>
      <c r="F712" s="83"/>
      <c r="G712" s="83">
        <v>1000000.0</v>
      </c>
    </row>
    <row r="713">
      <c r="A713" s="83">
        <v>2.0</v>
      </c>
      <c r="B713" s="83" t="s">
        <v>16249</v>
      </c>
      <c r="C713" s="194" t="s">
        <v>2681</v>
      </c>
      <c r="D713" s="83"/>
      <c r="E713" s="141" t="s">
        <v>16250</v>
      </c>
      <c r="F713" s="83"/>
      <c r="G713" s="83">
        <v>1000000.0</v>
      </c>
    </row>
    <row r="714">
      <c r="A714" s="83">
        <v>3.0</v>
      </c>
      <c r="B714" s="83" t="s">
        <v>16253</v>
      </c>
      <c r="C714" s="194" t="s">
        <v>2681</v>
      </c>
      <c r="D714" s="83"/>
      <c r="E714" s="141" t="s">
        <v>16254</v>
      </c>
      <c r="F714" s="83"/>
      <c r="G714" s="83">
        <v>1000000.0</v>
      </c>
    </row>
    <row r="715">
      <c r="A715" s="83">
        <v>4.0</v>
      </c>
      <c r="B715" s="83" t="s">
        <v>16255</v>
      </c>
      <c r="C715" s="194" t="s">
        <v>5279</v>
      </c>
      <c r="D715" s="83"/>
      <c r="E715" s="141" t="s">
        <v>16256</v>
      </c>
      <c r="F715" s="83"/>
      <c r="G715" s="83">
        <v>2500000.0</v>
      </c>
    </row>
    <row r="716">
      <c r="A716" s="83">
        <v>5.0</v>
      </c>
      <c r="B716" s="83" t="s">
        <v>16259</v>
      </c>
      <c r="C716" s="194" t="s">
        <v>5790</v>
      </c>
      <c r="D716" s="83"/>
      <c r="E716" s="141" t="s">
        <v>16260</v>
      </c>
      <c r="F716" s="83"/>
      <c r="G716" s="83">
        <v>2500000.0</v>
      </c>
    </row>
    <row r="717">
      <c r="A717" s="83">
        <v>6.0</v>
      </c>
      <c r="B717" s="83" t="s">
        <v>16265</v>
      </c>
      <c r="C717" s="194" t="s">
        <v>5790</v>
      </c>
      <c r="D717" s="83"/>
      <c r="E717" s="141" t="s">
        <v>16266</v>
      </c>
      <c r="F717" s="83"/>
      <c r="G717" s="83">
        <v>2000000.0</v>
      </c>
    </row>
    <row r="718">
      <c r="A718" s="83">
        <v>7.0</v>
      </c>
      <c r="B718" s="83" t="s">
        <v>16267</v>
      </c>
      <c r="C718" s="194" t="s">
        <v>5790</v>
      </c>
      <c r="D718" s="83"/>
      <c r="E718" s="141" t="s">
        <v>16268</v>
      </c>
      <c r="F718" s="83"/>
      <c r="G718" s="83">
        <v>2000000.0</v>
      </c>
    </row>
    <row r="719">
      <c r="A719" s="83">
        <v>8.0</v>
      </c>
      <c r="B719" s="83" t="s">
        <v>16270</v>
      </c>
      <c r="C719" s="194" t="s">
        <v>2688</v>
      </c>
      <c r="D719" s="83"/>
      <c r="E719" s="141" t="s">
        <v>16271</v>
      </c>
      <c r="F719" s="83"/>
      <c r="G719" s="83">
        <v>1000000.0</v>
      </c>
    </row>
    <row r="720">
      <c r="A720" s="83">
        <v>9.0</v>
      </c>
      <c r="B720" s="83" t="s">
        <v>16273</v>
      </c>
      <c r="C720" s="194" t="s">
        <v>2688</v>
      </c>
      <c r="D720" s="83"/>
      <c r="E720" s="141" t="s">
        <v>16274</v>
      </c>
      <c r="F720" s="83"/>
      <c r="G720" s="83">
        <v>1000000.0</v>
      </c>
    </row>
    <row r="721">
      <c r="A721" s="83">
        <v>10.0</v>
      </c>
      <c r="B721" s="83" t="s">
        <v>16276</v>
      </c>
      <c r="C721" s="194" t="s">
        <v>2688</v>
      </c>
      <c r="D721" s="83"/>
      <c r="E721" s="141" t="s">
        <v>16278</v>
      </c>
      <c r="F721" s="83"/>
      <c r="G721" s="83">
        <v>1000000.0</v>
      </c>
    </row>
    <row r="722">
      <c r="A722" s="83">
        <v>11.0</v>
      </c>
      <c r="B722" s="83" t="s">
        <v>16279</v>
      </c>
      <c r="C722" s="194" t="s">
        <v>2688</v>
      </c>
      <c r="D722" s="83"/>
      <c r="E722" s="141" t="s">
        <v>16280</v>
      </c>
      <c r="F722" s="83"/>
      <c r="G722" s="83">
        <v>1000000.0</v>
      </c>
    </row>
    <row r="723">
      <c r="A723" s="83">
        <v>12.0</v>
      </c>
      <c r="B723" s="83" t="s">
        <v>16285</v>
      </c>
      <c r="C723" s="194" t="s">
        <v>2688</v>
      </c>
      <c r="D723" s="83"/>
      <c r="E723" s="141" t="s">
        <v>16286</v>
      </c>
      <c r="F723" s="83"/>
      <c r="G723" s="83">
        <v>2000000.0</v>
      </c>
    </row>
    <row r="724">
      <c r="A724" s="83">
        <v>13.0</v>
      </c>
      <c r="B724" s="83" t="s">
        <v>16289</v>
      </c>
      <c r="C724" s="194" t="s">
        <v>2691</v>
      </c>
      <c r="D724" s="83"/>
      <c r="E724" s="141" t="s">
        <v>16290</v>
      </c>
      <c r="F724" s="83"/>
      <c r="G724" s="83">
        <v>1000000.0</v>
      </c>
    </row>
    <row r="725">
      <c r="A725" s="83">
        <v>14.0</v>
      </c>
      <c r="B725" s="83" t="s">
        <v>16291</v>
      </c>
      <c r="C725" s="194" t="s">
        <v>2691</v>
      </c>
      <c r="D725" s="83"/>
      <c r="E725" s="141" t="s">
        <v>16292</v>
      </c>
      <c r="F725" s="83"/>
      <c r="G725" s="83">
        <v>1000000.0</v>
      </c>
    </row>
    <row r="726" ht="30.0" customHeight="1">
      <c r="A726" s="83">
        <v>15.0</v>
      </c>
      <c r="B726" s="83" t="s">
        <v>16294</v>
      </c>
      <c r="C726" s="194" t="s">
        <v>2691</v>
      </c>
      <c r="D726" s="83"/>
      <c r="E726" s="141" t="s">
        <v>16295</v>
      </c>
      <c r="F726" s="83"/>
      <c r="G726" s="83">
        <v>1000000.0</v>
      </c>
    </row>
    <row r="727">
      <c r="A727" s="83">
        <v>16.0</v>
      </c>
      <c r="B727" s="83" t="s">
        <v>16299</v>
      </c>
      <c r="C727" s="194" t="s">
        <v>7267</v>
      </c>
      <c r="D727" s="83"/>
      <c r="E727" s="141" t="s">
        <v>16300</v>
      </c>
      <c r="F727" s="83"/>
      <c r="G727" s="83">
        <v>1000000.0</v>
      </c>
    </row>
    <row r="728">
      <c r="A728" s="83">
        <v>17.0</v>
      </c>
      <c r="B728" s="83" t="s">
        <v>16308</v>
      </c>
      <c r="C728" s="194" t="s">
        <v>7267</v>
      </c>
      <c r="D728" s="83"/>
      <c r="E728" s="141" t="s">
        <v>16309</v>
      </c>
      <c r="F728" s="83"/>
      <c r="G728" s="83">
        <v>1000000.0</v>
      </c>
    </row>
    <row r="729" ht="30.0" customHeight="1">
      <c r="A729" s="83">
        <v>18.0</v>
      </c>
      <c r="B729" s="83" t="s">
        <v>16312</v>
      </c>
      <c r="C729" s="194" t="s">
        <v>2701</v>
      </c>
      <c r="D729" s="83"/>
      <c r="E729" s="141" t="s">
        <v>16315</v>
      </c>
      <c r="F729" s="83"/>
      <c r="G729" s="83">
        <v>1500000.0</v>
      </c>
    </row>
    <row r="730">
      <c r="A730" s="83">
        <v>19.0</v>
      </c>
      <c r="B730" s="83" t="s">
        <v>16316</v>
      </c>
      <c r="C730" s="194" t="s">
        <v>2701</v>
      </c>
      <c r="D730" s="83"/>
      <c r="E730" s="141" t="s">
        <v>16319</v>
      </c>
      <c r="F730" s="83"/>
      <c r="G730" s="83">
        <v>1000000.0</v>
      </c>
    </row>
    <row r="731">
      <c r="A731" s="83">
        <v>20.0</v>
      </c>
      <c r="B731" s="83" t="s">
        <v>16322</v>
      </c>
      <c r="C731" s="194" t="s">
        <v>2701</v>
      </c>
      <c r="D731" s="83"/>
      <c r="E731" s="141" t="s">
        <v>16324</v>
      </c>
      <c r="F731" s="83"/>
      <c r="G731" s="83">
        <v>1000000.0</v>
      </c>
    </row>
    <row r="732" ht="30.0" customHeight="1">
      <c r="A732" s="83">
        <v>21.0</v>
      </c>
      <c r="B732" s="83" t="s">
        <v>16329</v>
      </c>
      <c r="C732" s="194" t="s">
        <v>2708</v>
      </c>
      <c r="D732" s="83"/>
      <c r="E732" s="141" t="s">
        <v>16330</v>
      </c>
      <c r="F732" s="83"/>
      <c r="G732" s="83">
        <v>1000000.0</v>
      </c>
    </row>
    <row r="733" ht="30.0" customHeight="1">
      <c r="A733" s="83">
        <v>22.0</v>
      </c>
      <c r="B733" s="83" t="s">
        <v>16337</v>
      </c>
      <c r="C733" s="194" t="s">
        <v>2708</v>
      </c>
      <c r="D733" s="83"/>
      <c r="E733" s="141" t="s">
        <v>16338</v>
      </c>
      <c r="F733" s="83"/>
      <c r="G733" s="83">
        <v>1000000.0</v>
      </c>
    </row>
    <row r="734" ht="30.0" customHeight="1">
      <c r="A734" s="83">
        <v>23.0</v>
      </c>
      <c r="B734" s="83" t="s">
        <v>16343</v>
      </c>
      <c r="C734" s="194" t="s">
        <v>2708</v>
      </c>
      <c r="D734" s="83"/>
      <c r="E734" s="141" t="s">
        <v>16344</v>
      </c>
      <c r="F734" s="83"/>
      <c r="G734" s="83">
        <v>1000000.0</v>
      </c>
    </row>
    <row r="735" ht="30.0" customHeight="1">
      <c r="A735" s="83">
        <v>24.0</v>
      </c>
      <c r="B735" s="83" t="s">
        <v>16347</v>
      </c>
      <c r="C735" s="194" t="s">
        <v>2708</v>
      </c>
      <c r="D735" s="83"/>
      <c r="E735" s="141" t="s">
        <v>16349</v>
      </c>
      <c r="F735" s="83"/>
      <c r="G735" s="83">
        <v>1000000.0</v>
      </c>
    </row>
    <row r="736">
      <c r="A736" s="83">
        <v>25.0</v>
      </c>
      <c r="B736" s="83" t="s">
        <v>16352</v>
      </c>
      <c r="C736" s="194" t="s">
        <v>7442</v>
      </c>
      <c r="D736" s="83"/>
      <c r="E736" s="141" t="s">
        <v>16353</v>
      </c>
      <c r="F736" s="83"/>
      <c r="G736" s="83">
        <v>1000000.0</v>
      </c>
    </row>
    <row r="737">
      <c r="A737" s="83">
        <v>26.0</v>
      </c>
      <c r="B737" s="83" t="s">
        <v>16356</v>
      </c>
      <c r="C737" s="194" t="s">
        <v>7442</v>
      </c>
      <c r="D737" s="83"/>
      <c r="E737" s="141" t="s">
        <v>16357</v>
      </c>
      <c r="F737" s="83"/>
      <c r="G737" s="83">
        <v>1000000.0</v>
      </c>
    </row>
    <row r="738">
      <c r="A738" s="83">
        <v>27.0</v>
      </c>
      <c r="B738" s="83" t="s">
        <v>16358</v>
      </c>
      <c r="C738" s="194" t="s">
        <v>7442</v>
      </c>
      <c r="D738" s="83"/>
      <c r="E738" s="141" t="s">
        <v>16359</v>
      </c>
      <c r="F738" s="83"/>
      <c r="G738" s="83">
        <v>1000000.0</v>
      </c>
    </row>
    <row r="739">
      <c r="A739" s="83">
        <v>28.0</v>
      </c>
      <c r="B739" s="83" t="s">
        <v>16362</v>
      </c>
      <c r="C739" s="194" t="s">
        <v>7442</v>
      </c>
      <c r="D739" s="83"/>
      <c r="E739" s="141" t="s">
        <v>16363</v>
      </c>
      <c r="F739" s="83"/>
      <c r="G739" s="83">
        <v>1500000.0</v>
      </c>
    </row>
    <row r="740" ht="15.75" customHeight="1">
      <c r="A740" s="154">
        <v>29.0</v>
      </c>
      <c r="B740" s="154" t="s">
        <v>16368</v>
      </c>
      <c r="C740" s="388" t="s">
        <v>7442</v>
      </c>
      <c r="D740" s="154"/>
      <c r="E740" s="155" t="s">
        <v>16369</v>
      </c>
      <c r="F740" s="154"/>
      <c r="G740" s="154">
        <v>1500000.0</v>
      </c>
    </row>
    <row r="741" ht="15.75" customHeight="1">
      <c r="A741" s="83">
        <v>30.0</v>
      </c>
      <c r="B741" s="83" t="s">
        <v>16371</v>
      </c>
      <c r="C741" s="194" t="s">
        <v>12689</v>
      </c>
      <c r="D741" s="83"/>
      <c r="E741" s="141" t="s">
        <v>16372</v>
      </c>
      <c r="F741" s="83"/>
      <c r="G741" s="83">
        <v>500000.0</v>
      </c>
    </row>
    <row r="742">
      <c r="A742" s="83">
        <v>31.0</v>
      </c>
      <c r="B742" s="83" t="s">
        <v>16374</v>
      </c>
      <c r="C742" s="194" t="s">
        <v>12689</v>
      </c>
      <c r="D742" s="83"/>
      <c r="E742" s="141" t="s">
        <v>16376</v>
      </c>
      <c r="F742" s="83"/>
      <c r="G742" s="83">
        <v>500000.0</v>
      </c>
    </row>
    <row r="743">
      <c r="A743" s="83">
        <v>32.0</v>
      </c>
      <c r="B743" s="83" t="s">
        <v>16378</v>
      </c>
      <c r="C743" s="194" t="s">
        <v>12689</v>
      </c>
      <c r="D743" s="83"/>
      <c r="E743" s="141" t="s">
        <v>16379</v>
      </c>
      <c r="F743" s="83"/>
      <c r="G743" s="83">
        <v>500000.0</v>
      </c>
    </row>
    <row r="744">
      <c r="A744" s="83">
        <v>33.0</v>
      </c>
      <c r="B744" s="83" t="s">
        <v>16381</v>
      </c>
      <c r="C744" s="194" t="s">
        <v>12689</v>
      </c>
      <c r="D744" s="83"/>
      <c r="E744" s="141" t="s">
        <v>16383</v>
      </c>
      <c r="F744" s="83"/>
      <c r="G744" s="83">
        <v>500000.0</v>
      </c>
    </row>
    <row r="745">
      <c r="A745" s="83">
        <v>34.0</v>
      </c>
      <c r="B745" s="83" t="s">
        <v>16385</v>
      </c>
      <c r="C745" s="194" t="s">
        <v>12689</v>
      </c>
      <c r="D745" s="83"/>
      <c r="E745" s="141" t="s">
        <v>16386</v>
      </c>
      <c r="F745" s="83"/>
      <c r="G745" s="83">
        <v>500000.0</v>
      </c>
    </row>
    <row r="746">
      <c r="A746" s="83">
        <v>35.0</v>
      </c>
      <c r="B746" s="83" t="s">
        <v>16387</v>
      </c>
      <c r="C746" s="194">
        <v>6.0</v>
      </c>
      <c r="D746" s="83"/>
      <c r="E746" s="141" t="s">
        <v>16388</v>
      </c>
      <c r="F746" s="83"/>
      <c r="G746" s="83">
        <v>500000.0</v>
      </c>
    </row>
    <row r="747">
      <c r="A747" s="83">
        <v>36.0</v>
      </c>
      <c r="B747" s="83" t="s">
        <v>16391</v>
      </c>
      <c r="C747" s="194" t="s">
        <v>12689</v>
      </c>
      <c r="D747" s="83"/>
      <c r="E747" s="141" t="s">
        <v>16392</v>
      </c>
      <c r="F747" s="83"/>
      <c r="G747" s="83">
        <v>500000.0</v>
      </c>
    </row>
    <row r="748">
      <c r="A748" s="83">
        <v>37.0</v>
      </c>
      <c r="B748" s="83" t="s">
        <v>16399</v>
      </c>
      <c r="C748" s="194" t="s">
        <v>12689</v>
      </c>
      <c r="D748" s="83"/>
      <c r="E748" s="141" t="s">
        <v>16400</v>
      </c>
      <c r="F748" s="83"/>
      <c r="G748" s="83">
        <v>500000.0</v>
      </c>
    </row>
    <row r="749">
      <c r="A749" s="83">
        <v>38.0</v>
      </c>
      <c r="B749" s="83" t="s">
        <v>16402</v>
      </c>
      <c r="C749" s="194" t="s">
        <v>12689</v>
      </c>
      <c r="D749" s="83"/>
      <c r="E749" s="141" t="s">
        <v>16403</v>
      </c>
      <c r="F749" s="83"/>
      <c r="G749" s="83">
        <v>500000.0</v>
      </c>
    </row>
    <row r="750">
      <c r="A750" s="83">
        <v>39.0</v>
      </c>
      <c r="B750" s="83" t="s">
        <v>16407</v>
      </c>
      <c r="C750" s="194" t="s">
        <v>12689</v>
      </c>
      <c r="D750" s="83"/>
      <c r="E750" s="141" t="s">
        <v>16408</v>
      </c>
      <c r="F750" s="83"/>
      <c r="G750" s="83">
        <v>500000.0</v>
      </c>
    </row>
    <row r="751">
      <c r="A751" s="83">
        <v>40.0</v>
      </c>
      <c r="B751" s="83" t="s">
        <v>16410</v>
      </c>
      <c r="C751" s="194" t="s">
        <v>12689</v>
      </c>
      <c r="D751" s="83"/>
      <c r="E751" s="141" t="s">
        <v>16411</v>
      </c>
      <c r="F751" s="83"/>
      <c r="G751" s="83">
        <v>1000000.0</v>
      </c>
    </row>
    <row r="752" ht="30.0" customHeight="1">
      <c r="A752" s="83">
        <v>41.0</v>
      </c>
      <c r="B752" s="83" t="s">
        <v>16414</v>
      </c>
      <c r="C752" s="194" t="s">
        <v>3433</v>
      </c>
      <c r="D752" s="83"/>
      <c r="E752" s="141" t="s">
        <v>16415</v>
      </c>
      <c r="F752" s="83"/>
      <c r="G752" s="83">
        <v>1000000.0</v>
      </c>
    </row>
    <row r="753" ht="30.0" customHeight="1">
      <c r="A753" s="83">
        <v>42.0</v>
      </c>
      <c r="B753" s="83" t="s">
        <v>16416</v>
      </c>
      <c r="C753" s="194" t="s">
        <v>3433</v>
      </c>
      <c r="D753" s="83"/>
      <c r="E753" s="141" t="s">
        <v>16417</v>
      </c>
      <c r="F753" s="83"/>
      <c r="G753" s="83">
        <v>1000000.0</v>
      </c>
    </row>
    <row r="754" ht="30.0" customHeight="1">
      <c r="A754" s="83">
        <v>43.0</v>
      </c>
      <c r="B754" s="83" t="s">
        <v>16421</v>
      </c>
      <c r="C754" s="194" t="s">
        <v>3440</v>
      </c>
      <c r="D754" s="83"/>
      <c r="E754" s="141" t="s">
        <v>16423</v>
      </c>
      <c r="F754" s="83"/>
      <c r="G754" s="83">
        <v>2000000.0</v>
      </c>
    </row>
    <row r="755" ht="30.0" customHeight="1">
      <c r="A755" s="83">
        <v>44.0</v>
      </c>
      <c r="B755" s="83" t="s">
        <v>16425</v>
      </c>
      <c r="C755" s="194">
        <v>9.0</v>
      </c>
      <c r="D755" s="83"/>
      <c r="E755" s="141" t="s">
        <v>16427</v>
      </c>
      <c r="F755" s="83"/>
      <c r="G755" s="83">
        <v>3000000.0</v>
      </c>
    </row>
    <row r="756">
      <c r="A756" s="83">
        <v>45.0</v>
      </c>
      <c r="B756" s="83" t="s">
        <v>16428</v>
      </c>
      <c r="C756" s="194">
        <v>9.0</v>
      </c>
      <c r="D756" s="83"/>
      <c r="E756" s="141" t="s">
        <v>16429</v>
      </c>
      <c r="F756" s="83"/>
      <c r="G756" s="83">
        <v>2000000.0</v>
      </c>
    </row>
    <row r="757">
      <c r="A757" s="83">
        <v>46.0</v>
      </c>
      <c r="B757" s="83" t="s">
        <v>16432</v>
      </c>
      <c r="C757" s="194" t="s">
        <v>2723</v>
      </c>
      <c r="D757" s="83"/>
      <c r="E757" s="141" t="s">
        <v>16433</v>
      </c>
      <c r="F757" s="83"/>
      <c r="G757" s="83">
        <v>1000000.0</v>
      </c>
    </row>
    <row r="758">
      <c r="A758" s="83">
        <v>47.0</v>
      </c>
      <c r="B758" s="83" t="s">
        <v>16434</v>
      </c>
      <c r="C758" s="194" t="s">
        <v>2723</v>
      </c>
      <c r="D758" s="83"/>
      <c r="E758" s="141" t="s">
        <v>16435</v>
      </c>
      <c r="F758" s="83"/>
      <c r="G758" s="83">
        <v>1000000.0</v>
      </c>
    </row>
    <row r="759">
      <c r="A759" s="83">
        <v>48.0</v>
      </c>
      <c r="B759" s="83" t="s">
        <v>16436</v>
      </c>
      <c r="C759" s="194" t="s">
        <v>2723</v>
      </c>
      <c r="D759" s="83"/>
      <c r="E759" s="141" t="s">
        <v>16437</v>
      </c>
      <c r="F759" s="83"/>
      <c r="G759" s="83">
        <v>1000000.0</v>
      </c>
    </row>
    <row r="760">
      <c r="A760" s="83">
        <v>49.0</v>
      </c>
      <c r="B760" s="83" t="s">
        <v>16440</v>
      </c>
      <c r="C760" s="194" t="s">
        <v>2723</v>
      </c>
      <c r="D760" s="83"/>
      <c r="E760" s="141" t="s">
        <v>16441</v>
      </c>
      <c r="F760" s="83"/>
      <c r="G760" s="83">
        <v>1000000.0</v>
      </c>
    </row>
    <row r="761">
      <c r="A761" s="83">
        <v>50.0</v>
      </c>
      <c r="B761" s="83" t="s">
        <v>16442</v>
      </c>
      <c r="C761" s="194" t="s">
        <v>2723</v>
      </c>
      <c r="D761" s="83"/>
      <c r="E761" s="141" t="s">
        <v>16443</v>
      </c>
      <c r="F761" s="83"/>
      <c r="G761" s="83">
        <v>1000000.0</v>
      </c>
    </row>
    <row r="762">
      <c r="A762" s="83">
        <v>51.0</v>
      </c>
      <c r="B762" s="83" t="s">
        <v>16444</v>
      </c>
      <c r="C762" s="194" t="s">
        <v>2723</v>
      </c>
      <c r="D762" s="83"/>
      <c r="E762" s="141" t="s">
        <v>16445</v>
      </c>
      <c r="F762" s="83"/>
      <c r="G762" s="83">
        <v>1000000.0</v>
      </c>
    </row>
    <row r="763">
      <c r="A763" s="83">
        <v>52.0</v>
      </c>
      <c r="B763" s="83" t="s">
        <v>16446</v>
      </c>
      <c r="C763" s="194" t="s">
        <v>8035</v>
      </c>
      <c r="D763" s="83"/>
      <c r="E763" s="141" t="s">
        <v>16447</v>
      </c>
      <c r="F763" s="83"/>
      <c r="G763" s="83">
        <v>1000000.0</v>
      </c>
    </row>
    <row r="764">
      <c r="A764" s="83">
        <v>53.0</v>
      </c>
      <c r="B764" s="83" t="s">
        <v>16448</v>
      </c>
      <c r="C764" s="194" t="s">
        <v>8035</v>
      </c>
      <c r="D764" s="83"/>
      <c r="E764" s="141" t="s">
        <v>16449</v>
      </c>
      <c r="F764" s="83"/>
      <c r="G764" s="83">
        <v>1000000.0</v>
      </c>
    </row>
    <row r="765">
      <c r="A765" s="83">
        <v>54.0</v>
      </c>
      <c r="B765" s="83" t="s">
        <v>16450</v>
      </c>
      <c r="C765" s="194" t="s">
        <v>3452</v>
      </c>
      <c r="D765" s="83"/>
      <c r="E765" s="141" t="s">
        <v>16451</v>
      </c>
      <c r="F765" s="83"/>
      <c r="G765" s="83">
        <v>1000000.0</v>
      </c>
    </row>
    <row r="766">
      <c r="A766" s="83">
        <v>55.0</v>
      </c>
      <c r="B766" s="83" t="s">
        <v>16454</v>
      </c>
      <c r="C766" s="194" t="s">
        <v>2735</v>
      </c>
      <c r="D766" s="83"/>
      <c r="E766" s="141" t="s">
        <v>16455</v>
      </c>
      <c r="F766" s="83"/>
      <c r="G766" s="83">
        <v>1000000.0</v>
      </c>
    </row>
    <row r="767">
      <c r="A767" s="83">
        <v>56.0</v>
      </c>
      <c r="B767" s="83" t="s">
        <v>16456</v>
      </c>
      <c r="C767" s="194" t="s">
        <v>2740</v>
      </c>
      <c r="D767" s="83"/>
      <c r="E767" s="141" t="s">
        <v>16457</v>
      </c>
      <c r="F767" s="83"/>
      <c r="G767" s="83">
        <v>1000000.0</v>
      </c>
    </row>
    <row r="768">
      <c r="A768" s="83">
        <v>57.0</v>
      </c>
      <c r="B768" s="83" t="s">
        <v>16462</v>
      </c>
      <c r="C768" s="194" t="s">
        <v>2740</v>
      </c>
      <c r="D768" s="83"/>
      <c r="E768" s="141" t="s">
        <v>16463</v>
      </c>
      <c r="F768" s="83"/>
      <c r="G768" s="83">
        <v>1000000.0</v>
      </c>
    </row>
    <row r="769">
      <c r="A769" s="83">
        <v>58.0</v>
      </c>
      <c r="B769" s="83" t="s">
        <v>16464</v>
      </c>
      <c r="C769" s="194" t="s">
        <v>2740</v>
      </c>
      <c r="D769" s="83"/>
      <c r="E769" s="141" t="s">
        <v>16466</v>
      </c>
      <c r="F769" s="83"/>
      <c r="G769" s="83">
        <v>1000000.0</v>
      </c>
    </row>
    <row r="770">
      <c r="A770" s="83">
        <v>59.0</v>
      </c>
      <c r="B770" s="83" t="s">
        <v>16468</v>
      </c>
      <c r="C770" s="194" t="s">
        <v>2740</v>
      </c>
      <c r="D770" s="83"/>
      <c r="E770" s="141" t="s">
        <v>16469</v>
      </c>
      <c r="F770" s="83"/>
      <c r="G770" s="83">
        <v>1000000.0</v>
      </c>
    </row>
    <row r="771">
      <c r="A771" s="83">
        <v>60.0</v>
      </c>
      <c r="B771" s="83" t="s">
        <v>16471</v>
      </c>
      <c r="C771" s="194" t="s">
        <v>2740</v>
      </c>
      <c r="D771" s="83"/>
      <c r="E771" s="141" t="s">
        <v>16473</v>
      </c>
      <c r="F771" s="83"/>
      <c r="G771" s="83">
        <v>1000000.0</v>
      </c>
    </row>
    <row r="772">
      <c r="A772" s="83">
        <v>61.0</v>
      </c>
      <c r="B772" s="83" t="s">
        <v>16475</v>
      </c>
      <c r="C772" s="194" t="s">
        <v>2740</v>
      </c>
      <c r="D772" s="83"/>
      <c r="E772" s="141" t="s">
        <v>16477</v>
      </c>
      <c r="F772" s="83"/>
      <c r="G772" s="83">
        <v>1000000.0</v>
      </c>
    </row>
    <row r="773">
      <c r="A773" s="83">
        <v>62.0</v>
      </c>
      <c r="B773" s="83" t="s">
        <v>16480</v>
      </c>
      <c r="C773" s="194" t="s">
        <v>3457</v>
      </c>
      <c r="D773" s="83"/>
      <c r="E773" s="141" t="s">
        <v>16481</v>
      </c>
      <c r="F773" s="83"/>
      <c r="G773" s="83">
        <v>2000000.0</v>
      </c>
    </row>
    <row r="774">
      <c r="A774" s="83">
        <v>63.0</v>
      </c>
      <c r="B774" s="83" t="s">
        <v>16482</v>
      </c>
      <c r="C774" s="194" t="s">
        <v>3457</v>
      </c>
      <c r="D774" s="83"/>
      <c r="E774" s="141" t="s">
        <v>16483</v>
      </c>
      <c r="F774" s="83"/>
      <c r="G774" s="83">
        <v>2000000.0</v>
      </c>
    </row>
    <row r="775">
      <c r="A775" s="83">
        <v>64.0</v>
      </c>
      <c r="B775" s="83" t="s">
        <v>16486</v>
      </c>
      <c r="C775" s="194" t="s">
        <v>13020</v>
      </c>
      <c r="D775" s="83"/>
      <c r="E775" s="141" t="s">
        <v>16488</v>
      </c>
      <c r="F775" s="83"/>
      <c r="G775" s="83">
        <v>1000000.0</v>
      </c>
    </row>
    <row r="776" ht="30.0" customHeight="1">
      <c r="A776" s="83">
        <v>65.0</v>
      </c>
      <c r="B776" s="83" t="s">
        <v>16491</v>
      </c>
      <c r="C776" s="194" t="s">
        <v>13020</v>
      </c>
      <c r="D776" s="83"/>
      <c r="E776" s="141" t="s">
        <v>16492</v>
      </c>
      <c r="F776" s="83"/>
      <c r="G776" s="83">
        <v>1000000.0</v>
      </c>
    </row>
    <row r="777">
      <c r="A777" s="83">
        <v>66.0</v>
      </c>
      <c r="B777" s="83" t="s">
        <v>16494</v>
      </c>
      <c r="C777" s="194" t="s">
        <v>13020</v>
      </c>
      <c r="D777" s="83"/>
      <c r="E777" s="141" t="s">
        <v>16495</v>
      </c>
      <c r="F777" s="83"/>
      <c r="G777" s="83">
        <v>1000000.0</v>
      </c>
    </row>
    <row r="778" ht="30.0" customHeight="1">
      <c r="A778" s="83">
        <v>67.0</v>
      </c>
      <c r="B778" s="83" t="s">
        <v>16497</v>
      </c>
      <c r="C778" s="194" t="s">
        <v>13020</v>
      </c>
      <c r="D778" s="83"/>
      <c r="E778" s="141" t="s">
        <v>16499</v>
      </c>
      <c r="F778" s="83"/>
      <c r="G778" s="83">
        <v>1500000.0</v>
      </c>
    </row>
    <row r="779">
      <c r="A779" s="83">
        <v>68.0</v>
      </c>
      <c r="B779" s="83" t="s">
        <v>16501</v>
      </c>
      <c r="C779" s="194" t="s">
        <v>13592</v>
      </c>
      <c r="D779" s="83"/>
      <c r="E779" s="141" t="s">
        <v>16502</v>
      </c>
      <c r="F779" s="83"/>
      <c r="G779" s="83">
        <v>1000000.0</v>
      </c>
    </row>
    <row r="780">
      <c r="A780" s="83">
        <v>69.0</v>
      </c>
      <c r="B780" s="83" t="s">
        <v>16504</v>
      </c>
      <c r="C780" s="194" t="s">
        <v>13592</v>
      </c>
      <c r="D780" s="83"/>
      <c r="E780" s="141" t="s">
        <v>16505</v>
      </c>
      <c r="F780" s="83"/>
      <c r="G780" s="83">
        <v>1000000.0</v>
      </c>
    </row>
    <row r="781">
      <c r="A781" s="83">
        <v>70.0</v>
      </c>
      <c r="B781" s="83" t="s">
        <v>16506</v>
      </c>
      <c r="C781" s="194" t="s">
        <v>13592</v>
      </c>
      <c r="D781" s="83"/>
      <c r="E781" s="141" t="s">
        <v>16507</v>
      </c>
      <c r="F781" s="83"/>
      <c r="G781" s="83">
        <v>1000000.0</v>
      </c>
    </row>
    <row r="782" ht="30.0" customHeight="1">
      <c r="A782" s="83">
        <v>71.0</v>
      </c>
      <c r="B782" s="83" t="s">
        <v>16508</v>
      </c>
      <c r="C782" s="194" t="s">
        <v>15987</v>
      </c>
      <c r="D782" s="83"/>
      <c r="E782" s="141" t="s">
        <v>16509</v>
      </c>
      <c r="F782" s="83"/>
      <c r="G782" s="83">
        <v>1000000.0</v>
      </c>
    </row>
    <row r="783" ht="30.0" customHeight="1">
      <c r="A783" s="83">
        <v>72.0</v>
      </c>
      <c r="B783" s="83" t="s">
        <v>16513</v>
      </c>
      <c r="C783" s="194" t="s">
        <v>15987</v>
      </c>
      <c r="D783" s="83"/>
      <c r="E783" s="141" t="s">
        <v>16515</v>
      </c>
      <c r="F783" s="83"/>
      <c r="G783" s="83">
        <v>2000000.0</v>
      </c>
    </row>
    <row r="784" ht="30.0" customHeight="1">
      <c r="A784" s="83">
        <v>73.0</v>
      </c>
      <c r="B784" s="83" t="s">
        <v>16516</v>
      </c>
      <c r="C784" s="194" t="s">
        <v>15987</v>
      </c>
      <c r="D784" s="83"/>
      <c r="E784" s="141" t="s">
        <v>16517</v>
      </c>
      <c r="F784" s="83"/>
      <c r="G784" s="83">
        <v>1000000.0</v>
      </c>
    </row>
    <row r="785" ht="30.0" customHeight="1">
      <c r="A785" s="83">
        <v>74.0</v>
      </c>
      <c r="B785" s="83" t="s">
        <v>16521</v>
      </c>
      <c r="C785" s="194" t="s">
        <v>15987</v>
      </c>
      <c r="D785" s="83"/>
      <c r="E785" s="141" t="s">
        <v>16522</v>
      </c>
      <c r="F785" s="83"/>
      <c r="G785" s="83">
        <v>1000000.0</v>
      </c>
    </row>
    <row r="786" ht="30.0" customHeight="1">
      <c r="A786" s="83">
        <v>75.0</v>
      </c>
      <c r="B786" s="83" t="s">
        <v>16524</v>
      </c>
      <c r="C786" s="194" t="s">
        <v>15987</v>
      </c>
      <c r="D786" s="83"/>
      <c r="E786" s="141" t="s">
        <v>16526</v>
      </c>
      <c r="F786" s="83"/>
      <c r="G786" s="83">
        <v>1000000.0</v>
      </c>
    </row>
    <row r="787">
      <c r="A787" s="83">
        <v>76.0</v>
      </c>
      <c r="B787" s="83" t="s">
        <v>16527</v>
      </c>
      <c r="C787" s="194" t="s">
        <v>15987</v>
      </c>
      <c r="D787" s="83"/>
      <c r="E787" s="141" t="s">
        <v>16528</v>
      </c>
      <c r="F787" s="83"/>
      <c r="G787" s="83">
        <v>1500000.0</v>
      </c>
    </row>
    <row r="788" ht="30.0" customHeight="1">
      <c r="A788" s="83">
        <v>77.0</v>
      </c>
      <c r="B788" s="83" t="s">
        <v>16531</v>
      </c>
      <c r="C788" s="194" t="s">
        <v>13031</v>
      </c>
      <c r="D788" s="83"/>
      <c r="E788" s="141" t="s">
        <v>16532</v>
      </c>
      <c r="F788" s="83"/>
      <c r="G788" s="83">
        <v>1000000.0</v>
      </c>
    </row>
    <row r="789" ht="30.0" customHeight="1">
      <c r="A789" s="83">
        <v>78.0</v>
      </c>
      <c r="B789" s="83" t="s">
        <v>16533</v>
      </c>
      <c r="C789" s="194" t="s">
        <v>13031</v>
      </c>
      <c r="D789" s="83"/>
      <c r="E789" s="141" t="s">
        <v>16534</v>
      </c>
      <c r="F789" s="83"/>
      <c r="G789" s="83">
        <v>1000000.0</v>
      </c>
    </row>
    <row r="790" ht="30.0" customHeight="1">
      <c r="A790" s="83">
        <v>79.0</v>
      </c>
      <c r="B790" s="83" t="s">
        <v>16538</v>
      </c>
      <c r="C790" s="194" t="s">
        <v>13031</v>
      </c>
      <c r="D790" s="83"/>
      <c r="E790" s="141" t="s">
        <v>16540</v>
      </c>
      <c r="F790" s="83"/>
      <c r="G790" s="83">
        <v>1000000.0</v>
      </c>
    </row>
    <row r="791">
      <c r="A791" s="83">
        <v>80.0</v>
      </c>
      <c r="B791" s="83" t="s">
        <v>16543</v>
      </c>
      <c r="C791" s="194" t="s">
        <v>13031</v>
      </c>
      <c r="D791" s="83"/>
      <c r="E791" s="141" t="s">
        <v>16545</v>
      </c>
      <c r="F791" s="83"/>
      <c r="G791" s="83">
        <v>1000000.0</v>
      </c>
    </row>
    <row r="792">
      <c r="A792" s="83">
        <v>81.0</v>
      </c>
      <c r="B792" s="83" t="s">
        <v>16547</v>
      </c>
      <c r="C792" s="194" t="s">
        <v>13031</v>
      </c>
      <c r="D792" s="83"/>
      <c r="E792" s="141" t="s">
        <v>16549</v>
      </c>
      <c r="F792" s="83"/>
      <c r="G792" s="83">
        <v>1000000.0</v>
      </c>
    </row>
    <row r="793" ht="30.0" customHeight="1">
      <c r="A793" s="83">
        <v>82.0</v>
      </c>
      <c r="B793" s="83" t="s">
        <v>16551</v>
      </c>
      <c r="C793" s="194" t="s">
        <v>3463</v>
      </c>
      <c r="D793" s="83"/>
      <c r="E793" s="141" t="s">
        <v>16553</v>
      </c>
      <c r="F793" s="83"/>
      <c r="G793" s="83">
        <v>1000000.0</v>
      </c>
    </row>
    <row r="794">
      <c r="A794" s="83">
        <v>83.0</v>
      </c>
      <c r="B794" s="83" t="s">
        <v>16555</v>
      </c>
      <c r="C794" s="194" t="s">
        <v>3463</v>
      </c>
      <c r="D794" s="83"/>
      <c r="E794" s="141" t="s">
        <v>16557</v>
      </c>
      <c r="F794" s="83"/>
      <c r="G794" s="83">
        <v>1000000.0</v>
      </c>
    </row>
    <row r="795" ht="15.75" customHeight="1">
      <c r="A795" s="154">
        <v>84.0</v>
      </c>
      <c r="B795" s="154" t="s">
        <v>16561</v>
      </c>
      <c r="C795" s="388" t="s">
        <v>2760</v>
      </c>
      <c r="D795" s="154"/>
      <c r="E795" s="155" t="s">
        <v>16562</v>
      </c>
      <c r="F795" s="154"/>
      <c r="G795" s="154">
        <v>5000000.0</v>
      </c>
    </row>
    <row r="796" ht="30.75" customHeight="1">
      <c r="A796" s="83">
        <v>85.0</v>
      </c>
      <c r="B796" s="83" t="s">
        <v>16563</v>
      </c>
      <c r="C796" s="194" t="s">
        <v>2760</v>
      </c>
      <c r="D796" s="83"/>
      <c r="E796" s="141" t="s">
        <v>16564</v>
      </c>
      <c r="F796" s="83"/>
      <c r="G796" s="83">
        <v>2.0E7</v>
      </c>
    </row>
    <row r="797">
      <c r="A797" s="83">
        <v>86.0</v>
      </c>
      <c r="B797" s="83" t="s">
        <v>16566</v>
      </c>
      <c r="C797" s="194" t="s">
        <v>2760</v>
      </c>
      <c r="D797" s="83"/>
      <c r="E797" s="141" t="s">
        <v>16567</v>
      </c>
      <c r="F797" s="83"/>
      <c r="G797" s="83">
        <v>2500000.0</v>
      </c>
    </row>
    <row r="798">
      <c r="A798" s="83">
        <v>87.0</v>
      </c>
      <c r="B798" s="83" t="s">
        <v>16568</v>
      </c>
      <c r="C798" s="194" t="s">
        <v>2771</v>
      </c>
      <c r="D798" s="83"/>
      <c r="E798" s="141" t="s">
        <v>16569</v>
      </c>
      <c r="F798" s="83"/>
      <c r="G798" s="83">
        <v>1000000.0</v>
      </c>
    </row>
    <row r="799">
      <c r="A799" s="83">
        <v>88.0</v>
      </c>
      <c r="B799" s="83" t="s">
        <v>16570</v>
      </c>
      <c r="C799" s="194" t="s">
        <v>2771</v>
      </c>
      <c r="D799" s="83"/>
      <c r="E799" s="141" t="s">
        <v>16571</v>
      </c>
      <c r="F799" s="83"/>
      <c r="G799" s="83">
        <v>1000000.0</v>
      </c>
    </row>
    <row r="800">
      <c r="A800" s="83">
        <v>89.0</v>
      </c>
      <c r="B800" s="83" t="s">
        <v>16572</v>
      </c>
      <c r="C800" s="194" t="s">
        <v>2771</v>
      </c>
      <c r="D800" s="83"/>
      <c r="E800" s="141" t="s">
        <v>16573</v>
      </c>
      <c r="F800" s="83"/>
      <c r="G800" s="83">
        <v>1000000.0</v>
      </c>
    </row>
    <row r="801">
      <c r="A801" s="83">
        <v>90.0</v>
      </c>
      <c r="B801" s="83" t="s">
        <v>16574</v>
      </c>
      <c r="C801" s="194" t="s">
        <v>2771</v>
      </c>
      <c r="D801" s="83"/>
      <c r="E801" s="141" t="s">
        <v>16575</v>
      </c>
      <c r="F801" s="83"/>
      <c r="G801" s="83">
        <v>1000000.0</v>
      </c>
    </row>
    <row r="802">
      <c r="A802" s="83">
        <v>91.0</v>
      </c>
      <c r="B802" s="83" t="s">
        <v>16578</v>
      </c>
      <c r="C802" s="194" t="s">
        <v>2771</v>
      </c>
      <c r="D802" s="83"/>
      <c r="E802" s="141" t="s">
        <v>16579</v>
      </c>
      <c r="F802" s="83"/>
      <c r="G802" s="83">
        <v>1000000.0</v>
      </c>
    </row>
    <row r="803">
      <c r="A803" s="83">
        <v>92.0</v>
      </c>
      <c r="B803" s="83" t="s">
        <v>16580</v>
      </c>
      <c r="C803" s="194" t="s">
        <v>2771</v>
      </c>
      <c r="D803" s="83"/>
      <c r="E803" s="141" t="s">
        <v>16582</v>
      </c>
      <c r="F803" s="83"/>
      <c r="G803" s="83">
        <v>1000000.0</v>
      </c>
    </row>
    <row r="804">
      <c r="A804" s="83">
        <v>93.0</v>
      </c>
      <c r="B804" s="83" t="s">
        <v>16583</v>
      </c>
      <c r="C804" s="194" t="s">
        <v>3501</v>
      </c>
      <c r="D804" s="83"/>
      <c r="E804" s="141" t="s">
        <v>16584</v>
      </c>
      <c r="F804" s="83"/>
      <c r="G804" s="83">
        <v>1000000.0</v>
      </c>
    </row>
    <row r="805" ht="30.0" customHeight="1">
      <c r="A805" s="83">
        <v>94.0</v>
      </c>
      <c r="B805" s="83" t="s">
        <v>16586</v>
      </c>
      <c r="C805" s="194" t="s">
        <v>8581</v>
      </c>
      <c r="D805" s="83"/>
      <c r="E805" s="141" t="s">
        <v>16587</v>
      </c>
      <c r="F805" s="83"/>
      <c r="G805" s="83">
        <v>1000000.0</v>
      </c>
    </row>
    <row r="806" ht="30.0" customHeight="1">
      <c r="A806" s="83">
        <v>95.0</v>
      </c>
      <c r="B806" s="83" t="s">
        <v>16588</v>
      </c>
      <c r="C806" s="194" t="s">
        <v>8581</v>
      </c>
      <c r="D806" s="83"/>
      <c r="E806" s="141" t="s">
        <v>16589</v>
      </c>
      <c r="F806" s="83"/>
      <c r="G806" s="83">
        <v>1000000.0</v>
      </c>
    </row>
    <row r="807" ht="30.0" customHeight="1">
      <c r="A807" s="83">
        <v>96.0</v>
      </c>
      <c r="B807" s="83" t="s">
        <v>16590</v>
      </c>
      <c r="C807" s="194" t="s">
        <v>8581</v>
      </c>
      <c r="D807" s="83"/>
      <c r="E807" s="141" t="s">
        <v>16591</v>
      </c>
      <c r="F807" s="83"/>
      <c r="G807" s="83">
        <v>1000000.0</v>
      </c>
    </row>
    <row r="808" ht="30.0" customHeight="1">
      <c r="A808" s="83">
        <v>97.0</v>
      </c>
      <c r="B808" s="83" t="s">
        <v>16592</v>
      </c>
      <c r="C808" s="194" t="s">
        <v>2787</v>
      </c>
      <c r="D808" s="83"/>
      <c r="E808" s="141" t="s">
        <v>16593</v>
      </c>
      <c r="F808" s="83"/>
      <c r="G808" s="83">
        <v>1000000.0</v>
      </c>
    </row>
    <row r="809" ht="30.0" customHeight="1">
      <c r="A809" s="83">
        <v>98.0</v>
      </c>
      <c r="B809" s="83" t="s">
        <v>16597</v>
      </c>
      <c r="C809" s="194" t="s">
        <v>8687</v>
      </c>
      <c r="D809" s="83"/>
      <c r="E809" s="141" t="s">
        <v>16599</v>
      </c>
      <c r="F809" s="83"/>
      <c r="G809" s="83">
        <v>1000000.0</v>
      </c>
    </row>
    <row r="810">
      <c r="A810" s="83">
        <v>99.0</v>
      </c>
      <c r="B810" s="83" t="s">
        <v>16601</v>
      </c>
      <c r="C810" s="194" t="s">
        <v>8687</v>
      </c>
      <c r="D810" s="83"/>
      <c r="E810" s="141" t="s">
        <v>16602</v>
      </c>
      <c r="F810" s="83"/>
      <c r="G810" s="83">
        <v>1000000.0</v>
      </c>
    </row>
    <row r="811" ht="30.0" customHeight="1">
      <c r="A811" s="83">
        <v>100.0</v>
      </c>
      <c r="B811" s="83" t="s">
        <v>16603</v>
      </c>
      <c r="C811" s="194" t="s">
        <v>2817</v>
      </c>
      <c r="D811" s="83"/>
      <c r="E811" s="141" t="s">
        <v>16604</v>
      </c>
      <c r="F811" s="83"/>
      <c r="G811" s="83">
        <v>1000000.0</v>
      </c>
    </row>
    <row r="812" ht="30.0" customHeight="1">
      <c r="A812" s="83">
        <v>101.0</v>
      </c>
      <c r="B812" s="83" t="s">
        <v>16605</v>
      </c>
      <c r="C812" s="194" t="s">
        <v>2827</v>
      </c>
      <c r="D812" s="83"/>
      <c r="E812" s="141" t="s">
        <v>16606</v>
      </c>
      <c r="F812" s="83"/>
      <c r="G812" s="83">
        <v>1000000.0</v>
      </c>
    </row>
    <row r="813">
      <c r="A813" s="83">
        <v>102.0</v>
      </c>
      <c r="B813" s="83" t="s">
        <v>16608</v>
      </c>
      <c r="C813" s="194" t="s">
        <v>2830</v>
      </c>
      <c r="D813" s="83"/>
      <c r="E813" s="141" t="s">
        <v>16609</v>
      </c>
      <c r="F813" s="83"/>
      <c r="G813" s="83">
        <v>2000000.0</v>
      </c>
    </row>
    <row r="814" ht="30.0" customHeight="1">
      <c r="A814" s="83">
        <v>103.0</v>
      </c>
      <c r="B814" s="83" t="s">
        <v>16611</v>
      </c>
      <c r="C814" s="194" t="s">
        <v>2830</v>
      </c>
      <c r="D814" s="83"/>
      <c r="E814" s="141" t="s">
        <v>16612</v>
      </c>
      <c r="F814" s="83"/>
      <c r="G814" s="83">
        <v>2000000.0</v>
      </c>
    </row>
    <row r="815">
      <c r="A815" s="83">
        <v>104.0</v>
      </c>
      <c r="B815" s="83" t="s">
        <v>16614</v>
      </c>
      <c r="C815" s="194" t="s">
        <v>2830</v>
      </c>
      <c r="D815" s="83"/>
      <c r="E815" s="141" t="s">
        <v>16615</v>
      </c>
      <c r="F815" s="83"/>
      <c r="G815" s="83">
        <v>2000000.0</v>
      </c>
    </row>
    <row r="816">
      <c r="A816" s="83">
        <v>105.0</v>
      </c>
      <c r="B816" s="83" t="s">
        <v>16618</v>
      </c>
      <c r="C816" s="194" t="s">
        <v>2838</v>
      </c>
      <c r="D816" s="83"/>
      <c r="E816" s="141" t="s">
        <v>16620</v>
      </c>
      <c r="F816" s="83"/>
      <c r="G816" s="83">
        <v>1000000.0</v>
      </c>
    </row>
    <row r="817">
      <c r="A817" s="83">
        <v>106.0</v>
      </c>
      <c r="B817" s="83" t="s">
        <v>16623</v>
      </c>
      <c r="C817" s="194" t="s">
        <v>2838</v>
      </c>
      <c r="D817" s="83"/>
      <c r="E817" s="141" t="s">
        <v>16624</v>
      </c>
      <c r="F817" s="83"/>
      <c r="G817" s="83">
        <v>1000000.0</v>
      </c>
    </row>
    <row r="818">
      <c r="A818" s="83">
        <v>107.0</v>
      </c>
      <c r="B818" s="83" t="s">
        <v>16625</v>
      </c>
      <c r="C818" s="194" t="s">
        <v>2838</v>
      </c>
      <c r="D818" s="83"/>
      <c r="E818" s="141" t="s">
        <v>16627</v>
      </c>
      <c r="F818" s="83"/>
      <c r="G818" s="83">
        <v>1000000.0</v>
      </c>
    </row>
    <row r="819">
      <c r="A819" s="83">
        <v>108.0</v>
      </c>
      <c r="B819" s="83" t="s">
        <v>16629</v>
      </c>
      <c r="C819" s="194" t="s">
        <v>8750</v>
      </c>
      <c r="D819" s="83"/>
      <c r="E819" s="141" t="s">
        <v>16630</v>
      </c>
      <c r="F819" s="83"/>
      <c r="G819" s="83">
        <v>1000000.0</v>
      </c>
    </row>
    <row r="820">
      <c r="A820" s="83">
        <v>109.0</v>
      </c>
      <c r="B820" s="83" t="s">
        <v>16634</v>
      </c>
      <c r="C820" s="194" t="s">
        <v>8750</v>
      </c>
      <c r="D820" s="83"/>
      <c r="E820" s="141" t="s">
        <v>16635</v>
      </c>
      <c r="F820" s="83"/>
      <c r="G820" s="83">
        <v>1000000.0</v>
      </c>
    </row>
    <row r="821">
      <c r="A821" s="83">
        <v>110.0</v>
      </c>
      <c r="B821" s="83" t="s">
        <v>16636</v>
      </c>
      <c r="C821" s="194" t="s">
        <v>8750</v>
      </c>
      <c r="D821" s="83"/>
      <c r="E821" s="141" t="s">
        <v>16638</v>
      </c>
      <c r="F821" s="83"/>
      <c r="G821" s="83">
        <v>1500000.0</v>
      </c>
    </row>
    <row r="822">
      <c r="A822" s="83">
        <v>111.0</v>
      </c>
      <c r="B822" s="83" t="s">
        <v>16643</v>
      </c>
      <c r="C822" s="194" t="s">
        <v>8750</v>
      </c>
      <c r="D822" s="83"/>
      <c r="E822" s="141" t="s">
        <v>16644</v>
      </c>
      <c r="F822" s="83"/>
      <c r="G822" s="83">
        <v>1000000.0</v>
      </c>
    </row>
    <row r="823">
      <c r="A823" s="83">
        <v>112.0</v>
      </c>
      <c r="B823" s="83" t="s">
        <v>16646</v>
      </c>
      <c r="C823" s="194" t="s">
        <v>8750</v>
      </c>
      <c r="D823" s="83"/>
      <c r="E823" s="141" t="s">
        <v>16648</v>
      </c>
      <c r="F823" s="83"/>
      <c r="G823" s="83">
        <v>1000000.0</v>
      </c>
    </row>
    <row r="824" ht="30.0" customHeight="1">
      <c r="A824" s="83">
        <v>113.0</v>
      </c>
      <c r="B824" s="83" t="s">
        <v>16651</v>
      </c>
      <c r="C824" s="194" t="s">
        <v>8750</v>
      </c>
      <c r="D824" s="83"/>
      <c r="E824" s="141" t="s">
        <v>16652</v>
      </c>
      <c r="F824" s="83"/>
      <c r="G824" s="83">
        <v>1000000.0</v>
      </c>
    </row>
    <row r="825">
      <c r="A825" s="83">
        <v>114.0</v>
      </c>
      <c r="B825" s="83" t="s">
        <v>16655</v>
      </c>
      <c r="C825" s="194" t="s">
        <v>8750</v>
      </c>
      <c r="D825" s="83"/>
      <c r="E825" s="141" t="s">
        <v>16656</v>
      </c>
      <c r="F825" s="83"/>
      <c r="G825" s="83">
        <v>1000000.0</v>
      </c>
    </row>
    <row r="826" ht="30.0" customHeight="1">
      <c r="A826" s="83">
        <v>115.0</v>
      </c>
      <c r="B826" s="83" t="s">
        <v>16657</v>
      </c>
      <c r="C826" s="194" t="s">
        <v>2851</v>
      </c>
      <c r="D826" s="83"/>
      <c r="E826" s="141" t="s">
        <v>16658</v>
      </c>
      <c r="F826" s="83"/>
      <c r="G826" s="83">
        <v>500000.0</v>
      </c>
    </row>
    <row r="827" ht="30.0" customHeight="1">
      <c r="A827" s="83">
        <v>116.0</v>
      </c>
      <c r="B827" s="83" t="s">
        <v>16661</v>
      </c>
      <c r="C827" s="194" t="s">
        <v>2851</v>
      </c>
      <c r="D827" s="83"/>
      <c r="E827" s="141" t="s">
        <v>16663</v>
      </c>
      <c r="F827" s="83"/>
      <c r="G827" s="83">
        <v>500000.0</v>
      </c>
    </row>
    <row r="828" ht="30.0" customHeight="1">
      <c r="A828" s="83">
        <v>117.0</v>
      </c>
      <c r="B828" s="83" t="s">
        <v>16664</v>
      </c>
      <c r="C828" s="194" t="s">
        <v>2851</v>
      </c>
      <c r="D828" s="83"/>
      <c r="E828" s="141" t="s">
        <v>16665</v>
      </c>
      <c r="F828" s="83"/>
      <c r="G828" s="83">
        <v>500000.0</v>
      </c>
    </row>
    <row r="829" ht="30.0" customHeight="1">
      <c r="A829" s="83">
        <v>118.0</v>
      </c>
      <c r="B829" s="83" t="s">
        <v>16667</v>
      </c>
      <c r="C829" s="194" t="s">
        <v>2851</v>
      </c>
      <c r="D829" s="83"/>
      <c r="E829" s="141" t="s">
        <v>16668</v>
      </c>
      <c r="F829" s="83"/>
      <c r="G829" s="83">
        <v>500000.0</v>
      </c>
    </row>
    <row r="830" ht="30.0" customHeight="1">
      <c r="A830" s="83">
        <v>119.0</v>
      </c>
      <c r="B830" s="83" t="s">
        <v>16669</v>
      </c>
      <c r="C830" s="194" t="s">
        <v>2851</v>
      </c>
      <c r="D830" s="83"/>
      <c r="E830" s="141" t="s">
        <v>16670</v>
      </c>
      <c r="F830" s="83"/>
      <c r="G830" s="83">
        <v>500000.0</v>
      </c>
    </row>
    <row r="831" ht="30.0" customHeight="1">
      <c r="A831" s="83">
        <v>120.0</v>
      </c>
      <c r="B831" s="83" t="s">
        <v>16673</v>
      </c>
      <c r="C831" s="194" t="s">
        <v>2851</v>
      </c>
      <c r="D831" s="83"/>
      <c r="E831" s="141" t="s">
        <v>16674</v>
      </c>
      <c r="F831" s="83"/>
      <c r="G831" s="83">
        <v>500000.0</v>
      </c>
    </row>
    <row r="832" ht="30.0" customHeight="1">
      <c r="A832" s="83">
        <v>121.0</v>
      </c>
      <c r="B832" s="83" t="s">
        <v>16675</v>
      </c>
      <c r="C832" s="194" t="s">
        <v>2851</v>
      </c>
      <c r="D832" s="83"/>
      <c r="E832" s="141" t="s">
        <v>16676</v>
      </c>
      <c r="F832" s="83"/>
      <c r="G832" s="83">
        <v>1000000.0</v>
      </c>
    </row>
    <row r="833" ht="30.0" customHeight="1">
      <c r="A833" s="83">
        <v>122.0</v>
      </c>
      <c r="B833" s="83" t="s">
        <v>16677</v>
      </c>
      <c r="C833" s="194" t="s">
        <v>2851</v>
      </c>
      <c r="D833" s="83"/>
      <c r="E833" s="141" t="s">
        <v>16679</v>
      </c>
      <c r="F833" s="83"/>
      <c r="G833" s="83">
        <v>500000.0</v>
      </c>
    </row>
    <row r="834">
      <c r="A834" s="83">
        <v>123.0</v>
      </c>
      <c r="B834" s="83" t="s">
        <v>16681</v>
      </c>
      <c r="C834" s="194" t="s">
        <v>2851</v>
      </c>
      <c r="D834" s="83"/>
      <c r="E834" s="141" t="s">
        <v>16684</v>
      </c>
      <c r="F834" s="83"/>
      <c r="G834" s="83">
        <v>500000.0</v>
      </c>
    </row>
    <row r="835">
      <c r="A835" s="83">
        <v>124.0</v>
      </c>
      <c r="B835" s="83" t="s">
        <v>16686</v>
      </c>
      <c r="C835" s="194" t="s">
        <v>2851</v>
      </c>
      <c r="D835" s="83"/>
      <c r="E835" s="141" t="s">
        <v>16687</v>
      </c>
      <c r="F835" s="83"/>
      <c r="G835" s="83">
        <v>1000000.0</v>
      </c>
    </row>
    <row r="836" ht="30.0" customHeight="1">
      <c r="A836" s="83">
        <v>125.0</v>
      </c>
      <c r="B836" s="83" t="s">
        <v>16688</v>
      </c>
      <c r="C836" s="194" t="s">
        <v>3524</v>
      </c>
      <c r="D836" s="83"/>
      <c r="E836" s="141" t="s">
        <v>16689</v>
      </c>
      <c r="F836" s="83"/>
      <c r="G836" s="83">
        <v>1000000.0</v>
      </c>
    </row>
    <row r="837">
      <c r="A837" s="83">
        <v>126.0</v>
      </c>
      <c r="B837" s="83" t="s">
        <v>16692</v>
      </c>
      <c r="C837" s="194" t="s">
        <v>3524</v>
      </c>
      <c r="D837" s="83"/>
      <c r="E837" s="141" t="s">
        <v>16693</v>
      </c>
      <c r="F837" s="83"/>
      <c r="G837" s="83">
        <v>500000.0</v>
      </c>
    </row>
    <row r="838" ht="30.0" customHeight="1">
      <c r="A838" s="83">
        <v>127.0</v>
      </c>
      <c r="B838" s="83" t="s">
        <v>16695</v>
      </c>
      <c r="C838" s="194" t="s">
        <v>13672</v>
      </c>
      <c r="D838" s="83"/>
      <c r="E838" s="141" t="s">
        <v>16696</v>
      </c>
      <c r="F838" s="83"/>
      <c r="G838" s="83">
        <v>4000000.0</v>
      </c>
    </row>
    <row r="839">
      <c r="A839" s="83">
        <v>128.0</v>
      </c>
      <c r="B839" s="83" t="s">
        <v>16698</v>
      </c>
      <c r="C839" s="194" t="s">
        <v>8796</v>
      </c>
      <c r="D839" s="83"/>
      <c r="E839" s="141" t="s">
        <v>16700</v>
      </c>
      <c r="F839" s="83"/>
      <c r="G839" s="83">
        <v>1000000.0</v>
      </c>
    </row>
    <row r="840" ht="30.0" customHeight="1">
      <c r="A840" s="83">
        <v>129.0</v>
      </c>
      <c r="B840" s="83" t="s">
        <v>16701</v>
      </c>
      <c r="C840" s="194" t="s">
        <v>2857</v>
      </c>
      <c r="D840" s="83"/>
      <c r="E840" s="141" t="s">
        <v>16704</v>
      </c>
      <c r="F840" s="83"/>
      <c r="G840" s="83">
        <v>1000000.0</v>
      </c>
    </row>
    <row r="841" ht="30.0" customHeight="1">
      <c r="A841" s="83">
        <v>130.0</v>
      </c>
      <c r="B841" s="83" t="s">
        <v>16706</v>
      </c>
      <c r="C841" s="194" t="s">
        <v>2857</v>
      </c>
      <c r="D841" s="83"/>
      <c r="E841" s="141" t="s">
        <v>16707</v>
      </c>
      <c r="F841" s="83"/>
      <c r="G841" s="83">
        <v>1000000.0</v>
      </c>
    </row>
    <row r="842" ht="30.75" customHeight="1">
      <c r="A842" s="154">
        <v>131.0</v>
      </c>
      <c r="B842" s="154" t="s">
        <v>16709</v>
      </c>
      <c r="C842" s="388" t="s">
        <v>2857</v>
      </c>
      <c r="D842" s="154"/>
      <c r="E842" s="155" t="s">
        <v>16710</v>
      </c>
      <c r="F842" s="154"/>
      <c r="G842" s="154">
        <v>1000000.0</v>
      </c>
    </row>
    <row r="843" ht="30.75" customHeight="1">
      <c r="A843" s="83">
        <v>132.0</v>
      </c>
      <c r="B843" s="83" t="s">
        <v>16711</v>
      </c>
      <c r="C843" s="194" t="s">
        <v>2857</v>
      </c>
      <c r="D843" s="83"/>
      <c r="E843" s="141" t="s">
        <v>16712</v>
      </c>
      <c r="F843" s="83"/>
      <c r="G843" s="83">
        <v>1000000.0</v>
      </c>
    </row>
    <row r="844">
      <c r="A844" s="83">
        <v>133.0</v>
      </c>
      <c r="B844" s="83" t="s">
        <v>16714</v>
      </c>
      <c r="C844" s="194" t="s">
        <v>2864</v>
      </c>
      <c r="D844" s="83"/>
      <c r="E844" s="141" t="s">
        <v>16716</v>
      </c>
      <c r="F844" s="83"/>
      <c r="G844" s="83">
        <v>2500000.0</v>
      </c>
    </row>
    <row r="845" ht="30.0" customHeight="1">
      <c r="A845" s="83">
        <v>134.0</v>
      </c>
      <c r="B845" s="83" t="s">
        <v>16719</v>
      </c>
      <c r="C845" s="194" t="s">
        <v>2867</v>
      </c>
      <c r="D845" s="83"/>
      <c r="E845" s="141" t="s">
        <v>16720</v>
      </c>
      <c r="F845" s="83"/>
      <c r="G845" s="83">
        <v>1000000.0</v>
      </c>
    </row>
    <row r="846">
      <c r="A846" s="83">
        <v>135.0</v>
      </c>
      <c r="B846" s="83" t="s">
        <v>16723</v>
      </c>
      <c r="C846" s="194" t="s">
        <v>2870</v>
      </c>
      <c r="D846" s="83"/>
      <c r="E846" s="141" t="s">
        <v>16725</v>
      </c>
      <c r="F846" s="83"/>
      <c r="G846" s="83">
        <v>500000.0</v>
      </c>
    </row>
    <row r="847">
      <c r="A847" s="83">
        <v>136.0</v>
      </c>
      <c r="B847" s="83" t="s">
        <v>16726</v>
      </c>
      <c r="C847" s="194" t="s">
        <v>2870</v>
      </c>
      <c r="D847" s="83"/>
      <c r="E847" s="141" t="s">
        <v>16727</v>
      </c>
      <c r="F847" s="83"/>
      <c r="G847" s="83">
        <v>500000.0</v>
      </c>
    </row>
    <row r="848">
      <c r="A848" s="83">
        <v>137.0</v>
      </c>
      <c r="B848" s="83" t="s">
        <v>16730</v>
      </c>
      <c r="C848" s="194" t="s">
        <v>2870</v>
      </c>
      <c r="D848" s="83"/>
      <c r="E848" s="141" t="s">
        <v>16732</v>
      </c>
      <c r="F848" s="83"/>
      <c r="G848" s="83">
        <v>500000.0</v>
      </c>
    </row>
    <row r="849">
      <c r="A849" s="83">
        <v>138.0</v>
      </c>
      <c r="B849" s="83" t="s">
        <v>16733</v>
      </c>
      <c r="C849" s="194" t="s">
        <v>6393</v>
      </c>
      <c r="D849" s="83"/>
      <c r="E849" s="141" t="s">
        <v>16734</v>
      </c>
      <c r="F849" s="83"/>
      <c r="G849" s="83">
        <v>1000000.0</v>
      </c>
    </row>
    <row r="850">
      <c r="A850" s="83">
        <v>139.0</v>
      </c>
      <c r="B850" s="83" t="s">
        <v>16737</v>
      </c>
      <c r="C850" s="194" t="s">
        <v>6393</v>
      </c>
      <c r="D850" s="83"/>
      <c r="E850" s="141" t="s">
        <v>16738</v>
      </c>
      <c r="F850" s="83"/>
      <c r="G850" s="83">
        <v>1000000.0</v>
      </c>
    </row>
    <row r="851">
      <c r="A851" s="83">
        <v>140.0</v>
      </c>
      <c r="B851" s="83" t="s">
        <v>16740</v>
      </c>
      <c r="C851" s="194" t="s">
        <v>9021</v>
      </c>
      <c r="D851" s="83"/>
      <c r="E851" s="141" t="s">
        <v>16741</v>
      </c>
      <c r="F851" s="83"/>
      <c r="G851" s="83">
        <v>3000000.0</v>
      </c>
    </row>
    <row r="852">
      <c r="A852" s="83">
        <v>141.0</v>
      </c>
      <c r="B852" s="83" t="s">
        <v>16743</v>
      </c>
      <c r="C852" s="194" t="s">
        <v>9021</v>
      </c>
      <c r="D852" s="83"/>
      <c r="E852" s="141" t="s">
        <v>16745</v>
      </c>
      <c r="F852" s="83"/>
      <c r="G852" s="83">
        <v>2000000.0</v>
      </c>
    </row>
    <row r="853">
      <c r="A853" s="83">
        <v>142.0</v>
      </c>
      <c r="B853" s="83" t="s">
        <v>16746</v>
      </c>
      <c r="C853" s="194" t="s">
        <v>9021</v>
      </c>
      <c r="D853" s="83"/>
      <c r="E853" s="141" t="s">
        <v>16747</v>
      </c>
      <c r="F853" s="83"/>
      <c r="G853" s="83">
        <v>1000000.0</v>
      </c>
    </row>
    <row r="854" ht="30.0" customHeight="1">
      <c r="A854" s="83">
        <v>143.0</v>
      </c>
      <c r="B854" s="83" t="s">
        <v>16752</v>
      </c>
      <c r="C854" s="194" t="s">
        <v>9021</v>
      </c>
      <c r="D854" s="83"/>
      <c r="E854" s="141" t="s">
        <v>16753</v>
      </c>
      <c r="F854" s="83"/>
      <c r="G854" s="83">
        <v>1000000.0</v>
      </c>
    </row>
    <row r="855">
      <c r="A855" s="83">
        <v>144.0</v>
      </c>
      <c r="B855" s="83" t="s">
        <v>16754</v>
      </c>
      <c r="C855" s="194" t="s">
        <v>2883</v>
      </c>
      <c r="D855" s="83"/>
      <c r="E855" s="141" t="s">
        <v>16756</v>
      </c>
      <c r="F855" s="83"/>
      <c r="G855" s="83">
        <v>1000000.0</v>
      </c>
    </row>
    <row r="856">
      <c r="A856" s="83">
        <v>145.0</v>
      </c>
      <c r="B856" s="83" t="s">
        <v>16757</v>
      </c>
      <c r="C856" s="194" t="s">
        <v>2883</v>
      </c>
      <c r="D856" s="83"/>
      <c r="E856" s="141" t="s">
        <v>16758</v>
      </c>
      <c r="F856" s="83"/>
      <c r="G856" s="83">
        <v>1000000.0</v>
      </c>
    </row>
    <row r="857">
      <c r="A857" s="83">
        <v>146.0</v>
      </c>
      <c r="B857" s="83" t="s">
        <v>16759</v>
      </c>
      <c r="C857" s="194" t="s">
        <v>2883</v>
      </c>
      <c r="D857" s="83"/>
      <c r="E857" s="141" t="s">
        <v>16760</v>
      </c>
      <c r="F857" s="83"/>
      <c r="G857" s="83">
        <v>1000000.0</v>
      </c>
    </row>
    <row r="858">
      <c r="A858" s="83">
        <v>147.0</v>
      </c>
      <c r="B858" s="83" t="s">
        <v>16761</v>
      </c>
      <c r="C858" s="194" t="s">
        <v>2883</v>
      </c>
      <c r="D858" s="83"/>
      <c r="E858" s="141" t="s">
        <v>16763</v>
      </c>
      <c r="F858" s="83"/>
      <c r="G858" s="83">
        <v>1000000.0</v>
      </c>
    </row>
    <row r="859">
      <c r="A859" s="83">
        <v>148.0</v>
      </c>
      <c r="B859" s="83" t="s">
        <v>16764</v>
      </c>
      <c r="C859" s="194" t="s">
        <v>2883</v>
      </c>
      <c r="D859" s="83"/>
      <c r="E859" s="141" t="s">
        <v>16767</v>
      </c>
      <c r="F859" s="83"/>
      <c r="G859" s="83">
        <v>1000000.0</v>
      </c>
    </row>
    <row r="860" ht="30.0" customHeight="1">
      <c r="A860" s="83">
        <v>149.0</v>
      </c>
      <c r="B860" s="83" t="s">
        <v>16769</v>
      </c>
      <c r="C860" s="194" t="s">
        <v>2886</v>
      </c>
      <c r="D860" s="83"/>
      <c r="E860" s="141" t="s">
        <v>16770</v>
      </c>
      <c r="F860" s="83"/>
      <c r="G860" s="83">
        <v>1000000.0</v>
      </c>
    </row>
    <row r="861" ht="30.0" customHeight="1">
      <c r="A861" s="83">
        <v>150.0</v>
      </c>
      <c r="B861" s="83" t="s">
        <v>16773</v>
      </c>
      <c r="C861" s="194" t="s">
        <v>2886</v>
      </c>
      <c r="D861" s="83"/>
      <c r="E861" s="141" t="s">
        <v>16774</v>
      </c>
      <c r="F861" s="83"/>
      <c r="G861" s="83">
        <v>1000000.0</v>
      </c>
    </row>
    <row r="862">
      <c r="A862" s="83">
        <v>151.0</v>
      </c>
      <c r="B862" s="83" t="s">
        <v>16775</v>
      </c>
      <c r="C862" s="194" t="s">
        <v>9129</v>
      </c>
      <c r="D862" s="83"/>
      <c r="E862" s="141" t="s">
        <v>16777</v>
      </c>
      <c r="F862" s="83"/>
      <c r="G862" s="83">
        <v>1000000.0</v>
      </c>
    </row>
    <row r="863">
      <c r="A863" s="83">
        <v>152.0</v>
      </c>
      <c r="B863" s="83" t="s">
        <v>16779</v>
      </c>
      <c r="C863" s="194" t="s">
        <v>9129</v>
      </c>
      <c r="D863" s="83"/>
      <c r="E863" s="141" t="s">
        <v>16780</v>
      </c>
      <c r="F863" s="83"/>
      <c r="G863" s="83">
        <v>1000000.0</v>
      </c>
    </row>
    <row r="864">
      <c r="A864" s="83">
        <v>153.0</v>
      </c>
      <c r="B864" s="83" t="s">
        <v>16783</v>
      </c>
      <c r="C864" s="194" t="s">
        <v>2893</v>
      </c>
      <c r="D864" s="83"/>
      <c r="E864" s="141" t="s">
        <v>16784</v>
      </c>
      <c r="F864" s="83"/>
      <c r="G864" s="83">
        <v>1000000.0</v>
      </c>
    </row>
    <row r="865">
      <c r="A865" s="83">
        <v>154.0</v>
      </c>
      <c r="B865" s="83" t="s">
        <v>16787</v>
      </c>
      <c r="C865" s="194" t="s">
        <v>2893</v>
      </c>
      <c r="D865" s="83"/>
      <c r="E865" s="141" t="s">
        <v>16795</v>
      </c>
      <c r="F865" s="83"/>
      <c r="G865" s="83">
        <v>1000000.0</v>
      </c>
    </row>
    <row r="866">
      <c r="A866" s="83">
        <v>155.0</v>
      </c>
      <c r="B866" s="83" t="s">
        <v>16799</v>
      </c>
      <c r="C866" s="194" t="s">
        <v>2893</v>
      </c>
      <c r="D866" s="83"/>
      <c r="E866" s="141" t="s">
        <v>16801</v>
      </c>
      <c r="F866" s="83"/>
      <c r="G866" s="83">
        <v>1000000.0</v>
      </c>
    </row>
    <row r="867">
      <c r="A867" s="83">
        <v>156.0</v>
      </c>
      <c r="B867" s="83" t="s">
        <v>16804</v>
      </c>
      <c r="C867" s="194" t="s">
        <v>2893</v>
      </c>
      <c r="D867" s="83"/>
      <c r="E867" s="141" t="s">
        <v>16806</v>
      </c>
      <c r="F867" s="83"/>
      <c r="G867" s="83">
        <v>1000000.0</v>
      </c>
    </row>
    <row r="868">
      <c r="A868" s="83">
        <v>157.0</v>
      </c>
      <c r="B868" s="83" t="s">
        <v>16811</v>
      </c>
      <c r="C868" s="194" t="s">
        <v>2893</v>
      </c>
      <c r="D868" s="83"/>
      <c r="E868" s="141" t="s">
        <v>16816</v>
      </c>
      <c r="F868" s="83"/>
      <c r="G868" s="83">
        <v>1000000.0</v>
      </c>
    </row>
    <row r="869">
      <c r="A869" s="83">
        <v>158.0</v>
      </c>
      <c r="B869" s="83" t="s">
        <v>16818</v>
      </c>
      <c r="C869" s="194" t="s">
        <v>2909</v>
      </c>
      <c r="D869" s="83"/>
      <c r="E869" s="141" t="s">
        <v>16819</v>
      </c>
      <c r="F869" s="83"/>
      <c r="G869" s="83">
        <v>2000000.0</v>
      </c>
    </row>
    <row r="870">
      <c r="A870" s="83">
        <v>159.0</v>
      </c>
      <c r="B870" s="83" t="s">
        <v>16824</v>
      </c>
      <c r="C870" s="194" t="s">
        <v>2914</v>
      </c>
      <c r="D870" s="83"/>
      <c r="E870" s="141" t="s">
        <v>16825</v>
      </c>
      <c r="F870" s="83"/>
      <c r="G870" s="83">
        <v>1000000.0</v>
      </c>
    </row>
    <row r="871">
      <c r="A871" s="83">
        <v>160.0</v>
      </c>
      <c r="B871" s="83" t="s">
        <v>16830</v>
      </c>
      <c r="C871" s="194" t="s">
        <v>2914</v>
      </c>
      <c r="D871" s="83"/>
      <c r="E871" s="141" t="s">
        <v>16832</v>
      </c>
      <c r="F871" s="83"/>
      <c r="G871" s="83">
        <v>1000000.0</v>
      </c>
    </row>
    <row r="872">
      <c r="A872" s="83">
        <v>161.0</v>
      </c>
      <c r="B872" s="83" t="s">
        <v>16833</v>
      </c>
      <c r="C872" s="194" t="s">
        <v>2919</v>
      </c>
      <c r="D872" s="83"/>
      <c r="E872" s="141" t="s">
        <v>16836</v>
      </c>
      <c r="F872" s="83"/>
      <c r="G872" s="83">
        <v>1000000.0</v>
      </c>
    </row>
    <row r="873">
      <c r="A873" s="83">
        <v>162.0</v>
      </c>
      <c r="B873" s="83" t="s">
        <v>16842</v>
      </c>
      <c r="C873" s="194" t="s">
        <v>2919</v>
      </c>
      <c r="D873" s="83"/>
      <c r="E873" s="141" t="s">
        <v>16843</v>
      </c>
      <c r="F873" s="83"/>
      <c r="G873" s="83">
        <v>1000000.0</v>
      </c>
    </row>
    <row r="874">
      <c r="A874" s="83">
        <v>163.0</v>
      </c>
      <c r="B874" s="83" t="s">
        <v>16846</v>
      </c>
      <c r="C874" s="194" t="s">
        <v>2919</v>
      </c>
      <c r="D874" s="83"/>
      <c r="E874" s="141" t="s">
        <v>16847</v>
      </c>
      <c r="F874" s="83"/>
      <c r="G874" s="83">
        <v>1000000.0</v>
      </c>
    </row>
    <row r="875">
      <c r="A875" s="83">
        <v>164.0</v>
      </c>
      <c r="B875" s="83" t="s">
        <v>16849</v>
      </c>
      <c r="C875" s="194" t="s">
        <v>2919</v>
      </c>
      <c r="D875" s="83"/>
      <c r="E875" s="141" t="s">
        <v>16850</v>
      </c>
      <c r="F875" s="83"/>
      <c r="G875" s="83">
        <v>1000000.0</v>
      </c>
    </row>
    <row r="876">
      <c r="A876" s="83">
        <v>165.0</v>
      </c>
      <c r="B876" s="83" t="s">
        <v>16851</v>
      </c>
      <c r="C876" s="194" t="s">
        <v>3554</v>
      </c>
      <c r="D876" s="83"/>
      <c r="E876" s="141" t="s">
        <v>16853</v>
      </c>
      <c r="F876" s="83"/>
      <c r="G876" s="83">
        <v>1000000.0</v>
      </c>
    </row>
    <row r="877">
      <c r="A877" s="83">
        <v>166.0</v>
      </c>
      <c r="B877" s="83" t="s">
        <v>16854</v>
      </c>
      <c r="C877" s="194" t="s">
        <v>3554</v>
      </c>
      <c r="D877" s="83"/>
      <c r="E877" s="141" t="s">
        <v>16855</v>
      </c>
      <c r="F877" s="83"/>
      <c r="G877" s="83">
        <v>500000.0</v>
      </c>
    </row>
    <row r="878" ht="30.0" customHeight="1">
      <c r="A878" s="83">
        <v>167.0</v>
      </c>
      <c r="B878" s="83" t="s">
        <v>16858</v>
      </c>
      <c r="C878" s="194" t="s">
        <v>2930</v>
      </c>
      <c r="D878" s="83"/>
      <c r="E878" s="141" t="s">
        <v>16861</v>
      </c>
      <c r="F878" s="83"/>
      <c r="G878" s="83">
        <v>500000.0</v>
      </c>
    </row>
    <row r="879">
      <c r="A879" s="83">
        <v>168.0</v>
      </c>
      <c r="B879" s="83" t="s">
        <v>16862</v>
      </c>
      <c r="C879" s="194" t="s">
        <v>2933</v>
      </c>
      <c r="D879" s="83"/>
      <c r="E879" s="141" t="s">
        <v>16863</v>
      </c>
      <c r="F879" s="83"/>
      <c r="G879" s="83">
        <v>1000000.0</v>
      </c>
    </row>
    <row r="880">
      <c r="A880" s="83">
        <v>169.0</v>
      </c>
      <c r="B880" s="83" t="s">
        <v>16866</v>
      </c>
      <c r="C880" s="194" t="s">
        <v>2933</v>
      </c>
      <c r="D880" s="83"/>
      <c r="E880" s="141" t="s">
        <v>16867</v>
      </c>
      <c r="F880" s="83"/>
      <c r="G880" s="83">
        <v>1000000.0</v>
      </c>
    </row>
    <row r="881">
      <c r="A881" s="83">
        <v>170.0</v>
      </c>
      <c r="B881" s="83" t="s">
        <v>16872</v>
      </c>
      <c r="C881" s="194" t="s">
        <v>2933</v>
      </c>
      <c r="D881" s="83"/>
      <c r="E881" s="141" t="s">
        <v>16873</v>
      </c>
      <c r="F881" s="83"/>
      <c r="G881" s="83">
        <v>1000000.0</v>
      </c>
    </row>
    <row r="882">
      <c r="A882" s="83">
        <v>171.0</v>
      </c>
      <c r="B882" s="83" t="s">
        <v>16877</v>
      </c>
      <c r="C882" s="194" t="s">
        <v>14006</v>
      </c>
      <c r="D882" s="83"/>
      <c r="E882" s="141" t="s">
        <v>16880</v>
      </c>
      <c r="F882" s="83"/>
      <c r="G882" s="83">
        <v>2000000.0</v>
      </c>
    </row>
    <row r="883">
      <c r="A883" s="83">
        <v>172.0</v>
      </c>
      <c r="B883" s="83" t="s">
        <v>16884</v>
      </c>
      <c r="C883" s="194" t="s">
        <v>14006</v>
      </c>
      <c r="D883" s="83"/>
      <c r="E883" s="141" t="s">
        <v>16885</v>
      </c>
      <c r="F883" s="83"/>
      <c r="G883" s="83">
        <v>1000000.0</v>
      </c>
    </row>
    <row r="884">
      <c r="A884" s="83">
        <v>173.0</v>
      </c>
      <c r="B884" s="83" t="s">
        <v>16888</v>
      </c>
      <c r="C884" s="194" t="s">
        <v>2936</v>
      </c>
      <c r="D884" s="83"/>
      <c r="E884" s="141" t="s">
        <v>16890</v>
      </c>
      <c r="F884" s="83"/>
      <c r="G884" s="83">
        <v>1000000.0</v>
      </c>
    </row>
    <row r="885">
      <c r="A885" s="83">
        <v>174.0</v>
      </c>
      <c r="B885" s="83" t="s">
        <v>16893</v>
      </c>
      <c r="C885" s="194" t="s">
        <v>2945</v>
      </c>
      <c r="D885" s="83"/>
      <c r="E885" s="141" t="s">
        <v>16895</v>
      </c>
      <c r="F885" s="83"/>
      <c r="G885" s="83">
        <v>3000000.0</v>
      </c>
    </row>
    <row r="886" ht="30.0" customHeight="1">
      <c r="A886" s="83">
        <v>175.0</v>
      </c>
      <c r="B886" s="83" t="s">
        <v>16898</v>
      </c>
      <c r="C886" s="194" t="s">
        <v>3558</v>
      </c>
      <c r="D886" s="83"/>
      <c r="E886" s="141" t="s">
        <v>16900</v>
      </c>
      <c r="F886" s="83"/>
      <c r="G886" s="83">
        <v>1000000.0</v>
      </c>
    </row>
    <row r="887" ht="30.0" customHeight="1">
      <c r="A887" s="83">
        <v>176.0</v>
      </c>
      <c r="B887" s="83" t="s">
        <v>16903</v>
      </c>
      <c r="C887" s="194" t="s">
        <v>3558</v>
      </c>
      <c r="D887" s="83"/>
      <c r="E887" s="141" t="s">
        <v>16905</v>
      </c>
      <c r="F887" s="83"/>
      <c r="G887" s="83">
        <v>1000000.0</v>
      </c>
    </row>
    <row r="888" ht="30.0" customHeight="1">
      <c r="A888" s="83">
        <v>177.0</v>
      </c>
      <c r="B888" s="83" t="s">
        <v>16908</v>
      </c>
      <c r="C888" s="194" t="s">
        <v>3558</v>
      </c>
      <c r="D888" s="83"/>
      <c r="E888" s="141" t="s">
        <v>16909</v>
      </c>
      <c r="F888" s="83"/>
      <c r="G888" s="83">
        <v>1000000.0</v>
      </c>
    </row>
    <row r="889" ht="30.0" customHeight="1">
      <c r="A889" s="83">
        <v>178.0</v>
      </c>
      <c r="B889" s="83" t="s">
        <v>16915</v>
      </c>
      <c r="C889" s="194" t="s">
        <v>2949</v>
      </c>
      <c r="D889" s="83"/>
      <c r="E889" s="141" t="s">
        <v>16917</v>
      </c>
      <c r="F889" s="83"/>
      <c r="G889" s="83">
        <v>1500000.0</v>
      </c>
    </row>
    <row r="890" ht="45.0" customHeight="1">
      <c r="A890" s="83">
        <v>179.0</v>
      </c>
      <c r="B890" s="83" t="s">
        <v>16922</v>
      </c>
      <c r="C890" s="194" t="s">
        <v>2949</v>
      </c>
      <c r="D890" s="83"/>
      <c r="E890" s="141" t="s">
        <v>16925</v>
      </c>
      <c r="F890" s="83"/>
      <c r="G890" s="83">
        <v>1500000.0</v>
      </c>
    </row>
    <row r="891" ht="30.75" customHeight="1">
      <c r="A891" s="154">
        <v>180.0</v>
      </c>
      <c r="B891" s="154" t="s">
        <v>16928</v>
      </c>
      <c r="C891" s="388" t="s">
        <v>2949</v>
      </c>
      <c r="D891" s="154"/>
      <c r="E891" s="155" t="s">
        <v>16931</v>
      </c>
      <c r="F891" s="154"/>
      <c r="G891" s="154">
        <v>2000000.0</v>
      </c>
    </row>
    <row r="892" ht="30.75" customHeight="1">
      <c r="A892" s="83">
        <v>181.0</v>
      </c>
      <c r="B892" s="83" t="s">
        <v>16935</v>
      </c>
      <c r="C892" s="194" t="s">
        <v>2949</v>
      </c>
      <c r="D892" s="83"/>
      <c r="E892" s="141" t="s">
        <v>16937</v>
      </c>
      <c r="F892" s="83"/>
      <c r="G892" s="83">
        <v>2000000.0</v>
      </c>
    </row>
    <row r="893" ht="30.0" customHeight="1">
      <c r="A893" s="83">
        <v>182.0</v>
      </c>
      <c r="B893" s="83" t="s">
        <v>16939</v>
      </c>
      <c r="C893" s="194" t="s">
        <v>2949</v>
      </c>
      <c r="D893" s="83"/>
      <c r="E893" s="141" t="s">
        <v>16942</v>
      </c>
      <c r="F893" s="83"/>
      <c r="G893" s="83">
        <v>2500000.0</v>
      </c>
    </row>
    <row r="894" ht="30.0" customHeight="1">
      <c r="A894" s="83">
        <v>183.0</v>
      </c>
      <c r="B894" s="83" t="s">
        <v>16946</v>
      </c>
      <c r="C894" s="194" t="s">
        <v>2949</v>
      </c>
      <c r="D894" s="83"/>
      <c r="E894" s="141" t="s">
        <v>16948</v>
      </c>
      <c r="F894" s="83"/>
      <c r="G894" s="83">
        <v>2500000.0</v>
      </c>
    </row>
    <row r="895" ht="30.0" customHeight="1">
      <c r="A895" s="83">
        <v>184.0</v>
      </c>
      <c r="B895" s="83" t="s">
        <v>16953</v>
      </c>
      <c r="C895" s="194" t="s">
        <v>2949</v>
      </c>
      <c r="D895" s="83"/>
      <c r="E895" s="141" t="s">
        <v>16955</v>
      </c>
      <c r="F895" s="83"/>
      <c r="G895" s="83">
        <v>2500000.0</v>
      </c>
    </row>
    <row r="896" ht="30.0" customHeight="1">
      <c r="A896" s="83">
        <v>185.0</v>
      </c>
      <c r="B896" s="83" t="s">
        <v>16963</v>
      </c>
      <c r="C896" s="194" t="s">
        <v>2949</v>
      </c>
      <c r="D896" s="83"/>
      <c r="E896" s="141" t="s">
        <v>16966</v>
      </c>
      <c r="F896" s="83"/>
      <c r="G896" s="83">
        <v>2500000.0</v>
      </c>
    </row>
    <row r="897" ht="30.0" customHeight="1">
      <c r="A897" s="83">
        <v>186.0</v>
      </c>
      <c r="B897" s="83" t="s">
        <v>16968</v>
      </c>
      <c r="C897" s="194" t="s">
        <v>2949</v>
      </c>
      <c r="D897" s="83"/>
      <c r="E897" s="141" t="s">
        <v>16969</v>
      </c>
      <c r="F897" s="83"/>
      <c r="G897" s="83">
        <v>2500000.0</v>
      </c>
    </row>
    <row r="898" ht="30.0" customHeight="1">
      <c r="A898" s="83">
        <v>187.0</v>
      </c>
      <c r="B898" s="83" t="s">
        <v>16974</v>
      </c>
      <c r="C898" s="194" t="s">
        <v>2949</v>
      </c>
      <c r="D898" s="83"/>
      <c r="E898" s="141" t="s">
        <v>16975</v>
      </c>
      <c r="F898" s="83"/>
      <c r="G898" s="83">
        <v>1000000.0</v>
      </c>
    </row>
    <row r="899" ht="30.0" customHeight="1">
      <c r="A899" s="83">
        <v>188.0</v>
      </c>
      <c r="B899" s="83" t="s">
        <v>16980</v>
      </c>
      <c r="C899" s="194" t="s">
        <v>3568</v>
      </c>
      <c r="D899" s="83"/>
      <c r="E899" s="141" t="s">
        <v>16983</v>
      </c>
      <c r="F899" s="83"/>
      <c r="G899" s="83">
        <v>1000000.0</v>
      </c>
    </row>
    <row r="900" ht="30.0" customHeight="1">
      <c r="A900" s="83">
        <v>189.0</v>
      </c>
      <c r="B900" s="83" t="s">
        <v>16986</v>
      </c>
      <c r="C900" s="194" t="s">
        <v>2955</v>
      </c>
      <c r="D900" s="83"/>
      <c r="E900" s="141" t="s">
        <v>16988</v>
      </c>
      <c r="F900" s="83"/>
      <c r="G900" s="83">
        <v>3000000.0</v>
      </c>
    </row>
    <row r="901" ht="30.0" customHeight="1">
      <c r="A901" s="83">
        <v>190.0</v>
      </c>
      <c r="B901" s="83" t="s">
        <v>16992</v>
      </c>
      <c r="C901" s="194" t="s">
        <v>2955</v>
      </c>
      <c r="D901" s="83"/>
      <c r="E901" s="141" t="s">
        <v>16993</v>
      </c>
      <c r="F901" s="83"/>
      <c r="G901" s="83">
        <v>2000000.0</v>
      </c>
    </row>
    <row r="902" ht="30.0" customHeight="1">
      <c r="A902" s="83">
        <v>191.0</v>
      </c>
      <c r="B902" s="83" t="s">
        <v>16999</v>
      </c>
      <c r="C902" s="194" t="s">
        <v>2955</v>
      </c>
      <c r="D902" s="83"/>
      <c r="E902" s="141" t="s">
        <v>17002</v>
      </c>
      <c r="F902" s="83"/>
      <c r="G902" s="83">
        <v>1000000.0</v>
      </c>
    </row>
    <row r="903">
      <c r="A903" s="83">
        <v>192.0</v>
      </c>
      <c r="B903" s="83" t="s">
        <v>17007</v>
      </c>
      <c r="C903" s="194" t="s">
        <v>2955</v>
      </c>
      <c r="D903" s="83"/>
      <c r="E903" s="141" t="s">
        <v>17009</v>
      </c>
      <c r="F903" s="83"/>
      <c r="G903" s="83">
        <v>1000000.0</v>
      </c>
    </row>
    <row r="904">
      <c r="A904" s="83">
        <v>193.0</v>
      </c>
      <c r="B904" s="83" t="s">
        <v>17013</v>
      </c>
      <c r="C904" s="194" t="s">
        <v>2955</v>
      </c>
      <c r="D904" s="83"/>
      <c r="E904" s="141" t="s">
        <v>17015</v>
      </c>
      <c r="F904" s="83"/>
      <c r="G904" s="83">
        <v>1000000.0</v>
      </c>
    </row>
    <row r="905">
      <c r="A905" s="83">
        <v>194.0</v>
      </c>
      <c r="B905" s="83" t="s">
        <v>17020</v>
      </c>
      <c r="C905" s="194" t="s">
        <v>2955</v>
      </c>
      <c r="D905" s="83"/>
      <c r="E905" s="141" t="s">
        <v>17022</v>
      </c>
      <c r="F905" s="83"/>
      <c r="G905" s="83">
        <v>1000000.0</v>
      </c>
    </row>
    <row r="906" ht="30.0" customHeight="1">
      <c r="A906" s="83">
        <v>195.0</v>
      </c>
      <c r="B906" s="83" t="s">
        <v>17026</v>
      </c>
      <c r="C906" s="194" t="s">
        <v>2955</v>
      </c>
      <c r="D906" s="83"/>
      <c r="E906" s="141" t="s">
        <v>17028</v>
      </c>
      <c r="F906" s="83"/>
      <c r="G906" s="83">
        <v>2000000.0</v>
      </c>
    </row>
    <row r="907">
      <c r="A907" s="83">
        <v>196.0</v>
      </c>
      <c r="B907" s="83" t="s">
        <v>17032</v>
      </c>
      <c r="C907" s="194" t="s">
        <v>2955</v>
      </c>
      <c r="D907" s="83"/>
      <c r="E907" s="141" t="s">
        <v>17035</v>
      </c>
      <c r="F907" s="83"/>
      <c r="G907" s="83">
        <v>1000000.0</v>
      </c>
    </row>
    <row r="908" ht="30.0" customHeight="1">
      <c r="A908" s="83">
        <v>197.0</v>
      </c>
      <c r="B908" s="83" t="s">
        <v>17039</v>
      </c>
      <c r="C908" s="194" t="s">
        <v>3576</v>
      </c>
      <c r="D908" s="83"/>
      <c r="E908" s="141" t="s">
        <v>17042</v>
      </c>
      <c r="F908" s="83"/>
      <c r="G908" s="83">
        <v>2000000.0</v>
      </c>
    </row>
    <row r="909">
      <c r="A909" s="83">
        <v>198.0</v>
      </c>
      <c r="B909" s="83" t="s">
        <v>17045</v>
      </c>
      <c r="C909" s="194" t="s">
        <v>3576</v>
      </c>
      <c r="D909" s="83"/>
      <c r="E909" s="141" t="s">
        <v>17048</v>
      </c>
      <c r="F909" s="83"/>
      <c r="G909" s="83">
        <v>2000000.0</v>
      </c>
    </row>
    <row r="910" ht="30.0" customHeight="1">
      <c r="A910" s="83">
        <v>199.0</v>
      </c>
      <c r="B910" s="83" t="s">
        <v>17051</v>
      </c>
      <c r="C910" s="194" t="s">
        <v>3576</v>
      </c>
      <c r="D910" s="83"/>
      <c r="E910" s="141" t="s">
        <v>17053</v>
      </c>
      <c r="F910" s="83"/>
      <c r="G910" s="83">
        <v>1500000.0</v>
      </c>
    </row>
    <row r="911" ht="30.0" customHeight="1">
      <c r="A911" s="83">
        <v>200.0</v>
      </c>
      <c r="B911" s="83" t="s">
        <v>17056</v>
      </c>
      <c r="C911" s="194" t="s">
        <v>3576</v>
      </c>
      <c r="D911" s="83"/>
      <c r="E911" s="141" t="s">
        <v>17059</v>
      </c>
      <c r="F911" s="83"/>
      <c r="G911" s="83">
        <v>1500000.0</v>
      </c>
    </row>
    <row r="912">
      <c r="A912" s="83">
        <v>201.0</v>
      </c>
      <c r="B912" s="83" t="s">
        <v>17064</v>
      </c>
      <c r="C912" s="194" t="s">
        <v>3576</v>
      </c>
      <c r="D912" s="83"/>
      <c r="E912" s="141" t="s">
        <v>17066</v>
      </c>
      <c r="F912" s="83"/>
      <c r="G912" s="83">
        <v>1000000.0</v>
      </c>
    </row>
    <row r="913">
      <c r="A913" s="83">
        <v>202.0</v>
      </c>
      <c r="B913" s="83" t="s">
        <v>17071</v>
      </c>
      <c r="C913" s="194" t="s">
        <v>2978</v>
      </c>
      <c r="D913" s="83"/>
      <c r="E913" s="141" t="s">
        <v>17072</v>
      </c>
      <c r="F913" s="83"/>
      <c r="G913" s="83">
        <v>2000000.0</v>
      </c>
    </row>
    <row r="914" ht="30.0" customHeight="1">
      <c r="A914" s="83">
        <v>203.0</v>
      </c>
      <c r="B914" s="83" t="s">
        <v>17075</v>
      </c>
      <c r="C914" s="194" t="s">
        <v>2978</v>
      </c>
      <c r="D914" s="83"/>
      <c r="E914" s="141" t="s">
        <v>17076</v>
      </c>
      <c r="F914" s="83"/>
      <c r="G914" s="83">
        <v>2000000.0</v>
      </c>
    </row>
    <row r="915">
      <c r="A915" s="83">
        <v>204.0</v>
      </c>
      <c r="B915" s="83" t="s">
        <v>17081</v>
      </c>
      <c r="C915" s="194" t="s">
        <v>2985</v>
      </c>
      <c r="D915" s="83"/>
      <c r="E915" s="141" t="s">
        <v>17082</v>
      </c>
      <c r="F915" s="83"/>
      <c r="G915" s="83">
        <v>1000000.0</v>
      </c>
    </row>
    <row r="916">
      <c r="A916" s="83">
        <v>205.0</v>
      </c>
      <c r="B916" s="83" t="s">
        <v>17085</v>
      </c>
      <c r="C916" s="194" t="s">
        <v>2985</v>
      </c>
      <c r="D916" s="83"/>
      <c r="E916" s="141" t="s">
        <v>17086</v>
      </c>
      <c r="F916" s="83"/>
      <c r="G916" s="83">
        <v>1500000.0</v>
      </c>
    </row>
    <row r="917">
      <c r="A917" s="83">
        <v>206.0</v>
      </c>
      <c r="B917" s="83" t="s">
        <v>17089</v>
      </c>
      <c r="C917" s="194" t="s">
        <v>2985</v>
      </c>
      <c r="D917" s="83"/>
      <c r="E917" s="141" t="s">
        <v>17090</v>
      </c>
      <c r="F917" s="83"/>
      <c r="G917" s="83">
        <v>1000000.0</v>
      </c>
    </row>
    <row r="918" ht="30.0" customHeight="1">
      <c r="A918" s="83">
        <v>207.0</v>
      </c>
      <c r="B918" s="83" t="s">
        <v>17096</v>
      </c>
      <c r="C918" s="194" t="s">
        <v>2985</v>
      </c>
      <c r="D918" s="83"/>
      <c r="E918" s="141" t="s">
        <v>17097</v>
      </c>
      <c r="F918" s="83"/>
      <c r="G918" s="83">
        <v>1000000.0</v>
      </c>
    </row>
    <row r="919">
      <c r="A919" s="83">
        <v>208.0</v>
      </c>
      <c r="B919" s="83" t="s">
        <v>17102</v>
      </c>
      <c r="C919" s="194" t="s">
        <v>14177</v>
      </c>
      <c r="D919" s="83"/>
      <c r="E919" s="141" t="s">
        <v>17103</v>
      </c>
      <c r="F919" s="83"/>
      <c r="G919" s="83">
        <v>5000000.0</v>
      </c>
    </row>
    <row r="920">
      <c r="A920" s="83">
        <v>209.0</v>
      </c>
      <c r="B920" s="83" t="s">
        <v>17108</v>
      </c>
      <c r="C920" s="194" t="s">
        <v>14177</v>
      </c>
      <c r="D920" s="83"/>
      <c r="E920" s="141" t="s">
        <v>17109</v>
      </c>
      <c r="F920" s="83"/>
      <c r="G920" s="83">
        <v>5000000.0</v>
      </c>
    </row>
    <row r="921">
      <c r="A921" s="83">
        <v>210.0</v>
      </c>
      <c r="B921" s="83" t="s">
        <v>17114</v>
      </c>
      <c r="C921" s="194" t="s">
        <v>10195</v>
      </c>
      <c r="D921" s="83"/>
      <c r="E921" s="141" t="s">
        <v>17116</v>
      </c>
      <c r="F921" s="83"/>
      <c r="G921" s="83">
        <v>2000000.0</v>
      </c>
    </row>
    <row r="922">
      <c r="A922" s="83">
        <v>211.0</v>
      </c>
      <c r="B922" s="83" t="s">
        <v>17118</v>
      </c>
      <c r="C922" s="194" t="s">
        <v>10195</v>
      </c>
      <c r="D922" s="83"/>
      <c r="E922" s="141" t="s">
        <v>17120</v>
      </c>
      <c r="F922" s="83"/>
      <c r="G922" s="83">
        <v>2000000.0</v>
      </c>
    </row>
    <row r="923">
      <c r="A923" s="83">
        <v>212.0</v>
      </c>
      <c r="B923" s="83" t="s">
        <v>17122</v>
      </c>
      <c r="C923" s="194" t="s">
        <v>10195</v>
      </c>
      <c r="D923" s="83"/>
      <c r="E923" s="141" t="s">
        <v>17127</v>
      </c>
      <c r="F923" s="83"/>
      <c r="G923" s="83">
        <v>2000000.0</v>
      </c>
    </row>
    <row r="924">
      <c r="A924" s="83">
        <v>213.0</v>
      </c>
      <c r="B924" s="83" t="s">
        <v>17130</v>
      </c>
      <c r="C924" s="194" t="s">
        <v>10195</v>
      </c>
      <c r="D924" s="83"/>
      <c r="E924" s="141" t="s">
        <v>17131</v>
      </c>
      <c r="F924" s="83"/>
      <c r="G924" s="83">
        <v>2000000.0</v>
      </c>
    </row>
    <row r="925">
      <c r="A925" s="83">
        <v>214.0</v>
      </c>
      <c r="B925" s="83" t="s">
        <v>17136</v>
      </c>
      <c r="C925" s="194" t="s">
        <v>10195</v>
      </c>
      <c r="D925" s="83"/>
      <c r="E925" s="141" t="s">
        <v>17138</v>
      </c>
      <c r="F925" s="83"/>
      <c r="G925" s="83">
        <v>2500000.0</v>
      </c>
    </row>
    <row r="926">
      <c r="A926" s="83">
        <v>215.0</v>
      </c>
      <c r="B926" s="83" t="s">
        <v>17143</v>
      </c>
      <c r="C926" s="194" t="s">
        <v>17144</v>
      </c>
      <c r="D926" s="83"/>
      <c r="E926" s="141" t="s">
        <v>17146</v>
      </c>
      <c r="F926" s="83"/>
      <c r="G926" s="83">
        <v>2000000.0</v>
      </c>
    </row>
    <row r="927">
      <c r="A927" s="83">
        <v>216.0</v>
      </c>
      <c r="B927" s="83" t="s">
        <v>17149</v>
      </c>
      <c r="C927" s="194" t="s">
        <v>2991</v>
      </c>
      <c r="D927" s="83"/>
      <c r="E927" s="141" t="s">
        <v>17150</v>
      </c>
      <c r="F927" s="83"/>
      <c r="G927" s="83">
        <v>1000000.0</v>
      </c>
    </row>
    <row r="928">
      <c r="A928" s="83">
        <v>217.0</v>
      </c>
      <c r="B928" s="83" t="s">
        <v>17155</v>
      </c>
      <c r="C928" s="194" t="s">
        <v>14411</v>
      </c>
      <c r="D928" s="83"/>
      <c r="E928" s="141" t="s">
        <v>17156</v>
      </c>
      <c r="F928" s="83"/>
      <c r="G928" s="83">
        <v>1000000.0</v>
      </c>
    </row>
    <row r="929">
      <c r="A929" s="83">
        <v>218.0</v>
      </c>
      <c r="B929" s="83" t="s">
        <v>17163</v>
      </c>
      <c r="C929" s="194" t="s">
        <v>14411</v>
      </c>
      <c r="D929" s="83"/>
      <c r="E929" s="141" t="s">
        <v>17164</v>
      </c>
      <c r="F929" s="83"/>
      <c r="G929" s="83">
        <v>1000000.0</v>
      </c>
    </row>
    <row r="930">
      <c r="A930" s="83">
        <v>219.0</v>
      </c>
      <c r="B930" s="83" t="s">
        <v>17168</v>
      </c>
      <c r="C930" s="194" t="s">
        <v>14411</v>
      </c>
      <c r="D930" s="83"/>
      <c r="E930" s="141" t="s">
        <v>17171</v>
      </c>
      <c r="F930" s="83"/>
      <c r="G930" s="83">
        <v>1000000.0</v>
      </c>
    </row>
    <row r="931">
      <c r="A931" s="83">
        <v>220.0</v>
      </c>
      <c r="B931" s="83" t="s">
        <v>17174</v>
      </c>
      <c r="C931" s="194" t="s">
        <v>14411</v>
      </c>
      <c r="D931" s="83"/>
      <c r="E931" s="141" t="s">
        <v>17176</v>
      </c>
      <c r="F931" s="83"/>
      <c r="G931" s="83">
        <v>1000000.0</v>
      </c>
    </row>
    <row r="932">
      <c r="A932" s="83">
        <v>221.0</v>
      </c>
      <c r="B932" s="83" t="s">
        <v>17180</v>
      </c>
      <c r="C932" s="194" t="s">
        <v>14411</v>
      </c>
      <c r="D932" s="83"/>
      <c r="E932" s="141" t="s">
        <v>17181</v>
      </c>
      <c r="F932" s="83"/>
      <c r="G932" s="83">
        <v>500000.0</v>
      </c>
    </row>
    <row r="933">
      <c r="A933" s="83">
        <v>222.0</v>
      </c>
      <c r="B933" s="83" t="s">
        <v>17186</v>
      </c>
      <c r="C933" s="194" t="s">
        <v>14411</v>
      </c>
      <c r="D933" s="83"/>
      <c r="E933" s="141" t="s">
        <v>17187</v>
      </c>
      <c r="F933" s="83"/>
      <c r="G933" s="83">
        <v>500000.0</v>
      </c>
    </row>
    <row r="934">
      <c r="A934" s="83">
        <v>223.0</v>
      </c>
      <c r="B934" s="83" t="s">
        <v>17192</v>
      </c>
      <c r="C934" s="194" t="s">
        <v>14411</v>
      </c>
      <c r="D934" s="83"/>
      <c r="E934" s="141" t="s">
        <v>17197</v>
      </c>
      <c r="F934" s="83"/>
      <c r="G934" s="83">
        <v>500000.0</v>
      </c>
    </row>
    <row r="935">
      <c r="A935" s="83">
        <v>224.0</v>
      </c>
      <c r="B935" s="83" t="s">
        <v>17201</v>
      </c>
      <c r="C935" s="194" t="s">
        <v>14411</v>
      </c>
      <c r="D935" s="83"/>
      <c r="E935" s="141" t="s">
        <v>17203</v>
      </c>
      <c r="F935" s="83"/>
      <c r="G935" s="83">
        <v>500000.0</v>
      </c>
    </row>
    <row r="936" ht="15.75" customHeight="1">
      <c r="A936" s="154">
        <v>225.0</v>
      </c>
      <c r="B936" s="154" t="s">
        <v>17207</v>
      </c>
      <c r="C936" s="388" t="s">
        <v>14411</v>
      </c>
      <c r="D936" s="154"/>
      <c r="E936" s="155" t="s">
        <v>17209</v>
      </c>
      <c r="F936" s="154"/>
      <c r="G936" s="154">
        <v>500000.0</v>
      </c>
    </row>
    <row r="937" ht="15.75" customHeight="1">
      <c r="A937" s="83">
        <v>226.0</v>
      </c>
      <c r="B937" s="83" t="s">
        <v>17212</v>
      </c>
      <c r="C937" s="194" t="s">
        <v>14411</v>
      </c>
      <c r="D937" s="83"/>
      <c r="E937" s="141" t="s">
        <v>17214</v>
      </c>
      <c r="F937" s="83"/>
      <c r="G937" s="83">
        <v>1000000.0</v>
      </c>
    </row>
    <row r="938">
      <c r="A938" s="83">
        <v>227.0</v>
      </c>
      <c r="B938" s="83" t="s">
        <v>17218</v>
      </c>
      <c r="C938" s="194" t="s">
        <v>14411</v>
      </c>
      <c r="D938" s="83"/>
      <c r="E938" s="141" t="s">
        <v>17220</v>
      </c>
      <c r="F938" s="83"/>
      <c r="G938" s="83">
        <v>500000.0</v>
      </c>
    </row>
    <row r="939">
      <c r="A939" s="83">
        <v>228.0</v>
      </c>
      <c r="B939" s="83" t="s">
        <v>17227</v>
      </c>
      <c r="C939" s="194" t="s">
        <v>14411</v>
      </c>
      <c r="D939" s="83"/>
      <c r="E939" s="141" t="s">
        <v>17228</v>
      </c>
      <c r="F939" s="83"/>
      <c r="G939" s="83">
        <v>500000.0</v>
      </c>
    </row>
    <row r="940">
      <c r="A940" s="83">
        <v>229.0</v>
      </c>
      <c r="B940" s="83" t="s">
        <v>17232</v>
      </c>
      <c r="C940" s="194" t="s">
        <v>14411</v>
      </c>
      <c r="D940" s="83"/>
      <c r="E940" s="141" t="s">
        <v>17234</v>
      </c>
      <c r="F940" s="83"/>
      <c r="G940" s="83">
        <v>500000.0</v>
      </c>
    </row>
    <row r="941">
      <c r="A941" s="83">
        <v>230.0</v>
      </c>
      <c r="B941" s="83" t="s">
        <v>17237</v>
      </c>
      <c r="C941" s="194" t="s">
        <v>14572</v>
      </c>
      <c r="D941" s="83"/>
      <c r="E941" s="141" t="s">
        <v>17239</v>
      </c>
      <c r="F941" s="83"/>
      <c r="G941" s="83">
        <v>1000000.0</v>
      </c>
    </row>
    <row r="942">
      <c r="A942" s="83">
        <v>231.0</v>
      </c>
      <c r="B942" s="83" t="s">
        <v>17243</v>
      </c>
      <c r="C942" s="194" t="s">
        <v>14572</v>
      </c>
      <c r="D942" s="83"/>
      <c r="E942" s="141" t="s">
        <v>17244</v>
      </c>
      <c r="F942" s="83"/>
      <c r="G942" s="83">
        <v>2000000.0</v>
      </c>
    </row>
    <row r="943">
      <c r="A943" s="83">
        <v>232.0</v>
      </c>
      <c r="B943" s="83" t="s">
        <v>17251</v>
      </c>
      <c r="C943" s="194" t="s">
        <v>3005</v>
      </c>
      <c r="D943" s="83"/>
      <c r="E943" s="141" t="s">
        <v>17252</v>
      </c>
      <c r="F943" s="83"/>
      <c r="G943" s="83">
        <v>1500000.0</v>
      </c>
    </row>
    <row r="944">
      <c r="A944" s="83">
        <v>233.0</v>
      </c>
      <c r="B944" s="83" t="s">
        <v>17258</v>
      </c>
      <c r="C944" s="194" t="s">
        <v>3005</v>
      </c>
      <c r="D944" s="83"/>
      <c r="E944" s="141" t="s">
        <v>17259</v>
      </c>
      <c r="F944" s="83"/>
      <c r="G944" s="83">
        <v>1000000.0</v>
      </c>
    </row>
    <row r="945" ht="30.0" customHeight="1">
      <c r="A945" s="83">
        <v>234.0</v>
      </c>
      <c r="B945" s="83" t="s">
        <v>17267</v>
      </c>
      <c r="C945" s="194" t="s">
        <v>14622</v>
      </c>
      <c r="D945" s="83"/>
      <c r="E945" s="141" t="s">
        <v>17268</v>
      </c>
      <c r="F945" s="83"/>
      <c r="G945" s="83">
        <v>2500000.0</v>
      </c>
    </row>
    <row r="946">
      <c r="A946" s="83">
        <v>235.0</v>
      </c>
      <c r="B946" s="83" t="s">
        <v>17274</v>
      </c>
      <c r="C946" s="194" t="s">
        <v>17275</v>
      </c>
      <c r="D946" s="83"/>
      <c r="E946" s="141" t="s">
        <v>17276</v>
      </c>
      <c r="F946" s="83"/>
      <c r="G946" s="83">
        <v>1000000.0</v>
      </c>
    </row>
    <row r="947">
      <c r="A947" s="83">
        <v>236.0</v>
      </c>
      <c r="B947" s="83" t="s">
        <v>17281</v>
      </c>
      <c r="C947" s="194" t="s">
        <v>17275</v>
      </c>
      <c r="D947" s="83"/>
      <c r="E947" s="141" t="s">
        <v>17282</v>
      </c>
      <c r="F947" s="83"/>
      <c r="G947" s="83">
        <v>1000000.0</v>
      </c>
    </row>
    <row r="948">
      <c r="A948" s="83">
        <v>237.0</v>
      </c>
      <c r="B948" s="83" t="s">
        <v>17286</v>
      </c>
      <c r="C948" s="194" t="s">
        <v>17275</v>
      </c>
      <c r="D948" s="83"/>
      <c r="E948" s="141" t="s">
        <v>17288</v>
      </c>
      <c r="F948" s="83"/>
      <c r="G948" s="83">
        <v>1000000.0</v>
      </c>
    </row>
    <row r="949">
      <c r="A949" s="83">
        <v>238.0</v>
      </c>
      <c r="B949" s="83" t="s">
        <v>17293</v>
      </c>
      <c r="C949" s="194" t="s">
        <v>3009</v>
      </c>
      <c r="D949" s="83"/>
      <c r="E949" s="141" t="s">
        <v>17294</v>
      </c>
      <c r="F949" s="83"/>
      <c r="G949" s="83">
        <v>1000000.0</v>
      </c>
    </row>
    <row r="950" ht="30.0" customHeight="1">
      <c r="A950" s="83">
        <v>239.0</v>
      </c>
      <c r="B950" s="83" t="s">
        <v>17300</v>
      </c>
      <c r="C950" s="194" t="s">
        <v>3009</v>
      </c>
      <c r="D950" s="83"/>
      <c r="E950" s="141" t="s">
        <v>17304</v>
      </c>
      <c r="F950" s="83"/>
      <c r="G950" s="83">
        <v>1500000.0</v>
      </c>
    </row>
    <row r="951">
      <c r="A951" s="83">
        <v>240.0</v>
      </c>
      <c r="B951" s="83" t="s">
        <v>17308</v>
      </c>
      <c r="C951" s="194" t="s">
        <v>3009</v>
      </c>
      <c r="D951" s="83"/>
      <c r="E951" s="141" t="s">
        <v>17311</v>
      </c>
      <c r="F951" s="83"/>
      <c r="G951" s="83">
        <v>1000000.0</v>
      </c>
    </row>
    <row r="952">
      <c r="A952" s="83">
        <v>241.0</v>
      </c>
      <c r="B952" s="83" t="s">
        <v>17318</v>
      </c>
      <c r="C952" s="194" t="s">
        <v>3009</v>
      </c>
      <c r="D952" s="83"/>
      <c r="E952" s="141" t="s">
        <v>17322</v>
      </c>
      <c r="F952" s="83"/>
      <c r="G952" s="83">
        <v>1000000.0</v>
      </c>
    </row>
    <row r="953">
      <c r="A953" s="83">
        <v>242.0</v>
      </c>
      <c r="B953" s="83" t="s">
        <v>17326</v>
      </c>
      <c r="C953" s="194" t="s">
        <v>3009</v>
      </c>
      <c r="D953" s="83"/>
      <c r="E953" s="141" t="s">
        <v>17329</v>
      </c>
      <c r="F953" s="83"/>
      <c r="G953" s="83">
        <v>1000000.0</v>
      </c>
    </row>
    <row r="954">
      <c r="A954" s="83">
        <v>243.0</v>
      </c>
      <c r="B954" s="83" t="s">
        <v>17333</v>
      </c>
      <c r="C954" s="194" t="s">
        <v>3009</v>
      </c>
      <c r="D954" s="83"/>
      <c r="E954" s="141" t="s">
        <v>17336</v>
      </c>
      <c r="F954" s="83"/>
      <c r="G954" s="83">
        <v>1000000.0</v>
      </c>
    </row>
    <row r="955">
      <c r="A955" s="83">
        <v>244.0</v>
      </c>
      <c r="B955" s="83" t="s">
        <v>17341</v>
      </c>
      <c r="C955" s="194" t="s">
        <v>3009</v>
      </c>
      <c r="D955" s="83"/>
      <c r="E955" s="141" t="s">
        <v>17345</v>
      </c>
      <c r="F955" s="83"/>
      <c r="G955" s="83">
        <v>1000000.0</v>
      </c>
    </row>
    <row r="956">
      <c r="A956" s="83">
        <v>245.0</v>
      </c>
      <c r="B956" s="83" t="s">
        <v>17350</v>
      </c>
      <c r="C956" s="194" t="s">
        <v>3022</v>
      </c>
      <c r="D956" s="83"/>
      <c r="E956" s="141" t="s">
        <v>17352</v>
      </c>
      <c r="F956" s="83"/>
      <c r="G956" s="83">
        <v>1000000.0</v>
      </c>
    </row>
    <row r="957">
      <c r="A957" s="83">
        <v>246.0</v>
      </c>
      <c r="B957" s="83" t="s">
        <v>17357</v>
      </c>
      <c r="C957" s="194" t="s">
        <v>3022</v>
      </c>
      <c r="D957" s="83"/>
      <c r="E957" s="141" t="s">
        <v>17360</v>
      </c>
      <c r="F957" s="83"/>
      <c r="G957" s="83">
        <v>2500000.0</v>
      </c>
    </row>
    <row r="958">
      <c r="A958" s="83">
        <v>247.0</v>
      </c>
      <c r="B958" s="83" t="s">
        <v>17365</v>
      </c>
      <c r="C958" s="194" t="s">
        <v>3022</v>
      </c>
      <c r="D958" s="83"/>
      <c r="E958" s="141" t="s">
        <v>17368</v>
      </c>
      <c r="F958" s="83"/>
      <c r="G958" s="83">
        <v>2000000.0</v>
      </c>
    </row>
    <row r="959">
      <c r="A959" s="83">
        <v>248.0</v>
      </c>
      <c r="B959" s="83" t="s">
        <v>17373</v>
      </c>
      <c r="C959" s="194" t="s">
        <v>3022</v>
      </c>
      <c r="D959" s="83"/>
      <c r="E959" s="141" t="s">
        <v>17375</v>
      </c>
      <c r="F959" s="83"/>
      <c r="G959" s="83">
        <v>2000000.0</v>
      </c>
    </row>
    <row r="960" ht="30.0" customHeight="1">
      <c r="A960" s="83">
        <v>249.0</v>
      </c>
      <c r="B960" s="83" t="s">
        <v>17380</v>
      </c>
      <c r="C960" s="194" t="s">
        <v>3051</v>
      </c>
      <c r="D960" s="83"/>
      <c r="E960" s="141" t="s">
        <v>17383</v>
      </c>
      <c r="F960" s="83"/>
      <c r="G960" s="83">
        <v>2000000.0</v>
      </c>
    </row>
    <row r="961" ht="30.0" customHeight="1">
      <c r="A961" s="83">
        <v>250.0</v>
      </c>
      <c r="B961" s="83" t="s">
        <v>17390</v>
      </c>
      <c r="C961" s="194" t="s">
        <v>3051</v>
      </c>
      <c r="D961" s="83"/>
      <c r="E961" s="141" t="s">
        <v>17391</v>
      </c>
      <c r="F961" s="83"/>
      <c r="G961" s="83">
        <v>2000000.0</v>
      </c>
    </row>
    <row r="962" ht="30.0" customHeight="1">
      <c r="A962" s="83">
        <v>251.0</v>
      </c>
      <c r="B962" s="83" t="s">
        <v>17396</v>
      </c>
      <c r="C962" s="194" t="s">
        <v>3051</v>
      </c>
      <c r="D962" s="83"/>
      <c r="E962" s="141" t="s">
        <v>17397</v>
      </c>
      <c r="F962" s="83"/>
      <c r="G962" s="83">
        <v>2000000.0</v>
      </c>
    </row>
    <row r="963">
      <c r="A963" s="83">
        <v>252.0</v>
      </c>
      <c r="B963" s="83" t="s">
        <v>17401</v>
      </c>
      <c r="C963" s="194" t="s">
        <v>3051</v>
      </c>
      <c r="D963" s="83"/>
      <c r="E963" s="141" t="s">
        <v>17404</v>
      </c>
      <c r="F963" s="83"/>
      <c r="G963" s="83">
        <v>1000000.0</v>
      </c>
    </row>
    <row r="964" ht="30.0" customHeight="1">
      <c r="A964" s="83">
        <v>253.0</v>
      </c>
      <c r="B964" s="83" t="s">
        <v>17408</v>
      </c>
      <c r="C964" s="194" t="s">
        <v>3051</v>
      </c>
      <c r="D964" s="83"/>
      <c r="E964" s="141" t="s">
        <v>17410</v>
      </c>
      <c r="F964" s="83"/>
      <c r="G964" s="83">
        <v>1000000.0</v>
      </c>
    </row>
    <row r="965" ht="45.0" customHeight="1">
      <c r="A965" s="83">
        <v>254.0</v>
      </c>
      <c r="B965" s="83" t="s">
        <v>17416</v>
      </c>
      <c r="C965" s="194" t="s">
        <v>6402</v>
      </c>
      <c r="D965" s="83"/>
      <c r="E965" s="141" t="s">
        <v>17418</v>
      </c>
      <c r="F965" s="83"/>
      <c r="G965" s="83">
        <v>2000000.0</v>
      </c>
    </row>
    <row r="966" ht="30.0" customHeight="1">
      <c r="A966" s="83">
        <v>255.0</v>
      </c>
      <c r="B966" s="83" t="s">
        <v>17427</v>
      </c>
      <c r="C966" s="194" t="s">
        <v>3056</v>
      </c>
      <c r="D966" s="83"/>
      <c r="E966" s="141" t="s">
        <v>17431</v>
      </c>
      <c r="F966" s="83"/>
      <c r="G966" s="83">
        <v>1000000.0</v>
      </c>
    </row>
    <row r="967" ht="30.0" customHeight="1">
      <c r="A967" s="83">
        <v>256.0</v>
      </c>
      <c r="B967" s="83" t="s">
        <v>17438</v>
      </c>
      <c r="C967" s="194" t="s">
        <v>3056</v>
      </c>
      <c r="D967" s="83"/>
      <c r="E967" s="141" t="s">
        <v>17439</v>
      </c>
      <c r="F967" s="83"/>
      <c r="G967" s="83">
        <v>1000000.0</v>
      </c>
    </row>
    <row r="968" ht="30.0" customHeight="1">
      <c r="A968" s="83">
        <v>257.0</v>
      </c>
      <c r="B968" s="83" t="s">
        <v>17443</v>
      </c>
      <c r="C968" s="194" t="s">
        <v>3056</v>
      </c>
      <c r="D968" s="83"/>
      <c r="E968" s="141" t="s">
        <v>17445</v>
      </c>
      <c r="F968" s="83"/>
      <c r="G968" s="83">
        <v>1000000.0</v>
      </c>
    </row>
    <row r="969">
      <c r="A969" s="83">
        <v>258.0</v>
      </c>
      <c r="B969" s="83" t="s">
        <v>17450</v>
      </c>
      <c r="C969" s="194" t="s">
        <v>3096</v>
      </c>
      <c r="D969" s="83"/>
      <c r="E969" s="141" t="s">
        <v>17451</v>
      </c>
      <c r="F969" s="83"/>
      <c r="G969" s="83">
        <v>1500000.0</v>
      </c>
    </row>
    <row r="970">
      <c r="A970" s="83">
        <v>259.0</v>
      </c>
      <c r="B970" s="83" t="s">
        <v>17455</v>
      </c>
      <c r="C970" s="194" t="s">
        <v>3096</v>
      </c>
      <c r="D970" s="83"/>
      <c r="E970" s="141" t="s">
        <v>17457</v>
      </c>
      <c r="F970" s="83"/>
      <c r="G970" s="83">
        <v>1000000.0</v>
      </c>
    </row>
    <row r="971">
      <c r="A971" s="83">
        <v>260.0</v>
      </c>
      <c r="B971" s="83" t="s">
        <v>17461</v>
      </c>
      <c r="C971" s="194" t="s">
        <v>3096</v>
      </c>
      <c r="D971" s="83"/>
      <c r="E971" s="141" t="s">
        <v>17464</v>
      </c>
      <c r="F971" s="83"/>
      <c r="G971" s="83">
        <v>1000000.0</v>
      </c>
    </row>
    <row r="972" ht="30.0" customHeight="1">
      <c r="A972" s="83">
        <v>261.0</v>
      </c>
      <c r="B972" s="83" t="s">
        <v>17468</v>
      </c>
      <c r="C972" s="194" t="s">
        <v>3096</v>
      </c>
      <c r="D972" s="83"/>
      <c r="E972" s="141" t="s">
        <v>17469</v>
      </c>
      <c r="F972" s="83"/>
      <c r="G972" s="83">
        <v>2000000.0</v>
      </c>
    </row>
    <row r="973" ht="30.0" customHeight="1">
      <c r="A973" s="83">
        <v>262.0</v>
      </c>
      <c r="B973" s="83" t="s">
        <v>17474</v>
      </c>
      <c r="C973" s="194" t="s">
        <v>3096</v>
      </c>
      <c r="D973" s="83"/>
      <c r="E973" s="141" t="s">
        <v>17475</v>
      </c>
      <c r="F973" s="83"/>
      <c r="G973" s="83">
        <v>2000000.0</v>
      </c>
    </row>
    <row r="974">
      <c r="A974" s="83">
        <v>263.0</v>
      </c>
      <c r="B974" s="83" t="s">
        <v>17478</v>
      </c>
      <c r="C974" s="194" t="s">
        <v>3101</v>
      </c>
      <c r="D974" s="83"/>
      <c r="E974" s="141" t="s">
        <v>17479</v>
      </c>
      <c r="F974" s="83"/>
      <c r="G974" s="83">
        <v>1000000.0</v>
      </c>
    </row>
    <row r="975">
      <c r="A975" s="83">
        <v>264.0</v>
      </c>
      <c r="B975" s="83" t="s">
        <v>17484</v>
      </c>
      <c r="C975" s="194" t="s">
        <v>3101</v>
      </c>
      <c r="D975" s="83"/>
      <c r="E975" s="141" t="s">
        <v>17485</v>
      </c>
      <c r="F975" s="83"/>
      <c r="G975" s="83">
        <v>1000000.0</v>
      </c>
    </row>
    <row r="976">
      <c r="A976" s="83">
        <v>265.0</v>
      </c>
      <c r="B976" s="83" t="s">
        <v>17486</v>
      </c>
      <c r="C976" s="194" t="s">
        <v>3105</v>
      </c>
      <c r="D976" s="83"/>
      <c r="E976" s="141" t="s">
        <v>17488</v>
      </c>
      <c r="F976" s="83"/>
      <c r="G976" s="83">
        <v>1000000.0</v>
      </c>
    </row>
    <row r="977">
      <c r="A977" s="83">
        <v>266.0</v>
      </c>
      <c r="B977" s="83" t="s">
        <v>17497</v>
      </c>
      <c r="C977" s="194" t="s">
        <v>3108</v>
      </c>
      <c r="D977" s="83"/>
      <c r="E977" s="141" t="s">
        <v>17499</v>
      </c>
      <c r="F977" s="83"/>
      <c r="G977" s="83">
        <v>1000000.0</v>
      </c>
    </row>
    <row r="978">
      <c r="A978" s="83">
        <v>267.0</v>
      </c>
      <c r="B978" s="83" t="s">
        <v>17506</v>
      </c>
      <c r="C978" s="194" t="s">
        <v>3108</v>
      </c>
      <c r="D978" s="83"/>
      <c r="E978" s="141" t="s">
        <v>17507</v>
      </c>
      <c r="F978" s="83"/>
      <c r="G978" s="83">
        <v>500000.0</v>
      </c>
    </row>
    <row r="979">
      <c r="A979" s="83">
        <v>268.0</v>
      </c>
      <c r="B979" s="83" t="s">
        <v>17514</v>
      </c>
      <c r="C979" s="194" t="s">
        <v>3113</v>
      </c>
      <c r="D979" s="83"/>
      <c r="E979" s="141" t="s">
        <v>17515</v>
      </c>
      <c r="F979" s="83"/>
      <c r="G979" s="83">
        <v>1000000.0</v>
      </c>
    </row>
    <row r="980">
      <c r="A980" s="83">
        <v>269.0</v>
      </c>
      <c r="B980" s="83" t="s">
        <v>17522</v>
      </c>
      <c r="C980" s="194" t="s">
        <v>3113</v>
      </c>
      <c r="D980" s="83"/>
      <c r="E980" s="141" t="s">
        <v>17523</v>
      </c>
      <c r="F980" s="83"/>
      <c r="G980" s="83">
        <v>1000000.0</v>
      </c>
    </row>
    <row r="981">
      <c r="A981" s="83">
        <v>270.0</v>
      </c>
      <c r="B981" s="83" t="s">
        <v>17525</v>
      </c>
      <c r="C981" s="194" t="s">
        <v>3113</v>
      </c>
      <c r="D981" s="83"/>
      <c r="E981" s="141" t="s">
        <v>17526</v>
      </c>
      <c r="F981" s="83"/>
      <c r="G981" s="83">
        <v>1000000.0</v>
      </c>
    </row>
    <row r="982">
      <c r="A982" s="83">
        <v>271.0</v>
      </c>
      <c r="B982" s="83" t="s">
        <v>17528</v>
      </c>
      <c r="C982" s="194" t="s">
        <v>3113</v>
      </c>
      <c r="D982" s="83"/>
      <c r="E982" s="141" t="s">
        <v>17529</v>
      </c>
      <c r="F982" s="83"/>
      <c r="G982" s="83">
        <v>1000000.0</v>
      </c>
    </row>
    <row r="983">
      <c r="A983" s="83">
        <v>272.0</v>
      </c>
      <c r="B983" s="83" t="s">
        <v>17532</v>
      </c>
      <c r="C983" s="194" t="s">
        <v>3113</v>
      </c>
      <c r="D983" s="83"/>
      <c r="E983" s="141" t="s">
        <v>17533</v>
      </c>
      <c r="F983" s="83"/>
      <c r="G983" s="83">
        <v>1000000.0</v>
      </c>
    </row>
    <row r="984">
      <c r="A984" s="83">
        <v>273.0</v>
      </c>
      <c r="B984" s="83" t="s">
        <v>17536</v>
      </c>
      <c r="C984" s="194" t="s">
        <v>3113</v>
      </c>
      <c r="D984" s="83"/>
      <c r="E984" s="141" t="s">
        <v>17537</v>
      </c>
      <c r="F984" s="83"/>
      <c r="G984" s="83">
        <v>1000000.0</v>
      </c>
    </row>
    <row r="985" ht="30.0" customHeight="1">
      <c r="A985" s="83">
        <v>274.0</v>
      </c>
      <c r="B985" s="83" t="s">
        <v>17539</v>
      </c>
      <c r="C985" s="194" t="s">
        <v>3113</v>
      </c>
      <c r="D985" s="83"/>
      <c r="E985" s="141" t="s">
        <v>17540</v>
      </c>
      <c r="F985" s="83"/>
      <c r="G985" s="83">
        <v>2000000.0</v>
      </c>
    </row>
    <row r="986" ht="30.0" customHeight="1">
      <c r="A986" s="83">
        <v>275.0</v>
      </c>
      <c r="B986" s="83" t="s">
        <v>17542</v>
      </c>
      <c r="C986" s="194" t="s">
        <v>3113</v>
      </c>
      <c r="D986" s="83"/>
      <c r="E986" s="141" t="s">
        <v>17544</v>
      </c>
      <c r="F986" s="83"/>
      <c r="G986" s="83">
        <v>2000000.0</v>
      </c>
    </row>
    <row r="987">
      <c r="A987" s="83">
        <v>276.0</v>
      </c>
      <c r="B987" s="83" t="s">
        <v>17548</v>
      </c>
      <c r="C987" s="194" t="s">
        <v>3617</v>
      </c>
      <c r="D987" s="83"/>
      <c r="E987" s="141" t="s">
        <v>17549</v>
      </c>
      <c r="F987" s="83"/>
      <c r="G987" s="83">
        <v>1000000.0</v>
      </c>
    </row>
    <row r="988">
      <c r="A988" s="83">
        <v>277.0</v>
      </c>
      <c r="B988" s="83" t="s">
        <v>17551</v>
      </c>
      <c r="C988" s="194" t="s">
        <v>3617</v>
      </c>
      <c r="D988" s="83"/>
      <c r="E988" s="141" t="s">
        <v>17554</v>
      </c>
      <c r="F988" s="83"/>
      <c r="G988" s="83">
        <v>1000000.0</v>
      </c>
    </row>
    <row r="989">
      <c r="A989" s="83">
        <v>278.0</v>
      </c>
      <c r="B989" s="83" t="s">
        <v>17556</v>
      </c>
      <c r="C989" s="194" t="s">
        <v>3617</v>
      </c>
      <c r="D989" s="83"/>
      <c r="E989" s="141" t="s">
        <v>17557</v>
      </c>
      <c r="F989" s="83"/>
      <c r="G989" s="83">
        <v>1000000.0</v>
      </c>
    </row>
    <row r="990" ht="30.0" customHeight="1">
      <c r="A990" s="83">
        <v>279.0</v>
      </c>
      <c r="B990" s="83" t="s">
        <v>17561</v>
      </c>
      <c r="C990" s="194" t="s">
        <v>3128</v>
      </c>
      <c r="D990" s="83"/>
      <c r="E990" s="141" t="s">
        <v>17563</v>
      </c>
      <c r="F990" s="83"/>
      <c r="G990" s="83">
        <v>2000000.0</v>
      </c>
    </row>
    <row r="991" ht="15.75" customHeight="1">
      <c r="A991" s="154">
        <v>280.0</v>
      </c>
      <c r="B991" s="154" t="s">
        <v>17569</v>
      </c>
      <c r="C991" s="388" t="s">
        <v>3128</v>
      </c>
      <c r="D991" s="154"/>
      <c r="E991" s="155" t="s">
        <v>17571</v>
      </c>
      <c r="F991" s="154"/>
      <c r="G991" s="154">
        <v>2000000.0</v>
      </c>
    </row>
    <row r="992" ht="15.75" customHeight="1">
      <c r="A992" s="83">
        <v>281.0</v>
      </c>
      <c r="B992" s="83" t="s">
        <v>17573</v>
      </c>
      <c r="C992" s="194" t="s">
        <v>3131</v>
      </c>
      <c r="D992" s="83"/>
      <c r="E992" s="141" t="s">
        <v>17574</v>
      </c>
      <c r="F992" s="83"/>
      <c r="G992" s="83">
        <v>1000000.0</v>
      </c>
    </row>
    <row r="993">
      <c r="A993" s="83">
        <v>282.0</v>
      </c>
      <c r="B993" s="83" t="s">
        <v>17579</v>
      </c>
      <c r="C993" s="194" t="s">
        <v>3131</v>
      </c>
      <c r="D993" s="83"/>
      <c r="E993" s="141" t="s">
        <v>17580</v>
      </c>
      <c r="F993" s="83"/>
      <c r="G993" s="83">
        <v>1000000.0</v>
      </c>
    </row>
    <row r="994">
      <c r="A994" s="83">
        <v>283.0</v>
      </c>
      <c r="B994" s="83" t="s">
        <v>17583</v>
      </c>
      <c r="C994" s="194" t="s">
        <v>3131</v>
      </c>
      <c r="D994" s="83"/>
      <c r="E994" s="141" t="s">
        <v>17584</v>
      </c>
      <c r="F994" s="83"/>
      <c r="G994" s="83">
        <v>2000000.0</v>
      </c>
    </row>
    <row r="995">
      <c r="A995" s="83">
        <v>284.0</v>
      </c>
      <c r="B995" s="83" t="s">
        <v>17589</v>
      </c>
      <c r="C995" s="194" t="s">
        <v>3640</v>
      </c>
      <c r="D995" s="83"/>
      <c r="E995" s="141" t="s">
        <v>17591</v>
      </c>
      <c r="F995" s="83"/>
      <c r="G995" s="83">
        <v>1000000.0</v>
      </c>
    </row>
    <row r="996">
      <c r="A996" s="83">
        <v>285.0</v>
      </c>
      <c r="B996" s="83" t="s">
        <v>17593</v>
      </c>
      <c r="C996" s="194" t="s">
        <v>3640</v>
      </c>
      <c r="D996" s="83"/>
      <c r="E996" s="141" t="s">
        <v>17594</v>
      </c>
      <c r="F996" s="83"/>
      <c r="G996" s="83">
        <v>1000000.0</v>
      </c>
    </row>
    <row r="997">
      <c r="A997" s="83">
        <v>286.0</v>
      </c>
      <c r="B997" s="83" t="s">
        <v>17597</v>
      </c>
      <c r="C997" s="194" t="s">
        <v>3640</v>
      </c>
      <c r="D997" s="83"/>
      <c r="E997" s="141" t="s">
        <v>17599</v>
      </c>
      <c r="F997" s="83"/>
      <c r="G997" s="83">
        <v>1000000.0</v>
      </c>
    </row>
    <row r="998">
      <c r="A998" s="83">
        <v>287.0</v>
      </c>
      <c r="B998" s="83" t="s">
        <v>17602</v>
      </c>
      <c r="C998" s="194" t="s">
        <v>3640</v>
      </c>
      <c r="D998" s="83"/>
      <c r="E998" s="141" t="s">
        <v>17604</v>
      </c>
      <c r="F998" s="83"/>
      <c r="G998" s="83">
        <v>1000000.0</v>
      </c>
    </row>
    <row r="999">
      <c r="A999" s="83">
        <v>288.0</v>
      </c>
      <c r="B999" s="83" t="s">
        <v>17607</v>
      </c>
      <c r="C999" s="194" t="s">
        <v>3640</v>
      </c>
      <c r="D999" s="83"/>
      <c r="E999" s="141" t="s">
        <v>17610</v>
      </c>
      <c r="F999" s="83"/>
      <c r="G999" s="83">
        <v>1000000.0</v>
      </c>
    </row>
    <row r="1000">
      <c r="A1000" s="83">
        <v>289.0</v>
      </c>
      <c r="B1000" s="83" t="s">
        <v>17613</v>
      </c>
      <c r="C1000" s="194" t="s">
        <v>3644</v>
      </c>
      <c r="D1000" s="83"/>
      <c r="E1000" s="141" t="s">
        <v>17614</v>
      </c>
      <c r="F1000" s="83"/>
      <c r="G1000" s="83">
        <v>1000000.0</v>
      </c>
    </row>
    <row r="1001">
      <c r="A1001" s="83">
        <v>290.0</v>
      </c>
      <c r="B1001" s="83" t="s">
        <v>17618</v>
      </c>
      <c r="C1001" s="194" t="s">
        <v>3644</v>
      </c>
      <c r="D1001" s="83"/>
      <c r="E1001" s="141" t="s">
        <v>17621</v>
      </c>
      <c r="F1001" s="83"/>
      <c r="G1001" s="83">
        <v>1000000.0</v>
      </c>
    </row>
    <row r="1002">
      <c r="A1002" s="83">
        <v>291.0</v>
      </c>
      <c r="B1002" s="83" t="s">
        <v>17624</v>
      </c>
      <c r="C1002" s="194" t="s">
        <v>3644</v>
      </c>
      <c r="D1002" s="83"/>
      <c r="E1002" s="141" t="s">
        <v>17625</v>
      </c>
      <c r="F1002" s="83"/>
      <c r="G1002" s="83">
        <v>1000000.0</v>
      </c>
    </row>
    <row r="1003">
      <c r="A1003" s="83">
        <v>292.0</v>
      </c>
      <c r="B1003" s="83" t="s">
        <v>17631</v>
      </c>
      <c r="C1003" s="194" t="s">
        <v>3644</v>
      </c>
      <c r="D1003" s="83"/>
      <c r="E1003" s="141" t="s">
        <v>17633</v>
      </c>
      <c r="F1003" s="83"/>
      <c r="G1003" s="83">
        <v>1500000.0</v>
      </c>
    </row>
    <row r="1004">
      <c r="A1004" s="83">
        <v>293.0</v>
      </c>
      <c r="B1004" s="83" t="s">
        <v>17634</v>
      </c>
      <c r="C1004" s="194" t="s">
        <v>11517</v>
      </c>
      <c r="D1004" s="83"/>
      <c r="E1004" s="141" t="s">
        <v>17635</v>
      </c>
      <c r="F1004" s="83"/>
      <c r="G1004" s="83">
        <v>1000000.0</v>
      </c>
    </row>
    <row r="1005">
      <c r="A1005" s="83">
        <v>294.0</v>
      </c>
      <c r="B1005" s="83" t="s">
        <v>17643</v>
      </c>
      <c r="C1005" s="194" t="s">
        <v>11517</v>
      </c>
      <c r="D1005" s="83"/>
      <c r="E1005" s="141" t="s">
        <v>17644</v>
      </c>
      <c r="F1005" s="83"/>
      <c r="G1005" s="83">
        <v>1000000.0</v>
      </c>
    </row>
    <row r="1006" ht="30.0" customHeight="1">
      <c r="A1006" s="83">
        <v>295.0</v>
      </c>
      <c r="B1006" s="83" t="s">
        <v>17647</v>
      </c>
      <c r="C1006" s="194" t="s">
        <v>11517</v>
      </c>
      <c r="D1006" s="83"/>
      <c r="E1006" s="141" t="s">
        <v>17650</v>
      </c>
      <c r="F1006" s="83"/>
      <c r="G1006" s="83">
        <v>1000000.0</v>
      </c>
    </row>
    <row r="1007">
      <c r="A1007" s="83">
        <v>296.0</v>
      </c>
      <c r="B1007" s="83" t="s">
        <v>17655</v>
      </c>
      <c r="C1007" s="194" t="s">
        <v>11517</v>
      </c>
      <c r="D1007" s="83"/>
      <c r="E1007" s="141" t="s">
        <v>17656</v>
      </c>
      <c r="F1007" s="83"/>
      <c r="G1007" s="83">
        <v>1000000.0</v>
      </c>
    </row>
    <row r="1008" ht="30.0" customHeight="1">
      <c r="A1008" s="83">
        <v>297.0</v>
      </c>
      <c r="B1008" s="83" t="s">
        <v>17659</v>
      </c>
      <c r="C1008" s="194" t="s">
        <v>3134</v>
      </c>
      <c r="D1008" s="83"/>
      <c r="E1008" s="141" t="s">
        <v>17661</v>
      </c>
      <c r="F1008" s="83"/>
      <c r="G1008" s="83">
        <v>1500000.0</v>
      </c>
    </row>
    <row r="1009">
      <c r="A1009" s="83">
        <v>298.0</v>
      </c>
      <c r="B1009" s="83" t="s">
        <v>17667</v>
      </c>
      <c r="C1009" s="194" t="s">
        <v>3134</v>
      </c>
      <c r="D1009" s="83"/>
      <c r="E1009" s="141" t="s">
        <v>17668</v>
      </c>
      <c r="F1009" s="83"/>
      <c r="G1009" s="83">
        <v>1000000.0</v>
      </c>
    </row>
    <row r="1010" ht="30.0" customHeight="1">
      <c r="A1010" s="83">
        <v>299.0</v>
      </c>
      <c r="B1010" s="83" t="s">
        <v>17673</v>
      </c>
      <c r="C1010" s="194" t="s">
        <v>3661</v>
      </c>
      <c r="D1010" s="83"/>
      <c r="E1010" s="141" t="s">
        <v>17675</v>
      </c>
      <c r="F1010" s="83"/>
      <c r="G1010" s="83">
        <v>1000000.0</v>
      </c>
    </row>
    <row r="1011">
      <c r="A1011" s="83">
        <v>300.0</v>
      </c>
      <c r="B1011" s="83" t="s">
        <v>17681</v>
      </c>
      <c r="C1011" s="194" t="s">
        <v>3661</v>
      </c>
      <c r="D1011" s="83"/>
      <c r="E1011" s="141" t="s">
        <v>17684</v>
      </c>
      <c r="F1011" s="83"/>
      <c r="G1011" s="83">
        <v>1000000.0</v>
      </c>
    </row>
    <row r="1012" ht="30.0" customHeight="1">
      <c r="A1012" s="83">
        <v>301.0</v>
      </c>
      <c r="B1012" s="83" t="s">
        <v>17691</v>
      </c>
      <c r="C1012" s="194" t="s">
        <v>3661</v>
      </c>
      <c r="D1012" s="83"/>
      <c r="E1012" s="141" t="s">
        <v>17692</v>
      </c>
      <c r="F1012" s="83"/>
      <c r="G1012" s="83">
        <v>1000000.0</v>
      </c>
    </row>
    <row r="1013">
      <c r="A1013" s="83">
        <v>302.0</v>
      </c>
      <c r="B1013" s="83" t="s">
        <v>17695</v>
      </c>
      <c r="C1013" s="194" t="s">
        <v>3661</v>
      </c>
      <c r="D1013" s="83"/>
      <c r="E1013" s="141" t="s">
        <v>17698</v>
      </c>
      <c r="F1013" s="83"/>
      <c r="G1013" s="83">
        <v>2000000.0</v>
      </c>
    </row>
    <row r="1014" ht="30.0" customHeight="1">
      <c r="A1014" s="83">
        <v>303.0</v>
      </c>
      <c r="B1014" s="83" t="s">
        <v>17701</v>
      </c>
      <c r="C1014" s="194" t="s">
        <v>3661</v>
      </c>
      <c r="D1014" s="83"/>
      <c r="E1014" s="141" t="s">
        <v>17702</v>
      </c>
      <c r="F1014" s="83"/>
      <c r="G1014" s="83">
        <v>1000000.0</v>
      </c>
    </row>
    <row r="1015">
      <c r="A1015" s="83">
        <v>304.0</v>
      </c>
      <c r="B1015" s="83" t="s">
        <v>17706</v>
      </c>
      <c r="C1015" s="194" t="s">
        <v>3661</v>
      </c>
      <c r="D1015" s="83"/>
      <c r="E1015" s="141" t="s">
        <v>17708</v>
      </c>
      <c r="F1015" s="83"/>
      <c r="G1015" s="83">
        <v>1000000.0</v>
      </c>
    </row>
    <row r="1016" ht="30.0" customHeight="1">
      <c r="A1016" s="83">
        <v>305.0</v>
      </c>
      <c r="B1016" s="83" t="s">
        <v>17713</v>
      </c>
      <c r="C1016" s="194" t="s">
        <v>3137</v>
      </c>
      <c r="D1016" s="83"/>
      <c r="E1016" s="141" t="s">
        <v>17715</v>
      </c>
      <c r="F1016" s="83"/>
      <c r="G1016" s="83">
        <v>500000.0</v>
      </c>
    </row>
    <row r="1017" ht="45.0" customHeight="1">
      <c r="A1017" s="83">
        <v>306.0</v>
      </c>
      <c r="B1017" s="83" t="s">
        <v>17718</v>
      </c>
      <c r="C1017" s="194" t="s">
        <v>3137</v>
      </c>
      <c r="D1017" s="83"/>
      <c r="E1017" s="141" t="s">
        <v>17721</v>
      </c>
      <c r="F1017" s="83"/>
      <c r="G1017" s="83">
        <v>1000000.0</v>
      </c>
    </row>
    <row r="1018" ht="30.0" customHeight="1">
      <c r="A1018" s="83">
        <v>307.0</v>
      </c>
      <c r="B1018" s="83" t="s">
        <v>17724</v>
      </c>
      <c r="C1018" s="194" t="s">
        <v>3137</v>
      </c>
      <c r="D1018" s="83"/>
      <c r="E1018" s="141" t="s">
        <v>17725</v>
      </c>
      <c r="F1018" s="83"/>
      <c r="G1018" s="83">
        <v>1000000.0</v>
      </c>
    </row>
    <row r="1019" ht="30.0" customHeight="1">
      <c r="A1019" s="83">
        <v>308.0</v>
      </c>
      <c r="B1019" s="83" t="s">
        <v>17727</v>
      </c>
      <c r="C1019" s="194" t="s">
        <v>3137</v>
      </c>
      <c r="D1019" s="83"/>
      <c r="E1019" s="141" t="s">
        <v>17729</v>
      </c>
      <c r="F1019" s="83"/>
      <c r="G1019" s="83">
        <v>1000000.0</v>
      </c>
    </row>
    <row r="1020">
      <c r="A1020" s="83">
        <v>309.0</v>
      </c>
      <c r="B1020" s="83" t="s">
        <v>17735</v>
      </c>
      <c r="C1020" s="194" t="s">
        <v>3137</v>
      </c>
      <c r="D1020" s="83"/>
      <c r="E1020" s="141" t="s">
        <v>17736</v>
      </c>
      <c r="F1020" s="83"/>
      <c r="G1020" s="83">
        <v>1000000.0</v>
      </c>
    </row>
    <row r="1021">
      <c r="A1021" s="83">
        <v>310.0</v>
      </c>
      <c r="B1021" s="83" t="s">
        <v>17738</v>
      </c>
      <c r="C1021" s="194" t="s">
        <v>3672</v>
      </c>
      <c r="D1021" s="83"/>
      <c r="E1021" s="141" t="s">
        <v>17740</v>
      </c>
      <c r="F1021" s="83"/>
      <c r="G1021" s="83">
        <v>1000000.0</v>
      </c>
    </row>
    <row r="1022">
      <c r="A1022" s="83">
        <v>311.0</v>
      </c>
      <c r="B1022" s="83" t="s">
        <v>17743</v>
      </c>
      <c r="C1022" s="194" t="s">
        <v>3672</v>
      </c>
      <c r="D1022" s="83"/>
      <c r="E1022" s="141" t="s">
        <v>17744</v>
      </c>
      <c r="F1022" s="83"/>
      <c r="G1022" s="83">
        <v>1000000.0</v>
      </c>
    </row>
    <row r="1023">
      <c r="A1023" s="83">
        <v>312.0</v>
      </c>
      <c r="B1023" s="83" t="s">
        <v>17751</v>
      </c>
      <c r="C1023" s="194" t="s">
        <v>3142</v>
      </c>
      <c r="D1023" s="83"/>
      <c r="E1023" s="141" t="s">
        <v>17752</v>
      </c>
      <c r="F1023" s="83"/>
      <c r="G1023" s="83">
        <v>2500000.0</v>
      </c>
    </row>
    <row r="1024">
      <c r="A1024" s="83">
        <v>313.0</v>
      </c>
      <c r="B1024" s="83" t="s">
        <v>17755</v>
      </c>
      <c r="C1024" s="194" t="s">
        <v>3142</v>
      </c>
      <c r="D1024" s="83"/>
      <c r="E1024" s="141" t="s">
        <v>17757</v>
      </c>
      <c r="F1024" s="83"/>
      <c r="G1024" s="83">
        <v>1000000.0</v>
      </c>
    </row>
    <row r="1025">
      <c r="A1025" s="83">
        <v>314.0</v>
      </c>
      <c r="B1025" s="83" t="s">
        <v>17760</v>
      </c>
      <c r="C1025" s="194" t="s">
        <v>3142</v>
      </c>
      <c r="D1025" s="83"/>
      <c r="E1025" s="141" t="s">
        <v>17763</v>
      </c>
      <c r="F1025" s="83"/>
      <c r="G1025" s="83">
        <v>1000000.0</v>
      </c>
    </row>
    <row r="1026">
      <c r="A1026" s="83">
        <v>315.0</v>
      </c>
      <c r="B1026" s="83" t="s">
        <v>17765</v>
      </c>
      <c r="C1026" s="194" t="s">
        <v>3142</v>
      </c>
      <c r="D1026" s="83"/>
      <c r="E1026" s="141" t="s">
        <v>17766</v>
      </c>
      <c r="F1026" s="83"/>
      <c r="G1026" s="83">
        <v>1000000.0</v>
      </c>
    </row>
    <row r="1027" ht="30.0" customHeight="1">
      <c r="A1027" s="83">
        <v>316.0</v>
      </c>
      <c r="B1027" s="83" t="s">
        <v>17770</v>
      </c>
      <c r="C1027" s="194" t="s">
        <v>3142</v>
      </c>
      <c r="D1027" s="83"/>
      <c r="E1027" s="141" t="s">
        <v>17771</v>
      </c>
      <c r="F1027" s="83"/>
      <c r="G1027" s="83">
        <v>1000000.0</v>
      </c>
    </row>
    <row r="1028" ht="30.0" customHeight="1">
      <c r="A1028" s="83">
        <v>317.0</v>
      </c>
      <c r="B1028" s="83" t="s">
        <v>17777</v>
      </c>
      <c r="C1028" s="194" t="s">
        <v>3142</v>
      </c>
      <c r="D1028" s="83"/>
      <c r="E1028" s="141" t="s">
        <v>17778</v>
      </c>
      <c r="F1028" s="83"/>
      <c r="G1028" s="83">
        <v>1000000.0</v>
      </c>
    </row>
    <row r="1029">
      <c r="A1029" s="83">
        <v>318.0</v>
      </c>
      <c r="B1029" s="83" t="s">
        <v>17785</v>
      </c>
      <c r="C1029" s="194" t="s">
        <v>3151</v>
      </c>
      <c r="D1029" s="83"/>
      <c r="E1029" s="141" t="s">
        <v>17786</v>
      </c>
      <c r="F1029" s="83"/>
      <c r="G1029" s="83">
        <v>1000000.0</v>
      </c>
    </row>
    <row r="1030" ht="30.0" customHeight="1">
      <c r="A1030" s="83">
        <v>319.0</v>
      </c>
      <c r="B1030" s="83" t="s">
        <v>17791</v>
      </c>
      <c r="C1030" s="194" t="s">
        <v>3151</v>
      </c>
      <c r="D1030" s="83"/>
      <c r="E1030" s="141" t="s">
        <v>17793</v>
      </c>
      <c r="F1030" s="83"/>
      <c r="G1030" s="83">
        <v>1000000.0</v>
      </c>
    </row>
    <row r="1031">
      <c r="A1031" s="83">
        <v>320.0</v>
      </c>
      <c r="B1031" s="83" t="s">
        <v>17799</v>
      </c>
      <c r="C1031" s="194" t="s">
        <v>3171</v>
      </c>
      <c r="D1031" s="83"/>
      <c r="E1031" s="141" t="s">
        <v>17801</v>
      </c>
      <c r="F1031" s="83"/>
      <c r="G1031" s="83">
        <v>1500000.0</v>
      </c>
    </row>
    <row r="1032">
      <c r="A1032" s="83">
        <v>321.0</v>
      </c>
      <c r="B1032" s="83" t="s">
        <v>17806</v>
      </c>
      <c r="C1032" s="194" t="s">
        <v>3728</v>
      </c>
      <c r="D1032" s="83"/>
      <c r="E1032" s="141" t="s">
        <v>17807</v>
      </c>
      <c r="F1032" s="83"/>
      <c r="G1032" s="83">
        <v>1000000.0</v>
      </c>
    </row>
    <row r="1033" ht="30.0" customHeight="1">
      <c r="A1033" s="83">
        <v>322.0</v>
      </c>
      <c r="B1033" s="83" t="s">
        <v>17811</v>
      </c>
      <c r="C1033" s="194" t="s">
        <v>3728</v>
      </c>
      <c r="D1033" s="83"/>
      <c r="E1033" s="141" t="s">
        <v>17814</v>
      </c>
      <c r="F1033" s="83"/>
      <c r="G1033" s="83">
        <v>1000000.0</v>
      </c>
    </row>
    <row r="1034">
      <c r="A1034" s="83">
        <v>323.0</v>
      </c>
      <c r="B1034" s="83" t="s">
        <v>17817</v>
      </c>
      <c r="C1034" s="194" t="s">
        <v>3728</v>
      </c>
      <c r="D1034" s="83"/>
      <c r="E1034" s="141" t="s">
        <v>17820</v>
      </c>
      <c r="F1034" s="83"/>
      <c r="G1034" s="83">
        <v>1000000.0</v>
      </c>
    </row>
    <row r="1035" ht="30.0" customHeight="1">
      <c r="A1035" s="83">
        <v>324.0</v>
      </c>
      <c r="B1035" s="83" t="s">
        <v>17823</v>
      </c>
      <c r="C1035" s="194" t="s">
        <v>3728</v>
      </c>
      <c r="D1035" s="83"/>
      <c r="E1035" s="141" t="s">
        <v>17826</v>
      </c>
      <c r="F1035" s="83"/>
      <c r="G1035" s="83">
        <v>1000000.0</v>
      </c>
    </row>
    <row r="1036" ht="30.0" customHeight="1">
      <c r="A1036" s="83">
        <v>325.0</v>
      </c>
      <c r="B1036" s="83" t="s">
        <v>17830</v>
      </c>
      <c r="C1036" s="194" t="s">
        <v>3728</v>
      </c>
      <c r="D1036" s="83"/>
      <c r="E1036" s="141" t="s">
        <v>17833</v>
      </c>
      <c r="F1036" s="83"/>
      <c r="G1036" s="83">
        <v>1000000.0</v>
      </c>
    </row>
    <row r="1037" ht="15.75" customHeight="1">
      <c r="A1037" s="154">
        <v>326.0</v>
      </c>
      <c r="B1037" s="154" t="s">
        <v>17836</v>
      </c>
      <c r="C1037" s="388" t="s">
        <v>3181</v>
      </c>
      <c r="D1037" s="154"/>
      <c r="E1037" s="155" t="s">
        <v>17839</v>
      </c>
      <c r="F1037" s="154"/>
      <c r="G1037" s="154">
        <v>1500000.0</v>
      </c>
    </row>
    <row r="1038" ht="15.75" customHeight="1">
      <c r="A1038" s="83">
        <v>327.0</v>
      </c>
      <c r="B1038" s="83" t="s">
        <v>17844</v>
      </c>
      <c r="C1038" s="194" t="s">
        <v>3181</v>
      </c>
      <c r="D1038" s="83"/>
      <c r="E1038" s="141" t="s">
        <v>17847</v>
      </c>
      <c r="F1038" s="83"/>
      <c r="G1038" s="83">
        <v>1000000.0</v>
      </c>
    </row>
    <row r="1039">
      <c r="A1039" s="83">
        <v>328.0</v>
      </c>
      <c r="B1039" s="83" t="s">
        <v>17849</v>
      </c>
      <c r="C1039" s="194" t="s">
        <v>3187</v>
      </c>
      <c r="D1039" s="83"/>
      <c r="E1039" s="141" t="s">
        <v>17851</v>
      </c>
      <c r="F1039" s="83"/>
      <c r="G1039" s="83">
        <v>1000000.0</v>
      </c>
    </row>
    <row r="1040" ht="30.0" customHeight="1">
      <c r="A1040" s="83">
        <v>329.0</v>
      </c>
      <c r="B1040" s="83" t="s">
        <v>17853</v>
      </c>
      <c r="C1040" s="194" t="s">
        <v>3187</v>
      </c>
      <c r="D1040" s="83"/>
      <c r="E1040" s="141" t="s">
        <v>17855</v>
      </c>
      <c r="F1040" s="83"/>
      <c r="G1040" s="83">
        <v>1000000.0</v>
      </c>
    </row>
    <row r="1041" ht="30.0" customHeight="1">
      <c r="A1041" s="83">
        <v>330.0</v>
      </c>
      <c r="B1041" s="83" t="s">
        <v>17858</v>
      </c>
      <c r="C1041" s="194" t="s">
        <v>3208</v>
      </c>
      <c r="D1041" s="83"/>
      <c r="E1041" s="141" t="s">
        <v>17859</v>
      </c>
      <c r="F1041" s="83"/>
      <c r="G1041" s="83">
        <v>1000000.0</v>
      </c>
    </row>
    <row r="1042" ht="30.0" customHeight="1">
      <c r="A1042" s="83">
        <v>331.0</v>
      </c>
      <c r="B1042" s="83" t="s">
        <v>17862</v>
      </c>
      <c r="C1042" s="194" t="s">
        <v>3208</v>
      </c>
      <c r="D1042" s="83"/>
      <c r="E1042" s="141" t="s">
        <v>17863</v>
      </c>
      <c r="F1042" s="83"/>
      <c r="G1042" s="83">
        <v>1000000.0</v>
      </c>
    </row>
    <row r="1043" ht="30.0" customHeight="1">
      <c r="A1043" s="83">
        <v>332.0</v>
      </c>
      <c r="B1043" s="83" t="s">
        <v>17870</v>
      </c>
      <c r="C1043" s="194" t="s">
        <v>3208</v>
      </c>
      <c r="D1043" s="83"/>
      <c r="E1043" s="141" t="s">
        <v>17873</v>
      </c>
      <c r="F1043" s="83"/>
      <c r="G1043" s="83">
        <v>1000000.0</v>
      </c>
    </row>
    <row r="1044" ht="30.0" customHeight="1">
      <c r="A1044" s="83">
        <v>333.0</v>
      </c>
      <c r="B1044" s="83" t="s">
        <v>17877</v>
      </c>
      <c r="C1044" s="194" t="s">
        <v>3208</v>
      </c>
      <c r="D1044" s="83"/>
      <c r="E1044" s="141" t="s">
        <v>17881</v>
      </c>
      <c r="F1044" s="83"/>
      <c r="G1044" s="83">
        <v>1000000.0</v>
      </c>
    </row>
    <row r="1045" ht="30.0" customHeight="1">
      <c r="A1045" s="83">
        <v>334.0</v>
      </c>
      <c r="B1045" s="83" t="s">
        <v>17890</v>
      </c>
      <c r="C1045" s="194" t="s">
        <v>3208</v>
      </c>
      <c r="D1045" s="83"/>
      <c r="E1045" s="141" t="s">
        <v>17891</v>
      </c>
      <c r="F1045" s="83"/>
      <c r="G1045" s="83">
        <v>1000000.0</v>
      </c>
    </row>
    <row r="1046" ht="30.0" customHeight="1">
      <c r="A1046" s="83">
        <v>335.0</v>
      </c>
      <c r="B1046" s="83" t="s">
        <v>17895</v>
      </c>
      <c r="C1046" s="194" t="s">
        <v>3208</v>
      </c>
      <c r="D1046" s="83"/>
      <c r="E1046" s="141" t="s">
        <v>17898</v>
      </c>
      <c r="F1046" s="83"/>
      <c r="G1046" s="83">
        <v>2000000.0</v>
      </c>
    </row>
    <row r="1047">
      <c r="A1047" s="83">
        <v>336.0</v>
      </c>
      <c r="B1047" s="83" t="s">
        <v>17902</v>
      </c>
      <c r="C1047" s="194" t="s">
        <v>15435</v>
      </c>
      <c r="D1047" s="83"/>
      <c r="E1047" s="141" t="s">
        <v>17906</v>
      </c>
      <c r="F1047" s="83"/>
      <c r="G1047" s="83">
        <v>1500000.0</v>
      </c>
    </row>
    <row r="1048">
      <c r="A1048" s="83">
        <v>337.0</v>
      </c>
      <c r="B1048" s="83" t="s">
        <v>17911</v>
      </c>
      <c r="C1048" s="194" t="s">
        <v>15435</v>
      </c>
      <c r="D1048" s="83"/>
      <c r="E1048" s="141" t="s">
        <v>17913</v>
      </c>
      <c r="F1048" s="83"/>
      <c r="G1048" s="83">
        <v>1500000.0</v>
      </c>
    </row>
    <row r="1049">
      <c r="A1049" s="83">
        <v>338.0</v>
      </c>
      <c r="B1049" s="83" t="s">
        <v>17917</v>
      </c>
      <c r="C1049" s="194" t="s">
        <v>15435</v>
      </c>
      <c r="D1049" s="83"/>
      <c r="E1049" s="141" t="s">
        <v>17920</v>
      </c>
      <c r="F1049" s="83"/>
      <c r="G1049" s="83">
        <v>1000000.0</v>
      </c>
    </row>
    <row r="1050" ht="30.0" customHeight="1">
      <c r="A1050" s="83">
        <v>339.0</v>
      </c>
      <c r="B1050" s="83" t="s">
        <v>17925</v>
      </c>
      <c r="C1050" s="194" t="s">
        <v>3213</v>
      </c>
      <c r="D1050" s="83"/>
      <c r="E1050" s="141" t="s">
        <v>17931</v>
      </c>
      <c r="F1050" s="83"/>
      <c r="G1050" s="83">
        <v>1000000.0</v>
      </c>
    </row>
    <row r="1051">
      <c r="A1051" s="83">
        <v>340.0</v>
      </c>
      <c r="B1051" s="83" t="s">
        <v>17937</v>
      </c>
      <c r="C1051" s="194" t="s">
        <v>3213</v>
      </c>
      <c r="D1051" s="83"/>
      <c r="E1051" s="141" t="s">
        <v>17940</v>
      </c>
      <c r="F1051" s="83"/>
      <c r="G1051" s="83">
        <v>2500000.0</v>
      </c>
    </row>
    <row r="1052">
      <c r="A1052" s="83">
        <v>341.0</v>
      </c>
      <c r="B1052" s="83" t="s">
        <v>17947</v>
      </c>
      <c r="C1052" s="194" t="s">
        <v>3213</v>
      </c>
      <c r="D1052" s="83"/>
      <c r="E1052" s="141" t="s">
        <v>17950</v>
      </c>
      <c r="F1052" s="83"/>
      <c r="G1052" s="83">
        <v>1000000.0</v>
      </c>
    </row>
    <row r="1053">
      <c r="A1053" s="83">
        <v>342.0</v>
      </c>
      <c r="B1053" s="83" t="s">
        <v>17954</v>
      </c>
      <c r="C1053" s="194" t="s">
        <v>3213</v>
      </c>
      <c r="D1053" s="83"/>
      <c r="E1053" s="141" t="s">
        <v>17957</v>
      </c>
      <c r="F1053" s="83"/>
      <c r="G1053" s="83">
        <v>1000000.0</v>
      </c>
    </row>
    <row r="1054" ht="30.0" customHeight="1">
      <c r="A1054" s="83">
        <v>343.0</v>
      </c>
      <c r="B1054" s="83" t="s">
        <v>17962</v>
      </c>
      <c r="C1054" s="194" t="s">
        <v>3213</v>
      </c>
      <c r="D1054" s="83"/>
      <c r="E1054" s="141" t="s">
        <v>17965</v>
      </c>
      <c r="F1054" s="83"/>
      <c r="G1054" s="83">
        <v>2000000.0</v>
      </c>
    </row>
    <row r="1055">
      <c r="A1055" s="83">
        <v>344.0</v>
      </c>
      <c r="B1055" s="83" t="s">
        <v>17969</v>
      </c>
      <c r="C1055" s="194" t="s">
        <v>3213</v>
      </c>
      <c r="D1055" s="83"/>
      <c r="E1055" s="141" t="s">
        <v>17972</v>
      </c>
      <c r="F1055" s="83"/>
      <c r="G1055" s="83">
        <v>1000000.0</v>
      </c>
    </row>
    <row r="1056">
      <c r="A1056" s="83">
        <v>345.0</v>
      </c>
      <c r="B1056" s="83" t="s">
        <v>17978</v>
      </c>
      <c r="C1056" s="194" t="s">
        <v>3213</v>
      </c>
      <c r="D1056" s="83"/>
      <c r="E1056" s="141" t="s">
        <v>17981</v>
      </c>
      <c r="F1056" s="83"/>
      <c r="G1056" s="83">
        <v>1000000.0</v>
      </c>
    </row>
    <row r="1057">
      <c r="A1057" s="83">
        <v>346.0</v>
      </c>
      <c r="B1057" s="83" t="s">
        <v>17988</v>
      </c>
      <c r="C1057" s="194" t="s">
        <v>3225</v>
      </c>
      <c r="D1057" s="83"/>
      <c r="E1057" s="141" t="s">
        <v>17991</v>
      </c>
      <c r="F1057" s="83"/>
      <c r="G1057" s="83">
        <v>1000000.0</v>
      </c>
    </row>
    <row r="1058">
      <c r="A1058" s="83">
        <v>347.0</v>
      </c>
      <c r="B1058" s="83" t="s">
        <v>17997</v>
      </c>
      <c r="C1058" s="194" t="s">
        <v>3245</v>
      </c>
      <c r="D1058" s="83"/>
      <c r="E1058" s="141" t="s">
        <v>17999</v>
      </c>
      <c r="F1058" s="83"/>
      <c r="G1058" s="83">
        <v>2000000.0</v>
      </c>
    </row>
    <row r="1059">
      <c r="A1059" s="83">
        <v>348.0</v>
      </c>
      <c r="B1059" s="83" t="s">
        <v>18004</v>
      </c>
      <c r="C1059" s="194" t="s">
        <v>3277</v>
      </c>
      <c r="D1059" s="83"/>
      <c r="E1059" s="141" t="s">
        <v>18007</v>
      </c>
      <c r="F1059" s="83"/>
      <c r="G1059" s="83">
        <v>1000000.0</v>
      </c>
    </row>
    <row r="1060">
      <c r="A1060" s="83">
        <v>349.0</v>
      </c>
      <c r="B1060" s="83" t="s">
        <v>18009</v>
      </c>
      <c r="C1060" s="194" t="s">
        <v>3277</v>
      </c>
      <c r="D1060" s="83"/>
      <c r="E1060" s="141" t="s">
        <v>18011</v>
      </c>
      <c r="F1060" s="83"/>
      <c r="G1060" s="83">
        <v>1000000.0</v>
      </c>
    </row>
    <row r="1061">
      <c r="A1061" s="83">
        <v>350.0</v>
      </c>
      <c r="B1061" s="83" t="s">
        <v>18013</v>
      </c>
      <c r="C1061" s="194" t="s">
        <v>3277</v>
      </c>
      <c r="D1061" s="83"/>
      <c r="E1061" s="141" t="s">
        <v>18015</v>
      </c>
      <c r="F1061" s="83"/>
      <c r="G1061" s="83">
        <v>1000000.0</v>
      </c>
    </row>
    <row r="1062">
      <c r="A1062" s="83">
        <v>351.0</v>
      </c>
      <c r="B1062" s="83" t="s">
        <v>18021</v>
      </c>
      <c r="C1062" s="194">
        <v>68.0</v>
      </c>
      <c r="D1062" s="83"/>
      <c r="E1062" s="141" t="s">
        <v>18022</v>
      </c>
      <c r="F1062" s="83"/>
      <c r="G1062" s="83">
        <v>2500000.0</v>
      </c>
    </row>
    <row r="1063" ht="30.0" customHeight="1">
      <c r="A1063" s="83">
        <v>352.0</v>
      </c>
      <c r="B1063" s="83" t="s">
        <v>18026</v>
      </c>
      <c r="C1063" s="194">
        <v>68.0</v>
      </c>
      <c r="D1063" s="83"/>
      <c r="E1063" s="141" t="s">
        <v>18028</v>
      </c>
      <c r="F1063" s="83"/>
      <c r="G1063" s="83">
        <v>6000000.0</v>
      </c>
    </row>
    <row r="1064">
      <c r="A1064" s="83">
        <v>353.0</v>
      </c>
      <c r="B1064" s="83" t="s">
        <v>18033</v>
      </c>
      <c r="C1064" s="194" t="s">
        <v>15472</v>
      </c>
      <c r="D1064" s="83"/>
      <c r="E1064" s="141" t="s">
        <v>18036</v>
      </c>
      <c r="F1064" s="83"/>
      <c r="G1064" s="83">
        <v>1000000.0</v>
      </c>
    </row>
    <row r="1065">
      <c r="A1065" s="83">
        <v>354.0</v>
      </c>
      <c r="B1065" s="83" t="s">
        <v>18041</v>
      </c>
      <c r="C1065" s="194" t="s">
        <v>15472</v>
      </c>
      <c r="D1065" s="83"/>
      <c r="E1065" s="141" t="s">
        <v>18042</v>
      </c>
      <c r="F1065" s="83"/>
      <c r="G1065" s="83">
        <v>1000000.0</v>
      </c>
    </row>
    <row r="1066">
      <c r="A1066" s="83">
        <v>355.0</v>
      </c>
      <c r="B1066" s="83" t="s">
        <v>18049</v>
      </c>
      <c r="C1066" s="194" t="s">
        <v>15472</v>
      </c>
      <c r="D1066" s="83"/>
      <c r="E1066" s="141" t="s">
        <v>18050</v>
      </c>
      <c r="F1066" s="83"/>
      <c r="G1066" s="83">
        <v>1000000.0</v>
      </c>
    </row>
    <row r="1067">
      <c r="A1067" s="83">
        <v>356.0</v>
      </c>
      <c r="B1067" s="83" t="s">
        <v>18055</v>
      </c>
      <c r="C1067" s="194" t="s">
        <v>15472</v>
      </c>
      <c r="D1067" s="83"/>
      <c r="E1067" s="141" t="s">
        <v>18057</v>
      </c>
      <c r="F1067" s="83"/>
      <c r="G1067" s="83">
        <v>1000000.0</v>
      </c>
    </row>
    <row r="1068">
      <c r="A1068" s="83">
        <v>357.0</v>
      </c>
      <c r="B1068" s="83" t="s">
        <v>18061</v>
      </c>
      <c r="C1068" s="194" t="s">
        <v>3300</v>
      </c>
      <c r="D1068" s="83"/>
      <c r="E1068" s="141" t="s">
        <v>18062</v>
      </c>
      <c r="F1068" s="83"/>
      <c r="G1068" s="83">
        <v>1000000.0</v>
      </c>
    </row>
    <row r="1069">
      <c r="A1069" s="83">
        <v>358.0</v>
      </c>
      <c r="B1069" s="83" t="s">
        <v>18064</v>
      </c>
      <c r="C1069" s="194" t="s">
        <v>3300</v>
      </c>
      <c r="D1069" s="83"/>
      <c r="E1069" s="141" t="s">
        <v>18065</v>
      </c>
      <c r="F1069" s="83"/>
      <c r="G1069" s="83">
        <v>1000000.0</v>
      </c>
    </row>
    <row r="1070" ht="30.0" customHeight="1">
      <c r="A1070" s="83">
        <v>359.0</v>
      </c>
      <c r="B1070" s="83" t="s">
        <v>18069</v>
      </c>
      <c r="C1070" s="194" t="s">
        <v>3300</v>
      </c>
      <c r="D1070" s="83"/>
      <c r="E1070" s="141" t="s">
        <v>18072</v>
      </c>
      <c r="F1070" s="83"/>
      <c r="G1070" s="83">
        <v>1000000.0</v>
      </c>
    </row>
    <row r="1071">
      <c r="A1071" s="83">
        <v>360.0</v>
      </c>
      <c r="B1071" s="83" t="s">
        <v>18079</v>
      </c>
      <c r="C1071" s="194" t="s">
        <v>3307</v>
      </c>
      <c r="D1071" s="83"/>
      <c r="E1071" s="141" t="s">
        <v>18080</v>
      </c>
      <c r="F1071" s="83"/>
      <c r="G1071" s="83">
        <v>1000000.0</v>
      </c>
    </row>
    <row r="1072">
      <c r="A1072" s="83">
        <v>361.0</v>
      </c>
      <c r="B1072" s="83" t="s">
        <v>18086</v>
      </c>
      <c r="C1072" s="194" t="s">
        <v>3307</v>
      </c>
      <c r="D1072" s="83"/>
      <c r="E1072" s="141" t="s">
        <v>18088</v>
      </c>
      <c r="F1072" s="83"/>
      <c r="G1072" s="83">
        <v>1000000.0</v>
      </c>
    </row>
    <row r="1073" ht="30.0" customHeight="1">
      <c r="A1073" s="83">
        <v>362.0</v>
      </c>
      <c r="B1073" s="83" t="s">
        <v>18093</v>
      </c>
      <c r="C1073" s="194" t="s">
        <v>3307</v>
      </c>
      <c r="D1073" s="83"/>
      <c r="E1073" s="141" t="s">
        <v>18096</v>
      </c>
      <c r="F1073" s="83"/>
      <c r="G1073" s="83">
        <v>1000000.0</v>
      </c>
    </row>
    <row r="1074">
      <c r="A1074" s="83">
        <v>363.0</v>
      </c>
      <c r="B1074" s="83" t="s">
        <v>18102</v>
      </c>
      <c r="C1074" s="194" t="s">
        <v>3307</v>
      </c>
      <c r="D1074" s="83"/>
      <c r="E1074" s="141" t="s">
        <v>18105</v>
      </c>
      <c r="F1074" s="83"/>
      <c r="G1074" s="83">
        <v>1000000.0</v>
      </c>
    </row>
    <row r="1075">
      <c r="A1075" s="83">
        <v>364.0</v>
      </c>
      <c r="B1075" s="83" t="s">
        <v>18108</v>
      </c>
      <c r="C1075" s="194" t="s">
        <v>3307</v>
      </c>
      <c r="D1075" s="83"/>
      <c r="E1075" s="141" t="s">
        <v>18109</v>
      </c>
      <c r="F1075" s="83"/>
      <c r="G1075" s="83">
        <v>1000000.0</v>
      </c>
    </row>
    <row r="1076" ht="30.0" customHeight="1">
      <c r="A1076" s="83">
        <v>365.0</v>
      </c>
      <c r="B1076" s="83" t="s">
        <v>18115</v>
      </c>
      <c r="C1076" s="194" t="s">
        <v>3307</v>
      </c>
      <c r="D1076" s="83"/>
      <c r="E1076" s="141" t="s">
        <v>18117</v>
      </c>
      <c r="F1076" s="83"/>
      <c r="G1076" s="83">
        <v>1000000.0</v>
      </c>
    </row>
    <row r="1077">
      <c r="A1077" s="83">
        <v>366.0</v>
      </c>
      <c r="B1077" s="83" t="s">
        <v>18120</v>
      </c>
      <c r="C1077" s="194" t="s">
        <v>3307</v>
      </c>
      <c r="D1077" s="83"/>
      <c r="E1077" s="141" t="s">
        <v>18123</v>
      </c>
      <c r="F1077" s="83"/>
      <c r="G1077" s="83">
        <v>1000000.0</v>
      </c>
    </row>
    <row r="1078">
      <c r="A1078" s="83">
        <v>367.0</v>
      </c>
      <c r="B1078" s="83" t="s">
        <v>18127</v>
      </c>
      <c r="C1078" s="194" t="s">
        <v>3307</v>
      </c>
      <c r="D1078" s="83"/>
      <c r="E1078" s="141" t="s">
        <v>18130</v>
      </c>
      <c r="F1078" s="83"/>
      <c r="G1078" s="83">
        <v>1000000.0</v>
      </c>
    </row>
    <row r="1079" ht="30.0" customHeight="1">
      <c r="A1079" s="83">
        <v>368.0</v>
      </c>
      <c r="B1079" s="83" t="s">
        <v>18134</v>
      </c>
      <c r="C1079" s="194" t="s">
        <v>3307</v>
      </c>
      <c r="D1079" s="83"/>
      <c r="E1079" s="141" t="s">
        <v>18137</v>
      </c>
      <c r="F1079" s="83"/>
      <c r="G1079" s="83">
        <v>1000000.0</v>
      </c>
    </row>
    <row r="1080">
      <c r="A1080" s="83">
        <v>369.0</v>
      </c>
      <c r="B1080" s="83" t="s">
        <v>18140</v>
      </c>
      <c r="C1080" s="194" t="s">
        <v>3313</v>
      </c>
      <c r="D1080" s="83"/>
      <c r="E1080" s="141" t="s">
        <v>18141</v>
      </c>
      <c r="F1080" s="83"/>
      <c r="G1080" s="83">
        <v>1000000.0</v>
      </c>
    </row>
    <row r="1081">
      <c r="A1081" s="83">
        <v>370.0</v>
      </c>
      <c r="B1081" s="83" t="s">
        <v>18144</v>
      </c>
      <c r="C1081" s="194" t="s">
        <v>3313</v>
      </c>
      <c r="D1081" s="83"/>
      <c r="E1081" s="141" t="s">
        <v>18147</v>
      </c>
      <c r="F1081" s="83"/>
      <c r="G1081" s="83">
        <v>1000000.0</v>
      </c>
    </row>
    <row r="1082">
      <c r="A1082" s="83">
        <v>371.0</v>
      </c>
      <c r="B1082" s="83" t="s">
        <v>18148</v>
      </c>
      <c r="C1082" s="194" t="s">
        <v>3313</v>
      </c>
      <c r="D1082" s="83"/>
      <c r="E1082" s="141" t="s">
        <v>18149</v>
      </c>
      <c r="F1082" s="83"/>
      <c r="G1082" s="83">
        <v>1000000.0</v>
      </c>
    </row>
    <row r="1083">
      <c r="A1083" s="83">
        <v>372.0</v>
      </c>
      <c r="B1083" s="83" t="s">
        <v>18150</v>
      </c>
      <c r="C1083" s="194" t="s">
        <v>3313</v>
      </c>
      <c r="D1083" s="83"/>
      <c r="E1083" s="141" t="s">
        <v>18151</v>
      </c>
      <c r="F1083" s="83"/>
      <c r="G1083" s="83">
        <v>1000000.0</v>
      </c>
    </row>
    <row r="1084">
      <c r="A1084" s="83">
        <v>373.0</v>
      </c>
      <c r="B1084" s="83" t="s">
        <v>18155</v>
      </c>
      <c r="C1084" s="194" t="s">
        <v>3313</v>
      </c>
      <c r="D1084" s="83"/>
      <c r="E1084" s="141" t="s">
        <v>18156</v>
      </c>
      <c r="F1084" s="83"/>
      <c r="G1084" s="83">
        <v>1000000.0</v>
      </c>
    </row>
    <row r="1085">
      <c r="A1085" s="83">
        <v>374.0</v>
      </c>
      <c r="B1085" s="83" t="s">
        <v>18159</v>
      </c>
      <c r="C1085" s="194" t="s">
        <v>3313</v>
      </c>
      <c r="D1085" s="83"/>
      <c r="E1085" s="141" t="s">
        <v>18163</v>
      </c>
      <c r="F1085" s="83"/>
      <c r="G1085" s="83">
        <v>1000000.0</v>
      </c>
    </row>
    <row r="1086">
      <c r="A1086" s="83">
        <v>375.0</v>
      </c>
      <c r="B1086" s="83" t="s">
        <v>18169</v>
      </c>
      <c r="C1086" s="194" t="s">
        <v>3332</v>
      </c>
      <c r="D1086" s="83"/>
      <c r="E1086" s="141" t="s">
        <v>18173</v>
      </c>
      <c r="F1086" s="83"/>
      <c r="G1086" s="83">
        <v>1000000.0</v>
      </c>
    </row>
    <row r="1087">
      <c r="A1087" s="83">
        <v>376.0</v>
      </c>
      <c r="B1087" s="83" t="s">
        <v>18176</v>
      </c>
      <c r="C1087" s="194" t="s">
        <v>3332</v>
      </c>
      <c r="D1087" s="83"/>
      <c r="E1087" s="141" t="s">
        <v>18180</v>
      </c>
      <c r="F1087" s="83"/>
      <c r="G1087" s="83">
        <v>1000000.0</v>
      </c>
    </row>
    <row r="1088">
      <c r="A1088" s="83">
        <v>377.0</v>
      </c>
      <c r="B1088" s="83" t="s">
        <v>18182</v>
      </c>
      <c r="C1088" s="194" t="s">
        <v>3332</v>
      </c>
      <c r="D1088" s="83"/>
      <c r="E1088" s="141" t="s">
        <v>18184</v>
      </c>
      <c r="F1088" s="83"/>
      <c r="G1088" s="83">
        <v>1000000.0</v>
      </c>
    </row>
    <row r="1089">
      <c r="A1089" s="83">
        <v>378.0</v>
      </c>
      <c r="B1089" s="83" t="s">
        <v>18190</v>
      </c>
      <c r="C1089" s="194" t="s">
        <v>3332</v>
      </c>
      <c r="D1089" s="83"/>
      <c r="E1089" s="141" t="s">
        <v>18191</v>
      </c>
      <c r="F1089" s="83"/>
      <c r="G1089" s="83">
        <v>1000000.0</v>
      </c>
    </row>
    <row r="1090" ht="30.0" customHeight="1">
      <c r="A1090" s="83">
        <v>379.0</v>
      </c>
      <c r="B1090" s="83" t="s">
        <v>18197</v>
      </c>
      <c r="C1090" s="194" t="s">
        <v>3332</v>
      </c>
      <c r="D1090" s="83"/>
      <c r="E1090" s="141" t="s">
        <v>18199</v>
      </c>
      <c r="F1090" s="83"/>
      <c r="G1090" s="83">
        <v>1000000.0</v>
      </c>
    </row>
    <row r="1091" ht="15.75" customHeight="1">
      <c r="A1091" s="154">
        <v>380.0</v>
      </c>
      <c r="B1091" s="154" t="s">
        <v>18202</v>
      </c>
      <c r="C1091" s="388" t="s">
        <v>3332</v>
      </c>
      <c r="D1091" s="154"/>
      <c r="E1091" s="155" t="s">
        <v>18206</v>
      </c>
      <c r="F1091" s="154"/>
      <c r="G1091" s="154">
        <v>1000000.0</v>
      </c>
    </row>
    <row r="1092" ht="15.75" customHeight="1">
      <c r="A1092" s="83">
        <v>381.0</v>
      </c>
      <c r="B1092" s="83" t="s">
        <v>18209</v>
      </c>
      <c r="C1092" s="194" t="s">
        <v>3332</v>
      </c>
      <c r="D1092" s="83"/>
      <c r="E1092" s="141" t="s">
        <v>18211</v>
      </c>
      <c r="F1092" s="83"/>
      <c r="G1092" s="83">
        <v>1000000.0</v>
      </c>
    </row>
    <row r="1093">
      <c r="A1093" s="83">
        <v>382.0</v>
      </c>
      <c r="B1093" s="83" t="s">
        <v>18213</v>
      </c>
      <c r="C1093" s="194" t="s">
        <v>3332</v>
      </c>
      <c r="D1093" s="83"/>
      <c r="E1093" s="141" t="s">
        <v>18215</v>
      </c>
      <c r="F1093" s="83"/>
      <c r="G1093" s="83">
        <v>1000000.0</v>
      </c>
    </row>
    <row r="1094">
      <c r="A1094" s="83">
        <v>383.0</v>
      </c>
      <c r="B1094" s="83" t="s">
        <v>18220</v>
      </c>
      <c r="C1094" s="194" t="s">
        <v>3332</v>
      </c>
      <c r="D1094" s="83"/>
      <c r="E1094" s="141" t="s">
        <v>18221</v>
      </c>
      <c r="F1094" s="83"/>
      <c r="G1094" s="83">
        <v>1000000.0</v>
      </c>
    </row>
    <row r="1095">
      <c r="A1095" s="83">
        <v>384.0</v>
      </c>
      <c r="B1095" s="83" t="s">
        <v>18228</v>
      </c>
      <c r="C1095" s="194" t="s">
        <v>3332</v>
      </c>
      <c r="D1095" s="83"/>
      <c r="E1095" s="141" t="s">
        <v>18229</v>
      </c>
      <c r="F1095" s="83"/>
      <c r="G1095" s="83">
        <v>1000000.0</v>
      </c>
    </row>
    <row r="1096">
      <c r="A1096" s="83">
        <v>385.0</v>
      </c>
      <c r="B1096" s="83" t="s">
        <v>18235</v>
      </c>
      <c r="C1096" s="194" t="s">
        <v>3332</v>
      </c>
      <c r="D1096" s="83"/>
      <c r="E1096" s="141" t="s">
        <v>18237</v>
      </c>
      <c r="F1096" s="83"/>
      <c r="G1096" s="83">
        <v>1000000.0</v>
      </c>
    </row>
    <row r="1097">
      <c r="A1097" s="83">
        <v>386.0</v>
      </c>
      <c r="B1097" s="83" t="s">
        <v>18241</v>
      </c>
      <c r="C1097" s="194" t="s">
        <v>3341</v>
      </c>
      <c r="D1097" s="83"/>
      <c r="E1097" s="141" t="s">
        <v>18243</v>
      </c>
      <c r="F1097" s="83"/>
      <c r="G1097" s="83">
        <v>1000000.0</v>
      </c>
    </row>
    <row r="1098">
      <c r="A1098" s="83">
        <v>387.0</v>
      </c>
      <c r="B1098" s="83" t="s">
        <v>18248</v>
      </c>
      <c r="C1098" s="194" t="s">
        <v>3341</v>
      </c>
      <c r="D1098" s="83"/>
      <c r="E1098" s="141" t="s">
        <v>18250</v>
      </c>
      <c r="F1098" s="83"/>
      <c r="G1098" s="83">
        <v>1000000.0</v>
      </c>
    </row>
    <row r="1099">
      <c r="A1099" s="83">
        <v>388.0</v>
      </c>
      <c r="B1099" s="83" t="s">
        <v>18254</v>
      </c>
      <c r="C1099" s="194" t="s">
        <v>3341</v>
      </c>
      <c r="D1099" s="83"/>
      <c r="E1099" s="141" t="s">
        <v>18255</v>
      </c>
      <c r="F1099" s="83"/>
      <c r="G1099" s="83">
        <v>1000000.0</v>
      </c>
    </row>
    <row r="1100">
      <c r="A1100" s="83">
        <v>389.0</v>
      </c>
      <c r="B1100" s="83" t="s">
        <v>18259</v>
      </c>
      <c r="C1100" s="194" t="s">
        <v>3341</v>
      </c>
      <c r="D1100" s="83"/>
      <c r="E1100" s="141" t="s">
        <v>18260</v>
      </c>
      <c r="F1100" s="83"/>
      <c r="G1100" s="83">
        <v>1000000.0</v>
      </c>
    </row>
    <row r="1101">
      <c r="A1101" s="83">
        <v>390.0</v>
      </c>
      <c r="B1101" s="83" t="s">
        <v>18264</v>
      </c>
      <c r="C1101" s="194" t="s">
        <v>3341</v>
      </c>
      <c r="D1101" s="83"/>
      <c r="E1101" s="141" t="s">
        <v>18265</v>
      </c>
      <c r="F1101" s="83"/>
      <c r="G1101" s="83">
        <v>1000000.0</v>
      </c>
    </row>
    <row r="1102">
      <c r="A1102" s="83">
        <v>391.0</v>
      </c>
      <c r="B1102" s="83" t="s">
        <v>18269</v>
      </c>
      <c r="C1102" s="194" t="s">
        <v>3341</v>
      </c>
      <c r="D1102" s="83"/>
      <c r="E1102" s="141" t="s">
        <v>18270</v>
      </c>
      <c r="F1102" s="83"/>
      <c r="G1102" s="83">
        <v>1000000.0</v>
      </c>
    </row>
    <row r="1103">
      <c r="A1103" s="83">
        <v>392.0</v>
      </c>
      <c r="B1103" s="83" t="s">
        <v>18275</v>
      </c>
      <c r="C1103" s="194" t="s">
        <v>12111</v>
      </c>
      <c r="D1103" s="83"/>
      <c r="E1103" s="141" t="s">
        <v>18277</v>
      </c>
      <c r="F1103" s="83"/>
      <c r="G1103" s="83">
        <v>1000000.0</v>
      </c>
    </row>
    <row r="1104">
      <c r="A1104" s="83">
        <v>393.0</v>
      </c>
      <c r="B1104" s="83" t="s">
        <v>18281</v>
      </c>
      <c r="C1104" s="194" t="s">
        <v>12111</v>
      </c>
      <c r="D1104" s="83"/>
      <c r="E1104" s="141" t="s">
        <v>18284</v>
      </c>
      <c r="F1104" s="83"/>
      <c r="G1104" s="83">
        <v>1000000.0</v>
      </c>
    </row>
    <row r="1105">
      <c r="A1105" s="83">
        <v>394.0</v>
      </c>
      <c r="B1105" s="83" t="s">
        <v>18286</v>
      </c>
      <c r="C1105" s="194" t="s">
        <v>12111</v>
      </c>
      <c r="D1105" s="83"/>
      <c r="E1105" s="141" t="s">
        <v>18288</v>
      </c>
      <c r="F1105" s="83"/>
      <c r="G1105" s="83">
        <v>1000000.0</v>
      </c>
    </row>
    <row r="1106">
      <c r="A1106" s="83">
        <v>395.0</v>
      </c>
      <c r="B1106" s="83" t="s">
        <v>18293</v>
      </c>
      <c r="C1106" s="194" t="s">
        <v>12111</v>
      </c>
      <c r="D1106" s="83"/>
      <c r="E1106" s="141" t="s">
        <v>18294</v>
      </c>
      <c r="F1106" s="83"/>
      <c r="G1106" s="83">
        <v>1000000.0</v>
      </c>
    </row>
    <row r="1107">
      <c r="A1107" s="83">
        <v>396.0</v>
      </c>
      <c r="B1107" s="83" t="s">
        <v>18296</v>
      </c>
      <c r="C1107" s="194" t="s">
        <v>12111</v>
      </c>
      <c r="D1107" s="83"/>
      <c r="E1107" s="141" t="s">
        <v>18298</v>
      </c>
      <c r="F1107" s="83"/>
      <c r="G1107" s="83">
        <v>1000000.0</v>
      </c>
    </row>
    <row r="1108">
      <c r="A1108" s="83">
        <v>397.0</v>
      </c>
      <c r="B1108" s="83" t="s">
        <v>18304</v>
      </c>
      <c r="C1108" s="194" t="s">
        <v>12111</v>
      </c>
      <c r="D1108" s="83"/>
      <c r="E1108" s="141" t="s">
        <v>18305</v>
      </c>
      <c r="F1108" s="83"/>
      <c r="G1108" s="83">
        <v>1000000.0</v>
      </c>
    </row>
    <row r="1109">
      <c r="A1109" s="83">
        <v>398.0</v>
      </c>
      <c r="B1109" s="83" t="s">
        <v>18311</v>
      </c>
      <c r="C1109" s="194" t="s">
        <v>12111</v>
      </c>
      <c r="D1109" s="83"/>
      <c r="E1109" s="141" t="s">
        <v>18312</v>
      </c>
      <c r="F1109" s="83"/>
      <c r="G1109" s="83">
        <v>1000000.0</v>
      </c>
    </row>
    <row r="1110">
      <c r="A1110" s="83">
        <v>399.0</v>
      </c>
      <c r="B1110" s="83" t="s">
        <v>18318</v>
      </c>
      <c r="C1110" s="194" t="s">
        <v>12111</v>
      </c>
      <c r="D1110" s="83"/>
      <c r="E1110" s="141" t="s">
        <v>18322</v>
      </c>
      <c r="F1110" s="83"/>
      <c r="G1110" s="83">
        <v>1000000.0</v>
      </c>
    </row>
    <row r="1111">
      <c r="A1111" s="83">
        <v>400.0</v>
      </c>
      <c r="B1111" s="83" t="s">
        <v>18328</v>
      </c>
      <c r="C1111" s="194" t="s">
        <v>12111</v>
      </c>
      <c r="D1111" s="83"/>
      <c r="E1111" s="141" t="s">
        <v>18330</v>
      </c>
      <c r="F1111" s="83"/>
      <c r="G1111" s="83">
        <v>1000000.0</v>
      </c>
    </row>
    <row r="1112">
      <c r="A1112" s="83">
        <v>401.0</v>
      </c>
      <c r="B1112" s="83" t="s">
        <v>18334</v>
      </c>
      <c r="C1112" s="194" t="s">
        <v>12111</v>
      </c>
      <c r="D1112" s="83"/>
      <c r="E1112" s="141" t="s">
        <v>18335</v>
      </c>
      <c r="F1112" s="83"/>
      <c r="G1112" s="83">
        <v>1000000.0</v>
      </c>
    </row>
    <row r="1113" ht="30.0" customHeight="1">
      <c r="A1113" s="83">
        <v>402.0</v>
      </c>
      <c r="B1113" s="83" t="s">
        <v>18340</v>
      </c>
      <c r="C1113" s="194">
        <v>73.0</v>
      </c>
      <c r="D1113" s="83"/>
      <c r="E1113" s="141" t="s">
        <v>18341</v>
      </c>
      <c r="F1113" s="83"/>
      <c r="G1113" s="83">
        <v>2500000.0</v>
      </c>
    </row>
    <row r="1114">
      <c r="A1114" s="83">
        <v>403.0</v>
      </c>
      <c r="B1114" s="83" t="s">
        <v>18346</v>
      </c>
      <c r="C1114" s="194">
        <v>73.0</v>
      </c>
      <c r="D1114" s="83"/>
      <c r="E1114" s="141" t="s">
        <v>18348</v>
      </c>
      <c r="F1114" s="83"/>
      <c r="G1114" s="83">
        <v>2500000.0</v>
      </c>
    </row>
    <row r="1115" ht="30.0" customHeight="1">
      <c r="A1115" s="83">
        <v>404.0</v>
      </c>
      <c r="B1115" s="83" t="s">
        <v>18356</v>
      </c>
      <c r="C1115" s="194">
        <v>73.0</v>
      </c>
      <c r="D1115" s="83"/>
      <c r="E1115" s="141" t="s">
        <v>18359</v>
      </c>
      <c r="F1115" s="83"/>
      <c r="G1115" s="83">
        <v>2500000.0</v>
      </c>
    </row>
    <row r="1116">
      <c r="A1116" s="83">
        <v>405.0</v>
      </c>
      <c r="B1116" s="83" t="s">
        <v>18366</v>
      </c>
      <c r="C1116" s="194">
        <v>73.0</v>
      </c>
      <c r="D1116" s="83"/>
      <c r="E1116" s="141" t="s">
        <v>18367</v>
      </c>
      <c r="F1116" s="83"/>
      <c r="G1116" s="83">
        <v>2500000.0</v>
      </c>
    </row>
    <row r="1117" ht="30.0" customHeight="1">
      <c r="A1117" s="83">
        <v>406.0</v>
      </c>
      <c r="B1117" s="83" t="s">
        <v>18374</v>
      </c>
      <c r="C1117" s="194">
        <v>73.0</v>
      </c>
      <c r="D1117" s="83"/>
      <c r="E1117" s="141" t="s">
        <v>18375</v>
      </c>
      <c r="F1117" s="83"/>
      <c r="G1117" s="83">
        <v>2500000.0</v>
      </c>
    </row>
    <row r="1118">
      <c r="A1118" s="83">
        <v>407.0</v>
      </c>
      <c r="B1118" s="83" t="s">
        <v>18378</v>
      </c>
      <c r="C1118" s="194">
        <v>73.0</v>
      </c>
      <c r="D1118" s="83"/>
      <c r="E1118" s="141" t="s">
        <v>18379</v>
      </c>
      <c r="F1118" s="83"/>
      <c r="G1118" s="83">
        <v>2000000.0</v>
      </c>
    </row>
    <row r="1119" ht="30.0" customHeight="1">
      <c r="A1119" s="83">
        <v>408.0</v>
      </c>
      <c r="B1119" s="83" t="s">
        <v>18386</v>
      </c>
      <c r="C1119" s="194" t="s">
        <v>3765</v>
      </c>
      <c r="D1119" s="83"/>
      <c r="E1119" s="141" t="s">
        <v>18388</v>
      </c>
      <c r="F1119" s="83"/>
      <c r="G1119" s="83">
        <v>1000000.0</v>
      </c>
    </row>
    <row r="1120" ht="30.0" customHeight="1">
      <c r="A1120" s="83">
        <v>409.0</v>
      </c>
      <c r="B1120" s="83" t="s">
        <v>18390</v>
      </c>
      <c r="C1120" s="194" t="s">
        <v>3765</v>
      </c>
      <c r="D1120" s="83"/>
      <c r="E1120" s="141" t="s">
        <v>18391</v>
      </c>
      <c r="F1120" s="83"/>
      <c r="G1120" s="83">
        <v>1000000.0</v>
      </c>
    </row>
    <row r="1121" ht="30.0" customHeight="1">
      <c r="A1121" s="83">
        <v>410.0</v>
      </c>
      <c r="B1121" s="83" t="s">
        <v>18397</v>
      </c>
      <c r="C1121" s="194" t="s">
        <v>3765</v>
      </c>
      <c r="D1121" s="83"/>
      <c r="E1121" s="141" t="s">
        <v>18398</v>
      </c>
      <c r="F1121" s="83"/>
      <c r="G1121" s="83">
        <v>1000000.0</v>
      </c>
    </row>
    <row r="1122">
      <c r="A1122" s="83">
        <v>411.0</v>
      </c>
      <c r="B1122" s="83" t="s">
        <v>18402</v>
      </c>
      <c r="C1122" s="194" t="s">
        <v>3765</v>
      </c>
      <c r="D1122" s="83"/>
      <c r="E1122" s="141" t="s">
        <v>18406</v>
      </c>
      <c r="F1122" s="83"/>
      <c r="G1122" s="83">
        <v>1000000.0</v>
      </c>
    </row>
    <row r="1123">
      <c r="A1123" s="83">
        <v>412.0</v>
      </c>
      <c r="B1123" s="83" t="s">
        <v>18409</v>
      </c>
      <c r="C1123" s="194" t="s">
        <v>3800</v>
      </c>
      <c r="D1123" s="83"/>
      <c r="E1123" s="141" t="s">
        <v>18410</v>
      </c>
      <c r="F1123" s="83"/>
      <c r="G1123" s="83">
        <v>1000000.0</v>
      </c>
    </row>
    <row r="1124">
      <c r="A1124" s="83">
        <v>413.0</v>
      </c>
      <c r="B1124" s="83" t="s">
        <v>18413</v>
      </c>
      <c r="C1124" s="194" t="s">
        <v>12440</v>
      </c>
      <c r="D1124" s="83"/>
      <c r="E1124" s="141" t="s">
        <v>18414</v>
      </c>
      <c r="F1124" s="83"/>
      <c r="G1124" s="83">
        <v>1000000.0</v>
      </c>
    </row>
    <row r="1125">
      <c r="A1125" s="83">
        <v>414.0</v>
      </c>
      <c r="B1125" s="83" t="s">
        <v>18417</v>
      </c>
      <c r="C1125" s="194" t="s">
        <v>12440</v>
      </c>
      <c r="D1125" s="83"/>
      <c r="E1125" s="141" t="s">
        <v>18418</v>
      </c>
      <c r="F1125" s="83"/>
      <c r="G1125" s="83">
        <v>1000000.0</v>
      </c>
    </row>
    <row r="1126">
      <c r="A1126" s="83">
        <v>415.0</v>
      </c>
      <c r="B1126" s="83" t="s">
        <v>18419</v>
      </c>
      <c r="C1126" s="194" t="s">
        <v>3816</v>
      </c>
      <c r="D1126" s="83"/>
      <c r="E1126" s="141" t="s">
        <v>18421</v>
      </c>
      <c r="F1126" s="83"/>
      <c r="G1126" s="83">
        <v>1000000.0</v>
      </c>
    </row>
    <row r="1127" ht="30.0" customHeight="1">
      <c r="A1127" s="83">
        <v>416.0</v>
      </c>
      <c r="B1127" s="83" t="s">
        <v>18423</v>
      </c>
      <c r="C1127" s="194">
        <v>74.0</v>
      </c>
      <c r="D1127" s="83"/>
      <c r="E1127" s="141" t="s">
        <v>18424</v>
      </c>
      <c r="F1127" s="83"/>
      <c r="G1127" s="83">
        <v>1000000.0</v>
      </c>
    </row>
    <row r="1128" ht="30.0" customHeight="1">
      <c r="A1128" s="83">
        <v>417.0</v>
      </c>
      <c r="B1128" s="83" t="s">
        <v>18429</v>
      </c>
      <c r="C1128" s="194">
        <v>74.0</v>
      </c>
      <c r="D1128" s="83"/>
      <c r="E1128" s="141" t="s">
        <v>18430</v>
      </c>
      <c r="F1128" s="83"/>
      <c r="G1128" s="83">
        <v>1000000.0</v>
      </c>
    </row>
    <row r="1129" ht="45.0" customHeight="1">
      <c r="A1129" s="83">
        <v>418.0</v>
      </c>
      <c r="B1129" s="83" t="s">
        <v>18435</v>
      </c>
      <c r="C1129" s="194">
        <v>74.0</v>
      </c>
      <c r="D1129" s="83"/>
      <c r="E1129" s="141" t="s">
        <v>18437</v>
      </c>
      <c r="F1129" s="83"/>
      <c r="G1129" s="83">
        <v>1000000.0</v>
      </c>
    </row>
    <row r="1130" ht="30.0" customHeight="1">
      <c r="A1130" s="83">
        <v>419.0</v>
      </c>
      <c r="B1130" s="83" t="s">
        <v>18443</v>
      </c>
      <c r="C1130" s="194">
        <v>74.0</v>
      </c>
      <c r="D1130" s="83"/>
      <c r="E1130" s="141" t="s">
        <v>18444</v>
      </c>
      <c r="F1130" s="83"/>
      <c r="G1130" s="83">
        <v>1000000.0</v>
      </c>
    </row>
    <row r="1131" ht="45.0" customHeight="1">
      <c r="A1131" s="83">
        <v>420.0</v>
      </c>
      <c r="B1131" s="83" t="s">
        <v>18449</v>
      </c>
      <c r="C1131" s="194"/>
      <c r="D1131" s="83"/>
      <c r="E1131" s="141" t="s">
        <v>18452</v>
      </c>
      <c r="F1131" s="83"/>
      <c r="G1131" s="83">
        <v>2000000.0</v>
      </c>
    </row>
    <row r="1132">
      <c r="A1132" s="83">
        <v>421.0</v>
      </c>
      <c r="B1132" s="83" t="s">
        <v>18453</v>
      </c>
      <c r="C1132" s="194">
        <v>70.0</v>
      </c>
      <c r="D1132" s="83"/>
      <c r="E1132" s="141" t="s">
        <v>18456</v>
      </c>
      <c r="F1132" s="83"/>
      <c r="G1132" s="83">
        <v>1000000.0</v>
      </c>
    </row>
    <row r="1133">
      <c r="A1133" s="83">
        <v>422.0</v>
      </c>
      <c r="B1133" s="83" t="s">
        <v>18462</v>
      </c>
      <c r="C1133" s="194">
        <v>13.0</v>
      </c>
      <c r="D1133" s="83"/>
      <c r="E1133" s="141" t="s">
        <v>18463</v>
      </c>
      <c r="F1133" s="83"/>
      <c r="G1133" s="83">
        <v>2500000.0</v>
      </c>
    </row>
    <row r="1134">
      <c r="A1134" s="83">
        <v>423.0</v>
      </c>
      <c r="B1134" s="83" t="s">
        <v>18468</v>
      </c>
      <c r="C1134" s="194">
        <v>51.0</v>
      </c>
      <c r="D1134" s="83"/>
      <c r="E1134" s="141" t="s">
        <v>18469</v>
      </c>
      <c r="F1134" s="83"/>
      <c r="G1134" s="83">
        <v>1000000.0</v>
      </c>
    </row>
    <row r="1135" ht="45.0" customHeight="1">
      <c r="A1135" s="83">
        <v>424.0</v>
      </c>
      <c r="B1135" s="83" t="s">
        <v>18474</v>
      </c>
      <c r="C1135" s="194">
        <v>20.0</v>
      </c>
      <c r="D1135" s="83"/>
      <c r="E1135" s="141" t="s">
        <v>18476</v>
      </c>
      <c r="F1135" s="83"/>
      <c r="G1135" s="83">
        <v>5000000.0</v>
      </c>
    </row>
    <row r="1136">
      <c r="A1136" s="83"/>
      <c r="B1136" s="83"/>
      <c r="C1136" s="194"/>
      <c r="D1136" s="83"/>
      <c r="E1136" s="141"/>
      <c r="F1136" s="83"/>
      <c r="G1136" s="83"/>
    </row>
    <row r="1137">
      <c r="A1137" s="83"/>
      <c r="B1137" s="83"/>
      <c r="C1137" s="194"/>
      <c r="D1137" s="83"/>
      <c r="E1137" s="141" t="s">
        <v>18484</v>
      </c>
      <c r="F1137" s="83"/>
      <c r="G1137" s="83">
        <v>5.465E8</v>
      </c>
    </row>
    <row r="1138" ht="15.75" customHeight="1">
      <c r="A1138" s="154"/>
      <c r="B1138" s="154"/>
      <c r="C1138" s="388"/>
      <c r="D1138" s="154"/>
      <c r="E1138" s="155"/>
      <c r="F1138" s="154"/>
      <c r="G1138" s="154"/>
    </row>
    <row r="1139" ht="15.75" customHeight="1">
      <c r="A1139" s="83"/>
      <c r="B1139" s="83"/>
      <c r="C1139" s="194"/>
      <c r="D1139" s="83"/>
      <c r="E1139" s="141" t="s">
        <v>18488</v>
      </c>
      <c r="F1139" s="83"/>
      <c r="G1139" s="83"/>
    </row>
    <row r="1140">
      <c r="A1140" s="83"/>
      <c r="B1140" s="83"/>
      <c r="C1140" s="194"/>
      <c r="D1140" s="83"/>
      <c r="E1140" s="141" t="s">
        <v>18491</v>
      </c>
      <c r="F1140" s="83"/>
      <c r="G1140" s="83"/>
    </row>
    <row r="1141">
      <c r="A1141" s="83"/>
      <c r="B1141" s="83" t="s">
        <v>18494</v>
      </c>
      <c r="C1141" s="194"/>
      <c r="D1141" s="83"/>
      <c r="E1141" s="141" t="s">
        <v>18495</v>
      </c>
      <c r="F1141" s="83"/>
      <c r="G1141" s="83"/>
    </row>
    <row r="1142">
      <c r="A1142" s="83">
        <v>1.0</v>
      </c>
      <c r="B1142" s="83" t="s">
        <v>18500</v>
      </c>
      <c r="C1142" s="194">
        <v>3.0</v>
      </c>
      <c r="D1142" s="83"/>
      <c r="E1142" s="141" t="s">
        <v>18502</v>
      </c>
      <c r="F1142" s="83"/>
      <c r="G1142" s="83">
        <v>2160000.0</v>
      </c>
    </row>
    <row r="1143" ht="30.0" customHeight="1">
      <c r="A1143" s="83">
        <v>2.0</v>
      </c>
      <c r="B1143" s="83" t="s">
        <v>18508</v>
      </c>
      <c r="C1143" s="194">
        <v>4.0</v>
      </c>
      <c r="D1143" s="83"/>
      <c r="E1143" s="141" t="s">
        <v>18510</v>
      </c>
      <c r="F1143" s="83"/>
      <c r="G1143" s="83">
        <v>2160000.0</v>
      </c>
    </row>
    <row r="1144">
      <c r="A1144" s="83">
        <v>3.0</v>
      </c>
      <c r="B1144" s="83" t="s">
        <v>18516</v>
      </c>
      <c r="C1144" s="194">
        <v>5.0</v>
      </c>
      <c r="D1144" s="83"/>
      <c r="E1144" s="141" t="s">
        <v>18517</v>
      </c>
      <c r="F1144" s="83"/>
      <c r="G1144" s="83">
        <v>1800000.0</v>
      </c>
    </row>
    <row r="1145" ht="30.0" customHeight="1">
      <c r="A1145" s="83">
        <v>4.0</v>
      </c>
      <c r="B1145" s="83" t="s">
        <v>18519</v>
      </c>
      <c r="C1145" s="194">
        <v>6.0</v>
      </c>
      <c r="D1145" s="83"/>
      <c r="E1145" s="141" t="s">
        <v>18522</v>
      </c>
      <c r="F1145" s="83"/>
      <c r="G1145" s="83">
        <v>1440000.0</v>
      </c>
    </row>
    <row r="1146" ht="30.0" customHeight="1">
      <c r="A1146" s="83">
        <v>5.0</v>
      </c>
      <c r="B1146" s="83" t="s">
        <v>18527</v>
      </c>
      <c r="C1146" s="194">
        <v>6.0</v>
      </c>
      <c r="D1146" s="83"/>
      <c r="E1146" s="141" t="s">
        <v>18530</v>
      </c>
      <c r="F1146" s="83"/>
      <c r="G1146" s="83">
        <v>1800000.0</v>
      </c>
    </row>
    <row r="1147">
      <c r="A1147" s="83">
        <v>6.0</v>
      </c>
      <c r="B1147" s="83" t="s">
        <v>18533</v>
      </c>
      <c r="C1147" s="194">
        <v>7.0</v>
      </c>
      <c r="D1147" s="83"/>
      <c r="E1147" s="141" t="s">
        <v>18537</v>
      </c>
      <c r="F1147" s="83"/>
      <c r="G1147" s="83">
        <v>1440000.0</v>
      </c>
    </row>
    <row r="1148" ht="30.0" customHeight="1">
      <c r="A1148" s="83">
        <v>7.0</v>
      </c>
      <c r="B1148" s="83" t="s">
        <v>18539</v>
      </c>
      <c r="C1148" s="194">
        <v>7.0</v>
      </c>
      <c r="D1148" s="83"/>
      <c r="E1148" s="141" t="s">
        <v>18541</v>
      </c>
      <c r="F1148" s="83"/>
      <c r="G1148" s="83">
        <v>1440000.0</v>
      </c>
    </row>
    <row r="1149" ht="30.0" customHeight="1">
      <c r="A1149" s="83">
        <v>8.0</v>
      </c>
      <c r="B1149" s="83" t="s">
        <v>18545</v>
      </c>
      <c r="C1149" s="194">
        <v>8.0</v>
      </c>
      <c r="D1149" s="83"/>
      <c r="E1149" s="141" t="s">
        <v>18546</v>
      </c>
      <c r="F1149" s="83"/>
      <c r="G1149" s="83">
        <v>1800000.0</v>
      </c>
    </row>
    <row r="1150" ht="30.0" customHeight="1">
      <c r="A1150" s="83">
        <v>9.0</v>
      </c>
      <c r="B1150" s="83" t="s">
        <v>18549</v>
      </c>
      <c r="C1150" s="194">
        <v>9.0</v>
      </c>
      <c r="D1150" s="83"/>
      <c r="E1150" s="141" t="s">
        <v>18550</v>
      </c>
      <c r="F1150" s="83"/>
      <c r="G1150" s="83">
        <v>1800000.0</v>
      </c>
    </row>
    <row r="1151" ht="30.0" customHeight="1">
      <c r="A1151" s="83">
        <v>10.0</v>
      </c>
      <c r="B1151" s="83" t="s">
        <v>18554</v>
      </c>
      <c r="C1151" s="194">
        <v>9.0</v>
      </c>
      <c r="D1151" s="83"/>
      <c r="E1151" s="141" t="s">
        <v>18556</v>
      </c>
      <c r="F1151" s="83"/>
      <c r="G1151" s="83">
        <v>1800000.0</v>
      </c>
    </row>
    <row r="1152" ht="30.0" customHeight="1">
      <c r="A1152" s="83">
        <v>11.0</v>
      </c>
      <c r="B1152" s="83" t="s">
        <v>18560</v>
      </c>
      <c r="C1152" s="194">
        <v>9.0</v>
      </c>
      <c r="D1152" s="83"/>
      <c r="E1152" s="141" t="s">
        <v>18562</v>
      </c>
      <c r="F1152" s="83"/>
      <c r="G1152" s="83">
        <v>1440000.0</v>
      </c>
    </row>
    <row r="1153" ht="30.0" customHeight="1">
      <c r="A1153" s="83">
        <v>12.0</v>
      </c>
      <c r="B1153" s="83" t="s">
        <v>18568</v>
      </c>
      <c r="C1153" s="194">
        <v>9.0</v>
      </c>
      <c r="D1153" s="83"/>
      <c r="E1153" s="141" t="s">
        <v>18569</v>
      </c>
      <c r="F1153" s="83"/>
      <c r="G1153" s="83">
        <v>1440000.0</v>
      </c>
    </row>
    <row r="1154" ht="30.0" customHeight="1">
      <c r="A1154" s="83">
        <v>13.0</v>
      </c>
      <c r="B1154" s="83" t="s">
        <v>18574</v>
      </c>
      <c r="C1154" s="194">
        <v>9.0</v>
      </c>
      <c r="D1154" s="83"/>
      <c r="E1154" s="141" t="s">
        <v>18575</v>
      </c>
      <c r="F1154" s="83"/>
      <c r="G1154" s="83">
        <v>2160000.0</v>
      </c>
    </row>
    <row r="1155" ht="30.0" customHeight="1">
      <c r="A1155" s="83">
        <v>14.0</v>
      </c>
      <c r="B1155" s="83" t="s">
        <v>18580</v>
      </c>
      <c r="C1155" s="194">
        <v>9.0</v>
      </c>
      <c r="D1155" s="83"/>
      <c r="E1155" s="141" t="s">
        <v>18582</v>
      </c>
      <c r="F1155" s="83"/>
      <c r="G1155" s="83">
        <v>2160000.0</v>
      </c>
    </row>
    <row r="1156" ht="30.0" customHeight="1">
      <c r="A1156" s="83">
        <v>15.0</v>
      </c>
      <c r="B1156" s="83" t="s">
        <v>18585</v>
      </c>
      <c r="C1156" s="194">
        <v>21.0</v>
      </c>
      <c r="D1156" s="83"/>
      <c r="E1156" s="141" t="s">
        <v>18588</v>
      </c>
      <c r="F1156" s="83"/>
      <c r="G1156" s="83">
        <v>2160000.0</v>
      </c>
    </row>
    <row r="1157" ht="30.0" customHeight="1">
      <c r="A1157" s="83">
        <v>16.0</v>
      </c>
      <c r="B1157" s="83" t="s">
        <v>18591</v>
      </c>
      <c r="C1157" s="194">
        <v>24.0</v>
      </c>
      <c r="D1157" s="83"/>
      <c r="E1157" s="141" t="s">
        <v>18594</v>
      </c>
      <c r="F1157" s="83"/>
      <c r="G1157" s="83">
        <v>1440000.0</v>
      </c>
    </row>
    <row r="1158" ht="30.0" customHeight="1">
      <c r="A1158" s="83">
        <v>17.0</v>
      </c>
      <c r="B1158" s="83" t="s">
        <v>18599</v>
      </c>
      <c r="C1158" s="194">
        <v>25.0</v>
      </c>
      <c r="D1158" s="83"/>
      <c r="E1158" s="141" t="s">
        <v>18601</v>
      </c>
      <c r="F1158" s="83"/>
      <c r="G1158" s="83">
        <v>1440000.0</v>
      </c>
    </row>
    <row r="1159" ht="30.0" customHeight="1">
      <c r="A1159" s="83">
        <v>18.0</v>
      </c>
      <c r="B1159" s="83" t="s">
        <v>18606</v>
      </c>
      <c r="C1159" s="194">
        <v>26.0</v>
      </c>
      <c r="D1159" s="83"/>
      <c r="E1159" s="141" t="s">
        <v>18608</v>
      </c>
      <c r="F1159" s="83"/>
      <c r="G1159" s="83">
        <v>1800000.0</v>
      </c>
    </row>
    <row r="1160">
      <c r="A1160" s="83">
        <v>19.0</v>
      </c>
      <c r="B1160" s="83" t="s">
        <v>18612</v>
      </c>
      <c r="C1160" s="194">
        <v>26.0</v>
      </c>
      <c r="D1160" s="83"/>
      <c r="E1160" s="141" t="s">
        <v>18614</v>
      </c>
      <c r="F1160" s="83"/>
      <c r="G1160" s="83">
        <v>1440000.0</v>
      </c>
    </row>
    <row r="1161" ht="30.0" customHeight="1">
      <c r="A1161" s="83">
        <v>20.0</v>
      </c>
      <c r="B1161" s="83" t="s">
        <v>18619</v>
      </c>
      <c r="C1161" s="194">
        <v>26.0</v>
      </c>
      <c r="D1161" s="83"/>
      <c r="E1161" s="141" t="s">
        <v>18620</v>
      </c>
      <c r="F1161" s="83"/>
      <c r="G1161" s="83">
        <v>2160000.0</v>
      </c>
    </row>
    <row r="1162" ht="30.0" customHeight="1">
      <c r="A1162" s="83">
        <v>21.0</v>
      </c>
      <c r="B1162" s="83" t="s">
        <v>18625</v>
      </c>
      <c r="C1162" s="194">
        <v>27.0</v>
      </c>
      <c r="D1162" s="83"/>
      <c r="E1162" s="141" t="s">
        <v>18626</v>
      </c>
      <c r="F1162" s="83"/>
      <c r="G1162" s="83">
        <v>2160000.0</v>
      </c>
    </row>
    <row r="1163" ht="30.0" customHeight="1">
      <c r="A1163" s="83">
        <v>22.0</v>
      </c>
      <c r="B1163" s="83" t="s">
        <v>18633</v>
      </c>
      <c r="C1163" s="194">
        <v>27.0</v>
      </c>
      <c r="D1163" s="83"/>
      <c r="E1163" s="141" t="s">
        <v>18634</v>
      </c>
      <c r="F1163" s="83"/>
      <c r="G1163" s="83">
        <v>2160000.0</v>
      </c>
    </row>
    <row r="1164" ht="30.0" customHeight="1">
      <c r="A1164" s="83">
        <v>23.0</v>
      </c>
      <c r="B1164" s="83" t="s">
        <v>18638</v>
      </c>
      <c r="C1164" s="194">
        <v>27.0</v>
      </c>
      <c r="D1164" s="83"/>
      <c r="E1164" s="141" t="s">
        <v>18639</v>
      </c>
      <c r="F1164" s="83"/>
      <c r="G1164" s="83">
        <v>2160000.0</v>
      </c>
    </row>
    <row r="1165" ht="30.0" customHeight="1">
      <c r="A1165" s="83">
        <v>24.0</v>
      </c>
      <c r="B1165" s="83" t="s">
        <v>18642</v>
      </c>
      <c r="C1165" s="194">
        <v>28.0</v>
      </c>
      <c r="D1165" s="83"/>
      <c r="E1165" s="141" t="s">
        <v>18643</v>
      </c>
      <c r="F1165" s="83"/>
      <c r="G1165" s="83">
        <v>2160000.0</v>
      </c>
    </row>
    <row r="1166" ht="30.0" customHeight="1">
      <c r="A1166" s="83">
        <v>25.0</v>
      </c>
      <c r="B1166" s="83" t="s">
        <v>18646</v>
      </c>
      <c r="C1166" s="194">
        <v>29.0</v>
      </c>
      <c r="D1166" s="83"/>
      <c r="E1166" s="141" t="s">
        <v>18647</v>
      </c>
      <c r="F1166" s="83"/>
      <c r="G1166" s="83">
        <v>2160000.0</v>
      </c>
    </row>
    <row r="1167" ht="30.0" customHeight="1">
      <c r="A1167" s="83">
        <v>26.0</v>
      </c>
      <c r="B1167" s="83" t="s">
        <v>18650</v>
      </c>
      <c r="C1167" s="194">
        <v>30.0</v>
      </c>
      <c r="D1167" s="83"/>
      <c r="E1167" s="141" t="s">
        <v>18651</v>
      </c>
      <c r="F1167" s="83"/>
      <c r="G1167" s="83">
        <v>1440000.0</v>
      </c>
    </row>
    <row r="1168">
      <c r="A1168" s="83">
        <v>27.0</v>
      </c>
      <c r="B1168" s="83" t="s">
        <v>18656</v>
      </c>
      <c r="C1168" s="194">
        <v>30.0</v>
      </c>
      <c r="D1168" s="83"/>
      <c r="E1168" s="141" t="s">
        <v>18658</v>
      </c>
      <c r="F1168" s="83"/>
      <c r="G1168" s="83">
        <v>1800000.0</v>
      </c>
    </row>
    <row r="1169" ht="30.0" customHeight="1">
      <c r="A1169" s="83">
        <v>28.0</v>
      </c>
      <c r="B1169" s="83" t="s">
        <v>18661</v>
      </c>
      <c r="C1169" s="194">
        <v>30.0</v>
      </c>
      <c r="D1169" s="83"/>
      <c r="E1169" s="141" t="s">
        <v>18662</v>
      </c>
      <c r="F1169" s="83"/>
      <c r="G1169" s="83">
        <v>1800000.0</v>
      </c>
    </row>
    <row r="1170">
      <c r="A1170" s="83">
        <v>29.0</v>
      </c>
      <c r="B1170" s="83" t="s">
        <v>18665</v>
      </c>
      <c r="C1170" s="194">
        <v>30.0</v>
      </c>
      <c r="D1170" s="83"/>
      <c r="E1170" s="141" t="s">
        <v>18667</v>
      </c>
      <c r="F1170" s="83"/>
      <c r="G1170" s="83">
        <v>2160000.0</v>
      </c>
    </row>
    <row r="1171">
      <c r="A1171" s="83">
        <v>30.0</v>
      </c>
      <c r="B1171" s="83" t="s">
        <v>18669</v>
      </c>
      <c r="C1171" s="194">
        <v>31.0</v>
      </c>
      <c r="D1171" s="83"/>
      <c r="E1171" s="141" t="s">
        <v>18671</v>
      </c>
      <c r="F1171" s="83"/>
      <c r="G1171" s="83">
        <v>2880000.0</v>
      </c>
    </row>
    <row r="1172">
      <c r="A1172" s="83">
        <v>31.0</v>
      </c>
      <c r="B1172" s="83" t="s">
        <v>18673</v>
      </c>
      <c r="C1172" s="194">
        <v>31.0</v>
      </c>
      <c r="D1172" s="83"/>
      <c r="E1172" s="141" t="s">
        <v>18675</v>
      </c>
      <c r="F1172" s="83"/>
      <c r="G1172" s="83">
        <v>2880000.0</v>
      </c>
    </row>
    <row r="1173">
      <c r="A1173" s="83">
        <v>32.0</v>
      </c>
      <c r="B1173" s="83" t="s">
        <v>18680</v>
      </c>
      <c r="C1173" s="194">
        <v>32.0</v>
      </c>
      <c r="D1173" s="83"/>
      <c r="E1173" s="141" t="s">
        <v>18682</v>
      </c>
      <c r="F1173" s="83"/>
      <c r="G1173" s="83">
        <v>1800000.0</v>
      </c>
    </row>
    <row r="1174" ht="30.0" customHeight="1">
      <c r="A1174" s="83">
        <v>33.0</v>
      </c>
      <c r="B1174" s="83" t="s">
        <v>18687</v>
      </c>
      <c r="C1174" s="194">
        <v>34.0</v>
      </c>
      <c r="D1174" s="83"/>
      <c r="E1174" s="141" t="s">
        <v>18688</v>
      </c>
      <c r="F1174" s="83"/>
      <c r="G1174" s="83">
        <v>2160000.0</v>
      </c>
    </row>
    <row r="1175" ht="30.0" customHeight="1">
      <c r="A1175" s="83">
        <v>34.0</v>
      </c>
      <c r="B1175" s="83" t="s">
        <v>18691</v>
      </c>
      <c r="C1175" s="194">
        <v>34.0</v>
      </c>
      <c r="D1175" s="83"/>
      <c r="E1175" s="141" t="s">
        <v>18692</v>
      </c>
      <c r="F1175" s="83"/>
      <c r="G1175" s="83">
        <v>2160000.0</v>
      </c>
    </row>
    <row r="1176" ht="15.75" customHeight="1">
      <c r="A1176" s="154">
        <v>35.0</v>
      </c>
      <c r="B1176" s="154" t="s">
        <v>18696</v>
      </c>
      <c r="C1176" s="388">
        <v>36.0</v>
      </c>
      <c r="D1176" s="154"/>
      <c r="E1176" s="155" t="s">
        <v>18697</v>
      </c>
      <c r="F1176" s="154"/>
      <c r="G1176" s="154">
        <v>720000.0</v>
      </c>
    </row>
    <row r="1177" ht="45.75" customHeight="1">
      <c r="A1177" s="83">
        <v>36.0</v>
      </c>
      <c r="B1177" s="83" t="s">
        <v>18701</v>
      </c>
      <c r="C1177" s="194">
        <v>38.0</v>
      </c>
      <c r="D1177" s="83"/>
      <c r="E1177" s="141" t="s">
        <v>18702</v>
      </c>
      <c r="F1177" s="83"/>
      <c r="G1177" s="83">
        <v>2160000.0</v>
      </c>
    </row>
    <row r="1178" ht="30.0" customHeight="1">
      <c r="A1178" s="83">
        <v>37.0</v>
      </c>
      <c r="B1178" s="83" t="s">
        <v>18706</v>
      </c>
      <c r="C1178" s="194">
        <v>38.0</v>
      </c>
      <c r="D1178" s="83"/>
      <c r="E1178" s="141" t="s">
        <v>18708</v>
      </c>
      <c r="F1178" s="83"/>
      <c r="G1178" s="83">
        <v>1440000.0</v>
      </c>
    </row>
    <row r="1179" ht="30.0" customHeight="1">
      <c r="A1179" s="83">
        <v>38.0</v>
      </c>
      <c r="B1179" s="83" t="s">
        <v>18709</v>
      </c>
      <c r="C1179" s="194">
        <v>38.0</v>
      </c>
      <c r="D1179" s="83"/>
      <c r="E1179" s="141" t="s">
        <v>18712</v>
      </c>
      <c r="F1179" s="83"/>
      <c r="G1179" s="83">
        <v>1440000.0</v>
      </c>
    </row>
    <row r="1180" ht="30.0" customHeight="1">
      <c r="A1180" s="83">
        <v>39.0</v>
      </c>
      <c r="B1180" s="83" t="s">
        <v>18715</v>
      </c>
      <c r="C1180" s="194">
        <v>42.0</v>
      </c>
      <c r="D1180" s="83"/>
      <c r="E1180" s="141" t="s">
        <v>18716</v>
      </c>
      <c r="F1180" s="83"/>
      <c r="G1180" s="83">
        <v>1800000.0</v>
      </c>
    </row>
    <row r="1181" ht="30.0" customHeight="1">
      <c r="A1181" s="83">
        <v>40.0</v>
      </c>
      <c r="B1181" s="83" t="s">
        <v>18720</v>
      </c>
      <c r="C1181" s="194">
        <v>43.0</v>
      </c>
      <c r="D1181" s="83"/>
      <c r="E1181" s="141" t="s">
        <v>18722</v>
      </c>
      <c r="F1181" s="83"/>
      <c r="G1181" s="83">
        <v>2160000.0</v>
      </c>
    </row>
    <row r="1182" ht="30.0" customHeight="1">
      <c r="A1182" s="83">
        <v>41.0</v>
      </c>
      <c r="B1182" s="83" t="s">
        <v>18727</v>
      </c>
      <c r="C1182" s="194">
        <v>44.0</v>
      </c>
      <c r="D1182" s="83"/>
      <c r="E1182" s="141" t="s">
        <v>18728</v>
      </c>
      <c r="F1182" s="83"/>
      <c r="G1182" s="83">
        <v>2160000.0</v>
      </c>
    </row>
    <row r="1183" ht="30.0" customHeight="1">
      <c r="A1183" s="83">
        <v>42.0</v>
      </c>
      <c r="B1183" s="83" t="s">
        <v>18734</v>
      </c>
      <c r="C1183" s="194">
        <v>53.0</v>
      </c>
      <c r="D1183" s="83"/>
      <c r="E1183" s="141" t="s">
        <v>18737</v>
      </c>
      <c r="F1183" s="83"/>
      <c r="G1183" s="83">
        <v>2160000.0</v>
      </c>
    </row>
    <row r="1184" ht="30.0" customHeight="1">
      <c r="A1184" s="83">
        <v>43.0</v>
      </c>
      <c r="B1184" s="83" t="s">
        <v>18743</v>
      </c>
      <c r="C1184" s="194">
        <v>53.0</v>
      </c>
      <c r="D1184" s="83"/>
      <c r="E1184" s="141" t="s">
        <v>18744</v>
      </c>
      <c r="F1184" s="83"/>
      <c r="G1184" s="83">
        <v>2160000.0</v>
      </c>
    </row>
    <row r="1185" ht="30.0" customHeight="1">
      <c r="A1185" s="83">
        <v>44.0</v>
      </c>
      <c r="B1185" s="83" t="s">
        <v>18749</v>
      </c>
      <c r="C1185" s="194">
        <v>53.0</v>
      </c>
      <c r="D1185" s="83"/>
      <c r="E1185" s="141" t="s">
        <v>18750</v>
      </c>
      <c r="F1185" s="83"/>
      <c r="G1185" s="83">
        <v>2160000.0</v>
      </c>
    </row>
    <row r="1186" ht="30.0" customHeight="1">
      <c r="A1186" s="83">
        <v>45.0</v>
      </c>
      <c r="B1186" s="83" t="s">
        <v>18753</v>
      </c>
      <c r="C1186" s="194">
        <v>57.0</v>
      </c>
      <c r="D1186" s="83"/>
      <c r="E1186" s="141" t="s">
        <v>18754</v>
      </c>
      <c r="F1186" s="83"/>
      <c r="G1186" s="83">
        <v>2160000.0</v>
      </c>
    </row>
    <row r="1187" ht="30.0" customHeight="1">
      <c r="A1187" s="83">
        <v>46.0</v>
      </c>
      <c r="B1187" s="83" t="s">
        <v>18757</v>
      </c>
      <c r="C1187" s="194">
        <v>57.0</v>
      </c>
      <c r="D1187" s="83"/>
      <c r="E1187" s="141" t="s">
        <v>18758</v>
      </c>
      <c r="F1187" s="83"/>
      <c r="G1187" s="83">
        <v>2160000.0</v>
      </c>
    </row>
    <row r="1188" ht="30.0" customHeight="1">
      <c r="A1188" s="83">
        <v>47.0</v>
      </c>
      <c r="B1188" s="83" t="s">
        <v>18764</v>
      </c>
      <c r="C1188" s="194">
        <v>65.0</v>
      </c>
      <c r="D1188" s="83"/>
      <c r="E1188" s="141" t="s">
        <v>18767</v>
      </c>
      <c r="F1188" s="83"/>
      <c r="G1188" s="83">
        <v>2160000.0</v>
      </c>
    </row>
    <row r="1189" ht="30.0" customHeight="1">
      <c r="A1189" s="83">
        <v>48.0</v>
      </c>
      <c r="B1189" s="83" t="s">
        <v>18773</v>
      </c>
      <c r="C1189" s="194">
        <v>66.0</v>
      </c>
      <c r="D1189" s="83"/>
      <c r="E1189" s="141" t="s">
        <v>18775</v>
      </c>
      <c r="F1189" s="83"/>
      <c r="G1189" s="83">
        <v>2160000.0</v>
      </c>
    </row>
    <row r="1190">
      <c r="A1190" s="83">
        <v>49.0</v>
      </c>
      <c r="B1190" s="83" t="s">
        <v>18780</v>
      </c>
      <c r="C1190" s="194">
        <v>67.0</v>
      </c>
      <c r="D1190" s="83"/>
      <c r="E1190" s="141" t="s">
        <v>18781</v>
      </c>
      <c r="F1190" s="83"/>
      <c r="G1190" s="83">
        <v>2160000.0</v>
      </c>
    </row>
    <row r="1191">
      <c r="A1191" s="83">
        <v>50.0</v>
      </c>
      <c r="B1191" s="83" t="s">
        <v>18786</v>
      </c>
      <c r="C1191" s="194">
        <v>70.0</v>
      </c>
      <c r="D1191" s="83"/>
      <c r="E1191" s="141" t="s">
        <v>18788</v>
      </c>
      <c r="F1191" s="83"/>
      <c r="G1191" s="83">
        <v>2160000.0</v>
      </c>
    </row>
    <row r="1192" ht="30.0" customHeight="1">
      <c r="A1192" s="83">
        <v>51.0</v>
      </c>
      <c r="B1192" s="83" t="s">
        <v>18793</v>
      </c>
      <c r="C1192" s="194">
        <v>70.0</v>
      </c>
      <c r="D1192" s="83"/>
      <c r="E1192" s="141" t="s">
        <v>18795</v>
      </c>
      <c r="F1192" s="83"/>
      <c r="G1192" s="83">
        <v>2160000.0</v>
      </c>
    </row>
    <row r="1193">
      <c r="A1193" s="83">
        <v>52.0</v>
      </c>
      <c r="B1193" s="83" t="s">
        <v>18799</v>
      </c>
      <c r="C1193" s="194">
        <v>71.0</v>
      </c>
      <c r="D1193" s="83"/>
      <c r="E1193" s="141" t="s">
        <v>18804</v>
      </c>
      <c r="F1193" s="83"/>
      <c r="G1193" s="83">
        <v>1440000.0</v>
      </c>
    </row>
    <row r="1194">
      <c r="A1194" s="83">
        <v>53.0</v>
      </c>
      <c r="B1194" s="83" t="s">
        <v>18808</v>
      </c>
      <c r="C1194" s="194">
        <v>72.0</v>
      </c>
      <c r="D1194" s="83"/>
      <c r="E1194" s="141" t="s">
        <v>18810</v>
      </c>
      <c r="F1194" s="83"/>
      <c r="G1194" s="83">
        <v>1440000.0</v>
      </c>
    </row>
    <row r="1195" ht="30.0" customHeight="1">
      <c r="A1195" s="83">
        <v>54.0</v>
      </c>
      <c r="B1195" s="83" t="s">
        <v>18814</v>
      </c>
      <c r="C1195" s="194">
        <v>73.0</v>
      </c>
      <c r="D1195" s="83"/>
      <c r="E1195" s="141" t="s">
        <v>18818</v>
      </c>
      <c r="F1195" s="83"/>
      <c r="G1195" s="83">
        <v>2160000.0</v>
      </c>
    </row>
    <row r="1196" ht="30.0" customHeight="1">
      <c r="A1196" s="83">
        <v>55.0</v>
      </c>
      <c r="B1196" s="83" t="s">
        <v>18823</v>
      </c>
      <c r="C1196" s="194">
        <v>74.0</v>
      </c>
      <c r="D1196" s="83"/>
      <c r="E1196" s="141" t="s">
        <v>18825</v>
      </c>
      <c r="F1196" s="83"/>
      <c r="G1196" s="83">
        <v>2160000.0</v>
      </c>
    </row>
    <row r="1197">
      <c r="A1197" s="83">
        <v>56.0</v>
      </c>
      <c r="B1197" s="83" t="s">
        <v>18829</v>
      </c>
      <c r="C1197" s="194">
        <v>75.0</v>
      </c>
      <c r="D1197" s="83"/>
      <c r="E1197" s="141" t="s">
        <v>18831</v>
      </c>
      <c r="F1197" s="83"/>
      <c r="G1197" s="83">
        <v>2160000.0</v>
      </c>
    </row>
    <row r="1198" ht="30.0" customHeight="1">
      <c r="A1198" s="83">
        <v>57.0</v>
      </c>
      <c r="B1198" s="83" t="s">
        <v>18833</v>
      </c>
      <c r="C1198" s="194" t="s">
        <v>18838</v>
      </c>
      <c r="D1198" s="83"/>
      <c r="E1198" s="141" t="s">
        <v>18840</v>
      </c>
      <c r="F1198" s="83"/>
      <c r="G1198" s="83">
        <v>2160000.0</v>
      </c>
    </row>
    <row r="1199" ht="30.0" customHeight="1">
      <c r="A1199" s="83">
        <v>58.0</v>
      </c>
      <c r="B1199" s="83" t="s">
        <v>18842</v>
      </c>
      <c r="C1199" s="194" t="s">
        <v>18844</v>
      </c>
      <c r="D1199" s="83"/>
      <c r="E1199" s="141" t="s">
        <v>18845</v>
      </c>
      <c r="F1199" s="83"/>
      <c r="G1199" s="83">
        <v>2160000.0</v>
      </c>
    </row>
    <row r="1200" ht="30.0" customHeight="1">
      <c r="A1200" s="83">
        <v>59.0</v>
      </c>
      <c r="B1200" s="83" t="s">
        <v>18848</v>
      </c>
      <c r="C1200" s="194" t="s">
        <v>18849</v>
      </c>
      <c r="D1200" s="83"/>
      <c r="E1200" s="141" t="s">
        <v>18850</v>
      </c>
      <c r="F1200" s="83"/>
      <c r="G1200" s="83">
        <v>2160000.0</v>
      </c>
    </row>
    <row r="1201" ht="30.0" customHeight="1">
      <c r="A1201" s="83">
        <v>60.0</v>
      </c>
      <c r="B1201" s="83" t="s">
        <v>18855</v>
      </c>
      <c r="C1201" s="194" t="s">
        <v>18857</v>
      </c>
      <c r="D1201" s="83"/>
      <c r="E1201" s="141" t="s">
        <v>18858</v>
      </c>
      <c r="F1201" s="83"/>
      <c r="G1201" s="83">
        <v>2160000.0</v>
      </c>
    </row>
    <row r="1202" ht="30.0" customHeight="1">
      <c r="A1202" s="83">
        <v>61.0</v>
      </c>
      <c r="B1202" s="83" t="s">
        <v>18861</v>
      </c>
      <c r="C1202" s="194"/>
      <c r="D1202" s="83"/>
      <c r="E1202" s="141" t="s">
        <v>18863</v>
      </c>
      <c r="F1202" s="83"/>
      <c r="G1202" s="83">
        <v>2160000.0</v>
      </c>
    </row>
    <row r="1203">
      <c r="A1203" s="83">
        <v>62.0</v>
      </c>
      <c r="B1203" s="83" t="s">
        <v>18867</v>
      </c>
      <c r="C1203" s="194"/>
      <c r="D1203" s="83"/>
      <c r="E1203" s="141" t="s">
        <v>18868</v>
      </c>
      <c r="F1203" s="83"/>
      <c r="G1203" s="83">
        <v>2160000.0</v>
      </c>
    </row>
    <row r="1204" ht="30.0" customHeight="1">
      <c r="A1204" s="83">
        <v>63.0</v>
      </c>
      <c r="B1204" s="83" t="s">
        <v>18873</v>
      </c>
      <c r="C1204" s="194"/>
      <c r="D1204" s="83"/>
      <c r="E1204" s="141" t="s">
        <v>18874</v>
      </c>
      <c r="F1204" s="83"/>
      <c r="G1204" s="83">
        <v>2160000.0</v>
      </c>
    </row>
    <row r="1205" ht="30.0" customHeight="1">
      <c r="A1205" s="83">
        <v>64.0</v>
      </c>
      <c r="B1205" s="83" t="s">
        <v>18881</v>
      </c>
      <c r="C1205" s="194"/>
      <c r="D1205" s="83"/>
      <c r="E1205" s="141" t="s">
        <v>18883</v>
      </c>
      <c r="F1205" s="83"/>
      <c r="G1205" s="83">
        <v>1440000.0</v>
      </c>
    </row>
    <row r="1206">
      <c r="A1206" s="83">
        <v>65.0</v>
      </c>
      <c r="B1206" s="83" t="s">
        <v>18889</v>
      </c>
      <c r="C1206" s="194"/>
      <c r="D1206" s="83"/>
      <c r="E1206" s="141" t="s">
        <v>18890</v>
      </c>
      <c r="F1206" s="83"/>
      <c r="G1206" s="83">
        <v>1440000.0</v>
      </c>
    </row>
    <row r="1207" ht="30.0" customHeight="1">
      <c r="A1207" s="83">
        <v>66.0</v>
      </c>
      <c r="B1207" s="83" t="s">
        <v>18896</v>
      </c>
      <c r="C1207" s="194"/>
      <c r="D1207" s="83"/>
      <c r="E1207" s="141" t="s">
        <v>18897</v>
      </c>
      <c r="F1207" s="83"/>
      <c r="G1207" s="83">
        <v>2160000.0</v>
      </c>
    </row>
    <row r="1208">
      <c r="A1208" s="83">
        <v>67.0</v>
      </c>
      <c r="B1208" s="83" t="s">
        <v>18902</v>
      </c>
      <c r="C1208" s="194"/>
      <c r="D1208" s="83"/>
      <c r="E1208" s="141" t="s">
        <v>18903</v>
      </c>
      <c r="F1208" s="83"/>
      <c r="G1208" s="83">
        <v>1440000.0</v>
      </c>
    </row>
    <row r="1209">
      <c r="A1209" s="83">
        <v>68.0</v>
      </c>
      <c r="B1209" s="83" t="s">
        <v>18907</v>
      </c>
      <c r="C1209" s="194"/>
      <c r="D1209" s="83"/>
      <c r="E1209" s="141" t="s">
        <v>18908</v>
      </c>
      <c r="F1209" s="83"/>
      <c r="G1209" s="83">
        <v>1440000.0</v>
      </c>
    </row>
    <row r="1210" ht="30.0" customHeight="1">
      <c r="A1210" s="83">
        <v>69.0</v>
      </c>
      <c r="B1210" s="83" t="s">
        <v>18913</v>
      </c>
      <c r="C1210" s="194"/>
      <c r="D1210" s="83"/>
      <c r="E1210" s="141" t="s">
        <v>18914</v>
      </c>
      <c r="F1210" s="83"/>
      <c r="G1210" s="83">
        <v>1440000.0</v>
      </c>
    </row>
    <row r="1211" ht="30.0" customHeight="1">
      <c r="A1211" s="83">
        <v>70.0</v>
      </c>
      <c r="B1211" s="83" t="s">
        <v>18917</v>
      </c>
      <c r="C1211" s="194"/>
      <c r="D1211" s="83"/>
      <c r="E1211" s="141" t="s">
        <v>18918</v>
      </c>
      <c r="F1211" s="83"/>
      <c r="G1211" s="83">
        <v>1440000.0</v>
      </c>
    </row>
    <row r="1212" ht="45.0" customHeight="1">
      <c r="A1212" s="83">
        <v>71.0</v>
      </c>
      <c r="B1212" s="83" t="s">
        <v>18923</v>
      </c>
      <c r="C1212" s="194"/>
      <c r="D1212" s="83"/>
      <c r="E1212" s="141" t="s">
        <v>18924</v>
      </c>
      <c r="F1212" s="83"/>
      <c r="G1212" s="83">
        <v>1440000.0</v>
      </c>
    </row>
    <row r="1213" ht="30.0" customHeight="1">
      <c r="A1213" s="83">
        <v>72.0</v>
      </c>
      <c r="B1213" s="83" t="s">
        <v>18929</v>
      </c>
      <c r="C1213" s="194"/>
      <c r="D1213" s="83"/>
      <c r="E1213" s="141" t="s">
        <v>18931</v>
      </c>
      <c r="F1213" s="83"/>
      <c r="G1213" s="83">
        <v>1440000.0</v>
      </c>
    </row>
    <row r="1214" ht="30.75" customHeight="1">
      <c r="A1214" s="154">
        <v>73.0</v>
      </c>
      <c r="B1214" s="154" t="s">
        <v>18934</v>
      </c>
      <c r="C1214" s="388"/>
      <c r="D1214" s="154"/>
      <c r="E1214" s="155" t="s">
        <v>18936</v>
      </c>
      <c r="F1214" s="154"/>
      <c r="G1214" s="154">
        <v>1440000.0</v>
      </c>
    </row>
    <row r="1215" ht="30.75" customHeight="1">
      <c r="A1215" s="83">
        <v>74.0</v>
      </c>
      <c r="B1215" s="83" t="s">
        <v>18942</v>
      </c>
      <c r="C1215" s="194"/>
      <c r="D1215" s="83"/>
      <c r="E1215" s="141" t="s">
        <v>18943</v>
      </c>
      <c r="F1215" s="83"/>
      <c r="G1215" s="83">
        <v>1440000.0</v>
      </c>
    </row>
    <row r="1216" ht="30.0" customHeight="1">
      <c r="A1216" s="83">
        <v>75.0</v>
      </c>
      <c r="B1216" s="83" t="s">
        <v>18948</v>
      </c>
      <c r="C1216" s="194"/>
      <c r="D1216" s="83"/>
      <c r="E1216" s="141" t="s">
        <v>18949</v>
      </c>
      <c r="F1216" s="83"/>
      <c r="G1216" s="83">
        <v>1440000.0</v>
      </c>
    </row>
    <row r="1217" ht="45.0" customHeight="1">
      <c r="A1217" s="83">
        <v>76.0</v>
      </c>
      <c r="B1217" s="83" t="s">
        <v>18954</v>
      </c>
      <c r="C1217" s="194"/>
      <c r="D1217" s="83"/>
      <c r="E1217" s="141" t="s">
        <v>18955</v>
      </c>
      <c r="F1217" s="83"/>
      <c r="G1217" s="83">
        <v>1440000.0</v>
      </c>
    </row>
    <row r="1218" ht="30.0" customHeight="1">
      <c r="A1218" s="83">
        <v>77.0</v>
      </c>
      <c r="B1218" s="83" t="s">
        <v>18960</v>
      </c>
      <c r="C1218" s="194"/>
      <c r="D1218" s="83"/>
      <c r="E1218" s="141" t="s">
        <v>18962</v>
      </c>
      <c r="F1218" s="83"/>
      <c r="G1218" s="83">
        <v>1440000.0</v>
      </c>
    </row>
    <row r="1219" ht="30.0" customHeight="1">
      <c r="A1219" s="83">
        <v>78.0</v>
      </c>
      <c r="B1219" s="83" t="s">
        <v>18968</v>
      </c>
      <c r="C1219" s="194"/>
      <c r="D1219" s="83"/>
      <c r="E1219" s="141" t="s">
        <v>18970</v>
      </c>
      <c r="F1219" s="83"/>
      <c r="G1219" s="83">
        <v>1440000.0</v>
      </c>
    </row>
    <row r="1220" ht="30.0" customHeight="1">
      <c r="A1220" s="83">
        <v>79.0</v>
      </c>
      <c r="B1220" s="83" t="s">
        <v>18974</v>
      </c>
      <c r="C1220" s="194"/>
      <c r="D1220" s="83"/>
      <c r="E1220" s="141" t="s">
        <v>18976</v>
      </c>
      <c r="F1220" s="83"/>
      <c r="G1220" s="83">
        <v>1800000.0</v>
      </c>
    </row>
    <row r="1221" ht="45.0" customHeight="1">
      <c r="A1221" s="83">
        <v>80.0</v>
      </c>
      <c r="B1221" s="83" t="s">
        <v>18981</v>
      </c>
      <c r="C1221" s="194"/>
      <c r="D1221" s="83"/>
      <c r="E1221" s="141" t="s">
        <v>18982</v>
      </c>
      <c r="F1221" s="83"/>
      <c r="G1221" s="83">
        <v>1440000.0</v>
      </c>
    </row>
    <row r="1222" ht="30.0" customHeight="1">
      <c r="A1222" s="83">
        <v>81.0</v>
      </c>
      <c r="B1222" s="83" t="s">
        <v>18987</v>
      </c>
      <c r="C1222" s="194"/>
      <c r="D1222" s="83"/>
      <c r="E1222" s="141" t="s">
        <v>18988</v>
      </c>
      <c r="F1222" s="83"/>
      <c r="G1222" s="83">
        <v>1080000.0</v>
      </c>
    </row>
    <row r="1223" ht="30.0" customHeight="1">
      <c r="A1223" s="83">
        <v>82.0</v>
      </c>
      <c r="B1223" s="83" t="s">
        <v>18992</v>
      </c>
      <c r="C1223" s="194"/>
      <c r="D1223" s="83"/>
      <c r="E1223" s="141" t="s">
        <v>18994</v>
      </c>
      <c r="F1223" s="83"/>
      <c r="G1223" s="83">
        <v>2160000.0</v>
      </c>
    </row>
    <row r="1224" ht="45.0" customHeight="1">
      <c r="A1224" s="83">
        <v>83.0</v>
      </c>
      <c r="B1224" s="83" t="s">
        <v>18997</v>
      </c>
      <c r="C1224" s="194"/>
      <c r="D1224" s="83"/>
      <c r="E1224" s="141" t="s">
        <v>18999</v>
      </c>
      <c r="F1224" s="83"/>
      <c r="G1224" s="83">
        <v>2160000.0</v>
      </c>
    </row>
    <row r="1225" ht="45.0" customHeight="1">
      <c r="A1225" s="83">
        <v>84.0</v>
      </c>
      <c r="B1225" s="83" t="s">
        <v>19001</v>
      </c>
      <c r="C1225" s="194"/>
      <c r="D1225" s="83"/>
      <c r="E1225" s="141" t="s">
        <v>19004</v>
      </c>
      <c r="F1225" s="83"/>
      <c r="G1225" s="83">
        <v>1.44E7</v>
      </c>
    </row>
    <row r="1226" ht="30.0" customHeight="1">
      <c r="A1226" s="83">
        <v>85.0</v>
      </c>
      <c r="B1226" s="83" t="s">
        <v>19008</v>
      </c>
      <c r="C1226" s="194"/>
      <c r="D1226" s="83"/>
      <c r="E1226" s="141" t="s">
        <v>19010</v>
      </c>
      <c r="F1226" s="83"/>
      <c r="G1226" s="83">
        <v>2160000.0</v>
      </c>
    </row>
    <row r="1227" ht="30.0" customHeight="1">
      <c r="A1227" s="83">
        <v>86.0</v>
      </c>
      <c r="B1227" s="83" t="s">
        <v>19014</v>
      </c>
      <c r="C1227" s="194"/>
      <c r="D1227" s="83"/>
      <c r="E1227" s="141" t="s">
        <v>19016</v>
      </c>
      <c r="F1227" s="83"/>
      <c r="G1227" s="83">
        <v>7200000.0</v>
      </c>
    </row>
    <row r="1228" ht="30.0" customHeight="1">
      <c r="A1228" s="83">
        <v>87.0</v>
      </c>
      <c r="B1228" s="83" t="s">
        <v>19022</v>
      </c>
      <c r="C1228" s="194">
        <v>1.0</v>
      </c>
      <c r="D1228" s="83"/>
      <c r="E1228" s="141" t="s">
        <v>19024</v>
      </c>
      <c r="F1228" s="83">
        <v>2.75E7</v>
      </c>
      <c r="G1228" s="83">
        <v>3600000.0</v>
      </c>
    </row>
    <row r="1229">
      <c r="A1229" s="83">
        <v>88.0</v>
      </c>
      <c r="B1229" s="83" t="s">
        <v>19029</v>
      </c>
      <c r="C1229" s="194">
        <v>2.0</v>
      </c>
      <c r="D1229" s="83"/>
      <c r="E1229" s="141" t="s">
        <v>19030</v>
      </c>
      <c r="F1229" s="83">
        <v>2.0E7</v>
      </c>
      <c r="G1229" s="83">
        <v>5400000.0</v>
      </c>
    </row>
    <row r="1230" ht="30.0" customHeight="1">
      <c r="A1230" s="83">
        <v>89.0</v>
      </c>
      <c r="B1230" s="83" t="s">
        <v>19036</v>
      </c>
      <c r="C1230" s="194">
        <v>5.0</v>
      </c>
      <c r="D1230" s="83"/>
      <c r="E1230" s="141" t="s">
        <v>19038</v>
      </c>
      <c r="F1230" s="83">
        <v>7000000.0</v>
      </c>
      <c r="G1230" s="83">
        <v>3600000.0</v>
      </c>
    </row>
    <row r="1231">
      <c r="A1231" s="83">
        <v>90.0</v>
      </c>
      <c r="B1231" s="83" t="s">
        <v>19041</v>
      </c>
      <c r="C1231" s="194">
        <v>13.0</v>
      </c>
      <c r="D1231" s="83"/>
      <c r="E1231" s="141" t="s">
        <v>19042</v>
      </c>
      <c r="F1231" s="83">
        <v>1.1E7</v>
      </c>
      <c r="G1231" s="83">
        <v>2160000.0</v>
      </c>
    </row>
    <row r="1232" ht="30.0" customHeight="1">
      <c r="A1232" s="83">
        <v>91.0</v>
      </c>
      <c r="B1232" s="83" t="s">
        <v>19045</v>
      </c>
      <c r="C1232" s="194">
        <v>31.0</v>
      </c>
      <c r="D1232" s="83"/>
      <c r="E1232" s="141" t="s">
        <v>19046</v>
      </c>
      <c r="F1232" s="83">
        <v>1.8E7</v>
      </c>
      <c r="G1232" s="83">
        <v>2160000.0</v>
      </c>
    </row>
    <row r="1233" ht="30.0" customHeight="1">
      <c r="A1233" s="83">
        <v>92.0</v>
      </c>
      <c r="B1233" s="83" t="s">
        <v>19052</v>
      </c>
      <c r="C1233" s="194">
        <v>31.0</v>
      </c>
      <c r="D1233" s="83"/>
      <c r="E1233" s="141" t="s">
        <v>19057</v>
      </c>
      <c r="F1233" s="83">
        <v>1.55E7</v>
      </c>
      <c r="G1233" s="83">
        <v>2160000.0</v>
      </c>
    </row>
    <row r="1234" ht="45.0" customHeight="1">
      <c r="A1234" s="83">
        <v>93.0</v>
      </c>
      <c r="B1234" s="83" t="s">
        <v>19062</v>
      </c>
      <c r="C1234" s="194">
        <v>41.0</v>
      </c>
      <c r="D1234" s="83"/>
      <c r="E1234" s="141" t="s">
        <v>19065</v>
      </c>
      <c r="F1234" s="83">
        <v>1.5E7</v>
      </c>
      <c r="G1234" s="83">
        <v>2160000.0</v>
      </c>
    </row>
    <row r="1235" ht="30.0" customHeight="1">
      <c r="A1235" s="83">
        <v>94.0</v>
      </c>
      <c r="B1235" s="83" t="s">
        <v>19072</v>
      </c>
      <c r="C1235" s="194">
        <v>46.0</v>
      </c>
      <c r="D1235" s="83"/>
      <c r="E1235" s="141" t="s">
        <v>19073</v>
      </c>
      <c r="F1235" s="83">
        <v>1.2E7</v>
      </c>
      <c r="G1235" s="83">
        <v>2160000.0</v>
      </c>
    </row>
    <row r="1236">
      <c r="A1236" s="83">
        <v>95.0</v>
      </c>
      <c r="B1236" s="83" t="s">
        <v>19078</v>
      </c>
      <c r="C1236" s="194">
        <v>53.0</v>
      </c>
      <c r="D1236" s="83"/>
      <c r="E1236" s="141" t="s">
        <v>19079</v>
      </c>
      <c r="F1236" s="83">
        <v>2.0E7</v>
      </c>
      <c r="G1236" s="83">
        <v>2160000.0</v>
      </c>
    </row>
    <row r="1237" ht="30.0" customHeight="1">
      <c r="A1237" s="83">
        <v>96.0</v>
      </c>
      <c r="B1237" s="83" t="s">
        <v>19084</v>
      </c>
      <c r="C1237" s="194">
        <v>55.0</v>
      </c>
      <c r="D1237" s="83"/>
      <c r="E1237" s="141" t="s">
        <v>19085</v>
      </c>
      <c r="F1237" s="83">
        <v>4.0E7</v>
      </c>
      <c r="G1237" s="83">
        <v>2160000.0</v>
      </c>
    </row>
    <row r="1238" ht="30.0" customHeight="1">
      <c r="A1238" s="83">
        <v>97.0</v>
      </c>
      <c r="B1238" s="83" t="s">
        <v>19088</v>
      </c>
      <c r="C1238" s="194">
        <v>61.0</v>
      </c>
      <c r="D1238" s="83"/>
      <c r="E1238" s="141" t="s">
        <v>19089</v>
      </c>
      <c r="F1238" s="83">
        <v>9000000.0</v>
      </c>
      <c r="G1238" s="83">
        <v>2160000.0</v>
      </c>
    </row>
    <row r="1239" ht="30.0" customHeight="1">
      <c r="A1239" s="83">
        <v>98.0</v>
      </c>
      <c r="B1239" s="83" t="s">
        <v>19092</v>
      </c>
      <c r="C1239" s="194" t="s">
        <v>19093</v>
      </c>
      <c r="D1239" s="83"/>
      <c r="E1239" s="141" t="s">
        <v>19094</v>
      </c>
      <c r="F1239" s="83">
        <v>1.05E7</v>
      </c>
      <c r="G1239" s="83">
        <v>2160000.0</v>
      </c>
    </row>
    <row r="1240" ht="15.75" customHeight="1">
      <c r="A1240" s="154">
        <v>99.0</v>
      </c>
      <c r="B1240" s="154" t="s">
        <v>19097</v>
      </c>
      <c r="C1240" s="388">
        <v>64.0</v>
      </c>
      <c r="D1240" s="154"/>
      <c r="E1240" s="155" t="s">
        <v>19102</v>
      </c>
      <c r="F1240" s="154">
        <v>2.25E7</v>
      </c>
      <c r="G1240" s="154">
        <v>2160000.0</v>
      </c>
    </row>
    <row r="1241" ht="30.75" customHeight="1">
      <c r="A1241" s="83">
        <v>100.0</v>
      </c>
      <c r="B1241" s="83" t="s">
        <v>19108</v>
      </c>
      <c r="C1241" s="194">
        <v>67.0</v>
      </c>
      <c r="D1241" s="83"/>
      <c r="E1241" s="141" t="s">
        <v>19110</v>
      </c>
      <c r="F1241" s="83">
        <v>2.0E7</v>
      </c>
      <c r="G1241" s="83">
        <v>2160000.0</v>
      </c>
    </row>
    <row r="1242" ht="30.0" customHeight="1">
      <c r="A1242" s="83">
        <v>101.0</v>
      </c>
      <c r="B1242" s="83" t="s">
        <v>19112</v>
      </c>
      <c r="C1242" s="194">
        <v>70.0</v>
      </c>
      <c r="D1242" s="83"/>
      <c r="E1242" s="141" t="s">
        <v>19114</v>
      </c>
      <c r="F1242" s="83">
        <v>1.5E7</v>
      </c>
      <c r="G1242" s="83">
        <v>2160000.0</v>
      </c>
    </row>
    <row r="1243" ht="30.0" customHeight="1">
      <c r="A1243" s="83">
        <v>102.0</v>
      </c>
      <c r="B1243" s="83" t="s">
        <v>19116</v>
      </c>
      <c r="C1243" s="194">
        <v>75.0</v>
      </c>
      <c r="D1243" s="83"/>
      <c r="E1243" s="141" t="s">
        <v>19118</v>
      </c>
      <c r="F1243" s="83">
        <v>5.0E7</v>
      </c>
      <c r="G1243" s="83">
        <v>2160000.0</v>
      </c>
    </row>
    <row r="1244" ht="30.0" customHeight="1">
      <c r="A1244" s="83">
        <v>103.0</v>
      </c>
      <c r="B1244" s="83" t="s">
        <v>19121</v>
      </c>
      <c r="C1244" s="194"/>
      <c r="D1244" s="83"/>
      <c r="E1244" s="141" t="s">
        <v>19123</v>
      </c>
      <c r="F1244" s="83"/>
      <c r="G1244" s="83">
        <v>1.44E7</v>
      </c>
    </row>
    <row r="1245">
      <c r="A1245" s="83">
        <v>104.0</v>
      </c>
      <c r="B1245" s="83" t="s">
        <v>19125</v>
      </c>
      <c r="C1245" s="194">
        <v>47.0</v>
      </c>
      <c r="D1245" s="83"/>
      <c r="E1245" s="141" t="s">
        <v>19127</v>
      </c>
      <c r="F1245" s="83"/>
      <c r="G1245" s="83">
        <v>1440000.0</v>
      </c>
    </row>
    <row r="1246" ht="30.0" customHeight="1">
      <c r="A1246" s="83">
        <v>105.0</v>
      </c>
      <c r="B1246" s="83" t="s">
        <v>19129</v>
      </c>
      <c r="C1246" s="194"/>
      <c r="D1246" s="83"/>
      <c r="E1246" s="141" t="s">
        <v>19131</v>
      </c>
      <c r="F1246" s="83"/>
      <c r="G1246" s="83">
        <v>504000.0</v>
      </c>
    </row>
    <row r="1247" ht="30.0" customHeight="1">
      <c r="A1247" s="83">
        <v>106.0</v>
      </c>
      <c r="B1247" s="83" t="s">
        <v>19133</v>
      </c>
      <c r="C1247" s="194"/>
      <c r="D1247" s="83"/>
      <c r="E1247" s="141" t="s">
        <v>19135</v>
      </c>
      <c r="F1247" s="83"/>
      <c r="G1247" s="83">
        <v>1080000.0</v>
      </c>
    </row>
    <row r="1248">
      <c r="A1248" s="83">
        <v>107.0</v>
      </c>
      <c r="B1248" s="83" t="s">
        <v>19137</v>
      </c>
      <c r="C1248" s="194"/>
      <c r="D1248" s="83"/>
      <c r="E1248" s="141" t="s">
        <v>19140</v>
      </c>
      <c r="F1248" s="83"/>
      <c r="G1248" s="83">
        <v>360000.0</v>
      </c>
    </row>
    <row r="1249" ht="30.0" customHeight="1">
      <c r="A1249" s="83">
        <v>108.0</v>
      </c>
      <c r="B1249" s="83" t="s">
        <v>19144</v>
      </c>
      <c r="C1249" s="194"/>
      <c r="D1249" s="83"/>
      <c r="E1249" s="141" t="s">
        <v>19145</v>
      </c>
      <c r="F1249" s="83"/>
      <c r="G1249" s="83">
        <v>720000.0</v>
      </c>
    </row>
    <row r="1250" ht="30.0" customHeight="1">
      <c r="A1250" s="83">
        <v>109.0</v>
      </c>
      <c r="B1250" s="83" t="s">
        <v>19148</v>
      </c>
      <c r="C1250" s="194"/>
      <c r="D1250" s="83"/>
      <c r="E1250" s="141" t="s">
        <v>19149</v>
      </c>
      <c r="F1250" s="83"/>
      <c r="G1250" s="83">
        <v>2160000.0</v>
      </c>
    </row>
    <row r="1251" ht="30.0" customHeight="1">
      <c r="A1251" s="83">
        <v>110.0</v>
      </c>
      <c r="B1251" s="83" t="s">
        <v>19152</v>
      </c>
      <c r="C1251" s="194">
        <v>35.0</v>
      </c>
      <c r="D1251" s="83"/>
      <c r="E1251" s="141" t="s">
        <v>19153</v>
      </c>
      <c r="F1251" s="83"/>
      <c r="G1251" s="83">
        <v>3600000.0</v>
      </c>
    </row>
    <row r="1252">
      <c r="A1252" s="83">
        <v>111.0</v>
      </c>
      <c r="B1252" s="83" t="s">
        <v>19156</v>
      </c>
      <c r="C1252" s="194">
        <v>73.0</v>
      </c>
      <c r="D1252" s="83"/>
      <c r="E1252" s="141" t="s">
        <v>19157</v>
      </c>
      <c r="F1252" s="83"/>
      <c r="G1252" s="83">
        <v>3600000.0</v>
      </c>
    </row>
    <row r="1253">
      <c r="A1253" s="83">
        <v>112.0</v>
      </c>
      <c r="B1253" s="83" t="s">
        <v>19160</v>
      </c>
      <c r="C1253" s="194">
        <v>17.0</v>
      </c>
      <c r="D1253" s="83"/>
      <c r="E1253" s="141" t="s">
        <v>19161</v>
      </c>
      <c r="F1253" s="83"/>
      <c r="G1253" s="83">
        <v>2.0E7</v>
      </c>
    </row>
    <row r="1254" ht="30.0" customHeight="1">
      <c r="A1254" s="83">
        <v>113.0</v>
      </c>
      <c r="B1254" s="83" t="s">
        <v>19167</v>
      </c>
      <c r="C1254" s="194"/>
      <c r="D1254" s="83"/>
      <c r="E1254" s="141" t="s">
        <v>19168</v>
      </c>
      <c r="F1254" s="83"/>
      <c r="G1254" s="83">
        <v>2000000.0</v>
      </c>
    </row>
    <row r="1255">
      <c r="A1255" s="83">
        <v>114.0</v>
      </c>
      <c r="B1255" s="83" t="s">
        <v>19172</v>
      </c>
      <c r="C1255" s="194"/>
      <c r="D1255" s="83"/>
      <c r="E1255" s="141" t="s">
        <v>19174</v>
      </c>
      <c r="F1255" s="83"/>
      <c r="G1255" s="83">
        <v>800000.0</v>
      </c>
    </row>
    <row r="1256">
      <c r="A1256" s="83">
        <v>115.0</v>
      </c>
      <c r="B1256" s="83" t="s">
        <v>19177</v>
      </c>
      <c r="C1256" s="194"/>
      <c r="D1256" s="83"/>
      <c r="E1256" s="141" t="s">
        <v>19178</v>
      </c>
      <c r="F1256" s="83"/>
      <c r="G1256" s="83">
        <v>400000.0</v>
      </c>
    </row>
    <row r="1257" ht="30.0" customHeight="1">
      <c r="A1257" s="83">
        <v>116.0</v>
      </c>
      <c r="B1257" s="83" t="s">
        <v>19181</v>
      </c>
      <c r="C1257" s="194"/>
      <c r="D1257" s="83"/>
      <c r="E1257" s="141" t="s">
        <v>19182</v>
      </c>
      <c r="F1257" s="83"/>
      <c r="G1257" s="83">
        <v>1200000.0</v>
      </c>
    </row>
    <row r="1258">
      <c r="A1258" s="83">
        <v>117.0</v>
      </c>
      <c r="B1258" s="83" t="s">
        <v>19185</v>
      </c>
      <c r="C1258" s="194">
        <v>66.0</v>
      </c>
      <c r="D1258" s="83"/>
      <c r="E1258" s="141" t="s">
        <v>19186</v>
      </c>
      <c r="F1258" s="83"/>
      <c r="G1258" s="83">
        <v>800000.0</v>
      </c>
    </row>
    <row r="1259">
      <c r="A1259" s="83">
        <v>118.0</v>
      </c>
      <c r="B1259" s="83" t="s">
        <v>19191</v>
      </c>
      <c r="C1259" s="194">
        <v>21.0</v>
      </c>
      <c r="D1259" s="83"/>
      <c r="E1259" s="141" t="s">
        <v>19192</v>
      </c>
      <c r="F1259" s="83"/>
      <c r="G1259" s="83">
        <v>800000.0</v>
      </c>
    </row>
    <row r="1260">
      <c r="A1260" s="83">
        <v>119.0</v>
      </c>
      <c r="B1260" s="83" t="s">
        <v>19195</v>
      </c>
      <c r="C1260" s="194">
        <v>60.0</v>
      </c>
      <c r="D1260" s="83"/>
      <c r="E1260" s="141" t="s">
        <v>19197</v>
      </c>
      <c r="F1260" s="83"/>
      <c r="G1260" s="83">
        <v>800000.0</v>
      </c>
    </row>
    <row r="1261">
      <c r="A1261" s="83"/>
      <c r="B1261" s="83"/>
      <c r="C1261" s="194"/>
      <c r="D1261" s="83"/>
      <c r="E1261" s="141"/>
      <c r="F1261" s="83"/>
      <c r="G1261" s="83"/>
    </row>
    <row r="1262">
      <c r="A1262" s="83"/>
      <c r="B1262" s="83"/>
      <c r="C1262" s="194"/>
      <c r="D1262" s="83"/>
      <c r="E1262" s="141"/>
      <c r="F1262" s="83">
        <v>3.13E8</v>
      </c>
      <c r="G1262" s="83">
        <v>2.73184E8</v>
      </c>
    </row>
    <row r="1263">
      <c r="A1263" s="83"/>
      <c r="B1263" s="83"/>
      <c r="C1263" s="194"/>
      <c r="D1263" s="83"/>
      <c r="E1263" s="141"/>
      <c r="F1263" s="83"/>
      <c r="G1263" s="83"/>
    </row>
    <row r="1264">
      <c r="A1264" s="83"/>
      <c r="B1264" s="83"/>
      <c r="C1264" s="194"/>
      <c r="D1264" s="83"/>
      <c r="E1264" s="141" t="s">
        <v>19207</v>
      </c>
      <c r="F1264" s="83"/>
      <c r="G1264" s="83"/>
    </row>
    <row r="1265">
      <c r="A1265" s="83"/>
      <c r="B1265" s="83" t="s">
        <v>19210</v>
      </c>
      <c r="C1265" s="194"/>
      <c r="D1265" s="83"/>
      <c r="E1265" s="141" t="s">
        <v>19211</v>
      </c>
      <c r="F1265" s="83"/>
      <c r="G1265" s="83"/>
    </row>
    <row r="1266" ht="30.0" customHeight="1">
      <c r="A1266" s="83">
        <v>1.0</v>
      </c>
      <c r="B1266" s="83" t="s">
        <v>19214</v>
      </c>
      <c r="C1266" s="194" t="s">
        <v>19215</v>
      </c>
      <c r="D1266" s="83"/>
      <c r="E1266" s="141" t="s">
        <v>19216</v>
      </c>
      <c r="F1266" s="83">
        <v>1.0E7</v>
      </c>
      <c r="G1266" s="83">
        <v>7200000.0</v>
      </c>
    </row>
    <row r="1267" ht="30.0" customHeight="1">
      <c r="A1267" s="83">
        <v>2.0</v>
      </c>
      <c r="B1267" s="83" t="s">
        <v>19219</v>
      </c>
      <c r="C1267" s="194">
        <v>9.0</v>
      </c>
      <c r="D1267" s="83"/>
      <c r="E1267" s="141" t="s">
        <v>19220</v>
      </c>
      <c r="F1267" s="83">
        <v>7500000.0</v>
      </c>
      <c r="G1267" s="83">
        <v>5400000.0</v>
      </c>
    </row>
    <row r="1268" ht="30.0" customHeight="1">
      <c r="A1268" s="83">
        <v>3.0</v>
      </c>
      <c r="B1268" s="83" t="s">
        <v>19223</v>
      </c>
      <c r="C1268" s="194" t="s">
        <v>19215</v>
      </c>
      <c r="D1268" s="83"/>
      <c r="E1268" s="141" t="s">
        <v>19224</v>
      </c>
      <c r="F1268" s="83">
        <v>5.0E7</v>
      </c>
      <c r="G1268" s="83">
        <v>3.6E7</v>
      </c>
    </row>
    <row r="1269">
      <c r="A1269" s="83">
        <v>4.0</v>
      </c>
      <c r="B1269" s="83" t="s">
        <v>19227</v>
      </c>
      <c r="C1269" s="194"/>
      <c r="D1269" s="83"/>
      <c r="E1269" s="141" t="s">
        <v>19228</v>
      </c>
      <c r="F1269" s="83"/>
      <c r="G1269" s="83">
        <v>1.44E7</v>
      </c>
    </row>
    <row r="1270">
      <c r="A1270" s="83">
        <v>5.0</v>
      </c>
      <c r="B1270" s="83" t="s">
        <v>19233</v>
      </c>
      <c r="C1270" s="194"/>
      <c r="D1270" s="83"/>
      <c r="E1270" s="141" t="s">
        <v>19234</v>
      </c>
      <c r="F1270" s="83"/>
      <c r="G1270" s="83">
        <v>1.44E7</v>
      </c>
    </row>
    <row r="1271">
      <c r="A1271" s="83">
        <v>6.0</v>
      </c>
      <c r="B1271" s="83" t="s">
        <v>19237</v>
      </c>
      <c r="C1271" s="194"/>
      <c r="D1271" s="83"/>
      <c r="E1271" s="141" t="s">
        <v>19238</v>
      </c>
      <c r="F1271" s="83"/>
      <c r="G1271" s="83">
        <v>7200000.0</v>
      </c>
    </row>
    <row r="1272">
      <c r="A1272" s="83">
        <v>7.0</v>
      </c>
      <c r="B1272" s="83" t="s">
        <v>19241</v>
      </c>
      <c r="C1272" s="194"/>
      <c r="D1272" s="83"/>
      <c r="E1272" s="141" t="s">
        <v>19243</v>
      </c>
      <c r="F1272" s="83"/>
      <c r="G1272" s="83">
        <v>1440000.0</v>
      </c>
    </row>
    <row r="1273">
      <c r="A1273" s="83">
        <v>8.0</v>
      </c>
      <c r="B1273" s="83" t="s">
        <v>19245</v>
      </c>
      <c r="C1273" s="194"/>
      <c r="D1273" s="83"/>
      <c r="E1273" s="141" t="s">
        <v>19247</v>
      </c>
      <c r="F1273" s="83"/>
      <c r="G1273" s="83">
        <v>7200000.0</v>
      </c>
    </row>
    <row r="1274">
      <c r="A1274" s="83"/>
      <c r="B1274" s="83"/>
      <c r="C1274" s="194"/>
      <c r="D1274" s="83"/>
      <c r="E1274" s="141"/>
      <c r="F1274" s="83"/>
      <c r="G1274" s="83"/>
    </row>
    <row r="1275">
      <c r="A1275" s="83"/>
      <c r="B1275" s="83"/>
      <c r="C1275" s="194"/>
      <c r="D1275" s="83"/>
      <c r="E1275" s="141" t="s">
        <v>19253</v>
      </c>
      <c r="F1275" s="83">
        <v>6.75E7</v>
      </c>
      <c r="G1275" s="83">
        <v>9.324E7</v>
      </c>
    </row>
    <row r="1276" ht="15.75" customHeight="1">
      <c r="A1276" s="154"/>
      <c r="B1276" s="154"/>
      <c r="C1276" s="388"/>
      <c r="D1276" s="154"/>
      <c r="E1276" s="155"/>
      <c r="F1276" s="154"/>
      <c r="G1276" s="154"/>
    </row>
    <row r="1277" ht="15.75" customHeight="1">
      <c r="A1277" s="83"/>
      <c r="B1277" s="83"/>
      <c r="C1277" s="194"/>
      <c r="D1277" s="83"/>
      <c r="E1277" s="141"/>
      <c r="F1277" s="83"/>
      <c r="G1277" s="83"/>
    </row>
  </sheetData>
  <hyperlinks>
    <hyperlink r:id="rId1" ref="G1"/>
  </hyperlinks>
  <drawing r:id="rId2"/>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7.29" defaultRowHeight="15.0"/>
  <cols>
    <col customWidth="1" min="1" max="1" width="37.29"/>
    <col customWidth="1" min="2" max="5" width="12.0"/>
    <col customWidth="1" min="6" max="6" width="12.57"/>
    <col customWidth="1" min="7" max="7" width="12.86"/>
    <col customWidth="1" min="8" max="8" width="13.29"/>
    <col customWidth="1" min="9" max="9" width="11.71"/>
    <col customWidth="1" min="10" max="10" width="9.71"/>
    <col customWidth="1" min="11" max="12" width="11.57"/>
    <col customWidth="1" min="13" max="13" width="5.71"/>
    <col customWidth="1" min="14" max="14" width="9.14"/>
    <col customWidth="1" min="15" max="19" width="10.57"/>
    <col customWidth="1" min="20" max="20" width="18.57"/>
  </cols>
  <sheetData>
    <row r="1" ht="16.5" customHeight="1">
      <c r="A1" s="150" t="s">
        <v>1031</v>
      </c>
      <c r="B1" s="162" t="s">
        <v>774</v>
      </c>
      <c r="C1" s="164"/>
      <c r="D1" s="164"/>
      <c r="E1" s="164"/>
      <c r="F1" s="168"/>
      <c r="G1" s="170" t="s">
        <v>1082</v>
      </c>
      <c r="H1" s="162" t="s">
        <v>1085</v>
      </c>
      <c r="I1" s="164"/>
      <c r="J1" s="168"/>
      <c r="K1" s="172" t="s">
        <v>1086</v>
      </c>
      <c r="L1" s="168"/>
      <c r="M1" s="174" t="s">
        <v>1088</v>
      </c>
      <c r="N1" s="83"/>
      <c r="O1" s="176" t="s">
        <v>774</v>
      </c>
      <c r="P1" s="183"/>
      <c r="Q1" s="185"/>
      <c r="R1" s="176" t="s">
        <v>1114</v>
      </c>
      <c r="S1" s="185"/>
      <c r="T1" s="98" t="str">
        <f>HYPERLINK("https://drive.google.com/open?id=0B8sY5vZfk1W5TE5ycFNqZHljdG8&amp;authuser=0","see original PDF")
</f>
        <v>see original PDF</v>
      </c>
    </row>
    <row r="2" ht="45.75" customHeight="1">
      <c r="A2" s="188" t="s">
        <v>1089</v>
      </c>
      <c r="B2" s="182" t="s">
        <v>1115</v>
      </c>
      <c r="C2" s="182" t="s">
        <v>1116</v>
      </c>
      <c r="D2" s="182" t="s">
        <v>1117</v>
      </c>
      <c r="E2" s="184" t="s">
        <v>1118</v>
      </c>
      <c r="F2" s="184" t="s">
        <v>1119</v>
      </c>
      <c r="G2" s="190"/>
      <c r="H2" s="184" t="s">
        <v>1122</v>
      </c>
      <c r="I2" s="184" t="s">
        <v>1123</v>
      </c>
      <c r="J2" s="184" t="s">
        <v>1124</v>
      </c>
      <c r="K2" s="191" t="s">
        <v>1125</v>
      </c>
      <c r="L2" s="191" t="s">
        <v>1126</v>
      </c>
      <c r="M2" s="190"/>
      <c r="N2" s="198" t="s">
        <v>1127</v>
      </c>
      <c r="O2" s="68" t="s">
        <v>1115</v>
      </c>
      <c r="P2" s="68" t="s">
        <v>1116</v>
      </c>
      <c r="Q2" s="68" t="s">
        <v>1117</v>
      </c>
      <c r="R2" s="68" t="s">
        <v>47</v>
      </c>
      <c r="S2" s="68" t="s">
        <v>44</v>
      </c>
      <c r="T2" s="194"/>
    </row>
    <row r="3" ht="19.5" customHeight="1">
      <c r="A3" s="211"/>
      <c r="B3" s="211"/>
      <c r="C3" s="211"/>
      <c r="D3" s="211"/>
      <c r="E3" s="258"/>
      <c r="F3" s="238"/>
      <c r="G3" s="211"/>
      <c r="H3" s="211"/>
      <c r="I3" s="211"/>
      <c r="J3" s="211"/>
      <c r="K3" s="211"/>
      <c r="L3" s="249"/>
      <c r="M3" s="249"/>
      <c r="N3" s="194"/>
      <c r="O3" s="68"/>
      <c r="P3" s="68"/>
      <c r="Q3" s="68"/>
      <c r="R3" s="68"/>
      <c r="S3" s="68"/>
      <c r="T3" s="194"/>
    </row>
    <row r="4" ht="19.5" customHeight="1">
      <c r="A4" s="127" t="s">
        <v>210</v>
      </c>
      <c r="B4" s="75"/>
      <c r="C4" s="75"/>
      <c r="D4" s="75"/>
      <c r="E4" s="259"/>
      <c r="F4" s="240"/>
      <c r="G4" s="75"/>
      <c r="H4" s="75"/>
      <c r="I4" s="75"/>
      <c r="J4" s="75"/>
      <c r="K4" s="75"/>
      <c r="L4" s="75"/>
      <c r="M4" s="75"/>
      <c r="N4" s="83"/>
      <c r="O4" s="75"/>
      <c r="P4" s="75"/>
      <c r="Q4" s="75"/>
      <c r="R4" s="75"/>
      <c r="S4" s="75"/>
      <c r="T4" s="83"/>
    </row>
    <row r="5" ht="19.5" customHeight="1">
      <c r="A5" s="127" t="s">
        <v>1739</v>
      </c>
      <c r="B5" s="75">
        <v>7.5197224E7</v>
      </c>
      <c r="C5" s="75">
        <v>7.7229108E7</v>
      </c>
      <c r="D5" s="75">
        <v>7.8238158E7</v>
      </c>
      <c r="E5" s="259">
        <v>4.4474433E7</v>
      </c>
      <c r="F5" s="240">
        <v>2.9461103E7</v>
      </c>
      <c r="G5" s="75">
        <v>1.015486E8</v>
      </c>
      <c r="H5" s="75">
        <v>1.00086E8</v>
      </c>
      <c r="I5" s="75">
        <v>1.192088E8</v>
      </c>
      <c r="J5" s="75"/>
      <c r="K5" s="75">
        <v>1.76602E7</v>
      </c>
      <c r="L5" s="75"/>
      <c r="M5" s="75"/>
      <c r="N5" s="83"/>
      <c r="O5" s="269" t="str">
        <f t="shared" ref="O5:Q5" si="1">IF(ISBLANK(B5),"",B5/10000000)</f>
        <v>7.520</v>
      </c>
      <c r="P5" s="269" t="str">
        <f t="shared" si="1"/>
        <v>7.723</v>
      </c>
      <c r="Q5" s="269" t="str">
        <f t="shared" si="1"/>
        <v>7.824</v>
      </c>
      <c r="R5" s="269" t="str">
        <f t="shared" ref="R5:R218" si="3">IF(ISBLANK(G5),"",G5/10000000)</f>
        <v>10.155</v>
      </c>
      <c r="S5" s="269" t="str">
        <f t="shared" ref="S5:S218" si="4">IF(ISBLANK(I5),"",I5/10000000)</f>
        <v>11.921</v>
      </c>
      <c r="T5" s="83"/>
    </row>
    <row r="6" ht="19.5" customHeight="1">
      <c r="A6" s="127" t="s">
        <v>238</v>
      </c>
      <c r="B6" s="75">
        <v>2.8009034E7</v>
      </c>
      <c r="C6" s="75">
        <v>2.3442503E7</v>
      </c>
      <c r="D6" s="75">
        <v>2.4609966E7</v>
      </c>
      <c r="E6" s="259">
        <v>1.2084116E7</v>
      </c>
      <c r="F6" s="240">
        <v>1.2907499E7</v>
      </c>
      <c r="G6" s="75">
        <v>3.0255E7</v>
      </c>
      <c r="H6" s="75">
        <v>3.1E7</v>
      </c>
      <c r="I6" s="75">
        <v>3.094E7</v>
      </c>
      <c r="J6" s="75"/>
      <c r="K6" s="75">
        <v>685000.0</v>
      </c>
      <c r="L6" s="75"/>
      <c r="M6" s="75"/>
      <c r="N6" s="83"/>
      <c r="O6" s="269" t="str">
        <f t="shared" ref="O6:Q6" si="2">IF(ISBLANK(B6),"",B6/10000000)</f>
        <v>2.801</v>
      </c>
      <c r="P6" s="269" t="str">
        <f t="shared" si="2"/>
        <v>2.344</v>
      </c>
      <c r="Q6" s="269" t="str">
        <f t="shared" si="2"/>
        <v>2.461</v>
      </c>
      <c r="R6" s="269" t="str">
        <f t="shared" si="3"/>
        <v>3.026</v>
      </c>
      <c r="S6" s="269" t="str">
        <f t="shared" si="4"/>
        <v>3.094</v>
      </c>
      <c r="T6" s="83"/>
    </row>
    <row r="7" ht="19.5" customHeight="1">
      <c r="A7" s="127" t="s">
        <v>14505</v>
      </c>
      <c r="B7" s="75">
        <v>1.8296262E7</v>
      </c>
      <c r="C7" s="75">
        <v>1.9686339E7</v>
      </c>
      <c r="D7" s="75">
        <v>2.012741E7</v>
      </c>
      <c r="E7" s="259">
        <v>1.05055E7</v>
      </c>
      <c r="F7" s="240">
        <v>9744093.0</v>
      </c>
      <c r="G7" s="75">
        <v>2.33E7</v>
      </c>
      <c r="H7" s="75">
        <v>2.533625E7</v>
      </c>
      <c r="I7" s="75">
        <v>4.5009E7</v>
      </c>
      <c r="J7" s="75"/>
      <c r="K7" s="75">
        <v>2.1709E7</v>
      </c>
      <c r="L7" s="75"/>
      <c r="M7" s="75"/>
      <c r="N7" s="83"/>
      <c r="O7" s="269" t="str">
        <f t="shared" ref="O7:Q7" si="5">IF(ISBLANK(B7),"",B7/10000000)</f>
        <v>1.830</v>
      </c>
      <c r="P7" s="269" t="str">
        <f t="shared" si="5"/>
        <v>1.969</v>
      </c>
      <c r="Q7" s="269" t="str">
        <f t="shared" si="5"/>
        <v>2.013</v>
      </c>
      <c r="R7" s="269" t="str">
        <f t="shared" si="3"/>
        <v>2.330</v>
      </c>
      <c r="S7" s="269" t="str">
        <f t="shared" si="4"/>
        <v>4.501</v>
      </c>
      <c r="T7" s="83"/>
    </row>
    <row r="8" ht="19.5" customHeight="1">
      <c r="A8" s="127" t="s">
        <v>14544</v>
      </c>
      <c r="B8" s="75">
        <v>5764887.0</v>
      </c>
      <c r="C8" s="75">
        <v>7439213.0</v>
      </c>
      <c r="D8" s="75">
        <v>9626166.0</v>
      </c>
      <c r="E8" s="259">
        <v>5046660.0</v>
      </c>
      <c r="F8" s="240">
        <v>5907702.0</v>
      </c>
      <c r="G8" s="75">
        <v>9765000.0</v>
      </c>
      <c r="H8" s="75">
        <v>1.2355E7</v>
      </c>
      <c r="I8" s="75">
        <v>1.2184E7</v>
      </c>
      <c r="J8" s="75"/>
      <c r="K8" s="75">
        <v>2419000.0</v>
      </c>
      <c r="L8" s="75"/>
      <c r="M8" s="75"/>
      <c r="N8" s="83"/>
      <c r="O8" s="269" t="str">
        <f t="shared" ref="O8:Q8" si="6">IF(ISBLANK(B8),"",B8/10000000)</f>
        <v>0.576</v>
      </c>
      <c r="P8" s="269" t="str">
        <f t="shared" si="6"/>
        <v>0.744</v>
      </c>
      <c r="Q8" s="269" t="str">
        <f t="shared" si="6"/>
        <v>0.963</v>
      </c>
      <c r="R8" s="269" t="str">
        <f t="shared" si="3"/>
        <v>0.977</v>
      </c>
      <c r="S8" s="269" t="str">
        <f t="shared" si="4"/>
        <v>1.218</v>
      </c>
      <c r="T8" s="83"/>
    </row>
    <row r="9" ht="19.5" customHeight="1">
      <c r="A9" s="127" t="s">
        <v>14596</v>
      </c>
      <c r="B9" s="75">
        <v>5272729.0</v>
      </c>
      <c r="C9" s="75">
        <v>5500733.0</v>
      </c>
      <c r="D9" s="75">
        <v>5313287.0</v>
      </c>
      <c r="E9" s="259">
        <v>3006282.0</v>
      </c>
      <c r="F9" s="240">
        <v>2890814.0</v>
      </c>
      <c r="G9" s="75">
        <v>8265000.0</v>
      </c>
      <c r="H9" s="75">
        <v>9855000.0</v>
      </c>
      <c r="I9" s="75">
        <v>9684000.0</v>
      </c>
      <c r="J9" s="75"/>
      <c r="K9" s="75">
        <v>1419000.0</v>
      </c>
      <c r="L9" s="75"/>
      <c r="M9" s="75"/>
      <c r="N9" s="83"/>
      <c r="O9" s="269" t="str">
        <f t="shared" ref="O9:Q9" si="7">IF(ISBLANK(B9),"",B9/10000000)</f>
        <v>0.527</v>
      </c>
      <c r="P9" s="269" t="str">
        <f t="shared" si="7"/>
        <v>0.550</v>
      </c>
      <c r="Q9" s="269" t="str">
        <f t="shared" si="7"/>
        <v>0.531</v>
      </c>
      <c r="R9" s="269" t="str">
        <f t="shared" si="3"/>
        <v>0.827</v>
      </c>
      <c r="S9" s="269" t="str">
        <f t="shared" si="4"/>
        <v>0.968</v>
      </c>
      <c r="T9" s="83"/>
    </row>
    <row r="10" ht="19.5" customHeight="1">
      <c r="A10" s="127" t="s">
        <v>250</v>
      </c>
      <c r="B10" s="75"/>
      <c r="C10" s="75"/>
      <c r="D10" s="75">
        <v>1167114.0</v>
      </c>
      <c r="E10" s="259">
        <v>597420.0</v>
      </c>
      <c r="F10" s="240">
        <v>549428.0</v>
      </c>
      <c r="G10" s="75">
        <v>2095000.0</v>
      </c>
      <c r="H10" s="75">
        <v>1.2185E7</v>
      </c>
      <c r="I10" s="75">
        <v>1.2048E7</v>
      </c>
      <c r="J10" s="75"/>
      <c r="K10" s="75">
        <v>9953000.0</v>
      </c>
      <c r="L10" s="75"/>
      <c r="M10" s="75"/>
      <c r="N10" s="83"/>
      <c r="O10" s="269" t="str">
        <f t="shared" ref="O10:Q10" si="8">IF(ISBLANK(B10),"",B10/10000000)</f>
        <v/>
      </c>
      <c r="P10" s="269" t="str">
        <f t="shared" si="8"/>
        <v/>
      </c>
      <c r="Q10" s="269" t="str">
        <f t="shared" si="8"/>
        <v>0.117</v>
      </c>
      <c r="R10" s="269" t="str">
        <f t="shared" si="3"/>
        <v>0.210</v>
      </c>
      <c r="S10" s="269" t="str">
        <f t="shared" si="4"/>
        <v>1.205</v>
      </c>
      <c r="T10" s="83"/>
    </row>
    <row r="11" ht="19.5" customHeight="1">
      <c r="A11" s="127" t="s">
        <v>252</v>
      </c>
      <c r="B11" s="75">
        <v>1020.0</v>
      </c>
      <c r="C11" s="75">
        <v>43522.0</v>
      </c>
      <c r="D11" s="75">
        <v>35166.0</v>
      </c>
      <c r="E11" s="259">
        <v>31176.0</v>
      </c>
      <c r="F11" s="240">
        <v>955.0</v>
      </c>
      <c r="G11" s="75">
        <v>42500.0</v>
      </c>
      <c r="H11" s="75">
        <v>1.015E7</v>
      </c>
      <c r="I11" s="75">
        <v>1.012E7</v>
      </c>
      <c r="J11" s="75"/>
      <c r="K11" s="75">
        <v>1.00775E7</v>
      </c>
      <c r="L11" s="75"/>
      <c r="M11" s="75"/>
      <c r="N11" s="83"/>
      <c r="O11" s="269" t="str">
        <f t="shared" ref="O11:Q11" si="9">IF(ISBLANK(B11),"",B11/10000000)</f>
        <v>0.000</v>
      </c>
      <c r="P11" s="269" t="str">
        <f t="shared" si="9"/>
        <v>0.004</v>
      </c>
      <c r="Q11" s="269" t="str">
        <f t="shared" si="9"/>
        <v>0.004</v>
      </c>
      <c r="R11" s="269" t="str">
        <f t="shared" si="3"/>
        <v>0.004</v>
      </c>
      <c r="S11" s="269" t="str">
        <f t="shared" si="4"/>
        <v>1.012</v>
      </c>
      <c r="T11" s="83"/>
    </row>
    <row r="12" ht="19.5" customHeight="1">
      <c r="A12" s="127" t="s">
        <v>14767</v>
      </c>
      <c r="B12" s="75">
        <v>2.06332616E8</v>
      </c>
      <c r="C12" s="75">
        <v>1.73070993E8</v>
      </c>
      <c r="D12" s="75">
        <v>1.8679439E8</v>
      </c>
      <c r="E12" s="259">
        <v>9.5973753E7</v>
      </c>
      <c r="F12" s="240">
        <v>1.23854378E8</v>
      </c>
      <c r="G12" s="75">
        <v>2.130175E8</v>
      </c>
      <c r="H12" s="75">
        <v>3.4574375E8</v>
      </c>
      <c r="I12" s="75">
        <v>3.66835E8</v>
      </c>
      <c r="J12" s="75"/>
      <c r="K12" s="75">
        <v>1.538175E8</v>
      </c>
      <c r="L12" s="75"/>
      <c r="M12" s="75"/>
      <c r="N12" s="83"/>
      <c r="O12" s="269" t="str">
        <f t="shared" ref="O12:Q12" si="10">IF(ISBLANK(B12),"",B12/10000000)</f>
        <v>20.633</v>
      </c>
      <c r="P12" s="269" t="str">
        <f t="shared" si="10"/>
        <v>17.307</v>
      </c>
      <c r="Q12" s="269" t="str">
        <f t="shared" si="10"/>
        <v>18.679</v>
      </c>
      <c r="R12" s="269" t="str">
        <f t="shared" si="3"/>
        <v>21.302</v>
      </c>
      <c r="S12" s="269" t="str">
        <f t="shared" si="4"/>
        <v>36.684</v>
      </c>
      <c r="T12" s="83"/>
    </row>
    <row r="13" ht="19.5" customHeight="1">
      <c r="A13" s="127" t="s">
        <v>14820</v>
      </c>
      <c r="B13" s="75">
        <v>1.9682981E7</v>
      </c>
      <c r="C13" s="75">
        <v>1.8530291E7</v>
      </c>
      <c r="D13" s="75">
        <v>2.0754521E7</v>
      </c>
      <c r="E13" s="259">
        <v>1.1293895E7</v>
      </c>
      <c r="F13" s="240">
        <v>9374776.0</v>
      </c>
      <c r="G13" s="75">
        <v>2.3745E7</v>
      </c>
      <c r="H13" s="75">
        <v>2.245375E7</v>
      </c>
      <c r="I13" s="75">
        <v>2.0463E7</v>
      </c>
      <c r="J13" s="75"/>
      <c r="K13" s="75"/>
      <c r="L13" s="75">
        <v>3282000.0</v>
      </c>
      <c r="M13" s="75"/>
      <c r="N13" s="83"/>
      <c r="O13" s="269" t="str">
        <f t="shared" ref="O13:Q13" si="11">IF(ISBLANK(B13),"",B13/10000000)</f>
        <v>1.968</v>
      </c>
      <c r="P13" s="269" t="str">
        <f t="shared" si="11"/>
        <v>1.853</v>
      </c>
      <c r="Q13" s="269" t="str">
        <f t="shared" si="11"/>
        <v>2.075</v>
      </c>
      <c r="R13" s="269" t="str">
        <f t="shared" si="3"/>
        <v>2.375</v>
      </c>
      <c r="S13" s="269" t="str">
        <f t="shared" si="4"/>
        <v>2.046</v>
      </c>
      <c r="T13" s="83"/>
    </row>
    <row r="14" ht="19.5" customHeight="1">
      <c r="A14" s="127" t="s">
        <v>259</v>
      </c>
      <c r="B14" s="75">
        <v>1.14127038E8</v>
      </c>
      <c r="C14" s="75">
        <v>1.6009246E8</v>
      </c>
      <c r="D14" s="75">
        <v>1.78574194E8</v>
      </c>
      <c r="E14" s="259">
        <v>1.07385523E8</v>
      </c>
      <c r="F14" s="240">
        <v>1.00192292E8</v>
      </c>
      <c r="G14" s="75">
        <v>2.35775E8</v>
      </c>
      <c r="H14" s="75">
        <v>3.60045849E8</v>
      </c>
      <c r="I14" s="75">
        <v>3.09777623E8</v>
      </c>
      <c r="J14" s="75"/>
      <c r="K14" s="75">
        <v>7.4002623E7</v>
      </c>
      <c r="L14" s="75"/>
      <c r="M14" s="75"/>
      <c r="N14" s="83"/>
      <c r="O14" s="269" t="str">
        <f t="shared" ref="O14:Q14" si="12">IF(ISBLANK(B14),"",B14/10000000)</f>
        <v>11.413</v>
      </c>
      <c r="P14" s="269" t="str">
        <f t="shared" si="12"/>
        <v>16.009</v>
      </c>
      <c r="Q14" s="269" t="str">
        <f t="shared" si="12"/>
        <v>17.857</v>
      </c>
      <c r="R14" s="269" t="str">
        <f t="shared" si="3"/>
        <v>23.578</v>
      </c>
      <c r="S14" s="269" t="str">
        <f t="shared" si="4"/>
        <v>30.978</v>
      </c>
      <c r="T14" s="83"/>
    </row>
    <row r="15" ht="19.5" customHeight="1">
      <c r="A15" s="127" t="s">
        <v>14875</v>
      </c>
      <c r="B15" s="75">
        <v>4.1609448E7</v>
      </c>
      <c r="C15" s="75">
        <v>5.5404392E7</v>
      </c>
      <c r="D15" s="75">
        <v>6.065284E7</v>
      </c>
      <c r="E15" s="259">
        <v>3.0472666E7</v>
      </c>
      <c r="F15" s="240">
        <v>3.2391114E7</v>
      </c>
      <c r="G15" s="75">
        <v>7.8745E7</v>
      </c>
      <c r="H15" s="75">
        <v>1.1997E8</v>
      </c>
      <c r="I15" s="75">
        <v>1.12476E8</v>
      </c>
      <c r="J15" s="75"/>
      <c r="K15" s="75">
        <v>3.3731E7</v>
      </c>
      <c r="L15" s="75"/>
      <c r="M15" s="75"/>
      <c r="N15" s="83"/>
      <c r="O15" s="269" t="str">
        <f t="shared" ref="O15:Q15" si="13">IF(ISBLANK(B15),"",B15/10000000)</f>
        <v>4.161</v>
      </c>
      <c r="P15" s="269" t="str">
        <f t="shared" si="13"/>
        <v>5.540</v>
      </c>
      <c r="Q15" s="269" t="str">
        <f t="shared" si="13"/>
        <v>6.065</v>
      </c>
      <c r="R15" s="269" t="str">
        <f t="shared" si="3"/>
        <v>7.875</v>
      </c>
      <c r="S15" s="269" t="str">
        <f t="shared" si="4"/>
        <v>11.248</v>
      </c>
      <c r="T15" s="83"/>
    </row>
    <row r="16" ht="19.5" customHeight="1">
      <c r="A16" s="127" t="s">
        <v>277</v>
      </c>
      <c r="B16" s="75">
        <v>1.90786735E8</v>
      </c>
      <c r="C16" s="75">
        <v>2.06943591E8</v>
      </c>
      <c r="D16" s="75">
        <v>1.9332192E8</v>
      </c>
      <c r="E16" s="259">
        <v>1.04434054E8</v>
      </c>
      <c r="F16" s="240">
        <v>1408642.0</v>
      </c>
      <c r="G16" s="75">
        <v>7692500.0</v>
      </c>
      <c r="H16" s="75">
        <v>5600000.0</v>
      </c>
      <c r="I16" s="75">
        <v>1320000.0</v>
      </c>
      <c r="J16" s="75"/>
      <c r="K16" s="75"/>
      <c r="L16" s="75">
        <v>6372500.0</v>
      </c>
      <c r="M16" s="75"/>
      <c r="N16" s="83"/>
      <c r="O16" s="269" t="str">
        <f t="shared" ref="O16:Q16" si="14">IF(ISBLANK(B16),"",B16/10000000)</f>
        <v>19.079</v>
      </c>
      <c r="P16" s="269" t="str">
        <f t="shared" si="14"/>
        <v>20.694</v>
      </c>
      <c r="Q16" s="269" t="str">
        <f t="shared" si="14"/>
        <v>19.332</v>
      </c>
      <c r="R16" s="269" t="str">
        <f t="shared" si="3"/>
        <v>0.769</v>
      </c>
      <c r="S16" s="269" t="str">
        <f t="shared" si="4"/>
        <v>0.132</v>
      </c>
      <c r="T16" s="83"/>
    </row>
    <row r="17" ht="19.5" customHeight="1">
      <c r="A17" s="127" t="s">
        <v>280</v>
      </c>
      <c r="B17" s="75"/>
      <c r="C17" s="75"/>
      <c r="D17" s="75">
        <v>5149096.0</v>
      </c>
      <c r="E17" s="259">
        <v>5149096.0</v>
      </c>
      <c r="F17" s="240">
        <v>8.8922744E7</v>
      </c>
      <c r="G17" s="75">
        <v>2.03925E8</v>
      </c>
      <c r="H17" s="75">
        <v>2.12425E8</v>
      </c>
      <c r="I17" s="75">
        <v>2.1094E8</v>
      </c>
      <c r="J17" s="75"/>
      <c r="K17" s="75">
        <v>7015000.0</v>
      </c>
      <c r="L17" s="75"/>
      <c r="M17" s="75"/>
      <c r="N17" s="83"/>
      <c r="O17" s="269" t="str">
        <f t="shared" ref="O17:Q17" si="15">IF(ISBLANK(B17),"",B17/10000000)</f>
        <v/>
      </c>
      <c r="P17" s="269" t="str">
        <f t="shared" si="15"/>
        <v/>
      </c>
      <c r="Q17" s="269" t="str">
        <f t="shared" si="15"/>
        <v>0.515</v>
      </c>
      <c r="R17" s="269" t="str">
        <f t="shared" si="3"/>
        <v>20.393</v>
      </c>
      <c r="S17" s="269" t="str">
        <f t="shared" si="4"/>
        <v>21.094</v>
      </c>
      <c r="T17" s="83"/>
    </row>
    <row r="18" ht="19.5" customHeight="1">
      <c r="A18" s="127" t="s">
        <v>283</v>
      </c>
      <c r="B18" s="75">
        <v>1.0430751E7</v>
      </c>
      <c r="C18" s="75">
        <v>1.9696743E7</v>
      </c>
      <c r="D18" s="75">
        <v>3.8680717E7</v>
      </c>
      <c r="E18" s="259">
        <v>3.070831E7</v>
      </c>
      <c r="F18" s="240">
        <v>9673857.0</v>
      </c>
      <c r="G18" s="75">
        <v>3.3915E7</v>
      </c>
      <c r="H18" s="75">
        <v>3.45E7</v>
      </c>
      <c r="I18" s="75">
        <v>2.76E7</v>
      </c>
      <c r="J18" s="75"/>
      <c r="K18" s="75"/>
      <c r="L18" s="75">
        <v>6315000.0</v>
      </c>
      <c r="M18" s="75"/>
      <c r="N18" s="83"/>
      <c r="O18" s="269" t="str">
        <f t="shared" ref="O18:Q18" si="16">IF(ISBLANK(B18),"",B18/10000000)</f>
        <v>1.043</v>
      </c>
      <c r="P18" s="269" t="str">
        <f t="shared" si="16"/>
        <v>1.970</v>
      </c>
      <c r="Q18" s="269" t="str">
        <f t="shared" si="16"/>
        <v>3.868</v>
      </c>
      <c r="R18" s="269" t="str">
        <f t="shared" si="3"/>
        <v>3.392</v>
      </c>
      <c r="S18" s="269" t="str">
        <f t="shared" si="4"/>
        <v>2.760</v>
      </c>
      <c r="T18" s="83"/>
    </row>
    <row r="19" ht="19.5" customHeight="1">
      <c r="A19" s="127" t="s">
        <v>286</v>
      </c>
      <c r="B19" s="75">
        <v>1.2094394E7</v>
      </c>
      <c r="C19" s="75">
        <v>1.3050035E7</v>
      </c>
      <c r="D19" s="75">
        <v>1.5273036E7</v>
      </c>
      <c r="E19" s="259">
        <v>7272241.0</v>
      </c>
      <c r="F19" s="240">
        <v>8035277.0</v>
      </c>
      <c r="G19" s="75">
        <v>1.051E7</v>
      </c>
      <c r="H19" s="75">
        <v>6660000.0</v>
      </c>
      <c r="I19" s="75">
        <v>6528000.0</v>
      </c>
      <c r="J19" s="75"/>
      <c r="K19" s="75"/>
      <c r="L19" s="75">
        <v>3982000.0</v>
      </c>
      <c r="M19" s="75"/>
      <c r="N19" s="83"/>
      <c r="O19" s="269" t="str">
        <f t="shared" ref="O19:Q19" si="17">IF(ISBLANK(B19),"",B19/10000000)</f>
        <v>1.209</v>
      </c>
      <c r="P19" s="269" t="str">
        <f t="shared" si="17"/>
        <v>1.305</v>
      </c>
      <c r="Q19" s="269" t="str">
        <f t="shared" si="17"/>
        <v>1.527</v>
      </c>
      <c r="R19" s="269" t="str">
        <f t="shared" si="3"/>
        <v>1.051</v>
      </c>
      <c r="S19" s="269" t="str">
        <f t="shared" si="4"/>
        <v>0.653</v>
      </c>
      <c r="T19" s="83"/>
    </row>
    <row r="20" ht="19.5" customHeight="1">
      <c r="A20" s="127" t="s">
        <v>289</v>
      </c>
      <c r="B20" s="75">
        <v>1.0981706E7</v>
      </c>
      <c r="C20" s="75">
        <v>1.555145E7</v>
      </c>
      <c r="D20" s="75">
        <v>1.4768202E7</v>
      </c>
      <c r="E20" s="259">
        <v>8636813.0</v>
      </c>
      <c r="F20" s="240">
        <v>5765420.0</v>
      </c>
      <c r="G20" s="75">
        <v>3.5472125E7</v>
      </c>
      <c r="H20" s="75">
        <v>2.7452125E7</v>
      </c>
      <c r="I20" s="75">
        <v>3.19867E7</v>
      </c>
      <c r="J20" s="75"/>
      <c r="K20" s="75"/>
      <c r="L20" s="75">
        <v>3485425.0</v>
      </c>
      <c r="M20" s="75"/>
      <c r="N20" s="83"/>
      <c r="O20" s="269" t="str">
        <f t="shared" ref="O20:Q20" si="18">IF(ISBLANK(B20),"",B20/10000000)</f>
        <v>1.098</v>
      </c>
      <c r="P20" s="269" t="str">
        <f t="shared" si="18"/>
        <v>1.555</v>
      </c>
      <c r="Q20" s="269" t="str">
        <f t="shared" si="18"/>
        <v>1.477</v>
      </c>
      <c r="R20" s="269" t="str">
        <f t="shared" si="3"/>
        <v>3.547</v>
      </c>
      <c r="S20" s="269" t="str">
        <f t="shared" si="4"/>
        <v>3.199</v>
      </c>
      <c r="T20" s="83"/>
    </row>
    <row r="21" ht="19.5" customHeight="1">
      <c r="A21" s="127" t="s">
        <v>292</v>
      </c>
      <c r="B21" s="75">
        <v>3.8023505E7</v>
      </c>
      <c r="C21" s="75">
        <v>3.5635645E7</v>
      </c>
      <c r="D21" s="75">
        <v>3.7053058E7</v>
      </c>
      <c r="E21" s="259">
        <v>3.4050344E7</v>
      </c>
      <c r="F21" s="240">
        <v>3825679.0</v>
      </c>
      <c r="G21" s="75">
        <v>5.4266E7</v>
      </c>
      <c r="H21" s="75">
        <v>4.7056225E7</v>
      </c>
      <c r="I21" s="75">
        <v>4.924498E7</v>
      </c>
      <c r="J21" s="75"/>
      <c r="K21" s="75"/>
      <c r="L21" s="75">
        <v>5021020.0</v>
      </c>
      <c r="M21" s="75"/>
      <c r="N21" s="83"/>
      <c r="O21" s="269" t="str">
        <f t="shared" ref="O21:Q21" si="19">IF(ISBLANK(B21),"",B21/10000000)</f>
        <v>3.802</v>
      </c>
      <c r="P21" s="269" t="str">
        <f t="shared" si="19"/>
        <v>3.564</v>
      </c>
      <c r="Q21" s="269" t="str">
        <f t="shared" si="19"/>
        <v>3.705</v>
      </c>
      <c r="R21" s="269" t="str">
        <f t="shared" si="3"/>
        <v>5.427</v>
      </c>
      <c r="S21" s="269" t="str">
        <f t="shared" si="4"/>
        <v>4.924</v>
      </c>
      <c r="T21" s="83"/>
    </row>
    <row r="22" ht="19.5" customHeight="1">
      <c r="A22" s="127" t="s">
        <v>295</v>
      </c>
      <c r="B22" s="75">
        <v>7.9586201E7</v>
      </c>
      <c r="C22" s="75">
        <v>7.6216832E7</v>
      </c>
      <c r="D22" s="75">
        <v>6.3354523E7</v>
      </c>
      <c r="E22" s="259">
        <v>4.6854835E7</v>
      </c>
      <c r="F22" s="240">
        <v>3.3659966E7</v>
      </c>
      <c r="G22" s="75">
        <v>1.849125E8</v>
      </c>
      <c r="H22" s="75">
        <v>1.7525E8</v>
      </c>
      <c r="I22" s="75">
        <v>1.542E8</v>
      </c>
      <c r="J22" s="75"/>
      <c r="K22" s="75"/>
      <c r="L22" s="75">
        <v>3.07125E7</v>
      </c>
      <c r="M22" s="75"/>
      <c r="N22" s="83"/>
      <c r="O22" s="269" t="str">
        <f t="shared" ref="O22:Q22" si="20">IF(ISBLANK(B22),"",B22/10000000)</f>
        <v>7.959</v>
      </c>
      <c r="P22" s="269" t="str">
        <f t="shared" si="20"/>
        <v>7.622</v>
      </c>
      <c r="Q22" s="269" t="str">
        <f t="shared" si="20"/>
        <v>6.335</v>
      </c>
      <c r="R22" s="269" t="str">
        <f t="shared" si="3"/>
        <v>18.491</v>
      </c>
      <c r="S22" s="269" t="str">
        <f t="shared" si="4"/>
        <v>15.420</v>
      </c>
      <c r="T22" s="83"/>
    </row>
    <row r="23" ht="19.5" customHeight="1">
      <c r="A23" s="127" t="s">
        <v>15202</v>
      </c>
      <c r="B23" s="75">
        <v>4000000.0</v>
      </c>
      <c r="C23" s="75">
        <v>3262008.0</v>
      </c>
      <c r="D23" s="75">
        <v>4553868.0</v>
      </c>
      <c r="E23" s="259">
        <v>4553868.0</v>
      </c>
      <c r="F23" s="240">
        <v>696124.0</v>
      </c>
      <c r="G23" s="75">
        <v>6906250.0</v>
      </c>
      <c r="H23" s="75">
        <v>6800000.0</v>
      </c>
      <c r="I23" s="75">
        <v>5440000.0</v>
      </c>
      <c r="J23" s="75"/>
      <c r="K23" s="75"/>
      <c r="L23" s="75">
        <v>1466250.0</v>
      </c>
      <c r="M23" s="75"/>
      <c r="N23" s="83"/>
      <c r="O23" s="269" t="str">
        <f t="shared" ref="O23:Q23" si="21">IF(ISBLANK(B23),"",B23/10000000)</f>
        <v>0.400</v>
      </c>
      <c r="P23" s="269" t="str">
        <f t="shared" si="21"/>
        <v>0.326</v>
      </c>
      <c r="Q23" s="269" t="str">
        <f t="shared" si="21"/>
        <v>0.455</v>
      </c>
      <c r="R23" s="269" t="str">
        <f t="shared" si="3"/>
        <v>0.691</v>
      </c>
      <c r="S23" s="269" t="str">
        <f t="shared" si="4"/>
        <v>0.544</v>
      </c>
      <c r="T23" s="83"/>
    </row>
    <row r="24" ht="19.5" customHeight="1">
      <c r="A24" s="127" t="s">
        <v>301</v>
      </c>
      <c r="B24" s="75">
        <v>2.1518389E7</v>
      </c>
      <c r="C24" s="75">
        <v>2.0493251E7</v>
      </c>
      <c r="D24" s="75">
        <v>2.8604462E7</v>
      </c>
      <c r="E24" s="259">
        <v>1.53978E7</v>
      </c>
      <c r="F24" s="240">
        <v>1.8009073E7</v>
      </c>
      <c r="G24" s="75">
        <v>2.7775E7</v>
      </c>
      <c r="H24" s="75">
        <v>2.9125E7</v>
      </c>
      <c r="I24" s="75">
        <v>2.53E7</v>
      </c>
      <c r="J24" s="75"/>
      <c r="K24" s="75"/>
      <c r="L24" s="75">
        <v>2475000.0</v>
      </c>
      <c r="M24" s="75"/>
      <c r="N24" s="83"/>
      <c r="O24" s="269" t="str">
        <f t="shared" ref="O24:Q24" si="22">IF(ISBLANK(B24),"",B24/10000000)</f>
        <v>2.152</v>
      </c>
      <c r="P24" s="269" t="str">
        <f t="shared" si="22"/>
        <v>2.049</v>
      </c>
      <c r="Q24" s="269" t="str">
        <f t="shared" si="22"/>
        <v>2.860</v>
      </c>
      <c r="R24" s="269" t="str">
        <f t="shared" si="3"/>
        <v>2.778</v>
      </c>
      <c r="S24" s="269" t="str">
        <f t="shared" si="4"/>
        <v>2.530</v>
      </c>
      <c r="T24" s="83"/>
    </row>
    <row r="25" ht="19.5" customHeight="1">
      <c r="A25" s="127" t="s">
        <v>15257</v>
      </c>
      <c r="B25" s="75">
        <v>1514626.0</v>
      </c>
      <c r="C25" s="75">
        <v>743167.0</v>
      </c>
      <c r="D25" s="75">
        <v>10000.0</v>
      </c>
      <c r="E25" s="259">
        <v>10000.0</v>
      </c>
      <c r="F25" s="240">
        <v>16947.0</v>
      </c>
      <c r="G25" s="75">
        <v>2550000.0</v>
      </c>
      <c r="H25" s="75">
        <v>2550000.0</v>
      </c>
      <c r="I25" s="75">
        <v>2040000.0</v>
      </c>
      <c r="J25" s="75"/>
      <c r="K25" s="75"/>
      <c r="L25" s="75">
        <v>510000.0</v>
      </c>
      <c r="M25" s="75"/>
      <c r="N25" s="83"/>
      <c r="O25" s="269" t="str">
        <f t="shared" ref="O25:Q25" si="23">IF(ISBLANK(B25),"",B25/10000000)</f>
        <v>0.151</v>
      </c>
      <c r="P25" s="269" t="str">
        <f t="shared" si="23"/>
        <v>0.074</v>
      </c>
      <c r="Q25" s="269" t="str">
        <f t="shared" si="23"/>
        <v>0.001</v>
      </c>
      <c r="R25" s="269" t="str">
        <f t="shared" si="3"/>
        <v>0.255</v>
      </c>
      <c r="S25" s="269" t="str">
        <f t="shared" si="4"/>
        <v>0.204</v>
      </c>
      <c r="T25" s="83"/>
    </row>
    <row r="26" ht="19.5" customHeight="1">
      <c r="A26" s="127" t="s">
        <v>307</v>
      </c>
      <c r="B26" s="75">
        <v>765298.0</v>
      </c>
      <c r="C26" s="75">
        <v>2090191.0</v>
      </c>
      <c r="D26" s="75">
        <v>2356606.0</v>
      </c>
      <c r="E26" s="259">
        <v>2182081.0</v>
      </c>
      <c r="F26" s="240">
        <v>1001857.0</v>
      </c>
      <c r="G26" s="75">
        <v>5500000.0</v>
      </c>
      <c r="H26" s="75">
        <v>5500000.0</v>
      </c>
      <c r="I26" s="75">
        <v>5500000.0</v>
      </c>
      <c r="J26" s="75"/>
      <c r="K26" s="75"/>
      <c r="L26" s="75"/>
      <c r="M26" s="75"/>
      <c r="N26" s="83"/>
      <c r="O26" s="269" t="str">
        <f t="shared" ref="O26:Q26" si="24">IF(ISBLANK(B26),"",B26/10000000)</f>
        <v>0.077</v>
      </c>
      <c r="P26" s="269" t="str">
        <f t="shared" si="24"/>
        <v>0.209</v>
      </c>
      <c r="Q26" s="269" t="str">
        <f t="shared" si="24"/>
        <v>0.236</v>
      </c>
      <c r="R26" s="269" t="str">
        <f t="shared" si="3"/>
        <v>0.550</v>
      </c>
      <c r="S26" s="269" t="str">
        <f t="shared" si="4"/>
        <v>0.550</v>
      </c>
      <c r="T26" s="83"/>
    </row>
    <row r="27" ht="19.5" customHeight="1">
      <c r="A27" s="127" t="s">
        <v>310</v>
      </c>
      <c r="B27" s="75">
        <v>7.3450572E7</v>
      </c>
      <c r="C27" s="75">
        <v>5.0442823E7</v>
      </c>
      <c r="D27" s="75">
        <v>2646223.0</v>
      </c>
      <c r="E27" s="259">
        <v>1152649.0</v>
      </c>
      <c r="F27" s="240">
        <v>2432896.0</v>
      </c>
      <c r="G27" s="75">
        <v>8500000.0</v>
      </c>
      <c r="H27" s="75">
        <v>8500000.0</v>
      </c>
      <c r="I27" s="75">
        <v>6800000.0</v>
      </c>
      <c r="J27" s="75"/>
      <c r="K27" s="75"/>
      <c r="L27" s="75">
        <v>1700000.0</v>
      </c>
      <c r="M27" s="75"/>
      <c r="N27" s="83"/>
      <c r="O27" s="269" t="str">
        <f t="shared" ref="O27:Q27" si="25">IF(ISBLANK(B27),"",B27/10000000)</f>
        <v>7.345</v>
      </c>
      <c r="P27" s="269" t="str">
        <f t="shared" si="25"/>
        <v>5.044</v>
      </c>
      <c r="Q27" s="269" t="str">
        <f t="shared" si="25"/>
        <v>0.265</v>
      </c>
      <c r="R27" s="269" t="str">
        <f t="shared" si="3"/>
        <v>0.850</v>
      </c>
      <c r="S27" s="269" t="str">
        <f t="shared" si="4"/>
        <v>0.680</v>
      </c>
      <c r="T27" s="83"/>
    </row>
    <row r="28" ht="19.5" customHeight="1">
      <c r="A28" s="127" t="s">
        <v>313</v>
      </c>
      <c r="B28" s="75">
        <v>1935694.0</v>
      </c>
      <c r="C28" s="75">
        <v>2081323.0</v>
      </c>
      <c r="D28" s="75">
        <v>2831901.0</v>
      </c>
      <c r="E28" s="259">
        <v>2831901.0</v>
      </c>
      <c r="F28" s="240">
        <v>1123515.0</v>
      </c>
      <c r="G28" s="75">
        <v>3.7490653E7</v>
      </c>
      <c r="H28" s="75"/>
      <c r="I28" s="75">
        <v>2.7896257E7</v>
      </c>
      <c r="J28" s="75"/>
      <c r="K28" s="75"/>
      <c r="L28" s="75">
        <v>9594396.0</v>
      </c>
      <c r="M28" s="75"/>
      <c r="N28" s="83"/>
      <c r="O28" s="269" t="str">
        <f t="shared" ref="O28:Q28" si="26">IF(ISBLANK(B28),"",B28/10000000)</f>
        <v>0.194</v>
      </c>
      <c r="P28" s="269" t="str">
        <f t="shared" si="26"/>
        <v>0.208</v>
      </c>
      <c r="Q28" s="269" t="str">
        <f t="shared" si="26"/>
        <v>0.283</v>
      </c>
      <c r="R28" s="269" t="str">
        <f t="shared" si="3"/>
        <v>3.749</v>
      </c>
      <c r="S28" s="269" t="str">
        <f t="shared" si="4"/>
        <v>2.790</v>
      </c>
      <c r="T28" s="83"/>
    </row>
    <row r="29" ht="19.5" customHeight="1">
      <c r="A29" s="127" t="s">
        <v>316</v>
      </c>
      <c r="B29" s="75">
        <v>1.92263625E8</v>
      </c>
      <c r="C29" s="75">
        <v>2.16851852E8</v>
      </c>
      <c r="D29" s="75">
        <v>2.22869451E8</v>
      </c>
      <c r="E29" s="259">
        <v>1.18407767E8</v>
      </c>
      <c r="F29" s="240">
        <v>1.16552882E8</v>
      </c>
      <c r="G29" s="75">
        <v>2.7171E8</v>
      </c>
      <c r="H29" s="75">
        <v>3.07374E8</v>
      </c>
      <c r="I29" s="75">
        <v>3.05504E8</v>
      </c>
      <c r="J29" s="75"/>
      <c r="K29" s="75">
        <v>3.3794E7</v>
      </c>
      <c r="L29" s="75"/>
      <c r="M29" s="75"/>
      <c r="N29" s="83"/>
      <c r="O29" s="269" t="str">
        <f t="shared" ref="O29:Q29" si="27">IF(ISBLANK(B29),"",B29/10000000)</f>
        <v>19.226</v>
      </c>
      <c r="P29" s="269" t="str">
        <f t="shared" si="27"/>
        <v>21.685</v>
      </c>
      <c r="Q29" s="269" t="str">
        <f t="shared" si="27"/>
        <v>22.287</v>
      </c>
      <c r="R29" s="269" t="str">
        <f t="shared" si="3"/>
        <v>27.171</v>
      </c>
      <c r="S29" s="269" t="str">
        <f t="shared" si="4"/>
        <v>30.550</v>
      </c>
      <c r="T29" s="83"/>
    </row>
    <row r="30" ht="19.5" customHeight="1">
      <c r="A30" s="127" t="s">
        <v>15409</v>
      </c>
      <c r="B30" s="75">
        <v>2.66473357E8</v>
      </c>
      <c r="C30" s="75">
        <v>2.7367977E8</v>
      </c>
      <c r="D30" s="75">
        <v>2.65296E8</v>
      </c>
      <c r="E30" s="259">
        <v>1.32647999E8</v>
      </c>
      <c r="F30" s="240">
        <v>1.27428684E8</v>
      </c>
      <c r="G30" s="75">
        <v>2.56539887E8</v>
      </c>
      <c r="H30" s="75">
        <v>3.66948624E8</v>
      </c>
      <c r="I30" s="75">
        <v>4.17781974E8</v>
      </c>
      <c r="J30" s="75"/>
      <c r="K30" s="75">
        <v>1.61242087E8</v>
      </c>
      <c r="L30" s="75"/>
      <c r="M30" s="75"/>
      <c r="N30" s="83"/>
      <c r="O30" s="269" t="str">
        <f t="shared" ref="O30:Q30" si="28">IF(ISBLANK(B30),"",B30/10000000)</f>
        <v>26.647</v>
      </c>
      <c r="P30" s="269" t="str">
        <f t="shared" si="28"/>
        <v>27.368</v>
      </c>
      <c r="Q30" s="269" t="str">
        <f t="shared" si="28"/>
        <v>26.530</v>
      </c>
      <c r="R30" s="269" t="str">
        <f t="shared" si="3"/>
        <v>25.654</v>
      </c>
      <c r="S30" s="269" t="str">
        <f t="shared" si="4"/>
        <v>41.778</v>
      </c>
      <c r="T30" s="83"/>
    </row>
    <row r="31" ht="19.5" customHeight="1">
      <c r="A31" s="127" t="s">
        <v>323</v>
      </c>
      <c r="B31" s="75">
        <v>2.0E7</v>
      </c>
      <c r="C31" s="75">
        <v>2.0E7</v>
      </c>
      <c r="D31" s="75">
        <v>2.0E7</v>
      </c>
      <c r="E31" s="259">
        <v>2.0E7</v>
      </c>
      <c r="F31" s="240"/>
      <c r="G31" s="75">
        <v>2.0E7</v>
      </c>
      <c r="H31" s="75">
        <v>2.0E7</v>
      </c>
      <c r="I31" s="75">
        <v>1.6E7</v>
      </c>
      <c r="J31" s="75"/>
      <c r="K31" s="75"/>
      <c r="L31" s="75">
        <v>4000000.0</v>
      </c>
      <c r="M31" s="75"/>
      <c r="N31" s="83"/>
      <c r="O31" s="269" t="str">
        <f t="shared" ref="O31:Q31" si="29">IF(ISBLANK(B31),"",B31/10000000)</f>
        <v>2.000</v>
      </c>
      <c r="P31" s="269" t="str">
        <f t="shared" si="29"/>
        <v>2.000</v>
      </c>
      <c r="Q31" s="269" t="str">
        <f t="shared" si="29"/>
        <v>2.000</v>
      </c>
      <c r="R31" s="269" t="str">
        <f t="shared" si="3"/>
        <v>2.000</v>
      </c>
      <c r="S31" s="269" t="str">
        <f t="shared" si="4"/>
        <v>1.600</v>
      </c>
      <c r="T31" s="83"/>
    </row>
    <row r="32" ht="19.5" customHeight="1">
      <c r="A32" s="127" t="s">
        <v>326</v>
      </c>
      <c r="B32" s="75">
        <v>5.2505259E7</v>
      </c>
      <c r="C32" s="75">
        <v>6.3637136E7</v>
      </c>
      <c r="D32" s="75">
        <v>6.4459624E7</v>
      </c>
      <c r="E32" s="259">
        <v>6.4459624E7</v>
      </c>
      <c r="F32" s="240"/>
      <c r="G32" s="75">
        <v>9.0989814E7</v>
      </c>
      <c r="H32" s="75">
        <v>1.2052028E8</v>
      </c>
      <c r="I32" s="75">
        <v>1.2052028E8</v>
      </c>
      <c r="J32" s="75"/>
      <c r="K32" s="75">
        <v>2.9530466E7</v>
      </c>
      <c r="L32" s="75"/>
      <c r="M32" s="75"/>
      <c r="N32" s="83"/>
      <c r="O32" s="269" t="str">
        <f t="shared" ref="O32:Q32" si="30">IF(ISBLANK(B32),"",B32/10000000)</f>
        <v>5.251</v>
      </c>
      <c r="P32" s="269" t="str">
        <f t="shared" si="30"/>
        <v>6.364</v>
      </c>
      <c r="Q32" s="269" t="str">
        <f t="shared" si="30"/>
        <v>6.446</v>
      </c>
      <c r="R32" s="269" t="str">
        <f t="shared" si="3"/>
        <v>9.099</v>
      </c>
      <c r="S32" s="269" t="str">
        <f t="shared" si="4"/>
        <v>12.052</v>
      </c>
      <c r="T32" s="83"/>
    </row>
    <row r="33" ht="19.5" customHeight="1">
      <c r="A33" s="127"/>
      <c r="B33" s="75"/>
      <c r="C33" s="75"/>
      <c r="D33" s="75"/>
      <c r="E33" s="259"/>
      <c r="F33" s="240"/>
      <c r="G33" s="75"/>
      <c r="H33" s="75"/>
      <c r="I33" s="75"/>
      <c r="J33" s="75"/>
      <c r="K33" s="75"/>
      <c r="L33" s="75"/>
      <c r="M33" s="75"/>
      <c r="N33" s="83"/>
      <c r="O33" s="269" t="str">
        <f t="shared" ref="O33:Q33" si="31">IF(ISBLANK(B33),"",B33/10000000)</f>
        <v/>
      </c>
      <c r="P33" s="269" t="str">
        <f t="shared" si="31"/>
        <v/>
      </c>
      <c r="Q33" s="269" t="str">
        <f t="shared" si="31"/>
        <v/>
      </c>
      <c r="R33" s="269" t="str">
        <f t="shared" si="3"/>
        <v/>
      </c>
      <c r="S33" s="269" t="str">
        <f t="shared" si="4"/>
        <v/>
      </c>
      <c r="T33" s="83"/>
    </row>
    <row r="34" ht="50.25" customHeight="1">
      <c r="A34" s="127" t="s">
        <v>15588</v>
      </c>
      <c r="B34" s="75">
        <v>3.0843567E7</v>
      </c>
      <c r="C34" s="75">
        <v>3.0807341E7</v>
      </c>
      <c r="D34" s="75"/>
      <c r="E34" s="259"/>
      <c r="F34" s="240"/>
      <c r="G34" s="75"/>
      <c r="H34" s="75"/>
      <c r="I34" s="75"/>
      <c r="J34" s="75"/>
      <c r="K34" s="75"/>
      <c r="L34" s="75"/>
      <c r="M34" s="75"/>
      <c r="N34" s="83"/>
      <c r="O34" s="269" t="str">
        <f t="shared" ref="O34:Q34" si="32">IF(ISBLANK(B34),"",B34/10000000)</f>
        <v>3.084</v>
      </c>
      <c r="P34" s="269" t="str">
        <f t="shared" si="32"/>
        <v>3.081</v>
      </c>
      <c r="Q34" s="269" t="str">
        <f t="shared" si="32"/>
        <v/>
      </c>
      <c r="R34" s="269" t="str">
        <f t="shared" si="3"/>
        <v/>
      </c>
      <c r="S34" s="269" t="str">
        <f t="shared" si="4"/>
        <v/>
      </c>
      <c r="T34" s="83"/>
    </row>
    <row r="35" ht="19.5" customHeight="1">
      <c r="A35" s="127"/>
      <c r="B35" s="75"/>
      <c r="C35" s="75"/>
      <c r="D35" s="75"/>
      <c r="E35" s="259"/>
      <c r="F35" s="240"/>
      <c r="G35" s="75"/>
      <c r="H35" s="75"/>
      <c r="I35" s="75"/>
      <c r="J35" s="75"/>
      <c r="K35" s="75"/>
      <c r="L35" s="75"/>
      <c r="M35" s="75"/>
      <c r="N35" s="83"/>
      <c r="O35" s="269" t="str">
        <f t="shared" ref="O35:Q35" si="33">IF(ISBLANK(B35),"",B35/10000000)</f>
        <v/>
      </c>
      <c r="P35" s="269" t="str">
        <f t="shared" si="33"/>
        <v/>
      </c>
      <c r="Q35" s="269" t="str">
        <f t="shared" si="33"/>
        <v/>
      </c>
      <c r="R35" s="269" t="str">
        <f t="shared" si="3"/>
        <v/>
      </c>
      <c r="S35" s="269" t="str">
        <f t="shared" si="4"/>
        <v/>
      </c>
      <c r="T35" s="83"/>
    </row>
    <row r="36" ht="19.5" customHeight="1">
      <c r="A36" s="146" t="s">
        <v>2311</v>
      </c>
      <c r="B36" s="75">
        <v>1.459779784E9</v>
      </c>
      <c r="C36" s="75">
        <v>1.53000803E9</v>
      </c>
      <c r="D36" s="75">
        <v>1.567121899E9</v>
      </c>
      <c r="E36" s="259">
        <v>9.19620806E8</v>
      </c>
      <c r="F36" s="240">
        <v>7.45827718E8</v>
      </c>
      <c r="G36" s="75">
        <v>1.985208329E9</v>
      </c>
      <c r="H36" s="75">
        <v>2.425441853E9</v>
      </c>
      <c r="I36" s="75">
        <v>2.463347614E9</v>
      </c>
      <c r="J36" s="75"/>
      <c r="K36" s="75">
        <v>5.57055376E8</v>
      </c>
      <c r="L36" s="75">
        <v>7.8916091E7</v>
      </c>
      <c r="M36" s="75"/>
      <c r="N36" s="83"/>
      <c r="O36" s="269" t="str">
        <f t="shared" ref="O36:Q36" si="34">IF(ISBLANK(B36),"",B36/10000000)</f>
        <v>145.978</v>
      </c>
      <c r="P36" s="269" t="str">
        <f t="shared" si="34"/>
        <v>153.001</v>
      </c>
      <c r="Q36" s="269" t="str">
        <f t="shared" si="34"/>
        <v>156.712</v>
      </c>
      <c r="R36" s="269" t="str">
        <f t="shared" si="3"/>
        <v>198.521</v>
      </c>
      <c r="S36" s="269" t="str">
        <f t="shared" si="4"/>
        <v>246.335</v>
      </c>
      <c r="T36" s="83"/>
    </row>
    <row r="37" ht="19.5" customHeight="1">
      <c r="A37" s="127"/>
      <c r="B37" s="75"/>
      <c r="C37" s="75"/>
      <c r="D37" s="75"/>
      <c r="E37" s="259"/>
      <c r="F37" s="240"/>
      <c r="G37" s="75"/>
      <c r="H37" s="75"/>
      <c r="I37" s="75"/>
      <c r="J37" s="75"/>
      <c r="K37" s="75"/>
      <c r="L37" s="75"/>
      <c r="M37" s="75"/>
      <c r="N37" s="83"/>
      <c r="O37" s="269" t="str">
        <f t="shared" ref="O37:Q37" si="35">IF(ISBLANK(B37),"",B37/10000000)</f>
        <v/>
      </c>
      <c r="P37" s="269" t="str">
        <f t="shared" si="35"/>
        <v/>
      </c>
      <c r="Q37" s="269" t="str">
        <f t="shared" si="35"/>
        <v/>
      </c>
      <c r="R37" s="269" t="str">
        <f t="shared" si="3"/>
        <v/>
      </c>
      <c r="S37" s="269" t="str">
        <f t="shared" si="4"/>
        <v/>
      </c>
      <c r="T37" s="83"/>
    </row>
    <row r="38" ht="19.5" customHeight="1">
      <c r="A38" s="127" t="s">
        <v>331</v>
      </c>
      <c r="B38" s="75"/>
      <c r="C38" s="75"/>
      <c r="D38" s="75"/>
      <c r="E38" s="259"/>
      <c r="F38" s="240"/>
      <c r="G38" s="75"/>
      <c r="H38" s="75"/>
      <c r="I38" s="75"/>
      <c r="J38" s="75"/>
      <c r="K38" s="75"/>
      <c r="L38" s="75"/>
      <c r="M38" s="75"/>
      <c r="N38" s="83"/>
      <c r="O38" s="269" t="str">
        <f t="shared" ref="O38:Q38" si="36">IF(ISBLANK(B38),"",B38/10000000)</f>
        <v/>
      </c>
      <c r="P38" s="269" t="str">
        <f t="shared" si="36"/>
        <v/>
      </c>
      <c r="Q38" s="269" t="str">
        <f t="shared" si="36"/>
        <v/>
      </c>
      <c r="R38" s="269" t="str">
        <f t="shared" si="3"/>
        <v/>
      </c>
      <c r="S38" s="269" t="str">
        <f t="shared" si="4"/>
        <v/>
      </c>
      <c r="T38" s="83"/>
    </row>
    <row r="39" ht="35.25" customHeight="1">
      <c r="A39" s="127" t="s">
        <v>15782</v>
      </c>
      <c r="B39" s="75">
        <v>1.994117908E9</v>
      </c>
      <c r="C39" s="75">
        <v>2.17531E9</v>
      </c>
      <c r="D39" s="75">
        <v>2.45489792E9</v>
      </c>
      <c r="E39" s="259">
        <v>1.728818E9</v>
      </c>
      <c r="F39" s="240">
        <v>8.52850688E8</v>
      </c>
      <c r="G39" s="75">
        <v>2.9226148E9</v>
      </c>
      <c r="H39" s="75">
        <v>2.95625E9</v>
      </c>
      <c r="I39" s="75">
        <v>2.8578E9</v>
      </c>
      <c r="J39" s="75"/>
      <c r="K39" s="75"/>
      <c r="L39" s="75">
        <v>6.48148E7</v>
      </c>
      <c r="M39" s="75"/>
      <c r="N39" s="83"/>
      <c r="O39" s="269" t="str">
        <f t="shared" ref="O39:Q39" si="37">IF(ISBLANK(B39),"",B39/10000000)</f>
        <v>199.412</v>
      </c>
      <c r="P39" s="269" t="str">
        <f t="shared" si="37"/>
        <v>217.531</v>
      </c>
      <c r="Q39" s="269" t="str">
        <f t="shared" si="37"/>
        <v>245.490</v>
      </c>
      <c r="R39" s="269" t="str">
        <f t="shared" si="3"/>
        <v>292.261</v>
      </c>
      <c r="S39" s="269" t="str">
        <f t="shared" si="4"/>
        <v>285.780</v>
      </c>
      <c r="T39" s="83"/>
    </row>
    <row r="40" ht="19.5" customHeight="1">
      <c r="A40" s="127"/>
      <c r="B40" s="75"/>
      <c r="C40" s="75"/>
      <c r="D40" s="75"/>
      <c r="E40" s="259"/>
      <c r="F40" s="240"/>
      <c r="G40" s="75"/>
      <c r="H40" s="75"/>
      <c r="I40" s="75"/>
      <c r="J40" s="75"/>
      <c r="K40" s="75"/>
      <c r="L40" s="75"/>
      <c r="M40" s="75"/>
      <c r="N40" s="83"/>
      <c r="O40" s="269" t="str">
        <f t="shared" ref="O40:Q40" si="38">IF(ISBLANK(B40),"",B40/10000000)</f>
        <v/>
      </c>
      <c r="P40" s="269" t="str">
        <f t="shared" si="38"/>
        <v/>
      </c>
      <c r="Q40" s="269" t="str">
        <f t="shared" si="38"/>
        <v/>
      </c>
      <c r="R40" s="269" t="str">
        <f t="shared" si="3"/>
        <v/>
      </c>
      <c r="S40" s="269" t="str">
        <f t="shared" si="4"/>
        <v/>
      </c>
      <c r="T40" s="83"/>
    </row>
    <row r="41" ht="19.5" customHeight="1">
      <c r="A41" s="146" t="s">
        <v>2311</v>
      </c>
      <c r="B41" s="75">
        <v>1.994117908E9</v>
      </c>
      <c r="C41" s="75">
        <v>2.17531E9</v>
      </c>
      <c r="D41" s="75">
        <v>2.45489792E9</v>
      </c>
      <c r="E41" s="259">
        <v>1.728818E9</v>
      </c>
      <c r="F41" s="240">
        <v>8.52850688E8</v>
      </c>
      <c r="G41" s="75">
        <v>2.9226148E9</v>
      </c>
      <c r="H41" s="75">
        <v>2.95625E9</v>
      </c>
      <c r="I41" s="75">
        <v>2.8578E9</v>
      </c>
      <c r="J41" s="75"/>
      <c r="K41" s="75"/>
      <c r="L41" s="75">
        <v>6.48148E7</v>
      </c>
      <c r="M41" s="75"/>
      <c r="N41" s="83"/>
      <c r="O41" s="269" t="str">
        <f t="shared" ref="O41:Q41" si="39">IF(ISBLANK(B41),"",B41/10000000)</f>
        <v>199.412</v>
      </c>
      <c r="P41" s="269" t="str">
        <f t="shared" si="39"/>
        <v>217.531</v>
      </c>
      <c r="Q41" s="269" t="str">
        <f t="shared" si="39"/>
        <v>245.490</v>
      </c>
      <c r="R41" s="269" t="str">
        <f t="shared" si="3"/>
        <v>292.261</v>
      </c>
      <c r="S41" s="269" t="str">
        <f t="shared" si="4"/>
        <v>285.780</v>
      </c>
      <c r="T41" s="83"/>
    </row>
    <row r="42" ht="19.5" customHeight="1">
      <c r="A42" s="127"/>
      <c r="B42" s="75"/>
      <c r="C42" s="75"/>
      <c r="D42" s="75"/>
      <c r="E42" s="259"/>
      <c r="F42" s="240"/>
      <c r="G42" s="75"/>
      <c r="H42" s="75"/>
      <c r="I42" s="75"/>
      <c r="J42" s="75"/>
      <c r="K42" s="75"/>
      <c r="L42" s="75"/>
      <c r="M42" s="75"/>
      <c r="N42" s="83"/>
      <c r="O42" s="269" t="str">
        <f t="shared" ref="O42:Q42" si="40">IF(ISBLANK(B42),"",B42/10000000)</f>
        <v/>
      </c>
      <c r="P42" s="269" t="str">
        <f t="shared" si="40"/>
        <v/>
      </c>
      <c r="Q42" s="269" t="str">
        <f t="shared" si="40"/>
        <v/>
      </c>
      <c r="R42" s="269" t="str">
        <f t="shared" si="3"/>
        <v/>
      </c>
      <c r="S42" s="269" t="str">
        <f t="shared" si="4"/>
        <v/>
      </c>
      <c r="T42" s="83"/>
    </row>
    <row r="43" ht="19.5" customHeight="1">
      <c r="A43" s="127" t="s">
        <v>336</v>
      </c>
      <c r="B43" s="75"/>
      <c r="C43" s="75"/>
      <c r="D43" s="75"/>
      <c r="E43" s="259"/>
      <c r="F43" s="240"/>
      <c r="G43" s="75"/>
      <c r="H43" s="75"/>
      <c r="I43" s="75"/>
      <c r="J43" s="75"/>
      <c r="K43" s="75"/>
      <c r="L43" s="75"/>
      <c r="M43" s="75"/>
      <c r="N43" s="83"/>
      <c r="O43" s="269" t="str">
        <f t="shared" ref="O43:Q43" si="41">IF(ISBLANK(B43),"",B43/10000000)</f>
        <v/>
      </c>
      <c r="P43" s="269" t="str">
        <f t="shared" si="41"/>
        <v/>
      </c>
      <c r="Q43" s="269" t="str">
        <f t="shared" si="41"/>
        <v/>
      </c>
      <c r="R43" s="269" t="str">
        <f t="shared" si="3"/>
        <v/>
      </c>
      <c r="S43" s="269" t="str">
        <f t="shared" si="4"/>
        <v/>
      </c>
      <c r="T43" s="83"/>
    </row>
    <row r="44" ht="19.5" customHeight="1">
      <c r="A44" s="127" t="s">
        <v>15893</v>
      </c>
      <c r="B44" s="75">
        <v>4.31703476E8</v>
      </c>
      <c r="C44" s="75">
        <v>4.63585371E8</v>
      </c>
      <c r="D44" s="75">
        <v>5.03487001E8</v>
      </c>
      <c r="E44" s="259">
        <v>3.44572891E8</v>
      </c>
      <c r="F44" s="240">
        <v>2.77231824E8</v>
      </c>
      <c r="G44" s="75">
        <v>5.26099E8</v>
      </c>
      <c r="H44" s="75">
        <v>5.807875E8</v>
      </c>
      <c r="I44" s="75">
        <v>5.37865E8</v>
      </c>
      <c r="J44" s="75"/>
      <c r="K44" s="75">
        <v>1.1766E7</v>
      </c>
      <c r="L44" s="75"/>
      <c r="M44" s="75"/>
      <c r="N44" s="83"/>
      <c r="O44" s="269" t="str">
        <f t="shared" ref="O44:Q44" si="42">IF(ISBLANK(B44),"",B44/10000000)</f>
        <v>43.170</v>
      </c>
      <c r="P44" s="269" t="str">
        <f t="shared" si="42"/>
        <v>46.359</v>
      </c>
      <c r="Q44" s="269" t="str">
        <f t="shared" si="42"/>
        <v>50.349</v>
      </c>
      <c r="R44" s="269" t="str">
        <f t="shared" si="3"/>
        <v>52.610</v>
      </c>
      <c r="S44" s="269" t="str">
        <f t="shared" si="4"/>
        <v>53.787</v>
      </c>
      <c r="T44" s="83"/>
    </row>
    <row r="45" ht="19.5" customHeight="1">
      <c r="A45" s="127"/>
      <c r="B45" s="75"/>
      <c r="C45" s="75"/>
      <c r="D45" s="75"/>
      <c r="E45" s="259"/>
      <c r="F45" s="240"/>
      <c r="G45" s="75"/>
      <c r="H45" s="75"/>
      <c r="I45" s="75"/>
      <c r="J45" s="75"/>
      <c r="K45" s="75"/>
      <c r="L45" s="75"/>
      <c r="M45" s="75"/>
      <c r="N45" s="83"/>
      <c r="O45" s="269" t="str">
        <f t="shared" ref="O45:Q45" si="43">IF(ISBLANK(B45),"",B45/10000000)</f>
        <v/>
      </c>
      <c r="P45" s="269" t="str">
        <f t="shared" si="43"/>
        <v/>
      </c>
      <c r="Q45" s="269" t="str">
        <f t="shared" si="43"/>
        <v/>
      </c>
      <c r="R45" s="269" t="str">
        <f t="shared" si="3"/>
        <v/>
      </c>
      <c r="S45" s="269" t="str">
        <f t="shared" si="4"/>
        <v/>
      </c>
      <c r="T45" s="83"/>
    </row>
    <row r="46" ht="19.5" customHeight="1">
      <c r="A46" s="435" t="s">
        <v>2311</v>
      </c>
      <c r="B46" s="236">
        <v>4.31703476E8</v>
      </c>
      <c r="C46" s="236">
        <v>4.63585371E8</v>
      </c>
      <c r="D46" s="236">
        <v>5.03487001E8</v>
      </c>
      <c r="E46" s="436">
        <v>3.44572891E8</v>
      </c>
      <c r="F46" s="437">
        <v>2.77231824E8</v>
      </c>
      <c r="G46" s="236">
        <v>5.26099E8</v>
      </c>
      <c r="H46" s="236">
        <v>5.807875E8</v>
      </c>
      <c r="I46" s="236">
        <v>5.37865E8</v>
      </c>
      <c r="J46" s="236"/>
      <c r="K46" s="236">
        <v>1.1766E7</v>
      </c>
      <c r="L46" s="236"/>
      <c r="M46" s="236"/>
      <c r="N46" s="154"/>
      <c r="O46" s="269" t="str">
        <f t="shared" ref="O46:Q46" si="44">IF(ISBLANK(B46),"",B46/10000000)</f>
        <v>43.170</v>
      </c>
      <c r="P46" s="269" t="str">
        <f t="shared" si="44"/>
        <v>46.359</v>
      </c>
      <c r="Q46" s="269" t="str">
        <f t="shared" si="44"/>
        <v>50.349</v>
      </c>
      <c r="R46" s="269" t="str">
        <f t="shared" si="3"/>
        <v>52.610</v>
      </c>
      <c r="S46" s="269" t="str">
        <f t="shared" si="4"/>
        <v>53.787</v>
      </c>
      <c r="T46" s="154"/>
    </row>
    <row r="47" ht="19.5" customHeight="1">
      <c r="A47" s="254"/>
      <c r="B47" s="232"/>
      <c r="C47" s="232"/>
      <c r="D47" s="232"/>
      <c r="E47" s="434"/>
      <c r="F47" s="438"/>
      <c r="G47" s="232"/>
      <c r="H47" s="232"/>
      <c r="I47" s="232"/>
      <c r="J47" s="232"/>
      <c r="K47" s="232"/>
      <c r="L47" s="232"/>
      <c r="M47" s="232"/>
      <c r="N47" s="83"/>
      <c r="O47" s="269" t="str">
        <f t="shared" ref="O47:Q47" si="45">IF(ISBLANK(B47),"",B47/10000000)</f>
        <v/>
      </c>
      <c r="P47" s="269" t="str">
        <f t="shared" si="45"/>
        <v/>
      </c>
      <c r="Q47" s="269" t="str">
        <f t="shared" si="45"/>
        <v/>
      </c>
      <c r="R47" s="269" t="str">
        <f t="shared" si="3"/>
        <v/>
      </c>
      <c r="S47" s="269" t="str">
        <f t="shared" si="4"/>
        <v/>
      </c>
      <c r="T47" s="83"/>
    </row>
    <row r="48" ht="19.5" customHeight="1">
      <c r="A48" s="127" t="s">
        <v>339</v>
      </c>
      <c r="B48" s="75"/>
      <c r="C48" s="75"/>
      <c r="D48" s="75"/>
      <c r="E48" s="259"/>
      <c r="F48" s="240"/>
      <c r="G48" s="75"/>
      <c r="H48" s="75"/>
      <c r="I48" s="75"/>
      <c r="J48" s="75"/>
      <c r="K48" s="75"/>
      <c r="L48" s="75"/>
      <c r="M48" s="75"/>
      <c r="N48" s="83"/>
      <c r="O48" s="269" t="str">
        <f t="shared" ref="O48:Q48" si="46">IF(ISBLANK(B48),"",B48/10000000)</f>
        <v/>
      </c>
      <c r="P48" s="269" t="str">
        <f t="shared" si="46"/>
        <v/>
      </c>
      <c r="Q48" s="269" t="str">
        <f t="shared" si="46"/>
        <v/>
      </c>
      <c r="R48" s="269" t="str">
        <f t="shared" si="3"/>
        <v/>
      </c>
      <c r="S48" s="269" t="str">
        <f t="shared" si="4"/>
        <v/>
      </c>
      <c r="T48" s="83"/>
    </row>
    <row r="49" ht="19.5" customHeight="1">
      <c r="A49" s="127" t="s">
        <v>15966</v>
      </c>
      <c r="B49" s="75">
        <v>6.0493917E7</v>
      </c>
      <c r="C49" s="75">
        <v>6.7879835E7</v>
      </c>
      <c r="D49" s="75">
        <v>7.3480289E7</v>
      </c>
      <c r="E49" s="259">
        <v>3.6853142E7</v>
      </c>
      <c r="F49" s="240">
        <v>4.1098869E7</v>
      </c>
      <c r="G49" s="75">
        <v>7.6965E7</v>
      </c>
      <c r="H49" s="75">
        <v>8.51E7</v>
      </c>
      <c r="I49" s="75">
        <v>8.382E7</v>
      </c>
      <c r="J49" s="75"/>
      <c r="K49" s="75">
        <v>6855000.0</v>
      </c>
      <c r="L49" s="75"/>
      <c r="M49" s="75"/>
      <c r="N49" s="83"/>
      <c r="O49" s="269" t="str">
        <f t="shared" ref="O49:Q49" si="47">IF(ISBLANK(B49),"",B49/10000000)</f>
        <v>6.049</v>
      </c>
      <c r="P49" s="269" t="str">
        <f t="shared" si="47"/>
        <v>6.788</v>
      </c>
      <c r="Q49" s="269" t="str">
        <f t="shared" si="47"/>
        <v>7.348</v>
      </c>
      <c r="R49" s="269" t="str">
        <f t="shared" si="3"/>
        <v>7.697</v>
      </c>
      <c r="S49" s="269" t="str">
        <f t="shared" si="4"/>
        <v>8.382</v>
      </c>
      <c r="T49" s="83"/>
    </row>
    <row r="50" ht="19.5" customHeight="1">
      <c r="A50" s="127" t="s">
        <v>15994</v>
      </c>
      <c r="B50" s="75">
        <v>2.1562795E7</v>
      </c>
      <c r="C50" s="75">
        <v>2.2172756E7</v>
      </c>
      <c r="D50" s="75">
        <v>2.644823E7</v>
      </c>
      <c r="E50" s="259">
        <v>1.3219733E7</v>
      </c>
      <c r="F50" s="240">
        <v>1.4150478E7</v>
      </c>
      <c r="G50" s="75">
        <v>2.75E7</v>
      </c>
      <c r="H50" s="75">
        <v>3.25E7</v>
      </c>
      <c r="I50" s="75">
        <v>3.25E7</v>
      </c>
      <c r="J50" s="75"/>
      <c r="K50" s="75">
        <v>5000000.0</v>
      </c>
      <c r="L50" s="75"/>
      <c r="M50" s="75"/>
      <c r="N50" s="83"/>
      <c r="O50" s="269" t="str">
        <f t="shared" ref="O50:Q50" si="48">IF(ISBLANK(B50),"",B50/10000000)</f>
        <v>2.156</v>
      </c>
      <c r="P50" s="269" t="str">
        <f t="shared" si="48"/>
        <v>2.217</v>
      </c>
      <c r="Q50" s="269" t="str">
        <f t="shared" si="48"/>
        <v>2.645</v>
      </c>
      <c r="R50" s="269" t="str">
        <f t="shared" si="3"/>
        <v>2.750</v>
      </c>
      <c r="S50" s="269" t="str">
        <f t="shared" si="4"/>
        <v>3.250</v>
      </c>
      <c r="T50" s="83"/>
    </row>
    <row r="51" ht="19.5" customHeight="1">
      <c r="A51" s="127" t="s">
        <v>16014</v>
      </c>
      <c r="B51" s="75">
        <v>3.3776373E7</v>
      </c>
      <c r="C51" s="75">
        <v>1.04027344E8</v>
      </c>
      <c r="D51" s="75">
        <v>1.11399405E8</v>
      </c>
      <c r="E51" s="259">
        <v>1.08602802E8</v>
      </c>
      <c r="F51" s="240">
        <v>6374774.0</v>
      </c>
      <c r="G51" s="75">
        <v>1.78845E8</v>
      </c>
      <c r="H51" s="75">
        <v>1.901495E8</v>
      </c>
      <c r="I51" s="75">
        <v>1.521196E8</v>
      </c>
      <c r="J51" s="75"/>
      <c r="K51" s="75"/>
      <c r="L51" s="75">
        <v>2.67254E7</v>
      </c>
      <c r="M51" s="75"/>
      <c r="N51" s="83"/>
      <c r="O51" s="269" t="str">
        <f t="shared" ref="O51:Q51" si="49">IF(ISBLANK(B51),"",B51/10000000)</f>
        <v>3.378</v>
      </c>
      <c r="P51" s="269" t="str">
        <f t="shared" si="49"/>
        <v>10.403</v>
      </c>
      <c r="Q51" s="269" t="str">
        <f t="shared" si="49"/>
        <v>11.140</v>
      </c>
      <c r="R51" s="269" t="str">
        <f t="shared" si="3"/>
        <v>17.885</v>
      </c>
      <c r="S51" s="269" t="str">
        <f t="shared" si="4"/>
        <v>15.212</v>
      </c>
      <c r="T51" s="83"/>
    </row>
    <row r="52" ht="19.5" customHeight="1">
      <c r="A52" s="127" t="s">
        <v>16042</v>
      </c>
      <c r="B52" s="75">
        <v>2.0594402E7</v>
      </c>
      <c r="C52" s="75">
        <v>2.7179186E7</v>
      </c>
      <c r="D52" s="75">
        <v>2.6963184E7</v>
      </c>
      <c r="E52" s="259">
        <v>1.3206085E7</v>
      </c>
      <c r="F52" s="240">
        <v>1.2433734E7</v>
      </c>
      <c r="G52" s="75">
        <v>3.758E7</v>
      </c>
      <c r="H52" s="75">
        <v>3.4665E7</v>
      </c>
      <c r="I52" s="75">
        <v>3.2232E7</v>
      </c>
      <c r="J52" s="75"/>
      <c r="K52" s="75"/>
      <c r="L52" s="75">
        <v>5348000.0</v>
      </c>
      <c r="M52" s="75"/>
      <c r="N52" s="83"/>
      <c r="O52" s="269" t="str">
        <f t="shared" ref="O52:Q52" si="50">IF(ISBLANK(B52),"",B52/10000000)</f>
        <v>2.059</v>
      </c>
      <c r="P52" s="269" t="str">
        <f t="shared" si="50"/>
        <v>2.718</v>
      </c>
      <c r="Q52" s="269" t="str">
        <f t="shared" si="50"/>
        <v>2.696</v>
      </c>
      <c r="R52" s="269" t="str">
        <f t="shared" si="3"/>
        <v>3.758</v>
      </c>
      <c r="S52" s="269" t="str">
        <f t="shared" si="4"/>
        <v>3.223</v>
      </c>
      <c r="T52" s="83"/>
    </row>
    <row r="53" ht="19.5" customHeight="1">
      <c r="A53" s="127" t="s">
        <v>16082</v>
      </c>
      <c r="B53" s="75">
        <v>1542670.0</v>
      </c>
      <c r="C53" s="75">
        <v>680895.0</v>
      </c>
      <c r="D53" s="75">
        <v>1424874.0</v>
      </c>
      <c r="E53" s="259">
        <v>900894.0</v>
      </c>
      <c r="F53" s="240">
        <v>951748.0</v>
      </c>
      <c r="G53" s="75">
        <v>2000000.0</v>
      </c>
      <c r="H53" s="75">
        <v>2.4045E7</v>
      </c>
      <c r="I53" s="75">
        <v>2.4045E7</v>
      </c>
      <c r="J53" s="75"/>
      <c r="K53" s="75">
        <v>2.2045E7</v>
      </c>
      <c r="L53" s="75"/>
      <c r="M53" s="75"/>
      <c r="N53" s="83"/>
      <c r="O53" s="269" t="str">
        <f t="shared" ref="O53:Q53" si="51">IF(ISBLANK(B53),"",B53/10000000)</f>
        <v>0.154</v>
      </c>
      <c r="P53" s="269" t="str">
        <f t="shared" si="51"/>
        <v>0.068</v>
      </c>
      <c r="Q53" s="269" t="str">
        <f t="shared" si="51"/>
        <v>0.142</v>
      </c>
      <c r="R53" s="269" t="str">
        <f t="shared" si="3"/>
        <v>0.200</v>
      </c>
      <c r="S53" s="269" t="str">
        <f t="shared" si="4"/>
        <v>2.405</v>
      </c>
      <c r="T53" s="83"/>
    </row>
    <row r="54" ht="19.5" customHeight="1">
      <c r="A54" s="127" t="s">
        <v>16132</v>
      </c>
      <c r="B54" s="75">
        <v>1383101.0</v>
      </c>
      <c r="C54" s="75">
        <v>1472084.0</v>
      </c>
      <c r="D54" s="75">
        <v>1094523.0</v>
      </c>
      <c r="E54" s="259">
        <v>713093.0</v>
      </c>
      <c r="F54" s="240">
        <v>439602.0</v>
      </c>
      <c r="G54" s="75">
        <v>1185000.0</v>
      </c>
      <c r="H54" s="75">
        <v>1300000.0</v>
      </c>
      <c r="I54" s="75">
        <v>1280000.0</v>
      </c>
      <c r="J54" s="75"/>
      <c r="K54" s="75">
        <v>95000.0</v>
      </c>
      <c r="L54" s="75"/>
      <c r="M54" s="75"/>
      <c r="N54" s="83"/>
      <c r="O54" s="269" t="str">
        <f t="shared" ref="O54:Q54" si="52">IF(ISBLANK(B54),"",B54/10000000)</f>
        <v>0.138</v>
      </c>
      <c r="P54" s="269" t="str">
        <f t="shared" si="52"/>
        <v>0.147</v>
      </c>
      <c r="Q54" s="269" t="str">
        <f t="shared" si="52"/>
        <v>0.109</v>
      </c>
      <c r="R54" s="269" t="str">
        <f t="shared" si="3"/>
        <v>0.119</v>
      </c>
      <c r="S54" s="269" t="str">
        <f t="shared" si="4"/>
        <v>0.128</v>
      </c>
      <c r="T54" s="83"/>
    </row>
    <row r="55" ht="19.5" customHeight="1">
      <c r="A55" s="127" t="s">
        <v>354</v>
      </c>
      <c r="B55" s="75"/>
      <c r="C55" s="75"/>
      <c r="D55" s="75">
        <v>703578.0</v>
      </c>
      <c r="E55" s="259">
        <v>703578.0</v>
      </c>
      <c r="F55" s="240">
        <v>14303.0</v>
      </c>
      <c r="G55" s="75">
        <v>3145000.0</v>
      </c>
      <c r="H55" s="75">
        <v>4200000.0</v>
      </c>
      <c r="I55" s="75">
        <v>6610000.0</v>
      </c>
      <c r="J55" s="75"/>
      <c r="K55" s="75">
        <v>3465000.0</v>
      </c>
      <c r="L55" s="75"/>
      <c r="M55" s="75"/>
      <c r="N55" s="83"/>
      <c r="O55" s="269" t="str">
        <f t="shared" ref="O55:Q55" si="53">IF(ISBLANK(B55),"",B55/10000000)</f>
        <v/>
      </c>
      <c r="P55" s="269" t="str">
        <f t="shared" si="53"/>
        <v/>
      </c>
      <c r="Q55" s="269" t="str">
        <f t="shared" si="53"/>
        <v>0.070</v>
      </c>
      <c r="R55" s="269" t="str">
        <f t="shared" si="3"/>
        <v>0.315</v>
      </c>
      <c r="S55" s="269" t="str">
        <f t="shared" si="4"/>
        <v>0.661</v>
      </c>
      <c r="T55" s="83"/>
    </row>
    <row r="56" ht="19.5" customHeight="1">
      <c r="A56" s="127"/>
      <c r="B56" s="75"/>
      <c r="C56" s="75"/>
      <c r="D56" s="75"/>
      <c r="E56" s="259"/>
      <c r="F56" s="240"/>
      <c r="G56" s="75"/>
      <c r="H56" s="75"/>
      <c r="I56" s="75"/>
      <c r="J56" s="75"/>
      <c r="K56" s="75"/>
      <c r="L56" s="75"/>
      <c r="M56" s="75"/>
      <c r="N56" s="83"/>
      <c r="O56" s="269" t="str">
        <f t="shared" ref="O56:Q56" si="54">IF(ISBLANK(B56),"",B56/10000000)</f>
        <v/>
      </c>
      <c r="P56" s="269" t="str">
        <f t="shared" si="54"/>
        <v/>
      </c>
      <c r="Q56" s="269" t="str">
        <f t="shared" si="54"/>
        <v/>
      </c>
      <c r="R56" s="269" t="str">
        <f t="shared" si="3"/>
        <v/>
      </c>
      <c r="S56" s="269" t="str">
        <f t="shared" si="4"/>
        <v/>
      </c>
      <c r="T56" s="83"/>
    </row>
    <row r="57" ht="19.5" customHeight="1">
      <c r="A57" s="146" t="s">
        <v>16236</v>
      </c>
      <c r="B57" s="75">
        <v>1.39353258E8</v>
      </c>
      <c r="C57" s="75">
        <v>2.234121E8</v>
      </c>
      <c r="D57" s="75">
        <v>2.41514083E8</v>
      </c>
      <c r="E57" s="259">
        <v>1.74199327E8</v>
      </c>
      <c r="F57" s="240">
        <v>7.5463508E7</v>
      </c>
      <c r="G57" s="75">
        <v>3.2722E8</v>
      </c>
      <c r="H57" s="75">
        <v>3.719595E8</v>
      </c>
      <c r="I57" s="75">
        <v>3.326066E8</v>
      </c>
      <c r="J57" s="75"/>
      <c r="K57" s="75">
        <v>3.746E7</v>
      </c>
      <c r="L57" s="75">
        <v>3.20734E7</v>
      </c>
      <c r="M57" s="75"/>
      <c r="N57" s="83"/>
      <c r="O57" s="269" t="str">
        <f t="shared" ref="O57:Q57" si="55">IF(ISBLANK(B57),"",B57/10000000)</f>
        <v>13.935</v>
      </c>
      <c r="P57" s="269" t="str">
        <f t="shared" si="55"/>
        <v>22.341</v>
      </c>
      <c r="Q57" s="269" t="str">
        <f t="shared" si="55"/>
        <v>24.151</v>
      </c>
      <c r="R57" s="269" t="str">
        <f t="shared" si="3"/>
        <v>32.722</v>
      </c>
      <c r="S57" s="269" t="str">
        <f t="shared" si="4"/>
        <v>33.261</v>
      </c>
      <c r="T57" s="83"/>
    </row>
    <row r="58" ht="19.5" customHeight="1">
      <c r="A58" s="146"/>
      <c r="B58" s="75"/>
      <c r="C58" s="75"/>
      <c r="D58" s="75"/>
      <c r="E58" s="259"/>
      <c r="F58" s="240"/>
      <c r="G58" s="75"/>
      <c r="H58" s="75"/>
      <c r="I58" s="75"/>
      <c r="J58" s="75"/>
      <c r="K58" s="75"/>
      <c r="L58" s="75"/>
      <c r="M58" s="75"/>
      <c r="N58" s="83"/>
      <c r="O58" s="269" t="str">
        <f t="shared" ref="O58:Q58" si="56">IF(ISBLANK(B58),"",B58/10000000)</f>
        <v/>
      </c>
      <c r="P58" s="269" t="str">
        <f t="shared" si="56"/>
        <v/>
      </c>
      <c r="Q58" s="269" t="str">
        <f t="shared" si="56"/>
        <v/>
      </c>
      <c r="R58" s="269" t="str">
        <f t="shared" si="3"/>
        <v/>
      </c>
      <c r="S58" s="269" t="str">
        <f t="shared" si="4"/>
        <v/>
      </c>
      <c r="T58" s="83"/>
    </row>
    <row r="59" ht="19.5" customHeight="1">
      <c r="A59" s="127" t="s">
        <v>359</v>
      </c>
      <c r="B59" s="75"/>
      <c r="C59" s="75"/>
      <c r="D59" s="75"/>
      <c r="E59" s="259"/>
      <c r="F59" s="240"/>
      <c r="G59" s="75"/>
      <c r="H59" s="75"/>
      <c r="I59" s="75"/>
      <c r="J59" s="75"/>
      <c r="K59" s="75"/>
      <c r="L59" s="75"/>
      <c r="M59" s="75"/>
      <c r="N59" s="83"/>
      <c r="O59" s="269" t="str">
        <f t="shared" ref="O59:Q59" si="57">IF(ISBLANK(B59),"",B59/10000000)</f>
        <v/>
      </c>
      <c r="P59" s="269" t="str">
        <f t="shared" si="57"/>
        <v/>
      </c>
      <c r="Q59" s="269" t="str">
        <f t="shared" si="57"/>
        <v/>
      </c>
      <c r="R59" s="269" t="str">
        <f t="shared" si="3"/>
        <v/>
      </c>
      <c r="S59" s="269" t="str">
        <f t="shared" si="4"/>
        <v/>
      </c>
      <c r="T59" s="83"/>
    </row>
    <row r="60" ht="19.5" customHeight="1">
      <c r="A60" s="127" t="s">
        <v>363</v>
      </c>
      <c r="B60" s="75">
        <v>4.6679175E7</v>
      </c>
      <c r="C60" s="75">
        <v>5.8774281E7</v>
      </c>
      <c r="D60" s="75">
        <v>7.4609331E7</v>
      </c>
      <c r="E60" s="259">
        <v>4.3377399E7</v>
      </c>
      <c r="F60" s="240">
        <v>3.382447E7</v>
      </c>
      <c r="G60" s="75">
        <v>7.33235E7</v>
      </c>
      <c r="H60" s="75">
        <v>7.22325E7</v>
      </c>
      <c r="I60" s="75">
        <v>6.9676E7</v>
      </c>
      <c r="J60" s="75"/>
      <c r="K60" s="75"/>
      <c r="L60" s="75">
        <v>3647500.0</v>
      </c>
      <c r="M60" s="75"/>
      <c r="N60" s="83"/>
      <c r="O60" s="269" t="str">
        <f t="shared" ref="O60:Q60" si="58">IF(ISBLANK(B60),"",B60/10000000)</f>
        <v>4.668</v>
      </c>
      <c r="P60" s="269" t="str">
        <f t="shared" si="58"/>
        <v>5.877</v>
      </c>
      <c r="Q60" s="269" t="str">
        <f t="shared" si="58"/>
        <v>7.461</v>
      </c>
      <c r="R60" s="269" t="str">
        <f t="shared" si="3"/>
        <v>7.332</v>
      </c>
      <c r="S60" s="269" t="str">
        <f t="shared" si="4"/>
        <v>6.968</v>
      </c>
      <c r="T60" s="83"/>
    </row>
    <row r="61" ht="19.5" customHeight="1">
      <c r="A61" s="127" t="s">
        <v>368</v>
      </c>
      <c r="B61" s="75">
        <v>6296025.0</v>
      </c>
      <c r="C61" s="75">
        <v>9138130.0</v>
      </c>
      <c r="D61" s="75">
        <v>1.1150268E7</v>
      </c>
      <c r="E61" s="259">
        <v>7240797.0</v>
      </c>
      <c r="F61" s="240">
        <v>3556609.0</v>
      </c>
      <c r="G61" s="75">
        <v>1.445E7</v>
      </c>
      <c r="H61" s="75">
        <v>1.3175E7</v>
      </c>
      <c r="I61" s="75">
        <v>1.054E7</v>
      </c>
      <c r="J61" s="75"/>
      <c r="K61" s="75"/>
      <c r="L61" s="75">
        <v>3910000.0</v>
      </c>
      <c r="M61" s="75"/>
      <c r="N61" s="83"/>
      <c r="O61" s="269" t="str">
        <f t="shared" ref="O61:Q61" si="59">IF(ISBLANK(B61),"",B61/10000000)</f>
        <v>0.630</v>
      </c>
      <c r="P61" s="269" t="str">
        <f t="shared" si="59"/>
        <v>0.914</v>
      </c>
      <c r="Q61" s="269" t="str">
        <f t="shared" si="59"/>
        <v>1.115</v>
      </c>
      <c r="R61" s="269" t="str">
        <f t="shared" si="3"/>
        <v>1.445</v>
      </c>
      <c r="S61" s="269" t="str">
        <f t="shared" si="4"/>
        <v>1.054</v>
      </c>
      <c r="T61" s="83"/>
    </row>
    <row r="62" ht="19.5" customHeight="1">
      <c r="A62" s="127" t="s">
        <v>371</v>
      </c>
      <c r="B62" s="75">
        <v>9.84548841E8</v>
      </c>
      <c r="C62" s="75">
        <v>1.165609345E9</v>
      </c>
      <c r="D62" s="75">
        <v>1.465253603E9</v>
      </c>
      <c r="E62" s="259">
        <v>8.50597197E8</v>
      </c>
      <c r="F62" s="240">
        <v>6.63142019E8</v>
      </c>
      <c r="G62" s="75">
        <v>1.3373225E9</v>
      </c>
      <c r="H62" s="75">
        <v>1.6140795E9</v>
      </c>
      <c r="I62" s="75">
        <v>1.5352868E9</v>
      </c>
      <c r="J62" s="75"/>
      <c r="K62" s="75">
        <v>1.979643E8</v>
      </c>
      <c r="L62" s="75"/>
      <c r="M62" s="75"/>
      <c r="N62" s="83"/>
      <c r="O62" s="269" t="str">
        <f t="shared" ref="O62:Q62" si="60">IF(ISBLANK(B62),"",B62/10000000)</f>
        <v>98.455</v>
      </c>
      <c r="P62" s="269" t="str">
        <f t="shared" si="60"/>
        <v>116.561</v>
      </c>
      <c r="Q62" s="269" t="str">
        <f t="shared" si="60"/>
        <v>146.525</v>
      </c>
      <c r="R62" s="269" t="str">
        <f t="shared" si="3"/>
        <v>133.732</v>
      </c>
      <c r="S62" s="269" t="str">
        <f t="shared" si="4"/>
        <v>153.529</v>
      </c>
      <c r="T62" s="83"/>
    </row>
    <row r="63" ht="19.5" customHeight="1">
      <c r="A63" s="127"/>
      <c r="B63" s="75"/>
      <c r="C63" s="75"/>
      <c r="D63" s="75"/>
      <c r="E63" s="259"/>
      <c r="F63" s="240"/>
      <c r="G63" s="75"/>
      <c r="H63" s="75"/>
      <c r="I63" s="75"/>
      <c r="J63" s="75"/>
      <c r="K63" s="75"/>
      <c r="L63" s="75"/>
      <c r="M63" s="75"/>
      <c r="N63" s="83"/>
      <c r="O63" s="269" t="str">
        <f t="shared" ref="O63:Q63" si="61">IF(ISBLANK(B63),"",B63/10000000)</f>
        <v/>
      </c>
      <c r="P63" s="269" t="str">
        <f t="shared" si="61"/>
        <v/>
      </c>
      <c r="Q63" s="269" t="str">
        <f t="shared" si="61"/>
        <v/>
      </c>
      <c r="R63" s="269" t="str">
        <f t="shared" si="3"/>
        <v/>
      </c>
      <c r="S63" s="269" t="str">
        <f t="shared" si="4"/>
        <v/>
      </c>
      <c r="T63" s="83"/>
    </row>
    <row r="64" ht="19.5" customHeight="1">
      <c r="A64" s="146" t="s">
        <v>16236</v>
      </c>
      <c r="B64" s="75">
        <v>1.037524041E9</v>
      </c>
      <c r="C64" s="75">
        <v>1.233521756E9</v>
      </c>
      <c r="D64" s="75">
        <v>1.551013202E9</v>
      </c>
      <c r="E64" s="259">
        <v>9.01215393E8</v>
      </c>
      <c r="F64" s="240">
        <v>7.00523098E8</v>
      </c>
      <c r="G64" s="75">
        <v>1.425096E9</v>
      </c>
      <c r="H64" s="75">
        <v>1.699487E9</v>
      </c>
      <c r="I64" s="75">
        <v>1.6155028E9</v>
      </c>
      <c r="J64" s="75"/>
      <c r="K64" s="75">
        <v>1.979643E8</v>
      </c>
      <c r="L64" s="75">
        <v>7557500.0</v>
      </c>
      <c r="M64" s="75"/>
      <c r="N64" s="83"/>
      <c r="O64" s="269" t="str">
        <f t="shared" ref="O64:Q64" si="62">IF(ISBLANK(B64),"",B64/10000000)</f>
        <v>103.752</v>
      </c>
      <c r="P64" s="269" t="str">
        <f t="shared" si="62"/>
        <v>123.352</v>
      </c>
      <c r="Q64" s="269" t="str">
        <f t="shared" si="62"/>
        <v>155.101</v>
      </c>
      <c r="R64" s="269" t="str">
        <f t="shared" si="3"/>
        <v>142.510</v>
      </c>
      <c r="S64" s="269" t="str">
        <f t="shared" si="4"/>
        <v>161.550</v>
      </c>
      <c r="T64" s="83"/>
    </row>
    <row r="65" ht="19.5" customHeight="1">
      <c r="A65" s="127"/>
      <c r="B65" s="75"/>
      <c r="C65" s="75"/>
      <c r="D65" s="75"/>
      <c r="E65" s="259"/>
      <c r="F65" s="240"/>
      <c r="G65" s="75"/>
      <c r="H65" s="75"/>
      <c r="I65" s="75"/>
      <c r="J65" s="75"/>
      <c r="K65" s="75"/>
      <c r="L65" s="75"/>
      <c r="M65" s="75"/>
      <c r="N65" s="83"/>
      <c r="O65" s="269" t="str">
        <f t="shared" ref="O65:Q65" si="63">IF(ISBLANK(B65),"",B65/10000000)</f>
        <v/>
      </c>
      <c r="P65" s="269" t="str">
        <f t="shared" si="63"/>
        <v/>
      </c>
      <c r="Q65" s="269" t="str">
        <f t="shared" si="63"/>
        <v/>
      </c>
      <c r="R65" s="269" t="str">
        <f t="shared" si="3"/>
        <v/>
      </c>
      <c r="S65" s="269" t="str">
        <f t="shared" si="4"/>
        <v/>
      </c>
      <c r="T65" s="83"/>
    </row>
    <row r="66" ht="36.75" customHeight="1">
      <c r="A66" s="127" t="s">
        <v>383</v>
      </c>
      <c r="B66" s="75"/>
      <c r="C66" s="75"/>
      <c r="D66" s="75"/>
      <c r="E66" s="259"/>
      <c r="F66" s="240"/>
      <c r="G66" s="75"/>
      <c r="H66" s="75"/>
      <c r="I66" s="75"/>
      <c r="J66" s="75"/>
      <c r="K66" s="75"/>
      <c r="L66" s="75"/>
      <c r="M66" s="75"/>
      <c r="N66" s="83"/>
      <c r="O66" s="269" t="str">
        <f t="shared" ref="O66:Q66" si="64">IF(ISBLANK(B66),"",B66/10000000)</f>
        <v/>
      </c>
      <c r="P66" s="269" t="str">
        <f t="shared" si="64"/>
        <v/>
      </c>
      <c r="Q66" s="269" t="str">
        <f t="shared" si="64"/>
        <v/>
      </c>
      <c r="R66" s="269" t="str">
        <f t="shared" si="3"/>
        <v/>
      </c>
      <c r="S66" s="269" t="str">
        <f t="shared" si="4"/>
        <v/>
      </c>
      <c r="T66" s="83"/>
    </row>
    <row r="67" ht="19.5" customHeight="1">
      <c r="A67" s="127" t="s">
        <v>16585</v>
      </c>
      <c r="B67" s="75">
        <v>1.28546231E8</v>
      </c>
      <c r="C67" s="75">
        <v>2.08752646E8</v>
      </c>
      <c r="D67" s="75">
        <v>2.48646113E8</v>
      </c>
      <c r="E67" s="259">
        <v>1.65459477E8</v>
      </c>
      <c r="F67" s="240">
        <v>7.8124107E7</v>
      </c>
      <c r="G67" s="75">
        <v>3.81225E8</v>
      </c>
      <c r="H67" s="75">
        <v>3.89079325E8</v>
      </c>
      <c r="I67" s="75">
        <v>4.7496346E8</v>
      </c>
      <c r="J67" s="75"/>
      <c r="K67" s="75">
        <v>9.373846E7</v>
      </c>
      <c r="L67" s="75"/>
      <c r="M67" s="75"/>
      <c r="N67" s="83"/>
      <c r="O67" s="269" t="str">
        <f t="shared" ref="O67:Q67" si="65">IF(ISBLANK(B67),"",B67/10000000)</f>
        <v>12.855</v>
      </c>
      <c r="P67" s="269" t="str">
        <f t="shared" si="65"/>
        <v>20.875</v>
      </c>
      <c r="Q67" s="269" t="str">
        <f t="shared" si="65"/>
        <v>24.865</v>
      </c>
      <c r="R67" s="269" t="str">
        <f t="shared" si="3"/>
        <v>38.123</v>
      </c>
      <c r="S67" s="269" t="str">
        <f t="shared" si="4"/>
        <v>47.496</v>
      </c>
      <c r="T67" s="83"/>
    </row>
    <row r="68" ht="19.5" customHeight="1">
      <c r="A68" s="127" t="s">
        <v>16607</v>
      </c>
      <c r="B68" s="75">
        <v>6.50203826E8</v>
      </c>
      <c r="C68" s="75">
        <v>7.50031688E8</v>
      </c>
      <c r="D68" s="75">
        <v>8.4123153E8</v>
      </c>
      <c r="E68" s="259">
        <v>4.83797964E8</v>
      </c>
      <c r="F68" s="240">
        <v>4.37391728E8</v>
      </c>
      <c r="G68" s="75">
        <v>8.73625E8</v>
      </c>
      <c r="H68" s="75">
        <v>1.0652183E9</v>
      </c>
      <c r="I68" s="75">
        <v>1.09746564E9</v>
      </c>
      <c r="J68" s="75"/>
      <c r="K68" s="75">
        <v>2.2384064E8</v>
      </c>
      <c r="L68" s="75"/>
      <c r="M68" s="75"/>
      <c r="N68" s="83"/>
      <c r="O68" s="269" t="str">
        <f t="shared" ref="O68:Q68" si="66">IF(ISBLANK(B68),"",B68/10000000)</f>
        <v>65.020</v>
      </c>
      <c r="P68" s="269" t="str">
        <f t="shared" si="66"/>
        <v>75.003</v>
      </c>
      <c r="Q68" s="269" t="str">
        <f t="shared" si="66"/>
        <v>84.123</v>
      </c>
      <c r="R68" s="269" t="str">
        <f t="shared" si="3"/>
        <v>87.363</v>
      </c>
      <c r="S68" s="269" t="str">
        <f t="shared" si="4"/>
        <v>109.747</v>
      </c>
      <c r="T68" s="83"/>
    </row>
    <row r="69" ht="19.5" customHeight="1">
      <c r="A69" s="127" t="s">
        <v>16632</v>
      </c>
      <c r="B69" s="75">
        <v>5.3722339E7</v>
      </c>
      <c r="C69" s="75">
        <v>6.1589122E7</v>
      </c>
      <c r="D69" s="75">
        <v>6.1885387E7</v>
      </c>
      <c r="E69" s="259">
        <v>3.1148669E7</v>
      </c>
      <c r="F69" s="240">
        <v>3.2038104E7</v>
      </c>
      <c r="G69" s="75">
        <v>7.121125E7</v>
      </c>
      <c r="H69" s="75">
        <v>1.2095E7</v>
      </c>
      <c r="I69" s="75">
        <v>1.1876E7</v>
      </c>
      <c r="J69" s="75"/>
      <c r="K69" s="75"/>
      <c r="L69" s="75">
        <v>5.933525E7</v>
      </c>
      <c r="M69" s="75"/>
      <c r="N69" s="83"/>
      <c r="O69" s="269" t="str">
        <f t="shared" ref="O69:Q69" si="67">IF(ISBLANK(B69),"",B69/10000000)</f>
        <v>5.372</v>
      </c>
      <c r="P69" s="269" t="str">
        <f t="shared" si="67"/>
        <v>6.159</v>
      </c>
      <c r="Q69" s="269" t="str">
        <f t="shared" si="67"/>
        <v>6.189</v>
      </c>
      <c r="R69" s="269" t="str">
        <f t="shared" si="3"/>
        <v>7.121</v>
      </c>
      <c r="S69" s="269" t="str">
        <f t="shared" si="4"/>
        <v>1.188</v>
      </c>
      <c r="T69" s="83"/>
    </row>
    <row r="70" ht="19.5" customHeight="1">
      <c r="A70" s="127" t="s">
        <v>16659</v>
      </c>
      <c r="B70" s="75">
        <v>3.78222286E8</v>
      </c>
      <c r="C70" s="75">
        <v>4.24718661E8</v>
      </c>
      <c r="D70" s="75">
        <v>4.68945966E8</v>
      </c>
      <c r="E70" s="259">
        <v>2.52859377E8</v>
      </c>
      <c r="F70" s="240">
        <v>2.55979348E8</v>
      </c>
      <c r="G70" s="75">
        <v>4.2E8</v>
      </c>
      <c r="H70" s="75">
        <v>5.6601E8</v>
      </c>
      <c r="I70" s="75">
        <v>5.6601E8</v>
      </c>
      <c r="J70" s="75"/>
      <c r="K70" s="75">
        <v>1.4601E8</v>
      </c>
      <c r="L70" s="75"/>
      <c r="M70" s="75"/>
      <c r="N70" s="83"/>
      <c r="O70" s="269" t="str">
        <f t="shared" ref="O70:Q70" si="68">IF(ISBLANK(B70),"",B70/10000000)</f>
        <v>37.822</v>
      </c>
      <c r="P70" s="269" t="str">
        <f t="shared" si="68"/>
        <v>42.472</v>
      </c>
      <c r="Q70" s="269" t="str">
        <f t="shared" si="68"/>
        <v>46.895</v>
      </c>
      <c r="R70" s="269" t="str">
        <f t="shared" si="3"/>
        <v>42.000</v>
      </c>
      <c r="S70" s="269" t="str">
        <f t="shared" si="4"/>
        <v>56.601</v>
      </c>
      <c r="T70" s="83"/>
    </row>
    <row r="71" ht="19.5" customHeight="1">
      <c r="A71" s="127" t="s">
        <v>16680</v>
      </c>
      <c r="B71" s="75">
        <v>6782047.0</v>
      </c>
      <c r="C71" s="75">
        <v>4552648.0</v>
      </c>
      <c r="D71" s="75">
        <v>4836918.0</v>
      </c>
      <c r="E71" s="259">
        <v>2249438.0</v>
      </c>
      <c r="F71" s="240">
        <v>2372465.0</v>
      </c>
      <c r="G71" s="75">
        <v>6000000.0</v>
      </c>
      <c r="H71" s="75">
        <v>5000000.0</v>
      </c>
      <c r="I71" s="75">
        <v>5000000.0</v>
      </c>
      <c r="J71" s="75"/>
      <c r="K71" s="75"/>
      <c r="L71" s="75">
        <v>1000000.0</v>
      </c>
      <c r="M71" s="75"/>
      <c r="N71" s="83"/>
      <c r="O71" s="269" t="str">
        <f t="shared" ref="O71:Q71" si="69">IF(ISBLANK(B71),"",B71/10000000)</f>
        <v>0.678</v>
      </c>
      <c r="P71" s="269" t="str">
        <f t="shared" si="69"/>
        <v>0.455</v>
      </c>
      <c r="Q71" s="269" t="str">
        <f t="shared" si="69"/>
        <v>0.484</v>
      </c>
      <c r="R71" s="269" t="str">
        <f t="shared" si="3"/>
        <v>0.600</v>
      </c>
      <c r="S71" s="269" t="str">
        <f t="shared" si="4"/>
        <v>0.500</v>
      </c>
      <c r="T71" s="83"/>
    </row>
    <row r="72" ht="19.5" customHeight="1">
      <c r="A72" s="127" t="s">
        <v>16705</v>
      </c>
      <c r="B72" s="75">
        <v>1.7765053E8</v>
      </c>
      <c r="C72" s="75">
        <v>1.90367838E8</v>
      </c>
      <c r="D72" s="75">
        <v>2.06985591E8</v>
      </c>
      <c r="E72" s="259">
        <v>1.08042516E8</v>
      </c>
      <c r="F72" s="240">
        <v>1.15818666E8</v>
      </c>
      <c r="G72" s="75">
        <v>2.3E8</v>
      </c>
      <c r="H72" s="75">
        <v>2.4147E8</v>
      </c>
      <c r="I72" s="75">
        <v>2.4147E8</v>
      </c>
      <c r="J72" s="75"/>
      <c r="K72" s="75">
        <v>1.147E7</v>
      </c>
      <c r="L72" s="75"/>
      <c r="M72" s="75"/>
      <c r="N72" s="83"/>
      <c r="O72" s="269" t="str">
        <f t="shared" ref="O72:Q72" si="70">IF(ISBLANK(B72),"",B72/10000000)</f>
        <v>17.765</v>
      </c>
      <c r="P72" s="269" t="str">
        <f t="shared" si="70"/>
        <v>19.037</v>
      </c>
      <c r="Q72" s="269" t="str">
        <f t="shared" si="70"/>
        <v>20.699</v>
      </c>
      <c r="R72" s="269" t="str">
        <f t="shared" si="3"/>
        <v>23.000</v>
      </c>
      <c r="S72" s="269" t="str">
        <f t="shared" si="4"/>
        <v>24.147</v>
      </c>
      <c r="T72" s="83"/>
    </row>
    <row r="73" ht="19.5" customHeight="1">
      <c r="A73" s="127" t="s">
        <v>16724</v>
      </c>
      <c r="B73" s="75">
        <v>4.3809263E7</v>
      </c>
      <c r="C73" s="75">
        <v>4.7826964E7</v>
      </c>
      <c r="D73" s="75">
        <v>5.141914E7</v>
      </c>
      <c r="E73" s="259">
        <v>2.7352903E7</v>
      </c>
      <c r="F73" s="240">
        <v>2.9377171E7</v>
      </c>
      <c r="G73" s="75">
        <v>6.0E7</v>
      </c>
      <c r="H73" s="75">
        <v>6.123E7</v>
      </c>
      <c r="I73" s="75">
        <v>6.123E7</v>
      </c>
      <c r="J73" s="75"/>
      <c r="K73" s="75">
        <v>1230000.0</v>
      </c>
      <c r="L73" s="75"/>
      <c r="M73" s="75"/>
      <c r="N73" s="83"/>
      <c r="O73" s="269" t="str">
        <f t="shared" ref="O73:Q73" si="71">IF(ISBLANK(B73),"",B73/10000000)</f>
        <v>4.381</v>
      </c>
      <c r="P73" s="269" t="str">
        <f t="shared" si="71"/>
        <v>4.783</v>
      </c>
      <c r="Q73" s="269" t="str">
        <f t="shared" si="71"/>
        <v>5.142</v>
      </c>
      <c r="R73" s="269" t="str">
        <f t="shared" si="3"/>
        <v>6.000</v>
      </c>
      <c r="S73" s="269" t="str">
        <f t="shared" si="4"/>
        <v>6.123</v>
      </c>
      <c r="T73" s="83"/>
    </row>
    <row r="74" ht="34.5" customHeight="1">
      <c r="A74" s="127" t="s">
        <v>16755</v>
      </c>
      <c r="B74" s="75">
        <v>1.20406236E8</v>
      </c>
      <c r="C74" s="75">
        <v>1.28400732E8</v>
      </c>
      <c r="D74" s="75">
        <v>1.38442028E8</v>
      </c>
      <c r="E74" s="259">
        <v>7.2716642E7</v>
      </c>
      <c r="F74" s="240">
        <v>7.7489617E7</v>
      </c>
      <c r="G74" s="75">
        <v>1.55E8</v>
      </c>
      <c r="H74" s="75">
        <v>1.63515E8</v>
      </c>
      <c r="I74" s="75">
        <v>1.63515E8</v>
      </c>
      <c r="J74" s="75"/>
      <c r="K74" s="75">
        <v>8515000.0</v>
      </c>
      <c r="L74" s="75"/>
      <c r="M74" s="75"/>
      <c r="N74" s="83"/>
      <c r="O74" s="269" t="str">
        <f t="shared" ref="O74:Q74" si="72">IF(ISBLANK(B74),"",B74/10000000)</f>
        <v>12.041</v>
      </c>
      <c r="P74" s="269" t="str">
        <f t="shared" si="72"/>
        <v>12.840</v>
      </c>
      <c r="Q74" s="269" t="str">
        <f t="shared" si="72"/>
        <v>13.844</v>
      </c>
      <c r="R74" s="269" t="str">
        <f t="shared" si="3"/>
        <v>15.500</v>
      </c>
      <c r="S74" s="269" t="str">
        <f t="shared" si="4"/>
        <v>16.352</v>
      </c>
      <c r="T74" s="83"/>
    </row>
    <row r="75" ht="19.5" customHeight="1">
      <c r="A75" s="127"/>
      <c r="B75" s="75"/>
      <c r="C75" s="75"/>
      <c r="D75" s="75"/>
      <c r="E75" s="259"/>
      <c r="F75" s="240"/>
      <c r="G75" s="75"/>
      <c r="H75" s="75"/>
      <c r="I75" s="75"/>
      <c r="J75" s="75"/>
      <c r="K75" s="75"/>
      <c r="L75" s="75"/>
      <c r="M75" s="75"/>
      <c r="N75" s="83"/>
      <c r="O75" s="269" t="str">
        <f t="shared" ref="O75:Q75" si="73">IF(ISBLANK(B75),"",B75/10000000)</f>
        <v/>
      </c>
      <c r="P75" s="269" t="str">
        <f t="shared" si="73"/>
        <v/>
      </c>
      <c r="Q75" s="269" t="str">
        <f t="shared" si="73"/>
        <v/>
      </c>
      <c r="R75" s="269" t="str">
        <f t="shared" si="3"/>
        <v/>
      </c>
      <c r="S75" s="269" t="str">
        <f t="shared" si="4"/>
        <v/>
      </c>
      <c r="T75" s="83"/>
    </row>
    <row r="76" ht="19.5" customHeight="1">
      <c r="A76" s="146" t="s">
        <v>16236</v>
      </c>
      <c r="B76" s="75">
        <v>1.559342758E9</v>
      </c>
      <c r="C76" s="75">
        <v>1.816240299E9</v>
      </c>
      <c r="D76" s="75">
        <v>2.022392673E9</v>
      </c>
      <c r="E76" s="259">
        <v>1.143626986E9</v>
      </c>
      <c r="F76" s="240">
        <v>1.028591205E9</v>
      </c>
      <c r="G76" s="75">
        <v>2.19706125E9</v>
      </c>
      <c r="H76" s="75">
        <v>2.503617625E9</v>
      </c>
      <c r="I76" s="75">
        <v>2.6215301E9</v>
      </c>
      <c r="J76" s="75"/>
      <c r="K76" s="75">
        <v>4.848041E8</v>
      </c>
      <c r="L76" s="75">
        <v>6.033525E7</v>
      </c>
      <c r="M76" s="75"/>
      <c r="N76" s="83"/>
      <c r="O76" s="269" t="str">
        <f t="shared" ref="O76:Q76" si="74">IF(ISBLANK(B76),"",B76/10000000)</f>
        <v>155.934</v>
      </c>
      <c r="P76" s="269" t="str">
        <f t="shared" si="74"/>
        <v>181.624</v>
      </c>
      <c r="Q76" s="269" t="str">
        <f t="shared" si="74"/>
        <v>202.239</v>
      </c>
      <c r="R76" s="269" t="str">
        <f t="shared" si="3"/>
        <v>219.706</v>
      </c>
      <c r="S76" s="269" t="str">
        <f t="shared" si="4"/>
        <v>262.153</v>
      </c>
      <c r="T76" s="83"/>
    </row>
    <row r="77" ht="19.5" customHeight="1">
      <c r="A77" s="127"/>
      <c r="B77" s="75"/>
      <c r="C77" s="75"/>
      <c r="D77" s="75"/>
      <c r="E77" s="259"/>
      <c r="F77" s="240"/>
      <c r="G77" s="75"/>
      <c r="H77" s="75"/>
      <c r="I77" s="75"/>
      <c r="J77" s="75"/>
      <c r="K77" s="75"/>
      <c r="L77" s="75"/>
      <c r="M77" s="75"/>
      <c r="N77" s="83"/>
      <c r="O77" s="269" t="str">
        <f t="shared" ref="O77:Q77" si="75">IF(ISBLANK(B77),"",B77/10000000)</f>
        <v/>
      </c>
      <c r="P77" s="269" t="str">
        <f t="shared" si="75"/>
        <v/>
      </c>
      <c r="Q77" s="269" t="str">
        <f t="shared" si="75"/>
        <v/>
      </c>
      <c r="R77" s="269" t="str">
        <f t="shared" si="3"/>
        <v/>
      </c>
      <c r="S77" s="269" t="str">
        <f t="shared" si="4"/>
        <v/>
      </c>
      <c r="T77" s="83"/>
    </row>
    <row r="78" ht="19.5" customHeight="1">
      <c r="A78" s="127" t="s">
        <v>420</v>
      </c>
      <c r="B78" s="75"/>
      <c r="C78" s="75"/>
      <c r="D78" s="75"/>
      <c r="E78" s="259"/>
      <c r="F78" s="240"/>
      <c r="G78" s="75"/>
      <c r="H78" s="75"/>
      <c r="I78" s="75"/>
      <c r="J78" s="75"/>
      <c r="K78" s="75"/>
      <c r="L78" s="75"/>
      <c r="M78" s="75"/>
      <c r="N78" s="83"/>
      <c r="O78" s="269" t="str">
        <f t="shared" ref="O78:Q78" si="76">IF(ISBLANK(B78),"",B78/10000000)</f>
        <v/>
      </c>
      <c r="P78" s="269" t="str">
        <f t="shared" si="76"/>
        <v/>
      </c>
      <c r="Q78" s="269" t="str">
        <f t="shared" si="76"/>
        <v/>
      </c>
      <c r="R78" s="269" t="str">
        <f t="shared" si="3"/>
        <v/>
      </c>
      <c r="S78" s="269" t="str">
        <f t="shared" si="4"/>
        <v/>
      </c>
      <c r="T78" s="83"/>
    </row>
    <row r="79" ht="19.5" customHeight="1">
      <c r="A79" s="127" t="s">
        <v>16848</v>
      </c>
      <c r="B79" s="75">
        <v>1.02552935E8</v>
      </c>
      <c r="C79" s="75">
        <v>1.08694777E8</v>
      </c>
      <c r="D79" s="75">
        <v>1.1672832E8</v>
      </c>
      <c r="E79" s="259">
        <v>5.8468082E7</v>
      </c>
      <c r="F79" s="240">
        <v>6.3067756E7</v>
      </c>
      <c r="G79" s="75">
        <v>1.27275E8</v>
      </c>
      <c r="H79" s="75">
        <v>1.335E8</v>
      </c>
      <c r="I79" s="75">
        <v>1.332E8</v>
      </c>
      <c r="J79" s="75"/>
      <c r="K79" s="75">
        <v>5925000.0</v>
      </c>
      <c r="L79" s="75"/>
      <c r="M79" s="75"/>
      <c r="N79" s="83"/>
      <c r="O79" s="269" t="str">
        <f t="shared" ref="O79:Q79" si="77">IF(ISBLANK(B79),"",B79/10000000)</f>
        <v>10.255</v>
      </c>
      <c r="P79" s="269" t="str">
        <f t="shared" si="77"/>
        <v>10.869</v>
      </c>
      <c r="Q79" s="269" t="str">
        <f t="shared" si="77"/>
        <v>11.673</v>
      </c>
      <c r="R79" s="269" t="str">
        <f t="shared" si="3"/>
        <v>12.728</v>
      </c>
      <c r="S79" s="269" t="str">
        <f t="shared" si="4"/>
        <v>13.320</v>
      </c>
      <c r="T79" s="83"/>
    </row>
    <row r="80" ht="19.5" customHeight="1">
      <c r="A80" s="127" t="s">
        <v>16881</v>
      </c>
      <c r="B80" s="75">
        <v>6.0947178E7</v>
      </c>
      <c r="C80" s="75">
        <v>3.75818447E8</v>
      </c>
      <c r="D80" s="75">
        <v>2.60306089E8</v>
      </c>
      <c r="E80" s="259">
        <v>2.28468771E8</v>
      </c>
      <c r="F80" s="240">
        <v>3.6336574E7</v>
      </c>
      <c r="G80" s="75">
        <v>2.9545E8</v>
      </c>
      <c r="H80" s="75">
        <v>3.9479E8</v>
      </c>
      <c r="I80" s="75">
        <v>3.56515E8</v>
      </c>
      <c r="J80" s="75"/>
      <c r="K80" s="75">
        <v>6.1065E7</v>
      </c>
      <c r="L80" s="75"/>
      <c r="M80" s="75"/>
      <c r="N80" s="83"/>
      <c r="O80" s="269" t="str">
        <f t="shared" ref="O80:Q80" si="78">IF(ISBLANK(B80),"",B80/10000000)</f>
        <v>6.095</v>
      </c>
      <c r="P80" s="269" t="str">
        <f t="shared" si="78"/>
        <v>37.582</v>
      </c>
      <c r="Q80" s="269" t="str">
        <f t="shared" si="78"/>
        <v>26.031</v>
      </c>
      <c r="R80" s="269" t="str">
        <f t="shared" si="3"/>
        <v>29.545</v>
      </c>
      <c r="S80" s="269" t="str">
        <f t="shared" si="4"/>
        <v>35.652</v>
      </c>
      <c r="T80" s="83"/>
    </row>
    <row r="81" ht="19.5" customHeight="1">
      <c r="A81" s="127" t="s">
        <v>16910</v>
      </c>
      <c r="B81" s="75">
        <v>2.17198149E8</v>
      </c>
      <c r="C81" s="75">
        <v>2.67690669E8</v>
      </c>
      <c r="D81" s="75">
        <v>4.54099693E8</v>
      </c>
      <c r="E81" s="259">
        <v>4.1415806E8</v>
      </c>
      <c r="F81" s="240">
        <v>4.4171076E7</v>
      </c>
      <c r="G81" s="75">
        <v>3.968225E8</v>
      </c>
      <c r="H81" s="75">
        <v>8.190325E8</v>
      </c>
      <c r="I81" s="75">
        <v>6.49626E8</v>
      </c>
      <c r="J81" s="75"/>
      <c r="K81" s="75">
        <v>2.528035E8</v>
      </c>
      <c r="L81" s="75"/>
      <c r="M81" s="75"/>
      <c r="N81" s="83"/>
      <c r="O81" s="269" t="str">
        <f t="shared" ref="O81:Q81" si="79">IF(ISBLANK(B81),"",B81/10000000)</f>
        <v>21.720</v>
      </c>
      <c r="P81" s="269" t="str">
        <f t="shared" si="79"/>
        <v>26.769</v>
      </c>
      <c r="Q81" s="269" t="str">
        <f t="shared" si="79"/>
        <v>45.410</v>
      </c>
      <c r="R81" s="269" t="str">
        <f t="shared" si="3"/>
        <v>39.682</v>
      </c>
      <c r="S81" s="269" t="str">
        <f t="shared" si="4"/>
        <v>64.963</v>
      </c>
      <c r="T81" s="83"/>
    </row>
    <row r="82" ht="19.5" customHeight="1">
      <c r="A82" s="127" t="s">
        <v>16944</v>
      </c>
      <c r="B82" s="75">
        <v>1.38662959E8</v>
      </c>
      <c r="C82" s="75">
        <v>1.54573751E8</v>
      </c>
      <c r="D82" s="75">
        <v>1.92448586E8</v>
      </c>
      <c r="E82" s="259">
        <v>1.71298726E8</v>
      </c>
      <c r="F82" s="240">
        <v>1.6979398E7</v>
      </c>
      <c r="G82" s="75">
        <v>2.35917925E8</v>
      </c>
      <c r="H82" s="75">
        <v>2.563059E8</v>
      </c>
      <c r="I82" s="75">
        <v>2.0504472E8</v>
      </c>
      <c r="J82" s="75"/>
      <c r="K82" s="75"/>
      <c r="L82" s="75">
        <v>3.0873205E7</v>
      </c>
      <c r="M82" s="75"/>
      <c r="N82" s="83"/>
      <c r="O82" s="269" t="str">
        <f t="shared" ref="O82:Q82" si="80">IF(ISBLANK(B82),"",B82/10000000)</f>
        <v>13.866</v>
      </c>
      <c r="P82" s="269" t="str">
        <f t="shared" si="80"/>
        <v>15.457</v>
      </c>
      <c r="Q82" s="269" t="str">
        <f t="shared" si="80"/>
        <v>19.245</v>
      </c>
      <c r="R82" s="269" t="str">
        <f t="shared" si="3"/>
        <v>23.592</v>
      </c>
      <c r="S82" s="269" t="str">
        <f t="shared" si="4"/>
        <v>20.504</v>
      </c>
      <c r="T82" s="83"/>
    </row>
    <row r="83" ht="19.5" customHeight="1">
      <c r="A83" s="127" t="s">
        <v>16979</v>
      </c>
      <c r="B83" s="75">
        <v>3.26153488E8</v>
      </c>
      <c r="C83" s="75">
        <v>4.03681154E8</v>
      </c>
      <c r="D83" s="75">
        <v>4.20181436E8</v>
      </c>
      <c r="E83" s="259">
        <v>2.47860128E8</v>
      </c>
      <c r="F83" s="240">
        <v>2.20171853E8</v>
      </c>
      <c r="G83" s="75">
        <v>4.37855E8</v>
      </c>
      <c r="H83" s="75">
        <v>4.852E8</v>
      </c>
      <c r="I83" s="75">
        <v>3.9836E8</v>
      </c>
      <c r="J83" s="75"/>
      <c r="K83" s="75"/>
      <c r="L83" s="75">
        <v>3.9495E7</v>
      </c>
      <c r="M83" s="75"/>
      <c r="N83" s="83"/>
      <c r="O83" s="269" t="str">
        <f t="shared" ref="O83:Q83" si="81">IF(ISBLANK(B83),"",B83/10000000)</f>
        <v>32.615</v>
      </c>
      <c r="P83" s="269" t="str">
        <f t="shared" si="81"/>
        <v>40.368</v>
      </c>
      <c r="Q83" s="269" t="str">
        <f t="shared" si="81"/>
        <v>42.018</v>
      </c>
      <c r="R83" s="269" t="str">
        <f t="shared" si="3"/>
        <v>43.786</v>
      </c>
      <c r="S83" s="269" t="str">
        <f t="shared" si="4"/>
        <v>39.836</v>
      </c>
      <c r="T83" s="83"/>
    </row>
    <row r="84" ht="19.5" customHeight="1">
      <c r="A84" s="127" t="s">
        <v>17019</v>
      </c>
      <c r="B84" s="75">
        <v>9.4781586E7</v>
      </c>
      <c r="C84" s="75">
        <v>2.12579473E8</v>
      </c>
      <c r="D84" s="75">
        <v>2.19818805E8</v>
      </c>
      <c r="E84" s="259">
        <v>1.76930786E8</v>
      </c>
      <c r="F84" s="240">
        <v>5.1103184E7</v>
      </c>
      <c r="G84" s="75">
        <v>2.31966E8</v>
      </c>
      <c r="H84" s="75">
        <v>2.723925E8</v>
      </c>
      <c r="I84" s="75">
        <v>2.45763E8</v>
      </c>
      <c r="J84" s="75"/>
      <c r="K84" s="75">
        <v>1.3797E7</v>
      </c>
      <c r="L84" s="75"/>
      <c r="M84" s="75"/>
      <c r="N84" s="83"/>
      <c r="O84" s="269" t="str">
        <f t="shared" ref="O84:Q84" si="82">IF(ISBLANK(B84),"",B84/10000000)</f>
        <v>9.478</v>
      </c>
      <c r="P84" s="269" t="str">
        <f t="shared" si="82"/>
        <v>21.258</v>
      </c>
      <c r="Q84" s="269" t="str">
        <f t="shared" si="82"/>
        <v>21.982</v>
      </c>
      <c r="R84" s="269" t="str">
        <f t="shared" si="3"/>
        <v>23.197</v>
      </c>
      <c r="S84" s="269" t="str">
        <f t="shared" si="4"/>
        <v>24.576</v>
      </c>
      <c r="T84" s="83"/>
    </row>
    <row r="85" ht="19.5" customHeight="1">
      <c r="A85" s="127" t="s">
        <v>17058</v>
      </c>
      <c r="B85" s="75">
        <v>465023.0</v>
      </c>
      <c r="C85" s="75">
        <v>493012.0</v>
      </c>
      <c r="D85" s="75">
        <v>2999586.0</v>
      </c>
      <c r="E85" s="259">
        <v>2548112.0</v>
      </c>
      <c r="F85" s="240">
        <v>92973.0</v>
      </c>
      <c r="G85" s="75">
        <v>4675000.0</v>
      </c>
      <c r="H85" s="75">
        <v>4750000.0</v>
      </c>
      <c r="I85" s="75">
        <v>3800000.0</v>
      </c>
      <c r="J85" s="75"/>
      <c r="K85" s="75"/>
      <c r="L85" s="75">
        <v>875000.0</v>
      </c>
      <c r="M85" s="75"/>
      <c r="N85" s="83"/>
      <c r="O85" s="269" t="str">
        <f t="shared" ref="O85:Q85" si="83">IF(ISBLANK(B85),"",B85/10000000)</f>
        <v>0.047</v>
      </c>
      <c r="P85" s="269" t="str">
        <f t="shared" si="83"/>
        <v>0.049</v>
      </c>
      <c r="Q85" s="269" t="str">
        <f t="shared" si="83"/>
        <v>0.300</v>
      </c>
      <c r="R85" s="269" t="str">
        <f t="shared" si="3"/>
        <v>0.468</v>
      </c>
      <c r="S85" s="269" t="str">
        <f t="shared" si="4"/>
        <v>0.380</v>
      </c>
      <c r="T85" s="83"/>
    </row>
    <row r="86" ht="29.25" customHeight="1">
      <c r="A86" s="127" t="s">
        <v>17095</v>
      </c>
      <c r="B86" s="75">
        <v>389789.0</v>
      </c>
      <c r="C86" s="75">
        <v>31596.0</v>
      </c>
      <c r="D86" s="75">
        <v>161380.0</v>
      </c>
      <c r="E86" s="259">
        <v>32384.0</v>
      </c>
      <c r="F86" s="240">
        <v>31808.0</v>
      </c>
      <c r="G86" s="75">
        <v>425000.0</v>
      </c>
      <c r="H86" s="75">
        <v>500000.0</v>
      </c>
      <c r="I86" s="75">
        <v>400000.0</v>
      </c>
      <c r="J86" s="75"/>
      <c r="K86" s="75"/>
      <c r="L86" s="75">
        <v>25000.0</v>
      </c>
      <c r="M86" s="75"/>
      <c r="N86" s="83"/>
      <c r="O86" s="269" t="str">
        <f t="shared" ref="O86:Q86" si="84">IF(ISBLANK(B86),"",B86/10000000)</f>
        <v>0.039</v>
      </c>
      <c r="P86" s="269" t="str">
        <f t="shared" si="84"/>
        <v>0.003</v>
      </c>
      <c r="Q86" s="269" t="str">
        <f t="shared" si="84"/>
        <v>0.016</v>
      </c>
      <c r="R86" s="269" t="str">
        <f t="shared" si="3"/>
        <v>0.043</v>
      </c>
      <c r="S86" s="269" t="str">
        <f t="shared" si="4"/>
        <v>0.040</v>
      </c>
      <c r="T86" s="83"/>
    </row>
    <row r="87" ht="19.5" customHeight="1">
      <c r="A87" s="127" t="s">
        <v>453</v>
      </c>
      <c r="B87" s="75"/>
      <c r="C87" s="75"/>
      <c r="D87" s="75">
        <v>1929959.0</v>
      </c>
      <c r="E87" s="259">
        <v>1304460.0</v>
      </c>
      <c r="F87" s="240">
        <v>158381.0</v>
      </c>
      <c r="G87" s="75">
        <v>4250000.0</v>
      </c>
      <c r="H87" s="75">
        <v>4350000.0</v>
      </c>
      <c r="I87" s="75">
        <v>3480000.0</v>
      </c>
      <c r="J87" s="75"/>
      <c r="K87" s="75"/>
      <c r="L87" s="75">
        <v>770000.0</v>
      </c>
      <c r="M87" s="75"/>
      <c r="N87" s="83"/>
      <c r="O87" s="269" t="str">
        <f t="shared" ref="O87:Q87" si="85">IF(ISBLANK(B87),"",B87/10000000)</f>
        <v/>
      </c>
      <c r="P87" s="269" t="str">
        <f t="shared" si="85"/>
        <v/>
      </c>
      <c r="Q87" s="269" t="str">
        <f t="shared" si="85"/>
        <v>0.193</v>
      </c>
      <c r="R87" s="269" t="str">
        <f t="shared" si="3"/>
        <v>0.425</v>
      </c>
      <c r="S87" s="269" t="str">
        <f t="shared" si="4"/>
        <v>0.348</v>
      </c>
      <c r="T87" s="83"/>
    </row>
    <row r="88" ht="19.5" customHeight="1">
      <c r="A88" s="127"/>
      <c r="B88" s="75"/>
      <c r="C88" s="75"/>
      <c r="D88" s="75"/>
      <c r="E88" s="259"/>
      <c r="F88" s="240"/>
      <c r="G88" s="75"/>
      <c r="H88" s="75"/>
      <c r="I88" s="75"/>
      <c r="J88" s="75"/>
      <c r="K88" s="75"/>
      <c r="L88" s="75"/>
      <c r="M88" s="75"/>
      <c r="N88" s="83"/>
      <c r="O88" s="269" t="str">
        <f t="shared" ref="O88:Q88" si="86">IF(ISBLANK(B88),"",B88/10000000)</f>
        <v/>
      </c>
      <c r="P88" s="269" t="str">
        <f t="shared" si="86"/>
        <v/>
      </c>
      <c r="Q88" s="269" t="str">
        <f t="shared" si="86"/>
        <v/>
      </c>
      <c r="R88" s="269" t="str">
        <f t="shared" si="3"/>
        <v/>
      </c>
      <c r="S88" s="269" t="str">
        <f t="shared" si="4"/>
        <v/>
      </c>
      <c r="T88" s="83"/>
    </row>
    <row r="89" ht="19.5" customHeight="1">
      <c r="A89" s="146" t="s">
        <v>16236</v>
      </c>
      <c r="B89" s="75">
        <v>9.41151107E8</v>
      </c>
      <c r="C89" s="75">
        <v>1.523562879E9</v>
      </c>
      <c r="D89" s="75">
        <v>1.668673854E9</v>
      </c>
      <c r="E89" s="259">
        <v>1.301069509E9</v>
      </c>
      <c r="F89" s="240">
        <v>4.32113002E8</v>
      </c>
      <c r="G89" s="75">
        <v>1.734636425E9</v>
      </c>
      <c r="H89" s="75">
        <v>2.3708209E9</v>
      </c>
      <c r="I89" s="75">
        <v>1.99618872E9</v>
      </c>
      <c r="J89" s="75"/>
      <c r="K89" s="75">
        <v>3.335905E8</v>
      </c>
      <c r="L89" s="75">
        <v>7.2038205E7</v>
      </c>
      <c r="M89" s="75"/>
      <c r="N89" s="83"/>
      <c r="O89" s="269" t="str">
        <f t="shared" ref="O89:Q89" si="87">IF(ISBLANK(B89),"",B89/10000000)</f>
        <v>94.115</v>
      </c>
      <c r="P89" s="269" t="str">
        <f t="shared" si="87"/>
        <v>152.356</v>
      </c>
      <c r="Q89" s="269" t="str">
        <f t="shared" si="87"/>
        <v>166.867</v>
      </c>
      <c r="R89" s="269" t="str">
        <f t="shared" si="3"/>
        <v>173.464</v>
      </c>
      <c r="S89" s="269" t="str">
        <f t="shared" si="4"/>
        <v>199.619</v>
      </c>
      <c r="T89" s="83"/>
    </row>
    <row r="90" ht="19.5" customHeight="1">
      <c r="A90" s="127"/>
      <c r="B90" s="75"/>
      <c r="C90" s="75"/>
      <c r="D90" s="75"/>
      <c r="E90" s="259"/>
      <c r="F90" s="240"/>
      <c r="G90" s="75"/>
      <c r="H90" s="75"/>
      <c r="I90" s="75"/>
      <c r="J90" s="75"/>
      <c r="K90" s="75"/>
      <c r="L90" s="75"/>
      <c r="M90" s="75"/>
      <c r="N90" s="83"/>
      <c r="O90" s="269" t="str">
        <f t="shared" ref="O90:Q90" si="88">IF(ISBLANK(B90),"",B90/10000000)</f>
        <v/>
      </c>
      <c r="P90" s="269" t="str">
        <f t="shared" si="88"/>
        <v/>
      </c>
      <c r="Q90" s="269" t="str">
        <f t="shared" si="88"/>
        <v/>
      </c>
      <c r="R90" s="269" t="str">
        <f t="shared" si="3"/>
        <v/>
      </c>
      <c r="S90" s="269" t="str">
        <f t="shared" si="4"/>
        <v/>
      </c>
      <c r="T90" s="83"/>
    </row>
    <row r="91" ht="19.5" customHeight="1">
      <c r="A91" s="127" t="s">
        <v>456</v>
      </c>
      <c r="B91" s="75"/>
      <c r="C91" s="75"/>
      <c r="D91" s="75"/>
      <c r="E91" s="259"/>
      <c r="F91" s="240"/>
      <c r="G91" s="75"/>
      <c r="H91" s="75"/>
      <c r="I91" s="75"/>
      <c r="J91" s="75"/>
      <c r="K91" s="75"/>
      <c r="L91" s="75"/>
      <c r="M91" s="75"/>
      <c r="N91" s="83"/>
      <c r="O91" s="269" t="str">
        <f t="shared" ref="O91:Q91" si="89">IF(ISBLANK(B91),"",B91/10000000)</f>
        <v/>
      </c>
      <c r="P91" s="269" t="str">
        <f t="shared" si="89"/>
        <v/>
      </c>
      <c r="Q91" s="269" t="str">
        <f t="shared" si="89"/>
        <v/>
      </c>
      <c r="R91" s="269" t="str">
        <f t="shared" si="3"/>
        <v/>
      </c>
      <c r="S91" s="269" t="str">
        <f t="shared" si="4"/>
        <v/>
      </c>
      <c r="T91" s="83"/>
    </row>
    <row r="92" ht="19.5" customHeight="1">
      <c r="A92" s="127" t="s">
        <v>17273</v>
      </c>
      <c r="B92" s="75">
        <v>1.79743357E8</v>
      </c>
      <c r="C92" s="75">
        <v>2.41813055E8</v>
      </c>
      <c r="D92" s="75">
        <v>3.04184052E8</v>
      </c>
      <c r="E92" s="259">
        <v>1.48427402E8</v>
      </c>
      <c r="F92" s="240">
        <v>8.0490536E7</v>
      </c>
      <c r="G92" s="75">
        <v>2.671635E8</v>
      </c>
      <c r="H92" s="75">
        <v>2.97295E8</v>
      </c>
      <c r="I92" s="75">
        <v>2.37836E8</v>
      </c>
      <c r="J92" s="75"/>
      <c r="K92" s="75"/>
      <c r="L92" s="75">
        <v>2.93275E7</v>
      </c>
      <c r="M92" s="75"/>
      <c r="N92" s="83"/>
      <c r="O92" s="269" t="str">
        <f t="shared" ref="O92:Q92" si="90">IF(ISBLANK(B92),"",B92/10000000)</f>
        <v>17.974</v>
      </c>
      <c r="P92" s="269" t="str">
        <f t="shared" si="90"/>
        <v>24.181</v>
      </c>
      <c r="Q92" s="269" t="str">
        <f t="shared" si="90"/>
        <v>30.418</v>
      </c>
      <c r="R92" s="269" t="str">
        <f t="shared" si="3"/>
        <v>26.716</v>
      </c>
      <c r="S92" s="269" t="str">
        <f t="shared" si="4"/>
        <v>23.784</v>
      </c>
      <c r="T92" s="83"/>
    </row>
    <row r="93" ht="19.5" customHeight="1">
      <c r="A93" s="127" t="s">
        <v>17314</v>
      </c>
      <c r="B93" s="75">
        <v>1.496616E7</v>
      </c>
      <c r="C93" s="75">
        <v>1.1937351E7</v>
      </c>
      <c r="D93" s="75">
        <v>1.2966235E7</v>
      </c>
      <c r="E93" s="259">
        <v>7189361.0</v>
      </c>
      <c r="F93" s="240">
        <v>6087857.0</v>
      </c>
      <c r="G93" s="75">
        <v>1.448525E7</v>
      </c>
      <c r="H93" s="75">
        <v>1.433775E7</v>
      </c>
      <c r="I93" s="75">
        <v>1.33702E7</v>
      </c>
      <c r="J93" s="75"/>
      <c r="K93" s="75"/>
      <c r="L93" s="75">
        <v>1115050.0</v>
      </c>
      <c r="M93" s="75"/>
      <c r="N93" s="83"/>
      <c r="O93" s="269" t="str">
        <f t="shared" ref="O93:Q93" si="91">IF(ISBLANK(B93),"",B93/10000000)</f>
        <v>1.497</v>
      </c>
      <c r="P93" s="269" t="str">
        <f t="shared" si="91"/>
        <v>1.194</v>
      </c>
      <c r="Q93" s="269" t="str">
        <f t="shared" si="91"/>
        <v>1.297</v>
      </c>
      <c r="R93" s="269" t="str">
        <f t="shared" si="3"/>
        <v>1.449</v>
      </c>
      <c r="S93" s="269" t="str">
        <f t="shared" si="4"/>
        <v>1.337</v>
      </c>
      <c r="T93" s="83"/>
    </row>
    <row r="94" ht="19.5" customHeight="1">
      <c r="A94" s="127" t="s">
        <v>17361</v>
      </c>
      <c r="B94" s="75">
        <v>2.54535664E8</v>
      </c>
      <c r="C94" s="75">
        <v>3.41877909E8</v>
      </c>
      <c r="D94" s="75">
        <v>3.97236671E8</v>
      </c>
      <c r="E94" s="259">
        <v>2.15043804E8</v>
      </c>
      <c r="F94" s="240">
        <v>1.97707828E8</v>
      </c>
      <c r="G94" s="75">
        <v>3.65317E8</v>
      </c>
      <c r="H94" s="75">
        <v>3.758635E8</v>
      </c>
      <c r="I94" s="75">
        <v>3.792908E8</v>
      </c>
      <c r="J94" s="75"/>
      <c r="K94" s="75">
        <v>1.39738E7</v>
      </c>
      <c r="L94" s="75"/>
      <c r="M94" s="75"/>
      <c r="N94" s="83"/>
      <c r="O94" s="269" t="str">
        <f t="shared" ref="O94:Q94" si="92">IF(ISBLANK(B94),"",B94/10000000)</f>
        <v>25.454</v>
      </c>
      <c r="P94" s="269" t="str">
        <f t="shared" si="92"/>
        <v>34.188</v>
      </c>
      <c r="Q94" s="269" t="str">
        <f t="shared" si="92"/>
        <v>39.724</v>
      </c>
      <c r="R94" s="269" t="str">
        <f t="shared" si="3"/>
        <v>36.532</v>
      </c>
      <c r="S94" s="269" t="str">
        <f t="shared" si="4"/>
        <v>37.929</v>
      </c>
      <c r="T94" s="83"/>
    </row>
    <row r="95" ht="19.5" customHeight="1">
      <c r="A95" s="127"/>
      <c r="B95" s="75"/>
      <c r="C95" s="75"/>
      <c r="D95" s="75"/>
      <c r="E95" s="259"/>
      <c r="F95" s="240"/>
      <c r="G95" s="75"/>
      <c r="H95" s="75"/>
      <c r="I95" s="75"/>
      <c r="J95" s="75"/>
      <c r="K95" s="75"/>
      <c r="L95" s="75"/>
      <c r="M95" s="75"/>
      <c r="N95" s="83"/>
      <c r="O95" s="269" t="str">
        <f t="shared" ref="O95:Q95" si="93">IF(ISBLANK(B95),"",B95/10000000)</f>
        <v/>
      </c>
      <c r="P95" s="269" t="str">
        <f t="shared" si="93"/>
        <v/>
      </c>
      <c r="Q95" s="269" t="str">
        <f t="shared" si="93"/>
        <v/>
      </c>
      <c r="R95" s="269" t="str">
        <f t="shared" si="3"/>
        <v/>
      </c>
      <c r="S95" s="269" t="str">
        <f t="shared" si="4"/>
        <v/>
      </c>
      <c r="T95" s="83"/>
    </row>
    <row r="96" ht="19.5" customHeight="1">
      <c r="A96" s="435" t="s">
        <v>16236</v>
      </c>
      <c r="B96" s="236">
        <v>4.49245181E8</v>
      </c>
      <c r="C96" s="236">
        <v>5.95628315E8</v>
      </c>
      <c r="D96" s="236">
        <v>7.14386958E8</v>
      </c>
      <c r="E96" s="436">
        <v>3.70660567E8</v>
      </c>
      <c r="F96" s="437">
        <v>2.8428622E8</v>
      </c>
      <c r="G96" s="236">
        <v>6.4696575E8</v>
      </c>
      <c r="H96" s="236">
        <v>6.8749625E8</v>
      </c>
      <c r="I96" s="236">
        <v>6.30497E8</v>
      </c>
      <c r="J96" s="236"/>
      <c r="K96" s="236">
        <v>1.39738E7</v>
      </c>
      <c r="L96" s="236">
        <v>3.044255E7</v>
      </c>
      <c r="M96" s="236"/>
      <c r="N96" s="154"/>
      <c r="O96" s="269" t="str">
        <f t="shared" ref="O96:Q96" si="94">IF(ISBLANK(B96),"",B96/10000000)</f>
        <v>44.925</v>
      </c>
      <c r="P96" s="269" t="str">
        <f t="shared" si="94"/>
        <v>59.563</v>
      </c>
      <c r="Q96" s="269" t="str">
        <f t="shared" si="94"/>
        <v>71.439</v>
      </c>
      <c r="R96" s="269" t="str">
        <f t="shared" si="3"/>
        <v>64.697</v>
      </c>
      <c r="S96" s="269" t="str">
        <f t="shared" si="4"/>
        <v>63.050</v>
      </c>
      <c r="T96" s="154"/>
    </row>
    <row r="97" ht="19.5" customHeight="1">
      <c r="A97" s="254"/>
      <c r="B97" s="232"/>
      <c r="C97" s="232"/>
      <c r="D97" s="232"/>
      <c r="E97" s="434"/>
      <c r="F97" s="438"/>
      <c r="G97" s="232"/>
      <c r="H97" s="232"/>
      <c r="I97" s="232"/>
      <c r="J97" s="232"/>
      <c r="K97" s="232"/>
      <c r="L97" s="232"/>
      <c r="M97" s="232"/>
      <c r="N97" s="83"/>
      <c r="O97" s="269" t="str">
        <f t="shared" ref="O97:Q97" si="95">IF(ISBLANK(B97),"",B97/10000000)</f>
        <v/>
      </c>
      <c r="P97" s="269" t="str">
        <f t="shared" si="95"/>
        <v/>
      </c>
      <c r="Q97" s="269" t="str">
        <f t="shared" si="95"/>
        <v/>
      </c>
      <c r="R97" s="269" t="str">
        <f t="shared" si="3"/>
        <v/>
      </c>
      <c r="S97" s="269" t="str">
        <f t="shared" si="4"/>
        <v/>
      </c>
      <c r="T97" s="83"/>
    </row>
    <row r="98" ht="19.5" customHeight="1">
      <c r="A98" s="127" t="s">
        <v>458</v>
      </c>
      <c r="B98" s="75"/>
      <c r="C98" s="75"/>
      <c r="D98" s="75"/>
      <c r="E98" s="259"/>
      <c r="F98" s="240"/>
      <c r="G98" s="75"/>
      <c r="H98" s="75"/>
      <c r="I98" s="75"/>
      <c r="J98" s="75"/>
      <c r="K98" s="75"/>
      <c r="L98" s="75"/>
      <c r="M98" s="75"/>
      <c r="N98" s="83"/>
      <c r="O98" s="269" t="str">
        <f t="shared" ref="O98:Q98" si="96">IF(ISBLANK(B98),"",B98/10000000)</f>
        <v/>
      </c>
      <c r="P98" s="269" t="str">
        <f t="shared" si="96"/>
        <v/>
      </c>
      <c r="Q98" s="269" t="str">
        <f t="shared" si="96"/>
        <v/>
      </c>
      <c r="R98" s="269" t="str">
        <f t="shared" si="3"/>
        <v/>
      </c>
      <c r="S98" s="269" t="str">
        <f t="shared" si="4"/>
        <v/>
      </c>
      <c r="T98" s="83"/>
    </row>
    <row r="99" ht="19.5" customHeight="1">
      <c r="A99" s="127" t="s">
        <v>461</v>
      </c>
      <c r="B99" s="75">
        <v>2.8175405E7</v>
      </c>
      <c r="C99" s="75">
        <v>3.28545E7</v>
      </c>
      <c r="D99" s="75">
        <v>4.0558109E7</v>
      </c>
      <c r="E99" s="259">
        <v>2.2359593E7</v>
      </c>
      <c r="F99" s="240">
        <v>1.9251682E7</v>
      </c>
      <c r="G99" s="75">
        <v>7.1965E7</v>
      </c>
      <c r="H99" s="75">
        <v>7.54551E7</v>
      </c>
      <c r="I99" s="75">
        <v>6.966408E7</v>
      </c>
      <c r="J99" s="75"/>
      <c r="K99" s="75"/>
      <c r="L99" s="75">
        <v>2300920.0</v>
      </c>
      <c r="M99" s="75"/>
      <c r="N99" s="83"/>
      <c r="O99" s="269" t="str">
        <f t="shared" ref="O99:Q99" si="97">IF(ISBLANK(B99),"",B99/10000000)</f>
        <v>2.818</v>
      </c>
      <c r="P99" s="269" t="str">
        <f t="shared" si="97"/>
        <v>3.285</v>
      </c>
      <c r="Q99" s="269" t="str">
        <f t="shared" si="97"/>
        <v>4.056</v>
      </c>
      <c r="R99" s="269" t="str">
        <f t="shared" si="3"/>
        <v>7.197</v>
      </c>
      <c r="S99" s="269" t="str">
        <f t="shared" si="4"/>
        <v>6.966</v>
      </c>
      <c r="T99" s="83"/>
    </row>
    <row r="100" ht="19.5" customHeight="1">
      <c r="A100" s="127" t="s">
        <v>465</v>
      </c>
      <c r="B100" s="75">
        <v>8832087.0</v>
      </c>
      <c r="C100" s="75">
        <v>1.4233544E7</v>
      </c>
      <c r="D100" s="75">
        <v>2.9168152E7</v>
      </c>
      <c r="E100" s="259">
        <v>2.6026161E7</v>
      </c>
      <c r="F100" s="240">
        <v>3519661.0</v>
      </c>
      <c r="G100" s="75">
        <v>3.57E7</v>
      </c>
      <c r="H100" s="75">
        <v>3.45E7</v>
      </c>
      <c r="I100" s="75">
        <v>2.76E7</v>
      </c>
      <c r="J100" s="75"/>
      <c r="K100" s="75"/>
      <c r="L100" s="75">
        <v>8100000.0</v>
      </c>
      <c r="M100" s="75"/>
      <c r="N100" s="83"/>
      <c r="O100" s="269" t="str">
        <f t="shared" ref="O100:Q100" si="98">IF(ISBLANK(B100),"",B100/10000000)</f>
        <v>0.883</v>
      </c>
      <c r="P100" s="269" t="str">
        <f t="shared" si="98"/>
        <v>1.423</v>
      </c>
      <c r="Q100" s="269" t="str">
        <f t="shared" si="98"/>
        <v>2.917</v>
      </c>
      <c r="R100" s="269" t="str">
        <f t="shared" si="3"/>
        <v>3.570</v>
      </c>
      <c r="S100" s="269" t="str">
        <f t="shared" si="4"/>
        <v>2.760</v>
      </c>
      <c r="T100" s="83"/>
    </row>
    <row r="101" ht="19.5" customHeight="1">
      <c r="A101" s="127" t="s">
        <v>17620</v>
      </c>
      <c r="B101" s="75">
        <v>3898209.0</v>
      </c>
      <c r="C101" s="75">
        <v>4554406.0</v>
      </c>
      <c r="D101" s="75">
        <v>5989247.0</v>
      </c>
      <c r="E101" s="259">
        <v>2825266.0</v>
      </c>
      <c r="F101" s="240">
        <v>2704252.0</v>
      </c>
      <c r="G101" s="75">
        <v>5212500.0</v>
      </c>
      <c r="H101" s="75">
        <v>6300000.0</v>
      </c>
      <c r="I101" s="75">
        <v>6240000.0</v>
      </c>
      <c r="J101" s="75"/>
      <c r="K101" s="75">
        <v>1027500.0</v>
      </c>
      <c r="L101" s="75"/>
      <c r="M101" s="75"/>
      <c r="N101" s="83"/>
      <c r="O101" s="269" t="str">
        <f t="shared" ref="O101:Q101" si="99">IF(ISBLANK(B101),"",B101/10000000)</f>
        <v>0.390</v>
      </c>
      <c r="P101" s="269" t="str">
        <f t="shared" si="99"/>
        <v>0.455</v>
      </c>
      <c r="Q101" s="269" t="str">
        <f t="shared" si="99"/>
        <v>0.599</v>
      </c>
      <c r="R101" s="269" t="str">
        <f t="shared" si="3"/>
        <v>0.521</v>
      </c>
      <c r="S101" s="269" t="str">
        <f t="shared" si="4"/>
        <v>0.624</v>
      </c>
      <c r="T101" s="83"/>
    </row>
    <row r="102" ht="19.5" customHeight="1">
      <c r="A102" s="127" t="s">
        <v>17669</v>
      </c>
      <c r="B102" s="75">
        <v>3.198864E7</v>
      </c>
      <c r="C102" s="75">
        <v>9.0759553E7</v>
      </c>
      <c r="D102" s="75">
        <v>1.08922467E8</v>
      </c>
      <c r="E102" s="259">
        <v>1.0020627E8</v>
      </c>
      <c r="F102" s="240">
        <v>7392910.0</v>
      </c>
      <c r="G102" s="75">
        <v>1.2973495E8</v>
      </c>
      <c r="H102" s="75">
        <v>1.87874E8</v>
      </c>
      <c r="I102" s="75">
        <v>1.502992E8</v>
      </c>
      <c r="J102" s="75"/>
      <c r="K102" s="75">
        <v>2.056425E7</v>
      </c>
      <c r="L102" s="75"/>
      <c r="M102" s="75"/>
      <c r="N102" s="83"/>
      <c r="O102" s="269" t="str">
        <f t="shared" ref="O102:Q102" si="100">IF(ISBLANK(B102),"",B102/10000000)</f>
        <v>3.199</v>
      </c>
      <c r="P102" s="269" t="str">
        <f t="shared" si="100"/>
        <v>9.076</v>
      </c>
      <c r="Q102" s="269" t="str">
        <f t="shared" si="100"/>
        <v>10.892</v>
      </c>
      <c r="R102" s="269" t="str">
        <f t="shared" si="3"/>
        <v>12.973</v>
      </c>
      <c r="S102" s="269" t="str">
        <f t="shared" si="4"/>
        <v>15.030</v>
      </c>
      <c r="T102" s="83"/>
    </row>
    <row r="103" ht="19.5" customHeight="1">
      <c r="A103" s="127"/>
      <c r="B103" s="75"/>
      <c r="C103" s="75"/>
      <c r="D103" s="75"/>
      <c r="E103" s="259"/>
      <c r="F103" s="240"/>
      <c r="G103" s="75"/>
      <c r="H103" s="75"/>
      <c r="I103" s="75"/>
      <c r="J103" s="75"/>
      <c r="K103" s="75"/>
      <c r="L103" s="75"/>
      <c r="M103" s="75"/>
      <c r="N103" s="83"/>
      <c r="O103" s="269" t="str">
        <f t="shared" ref="O103:Q103" si="101">IF(ISBLANK(B103),"",B103/10000000)</f>
        <v/>
      </c>
      <c r="P103" s="269" t="str">
        <f t="shared" si="101"/>
        <v/>
      </c>
      <c r="Q103" s="269" t="str">
        <f t="shared" si="101"/>
        <v/>
      </c>
      <c r="R103" s="269" t="str">
        <f t="shared" si="3"/>
        <v/>
      </c>
      <c r="S103" s="269" t="str">
        <f t="shared" si="4"/>
        <v/>
      </c>
      <c r="T103" s="83"/>
    </row>
    <row r="104" ht="19.5" customHeight="1">
      <c r="A104" s="146" t="s">
        <v>16236</v>
      </c>
      <c r="B104" s="75">
        <v>7.2894341E7</v>
      </c>
      <c r="C104" s="75">
        <v>1.42402003E8</v>
      </c>
      <c r="D104" s="75">
        <v>1.84637975E8</v>
      </c>
      <c r="E104" s="259">
        <v>1.5141729E8</v>
      </c>
      <c r="F104" s="240">
        <v>3.2868505E7</v>
      </c>
      <c r="G104" s="75">
        <v>2.4261245E8</v>
      </c>
      <c r="H104" s="75">
        <v>3.041291E8</v>
      </c>
      <c r="I104" s="75">
        <v>2.5380328E8</v>
      </c>
      <c r="J104" s="75"/>
      <c r="K104" s="75">
        <v>2.159175E7</v>
      </c>
      <c r="L104" s="75">
        <v>1.040092E7</v>
      </c>
      <c r="M104" s="75"/>
      <c r="N104" s="83"/>
      <c r="O104" s="269" t="str">
        <f t="shared" ref="O104:Q104" si="102">IF(ISBLANK(B104),"",B104/10000000)</f>
        <v>7.289</v>
      </c>
      <c r="P104" s="269" t="str">
        <f t="shared" si="102"/>
        <v>14.240</v>
      </c>
      <c r="Q104" s="269" t="str">
        <f t="shared" si="102"/>
        <v>18.464</v>
      </c>
      <c r="R104" s="269" t="str">
        <f t="shared" si="3"/>
        <v>24.261</v>
      </c>
      <c r="S104" s="269" t="str">
        <f t="shared" si="4"/>
        <v>25.380</v>
      </c>
      <c r="T104" s="83"/>
    </row>
    <row r="105" ht="19.5" customHeight="1">
      <c r="A105" s="127"/>
      <c r="B105" s="75"/>
      <c r="C105" s="75"/>
      <c r="D105" s="75"/>
      <c r="E105" s="259"/>
      <c r="F105" s="240"/>
      <c r="G105" s="75"/>
      <c r="H105" s="75"/>
      <c r="I105" s="75"/>
      <c r="J105" s="75"/>
      <c r="K105" s="75"/>
      <c r="L105" s="75"/>
      <c r="M105" s="75"/>
      <c r="N105" s="83"/>
      <c r="O105" s="269" t="str">
        <f t="shared" ref="O105:Q105" si="103">IF(ISBLANK(B105),"",B105/10000000)</f>
        <v/>
      </c>
      <c r="P105" s="269" t="str">
        <f t="shared" si="103"/>
        <v/>
      </c>
      <c r="Q105" s="269" t="str">
        <f t="shared" si="103"/>
        <v/>
      </c>
      <c r="R105" s="269" t="str">
        <f t="shared" si="3"/>
        <v/>
      </c>
      <c r="S105" s="269" t="str">
        <f t="shared" si="4"/>
        <v/>
      </c>
      <c r="T105" s="83"/>
    </row>
    <row r="106" ht="19.5" customHeight="1">
      <c r="A106" s="127" t="s">
        <v>472</v>
      </c>
      <c r="B106" s="75"/>
      <c r="C106" s="75"/>
      <c r="D106" s="75"/>
      <c r="E106" s="259"/>
      <c r="F106" s="240"/>
      <c r="G106" s="75"/>
      <c r="H106" s="75"/>
      <c r="I106" s="75"/>
      <c r="J106" s="75"/>
      <c r="K106" s="75"/>
      <c r="L106" s="75"/>
      <c r="M106" s="75"/>
      <c r="N106" s="83"/>
      <c r="O106" s="269" t="str">
        <f t="shared" ref="O106:Q106" si="104">IF(ISBLANK(B106),"",B106/10000000)</f>
        <v/>
      </c>
      <c r="P106" s="269" t="str">
        <f t="shared" si="104"/>
        <v/>
      </c>
      <c r="Q106" s="269" t="str">
        <f t="shared" si="104"/>
        <v/>
      </c>
      <c r="R106" s="269" t="str">
        <f t="shared" si="3"/>
        <v/>
      </c>
      <c r="S106" s="269" t="str">
        <f t="shared" si="4"/>
        <v/>
      </c>
      <c r="T106" s="83"/>
    </row>
    <row r="107" ht="19.5" customHeight="1">
      <c r="A107" s="127" t="s">
        <v>17827</v>
      </c>
      <c r="B107" s="75">
        <v>2.5025015E7</v>
      </c>
      <c r="C107" s="75">
        <v>6.6687966E7</v>
      </c>
      <c r="D107" s="75">
        <v>7.271924E7</v>
      </c>
      <c r="E107" s="259">
        <v>5.4117454E7</v>
      </c>
      <c r="F107" s="240">
        <v>4.0022405E7</v>
      </c>
      <c r="G107" s="75">
        <v>1.797685E8</v>
      </c>
      <c r="H107" s="75">
        <v>1.84751E8</v>
      </c>
      <c r="I107" s="75">
        <v>1.689008E8</v>
      </c>
      <c r="J107" s="75"/>
      <c r="K107" s="75"/>
      <c r="L107" s="75">
        <v>1.08677E7</v>
      </c>
      <c r="M107" s="75"/>
      <c r="N107" s="83"/>
      <c r="O107" s="269" t="str">
        <f t="shared" ref="O107:Q107" si="105">IF(ISBLANK(B107),"",B107/10000000)</f>
        <v>2.503</v>
      </c>
      <c r="P107" s="269" t="str">
        <f t="shared" si="105"/>
        <v>6.669</v>
      </c>
      <c r="Q107" s="269" t="str">
        <f t="shared" si="105"/>
        <v>7.272</v>
      </c>
      <c r="R107" s="269" t="str">
        <f t="shared" si="3"/>
        <v>17.977</v>
      </c>
      <c r="S107" s="269" t="str">
        <f t="shared" si="4"/>
        <v>16.890</v>
      </c>
      <c r="T107" s="83"/>
    </row>
    <row r="108" ht="19.5" customHeight="1">
      <c r="A108" s="127" t="s">
        <v>480</v>
      </c>
      <c r="B108" s="75">
        <v>3.6958303E7</v>
      </c>
      <c r="C108" s="75">
        <v>4.1806452E7</v>
      </c>
      <c r="D108" s="75">
        <v>4.662572E7</v>
      </c>
      <c r="E108" s="259">
        <v>2.5369747E7</v>
      </c>
      <c r="F108" s="240">
        <v>2.3906331E7</v>
      </c>
      <c r="G108" s="75">
        <v>4.8995E7</v>
      </c>
      <c r="H108" s="75">
        <v>5.4791E7</v>
      </c>
      <c r="I108" s="75">
        <v>5.40328E7</v>
      </c>
      <c r="J108" s="75"/>
      <c r="K108" s="75">
        <v>5037800.0</v>
      </c>
      <c r="L108" s="75"/>
      <c r="M108" s="75"/>
      <c r="N108" s="83"/>
      <c r="O108" s="269" t="str">
        <f t="shared" ref="O108:Q108" si="106">IF(ISBLANK(B108),"",B108/10000000)</f>
        <v>3.696</v>
      </c>
      <c r="P108" s="269" t="str">
        <f t="shared" si="106"/>
        <v>4.181</v>
      </c>
      <c r="Q108" s="269" t="str">
        <f t="shared" si="106"/>
        <v>4.663</v>
      </c>
      <c r="R108" s="269" t="str">
        <f t="shared" si="3"/>
        <v>4.900</v>
      </c>
      <c r="S108" s="269" t="str">
        <f t="shared" si="4"/>
        <v>5.403</v>
      </c>
      <c r="T108" s="83"/>
    </row>
    <row r="109" ht="19.5" customHeight="1">
      <c r="A109" s="127" t="s">
        <v>484</v>
      </c>
      <c r="B109" s="75">
        <v>1.2317422E7</v>
      </c>
      <c r="C109" s="75">
        <v>1.3333279E7</v>
      </c>
      <c r="D109" s="75">
        <v>1.4074517E7</v>
      </c>
      <c r="E109" s="259">
        <v>7108143.0</v>
      </c>
      <c r="F109" s="240">
        <v>6913729.0</v>
      </c>
      <c r="G109" s="75">
        <v>1.5685E7</v>
      </c>
      <c r="H109" s="75">
        <v>1.6085E7</v>
      </c>
      <c r="I109" s="75">
        <v>1.6068E7</v>
      </c>
      <c r="J109" s="75"/>
      <c r="K109" s="75">
        <v>383000.0</v>
      </c>
      <c r="L109" s="75"/>
      <c r="M109" s="75"/>
      <c r="N109" s="83"/>
      <c r="O109" s="269" t="str">
        <f t="shared" ref="O109:Q109" si="107">IF(ISBLANK(B109),"",B109/10000000)</f>
        <v>1.232</v>
      </c>
      <c r="P109" s="269" t="str">
        <f t="shared" si="107"/>
        <v>1.333</v>
      </c>
      <c r="Q109" s="269" t="str">
        <f t="shared" si="107"/>
        <v>1.407</v>
      </c>
      <c r="R109" s="269" t="str">
        <f t="shared" si="3"/>
        <v>1.569</v>
      </c>
      <c r="S109" s="269" t="str">
        <f t="shared" si="4"/>
        <v>1.607</v>
      </c>
      <c r="T109" s="83"/>
    </row>
    <row r="110" ht="19.5" customHeight="1">
      <c r="A110" s="127" t="s">
        <v>488</v>
      </c>
      <c r="B110" s="75">
        <v>1.5469064E7</v>
      </c>
      <c r="C110" s="75">
        <v>1.520483E7</v>
      </c>
      <c r="D110" s="75">
        <v>1.639094E7</v>
      </c>
      <c r="E110" s="259">
        <v>8384328.0</v>
      </c>
      <c r="F110" s="240">
        <v>8938489.0</v>
      </c>
      <c r="G110" s="75">
        <v>2.058125E7</v>
      </c>
      <c r="H110" s="75">
        <v>2.158125E7</v>
      </c>
      <c r="I110" s="75">
        <v>2.0965E7</v>
      </c>
      <c r="J110" s="75"/>
      <c r="K110" s="75">
        <v>383750.0</v>
      </c>
      <c r="L110" s="75"/>
      <c r="M110" s="75"/>
      <c r="N110" s="83"/>
      <c r="O110" s="269" t="str">
        <f t="shared" ref="O110:Q110" si="108">IF(ISBLANK(B110),"",B110/10000000)</f>
        <v>1.547</v>
      </c>
      <c r="P110" s="269" t="str">
        <f t="shared" si="108"/>
        <v>1.520</v>
      </c>
      <c r="Q110" s="269" t="str">
        <f t="shared" si="108"/>
        <v>1.639</v>
      </c>
      <c r="R110" s="269" t="str">
        <f t="shared" si="3"/>
        <v>2.058</v>
      </c>
      <c r="S110" s="269" t="str">
        <f t="shared" si="4"/>
        <v>2.097</v>
      </c>
      <c r="T110" s="83"/>
    </row>
    <row r="111" ht="19.5" customHeight="1">
      <c r="A111" s="127" t="s">
        <v>492</v>
      </c>
      <c r="B111" s="75">
        <v>1.3669257E7</v>
      </c>
      <c r="C111" s="75">
        <v>1.4884282E7</v>
      </c>
      <c r="D111" s="75">
        <v>1.7102977E7</v>
      </c>
      <c r="E111" s="259">
        <v>9855297.0</v>
      </c>
      <c r="F111" s="240">
        <v>7549946.0</v>
      </c>
      <c r="G111" s="75">
        <v>1.7755E7</v>
      </c>
      <c r="H111" s="75">
        <v>2.05E7</v>
      </c>
      <c r="I111" s="75">
        <v>2.04E7</v>
      </c>
      <c r="J111" s="75"/>
      <c r="K111" s="75">
        <v>2645000.0</v>
      </c>
      <c r="L111" s="75"/>
      <c r="M111" s="75"/>
      <c r="N111" s="83"/>
      <c r="O111" s="269" t="str">
        <f t="shared" ref="O111:Q111" si="109">IF(ISBLANK(B111),"",B111/10000000)</f>
        <v>1.367</v>
      </c>
      <c r="P111" s="269" t="str">
        <f t="shared" si="109"/>
        <v>1.488</v>
      </c>
      <c r="Q111" s="269" t="str">
        <f t="shared" si="109"/>
        <v>1.710</v>
      </c>
      <c r="R111" s="269" t="str">
        <f t="shared" si="3"/>
        <v>1.776</v>
      </c>
      <c r="S111" s="269" t="str">
        <f t="shared" si="4"/>
        <v>2.040</v>
      </c>
      <c r="T111" s="83"/>
    </row>
    <row r="112" ht="19.5" customHeight="1">
      <c r="A112" s="127" t="s">
        <v>496</v>
      </c>
      <c r="B112" s="75">
        <v>9322770.0</v>
      </c>
      <c r="C112" s="75">
        <v>1.0908811E7</v>
      </c>
      <c r="D112" s="75">
        <v>1.1432286E7</v>
      </c>
      <c r="E112" s="259">
        <v>5614857.0</v>
      </c>
      <c r="F112" s="240">
        <v>6327990.0</v>
      </c>
      <c r="G112" s="75">
        <v>1.5085E7</v>
      </c>
      <c r="H112" s="75">
        <v>1.1E7</v>
      </c>
      <c r="I112" s="75">
        <v>1.1E7</v>
      </c>
      <c r="J112" s="75"/>
      <c r="K112" s="75"/>
      <c r="L112" s="75">
        <v>4085000.0</v>
      </c>
      <c r="M112" s="75"/>
      <c r="N112" s="83"/>
      <c r="O112" s="269" t="str">
        <f t="shared" ref="O112:Q112" si="110">IF(ISBLANK(B112),"",B112/10000000)</f>
        <v>0.932</v>
      </c>
      <c r="P112" s="269" t="str">
        <f t="shared" si="110"/>
        <v>1.091</v>
      </c>
      <c r="Q112" s="269" t="str">
        <f t="shared" si="110"/>
        <v>1.143</v>
      </c>
      <c r="R112" s="269" t="str">
        <f t="shared" si="3"/>
        <v>1.509</v>
      </c>
      <c r="S112" s="269" t="str">
        <f t="shared" si="4"/>
        <v>1.100</v>
      </c>
      <c r="T112" s="83"/>
    </row>
    <row r="113" ht="19.5" customHeight="1">
      <c r="A113" s="127" t="s">
        <v>18058</v>
      </c>
      <c r="B113" s="75">
        <v>4.739743E7</v>
      </c>
      <c r="C113" s="75">
        <v>5.2380118E7</v>
      </c>
      <c r="D113" s="75">
        <v>5.8513301E7</v>
      </c>
      <c r="E113" s="259">
        <v>3.0112063E7</v>
      </c>
      <c r="F113" s="240">
        <v>3.4543953E7</v>
      </c>
      <c r="G113" s="75">
        <v>6.034E7</v>
      </c>
      <c r="H113" s="75">
        <v>7.285E7</v>
      </c>
      <c r="I113" s="75">
        <v>7.278E7</v>
      </c>
      <c r="J113" s="75"/>
      <c r="K113" s="75">
        <v>1.244E7</v>
      </c>
      <c r="L113" s="75"/>
      <c r="M113" s="75"/>
      <c r="N113" s="83"/>
      <c r="O113" s="269" t="str">
        <f t="shared" ref="O113:Q113" si="111">IF(ISBLANK(B113),"",B113/10000000)</f>
        <v>4.740</v>
      </c>
      <c r="P113" s="269" t="str">
        <f t="shared" si="111"/>
        <v>5.238</v>
      </c>
      <c r="Q113" s="269" t="str">
        <f t="shared" si="111"/>
        <v>5.851</v>
      </c>
      <c r="R113" s="269" t="str">
        <f t="shared" si="3"/>
        <v>6.034</v>
      </c>
      <c r="S113" s="269" t="str">
        <f t="shared" si="4"/>
        <v>7.278</v>
      </c>
      <c r="T113" s="83"/>
    </row>
    <row r="114" ht="19.5" customHeight="1">
      <c r="A114" s="127" t="s">
        <v>18092</v>
      </c>
      <c r="B114" s="75">
        <v>2.6554372E7</v>
      </c>
      <c r="C114" s="75">
        <v>3.1382088E7</v>
      </c>
      <c r="D114" s="75">
        <v>3.4365076E7</v>
      </c>
      <c r="E114" s="259">
        <v>1.7368018E7</v>
      </c>
      <c r="F114" s="240">
        <v>1.9299169E7</v>
      </c>
      <c r="G114" s="75">
        <v>3.7E7</v>
      </c>
      <c r="H114" s="75">
        <v>4.5629E7</v>
      </c>
      <c r="I114" s="75">
        <v>4.5629E7</v>
      </c>
      <c r="J114" s="75"/>
      <c r="K114" s="75">
        <v>8629000.0</v>
      </c>
      <c r="L114" s="75"/>
      <c r="M114" s="75"/>
      <c r="N114" s="83"/>
      <c r="O114" s="269" t="str">
        <f t="shared" ref="O114:Q114" si="112">IF(ISBLANK(B114),"",B114/10000000)</f>
        <v>2.655</v>
      </c>
      <c r="P114" s="269" t="str">
        <f t="shared" si="112"/>
        <v>3.138</v>
      </c>
      <c r="Q114" s="269" t="str">
        <f t="shared" si="112"/>
        <v>3.437</v>
      </c>
      <c r="R114" s="269" t="str">
        <f t="shared" si="3"/>
        <v>3.700</v>
      </c>
      <c r="S114" s="269" t="str">
        <f t="shared" si="4"/>
        <v>4.563</v>
      </c>
      <c r="T114" s="83"/>
    </row>
    <row r="115" ht="19.5" customHeight="1">
      <c r="A115" s="127"/>
      <c r="B115" s="75"/>
      <c r="C115" s="75"/>
      <c r="D115" s="75"/>
      <c r="E115" s="259"/>
      <c r="F115" s="240"/>
      <c r="G115" s="75"/>
      <c r="H115" s="75"/>
      <c r="I115" s="75"/>
      <c r="J115" s="75"/>
      <c r="K115" s="75"/>
      <c r="L115" s="75"/>
      <c r="M115" s="75"/>
      <c r="N115" s="83"/>
      <c r="O115" s="269" t="str">
        <f t="shared" ref="O115:Q115" si="113">IF(ISBLANK(B115),"",B115/10000000)</f>
        <v/>
      </c>
      <c r="P115" s="269" t="str">
        <f t="shared" si="113"/>
        <v/>
      </c>
      <c r="Q115" s="269" t="str">
        <f t="shared" si="113"/>
        <v/>
      </c>
      <c r="R115" s="269" t="str">
        <f t="shared" si="3"/>
        <v/>
      </c>
      <c r="S115" s="269" t="str">
        <f t="shared" si="4"/>
        <v/>
      </c>
      <c r="T115" s="83"/>
    </row>
    <row r="116" ht="19.5" customHeight="1">
      <c r="A116" s="146" t="s">
        <v>16236</v>
      </c>
      <c r="B116" s="75">
        <v>1.86713633E8</v>
      </c>
      <c r="C116" s="75">
        <v>2.46587826E8</v>
      </c>
      <c r="D116" s="75">
        <v>2.71224057E8</v>
      </c>
      <c r="E116" s="259">
        <v>1.57929907E8</v>
      </c>
      <c r="F116" s="240">
        <v>1.47502012E8</v>
      </c>
      <c r="G116" s="75">
        <v>3.9520975E8</v>
      </c>
      <c r="H116" s="75">
        <v>4.2718725E8</v>
      </c>
      <c r="I116" s="75">
        <v>4.097756E8</v>
      </c>
      <c r="J116" s="75"/>
      <c r="K116" s="75">
        <v>2.951855E7</v>
      </c>
      <c r="L116" s="75">
        <v>1.49527E7</v>
      </c>
      <c r="M116" s="75"/>
      <c r="N116" s="83"/>
      <c r="O116" s="269" t="str">
        <f t="shared" ref="O116:Q116" si="114">IF(ISBLANK(B116),"",B116/10000000)</f>
        <v>18.671</v>
      </c>
      <c r="P116" s="269" t="str">
        <f t="shared" si="114"/>
        <v>24.659</v>
      </c>
      <c r="Q116" s="269" t="str">
        <f t="shared" si="114"/>
        <v>27.122</v>
      </c>
      <c r="R116" s="269" t="str">
        <f t="shared" si="3"/>
        <v>39.521</v>
      </c>
      <c r="S116" s="269" t="str">
        <f t="shared" si="4"/>
        <v>40.978</v>
      </c>
      <c r="T116" s="83"/>
    </row>
    <row r="117" ht="19.5" customHeight="1">
      <c r="A117" s="127"/>
      <c r="B117" s="75"/>
      <c r="C117" s="75"/>
      <c r="D117" s="75"/>
      <c r="E117" s="259"/>
      <c r="F117" s="240"/>
      <c r="G117" s="75"/>
      <c r="H117" s="75"/>
      <c r="I117" s="75"/>
      <c r="J117" s="75"/>
      <c r="K117" s="75"/>
      <c r="L117" s="75"/>
      <c r="M117" s="75"/>
      <c r="N117" s="83"/>
      <c r="O117" s="269" t="str">
        <f t="shared" ref="O117:Q117" si="115">IF(ISBLANK(B117),"",B117/10000000)</f>
        <v/>
      </c>
      <c r="P117" s="269" t="str">
        <f t="shared" si="115"/>
        <v/>
      </c>
      <c r="Q117" s="269" t="str">
        <f t="shared" si="115"/>
        <v/>
      </c>
      <c r="R117" s="269" t="str">
        <f t="shared" si="3"/>
        <v/>
      </c>
      <c r="S117" s="269" t="str">
        <f t="shared" si="4"/>
        <v/>
      </c>
      <c r="T117" s="83"/>
    </row>
    <row r="118" ht="19.5" customHeight="1">
      <c r="A118" s="127" t="s">
        <v>504</v>
      </c>
      <c r="B118" s="75">
        <v>1.08869625E8</v>
      </c>
      <c r="C118" s="75">
        <v>1.28731098E8</v>
      </c>
      <c r="D118" s="75">
        <v>1.3677476E8</v>
      </c>
      <c r="E118" s="259">
        <v>7.2535285E7</v>
      </c>
      <c r="F118" s="240">
        <v>7.373908E7</v>
      </c>
      <c r="G118" s="75">
        <v>1.617025E8</v>
      </c>
      <c r="H118" s="75">
        <v>1.7693725E8</v>
      </c>
      <c r="I118" s="75">
        <v>1.720498E8</v>
      </c>
      <c r="J118" s="75"/>
      <c r="K118" s="75">
        <v>1.03473E7</v>
      </c>
      <c r="L118" s="75"/>
      <c r="M118" s="75"/>
      <c r="N118" s="83"/>
      <c r="O118" s="269" t="str">
        <f t="shared" ref="O118:Q118" si="116">IF(ISBLANK(B118),"",B118/10000000)</f>
        <v>10.887</v>
      </c>
      <c r="P118" s="269" t="str">
        <f t="shared" si="116"/>
        <v>12.873</v>
      </c>
      <c r="Q118" s="269" t="str">
        <f t="shared" si="116"/>
        <v>13.677</v>
      </c>
      <c r="R118" s="269" t="str">
        <f t="shared" si="3"/>
        <v>16.170</v>
      </c>
      <c r="S118" s="269" t="str">
        <f t="shared" si="4"/>
        <v>17.205</v>
      </c>
      <c r="T118" s="83"/>
    </row>
    <row r="119" ht="19.5" customHeight="1">
      <c r="A119" s="127"/>
      <c r="B119" s="75"/>
      <c r="C119" s="75"/>
      <c r="D119" s="75"/>
      <c r="E119" s="259"/>
      <c r="F119" s="240"/>
      <c r="G119" s="75"/>
      <c r="H119" s="75"/>
      <c r="I119" s="75"/>
      <c r="J119" s="75"/>
      <c r="K119" s="75"/>
      <c r="L119" s="75"/>
      <c r="M119" s="75"/>
      <c r="N119" s="83"/>
      <c r="O119" s="269" t="str">
        <f t="shared" ref="O119:Q119" si="117">IF(ISBLANK(B119),"",B119/10000000)</f>
        <v/>
      </c>
      <c r="P119" s="269" t="str">
        <f t="shared" si="117"/>
        <v/>
      </c>
      <c r="Q119" s="269" t="str">
        <f t="shared" si="117"/>
        <v/>
      </c>
      <c r="R119" s="269" t="str">
        <f t="shared" si="3"/>
        <v/>
      </c>
      <c r="S119" s="269" t="str">
        <f t="shared" si="4"/>
        <v/>
      </c>
      <c r="T119" s="83"/>
    </row>
    <row r="120" ht="19.5" customHeight="1">
      <c r="A120" s="146" t="s">
        <v>16236</v>
      </c>
      <c r="B120" s="75">
        <v>1.08869625E8</v>
      </c>
      <c r="C120" s="75">
        <v>1.28731098E8</v>
      </c>
      <c r="D120" s="75">
        <v>1.3677476E8</v>
      </c>
      <c r="E120" s="259">
        <v>7.2535285E7</v>
      </c>
      <c r="F120" s="240">
        <v>7.373908E7</v>
      </c>
      <c r="G120" s="75">
        <v>1.617025E8</v>
      </c>
      <c r="H120" s="75">
        <v>1.7693725E8</v>
      </c>
      <c r="I120" s="75">
        <v>1.720498E8</v>
      </c>
      <c r="J120" s="75"/>
      <c r="K120" s="75">
        <v>1.03473E7</v>
      </c>
      <c r="L120" s="75"/>
      <c r="M120" s="75"/>
      <c r="N120" s="83"/>
      <c r="O120" s="269" t="str">
        <f t="shared" ref="O120:Q120" si="118">IF(ISBLANK(B120),"",B120/10000000)</f>
        <v>10.887</v>
      </c>
      <c r="P120" s="269" t="str">
        <f t="shared" si="118"/>
        <v>12.873</v>
      </c>
      <c r="Q120" s="269" t="str">
        <f t="shared" si="118"/>
        <v>13.677</v>
      </c>
      <c r="R120" s="269" t="str">
        <f t="shared" si="3"/>
        <v>16.170</v>
      </c>
      <c r="S120" s="269" t="str">
        <f t="shared" si="4"/>
        <v>17.205</v>
      </c>
      <c r="T120" s="83"/>
    </row>
    <row r="121" ht="19.5" customHeight="1">
      <c r="A121" s="127"/>
      <c r="B121" s="75"/>
      <c r="C121" s="75"/>
      <c r="D121" s="75"/>
      <c r="E121" s="259"/>
      <c r="F121" s="240"/>
      <c r="G121" s="75"/>
      <c r="H121" s="75"/>
      <c r="I121" s="75"/>
      <c r="J121" s="75"/>
      <c r="K121" s="75"/>
      <c r="L121" s="75"/>
      <c r="M121" s="75"/>
      <c r="N121" s="83"/>
      <c r="O121" s="269" t="str">
        <f t="shared" ref="O121:Q121" si="119">IF(ISBLANK(B121),"",B121/10000000)</f>
        <v/>
      </c>
      <c r="P121" s="269" t="str">
        <f t="shared" si="119"/>
        <v/>
      </c>
      <c r="Q121" s="269" t="str">
        <f t="shared" si="119"/>
        <v/>
      </c>
      <c r="R121" s="269" t="str">
        <f t="shared" si="3"/>
        <v/>
      </c>
      <c r="S121" s="269" t="str">
        <f t="shared" si="4"/>
        <v/>
      </c>
      <c r="T121" s="83"/>
    </row>
    <row r="122" ht="30.0" customHeight="1">
      <c r="A122" s="127" t="s">
        <v>508</v>
      </c>
      <c r="B122" s="75"/>
      <c r="C122" s="75"/>
      <c r="D122" s="75"/>
      <c r="E122" s="259"/>
      <c r="F122" s="240"/>
      <c r="G122" s="75"/>
      <c r="H122" s="75"/>
      <c r="I122" s="75"/>
      <c r="J122" s="75"/>
      <c r="K122" s="75"/>
      <c r="L122" s="75"/>
      <c r="M122" s="75"/>
      <c r="N122" s="83"/>
      <c r="O122" s="269" t="str">
        <f t="shared" ref="O122:Q122" si="120">IF(ISBLANK(B122),"",B122/10000000)</f>
        <v/>
      </c>
      <c r="P122" s="269" t="str">
        <f t="shared" si="120"/>
        <v/>
      </c>
      <c r="Q122" s="269" t="str">
        <f t="shared" si="120"/>
        <v/>
      </c>
      <c r="R122" s="269" t="str">
        <f t="shared" si="3"/>
        <v/>
      </c>
      <c r="S122" s="269" t="str">
        <f t="shared" si="4"/>
        <v/>
      </c>
      <c r="T122" s="83"/>
    </row>
    <row r="123" ht="19.5" customHeight="1">
      <c r="A123" s="127" t="s">
        <v>512</v>
      </c>
      <c r="B123" s="75">
        <v>1.2095607E7</v>
      </c>
      <c r="C123" s="75">
        <v>1.1907766E7</v>
      </c>
      <c r="D123" s="75">
        <v>1.4863115E7</v>
      </c>
      <c r="E123" s="259">
        <v>7819940.0</v>
      </c>
      <c r="F123" s="240">
        <v>7432095.0</v>
      </c>
      <c r="G123" s="75">
        <v>1.488E7</v>
      </c>
      <c r="H123" s="75">
        <v>1.845E7</v>
      </c>
      <c r="I123" s="75">
        <v>1.841E7</v>
      </c>
      <c r="J123" s="75"/>
      <c r="K123" s="75">
        <v>3530000.0</v>
      </c>
      <c r="L123" s="75"/>
      <c r="M123" s="75"/>
      <c r="N123" s="83"/>
      <c r="O123" s="269" t="str">
        <f t="shared" ref="O123:Q123" si="121">IF(ISBLANK(B123),"",B123/10000000)</f>
        <v>1.210</v>
      </c>
      <c r="P123" s="269" t="str">
        <f t="shared" si="121"/>
        <v>1.191</v>
      </c>
      <c r="Q123" s="269" t="str">
        <f t="shared" si="121"/>
        <v>1.486</v>
      </c>
      <c r="R123" s="269" t="str">
        <f t="shared" si="3"/>
        <v>1.488</v>
      </c>
      <c r="S123" s="269" t="str">
        <f t="shared" si="4"/>
        <v>1.841</v>
      </c>
      <c r="T123" s="83"/>
    </row>
    <row r="124" ht="19.5" customHeight="1">
      <c r="A124" s="127" t="s">
        <v>516</v>
      </c>
      <c r="B124" s="75">
        <v>7.2643831E7</v>
      </c>
      <c r="C124" s="75">
        <v>1.02842365E8</v>
      </c>
      <c r="D124" s="75">
        <v>1.64199061E8</v>
      </c>
      <c r="E124" s="259">
        <v>1.08166325E8</v>
      </c>
      <c r="F124" s="240">
        <v>2.3787839E7</v>
      </c>
      <c r="G124" s="75">
        <v>2.033865E8</v>
      </c>
      <c r="H124" s="75">
        <v>1.841513E8</v>
      </c>
      <c r="I124" s="75">
        <v>1.5582104E8</v>
      </c>
      <c r="J124" s="75"/>
      <c r="K124" s="75"/>
      <c r="L124" s="75">
        <v>4.756546E7</v>
      </c>
      <c r="M124" s="75"/>
      <c r="N124" s="83"/>
      <c r="O124" s="269" t="str">
        <f t="shared" ref="O124:Q124" si="122">IF(ISBLANK(B124),"",B124/10000000)</f>
        <v>7.264</v>
      </c>
      <c r="P124" s="269" t="str">
        <f t="shared" si="122"/>
        <v>10.284</v>
      </c>
      <c r="Q124" s="269" t="str">
        <f t="shared" si="122"/>
        <v>16.420</v>
      </c>
      <c r="R124" s="269" t="str">
        <f t="shared" si="3"/>
        <v>20.339</v>
      </c>
      <c r="S124" s="269" t="str">
        <f t="shared" si="4"/>
        <v>15.582</v>
      </c>
      <c r="T124" s="83"/>
    </row>
    <row r="125" ht="19.5" customHeight="1">
      <c r="A125" s="127" t="s">
        <v>520</v>
      </c>
      <c r="B125" s="75">
        <v>4730748.0</v>
      </c>
      <c r="C125" s="75">
        <v>4542940.0</v>
      </c>
      <c r="D125" s="75">
        <v>5084901.0</v>
      </c>
      <c r="E125" s="259">
        <v>2334133.0</v>
      </c>
      <c r="F125" s="240">
        <v>2982093.0</v>
      </c>
      <c r="G125" s="75">
        <v>6510000.0</v>
      </c>
      <c r="H125" s="75">
        <v>7025000.0</v>
      </c>
      <c r="I125" s="75">
        <v>6920000.0</v>
      </c>
      <c r="J125" s="75"/>
      <c r="K125" s="75">
        <v>410000.0</v>
      </c>
      <c r="L125" s="75"/>
      <c r="M125" s="75"/>
      <c r="N125" s="83"/>
      <c r="O125" s="269" t="str">
        <f t="shared" ref="O125:Q125" si="123">IF(ISBLANK(B125),"",B125/10000000)</f>
        <v>0.473</v>
      </c>
      <c r="P125" s="269" t="str">
        <f t="shared" si="123"/>
        <v>0.454</v>
      </c>
      <c r="Q125" s="269" t="str">
        <f t="shared" si="123"/>
        <v>0.508</v>
      </c>
      <c r="R125" s="269" t="str">
        <f t="shared" si="3"/>
        <v>0.651</v>
      </c>
      <c r="S125" s="269" t="str">
        <f t="shared" si="4"/>
        <v>0.692</v>
      </c>
      <c r="T125" s="83"/>
    </row>
    <row r="126" ht="19.5" customHeight="1">
      <c r="A126" s="127"/>
      <c r="B126" s="75"/>
      <c r="C126" s="75"/>
      <c r="D126" s="75"/>
      <c r="E126" s="259"/>
      <c r="F126" s="240"/>
      <c r="G126" s="75"/>
      <c r="H126" s="75"/>
      <c r="I126" s="75"/>
      <c r="J126" s="75"/>
      <c r="K126" s="75"/>
      <c r="L126" s="75"/>
      <c r="M126" s="75"/>
      <c r="N126" s="83"/>
      <c r="O126" s="269" t="str">
        <f t="shared" ref="O126:Q126" si="124">IF(ISBLANK(B126),"",B126/10000000)</f>
        <v/>
      </c>
      <c r="P126" s="269" t="str">
        <f t="shared" si="124"/>
        <v/>
      </c>
      <c r="Q126" s="269" t="str">
        <f t="shared" si="124"/>
        <v/>
      </c>
      <c r="R126" s="269" t="str">
        <f t="shared" si="3"/>
        <v/>
      </c>
      <c r="S126" s="269" t="str">
        <f t="shared" si="4"/>
        <v/>
      </c>
      <c r="T126" s="83"/>
    </row>
    <row r="127" ht="19.5" customHeight="1">
      <c r="A127" s="146" t="s">
        <v>16236</v>
      </c>
      <c r="B127" s="75">
        <v>8.9470186E7</v>
      </c>
      <c r="C127" s="75">
        <v>1.19293071E8</v>
      </c>
      <c r="D127" s="75">
        <v>1.84147077E8</v>
      </c>
      <c r="E127" s="259">
        <v>1.18320398E8</v>
      </c>
      <c r="F127" s="240">
        <v>3.4202027E7</v>
      </c>
      <c r="G127" s="75">
        <v>2.247765E8</v>
      </c>
      <c r="H127" s="75">
        <v>2.096263E8</v>
      </c>
      <c r="I127" s="75">
        <v>1.8115104E8</v>
      </c>
      <c r="J127" s="75"/>
      <c r="K127" s="75">
        <v>3940000.0</v>
      </c>
      <c r="L127" s="75">
        <v>4.756546E7</v>
      </c>
      <c r="M127" s="75"/>
      <c r="N127" s="83"/>
      <c r="O127" s="269" t="str">
        <f t="shared" ref="O127:Q127" si="125">IF(ISBLANK(B127),"",B127/10000000)</f>
        <v>8.947</v>
      </c>
      <c r="P127" s="269" t="str">
        <f t="shared" si="125"/>
        <v>11.929</v>
      </c>
      <c r="Q127" s="269" t="str">
        <f t="shared" si="125"/>
        <v>18.415</v>
      </c>
      <c r="R127" s="269" t="str">
        <f t="shared" si="3"/>
        <v>22.478</v>
      </c>
      <c r="S127" s="269" t="str">
        <f t="shared" si="4"/>
        <v>18.115</v>
      </c>
      <c r="T127" s="83"/>
    </row>
    <row r="128" ht="19.5" customHeight="1">
      <c r="A128" s="127"/>
      <c r="B128" s="75"/>
      <c r="C128" s="75"/>
      <c r="D128" s="75"/>
      <c r="E128" s="259"/>
      <c r="F128" s="240"/>
      <c r="G128" s="75"/>
      <c r="H128" s="75"/>
      <c r="I128" s="75"/>
      <c r="J128" s="75"/>
      <c r="K128" s="75"/>
      <c r="L128" s="75"/>
      <c r="M128" s="75"/>
      <c r="N128" s="83"/>
      <c r="O128" s="269" t="str">
        <f t="shared" ref="O128:Q128" si="126">IF(ISBLANK(B128),"",B128/10000000)</f>
        <v/>
      </c>
      <c r="P128" s="269" t="str">
        <f t="shared" si="126"/>
        <v/>
      </c>
      <c r="Q128" s="269" t="str">
        <f t="shared" si="126"/>
        <v/>
      </c>
      <c r="R128" s="269" t="str">
        <f t="shared" si="3"/>
        <v/>
      </c>
      <c r="S128" s="269" t="str">
        <f t="shared" si="4"/>
        <v/>
      </c>
      <c r="T128" s="83"/>
    </row>
    <row r="129" ht="19.5" customHeight="1">
      <c r="A129" s="127" t="s">
        <v>523</v>
      </c>
      <c r="B129" s="75"/>
      <c r="C129" s="75"/>
      <c r="D129" s="75"/>
      <c r="E129" s="259"/>
      <c r="F129" s="240"/>
      <c r="G129" s="75"/>
      <c r="H129" s="75"/>
      <c r="I129" s="75"/>
      <c r="J129" s="75"/>
      <c r="K129" s="75"/>
      <c r="L129" s="75"/>
      <c r="M129" s="75"/>
      <c r="N129" s="83"/>
      <c r="O129" s="269" t="str">
        <f t="shared" ref="O129:Q129" si="127">IF(ISBLANK(B129),"",B129/10000000)</f>
        <v/>
      </c>
      <c r="P129" s="269" t="str">
        <f t="shared" si="127"/>
        <v/>
      </c>
      <c r="Q129" s="269" t="str">
        <f t="shared" si="127"/>
        <v/>
      </c>
      <c r="R129" s="269" t="str">
        <f t="shared" si="3"/>
        <v/>
      </c>
      <c r="S129" s="269" t="str">
        <f t="shared" si="4"/>
        <v/>
      </c>
      <c r="T129" s="83"/>
    </row>
    <row r="130" ht="19.5" customHeight="1">
      <c r="A130" s="127" t="s">
        <v>526</v>
      </c>
      <c r="B130" s="75">
        <v>1.08917621E8</v>
      </c>
      <c r="C130" s="75">
        <v>1.79278572E8</v>
      </c>
      <c r="D130" s="75">
        <v>1.97578626E8</v>
      </c>
      <c r="E130" s="259">
        <v>1.21835826E8</v>
      </c>
      <c r="F130" s="240">
        <v>1.15707891E8</v>
      </c>
      <c r="G130" s="75">
        <v>2.0078E8</v>
      </c>
      <c r="H130" s="75">
        <v>2.084425E8</v>
      </c>
      <c r="I130" s="75">
        <v>1.70254E8</v>
      </c>
      <c r="J130" s="75"/>
      <c r="K130" s="75"/>
      <c r="L130" s="75">
        <v>3.0526E7</v>
      </c>
      <c r="M130" s="75"/>
      <c r="N130" s="83"/>
      <c r="O130" s="269" t="str">
        <f t="shared" ref="O130:Q130" si="128">IF(ISBLANK(B130),"",B130/10000000)</f>
        <v>10.892</v>
      </c>
      <c r="P130" s="269" t="str">
        <f t="shared" si="128"/>
        <v>17.928</v>
      </c>
      <c r="Q130" s="269" t="str">
        <f t="shared" si="128"/>
        <v>19.758</v>
      </c>
      <c r="R130" s="269" t="str">
        <f t="shared" si="3"/>
        <v>20.078</v>
      </c>
      <c r="S130" s="269" t="str">
        <f t="shared" si="4"/>
        <v>17.025</v>
      </c>
      <c r="T130" s="83"/>
    </row>
    <row r="131" ht="19.5" customHeight="1">
      <c r="A131" s="127" t="s">
        <v>529</v>
      </c>
      <c r="B131" s="75">
        <v>1.3026576E7</v>
      </c>
      <c r="C131" s="75">
        <v>2.0118295E7</v>
      </c>
      <c r="D131" s="75">
        <v>1.8239112E7</v>
      </c>
      <c r="E131" s="259">
        <v>1.0180145E7</v>
      </c>
      <c r="F131" s="240">
        <v>7836207.0</v>
      </c>
      <c r="G131" s="75">
        <v>2.8515E7</v>
      </c>
      <c r="H131" s="75">
        <v>2.5905E7</v>
      </c>
      <c r="I131" s="75">
        <v>2.2724E7</v>
      </c>
      <c r="J131" s="75"/>
      <c r="K131" s="75"/>
      <c r="L131" s="75">
        <v>5791000.0</v>
      </c>
      <c r="M131" s="75"/>
      <c r="N131" s="83"/>
      <c r="O131" s="269" t="str">
        <f t="shared" ref="O131:Q131" si="129">IF(ISBLANK(B131),"",B131/10000000)</f>
        <v>1.303</v>
      </c>
      <c r="P131" s="269" t="str">
        <f t="shared" si="129"/>
        <v>2.012</v>
      </c>
      <c r="Q131" s="269" t="str">
        <f t="shared" si="129"/>
        <v>1.824</v>
      </c>
      <c r="R131" s="269" t="str">
        <f t="shared" si="3"/>
        <v>2.852</v>
      </c>
      <c r="S131" s="269" t="str">
        <f t="shared" si="4"/>
        <v>2.272</v>
      </c>
      <c r="T131" s="83"/>
    </row>
    <row r="132" ht="19.5" customHeight="1">
      <c r="A132" s="127" t="s">
        <v>532</v>
      </c>
      <c r="B132" s="75">
        <v>5517789.0</v>
      </c>
      <c r="C132" s="75">
        <v>6143541.0</v>
      </c>
      <c r="D132" s="75">
        <v>4528125.0</v>
      </c>
      <c r="E132" s="259">
        <v>4113530.0</v>
      </c>
      <c r="F132" s="240">
        <v>1339486.0</v>
      </c>
      <c r="G132" s="75">
        <v>5525000.0</v>
      </c>
      <c r="H132" s="75">
        <v>6680000.0</v>
      </c>
      <c r="I132" s="75">
        <v>4644000.0</v>
      </c>
      <c r="J132" s="75"/>
      <c r="K132" s="75"/>
      <c r="L132" s="75">
        <v>881000.0</v>
      </c>
      <c r="M132" s="75"/>
      <c r="N132" s="83"/>
      <c r="O132" s="269" t="str">
        <f t="shared" ref="O132:Q132" si="130">IF(ISBLANK(B132),"",B132/10000000)</f>
        <v>0.552</v>
      </c>
      <c r="P132" s="269" t="str">
        <f t="shared" si="130"/>
        <v>0.614</v>
      </c>
      <c r="Q132" s="269" t="str">
        <f t="shared" si="130"/>
        <v>0.453</v>
      </c>
      <c r="R132" s="269" t="str">
        <f t="shared" si="3"/>
        <v>0.553</v>
      </c>
      <c r="S132" s="269" t="str">
        <f t="shared" si="4"/>
        <v>0.464</v>
      </c>
      <c r="T132" s="83"/>
    </row>
    <row r="133" ht="19.5" customHeight="1">
      <c r="A133" s="127"/>
      <c r="B133" s="75"/>
      <c r="C133" s="75"/>
      <c r="D133" s="75"/>
      <c r="E133" s="259"/>
      <c r="F133" s="240"/>
      <c r="G133" s="75"/>
      <c r="H133" s="75"/>
      <c r="I133" s="75"/>
      <c r="J133" s="75"/>
      <c r="K133" s="75"/>
      <c r="L133" s="75"/>
      <c r="M133" s="75"/>
      <c r="N133" s="83"/>
      <c r="O133" s="269" t="str">
        <f t="shared" ref="O133:Q133" si="131">IF(ISBLANK(B133),"",B133/10000000)</f>
        <v/>
      </c>
      <c r="P133" s="269" t="str">
        <f t="shared" si="131"/>
        <v/>
      </c>
      <c r="Q133" s="269" t="str">
        <f t="shared" si="131"/>
        <v/>
      </c>
      <c r="R133" s="269" t="str">
        <f t="shared" si="3"/>
        <v/>
      </c>
      <c r="S133" s="269" t="str">
        <f t="shared" si="4"/>
        <v/>
      </c>
      <c r="T133" s="83"/>
    </row>
    <row r="134" ht="19.5" customHeight="1">
      <c r="A134" s="146" t="s">
        <v>16236</v>
      </c>
      <c r="B134" s="75">
        <v>1.27461986E8</v>
      </c>
      <c r="C134" s="75">
        <v>2.05540408E8</v>
      </c>
      <c r="D134" s="75">
        <v>2.20345863E8</v>
      </c>
      <c r="E134" s="259">
        <v>1.36129501E8</v>
      </c>
      <c r="F134" s="240">
        <v>1.24883584E8</v>
      </c>
      <c r="G134" s="75">
        <v>2.3482E8</v>
      </c>
      <c r="H134" s="75">
        <v>2.410275E8</v>
      </c>
      <c r="I134" s="75">
        <v>1.97622E8</v>
      </c>
      <c r="J134" s="75"/>
      <c r="K134" s="75"/>
      <c r="L134" s="75">
        <v>3.7198E7</v>
      </c>
      <c r="M134" s="75"/>
      <c r="N134" s="83"/>
      <c r="O134" s="269" t="str">
        <f t="shared" ref="O134:Q134" si="132">IF(ISBLANK(B134),"",B134/10000000)</f>
        <v>12.746</v>
      </c>
      <c r="P134" s="269" t="str">
        <f t="shared" si="132"/>
        <v>20.554</v>
      </c>
      <c r="Q134" s="269" t="str">
        <f t="shared" si="132"/>
        <v>22.035</v>
      </c>
      <c r="R134" s="269" t="str">
        <f t="shared" si="3"/>
        <v>23.482</v>
      </c>
      <c r="S134" s="269" t="str">
        <f t="shared" si="4"/>
        <v>19.762</v>
      </c>
      <c r="T134" s="83"/>
    </row>
    <row r="135" ht="19.5" customHeight="1">
      <c r="A135" s="127"/>
      <c r="B135" s="75"/>
      <c r="C135" s="75"/>
      <c r="D135" s="75"/>
      <c r="E135" s="259"/>
      <c r="F135" s="240"/>
      <c r="G135" s="75"/>
      <c r="H135" s="75"/>
      <c r="I135" s="75"/>
      <c r="J135" s="75"/>
      <c r="K135" s="75"/>
      <c r="L135" s="75"/>
      <c r="M135" s="75"/>
      <c r="N135" s="83"/>
      <c r="O135" s="269" t="str">
        <f t="shared" ref="O135:Q135" si="133">IF(ISBLANK(B135),"",B135/10000000)</f>
        <v/>
      </c>
      <c r="P135" s="269" t="str">
        <f t="shared" si="133"/>
        <v/>
      </c>
      <c r="Q135" s="269" t="str">
        <f t="shared" si="133"/>
        <v/>
      </c>
      <c r="R135" s="269" t="str">
        <f t="shared" si="3"/>
        <v/>
      </c>
      <c r="S135" s="269" t="str">
        <f t="shared" si="4"/>
        <v/>
      </c>
      <c r="T135" s="83"/>
    </row>
    <row r="136" ht="19.5" customHeight="1">
      <c r="A136" s="127" t="s">
        <v>536</v>
      </c>
      <c r="B136" s="75"/>
      <c r="C136" s="75"/>
      <c r="D136" s="75"/>
      <c r="E136" s="259"/>
      <c r="F136" s="240"/>
      <c r="G136" s="75"/>
      <c r="H136" s="75"/>
      <c r="I136" s="75"/>
      <c r="J136" s="75"/>
      <c r="K136" s="75"/>
      <c r="L136" s="75"/>
      <c r="M136" s="75"/>
      <c r="N136" s="83"/>
      <c r="O136" s="269" t="str">
        <f t="shared" ref="O136:Q136" si="134">IF(ISBLANK(B136),"",B136/10000000)</f>
        <v/>
      </c>
      <c r="P136" s="269" t="str">
        <f t="shared" si="134"/>
        <v/>
      </c>
      <c r="Q136" s="269" t="str">
        <f t="shared" si="134"/>
        <v/>
      </c>
      <c r="R136" s="269" t="str">
        <f t="shared" si="3"/>
        <v/>
      </c>
      <c r="S136" s="269" t="str">
        <f t="shared" si="4"/>
        <v/>
      </c>
      <c r="T136" s="83"/>
    </row>
    <row r="137" ht="19.5" customHeight="1">
      <c r="A137" s="127" t="s">
        <v>18820</v>
      </c>
      <c r="B137" s="75">
        <v>9601961.0</v>
      </c>
      <c r="C137" s="75">
        <v>4.0081387E7</v>
      </c>
      <c r="D137" s="75">
        <v>3.7040534E7</v>
      </c>
      <c r="E137" s="259">
        <v>3.3377706E7</v>
      </c>
      <c r="F137" s="240">
        <v>5198641.0</v>
      </c>
      <c r="G137" s="75">
        <v>5.03808E7</v>
      </c>
      <c r="H137" s="75">
        <v>3.8019142E7</v>
      </c>
      <c r="I137" s="75">
        <v>3.9715313E7</v>
      </c>
      <c r="J137" s="75"/>
      <c r="K137" s="75"/>
      <c r="L137" s="75">
        <v>1.0665487E7</v>
      </c>
      <c r="M137" s="75"/>
      <c r="N137" s="83"/>
      <c r="O137" s="269" t="str">
        <f t="shared" ref="O137:Q137" si="135">IF(ISBLANK(B137),"",B137/10000000)</f>
        <v>0.960</v>
      </c>
      <c r="P137" s="269" t="str">
        <f t="shared" si="135"/>
        <v>4.008</v>
      </c>
      <c r="Q137" s="269" t="str">
        <f t="shared" si="135"/>
        <v>3.704</v>
      </c>
      <c r="R137" s="269" t="str">
        <f t="shared" si="3"/>
        <v>5.038</v>
      </c>
      <c r="S137" s="269" t="str">
        <f t="shared" si="4"/>
        <v>3.972</v>
      </c>
      <c r="T137" s="83"/>
    </row>
    <row r="138" ht="19.5" customHeight="1">
      <c r="A138" s="127" t="s">
        <v>18856</v>
      </c>
      <c r="B138" s="75"/>
      <c r="C138" s="75"/>
      <c r="D138" s="75">
        <v>1134615.0</v>
      </c>
      <c r="E138" s="259">
        <v>1134615.0</v>
      </c>
      <c r="F138" s="240">
        <v>1782790.0</v>
      </c>
      <c r="G138" s="75">
        <v>1.3345E7</v>
      </c>
      <c r="H138" s="75">
        <v>1.770325E7</v>
      </c>
      <c r="I138" s="75">
        <v>1.41626E7</v>
      </c>
      <c r="J138" s="75"/>
      <c r="K138" s="75">
        <v>817600.0</v>
      </c>
      <c r="L138" s="75"/>
      <c r="M138" s="75"/>
      <c r="N138" s="83"/>
      <c r="O138" s="269" t="str">
        <f t="shared" ref="O138:Q138" si="136">IF(ISBLANK(B138),"",B138/10000000)</f>
        <v/>
      </c>
      <c r="P138" s="269" t="str">
        <f t="shared" si="136"/>
        <v/>
      </c>
      <c r="Q138" s="269" t="str">
        <f t="shared" si="136"/>
        <v>0.113</v>
      </c>
      <c r="R138" s="269" t="str">
        <f t="shared" si="3"/>
        <v>1.335</v>
      </c>
      <c r="S138" s="269" t="str">
        <f t="shared" si="4"/>
        <v>1.416</v>
      </c>
      <c r="T138" s="83"/>
    </row>
    <row r="139" ht="19.5" customHeight="1">
      <c r="A139" s="127" t="s">
        <v>18894</v>
      </c>
      <c r="B139" s="75"/>
      <c r="C139" s="75">
        <v>322309.0</v>
      </c>
      <c r="D139" s="75">
        <v>998697.0</v>
      </c>
      <c r="E139" s="259">
        <v>178743.0</v>
      </c>
      <c r="F139" s="240"/>
      <c r="G139" s="75">
        <v>1275000.0</v>
      </c>
      <c r="H139" s="75">
        <v>1500000.0</v>
      </c>
      <c r="I139" s="75">
        <v>1200000.0</v>
      </c>
      <c r="J139" s="75"/>
      <c r="K139" s="75"/>
      <c r="L139" s="75">
        <v>75000.0</v>
      </c>
      <c r="M139" s="75"/>
      <c r="N139" s="83"/>
      <c r="O139" s="269" t="str">
        <f t="shared" ref="O139:Q139" si="137">IF(ISBLANK(B139),"",B139/10000000)</f>
        <v/>
      </c>
      <c r="P139" s="269" t="str">
        <f t="shared" si="137"/>
        <v>0.032</v>
      </c>
      <c r="Q139" s="269" t="str">
        <f t="shared" si="137"/>
        <v>0.100</v>
      </c>
      <c r="R139" s="269" t="str">
        <f t="shared" si="3"/>
        <v>0.128</v>
      </c>
      <c r="S139" s="269" t="str">
        <f t="shared" si="4"/>
        <v>0.120</v>
      </c>
      <c r="T139" s="83"/>
    </row>
    <row r="140" ht="19.5" customHeight="1">
      <c r="A140" s="127" t="s">
        <v>18925</v>
      </c>
      <c r="B140" s="75">
        <v>398736.0</v>
      </c>
      <c r="C140" s="75">
        <v>322232.0</v>
      </c>
      <c r="D140" s="75">
        <v>398350.0</v>
      </c>
      <c r="E140" s="259">
        <v>62040.0</v>
      </c>
      <c r="F140" s="240">
        <v>457740.0</v>
      </c>
      <c r="G140" s="75">
        <v>1211250.0</v>
      </c>
      <c r="H140" s="75">
        <v>3475000.0</v>
      </c>
      <c r="I140" s="75">
        <v>2780000.0</v>
      </c>
      <c r="J140" s="75"/>
      <c r="K140" s="75">
        <v>1568750.0</v>
      </c>
      <c r="L140" s="75"/>
      <c r="M140" s="75"/>
      <c r="N140" s="83"/>
      <c r="O140" s="269" t="str">
        <f t="shared" ref="O140:Q140" si="138">IF(ISBLANK(B140),"",B140/10000000)</f>
        <v>0.040</v>
      </c>
      <c r="P140" s="269" t="str">
        <f t="shared" si="138"/>
        <v>0.032</v>
      </c>
      <c r="Q140" s="269" t="str">
        <f t="shared" si="138"/>
        <v>0.040</v>
      </c>
      <c r="R140" s="269" t="str">
        <f t="shared" si="3"/>
        <v>0.121</v>
      </c>
      <c r="S140" s="269" t="str">
        <f t="shared" si="4"/>
        <v>0.278</v>
      </c>
      <c r="T140" s="83"/>
    </row>
    <row r="141" ht="19.5" customHeight="1">
      <c r="A141" s="127"/>
      <c r="B141" s="75"/>
      <c r="C141" s="75"/>
      <c r="D141" s="75"/>
      <c r="E141" s="259"/>
      <c r="F141" s="240"/>
      <c r="G141" s="75"/>
      <c r="H141" s="75"/>
      <c r="I141" s="75"/>
      <c r="J141" s="75"/>
      <c r="K141" s="75"/>
      <c r="L141" s="75"/>
      <c r="M141" s="75"/>
      <c r="N141" s="83"/>
      <c r="O141" s="269" t="str">
        <f t="shared" ref="O141:Q141" si="139">IF(ISBLANK(B141),"",B141/10000000)</f>
        <v/>
      </c>
      <c r="P141" s="269" t="str">
        <f t="shared" si="139"/>
        <v/>
      </c>
      <c r="Q141" s="269" t="str">
        <f t="shared" si="139"/>
        <v/>
      </c>
      <c r="R141" s="269" t="str">
        <f t="shared" si="3"/>
        <v/>
      </c>
      <c r="S141" s="269" t="str">
        <f t="shared" si="4"/>
        <v/>
      </c>
      <c r="T141" s="83"/>
    </row>
    <row r="142" ht="19.5" customHeight="1">
      <c r="A142" s="435" t="s">
        <v>16236</v>
      </c>
      <c r="B142" s="236">
        <v>1.0000697E7</v>
      </c>
      <c r="C142" s="236">
        <v>4.0725928E7</v>
      </c>
      <c r="D142" s="236">
        <v>3.9572196E7</v>
      </c>
      <c r="E142" s="436">
        <v>3.4753104E7</v>
      </c>
      <c r="F142" s="437">
        <v>7439171.0</v>
      </c>
      <c r="G142" s="236">
        <v>6.621205E7</v>
      </c>
      <c r="H142" s="236">
        <v>6.0697392E7</v>
      </c>
      <c r="I142" s="236">
        <v>5.7857913E7</v>
      </c>
      <c r="J142" s="236"/>
      <c r="K142" s="236">
        <v>2386350.0</v>
      </c>
      <c r="L142" s="236">
        <v>1.0740487E7</v>
      </c>
      <c r="M142" s="236"/>
      <c r="N142" s="154"/>
      <c r="O142" s="269" t="str">
        <f t="shared" ref="O142:Q142" si="140">IF(ISBLANK(B142),"",B142/10000000)</f>
        <v>1.000</v>
      </c>
      <c r="P142" s="269" t="str">
        <f t="shared" si="140"/>
        <v>4.073</v>
      </c>
      <c r="Q142" s="269" t="str">
        <f t="shared" si="140"/>
        <v>3.957</v>
      </c>
      <c r="R142" s="269" t="str">
        <f t="shared" si="3"/>
        <v>6.621</v>
      </c>
      <c r="S142" s="269" t="str">
        <f t="shared" si="4"/>
        <v>5.786</v>
      </c>
      <c r="T142" s="154"/>
    </row>
    <row r="143" ht="19.5" customHeight="1">
      <c r="A143" s="254"/>
      <c r="B143" s="232"/>
      <c r="C143" s="232"/>
      <c r="D143" s="232"/>
      <c r="E143" s="434"/>
      <c r="F143" s="438"/>
      <c r="G143" s="232"/>
      <c r="H143" s="232"/>
      <c r="I143" s="232"/>
      <c r="J143" s="232"/>
      <c r="K143" s="232"/>
      <c r="L143" s="232"/>
      <c r="M143" s="232"/>
      <c r="N143" s="83"/>
      <c r="O143" s="269" t="str">
        <f t="shared" ref="O143:Q143" si="141">IF(ISBLANK(B143),"",B143/10000000)</f>
        <v/>
      </c>
      <c r="P143" s="269" t="str">
        <f t="shared" si="141"/>
        <v/>
      </c>
      <c r="Q143" s="269" t="str">
        <f t="shared" si="141"/>
        <v/>
      </c>
      <c r="R143" s="269" t="str">
        <f t="shared" si="3"/>
        <v/>
      </c>
      <c r="S143" s="269" t="str">
        <f t="shared" si="4"/>
        <v/>
      </c>
      <c r="T143" s="83"/>
    </row>
    <row r="144" ht="19.5" customHeight="1">
      <c r="A144" s="127" t="s">
        <v>19049</v>
      </c>
      <c r="B144" s="75"/>
      <c r="C144" s="75"/>
      <c r="D144" s="75"/>
      <c r="E144" s="259"/>
      <c r="F144" s="240"/>
      <c r="G144" s="75"/>
      <c r="H144" s="75"/>
      <c r="I144" s="75"/>
      <c r="J144" s="75"/>
      <c r="K144" s="75"/>
      <c r="L144" s="75"/>
      <c r="M144" s="75"/>
      <c r="N144" s="83"/>
      <c r="O144" s="269" t="str">
        <f t="shared" ref="O144:Q144" si="142">IF(ISBLANK(B144),"",B144/10000000)</f>
        <v/>
      </c>
      <c r="P144" s="269" t="str">
        <f t="shared" si="142"/>
        <v/>
      </c>
      <c r="Q144" s="269" t="str">
        <f t="shared" si="142"/>
        <v/>
      </c>
      <c r="R144" s="269" t="str">
        <f t="shared" si="3"/>
        <v/>
      </c>
      <c r="S144" s="269" t="str">
        <f t="shared" si="4"/>
        <v/>
      </c>
      <c r="T144" s="83"/>
    </row>
    <row r="145" ht="19.5" customHeight="1">
      <c r="A145" s="127" t="s">
        <v>7843</v>
      </c>
      <c r="B145" s="75">
        <v>1.2010566E7</v>
      </c>
      <c r="C145" s="75">
        <v>1.7378473E7</v>
      </c>
      <c r="D145" s="75">
        <v>2.1447809E7</v>
      </c>
      <c r="E145" s="259">
        <v>1.4984031E7</v>
      </c>
      <c r="F145" s="240">
        <v>1.0065159E7</v>
      </c>
      <c r="G145" s="75">
        <v>2.778425E7</v>
      </c>
      <c r="H145" s="75">
        <v>2.594175E7</v>
      </c>
      <c r="I145" s="75">
        <v>2.19534E7</v>
      </c>
      <c r="J145" s="75"/>
      <c r="K145" s="75"/>
      <c r="L145" s="75">
        <v>5830850.0</v>
      </c>
      <c r="M145" s="75"/>
      <c r="N145" s="83"/>
      <c r="O145" s="269" t="str">
        <f t="shared" ref="O145:Q145" si="143">IF(ISBLANK(B145),"",B145/10000000)</f>
        <v>1.201</v>
      </c>
      <c r="P145" s="269" t="str">
        <f t="shared" si="143"/>
        <v>1.738</v>
      </c>
      <c r="Q145" s="269" t="str">
        <f t="shared" si="143"/>
        <v>2.145</v>
      </c>
      <c r="R145" s="269" t="str">
        <f t="shared" si="3"/>
        <v>2.778</v>
      </c>
      <c r="S145" s="269" t="str">
        <f t="shared" si="4"/>
        <v>2.195</v>
      </c>
      <c r="T145" s="83"/>
    </row>
    <row r="146" ht="19.5" customHeight="1">
      <c r="A146" s="127" t="s">
        <v>8023</v>
      </c>
      <c r="B146" s="75">
        <v>6330366.0</v>
      </c>
      <c r="C146" s="75">
        <v>6642617.0</v>
      </c>
      <c r="D146" s="75">
        <v>6788558.0</v>
      </c>
      <c r="E146" s="259">
        <v>4430372.0</v>
      </c>
      <c r="F146" s="240">
        <v>2146714.0</v>
      </c>
      <c r="G146" s="75">
        <v>9674250.0</v>
      </c>
      <c r="H146" s="75">
        <v>1.054675E7</v>
      </c>
      <c r="I146" s="75">
        <v>8637400.0</v>
      </c>
      <c r="J146" s="75"/>
      <c r="K146" s="75"/>
      <c r="L146" s="75">
        <v>1036850.0</v>
      </c>
      <c r="M146" s="75"/>
      <c r="N146" s="83"/>
      <c r="O146" s="269" t="str">
        <f t="shared" ref="O146:Q146" si="144">IF(ISBLANK(B146),"",B146/10000000)</f>
        <v>0.633</v>
      </c>
      <c r="P146" s="269" t="str">
        <f t="shared" si="144"/>
        <v>0.664</v>
      </c>
      <c r="Q146" s="269" t="str">
        <f t="shared" si="144"/>
        <v>0.679</v>
      </c>
      <c r="R146" s="269" t="str">
        <f t="shared" si="3"/>
        <v>0.967</v>
      </c>
      <c r="S146" s="269" t="str">
        <f t="shared" si="4"/>
        <v>0.864</v>
      </c>
      <c r="T146" s="83"/>
    </row>
    <row r="147" ht="19.5" customHeight="1">
      <c r="A147" s="127" t="s">
        <v>8305</v>
      </c>
      <c r="B147" s="75">
        <v>6793657.0</v>
      </c>
      <c r="C147" s="75">
        <v>7492423.0</v>
      </c>
      <c r="D147" s="75">
        <v>6635490.0</v>
      </c>
      <c r="E147" s="259">
        <v>3661753.0</v>
      </c>
      <c r="F147" s="240">
        <v>2481313.0</v>
      </c>
      <c r="G147" s="75">
        <v>1.006E7</v>
      </c>
      <c r="H147" s="75">
        <v>1.1665E7</v>
      </c>
      <c r="I147" s="75">
        <v>9832000.0</v>
      </c>
      <c r="J147" s="75"/>
      <c r="K147" s="75"/>
      <c r="L147" s="75">
        <v>228000.0</v>
      </c>
      <c r="M147" s="75"/>
      <c r="N147" s="83"/>
      <c r="O147" s="269" t="str">
        <f t="shared" ref="O147:Q147" si="145">IF(ISBLANK(B147),"",B147/10000000)</f>
        <v>0.679</v>
      </c>
      <c r="P147" s="269" t="str">
        <f t="shared" si="145"/>
        <v>0.749</v>
      </c>
      <c r="Q147" s="269" t="str">
        <f t="shared" si="145"/>
        <v>0.664</v>
      </c>
      <c r="R147" s="269" t="str">
        <f t="shared" si="3"/>
        <v>1.006</v>
      </c>
      <c r="S147" s="269" t="str">
        <f t="shared" si="4"/>
        <v>0.983</v>
      </c>
      <c r="T147" s="83"/>
    </row>
    <row r="148" ht="19.5" customHeight="1">
      <c r="A148" s="127" t="s">
        <v>19162</v>
      </c>
      <c r="B148" s="75">
        <v>3195190.0</v>
      </c>
      <c r="C148" s="75">
        <v>3056631.0</v>
      </c>
      <c r="D148" s="75">
        <v>3585662.0</v>
      </c>
      <c r="E148" s="259">
        <v>2479932.0</v>
      </c>
      <c r="F148" s="240">
        <v>1350637.0</v>
      </c>
      <c r="G148" s="75">
        <v>3805000.0</v>
      </c>
      <c r="H148" s="75">
        <v>4669250.0</v>
      </c>
      <c r="I148" s="75">
        <v>3935400.0</v>
      </c>
      <c r="J148" s="75"/>
      <c r="K148" s="75">
        <v>130400.0</v>
      </c>
      <c r="L148" s="75"/>
      <c r="M148" s="75"/>
      <c r="N148" s="83"/>
      <c r="O148" s="269" t="str">
        <f t="shared" ref="O148:Q148" si="146">IF(ISBLANK(B148),"",B148/10000000)</f>
        <v>0.320</v>
      </c>
      <c r="P148" s="269" t="str">
        <f t="shared" si="146"/>
        <v>0.306</v>
      </c>
      <c r="Q148" s="269" t="str">
        <f t="shared" si="146"/>
        <v>0.359</v>
      </c>
      <c r="R148" s="269" t="str">
        <f t="shared" si="3"/>
        <v>0.381</v>
      </c>
      <c r="S148" s="269" t="str">
        <f t="shared" si="4"/>
        <v>0.394</v>
      </c>
      <c r="T148" s="83"/>
    </row>
    <row r="149" ht="19.5" customHeight="1">
      <c r="A149" s="127" t="s">
        <v>9650</v>
      </c>
      <c r="B149" s="75">
        <v>622975.0</v>
      </c>
      <c r="C149" s="75">
        <v>679261.0</v>
      </c>
      <c r="D149" s="75">
        <v>829449.0</v>
      </c>
      <c r="E149" s="259">
        <v>587899.0</v>
      </c>
      <c r="F149" s="240">
        <v>271590.0</v>
      </c>
      <c r="G149" s="75">
        <v>1037000.0</v>
      </c>
      <c r="H149" s="75">
        <v>1605000.0</v>
      </c>
      <c r="I149" s="75">
        <v>1284000.0</v>
      </c>
      <c r="J149" s="75"/>
      <c r="K149" s="75">
        <v>247000.0</v>
      </c>
      <c r="L149" s="75"/>
      <c r="M149" s="75"/>
      <c r="N149" s="83"/>
      <c r="O149" s="269" t="str">
        <f t="shared" ref="O149:Q149" si="147">IF(ISBLANK(B149),"",B149/10000000)</f>
        <v>0.062</v>
      </c>
      <c r="P149" s="269" t="str">
        <f t="shared" si="147"/>
        <v>0.068</v>
      </c>
      <c r="Q149" s="269" t="str">
        <f t="shared" si="147"/>
        <v>0.083</v>
      </c>
      <c r="R149" s="269" t="str">
        <f t="shared" si="3"/>
        <v>0.104</v>
      </c>
      <c r="S149" s="269" t="str">
        <f t="shared" si="4"/>
        <v>0.128</v>
      </c>
      <c r="T149" s="83"/>
    </row>
    <row r="150" ht="33.0" customHeight="1">
      <c r="A150" s="127" t="s">
        <v>9736</v>
      </c>
      <c r="B150" s="75">
        <v>993135.0</v>
      </c>
      <c r="C150" s="75">
        <v>999810.0</v>
      </c>
      <c r="D150" s="75">
        <v>948640.0</v>
      </c>
      <c r="E150" s="259">
        <v>496750.0</v>
      </c>
      <c r="F150" s="240">
        <v>348860.0</v>
      </c>
      <c r="G150" s="75">
        <v>1802000.0</v>
      </c>
      <c r="H150" s="75">
        <v>3310000.0</v>
      </c>
      <c r="I150" s="75">
        <v>2648000.0</v>
      </c>
      <c r="J150" s="75"/>
      <c r="K150" s="75">
        <v>846000.0</v>
      </c>
      <c r="L150" s="75"/>
      <c r="M150" s="75"/>
      <c r="N150" s="83"/>
      <c r="O150" s="269" t="str">
        <f t="shared" ref="O150:Q150" si="148">IF(ISBLANK(B150),"",B150/10000000)</f>
        <v>0.099</v>
      </c>
      <c r="P150" s="269" t="str">
        <f t="shared" si="148"/>
        <v>0.100</v>
      </c>
      <c r="Q150" s="269" t="str">
        <f t="shared" si="148"/>
        <v>0.095</v>
      </c>
      <c r="R150" s="269" t="str">
        <f t="shared" si="3"/>
        <v>0.180</v>
      </c>
      <c r="S150" s="269" t="str">
        <f t="shared" si="4"/>
        <v>0.265</v>
      </c>
      <c r="T150" s="83"/>
    </row>
    <row r="151" ht="19.5" customHeight="1">
      <c r="A151" s="127" t="s">
        <v>9822</v>
      </c>
      <c r="B151" s="75"/>
      <c r="C151" s="75"/>
      <c r="D151" s="75">
        <v>680825.0</v>
      </c>
      <c r="E151" s="259">
        <v>267385.0</v>
      </c>
      <c r="F151" s="240">
        <v>778272.0</v>
      </c>
      <c r="G151" s="75">
        <v>1929500.0</v>
      </c>
      <c r="H151" s="75">
        <v>3105000.0</v>
      </c>
      <c r="I151" s="75">
        <v>2484000.0</v>
      </c>
      <c r="J151" s="75"/>
      <c r="K151" s="75">
        <v>554500.0</v>
      </c>
      <c r="L151" s="75"/>
      <c r="M151" s="75"/>
      <c r="N151" s="83"/>
      <c r="O151" s="269" t="str">
        <f t="shared" ref="O151:Q151" si="149">IF(ISBLANK(B151),"",B151/10000000)</f>
        <v/>
      </c>
      <c r="P151" s="269" t="str">
        <f t="shared" si="149"/>
        <v/>
      </c>
      <c r="Q151" s="269" t="str">
        <f t="shared" si="149"/>
        <v>0.068</v>
      </c>
      <c r="R151" s="269" t="str">
        <f t="shared" si="3"/>
        <v>0.193</v>
      </c>
      <c r="S151" s="269" t="str">
        <f t="shared" si="4"/>
        <v>0.248</v>
      </c>
      <c r="T151" s="83"/>
    </row>
    <row r="152" ht="19.5" customHeight="1">
      <c r="A152" s="127" t="s">
        <v>19256</v>
      </c>
      <c r="B152" s="75"/>
      <c r="C152" s="75"/>
      <c r="D152" s="75">
        <v>916723.0</v>
      </c>
      <c r="E152" s="259">
        <v>696613.0</v>
      </c>
      <c r="F152" s="240">
        <v>546526.0</v>
      </c>
      <c r="G152" s="75">
        <v>1462000.0</v>
      </c>
      <c r="H152" s="75">
        <v>2200000.0</v>
      </c>
      <c r="I152" s="75">
        <v>1760000.0</v>
      </c>
      <c r="J152" s="75"/>
      <c r="K152" s="75">
        <v>298000.0</v>
      </c>
      <c r="L152" s="75"/>
      <c r="M152" s="75"/>
      <c r="N152" s="83"/>
      <c r="O152" s="269" t="str">
        <f t="shared" ref="O152:Q152" si="150">IF(ISBLANK(B152),"",B152/10000000)</f>
        <v/>
      </c>
      <c r="P152" s="269" t="str">
        <f t="shared" si="150"/>
        <v/>
      </c>
      <c r="Q152" s="269" t="str">
        <f t="shared" si="150"/>
        <v>0.092</v>
      </c>
      <c r="R152" s="269" t="str">
        <f t="shared" si="3"/>
        <v>0.146</v>
      </c>
      <c r="S152" s="269" t="str">
        <f t="shared" si="4"/>
        <v>0.176</v>
      </c>
      <c r="T152" s="83"/>
    </row>
    <row r="153" ht="19.5" customHeight="1">
      <c r="A153" s="127" t="s">
        <v>10039</v>
      </c>
      <c r="B153" s="75"/>
      <c r="C153" s="75"/>
      <c r="D153" s="75"/>
      <c r="E153" s="259"/>
      <c r="F153" s="240">
        <v>325220.0</v>
      </c>
      <c r="G153" s="75">
        <v>1802000.0</v>
      </c>
      <c r="H153" s="75">
        <v>3855000.0</v>
      </c>
      <c r="I153" s="75">
        <v>3084000.0</v>
      </c>
      <c r="J153" s="75"/>
      <c r="K153" s="75">
        <v>1282000.0</v>
      </c>
      <c r="L153" s="75"/>
      <c r="M153" s="75"/>
      <c r="N153" s="83"/>
      <c r="O153" s="269" t="str">
        <f t="shared" ref="O153:Q153" si="151">IF(ISBLANK(B153),"",B153/10000000)</f>
        <v/>
      </c>
      <c r="P153" s="269" t="str">
        <f t="shared" si="151"/>
        <v/>
      </c>
      <c r="Q153" s="269" t="str">
        <f t="shared" si="151"/>
        <v/>
      </c>
      <c r="R153" s="269" t="str">
        <f t="shared" si="3"/>
        <v>0.180</v>
      </c>
      <c r="S153" s="269" t="str">
        <f t="shared" si="4"/>
        <v>0.308</v>
      </c>
      <c r="T153" s="83"/>
    </row>
    <row r="154" ht="19.5" customHeight="1">
      <c r="A154" s="127" t="s">
        <v>10176</v>
      </c>
      <c r="B154" s="75"/>
      <c r="C154" s="75"/>
      <c r="D154" s="75"/>
      <c r="E154" s="259"/>
      <c r="F154" s="240">
        <v>840940.0</v>
      </c>
      <c r="G154" s="75">
        <v>1164500.0</v>
      </c>
      <c r="H154" s="75">
        <v>2135000.0</v>
      </c>
      <c r="I154" s="75">
        <v>1708000.0</v>
      </c>
      <c r="J154" s="75"/>
      <c r="K154" s="75">
        <v>543500.0</v>
      </c>
      <c r="L154" s="75"/>
      <c r="M154" s="75"/>
      <c r="N154" s="83"/>
      <c r="O154" s="269" t="str">
        <f t="shared" ref="O154:Q154" si="152">IF(ISBLANK(B154),"",B154/10000000)</f>
        <v/>
      </c>
      <c r="P154" s="269" t="str">
        <f t="shared" si="152"/>
        <v/>
      </c>
      <c r="Q154" s="269" t="str">
        <f t="shared" si="152"/>
        <v/>
      </c>
      <c r="R154" s="269" t="str">
        <f t="shared" si="3"/>
        <v>0.116</v>
      </c>
      <c r="S154" s="269" t="str">
        <f t="shared" si="4"/>
        <v>0.171</v>
      </c>
      <c r="T154" s="83"/>
    </row>
    <row r="155" ht="19.5" customHeight="1">
      <c r="A155" s="127" t="s">
        <v>10270</v>
      </c>
      <c r="B155" s="75"/>
      <c r="C155" s="75"/>
      <c r="D155" s="75"/>
      <c r="E155" s="259"/>
      <c r="F155" s="240">
        <v>106920.0</v>
      </c>
      <c r="G155" s="75">
        <v>1275000.0</v>
      </c>
      <c r="H155" s="75">
        <v>2000000.0</v>
      </c>
      <c r="I155" s="75">
        <v>1600000.0</v>
      </c>
      <c r="J155" s="75"/>
      <c r="K155" s="75">
        <v>325000.0</v>
      </c>
      <c r="L155" s="75"/>
      <c r="M155" s="75"/>
      <c r="N155" s="83"/>
      <c r="O155" s="269" t="str">
        <f t="shared" ref="O155:Q155" si="153">IF(ISBLANK(B155),"",B155/10000000)</f>
        <v/>
      </c>
      <c r="P155" s="269" t="str">
        <f t="shared" si="153"/>
        <v/>
      </c>
      <c r="Q155" s="269" t="str">
        <f t="shared" si="153"/>
        <v/>
      </c>
      <c r="R155" s="269" t="str">
        <f t="shared" si="3"/>
        <v>0.128</v>
      </c>
      <c r="S155" s="269" t="str">
        <f t="shared" si="4"/>
        <v>0.160</v>
      </c>
      <c r="T155" s="83"/>
    </row>
    <row r="156" ht="19.5" customHeight="1">
      <c r="A156" s="127" t="s">
        <v>10643</v>
      </c>
      <c r="B156" s="75"/>
      <c r="C156" s="75"/>
      <c r="D156" s="75"/>
      <c r="E156" s="259"/>
      <c r="F156" s="240">
        <v>255640.0</v>
      </c>
      <c r="G156" s="75">
        <v>1360000.0</v>
      </c>
      <c r="H156" s="75">
        <v>2400000.0</v>
      </c>
      <c r="I156" s="75">
        <v>1920000.0</v>
      </c>
      <c r="J156" s="75"/>
      <c r="K156" s="75">
        <v>560000.0</v>
      </c>
      <c r="L156" s="75"/>
      <c r="M156" s="75"/>
      <c r="N156" s="83"/>
      <c r="O156" s="269" t="str">
        <f t="shared" ref="O156:Q156" si="154">IF(ISBLANK(B156),"",B156/10000000)</f>
        <v/>
      </c>
      <c r="P156" s="269" t="str">
        <f t="shared" si="154"/>
        <v/>
      </c>
      <c r="Q156" s="269" t="str">
        <f t="shared" si="154"/>
        <v/>
      </c>
      <c r="R156" s="269" t="str">
        <f t="shared" si="3"/>
        <v>0.136</v>
      </c>
      <c r="S156" s="269" t="str">
        <f t="shared" si="4"/>
        <v>0.192</v>
      </c>
      <c r="T156" s="83"/>
    </row>
    <row r="157" ht="19.5" customHeight="1">
      <c r="A157" s="127"/>
      <c r="B157" s="75"/>
      <c r="C157" s="75"/>
      <c r="D157" s="75"/>
      <c r="E157" s="259"/>
      <c r="F157" s="240"/>
      <c r="G157" s="75"/>
      <c r="H157" s="75"/>
      <c r="I157" s="75"/>
      <c r="J157" s="75"/>
      <c r="K157" s="75"/>
      <c r="L157" s="75"/>
      <c r="M157" s="75"/>
      <c r="N157" s="83"/>
      <c r="O157" s="269" t="str">
        <f t="shared" ref="O157:Q157" si="155">IF(ISBLANK(B157),"",B157/10000000)</f>
        <v/>
      </c>
      <c r="P157" s="269" t="str">
        <f t="shared" si="155"/>
        <v/>
      </c>
      <c r="Q157" s="269" t="str">
        <f t="shared" si="155"/>
        <v/>
      </c>
      <c r="R157" s="269" t="str">
        <f t="shared" si="3"/>
        <v/>
      </c>
      <c r="S157" s="269" t="str">
        <f t="shared" si="4"/>
        <v/>
      </c>
      <c r="T157" s="83"/>
    </row>
    <row r="158" ht="19.5" customHeight="1">
      <c r="A158" s="146" t="s">
        <v>16236</v>
      </c>
      <c r="B158" s="75">
        <v>2.9945889E7</v>
      </c>
      <c r="C158" s="75">
        <v>3.6249215E7</v>
      </c>
      <c r="D158" s="75">
        <v>4.1833156E7</v>
      </c>
      <c r="E158" s="259">
        <v>2.7604735E7</v>
      </c>
      <c r="F158" s="240">
        <v>1.9517791E7</v>
      </c>
      <c r="G158" s="75">
        <v>6.31555E7</v>
      </c>
      <c r="H158" s="75">
        <v>7.343275E7</v>
      </c>
      <c r="I158" s="75">
        <v>6.08462E7</v>
      </c>
      <c r="J158" s="75"/>
      <c r="K158" s="75">
        <v>4786400.0</v>
      </c>
      <c r="L158" s="75">
        <v>7095700.0</v>
      </c>
      <c r="M158" s="75"/>
      <c r="N158" s="83"/>
      <c r="O158" s="269" t="str">
        <f t="shared" ref="O158:Q158" si="156">IF(ISBLANK(B158),"",B158/10000000)</f>
        <v>2.995</v>
      </c>
      <c r="P158" s="269" t="str">
        <f t="shared" si="156"/>
        <v>3.625</v>
      </c>
      <c r="Q158" s="269" t="str">
        <f t="shared" si="156"/>
        <v>4.183</v>
      </c>
      <c r="R158" s="269" t="str">
        <f t="shared" si="3"/>
        <v>6.316</v>
      </c>
      <c r="S158" s="269" t="str">
        <f t="shared" si="4"/>
        <v>6.085</v>
      </c>
      <c r="T158" s="83"/>
    </row>
    <row r="159" ht="19.5" customHeight="1">
      <c r="A159" s="127"/>
      <c r="B159" s="75"/>
      <c r="C159" s="75"/>
      <c r="D159" s="75"/>
      <c r="E159" s="259"/>
      <c r="F159" s="240"/>
      <c r="G159" s="75"/>
      <c r="H159" s="75"/>
      <c r="I159" s="75"/>
      <c r="J159" s="75"/>
      <c r="K159" s="75"/>
      <c r="L159" s="75"/>
      <c r="M159" s="75"/>
      <c r="N159" s="83"/>
      <c r="O159" s="269" t="str">
        <f t="shared" ref="O159:Q159" si="157">IF(ISBLANK(B159),"",B159/10000000)</f>
        <v/>
      </c>
      <c r="P159" s="269" t="str">
        <f t="shared" si="157"/>
        <v/>
      </c>
      <c r="Q159" s="269" t="str">
        <f t="shared" si="157"/>
        <v/>
      </c>
      <c r="R159" s="269" t="str">
        <f t="shared" si="3"/>
        <v/>
      </c>
      <c r="S159" s="269" t="str">
        <f t="shared" si="4"/>
        <v/>
      </c>
      <c r="T159" s="83"/>
    </row>
    <row r="160" ht="19.5" customHeight="1">
      <c r="A160" s="127" t="s">
        <v>542</v>
      </c>
      <c r="B160" s="75"/>
      <c r="C160" s="75"/>
      <c r="D160" s="75"/>
      <c r="E160" s="259"/>
      <c r="F160" s="240"/>
      <c r="G160" s="75"/>
      <c r="H160" s="75"/>
      <c r="I160" s="75"/>
      <c r="J160" s="75"/>
      <c r="K160" s="75"/>
      <c r="L160" s="75"/>
      <c r="M160" s="75"/>
      <c r="N160" s="83"/>
      <c r="O160" s="269" t="str">
        <f t="shared" ref="O160:Q160" si="158">IF(ISBLANK(B160),"",B160/10000000)</f>
        <v/>
      </c>
      <c r="P160" s="269" t="str">
        <f t="shared" si="158"/>
        <v/>
      </c>
      <c r="Q160" s="269" t="str">
        <f t="shared" si="158"/>
        <v/>
      </c>
      <c r="R160" s="269" t="str">
        <f t="shared" si="3"/>
        <v/>
      </c>
      <c r="S160" s="269" t="str">
        <f t="shared" si="4"/>
        <v/>
      </c>
      <c r="T160" s="83"/>
    </row>
    <row r="161" ht="19.5" customHeight="1">
      <c r="A161" s="127" t="s">
        <v>19351</v>
      </c>
      <c r="B161" s="75">
        <v>1.4929903E7</v>
      </c>
      <c r="C161" s="75">
        <v>1.6587893E7</v>
      </c>
      <c r="D161" s="75">
        <v>1.8895974E7</v>
      </c>
      <c r="E161" s="259">
        <v>8692462.0</v>
      </c>
      <c r="F161" s="240">
        <v>1.0227806E7</v>
      </c>
      <c r="G161" s="75">
        <v>2.20193E7</v>
      </c>
      <c r="H161" s="75">
        <v>2.20243E7</v>
      </c>
      <c r="I161" s="75">
        <v>2.011944E7</v>
      </c>
      <c r="J161" s="75"/>
      <c r="K161" s="75"/>
      <c r="L161" s="75">
        <v>1899860.0</v>
      </c>
      <c r="M161" s="75"/>
      <c r="N161" s="83"/>
      <c r="O161" s="269" t="str">
        <f t="shared" ref="O161:Q161" si="159">IF(ISBLANK(B161),"",B161/10000000)</f>
        <v>1.493</v>
      </c>
      <c r="P161" s="269" t="str">
        <f t="shared" si="159"/>
        <v>1.659</v>
      </c>
      <c r="Q161" s="269" t="str">
        <f t="shared" si="159"/>
        <v>1.890</v>
      </c>
      <c r="R161" s="269" t="str">
        <f t="shared" si="3"/>
        <v>2.202</v>
      </c>
      <c r="S161" s="269" t="str">
        <f t="shared" si="4"/>
        <v>2.012</v>
      </c>
      <c r="T161" s="83"/>
    </row>
    <row r="162" ht="19.5" customHeight="1">
      <c r="A162" s="127"/>
      <c r="B162" s="75"/>
      <c r="C162" s="75"/>
      <c r="D162" s="75"/>
      <c r="E162" s="259"/>
      <c r="F162" s="240"/>
      <c r="G162" s="75"/>
      <c r="H162" s="75"/>
      <c r="I162" s="75"/>
      <c r="J162" s="75"/>
      <c r="K162" s="75"/>
      <c r="L162" s="75"/>
      <c r="M162" s="75"/>
      <c r="N162" s="83"/>
      <c r="O162" s="269" t="str">
        <f t="shared" ref="O162:Q162" si="160">IF(ISBLANK(B162),"",B162/10000000)</f>
        <v/>
      </c>
      <c r="P162" s="269" t="str">
        <f t="shared" si="160"/>
        <v/>
      </c>
      <c r="Q162" s="269" t="str">
        <f t="shared" si="160"/>
        <v/>
      </c>
      <c r="R162" s="269" t="str">
        <f t="shared" si="3"/>
        <v/>
      </c>
      <c r="S162" s="269" t="str">
        <f t="shared" si="4"/>
        <v/>
      </c>
      <c r="T162" s="83"/>
    </row>
    <row r="163" ht="19.5" customHeight="1">
      <c r="A163" s="146" t="s">
        <v>16236</v>
      </c>
      <c r="B163" s="75">
        <v>1.4929903E7</v>
      </c>
      <c r="C163" s="75">
        <v>1.6587893E7</v>
      </c>
      <c r="D163" s="75">
        <v>1.8895974E7</v>
      </c>
      <c r="E163" s="259">
        <v>8692462.0</v>
      </c>
      <c r="F163" s="240">
        <v>1.0227806E7</v>
      </c>
      <c r="G163" s="75">
        <v>2.20193E7</v>
      </c>
      <c r="H163" s="75">
        <v>2.20243E7</v>
      </c>
      <c r="I163" s="75">
        <v>2.011944E7</v>
      </c>
      <c r="J163" s="75"/>
      <c r="K163" s="75"/>
      <c r="L163" s="75">
        <v>1899860.0</v>
      </c>
      <c r="M163" s="75"/>
      <c r="N163" s="83"/>
      <c r="O163" s="269" t="str">
        <f t="shared" ref="O163:Q163" si="161">IF(ISBLANK(B163),"",B163/10000000)</f>
        <v>1.493</v>
      </c>
      <c r="P163" s="269" t="str">
        <f t="shared" si="161"/>
        <v>1.659</v>
      </c>
      <c r="Q163" s="269" t="str">
        <f t="shared" si="161"/>
        <v>1.890</v>
      </c>
      <c r="R163" s="269" t="str">
        <f t="shared" si="3"/>
        <v>2.202</v>
      </c>
      <c r="S163" s="269" t="str">
        <f t="shared" si="4"/>
        <v>2.012</v>
      </c>
      <c r="T163" s="83"/>
    </row>
    <row r="164" ht="19.5" customHeight="1">
      <c r="A164" s="127"/>
      <c r="B164" s="75"/>
      <c r="C164" s="75"/>
      <c r="D164" s="75"/>
      <c r="E164" s="259"/>
      <c r="F164" s="240"/>
      <c r="G164" s="75"/>
      <c r="H164" s="75"/>
      <c r="I164" s="75"/>
      <c r="J164" s="75"/>
      <c r="K164" s="75"/>
      <c r="L164" s="75"/>
      <c r="M164" s="75"/>
      <c r="N164" s="83"/>
      <c r="O164" s="269" t="str">
        <f t="shared" ref="O164:Q164" si="162">IF(ISBLANK(B164),"",B164/10000000)</f>
        <v/>
      </c>
      <c r="P164" s="269" t="str">
        <f t="shared" si="162"/>
        <v/>
      </c>
      <c r="Q164" s="269" t="str">
        <f t="shared" si="162"/>
        <v/>
      </c>
      <c r="R164" s="269" t="str">
        <f t="shared" si="3"/>
        <v/>
      </c>
      <c r="S164" s="269" t="str">
        <f t="shared" si="4"/>
        <v/>
      </c>
      <c r="T164" s="83"/>
    </row>
    <row r="165" ht="19.5" customHeight="1">
      <c r="A165" s="127" t="s">
        <v>19394</v>
      </c>
      <c r="B165" s="75">
        <v>2.12355654E8</v>
      </c>
      <c r="C165" s="75">
        <v>2.44577593E8</v>
      </c>
      <c r="D165" s="75">
        <v>2.69179765E8</v>
      </c>
      <c r="E165" s="259">
        <v>2.60095194E8</v>
      </c>
      <c r="F165" s="240">
        <v>7823458.0</v>
      </c>
      <c r="G165" s="75">
        <v>3.24E8</v>
      </c>
      <c r="H165" s="75">
        <v>3.24E8</v>
      </c>
      <c r="I165" s="75">
        <v>3.092E8</v>
      </c>
      <c r="J165" s="75"/>
      <c r="K165" s="75"/>
      <c r="L165" s="75">
        <v>1.48E7</v>
      </c>
      <c r="M165" s="75"/>
      <c r="N165" s="83"/>
      <c r="O165" s="269" t="str">
        <f t="shared" ref="O165:Q165" si="163">IF(ISBLANK(B165),"",B165/10000000)</f>
        <v>21.236</v>
      </c>
      <c r="P165" s="269" t="str">
        <f t="shared" si="163"/>
        <v>24.458</v>
      </c>
      <c r="Q165" s="269" t="str">
        <f t="shared" si="163"/>
        <v>26.918</v>
      </c>
      <c r="R165" s="269" t="str">
        <f t="shared" si="3"/>
        <v>32.400</v>
      </c>
      <c r="S165" s="269" t="str">
        <f t="shared" si="4"/>
        <v>30.920</v>
      </c>
      <c r="T165" s="83"/>
    </row>
    <row r="166" ht="19.5" customHeight="1">
      <c r="A166" s="146" t="s">
        <v>16236</v>
      </c>
      <c r="B166" s="75">
        <v>2.12355654E8</v>
      </c>
      <c r="C166" s="75">
        <v>2.44577593E8</v>
      </c>
      <c r="D166" s="75">
        <v>2.69179765E8</v>
      </c>
      <c r="E166" s="259">
        <v>2.60095194E8</v>
      </c>
      <c r="F166" s="240">
        <v>7823458.0</v>
      </c>
      <c r="G166" s="75">
        <v>3.24E8</v>
      </c>
      <c r="H166" s="75">
        <v>3.24E8</v>
      </c>
      <c r="I166" s="75">
        <v>3.092E8</v>
      </c>
      <c r="J166" s="75"/>
      <c r="K166" s="75"/>
      <c r="L166" s="75">
        <v>1.48E7</v>
      </c>
      <c r="M166" s="75"/>
      <c r="N166" s="83"/>
      <c r="O166" s="269" t="str">
        <f t="shared" ref="O166:Q166" si="164">IF(ISBLANK(B166),"",B166/10000000)</f>
        <v>21.236</v>
      </c>
      <c r="P166" s="269" t="str">
        <f t="shared" si="164"/>
        <v>24.458</v>
      </c>
      <c r="Q166" s="269" t="str">
        <f t="shared" si="164"/>
        <v>26.918</v>
      </c>
      <c r="R166" s="269" t="str">
        <f t="shared" si="3"/>
        <v>32.400</v>
      </c>
      <c r="S166" s="269" t="str">
        <f t="shared" si="4"/>
        <v>30.920</v>
      </c>
      <c r="T166" s="83"/>
    </row>
    <row r="167" ht="19.5" customHeight="1">
      <c r="A167" s="127" t="s">
        <v>551</v>
      </c>
      <c r="B167" s="75"/>
      <c r="C167" s="75"/>
      <c r="D167" s="75"/>
      <c r="E167" s="259"/>
      <c r="F167" s="240"/>
      <c r="G167" s="75"/>
      <c r="H167" s="75"/>
      <c r="I167" s="75"/>
      <c r="J167" s="75"/>
      <c r="K167" s="75"/>
      <c r="L167" s="75"/>
      <c r="M167" s="75"/>
      <c r="N167" s="83"/>
      <c r="O167" s="269" t="str">
        <f t="shared" ref="O167:Q167" si="165">IF(ISBLANK(B167),"",B167/10000000)</f>
        <v/>
      </c>
      <c r="P167" s="269" t="str">
        <f t="shared" si="165"/>
        <v/>
      </c>
      <c r="Q167" s="269" t="str">
        <f t="shared" si="165"/>
        <v/>
      </c>
      <c r="R167" s="269" t="str">
        <f t="shared" si="3"/>
        <v/>
      </c>
      <c r="S167" s="269" t="str">
        <f t="shared" si="4"/>
        <v/>
      </c>
      <c r="T167" s="83"/>
    </row>
    <row r="168" ht="19.5" customHeight="1">
      <c r="A168" s="127" t="s">
        <v>19431</v>
      </c>
      <c r="B168" s="75"/>
      <c r="C168" s="75"/>
      <c r="D168" s="75"/>
      <c r="E168" s="259"/>
      <c r="F168" s="240"/>
      <c r="G168" s="75"/>
      <c r="H168" s="75"/>
      <c r="I168" s="75"/>
      <c r="J168" s="75"/>
      <c r="K168" s="75"/>
      <c r="L168" s="75"/>
      <c r="M168" s="75"/>
      <c r="N168" s="83"/>
      <c r="O168" s="269" t="str">
        <f t="shared" ref="O168:Q168" si="166">IF(ISBLANK(B168),"",B168/10000000)</f>
        <v/>
      </c>
      <c r="P168" s="269" t="str">
        <f t="shared" si="166"/>
        <v/>
      </c>
      <c r="Q168" s="269" t="str">
        <f t="shared" si="166"/>
        <v/>
      </c>
      <c r="R168" s="269" t="str">
        <f t="shared" si="3"/>
        <v/>
      </c>
      <c r="S168" s="269" t="str">
        <f t="shared" si="4"/>
        <v/>
      </c>
      <c r="T168" s="83"/>
    </row>
    <row r="169" ht="19.5" customHeight="1">
      <c r="A169" s="127" t="s">
        <v>19442</v>
      </c>
      <c r="B169" s="75">
        <v>72000.0</v>
      </c>
      <c r="C169" s="75">
        <v>71263.0</v>
      </c>
      <c r="D169" s="75">
        <v>71521.0</v>
      </c>
      <c r="E169" s="259">
        <v>47905.0</v>
      </c>
      <c r="F169" s="240">
        <v>24000.0</v>
      </c>
      <c r="G169" s="75">
        <v>500000.0</v>
      </c>
      <c r="H169" s="75">
        <v>500000.0</v>
      </c>
      <c r="I169" s="75">
        <v>500000.0</v>
      </c>
      <c r="J169" s="75"/>
      <c r="K169" s="75"/>
      <c r="L169" s="75"/>
      <c r="M169" s="75"/>
      <c r="N169" s="83"/>
      <c r="O169" s="269" t="str">
        <f t="shared" ref="O169:Q169" si="167">IF(ISBLANK(B169),"",B169/10000000)</f>
        <v>0.007</v>
      </c>
      <c r="P169" s="269" t="str">
        <f t="shared" si="167"/>
        <v>0.007</v>
      </c>
      <c r="Q169" s="269" t="str">
        <f t="shared" si="167"/>
        <v>0.007</v>
      </c>
      <c r="R169" s="269" t="str">
        <f t="shared" si="3"/>
        <v>0.050</v>
      </c>
      <c r="S169" s="269" t="str">
        <f t="shared" si="4"/>
        <v>0.050</v>
      </c>
      <c r="T169" s="83"/>
    </row>
    <row r="170" ht="19.5" customHeight="1">
      <c r="A170" s="127" t="s">
        <v>19454</v>
      </c>
      <c r="B170" s="75"/>
      <c r="C170" s="75"/>
      <c r="D170" s="75"/>
      <c r="E170" s="259"/>
      <c r="F170" s="240"/>
      <c r="G170" s="75">
        <v>500000.0</v>
      </c>
      <c r="H170" s="75">
        <v>500000.0</v>
      </c>
      <c r="I170" s="75">
        <v>500000.0</v>
      </c>
      <c r="J170" s="75"/>
      <c r="K170" s="75"/>
      <c r="L170" s="75"/>
      <c r="M170" s="75"/>
      <c r="N170" s="83"/>
      <c r="O170" s="269" t="str">
        <f t="shared" ref="O170:Q170" si="168">IF(ISBLANK(B170),"",B170/10000000)</f>
        <v/>
      </c>
      <c r="P170" s="269" t="str">
        <f t="shared" si="168"/>
        <v/>
      </c>
      <c r="Q170" s="269" t="str">
        <f t="shared" si="168"/>
        <v/>
      </c>
      <c r="R170" s="269" t="str">
        <f t="shared" si="3"/>
        <v>0.050</v>
      </c>
      <c r="S170" s="269" t="str">
        <f t="shared" si="4"/>
        <v>0.050</v>
      </c>
      <c r="T170" s="83"/>
    </row>
    <row r="171" ht="19.5" customHeight="1">
      <c r="A171" s="127" t="s">
        <v>19469</v>
      </c>
      <c r="B171" s="75"/>
      <c r="C171" s="75">
        <v>5.0E7</v>
      </c>
      <c r="D171" s="75">
        <v>5.0E7</v>
      </c>
      <c r="E171" s="259">
        <v>5.0E7</v>
      </c>
      <c r="F171" s="240"/>
      <c r="G171" s="75">
        <v>4.25E7</v>
      </c>
      <c r="H171" s="75">
        <v>6.375E7</v>
      </c>
      <c r="I171" s="75">
        <v>6.5E7</v>
      </c>
      <c r="J171" s="75"/>
      <c r="K171" s="75">
        <v>2.25E7</v>
      </c>
      <c r="L171" s="75"/>
      <c r="M171" s="75"/>
      <c r="N171" s="83"/>
      <c r="O171" s="269" t="str">
        <f t="shared" ref="O171:Q171" si="169">IF(ISBLANK(B171),"",B171/10000000)</f>
        <v/>
      </c>
      <c r="P171" s="269" t="str">
        <f t="shared" si="169"/>
        <v>5.000</v>
      </c>
      <c r="Q171" s="269" t="str">
        <f t="shared" si="169"/>
        <v>5.000</v>
      </c>
      <c r="R171" s="269" t="str">
        <f t="shared" si="3"/>
        <v>4.250</v>
      </c>
      <c r="S171" s="269" t="str">
        <f t="shared" si="4"/>
        <v>6.500</v>
      </c>
      <c r="T171" s="83"/>
    </row>
    <row r="172" ht="19.5" customHeight="1">
      <c r="A172" s="127"/>
      <c r="B172" s="75"/>
      <c r="C172" s="75"/>
      <c r="D172" s="75"/>
      <c r="E172" s="259"/>
      <c r="F172" s="240"/>
      <c r="G172" s="75"/>
      <c r="H172" s="75"/>
      <c r="I172" s="75"/>
      <c r="J172" s="75"/>
      <c r="K172" s="75"/>
      <c r="L172" s="75"/>
      <c r="M172" s="75"/>
      <c r="N172" s="83"/>
      <c r="O172" s="269" t="str">
        <f t="shared" ref="O172:Q172" si="170">IF(ISBLANK(B172),"",B172/10000000)</f>
        <v/>
      </c>
      <c r="P172" s="269" t="str">
        <f t="shared" si="170"/>
        <v/>
      </c>
      <c r="Q172" s="269" t="str">
        <f t="shared" si="170"/>
        <v/>
      </c>
      <c r="R172" s="269" t="str">
        <f t="shared" si="3"/>
        <v/>
      </c>
      <c r="S172" s="269" t="str">
        <f t="shared" si="4"/>
        <v/>
      </c>
      <c r="T172" s="83"/>
    </row>
    <row r="173" ht="19.5" customHeight="1">
      <c r="A173" s="146" t="s">
        <v>4950</v>
      </c>
      <c r="B173" s="75">
        <v>72000.0</v>
      </c>
      <c r="C173" s="75">
        <v>5.0071263E7</v>
      </c>
      <c r="D173" s="75">
        <v>5.0071521E7</v>
      </c>
      <c r="E173" s="259">
        <v>5.0047905E7</v>
      </c>
      <c r="F173" s="240">
        <v>24000.0</v>
      </c>
      <c r="G173" s="75">
        <v>4.35E7</v>
      </c>
      <c r="H173" s="75">
        <v>6.475E7</v>
      </c>
      <c r="I173" s="75">
        <v>6.6E7</v>
      </c>
      <c r="J173" s="75"/>
      <c r="K173" s="75">
        <v>2.25E7</v>
      </c>
      <c r="L173" s="75"/>
      <c r="M173" s="75"/>
      <c r="N173" s="83"/>
      <c r="O173" s="269" t="str">
        <f t="shared" ref="O173:Q173" si="171">IF(ISBLANK(B173),"",B173/10000000)</f>
        <v>0.007</v>
      </c>
      <c r="P173" s="269" t="str">
        <f t="shared" si="171"/>
        <v>5.007</v>
      </c>
      <c r="Q173" s="269" t="str">
        <f t="shared" si="171"/>
        <v>5.007</v>
      </c>
      <c r="R173" s="269" t="str">
        <f t="shared" si="3"/>
        <v>4.350</v>
      </c>
      <c r="S173" s="269" t="str">
        <f t="shared" si="4"/>
        <v>6.600</v>
      </c>
      <c r="T173" s="83"/>
    </row>
    <row r="174" ht="19.5" customHeight="1">
      <c r="A174" s="127"/>
      <c r="B174" s="75"/>
      <c r="C174" s="75"/>
      <c r="D174" s="75"/>
      <c r="E174" s="259"/>
      <c r="F174" s="240"/>
      <c r="G174" s="75"/>
      <c r="H174" s="75"/>
      <c r="I174" s="75"/>
      <c r="J174" s="75"/>
      <c r="K174" s="75"/>
      <c r="L174" s="75"/>
      <c r="M174" s="75"/>
      <c r="N174" s="83"/>
      <c r="O174" s="269" t="str">
        <f t="shared" ref="O174:Q174" si="172">IF(ISBLANK(B174),"",B174/10000000)</f>
        <v/>
      </c>
      <c r="P174" s="269" t="str">
        <f t="shared" si="172"/>
        <v/>
      </c>
      <c r="Q174" s="269" t="str">
        <f t="shared" si="172"/>
        <v/>
      </c>
      <c r="R174" s="269" t="str">
        <f t="shared" si="3"/>
        <v/>
      </c>
      <c r="S174" s="269" t="str">
        <f t="shared" si="4"/>
        <v/>
      </c>
      <c r="T174" s="83"/>
    </row>
    <row r="175" ht="19.5" customHeight="1">
      <c r="A175" s="127" t="s">
        <v>19521</v>
      </c>
      <c r="B175" s="75">
        <v>9.6E8</v>
      </c>
      <c r="C175" s="75">
        <v>1.03E9</v>
      </c>
      <c r="D175" s="75">
        <v>1.17E9</v>
      </c>
      <c r="E175" s="259">
        <v>1.17E9</v>
      </c>
      <c r="F175" s="240"/>
      <c r="G175" s="75">
        <v>1.17E9</v>
      </c>
      <c r="H175" s="75">
        <v>1.53E9</v>
      </c>
      <c r="I175" s="75">
        <v>1.53E9</v>
      </c>
      <c r="J175" s="75"/>
      <c r="K175" s="75">
        <v>3.6E8</v>
      </c>
      <c r="L175" s="75"/>
      <c r="M175" s="75"/>
      <c r="N175" s="83"/>
      <c r="O175" s="269" t="str">
        <f t="shared" ref="O175:Q175" si="173">IF(ISBLANK(B175),"",B175/10000000)</f>
        <v>96.000</v>
      </c>
      <c r="P175" s="269" t="str">
        <f t="shared" si="173"/>
        <v>103.000</v>
      </c>
      <c r="Q175" s="269" t="str">
        <f t="shared" si="173"/>
        <v>117.000</v>
      </c>
      <c r="R175" s="269" t="str">
        <f t="shared" si="3"/>
        <v>117.000</v>
      </c>
      <c r="S175" s="269" t="str">
        <f t="shared" si="4"/>
        <v>153.000</v>
      </c>
      <c r="T175" s="83"/>
    </row>
    <row r="176" ht="19.5" customHeight="1">
      <c r="A176" s="127" t="s">
        <v>19533</v>
      </c>
      <c r="B176" s="75">
        <v>1.25E7</v>
      </c>
      <c r="C176" s="75">
        <v>1.5E7</v>
      </c>
      <c r="D176" s="75"/>
      <c r="E176" s="259"/>
      <c r="F176" s="240"/>
      <c r="G176" s="75"/>
      <c r="H176" s="75"/>
      <c r="I176" s="75"/>
      <c r="J176" s="75"/>
      <c r="K176" s="75"/>
      <c r="L176" s="75"/>
      <c r="M176" s="75"/>
      <c r="N176" s="83"/>
      <c r="O176" s="269" t="str">
        <f t="shared" ref="O176:Q176" si="174">IF(ISBLANK(B176),"",B176/10000000)</f>
        <v>1.250</v>
      </c>
      <c r="P176" s="269" t="str">
        <f t="shared" si="174"/>
        <v>1.500</v>
      </c>
      <c r="Q176" s="269" t="str">
        <f t="shared" si="174"/>
        <v/>
      </c>
      <c r="R176" s="269" t="str">
        <f t="shared" si="3"/>
        <v/>
      </c>
      <c r="S176" s="269" t="str">
        <f t="shared" si="4"/>
        <v/>
      </c>
      <c r="T176" s="83"/>
    </row>
    <row r="177" ht="19.5" customHeight="1">
      <c r="A177" s="127"/>
      <c r="B177" s="75"/>
      <c r="C177" s="75"/>
      <c r="D177" s="75"/>
      <c r="E177" s="259"/>
      <c r="F177" s="240"/>
      <c r="G177" s="75"/>
      <c r="H177" s="75"/>
      <c r="I177" s="75"/>
      <c r="J177" s="75"/>
      <c r="K177" s="75"/>
      <c r="L177" s="75"/>
      <c r="M177" s="75"/>
      <c r="N177" s="83"/>
      <c r="O177" s="269" t="str">
        <f t="shared" ref="O177:Q177" si="175">IF(ISBLANK(B177),"",B177/10000000)</f>
        <v/>
      </c>
      <c r="P177" s="269" t="str">
        <f t="shared" si="175"/>
        <v/>
      </c>
      <c r="Q177" s="269" t="str">
        <f t="shared" si="175"/>
        <v/>
      </c>
      <c r="R177" s="269" t="str">
        <f t="shared" si="3"/>
        <v/>
      </c>
      <c r="S177" s="269" t="str">
        <f t="shared" si="4"/>
        <v/>
      </c>
      <c r="T177" s="83"/>
    </row>
    <row r="178" ht="19.5" customHeight="1">
      <c r="A178" s="146" t="s">
        <v>5006</v>
      </c>
      <c r="B178" s="75">
        <v>9.475E8</v>
      </c>
      <c r="C178" s="75">
        <v>1.015E9</v>
      </c>
      <c r="D178" s="75">
        <v>1.17E9</v>
      </c>
      <c r="E178" s="259">
        <v>1.17E9</v>
      </c>
      <c r="F178" s="240"/>
      <c r="G178" s="75">
        <v>1.17E9</v>
      </c>
      <c r="H178" s="75">
        <v>1.53E9</v>
      </c>
      <c r="I178" s="75">
        <v>1.53E9</v>
      </c>
      <c r="J178" s="75"/>
      <c r="K178" s="75">
        <v>3.6E8</v>
      </c>
      <c r="L178" s="75"/>
      <c r="M178" s="75"/>
      <c r="N178" s="83"/>
      <c r="O178" s="269" t="str">
        <f t="shared" ref="O178:Q178" si="176">IF(ISBLANK(B178),"",B178/10000000)</f>
        <v>94.750</v>
      </c>
      <c r="P178" s="269" t="str">
        <f t="shared" si="176"/>
        <v>101.500</v>
      </c>
      <c r="Q178" s="269" t="str">
        <f t="shared" si="176"/>
        <v>117.000</v>
      </c>
      <c r="R178" s="269" t="str">
        <f t="shared" si="3"/>
        <v>117.000</v>
      </c>
      <c r="S178" s="269" t="str">
        <f t="shared" si="4"/>
        <v>153.000</v>
      </c>
      <c r="T178" s="83"/>
    </row>
    <row r="179" ht="19.5" customHeight="1">
      <c r="A179" s="127"/>
      <c r="B179" s="75"/>
      <c r="C179" s="75"/>
      <c r="D179" s="75"/>
      <c r="E179" s="259"/>
      <c r="F179" s="240"/>
      <c r="G179" s="75"/>
      <c r="H179" s="75"/>
      <c r="I179" s="75"/>
      <c r="J179" s="75"/>
      <c r="K179" s="75"/>
      <c r="L179" s="75"/>
      <c r="M179" s="75"/>
      <c r="N179" s="83"/>
      <c r="O179" s="269" t="str">
        <f t="shared" ref="O179:Q179" si="177">IF(ISBLANK(B179),"",B179/10000000)</f>
        <v/>
      </c>
      <c r="P179" s="269" t="str">
        <f t="shared" si="177"/>
        <v/>
      </c>
      <c r="Q179" s="269" t="str">
        <f t="shared" si="177"/>
        <v/>
      </c>
      <c r="R179" s="269" t="str">
        <f t="shared" si="3"/>
        <v/>
      </c>
      <c r="S179" s="269" t="str">
        <f t="shared" si="4"/>
        <v/>
      </c>
      <c r="T179" s="83"/>
    </row>
    <row r="180" ht="19.5" customHeight="1">
      <c r="A180" s="146" t="s">
        <v>19580</v>
      </c>
      <c r="B180" s="75">
        <v>9.47572E8</v>
      </c>
      <c r="C180" s="75">
        <v>1.065071263E9</v>
      </c>
      <c r="D180" s="75">
        <v>1.220071521E9</v>
      </c>
      <c r="E180" s="259">
        <v>1.220047905E9</v>
      </c>
      <c r="F180" s="240">
        <v>24000.0</v>
      </c>
      <c r="G180" s="75">
        <v>1.2135E9</v>
      </c>
      <c r="H180" s="75">
        <v>1.59475E9</v>
      </c>
      <c r="I180" s="75">
        <v>1.596E9</v>
      </c>
      <c r="J180" s="75"/>
      <c r="K180" s="75">
        <v>3.825E8</v>
      </c>
      <c r="L180" s="75"/>
      <c r="M180" s="75"/>
      <c r="N180" s="83"/>
      <c r="O180" s="269" t="str">
        <f t="shared" ref="O180:Q180" si="178">IF(ISBLANK(B180),"",B180/10000000)</f>
        <v>94.757</v>
      </c>
      <c r="P180" s="269" t="str">
        <f t="shared" si="178"/>
        <v>106.507</v>
      </c>
      <c r="Q180" s="269" t="str">
        <f t="shared" si="178"/>
        <v>122.007</v>
      </c>
      <c r="R180" s="269" t="str">
        <f t="shared" si="3"/>
        <v>121.350</v>
      </c>
      <c r="S180" s="269" t="str">
        <f t="shared" si="4"/>
        <v>159.600</v>
      </c>
      <c r="T180" s="83"/>
    </row>
    <row r="181" ht="19.5" customHeight="1">
      <c r="A181" s="127"/>
      <c r="B181" s="75"/>
      <c r="C181" s="75"/>
      <c r="D181" s="75"/>
      <c r="E181" s="259"/>
      <c r="F181" s="240"/>
      <c r="G181" s="75"/>
      <c r="H181" s="75"/>
      <c r="I181" s="75"/>
      <c r="J181" s="75"/>
      <c r="K181" s="75"/>
      <c r="L181" s="75"/>
      <c r="M181" s="75"/>
      <c r="N181" s="83"/>
      <c r="O181" s="269" t="str">
        <f t="shared" ref="O181:Q181" si="179">IF(ISBLANK(B181),"",B181/10000000)</f>
        <v/>
      </c>
      <c r="P181" s="269" t="str">
        <f t="shared" si="179"/>
        <v/>
      </c>
      <c r="Q181" s="269" t="str">
        <f t="shared" si="179"/>
        <v/>
      </c>
      <c r="R181" s="269" t="str">
        <f t="shared" si="3"/>
        <v/>
      </c>
      <c r="S181" s="269" t="str">
        <f t="shared" si="4"/>
        <v/>
      </c>
      <c r="T181" s="83"/>
    </row>
    <row r="182" ht="19.5" customHeight="1">
      <c r="A182" s="127" t="s">
        <v>6263</v>
      </c>
      <c r="B182" s="75"/>
      <c r="C182" s="75"/>
      <c r="D182" s="75"/>
      <c r="E182" s="259"/>
      <c r="F182" s="240"/>
      <c r="G182" s="75"/>
      <c r="H182" s="75"/>
      <c r="I182" s="75"/>
      <c r="J182" s="75"/>
      <c r="K182" s="75"/>
      <c r="L182" s="75"/>
      <c r="M182" s="75"/>
      <c r="N182" s="83"/>
      <c r="O182" s="269" t="str">
        <f t="shared" ref="O182:Q182" si="180">IF(ISBLANK(B182),"",B182/10000000)</f>
        <v/>
      </c>
      <c r="P182" s="269" t="str">
        <f t="shared" si="180"/>
        <v/>
      </c>
      <c r="Q182" s="269" t="str">
        <f t="shared" si="180"/>
        <v/>
      </c>
      <c r="R182" s="269" t="str">
        <f t="shared" si="3"/>
        <v/>
      </c>
      <c r="S182" s="269" t="str">
        <f t="shared" si="4"/>
        <v/>
      </c>
      <c r="T182" s="83"/>
    </row>
    <row r="183" ht="19.5" customHeight="1">
      <c r="A183" s="127" t="s">
        <v>19612</v>
      </c>
      <c r="B183" s="75">
        <v>332500.0</v>
      </c>
      <c r="C183" s="75">
        <v>332500.0</v>
      </c>
      <c r="D183" s="75">
        <v>332500.0</v>
      </c>
      <c r="E183" s="259">
        <v>332500.0</v>
      </c>
      <c r="F183" s="240"/>
      <c r="G183" s="75">
        <v>332500.0</v>
      </c>
      <c r="H183" s="75">
        <v>332500.0</v>
      </c>
      <c r="I183" s="75">
        <v>332500.0</v>
      </c>
      <c r="J183" s="75"/>
      <c r="K183" s="75"/>
      <c r="L183" s="75"/>
      <c r="M183" s="75"/>
      <c r="N183" s="83"/>
      <c r="O183" s="269" t="str">
        <f t="shared" ref="O183:Q183" si="181">IF(ISBLANK(B183),"",B183/10000000)</f>
        <v>0.033</v>
      </c>
      <c r="P183" s="269" t="str">
        <f t="shared" si="181"/>
        <v>0.033</v>
      </c>
      <c r="Q183" s="269" t="str">
        <f t="shared" si="181"/>
        <v>0.033</v>
      </c>
      <c r="R183" s="269" t="str">
        <f t="shared" si="3"/>
        <v>0.033</v>
      </c>
      <c r="S183" s="269" t="str">
        <f t="shared" si="4"/>
        <v>0.033</v>
      </c>
      <c r="T183" s="83"/>
    </row>
    <row r="184" ht="19.5" customHeight="1">
      <c r="A184" s="127" t="s">
        <v>19625</v>
      </c>
      <c r="B184" s="75">
        <v>2642500.0</v>
      </c>
      <c r="C184" s="75">
        <v>2642500.0</v>
      </c>
      <c r="D184" s="75">
        <v>2642500.0</v>
      </c>
      <c r="E184" s="259">
        <v>2642500.0</v>
      </c>
      <c r="F184" s="240"/>
      <c r="G184" s="75">
        <v>2642500.0</v>
      </c>
      <c r="H184" s="75">
        <v>2642500.0</v>
      </c>
      <c r="I184" s="75">
        <v>2135000.0</v>
      </c>
      <c r="J184" s="75"/>
      <c r="K184" s="75"/>
      <c r="L184" s="75">
        <v>507500.0</v>
      </c>
      <c r="M184" s="75"/>
      <c r="N184" s="83"/>
      <c r="O184" s="269" t="str">
        <f t="shared" ref="O184:Q184" si="182">IF(ISBLANK(B184),"",B184/10000000)</f>
        <v>0.264</v>
      </c>
      <c r="P184" s="269" t="str">
        <f t="shared" si="182"/>
        <v>0.264</v>
      </c>
      <c r="Q184" s="269" t="str">
        <f t="shared" si="182"/>
        <v>0.264</v>
      </c>
      <c r="R184" s="269" t="str">
        <f t="shared" si="3"/>
        <v>0.264</v>
      </c>
      <c r="S184" s="269" t="str">
        <f t="shared" si="4"/>
        <v>0.214</v>
      </c>
      <c r="T184" s="83"/>
    </row>
    <row r="185" ht="19.5" customHeight="1">
      <c r="A185" s="127"/>
      <c r="B185" s="75"/>
      <c r="C185" s="75"/>
      <c r="D185" s="75"/>
      <c r="E185" s="259"/>
      <c r="F185" s="240"/>
      <c r="G185" s="75"/>
      <c r="H185" s="75"/>
      <c r="I185" s="75"/>
      <c r="J185" s="75"/>
      <c r="K185" s="75"/>
      <c r="L185" s="75"/>
      <c r="M185" s="75"/>
      <c r="N185" s="83"/>
      <c r="O185" s="269" t="str">
        <f t="shared" ref="O185:Q185" si="183">IF(ISBLANK(B185),"",B185/10000000)</f>
        <v/>
      </c>
      <c r="P185" s="269" t="str">
        <f t="shared" si="183"/>
        <v/>
      </c>
      <c r="Q185" s="269" t="str">
        <f t="shared" si="183"/>
        <v/>
      </c>
      <c r="R185" s="269" t="str">
        <f t="shared" si="3"/>
        <v/>
      </c>
      <c r="S185" s="269" t="str">
        <f t="shared" si="4"/>
        <v/>
      </c>
      <c r="T185" s="83"/>
    </row>
    <row r="186" ht="19.5" customHeight="1">
      <c r="A186" s="146" t="s">
        <v>2311</v>
      </c>
      <c r="B186" s="75">
        <v>2975000.0</v>
      </c>
      <c r="C186" s="75">
        <v>2975000.0</v>
      </c>
      <c r="D186" s="75">
        <v>2975000.0</v>
      </c>
      <c r="E186" s="259">
        <v>2975000.0</v>
      </c>
      <c r="F186" s="240"/>
      <c r="G186" s="75">
        <v>2975000.0</v>
      </c>
      <c r="H186" s="75">
        <v>2975000.0</v>
      </c>
      <c r="I186" s="75">
        <v>2467500.0</v>
      </c>
      <c r="J186" s="75"/>
      <c r="K186" s="75"/>
      <c r="L186" s="75">
        <v>507500.0</v>
      </c>
      <c r="M186" s="75"/>
      <c r="N186" s="83"/>
      <c r="O186" s="269" t="str">
        <f t="shared" ref="O186:Q186" si="184">IF(ISBLANK(B186),"",B186/10000000)</f>
        <v>0.298</v>
      </c>
      <c r="P186" s="269" t="str">
        <f t="shared" si="184"/>
        <v>0.298</v>
      </c>
      <c r="Q186" s="269" t="str">
        <f t="shared" si="184"/>
        <v>0.298</v>
      </c>
      <c r="R186" s="269" t="str">
        <f t="shared" si="3"/>
        <v>0.298</v>
      </c>
      <c r="S186" s="269" t="str">
        <f t="shared" si="4"/>
        <v>0.247</v>
      </c>
      <c r="T186" s="83"/>
    </row>
    <row r="187" ht="19.5" customHeight="1">
      <c r="A187" s="435"/>
      <c r="B187" s="236"/>
      <c r="C187" s="236"/>
      <c r="D187" s="236"/>
      <c r="E187" s="436"/>
      <c r="F187" s="437"/>
      <c r="G187" s="236"/>
      <c r="H187" s="236"/>
      <c r="I187" s="236"/>
      <c r="J187" s="236"/>
      <c r="K187" s="236"/>
      <c r="L187" s="236"/>
      <c r="M187" s="236"/>
      <c r="N187" s="154"/>
      <c r="O187" s="269" t="str">
        <f t="shared" ref="O187:Q187" si="185">IF(ISBLANK(B187),"",B187/10000000)</f>
        <v/>
      </c>
      <c r="P187" s="269" t="str">
        <f t="shared" si="185"/>
        <v/>
      </c>
      <c r="Q187" s="269" t="str">
        <f t="shared" si="185"/>
        <v/>
      </c>
      <c r="R187" s="269" t="str">
        <f t="shared" si="3"/>
        <v/>
      </c>
      <c r="S187" s="269" t="str">
        <f t="shared" si="4"/>
        <v/>
      </c>
      <c r="T187" s="154"/>
    </row>
    <row r="188" ht="19.5" customHeight="1">
      <c r="A188" s="254"/>
      <c r="B188" s="232"/>
      <c r="C188" s="232"/>
      <c r="D188" s="232"/>
      <c r="E188" s="434"/>
      <c r="F188" s="438"/>
      <c r="G188" s="232"/>
      <c r="H188" s="232"/>
      <c r="I188" s="232"/>
      <c r="J188" s="232"/>
      <c r="K188" s="232"/>
      <c r="L188" s="232"/>
      <c r="M188" s="232"/>
      <c r="N188" s="83"/>
      <c r="O188" s="269" t="str">
        <f t="shared" ref="O188:Q188" si="186">IF(ISBLANK(B188),"",B188/10000000)</f>
        <v/>
      </c>
      <c r="P188" s="269" t="str">
        <f t="shared" si="186"/>
        <v/>
      </c>
      <c r="Q188" s="269" t="str">
        <f t="shared" si="186"/>
        <v/>
      </c>
      <c r="R188" s="269" t="str">
        <f t="shared" si="3"/>
        <v/>
      </c>
      <c r="S188" s="269" t="str">
        <f t="shared" si="4"/>
        <v/>
      </c>
      <c r="T188" s="83"/>
    </row>
    <row r="189" ht="19.5" customHeight="1">
      <c r="A189" s="127" t="s">
        <v>577</v>
      </c>
      <c r="B189" s="75">
        <v>8.7102864E7</v>
      </c>
      <c r="C189" s="75">
        <v>8.3596407E7</v>
      </c>
      <c r="D189" s="75">
        <v>1.26856721E8</v>
      </c>
      <c r="E189" s="259">
        <v>7.0799953E7</v>
      </c>
      <c r="F189" s="240">
        <v>7.2573389E7</v>
      </c>
      <c r="G189" s="75">
        <v>9.5E7</v>
      </c>
      <c r="H189" s="75">
        <v>1.3E8</v>
      </c>
      <c r="I189" s="75">
        <v>1.3E8</v>
      </c>
      <c r="J189" s="75"/>
      <c r="K189" s="75">
        <v>3.5E7</v>
      </c>
      <c r="L189" s="75"/>
      <c r="M189" s="75"/>
      <c r="N189" s="83"/>
      <c r="O189" s="269" t="str">
        <f t="shared" ref="O189:Q189" si="187">IF(ISBLANK(B189),"",B189/10000000)</f>
        <v>8.710</v>
      </c>
      <c r="P189" s="269" t="str">
        <f t="shared" si="187"/>
        <v>8.360</v>
      </c>
      <c r="Q189" s="269" t="str">
        <f t="shared" si="187"/>
        <v>12.686</v>
      </c>
      <c r="R189" s="269" t="str">
        <f t="shared" si="3"/>
        <v>9.500</v>
      </c>
      <c r="S189" s="269" t="str">
        <f t="shared" si="4"/>
        <v>13.000</v>
      </c>
      <c r="T189" s="83"/>
    </row>
    <row r="190" ht="19.5" customHeight="1">
      <c r="A190" s="127" t="s">
        <v>580</v>
      </c>
      <c r="B190" s="75">
        <v>3.19994498E8</v>
      </c>
      <c r="C190" s="75">
        <v>5.29245543E8</v>
      </c>
      <c r="D190" s="75">
        <v>3.76024991E8</v>
      </c>
      <c r="E190" s="259">
        <v>3.71431045E8</v>
      </c>
      <c r="F190" s="240">
        <v>9.6462567E7</v>
      </c>
      <c r="G190" s="75">
        <v>3.7E8</v>
      </c>
      <c r="H190" s="75">
        <v>3.7E8</v>
      </c>
      <c r="I190" s="75">
        <v>3.7E8</v>
      </c>
      <c r="J190" s="75"/>
      <c r="K190" s="75"/>
      <c r="L190" s="75"/>
      <c r="M190" s="75"/>
      <c r="N190" s="83"/>
      <c r="O190" s="269" t="str">
        <f t="shared" ref="O190:Q190" si="188">IF(ISBLANK(B190),"",B190/10000000)</f>
        <v>31.999</v>
      </c>
      <c r="P190" s="269" t="str">
        <f t="shared" si="188"/>
        <v>52.925</v>
      </c>
      <c r="Q190" s="269" t="str">
        <f t="shared" si="188"/>
        <v>37.602</v>
      </c>
      <c r="R190" s="269" t="str">
        <f t="shared" si="3"/>
        <v>37.000</v>
      </c>
      <c r="S190" s="269" t="str">
        <f t="shared" si="4"/>
        <v>37.000</v>
      </c>
      <c r="T190" s="83"/>
    </row>
    <row r="191" ht="19.5" customHeight="1">
      <c r="A191" s="127" t="s">
        <v>584</v>
      </c>
      <c r="B191" s="75">
        <v>2.81073867E8</v>
      </c>
      <c r="C191" s="75">
        <v>3.51899733E8</v>
      </c>
      <c r="D191" s="75">
        <v>3.8932618E8</v>
      </c>
      <c r="E191" s="259">
        <v>3.88654691E8</v>
      </c>
      <c r="F191" s="240">
        <v>-280297.0</v>
      </c>
      <c r="G191" s="75">
        <v>3.45E8</v>
      </c>
      <c r="H191" s="75">
        <v>3.95E8</v>
      </c>
      <c r="I191" s="75">
        <v>3.95E8</v>
      </c>
      <c r="J191" s="75"/>
      <c r="K191" s="75">
        <v>5.0E7</v>
      </c>
      <c r="L191" s="75"/>
      <c r="M191" s="75"/>
      <c r="N191" s="83"/>
      <c r="O191" s="269" t="str">
        <f t="shared" ref="O191:Q191" si="189">IF(ISBLANK(B191),"",B191/10000000)</f>
        <v>28.107</v>
      </c>
      <c r="P191" s="269" t="str">
        <f t="shared" si="189"/>
        <v>35.190</v>
      </c>
      <c r="Q191" s="269" t="str">
        <f t="shared" si="189"/>
        <v>38.933</v>
      </c>
      <c r="R191" s="269" t="str">
        <f t="shared" si="3"/>
        <v>34.500</v>
      </c>
      <c r="S191" s="269" t="str">
        <f t="shared" si="4"/>
        <v>39.500</v>
      </c>
      <c r="T191" s="83"/>
    </row>
    <row r="192" ht="19.5" customHeight="1">
      <c r="A192" s="127" t="s">
        <v>19723</v>
      </c>
      <c r="B192" s="75">
        <v>7187042.0</v>
      </c>
      <c r="C192" s="75">
        <v>1.1955E7</v>
      </c>
      <c r="D192" s="75">
        <v>8187500.0</v>
      </c>
      <c r="E192" s="259">
        <v>3359000.0</v>
      </c>
      <c r="F192" s="240">
        <v>3775873.0</v>
      </c>
      <c r="G192" s="75">
        <v>3.0E7</v>
      </c>
      <c r="H192" s="75">
        <v>3.5E7</v>
      </c>
      <c r="I192" s="75">
        <v>3.5E7</v>
      </c>
      <c r="J192" s="75"/>
      <c r="K192" s="75">
        <v>5000000.0</v>
      </c>
      <c r="L192" s="75"/>
      <c r="M192" s="75"/>
      <c r="N192" s="83"/>
      <c r="O192" s="269" t="str">
        <f t="shared" ref="O192:Q192" si="190">IF(ISBLANK(B192),"",B192/10000000)</f>
        <v>0.719</v>
      </c>
      <c r="P192" s="269" t="str">
        <f t="shared" si="190"/>
        <v>1.196</v>
      </c>
      <c r="Q192" s="269" t="str">
        <f t="shared" si="190"/>
        <v>0.819</v>
      </c>
      <c r="R192" s="269" t="str">
        <f t="shared" si="3"/>
        <v>3.000</v>
      </c>
      <c r="S192" s="269" t="str">
        <f t="shared" si="4"/>
        <v>3.500</v>
      </c>
      <c r="T192" s="83"/>
    </row>
    <row r="193" ht="19.5" customHeight="1">
      <c r="A193" s="127" t="s">
        <v>591</v>
      </c>
      <c r="B193" s="75">
        <v>2.545E8</v>
      </c>
      <c r="C193" s="75">
        <v>3.61798384E8</v>
      </c>
      <c r="D193" s="75">
        <v>6.0E8</v>
      </c>
      <c r="E193" s="259">
        <v>6.0E8</v>
      </c>
      <c r="F193" s="240"/>
      <c r="G193" s="75">
        <v>6.0E8</v>
      </c>
      <c r="H193" s="75">
        <v>6.75E8</v>
      </c>
      <c r="I193" s="75">
        <v>5.4E8</v>
      </c>
      <c r="J193" s="75"/>
      <c r="K193" s="75"/>
      <c r="L193" s="75">
        <v>6.0E7</v>
      </c>
      <c r="M193" s="75"/>
      <c r="N193" s="83"/>
      <c r="O193" s="269" t="str">
        <f t="shared" ref="O193:Q193" si="191">IF(ISBLANK(B193),"",B193/10000000)</f>
        <v>25.450</v>
      </c>
      <c r="P193" s="269" t="str">
        <f t="shared" si="191"/>
        <v>36.180</v>
      </c>
      <c r="Q193" s="269" t="str">
        <f t="shared" si="191"/>
        <v>60.000</v>
      </c>
      <c r="R193" s="269" t="str">
        <f t="shared" si="3"/>
        <v>60.000</v>
      </c>
      <c r="S193" s="269" t="str">
        <f t="shared" si="4"/>
        <v>54.000</v>
      </c>
      <c r="T193" s="83"/>
    </row>
    <row r="194" ht="19.5" customHeight="1">
      <c r="A194" s="127" t="s">
        <v>19751</v>
      </c>
      <c r="B194" s="75">
        <v>1.019278243E9</v>
      </c>
      <c r="C194" s="75">
        <v>7.22185E8</v>
      </c>
      <c r="D194" s="75">
        <v>1.0393025E9</v>
      </c>
      <c r="E194" s="259">
        <v>1.0393025E9</v>
      </c>
      <c r="F194" s="240"/>
      <c r="G194" s="75">
        <v>9.7576E8</v>
      </c>
      <c r="H194" s="75">
        <v>2.9975E8</v>
      </c>
      <c r="I194" s="75">
        <v>1.1393E9</v>
      </c>
      <c r="J194" s="75"/>
      <c r="K194" s="75">
        <v>1.6354E8</v>
      </c>
      <c r="L194" s="75"/>
      <c r="M194" s="75"/>
      <c r="N194" s="83"/>
      <c r="O194" s="269" t="str">
        <f t="shared" ref="O194:Q194" si="192">IF(ISBLANK(B194),"",B194/10000000)</f>
        <v>101.928</v>
      </c>
      <c r="P194" s="269" t="str">
        <f t="shared" si="192"/>
        <v>72.219</v>
      </c>
      <c r="Q194" s="269" t="str">
        <f t="shared" si="192"/>
        <v>103.930</v>
      </c>
      <c r="R194" s="269" t="str">
        <f t="shared" si="3"/>
        <v>97.576</v>
      </c>
      <c r="S194" s="269" t="str">
        <f t="shared" si="4"/>
        <v>113.930</v>
      </c>
      <c r="T194" s="83"/>
    </row>
    <row r="195" ht="19.5" customHeight="1">
      <c r="A195" s="127" t="s">
        <v>19766</v>
      </c>
      <c r="B195" s="75">
        <v>1.0741875E8</v>
      </c>
      <c r="C195" s="75">
        <v>8.476E7</v>
      </c>
      <c r="D195" s="75">
        <v>2.011E8</v>
      </c>
      <c r="E195" s="259">
        <v>2.011E8</v>
      </c>
      <c r="F195" s="240"/>
      <c r="G195" s="75">
        <v>1.317E8</v>
      </c>
      <c r="H195" s="75">
        <v>1.429E8</v>
      </c>
      <c r="I195" s="75">
        <v>1.4282E8</v>
      </c>
      <c r="J195" s="75"/>
      <c r="K195" s="75">
        <v>1.112E7</v>
      </c>
      <c r="L195" s="75"/>
      <c r="M195" s="75"/>
      <c r="N195" s="83"/>
      <c r="O195" s="269" t="str">
        <f t="shared" ref="O195:Q195" si="193">IF(ISBLANK(B195),"",B195/10000000)</f>
        <v>10.742</v>
      </c>
      <c r="P195" s="269" t="str">
        <f t="shared" si="193"/>
        <v>8.476</v>
      </c>
      <c r="Q195" s="269" t="str">
        <f t="shared" si="193"/>
        <v>20.110</v>
      </c>
      <c r="R195" s="269" t="str">
        <f t="shared" si="3"/>
        <v>13.170</v>
      </c>
      <c r="S195" s="269" t="str">
        <f t="shared" si="4"/>
        <v>14.282</v>
      </c>
      <c r="T195" s="83"/>
    </row>
    <row r="196" ht="19.5" customHeight="1">
      <c r="A196" s="127" t="s">
        <v>19782</v>
      </c>
      <c r="B196" s="75">
        <v>8.885704201E9</v>
      </c>
      <c r="C196" s="75">
        <v>8.621487992E9</v>
      </c>
      <c r="D196" s="75">
        <v>1.1018306483E10</v>
      </c>
      <c r="E196" s="259">
        <v>1.1018306483E10</v>
      </c>
      <c r="F196" s="240"/>
      <c r="G196" s="75">
        <v>1.13363E10</v>
      </c>
      <c r="H196" s="75">
        <v>6.61095E9</v>
      </c>
      <c r="I196" s="75">
        <v>1.196326E10</v>
      </c>
      <c r="J196" s="75"/>
      <c r="K196" s="75">
        <v>6.2696E8</v>
      </c>
      <c r="L196" s="75"/>
      <c r="M196" s="75"/>
      <c r="N196" s="83"/>
      <c r="O196" s="269" t="str">
        <f t="shared" ref="O196:Q196" si="194">IF(ISBLANK(B196),"",B196/10000000)</f>
        <v>888.570</v>
      </c>
      <c r="P196" s="269" t="str">
        <f t="shared" si="194"/>
        <v>862.149</v>
      </c>
      <c r="Q196" s="269" t="str">
        <f t="shared" si="194"/>
        <v>1101.831</v>
      </c>
      <c r="R196" s="269" t="str">
        <f t="shared" si="3"/>
        <v>1133.630</v>
      </c>
      <c r="S196" s="269" t="str">
        <f t="shared" si="4"/>
        <v>1196.326</v>
      </c>
      <c r="T196" s="83"/>
    </row>
    <row r="197" ht="19.5" customHeight="1">
      <c r="A197" s="127" t="s">
        <v>19795</v>
      </c>
      <c r="B197" s="75">
        <v>7.0E7</v>
      </c>
      <c r="C197" s="75">
        <v>5.6E7</v>
      </c>
      <c r="D197" s="75">
        <v>5.6E7</v>
      </c>
      <c r="E197" s="259">
        <v>5.6E7</v>
      </c>
      <c r="F197" s="240"/>
      <c r="G197" s="75">
        <v>5.6E7</v>
      </c>
      <c r="H197" s="75">
        <v>8.81E7</v>
      </c>
      <c r="I197" s="75">
        <v>7.048E7</v>
      </c>
      <c r="J197" s="75"/>
      <c r="K197" s="75">
        <v>1.448E7</v>
      </c>
      <c r="L197" s="75"/>
      <c r="M197" s="75"/>
      <c r="N197" s="83"/>
      <c r="O197" s="269" t="str">
        <f t="shared" ref="O197:Q197" si="195">IF(ISBLANK(B197),"",B197/10000000)</f>
        <v>7.000</v>
      </c>
      <c r="P197" s="269" t="str">
        <f t="shared" si="195"/>
        <v>5.600</v>
      </c>
      <c r="Q197" s="269" t="str">
        <f t="shared" si="195"/>
        <v>5.600</v>
      </c>
      <c r="R197" s="269" t="str">
        <f t="shared" si="3"/>
        <v>5.600</v>
      </c>
      <c r="S197" s="269" t="str">
        <f t="shared" si="4"/>
        <v>7.048</v>
      </c>
      <c r="T197" s="83"/>
    </row>
    <row r="198" ht="19.5" customHeight="1">
      <c r="A198" s="127" t="s">
        <v>19810</v>
      </c>
      <c r="B198" s="75">
        <v>4.767025E8</v>
      </c>
      <c r="C198" s="75">
        <v>5.35E8</v>
      </c>
      <c r="D198" s="75">
        <v>2.0146E8</v>
      </c>
      <c r="E198" s="259">
        <v>2.0146E8</v>
      </c>
      <c r="F198" s="240"/>
      <c r="G198" s="75">
        <v>1.6352E8</v>
      </c>
      <c r="H198" s="75">
        <v>1.98E8</v>
      </c>
      <c r="I198" s="75">
        <v>1.882E8</v>
      </c>
      <c r="J198" s="75"/>
      <c r="K198" s="75">
        <v>2.468E7</v>
      </c>
      <c r="L198" s="75"/>
      <c r="M198" s="75"/>
      <c r="N198" s="83"/>
      <c r="O198" s="269" t="str">
        <f t="shared" ref="O198:Q198" si="196">IF(ISBLANK(B198),"",B198/10000000)</f>
        <v>47.670</v>
      </c>
      <c r="P198" s="269" t="str">
        <f t="shared" si="196"/>
        <v>53.500</v>
      </c>
      <c r="Q198" s="269" t="str">
        <f t="shared" si="196"/>
        <v>20.146</v>
      </c>
      <c r="R198" s="269" t="str">
        <f t="shared" si="3"/>
        <v>16.352</v>
      </c>
      <c r="S198" s="269" t="str">
        <f t="shared" si="4"/>
        <v>18.820</v>
      </c>
      <c r="T198" s="83"/>
    </row>
    <row r="199" ht="20.25" customHeight="1">
      <c r="A199" s="127" t="s">
        <v>19824</v>
      </c>
      <c r="B199" s="75">
        <v>6.0272E7</v>
      </c>
      <c r="C199" s="75">
        <v>8.9802993E7</v>
      </c>
      <c r="D199" s="75">
        <v>5.3761855E7</v>
      </c>
      <c r="E199" s="259">
        <v>5.3761855E7</v>
      </c>
      <c r="F199" s="240"/>
      <c r="G199" s="75">
        <v>5.6E7</v>
      </c>
      <c r="H199" s="75">
        <v>7.0E7</v>
      </c>
      <c r="I199" s="75">
        <v>5.6E7</v>
      </c>
      <c r="J199" s="75"/>
      <c r="K199" s="75"/>
      <c r="L199" s="75"/>
      <c r="M199" s="75"/>
      <c r="N199" s="83"/>
      <c r="O199" s="269" t="str">
        <f t="shared" ref="O199:Q199" si="197">IF(ISBLANK(B199),"",B199/10000000)</f>
        <v>6.027</v>
      </c>
      <c r="P199" s="269" t="str">
        <f t="shared" si="197"/>
        <v>8.980</v>
      </c>
      <c r="Q199" s="269" t="str">
        <f t="shared" si="197"/>
        <v>5.376</v>
      </c>
      <c r="R199" s="269" t="str">
        <f t="shared" si="3"/>
        <v>5.600</v>
      </c>
      <c r="S199" s="269" t="str">
        <f t="shared" si="4"/>
        <v>5.600</v>
      </c>
      <c r="T199" s="83"/>
    </row>
    <row r="200" ht="20.25" customHeight="1">
      <c r="A200" s="127" t="s">
        <v>614</v>
      </c>
      <c r="B200" s="75">
        <v>1.024E8</v>
      </c>
      <c r="C200" s="75">
        <v>2.752E8</v>
      </c>
      <c r="D200" s="75">
        <v>4.40655389E8</v>
      </c>
      <c r="E200" s="259">
        <v>3.35055389E8</v>
      </c>
      <c r="F200" s="240">
        <v>4.7E8</v>
      </c>
      <c r="G200" s="75">
        <v>2.7E8</v>
      </c>
      <c r="H200" s="75"/>
      <c r="I200" s="75"/>
      <c r="J200" s="75"/>
      <c r="K200" s="75"/>
      <c r="L200" s="75">
        <v>2.7E8</v>
      </c>
      <c r="M200" s="75"/>
      <c r="N200" s="83"/>
      <c r="O200" s="269" t="str">
        <f t="shared" ref="O200:Q200" si="198">IF(ISBLANK(B200),"",B200/10000000)</f>
        <v>10.240</v>
      </c>
      <c r="P200" s="269" t="str">
        <f t="shared" si="198"/>
        <v>27.520</v>
      </c>
      <c r="Q200" s="269" t="str">
        <f t="shared" si="198"/>
        <v>44.066</v>
      </c>
      <c r="R200" s="269" t="str">
        <f t="shared" si="3"/>
        <v>27.000</v>
      </c>
      <c r="S200" s="269" t="str">
        <f t="shared" si="4"/>
        <v/>
      </c>
      <c r="T200" s="83"/>
    </row>
    <row r="201" ht="20.25" customHeight="1">
      <c r="A201" s="127" t="s">
        <v>866</v>
      </c>
      <c r="B201" s="75"/>
      <c r="C201" s="75"/>
      <c r="D201" s="75"/>
      <c r="E201" s="259"/>
      <c r="F201" s="240"/>
      <c r="G201" s="75"/>
      <c r="H201" s="75">
        <v>7.3E8</v>
      </c>
      <c r="I201" s="75">
        <v>7.3E8</v>
      </c>
      <c r="J201" s="75"/>
      <c r="K201" s="75">
        <v>7.3E8</v>
      </c>
      <c r="L201" s="75"/>
      <c r="M201" s="75"/>
      <c r="N201" s="83"/>
      <c r="O201" s="269" t="str">
        <f t="shared" ref="O201:Q201" si="199">IF(ISBLANK(B201),"",B201/10000000)</f>
        <v/>
      </c>
      <c r="P201" s="269" t="str">
        <f t="shared" si="199"/>
        <v/>
      </c>
      <c r="Q201" s="269" t="str">
        <f t="shared" si="199"/>
        <v/>
      </c>
      <c r="R201" s="269" t="str">
        <f t="shared" si="3"/>
        <v/>
      </c>
      <c r="S201" s="269" t="str">
        <f t="shared" si="4"/>
        <v>73.000</v>
      </c>
      <c r="T201" s="83"/>
    </row>
    <row r="202" ht="39.0" customHeight="1">
      <c r="A202" s="127" t="s">
        <v>873</v>
      </c>
      <c r="B202" s="75"/>
      <c r="C202" s="75"/>
      <c r="D202" s="75"/>
      <c r="E202" s="259"/>
      <c r="F202" s="240"/>
      <c r="G202" s="75"/>
      <c r="H202" s="75">
        <v>3.5E8</v>
      </c>
      <c r="I202" s="75">
        <v>2.8E8</v>
      </c>
      <c r="J202" s="75"/>
      <c r="K202" s="75">
        <v>2.8E8</v>
      </c>
      <c r="L202" s="75"/>
      <c r="M202" s="75"/>
      <c r="N202" s="83"/>
      <c r="O202" s="269" t="str">
        <f t="shared" ref="O202:Q202" si="200">IF(ISBLANK(B202),"",B202/10000000)</f>
        <v/>
      </c>
      <c r="P202" s="269" t="str">
        <f t="shared" si="200"/>
        <v/>
      </c>
      <c r="Q202" s="269" t="str">
        <f t="shared" si="200"/>
        <v/>
      </c>
      <c r="R202" s="269" t="str">
        <f t="shared" si="3"/>
        <v/>
      </c>
      <c r="S202" s="269" t="str">
        <f t="shared" si="4"/>
        <v>28.000</v>
      </c>
      <c r="T202" s="83"/>
    </row>
    <row r="203" ht="48.75" customHeight="1">
      <c r="A203" s="127" t="s">
        <v>6415</v>
      </c>
      <c r="B203" s="75"/>
      <c r="C203" s="75"/>
      <c r="D203" s="75"/>
      <c r="E203" s="259"/>
      <c r="F203" s="240"/>
      <c r="G203" s="75"/>
      <c r="H203" s="75">
        <v>5.0E8</v>
      </c>
      <c r="I203" s="75"/>
      <c r="J203" s="75"/>
      <c r="K203" s="75">
        <v>5.0E8</v>
      </c>
      <c r="L203" s="75"/>
      <c r="M203" s="75"/>
      <c r="N203" s="83"/>
      <c r="O203" s="269" t="str">
        <f t="shared" ref="O203:Q203" si="201">IF(ISBLANK(B203),"",B203/10000000)</f>
        <v/>
      </c>
      <c r="P203" s="269" t="str">
        <f t="shared" si="201"/>
        <v/>
      </c>
      <c r="Q203" s="269" t="str">
        <f t="shared" si="201"/>
        <v/>
      </c>
      <c r="R203" s="269" t="str">
        <f t="shared" si="3"/>
        <v/>
      </c>
      <c r="S203" s="269" t="str">
        <f t="shared" si="4"/>
        <v/>
      </c>
      <c r="T203" s="83"/>
    </row>
    <row r="204" ht="39.0" customHeight="1">
      <c r="A204" s="127" t="s">
        <v>883</v>
      </c>
      <c r="B204" s="75"/>
      <c r="C204" s="75"/>
      <c r="D204" s="75"/>
      <c r="E204" s="259"/>
      <c r="F204" s="240"/>
      <c r="G204" s="75"/>
      <c r="H204" s="75">
        <v>1.0E8</v>
      </c>
      <c r="I204" s="75"/>
      <c r="J204" s="75"/>
      <c r="K204" s="75">
        <v>1.0E8</v>
      </c>
      <c r="L204" s="75"/>
      <c r="M204" s="75"/>
      <c r="N204" s="83"/>
      <c r="O204" s="269" t="str">
        <f t="shared" ref="O204:Q204" si="202">IF(ISBLANK(B204),"",B204/10000000)</f>
        <v/>
      </c>
      <c r="P204" s="269" t="str">
        <f t="shared" si="202"/>
        <v/>
      </c>
      <c r="Q204" s="269" t="str">
        <f t="shared" si="202"/>
        <v/>
      </c>
      <c r="R204" s="269" t="str">
        <f t="shared" si="3"/>
        <v/>
      </c>
      <c r="S204" s="269" t="str">
        <f t="shared" si="4"/>
        <v/>
      </c>
      <c r="T204" s="83"/>
    </row>
    <row r="205" ht="20.25" customHeight="1">
      <c r="A205" s="127" t="s">
        <v>19903</v>
      </c>
      <c r="B205" s="75">
        <v>1.06E8</v>
      </c>
      <c r="C205" s="75">
        <v>1.088E8</v>
      </c>
      <c r="D205" s="75">
        <v>1.16E8</v>
      </c>
      <c r="E205" s="259">
        <v>1.16E8</v>
      </c>
      <c r="F205" s="240"/>
      <c r="G205" s="75">
        <v>4.48E7</v>
      </c>
      <c r="H205" s="75">
        <v>9.35E7</v>
      </c>
      <c r="I205" s="75">
        <v>8.78E7</v>
      </c>
      <c r="J205" s="75"/>
      <c r="K205" s="75">
        <v>4.3E7</v>
      </c>
      <c r="L205" s="75"/>
      <c r="M205" s="75"/>
      <c r="N205" s="83"/>
      <c r="O205" s="269" t="str">
        <f t="shared" ref="O205:Q205" si="203">IF(ISBLANK(B205),"",B205/10000000)</f>
        <v>10.600</v>
      </c>
      <c r="P205" s="269" t="str">
        <f t="shared" si="203"/>
        <v>10.880</v>
      </c>
      <c r="Q205" s="269" t="str">
        <f t="shared" si="203"/>
        <v>11.600</v>
      </c>
      <c r="R205" s="269" t="str">
        <f t="shared" si="3"/>
        <v>4.480</v>
      </c>
      <c r="S205" s="269" t="str">
        <f t="shared" si="4"/>
        <v>8.780</v>
      </c>
      <c r="T205" s="83"/>
    </row>
    <row r="206" ht="39.75" customHeight="1">
      <c r="A206" s="127" t="s">
        <v>19920</v>
      </c>
      <c r="B206" s="75">
        <v>8.78877107E8</v>
      </c>
      <c r="C206" s="75">
        <v>1.793063914E9</v>
      </c>
      <c r="D206" s="75">
        <v>6.6885627E8</v>
      </c>
      <c r="E206" s="259">
        <v>6.6885627E8</v>
      </c>
      <c r="F206" s="240"/>
      <c r="G206" s="75">
        <v>1.403307E9</v>
      </c>
      <c r="H206" s="75">
        <v>1.2555E9</v>
      </c>
      <c r="I206" s="75">
        <v>1.0044E9</v>
      </c>
      <c r="J206" s="75"/>
      <c r="K206" s="75"/>
      <c r="L206" s="75">
        <v>3.98907E8</v>
      </c>
      <c r="M206" s="75"/>
      <c r="N206" s="83"/>
      <c r="O206" s="269" t="str">
        <f t="shared" ref="O206:Q206" si="204">IF(ISBLANK(B206),"",B206/10000000)</f>
        <v>87.888</v>
      </c>
      <c r="P206" s="269" t="str">
        <f t="shared" si="204"/>
        <v>179.306</v>
      </c>
      <c r="Q206" s="269" t="str">
        <f t="shared" si="204"/>
        <v>66.886</v>
      </c>
      <c r="R206" s="269" t="str">
        <f t="shared" si="3"/>
        <v>140.331</v>
      </c>
      <c r="S206" s="269" t="str">
        <f t="shared" si="4"/>
        <v>100.440</v>
      </c>
      <c r="T206" s="83"/>
    </row>
    <row r="207" ht="39.75" customHeight="1">
      <c r="A207" s="127" t="s">
        <v>626</v>
      </c>
      <c r="B207" s="75">
        <v>2.161177E9</v>
      </c>
      <c r="C207" s="75">
        <v>1.350753133E9</v>
      </c>
      <c r="D207" s="75">
        <v>1.666929632E9</v>
      </c>
      <c r="E207" s="259">
        <v>1.666929632E9</v>
      </c>
      <c r="F207" s="240"/>
      <c r="G207" s="75">
        <v>2.246393E9</v>
      </c>
      <c r="H207" s="75">
        <v>2.2645E9</v>
      </c>
      <c r="I207" s="75">
        <v>1.8116E9</v>
      </c>
      <c r="J207" s="75"/>
      <c r="K207" s="75"/>
      <c r="L207" s="75">
        <v>4.34793E8</v>
      </c>
      <c r="M207" s="75"/>
      <c r="N207" s="83"/>
      <c r="O207" s="269" t="str">
        <f t="shared" ref="O207:Q207" si="205">IF(ISBLANK(B207),"",B207/10000000)</f>
        <v>216.118</v>
      </c>
      <c r="P207" s="269" t="str">
        <f t="shared" si="205"/>
        <v>135.075</v>
      </c>
      <c r="Q207" s="269" t="str">
        <f t="shared" si="205"/>
        <v>166.693</v>
      </c>
      <c r="R207" s="269" t="str">
        <f t="shared" si="3"/>
        <v>224.639</v>
      </c>
      <c r="S207" s="269" t="str">
        <f t="shared" si="4"/>
        <v>181.160</v>
      </c>
      <c r="T207" s="83"/>
    </row>
    <row r="208" ht="39.75" customHeight="1">
      <c r="A208" s="127" t="s">
        <v>19947</v>
      </c>
      <c r="B208" s="75">
        <v>8.20872158E8</v>
      </c>
      <c r="C208" s="75">
        <v>1.0206E9</v>
      </c>
      <c r="D208" s="75">
        <v>9.419E8</v>
      </c>
      <c r="E208" s="259">
        <v>9.419E8</v>
      </c>
      <c r="F208" s="240"/>
      <c r="G208" s="75">
        <v>1.6208E9</v>
      </c>
      <c r="H208" s="75">
        <v>1.9836E9</v>
      </c>
      <c r="I208" s="75">
        <v>1.63868E9</v>
      </c>
      <c r="J208" s="75"/>
      <c r="K208" s="75">
        <v>1.788E7</v>
      </c>
      <c r="L208" s="75"/>
      <c r="M208" s="75"/>
      <c r="N208" s="83"/>
      <c r="O208" s="269" t="str">
        <f t="shared" ref="O208:Q208" si="206">IF(ISBLANK(B208),"",B208/10000000)</f>
        <v>82.087</v>
      </c>
      <c r="P208" s="269" t="str">
        <f t="shared" si="206"/>
        <v>102.060</v>
      </c>
      <c r="Q208" s="269" t="str">
        <f t="shared" si="206"/>
        <v>94.190</v>
      </c>
      <c r="R208" s="269" t="str">
        <f t="shared" si="3"/>
        <v>162.080</v>
      </c>
      <c r="S208" s="269" t="str">
        <f t="shared" si="4"/>
        <v>163.868</v>
      </c>
      <c r="T208" s="83"/>
    </row>
    <row r="209" ht="20.25" customHeight="1">
      <c r="A209" s="127" t="s">
        <v>19961</v>
      </c>
      <c r="B209" s="75">
        <v>3.25E7</v>
      </c>
      <c r="C209" s="75">
        <v>4.0E7</v>
      </c>
      <c r="D209" s="75">
        <v>5.1E7</v>
      </c>
      <c r="E209" s="259">
        <v>5.1E7</v>
      </c>
      <c r="F209" s="240"/>
      <c r="G209" s="75">
        <v>7.5E7</v>
      </c>
      <c r="H209" s="75">
        <v>7.5E7</v>
      </c>
      <c r="I209" s="75">
        <v>6.25E7</v>
      </c>
      <c r="J209" s="75"/>
      <c r="K209" s="75"/>
      <c r="L209" s="75">
        <v>1.25E7</v>
      </c>
      <c r="M209" s="75"/>
      <c r="N209" s="83"/>
      <c r="O209" s="269" t="str">
        <f t="shared" ref="O209:Q209" si="207">IF(ISBLANK(B209),"",B209/10000000)</f>
        <v>3.250</v>
      </c>
      <c r="P209" s="269" t="str">
        <f t="shared" si="207"/>
        <v>4.000</v>
      </c>
      <c r="Q209" s="269" t="str">
        <f t="shared" si="207"/>
        <v>5.100</v>
      </c>
      <c r="R209" s="269" t="str">
        <f t="shared" si="3"/>
        <v>7.500</v>
      </c>
      <c r="S209" s="269" t="str">
        <f t="shared" si="4"/>
        <v>6.250</v>
      </c>
      <c r="T209" s="83"/>
    </row>
    <row r="210" ht="20.25" customHeight="1">
      <c r="A210" s="127" t="s">
        <v>19976</v>
      </c>
      <c r="B210" s="75">
        <v>4.34630603E8</v>
      </c>
      <c r="C210" s="75">
        <v>2.364078117E9</v>
      </c>
      <c r="D210" s="75">
        <v>3.305964246E9</v>
      </c>
      <c r="E210" s="259">
        <v>3.305964246E9</v>
      </c>
      <c r="F210" s="240"/>
      <c r="G210" s="75">
        <v>2.358833198E9</v>
      </c>
      <c r="H210" s="75">
        <v>1.7885253E8</v>
      </c>
      <c r="I210" s="75">
        <v>4.2029393E7</v>
      </c>
      <c r="J210" s="75"/>
      <c r="K210" s="75"/>
      <c r="L210" s="75">
        <v>2.316803805E9</v>
      </c>
      <c r="M210" s="75"/>
      <c r="N210" s="83"/>
      <c r="O210" s="269" t="str">
        <f t="shared" ref="O210:Q210" si="208">IF(ISBLANK(B210),"",B210/10000000)</f>
        <v>43.463</v>
      </c>
      <c r="P210" s="269" t="str">
        <f t="shared" si="208"/>
        <v>236.408</v>
      </c>
      <c r="Q210" s="269" t="str">
        <f t="shared" si="208"/>
        <v>330.596</v>
      </c>
      <c r="R210" s="269" t="str">
        <f t="shared" si="3"/>
        <v>235.883</v>
      </c>
      <c r="S210" s="269" t="str">
        <f t="shared" si="4"/>
        <v>4.203</v>
      </c>
      <c r="T210" s="83"/>
    </row>
    <row r="211" ht="19.5" customHeight="1">
      <c r="A211" s="127"/>
      <c r="B211" s="75"/>
      <c r="C211" s="75"/>
      <c r="D211" s="75"/>
      <c r="E211" s="259"/>
      <c r="F211" s="240"/>
      <c r="G211" s="75"/>
      <c r="H211" s="75"/>
      <c r="I211" s="75"/>
      <c r="J211" s="75"/>
      <c r="K211" s="75"/>
      <c r="L211" s="75"/>
      <c r="M211" s="75"/>
      <c r="N211" s="83"/>
      <c r="O211" s="269" t="str">
        <f t="shared" ref="O211:Q211" si="209">IF(ISBLANK(B211),"",B211/10000000)</f>
        <v/>
      </c>
      <c r="P211" s="269" t="str">
        <f t="shared" si="209"/>
        <v/>
      </c>
      <c r="Q211" s="269" t="str">
        <f t="shared" si="209"/>
        <v/>
      </c>
      <c r="R211" s="269" t="str">
        <f t="shared" si="3"/>
        <v/>
      </c>
      <c r="S211" s="269" t="str">
        <f t="shared" si="4"/>
        <v/>
      </c>
      <c r="T211" s="83"/>
    </row>
    <row r="212" ht="19.5" customHeight="1">
      <c r="A212" s="146" t="s">
        <v>20001</v>
      </c>
      <c r="B212" s="75">
        <v>2.592109726E10</v>
      </c>
      <c r="C212" s="75">
        <v>3.0210236264E10</v>
      </c>
      <c r="D212" s="75">
        <v>3.4574776701E10</v>
      </c>
      <c r="E212" s="259">
        <v>3.0164165324E10</v>
      </c>
      <c r="F212" s="240">
        <v>5.497646228E9</v>
      </c>
      <c r="G212" s="75">
        <v>3.6894297802E10</v>
      </c>
      <c r="H212" s="75">
        <v>3.29783E10</v>
      </c>
      <c r="I212" s="75">
        <v>3.76033E10</v>
      </c>
      <c r="J212" s="75"/>
      <c r="K212" s="75">
        <v>4.693344426E9</v>
      </c>
      <c r="L212" s="75">
        <v>3.984342228E9</v>
      </c>
      <c r="M212" s="75"/>
      <c r="N212" s="83"/>
      <c r="O212" s="269" t="str">
        <f t="shared" ref="O212:Q212" si="210">IF(ISBLANK(B212),"",B212/10000000)</f>
        <v>2592.110</v>
      </c>
      <c r="P212" s="269" t="str">
        <f t="shared" si="210"/>
        <v>3021.024</v>
      </c>
      <c r="Q212" s="269" t="str">
        <f t="shared" si="210"/>
        <v>3457.478</v>
      </c>
      <c r="R212" s="269" t="str">
        <f t="shared" si="3"/>
        <v>3689.430</v>
      </c>
      <c r="S212" s="269" t="str">
        <f t="shared" si="4"/>
        <v>3760.330</v>
      </c>
      <c r="T212" s="83"/>
    </row>
    <row r="213" ht="19.5" customHeight="1">
      <c r="A213" s="127"/>
      <c r="B213" s="75"/>
      <c r="C213" s="75"/>
      <c r="D213" s="75"/>
      <c r="E213" s="259"/>
      <c r="F213" s="240"/>
      <c r="G213" s="75"/>
      <c r="H213" s="75"/>
      <c r="I213" s="75"/>
      <c r="J213" s="75"/>
      <c r="K213" s="75"/>
      <c r="L213" s="75"/>
      <c r="M213" s="75"/>
      <c r="N213" s="83"/>
      <c r="O213" s="269" t="str">
        <f t="shared" ref="O213:Q213" si="211">IF(ISBLANK(B213),"",B213/10000000)</f>
        <v/>
      </c>
      <c r="P213" s="269" t="str">
        <f t="shared" si="211"/>
        <v/>
      </c>
      <c r="Q213" s="269" t="str">
        <f t="shared" si="211"/>
        <v/>
      </c>
      <c r="R213" s="269" t="str">
        <f t="shared" si="3"/>
        <v/>
      </c>
      <c r="S213" s="269" t="str">
        <f t="shared" si="4"/>
        <v/>
      </c>
      <c r="T213" s="83"/>
    </row>
    <row r="214" ht="19.5" customHeight="1">
      <c r="A214" s="127" t="s">
        <v>18904</v>
      </c>
      <c r="B214" s="75">
        <v>1.05680125E9</v>
      </c>
      <c r="C214" s="75">
        <v>4.145654142E9</v>
      </c>
      <c r="D214" s="75">
        <v>8.670634651E9</v>
      </c>
      <c r="E214" s="259"/>
      <c r="F214" s="240"/>
      <c r="G214" s="75"/>
      <c r="H214" s="75"/>
      <c r="I214" s="75"/>
      <c r="J214" s="75"/>
      <c r="K214" s="75"/>
      <c r="L214" s="75"/>
      <c r="M214" s="75"/>
      <c r="N214" s="83"/>
      <c r="O214" s="269" t="str">
        <f t="shared" ref="O214:Q214" si="212">IF(ISBLANK(B214),"",B214/10000000)</f>
        <v>105.680</v>
      </c>
      <c r="P214" s="269" t="str">
        <f t="shared" si="212"/>
        <v>414.565</v>
      </c>
      <c r="Q214" s="269" t="str">
        <f t="shared" si="212"/>
        <v>867.063</v>
      </c>
      <c r="R214" s="269" t="str">
        <f t="shared" si="3"/>
        <v/>
      </c>
      <c r="S214" s="269" t="str">
        <f t="shared" si="4"/>
        <v/>
      </c>
      <c r="T214" s="83"/>
    </row>
    <row r="215" ht="19.5" customHeight="1">
      <c r="A215" s="127"/>
      <c r="B215" s="75"/>
      <c r="C215" s="75"/>
      <c r="D215" s="75"/>
      <c r="E215" s="259"/>
      <c r="F215" s="240"/>
      <c r="G215" s="75"/>
      <c r="H215" s="75"/>
      <c r="I215" s="75"/>
      <c r="J215" s="75"/>
      <c r="K215" s="75"/>
      <c r="L215" s="75"/>
      <c r="M215" s="75"/>
      <c r="N215" s="83"/>
      <c r="O215" s="269" t="str">
        <f t="shared" ref="O215:Q215" si="213">IF(ISBLANK(B215),"",B215/10000000)</f>
        <v/>
      </c>
      <c r="P215" s="269" t="str">
        <f t="shared" si="213"/>
        <v/>
      </c>
      <c r="Q215" s="269" t="str">
        <f t="shared" si="213"/>
        <v/>
      </c>
      <c r="R215" s="269" t="str">
        <f t="shared" si="3"/>
        <v/>
      </c>
      <c r="S215" s="269" t="str">
        <f t="shared" si="4"/>
        <v/>
      </c>
      <c r="T215" s="83"/>
    </row>
    <row r="216" ht="30.0" customHeight="1">
      <c r="A216" s="127" t="s">
        <v>18965</v>
      </c>
      <c r="B216" s="75">
        <v>100000.0</v>
      </c>
      <c r="C216" s="75">
        <v>100000.0</v>
      </c>
      <c r="D216" s="75">
        <v>100000.0</v>
      </c>
      <c r="E216" s="259"/>
      <c r="F216" s="240"/>
      <c r="G216" s="75">
        <v>100000.0</v>
      </c>
      <c r="H216" s="75">
        <v>100000.0</v>
      </c>
      <c r="I216" s="75">
        <v>100000.0</v>
      </c>
      <c r="J216" s="75"/>
      <c r="K216" s="75"/>
      <c r="L216" s="75"/>
      <c r="M216" s="75"/>
      <c r="N216" s="83"/>
      <c r="O216" s="269" t="str">
        <f t="shared" ref="O216:Q216" si="214">IF(ISBLANK(B216),"",B216/10000000)</f>
        <v>0.010</v>
      </c>
      <c r="P216" s="269" t="str">
        <f t="shared" si="214"/>
        <v>0.010</v>
      </c>
      <c r="Q216" s="269" t="str">
        <f t="shared" si="214"/>
        <v>0.010</v>
      </c>
      <c r="R216" s="269" t="str">
        <f t="shared" si="3"/>
        <v>0.010</v>
      </c>
      <c r="S216" s="269" t="str">
        <f t="shared" si="4"/>
        <v>0.010</v>
      </c>
      <c r="T216" s="83"/>
    </row>
    <row r="217" ht="19.5" customHeight="1">
      <c r="A217" s="127"/>
      <c r="B217" s="75"/>
      <c r="C217" s="75"/>
      <c r="D217" s="75"/>
      <c r="E217" s="259"/>
      <c r="F217" s="240"/>
      <c r="G217" s="75"/>
      <c r="H217" s="75"/>
      <c r="I217" s="75"/>
      <c r="J217" s="75"/>
      <c r="K217" s="75"/>
      <c r="L217" s="75"/>
      <c r="M217" s="75"/>
      <c r="N217" s="83"/>
      <c r="O217" s="269" t="str">
        <f t="shared" ref="O217:Q217" si="215">IF(ISBLANK(B217),"",B217/10000000)</f>
        <v/>
      </c>
      <c r="P217" s="269" t="str">
        <f t="shared" si="215"/>
        <v/>
      </c>
      <c r="Q217" s="269" t="str">
        <f t="shared" si="215"/>
        <v/>
      </c>
      <c r="R217" s="269" t="str">
        <f t="shared" si="3"/>
        <v/>
      </c>
      <c r="S217" s="269" t="str">
        <f t="shared" si="4"/>
        <v/>
      </c>
      <c r="T217" s="83"/>
    </row>
    <row r="218" ht="19.5" customHeight="1">
      <c r="A218" s="127" t="s">
        <v>20078</v>
      </c>
      <c r="B218" s="75">
        <v>2.486439601E10</v>
      </c>
      <c r="C218" s="75">
        <v>2.6064682122E10</v>
      </c>
      <c r="D218" s="75">
        <v>2.590424205E10</v>
      </c>
      <c r="E218" s="259"/>
      <c r="F218" s="240"/>
      <c r="G218" s="75">
        <v>3.6894397802E10</v>
      </c>
      <c r="H218" s="75">
        <v>3.29784E10</v>
      </c>
      <c r="I218" s="75">
        <v>3.76034E10</v>
      </c>
      <c r="J218" s="75"/>
      <c r="K218" s="75"/>
      <c r="L218" s="75"/>
      <c r="M218" s="75"/>
      <c r="N218" s="83"/>
      <c r="O218" s="269" t="str">
        <f t="shared" ref="O218:Q218" si="216">IF(ISBLANK(B218),"",B218/10000000)</f>
        <v>2486.440</v>
      </c>
      <c r="P218" s="269" t="str">
        <f t="shared" si="216"/>
        <v>2606.468</v>
      </c>
      <c r="Q218" s="269" t="str">
        <f t="shared" si="216"/>
        <v>2590.424</v>
      </c>
      <c r="R218" s="269" t="str">
        <f t="shared" si="3"/>
        <v>3689.440</v>
      </c>
      <c r="S218" s="269" t="str">
        <f t="shared" si="4"/>
        <v>3760.340</v>
      </c>
      <c r="T218" s="83"/>
    </row>
    <row r="219">
      <c r="A219" s="127"/>
      <c r="B219" s="75"/>
      <c r="C219" s="75"/>
      <c r="D219" s="75"/>
      <c r="E219" s="259"/>
      <c r="F219" s="240"/>
      <c r="G219" s="75"/>
      <c r="H219" s="75"/>
      <c r="I219" s="75"/>
      <c r="J219" s="75"/>
      <c r="K219" s="75"/>
      <c r="L219" s="75"/>
      <c r="M219" s="75"/>
      <c r="N219" s="83"/>
      <c r="O219" s="83"/>
      <c r="P219" s="83"/>
      <c r="Q219" s="83"/>
      <c r="R219" s="83"/>
      <c r="S219" s="83"/>
      <c r="T219" s="83"/>
    </row>
  </sheetData>
  <mergeCells count="7">
    <mergeCell ref="R1:S1"/>
    <mergeCell ref="H1:J1"/>
    <mergeCell ref="G1:G2"/>
    <mergeCell ref="K1:L1"/>
    <mergeCell ref="O1:Q1"/>
    <mergeCell ref="M1:M2"/>
    <mergeCell ref="B1:F1"/>
  </mergeCells>
  <hyperlinks>
    <hyperlink r:id="rId1" ref="T1"/>
  </hyperlinks>
  <drawing r:id="rId2"/>
  <extLst>
    <ext uri="{05C60535-1F16-4fd2-B633-F4F36F0B64E0}">
      <x14:sparklineGroups>
        <x14:sparklineGroup displayEmptyCellsAs="gap">
          <x14:colorSeries rgb="FF244061"/>
          <x14:sparklines>
            <x14:sparkline>
              <xm:f>'A04 162-171'!O5:S5</xm:f>
              <xm:sqref>T5</xm:sqref>
            </x14:sparkline>
          </x14:sparklines>
        </x14:sparklineGroup>
        <x14:sparklineGroup displayEmptyCellsAs="gap">
          <x14:colorSeries rgb="FF244061"/>
          <x14:sparklines>
            <x14:sparkline>
              <xm:f>'A04 162-171'!O6:S6</xm:f>
              <xm:sqref>T6</xm:sqref>
            </x14:sparkline>
          </x14:sparklines>
        </x14:sparklineGroup>
        <x14:sparklineGroup displayEmptyCellsAs="gap">
          <x14:colorSeries rgb="FF244061"/>
          <x14:sparklines>
            <x14:sparkline>
              <xm:f>'A04 162-171'!O7:S7</xm:f>
              <xm:sqref>T7</xm:sqref>
            </x14:sparkline>
          </x14:sparklines>
        </x14:sparklineGroup>
        <x14:sparklineGroup displayEmptyCellsAs="gap">
          <x14:colorSeries rgb="FF244061"/>
          <x14:sparklines>
            <x14:sparkline>
              <xm:f>'A04 162-171'!O8:S8</xm:f>
              <xm:sqref>T8</xm:sqref>
            </x14:sparkline>
          </x14:sparklines>
        </x14:sparklineGroup>
        <x14:sparklineGroup displayEmptyCellsAs="gap">
          <x14:colorSeries rgb="FF244061"/>
          <x14:sparklines>
            <x14:sparkline>
              <xm:f>'A04 162-171'!O9:S9</xm:f>
              <xm:sqref>T9</xm:sqref>
            </x14:sparkline>
          </x14:sparklines>
        </x14:sparklineGroup>
        <x14:sparklineGroup displayEmptyCellsAs="gap">
          <x14:colorSeries rgb="FF244061"/>
          <x14:sparklines>
            <x14:sparkline>
              <xm:f>'A04 162-171'!O10:S10</xm:f>
              <xm:sqref>T10</xm:sqref>
            </x14:sparkline>
          </x14:sparklines>
        </x14:sparklineGroup>
        <x14:sparklineGroup displayEmptyCellsAs="gap">
          <x14:colorSeries rgb="FF244061"/>
          <x14:sparklines>
            <x14:sparkline>
              <xm:f>'A04 162-171'!O11:S11</xm:f>
              <xm:sqref>T11</xm:sqref>
            </x14:sparkline>
          </x14:sparklines>
        </x14:sparklineGroup>
        <x14:sparklineGroup displayEmptyCellsAs="gap">
          <x14:colorSeries rgb="FF244061"/>
          <x14:sparklines>
            <x14:sparkline>
              <xm:f>'A04 162-171'!O12:S12</xm:f>
              <xm:sqref>T12</xm:sqref>
            </x14:sparkline>
          </x14:sparklines>
        </x14:sparklineGroup>
        <x14:sparklineGroup displayEmptyCellsAs="gap">
          <x14:colorSeries rgb="FF244061"/>
          <x14:sparklines>
            <x14:sparkline>
              <xm:f>'A04 162-171'!O13:S13</xm:f>
              <xm:sqref>T13</xm:sqref>
            </x14:sparkline>
          </x14:sparklines>
        </x14:sparklineGroup>
        <x14:sparklineGroup displayEmptyCellsAs="gap">
          <x14:colorSeries rgb="FF244061"/>
          <x14:sparklines>
            <x14:sparkline>
              <xm:f>'A04 162-171'!O14:S14</xm:f>
              <xm:sqref>T14</xm:sqref>
            </x14:sparkline>
          </x14:sparklines>
        </x14:sparklineGroup>
        <x14:sparklineGroup displayEmptyCellsAs="gap">
          <x14:colorSeries rgb="FF244061"/>
          <x14:sparklines>
            <x14:sparkline>
              <xm:f>'A04 162-171'!O15:S15</xm:f>
              <xm:sqref>T15</xm:sqref>
            </x14:sparkline>
          </x14:sparklines>
        </x14:sparklineGroup>
        <x14:sparklineGroup displayEmptyCellsAs="gap">
          <x14:colorSeries rgb="FF244061"/>
          <x14:sparklines>
            <x14:sparkline>
              <xm:f>'A04 162-171'!O16:S16</xm:f>
              <xm:sqref>T16</xm:sqref>
            </x14:sparkline>
          </x14:sparklines>
        </x14:sparklineGroup>
        <x14:sparklineGroup displayEmptyCellsAs="gap">
          <x14:colorSeries rgb="FF244061"/>
          <x14:sparklines>
            <x14:sparkline>
              <xm:f>'A04 162-171'!O17:S17</xm:f>
              <xm:sqref>T17</xm:sqref>
            </x14:sparkline>
          </x14:sparklines>
        </x14:sparklineGroup>
        <x14:sparklineGroup displayEmptyCellsAs="gap">
          <x14:colorSeries rgb="FF244061"/>
          <x14:sparklines>
            <x14:sparkline>
              <xm:f>'A04 162-171'!O18:S18</xm:f>
              <xm:sqref>T18</xm:sqref>
            </x14:sparkline>
          </x14:sparklines>
        </x14:sparklineGroup>
        <x14:sparklineGroup displayEmptyCellsAs="gap">
          <x14:colorSeries rgb="FF244061"/>
          <x14:sparklines>
            <x14:sparkline>
              <xm:f>'A04 162-171'!O19:S19</xm:f>
              <xm:sqref>T19</xm:sqref>
            </x14:sparkline>
          </x14:sparklines>
        </x14:sparklineGroup>
        <x14:sparklineGroup displayEmptyCellsAs="gap">
          <x14:colorSeries rgb="FF244061"/>
          <x14:sparklines>
            <x14:sparkline>
              <xm:f>'A04 162-171'!O20:S20</xm:f>
              <xm:sqref>T20</xm:sqref>
            </x14:sparkline>
          </x14:sparklines>
        </x14:sparklineGroup>
        <x14:sparklineGroup displayEmptyCellsAs="gap">
          <x14:colorSeries rgb="FF244061"/>
          <x14:sparklines>
            <x14:sparkline>
              <xm:f>'A04 162-171'!O21:S21</xm:f>
              <xm:sqref>T21</xm:sqref>
            </x14:sparkline>
          </x14:sparklines>
        </x14:sparklineGroup>
        <x14:sparklineGroup displayEmptyCellsAs="gap">
          <x14:colorSeries rgb="FF244061"/>
          <x14:sparklines>
            <x14:sparkline>
              <xm:f>'A04 162-171'!O22:S22</xm:f>
              <xm:sqref>T22</xm:sqref>
            </x14:sparkline>
          </x14:sparklines>
        </x14:sparklineGroup>
        <x14:sparklineGroup displayEmptyCellsAs="gap">
          <x14:colorSeries rgb="FF244061"/>
          <x14:sparklines>
            <x14:sparkline>
              <xm:f>'A04 162-171'!O23:S23</xm:f>
              <xm:sqref>T23</xm:sqref>
            </x14:sparkline>
          </x14:sparklines>
        </x14:sparklineGroup>
        <x14:sparklineGroup displayEmptyCellsAs="gap">
          <x14:colorSeries rgb="FF244061"/>
          <x14:sparklines>
            <x14:sparkline>
              <xm:f>'A04 162-171'!O24:S24</xm:f>
              <xm:sqref>T24</xm:sqref>
            </x14:sparkline>
          </x14:sparklines>
        </x14:sparklineGroup>
        <x14:sparklineGroup displayEmptyCellsAs="gap">
          <x14:colorSeries rgb="FF244061"/>
          <x14:sparklines>
            <x14:sparkline>
              <xm:f>'A04 162-171'!O25:S25</xm:f>
              <xm:sqref>T25</xm:sqref>
            </x14:sparkline>
          </x14:sparklines>
        </x14:sparklineGroup>
        <x14:sparklineGroup displayEmptyCellsAs="gap">
          <x14:colorSeries rgb="FF244061"/>
          <x14:sparklines>
            <x14:sparkline>
              <xm:f>'A04 162-171'!O26:S26</xm:f>
              <xm:sqref>T26</xm:sqref>
            </x14:sparkline>
          </x14:sparklines>
        </x14:sparklineGroup>
        <x14:sparklineGroup displayEmptyCellsAs="gap">
          <x14:colorSeries rgb="FF244061"/>
          <x14:sparklines>
            <x14:sparkline>
              <xm:f>'A04 162-171'!O27:S27</xm:f>
              <xm:sqref>T27</xm:sqref>
            </x14:sparkline>
          </x14:sparklines>
        </x14:sparklineGroup>
        <x14:sparklineGroup displayEmptyCellsAs="gap">
          <x14:colorSeries rgb="FF244061"/>
          <x14:sparklines>
            <x14:sparkline>
              <xm:f>'A04 162-171'!O28:S28</xm:f>
              <xm:sqref>T28</xm:sqref>
            </x14:sparkline>
          </x14:sparklines>
        </x14:sparklineGroup>
        <x14:sparklineGroup displayEmptyCellsAs="gap">
          <x14:colorSeries rgb="FF244061"/>
          <x14:sparklines>
            <x14:sparkline>
              <xm:f>'A04 162-171'!O29:S29</xm:f>
              <xm:sqref>T29</xm:sqref>
            </x14:sparkline>
          </x14:sparklines>
        </x14:sparklineGroup>
        <x14:sparklineGroup displayEmptyCellsAs="gap">
          <x14:colorSeries rgb="FF244061"/>
          <x14:sparklines>
            <x14:sparkline>
              <xm:f>'A04 162-171'!O30:S30</xm:f>
              <xm:sqref>T30</xm:sqref>
            </x14:sparkline>
          </x14:sparklines>
        </x14:sparklineGroup>
        <x14:sparklineGroup displayEmptyCellsAs="gap">
          <x14:colorSeries rgb="FF244061"/>
          <x14:sparklines>
            <x14:sparkline>
              <xm:f>'A04 162-171'!O31:S31</xm:f>
              <xm:sqref>T31</xm:sqref>
            </x14:sparkline>
          </x14:sparklines>
        </x14:sparklineGroup>
        <x14:sparklineGroup displayEmptyCellsAs="gap">
          <x14:colorSeries rgb="FF244061"/>
          <x14:sparklines>
            <x14:sparkline>
              <xm:f>'A04 162-171'!O32:S32</xm:f>
              <xm:sqref>T32</xm:sqref>
            </x14:sparkline>
          </x14:sparklines>
        </x14:sparklineGroup>
        <x14:sparklineGroup displayEmptyCellsAs="gap">
          <x14:colorSeries rgb="FF244061"/>
          <x14:sparklines>
            <x14:sparkline>
              <xm:f>'A04 162-171'!O34:S34</xm:f>
              <xm:sqref>T34</xm:sqref>
            </x14:sparkline>
          </x14:sparklines>
        </x14:sparklineGroup>
        <x14:sparklineGroup displayEmptyCellsAs="gap">
          <x14:colorSeries rgb="FF244061"/>
          <x14:sparklines>
            <x14:sparkline>
              <xm:f>'A04 162-171'!O36:S36</xm:f>
              <xm:sqref>T36</xm:sqref>
            </x14:sparkline>
          </x14:sparklines>
        </x14:sparklineGroup>
        <x14:sparklineGroup displayEmptyCellsAs="gap">
          <x14:colorSeries rgb="FF244061"/>
          <x14:sparklines>
            <x14:sparkline>
              <xm:f>'A04 162-171'!O39:S39</xm:f>
              <xm:sqref>T39</xm:sqref>
            </x14:sparkline>
          </x14:sparklines>
        </x14:sparklineGroup>
        <x14:sparklineGroup displayEmptyCellsAs="gap">
          <x14:colorSeries rgb="FF244061"/>
          <x14:sparklines>
            <x14:sparkline>
              <xm:f>'A04 162-171'!O41:S41</xm:f>
              <xm:sqref>T41</xm:sqref>
            </x14:sparkline>
          </x14:sparklines>
        </x14:sparklineGroup>
        <x14:sparklineGroup displayEmptyCellsAs="gap">
          <x14:colorSeries rgb="FF244061"/>
          <x14:sparklines>
            <x14:sparkline>
              <xm:f>'A04 162-171'!O44:S44</xm:f>
              <xm:sqref>T44</xm:sqref>
            </x14:sparkline>
          </x14:sparklines>
        </x14:sparklineGroup>
        <x14:sparklineGroup displayEmptyCellsAs="gap">
          <x14:colorSeries rgb="FF244061"/>
          <x14:sparklines>
            <x14:sparkline>
              <xm:f>'A04 162-171'!O45:S45</xm:f>
              <xm:sqref>T45</xm:sqref>
            </x14:sparkline>
          </x14:sparklines>
        </x14:sparklineGroup>
        <x14:sparklineGroup displayEmptyCellsAs="gap">
          <x14:colorSeries rgb="FF244061"/>
          <x14:sparklines>
            <x14:sparkline>
              <xm:f>'A04 162-171'!O46:S46</xm:f>
              <xm:sqref>T46</xm:sqref>
            </x14:sparkline>
          </x14:sparklines>
        </x14:sparklineGroup>
        <x14:sparklineGroup displayEmptyCellsAs="gap">
          <x14:colorSeries rgb="FF244061"/>
          <x14:sparklines>
            <x14:sparkline>
              <xm:f>'A04 162-171'!O49:S49</xm:f>
              <xm:sqref>T49</xm:sqref>
            </x14:sparkline>
          </x14:sparklines>
        </x14:sparklineGroup>
        <x14:sparklineGroup displayEmptyCellsAs="gap">
          <x14:colorSeries rgb="FF244061"/>
          <x14:sparklines>
            <x14:sparkline>
              <xm:f>'A04 162-171'!O50:S50</xm:f>
              <xm:sqref>T50</xm:sqref>
            </x14:sparkline>
          </x14:sparklines>
        </x14:sparklineGroup>
        <x14:sparklineGroup displayEmptyCellsAs="gap">
          <x14:colorSeries rgb="FF244061"/>
          <x14:sparklines>
            <x14:sparkline>
              <xm:f>'A04 162-171'!O51:S51</xm:f>
              <xm:sqref>T51</xm:sqref>
            </x14:sparkline>
          </x14:sparklines>
        </x14:sparklineGroup>
        <x14:sparklineGroup displayEmptyCellsAs="gap">
          <x14:colorSeries rgb="FF244061"/>
          <x14:sparklines>
            <x14:sparkline>
              <xm:f>'A04 162-171'!O52:S52</xm:f>
              <xm:sqref>T52</xm:sqref>
            </x14:sparkline>
          </x14:sparklines>
        </x14:sparklineGroup>
        <x14:sparklineGroup displayEmptyCellsAs="gap">
          <x14:colorSeries rgb="FF244061"/>
          <x14:sparklines>
            <x14:sparkline>
              <xm:f>'A04 162-171'!O53:S53</xm:f>
              <xm:sqref>T53</xm:sqref>
            </x14:sparkline>
          </x14:sparklines>
        </x14:sparklineGroup>
        <x14:sparklineGroup displayEmptyCellsAs="gap">
          <x14:colorSeries rgb="FF244061"/>
          <x14:sparklines>
            <x14:sparkline>
              <xm:f>'A04 162-171'!O54:S54</xm:f>
              <xm:sqref>T54</xm:sqref>
            </x14:sparkline>
          </x14:sparklines>
        </x14:sparklineGroup>
        <x14:sparklineGroup displayEmptyCellsAs="gap">
          <x14:colorSeries rgb="FF244061"/>
          <x14:sparklines>
            <x14:sparkline>
              <xm:f>'A04 162-171'!O55:S55</xm:f>
              <xm:sqref>T55</xm:sqref>
            </x14:sparkline>
          </x14:sparklines>
        </x14:sparklineGroup>
        <x14:sparklineGroup displayEmptyCellsAs="gap">
          <x14:colorSeries rgb="FF244061"/>
          <x14:sparklines>
            <x14:sparkline>
              <xm:f>'A04 162-171'!O57:S57</xm:f>
              <xm:sqref>T57</xm:sqref>
            </x14:sparkline>
          </x14:sparklines>
        </x14:sparklineGroup>
        <x14:sparklineGroup displayEmptyCellsAs="gap">
          <x14:colorSeries rgb="FF244061"/>
          <x14:sparklines>
            <x14:sparkline>
              <xm:f>'A04 162-171'!O60:S60</xm:f>
              <xm:sqref>T60</xm:sqref>
            </x14:sparkline>
          </x14:sparklines>
        </x14:sparklineGroup>
        <x14:sparklineGroup displayEmptyCellsAs="gap">
          <x14:colorSeries rgb="FF244061"/>
          <x14:sparklines>
            <x14:sparkline>
              <xm:f>'A04 162-171'!O61:S61</xm:f>
              <xm:sqref>T61</xm:sqref>
            </x14:sparkline>
          </x14:sparklines>
        </x14:sparklineGroup>
        <x14:sparklineGroup displayEmptyCellsAs="gap">
          <x14:colorSeries rgb="FF244061"/>
          <x14:sparklines>
            <x14:sparkline>
              <xm:f>'A04 162-171'!O62:S62</xm:f>
              <xm:sqref>T62</xm:sqref>
            </x14:sparkline>
          </x14:sparklines>
        </x14:sparklineGroup>
        <x14:sparklineGroup displayEmptyCellsAs="gap">
          <x14:colorSeries rgb="FF244061"/>
          <x14:sparklines>
            <x14:sparkline>
              <xm:f>'A04 162-171'!O64:S64</xm:f>
              <xm:sqref>T64</xm:sqref>
            </x14:sparkline>
          </x14:sparklines>
        </x14:sparklineGroup>
        <x14:sparklineGroup displayEmptyCellsAs="gap">
          <x14:colorSeries rgb="FF244061"/>
          <x14:sparklines>
            <x14:sparkline>
              <xm:f>'A04 162-171'!O67:S67</xm:f>
              <xm:sqref>T67</xm:sqref>
            </x14:sparkline>
          </x14:sparklines>
        </x14:sparklineGroup>
        <x14:sparklineGroup displayEmptyCellsAs="gap">
          <x14:colorSeries rgb="FF244061"/>
          <x14:sparklines>
            <x14:sparkline>
              <xm:f>'A04 162-171'!O68:S68</xm:f>
              <xm:sqref>T68</xm:sqref>
            </x14:sparkline>
          </x14:sparklines>
        </x14:sparklineGroup>
        <x14:sparklineGroup displayEmptyCellsAs="gap">
          <x14:colorSeries rgb="FF244061"/>
          <x14:sparklines>
            <x14:sparkline>
              <xm:f>'A04 162-171'!O69:S69</xm:f>
              <xm:sqref>T69</xm:sqref>
            </x14:sparkline>
          </x14:sparklines>
        </x14:sparklineGroup>
        <x14:sparklineGroup displayEmptyCellsAs="gap">
          <x14:colorSeries rgb="FF244061"/>
          <x14:sparklines>
            <x14:sparkline>
              <xm:f>'A04 162-171'!O70:S70</xm:f>
              <xm:sqref>T70</xm:sqref>
            </x14:sparkline>
          </x14:sparklines>
        </x14:sparklineGroup>
        <x14:sparklineGroup displayEmptyCellsAs="gap">
          <x14:colorSeries rgb="FF244061"/>
          <x14:sparklines>
            <x14:sparkline>
              <xm:f>'A04 162-171'!O71:S71</xm:f>
              <xm:sqref>T71</xm:sqref>
            </x14:sparkline>
          </x14:sparklines>
        </x14:sparklineGroup>
        <x14:sparklineGroup displayEmptyCellsAs="gap">
          <x14:colorSeries rgb="FF244061"/>
          <x14:sparklines>
            <x14:sparkline>
              <xm:f>'A04 162-171'!O72:S72</xm:f>
              <xm:sqref>T72</xm:sqref>
            </x14:sparkline>
          </x14:sparklines>
        </x14:sparklineGroup>
        <x14:sparklineGroup displayEmptyCellsAs="gap">
          <x14:colorSeries rgb="FF244061"/>
          <x14:sparklines>
            <x14:sparkline>
              <xm:f>'A04 162-171'!O73:S73</xm:f>
              <xm:sqref>T73</xm:sqref>
            </x14:sparkline>
          </x14:sparklines>
        </x14:sparklineGroup>
        <x14:sparklineGroup displayEmptyCellsAs="gap">
          <x14:colorSeries rgb="FF244061"/>
          <x14:sparklines>
            <x14:sparkline>
              <xm:f>'A04 162-171'!O74:S74</xm:f>
              <xm:sqref>T74</xm:sqref>
            </x14:sparkline>
          </x14:sparklines>
        </x14:sparklineGroup>
        <x14:sparklineGroup displayEmptyCellsAs="gap">
          <x14:colorSeries rgb="FF244061"/>
          <x14:sparklines>
            <x14:sparkline>
              <xm:f>'A04 162-171'!O76:S76</xm:f>
              <xm:sqref>T76</xm:sqref>
            </x14:sparkline>
          </x14:sparklines>
        </x14:sparklineGroup>
        <x14:sparklineGroup displayEmptyCellsAs="gap">
          <x14:colorSeries rgb="FF244061"/>
          <x14:sparklines>
            <x14:sparkline>
              <xm:f>'A04 162-171'!O79:S79</xm:f>
              <xm:sqref>T79</xm:sqref>
            </x14:sparkline>
          </x14:sparklines>
        </x14:sparklineGroup>
        <x14:sparklineGroup displayEmptyCellsAs="gap">
          <x14:colorSeries rgb="FF244061"/>
          <x14:sparklines>
            <x14:sparkline>
              <xm:f>'A04 162-171'!O80:S80</xm:f>
              <xm:sqref>T80</xm:sqref>
            </x14:sparkline>
          </x14:sparklines>
        </x14:sparklineGroup>
        <x14:sparklineGroup displayEmptyCellsAs="gap">
          <x14:colorSeries rgb="FF244061"/>
          <x14:sparklines>
            <x14:sparkline>
              <xm:f>'A04 162-171'!O81:S81</xm:f>
              <xm:sqref>T81</xm:sqref>
            </x14:sparkline>
          </x14:sparklines>
        </x14:sparklineGroup>
        <x14:sparklineGroup displayEmptyCellsAs="gap">
          <x14:colorSeries rgb="FF244061"/>
          <x14:sparklines>
            <x14:sparkline>
              <xm:f>'A04 162-171'!O82:S82</xm:f>
              <xm:sqref>T82</xm:sqref>
            </x14:sparkline>
          </x14:sparklines>
        </x14:sparklineGroup>
        <x14:sparklineGroup displayEmptyCellsAs="gap">
          <x14:colorSeries rgb="FF244061"/>
          <x14:sparklines>
            <x14:sparkline>
              <xm:f>'A04 162-171'!O83:S83</xm:f>
              <xm:sqref>T83</xm:sqref>
            </x14:sparkline>
          </x14:sparklines>
        </x14:sparklineGroup>
        <x14:sparklineGroup displayEmptyCellsAs="gap">
          <x14:colorSeries rgb="FF244061"/>
          <x14:sparklines>
            <x14:sparkline>
              <xm:f>'A04 162-171'!O84:S84</xm:f>
              <xm:sqref>T84</xm:sqref>
            </x14:sparkline>
          </x14:sparklines>
        </x14:sparklineGroup>
        <x14:sparklineGroup displayEmptyCellsAs="gap">
          <x14:colorSeries rgb="FF244061"/>
          <x14:sparklines>
            <x14:sparkline>
              <xm:f>'A04 162-171'!O85:S85</xm:f>
              <xm:sqref>T85</xm:sqref>
            </x14:sparkline>
          </x14:sparklines>
        </x14:sparklineGroup>
        <x14:sparklineGroup displayEmptyCellsAs="gap">
          <x14:colorSeries rgb="FF244061"/>
          <x14:sparklines>
            <x14:sparkline>
              <xm:f>'A04 162-171'!O86:S86</xm:f>
              <xm:sqref>T86</xm:sqref>
            </x14:sparkline>
          </x14:sparklines>
        </x14:sparklineGroup>
        <x14:sparklineGroup displayEmptyCellsAs="gap">
          <x14:colorSeries rgb="FF244061"/>
          <x14:sparklines>
            <x14:sparkline>
              <xm:f>'A04 162-171'!O87:S87</xm:f>
              <xm:sqref>T87</xm:sqref>
            </x14:sparkline>
          </x14:sparklines>
        </x14:sparklineGroup>
        <x14:sparklineGroup displayEmptyCellsAs="gap">
          <x14:colorSeries rgb="FF244061"/>
          <x14:sparklines>
            <x14:sparkline>
              <xm:f>'A04 162-171'!O89:S89</xm:f>
              <xm:sqref>T89</xm:sqref>
            </x14:sparkline>
          </x14:sparklines>
        </x14:sparklineGroup>
        <x14:sparklineGroup displayEmptyCellsAs="gap">
          <x14:colorSeries rgb="FF244061"/>
          <x14:sparklines>
            <x14:sparkline>
              <xm:f>'A04 162-171'!O92:S92</xm:f>
              <xm:sqref>T92</xm:sqref>
            </x14:sparkline>
          </x14:sparklines>
        </x14:sparklineGroup>
        <x14:sparklineGroup displayEmptyCellsAs="gap">
          <x14:colorSeries rgb="FF244061"/>
          <x14:sparklines>
            <x14:sparkline>
              <xm:f>'A04 162-171'!O93:S93</xm:f>
              <xm:sqref>T93</xm:sqref>
            </x14:sparkline>
          </x14:sparklines>
        </x14:sparklineGroup>
        <x14:sparklineGroup displayEmptyCellsAs="gap">
          <x14:colorSeries rgb="FF244061"/>
          <x14:sparklines>
            <x14:sparkline>
              <xm:f>'A04 162-171'!O94:S94</xm:f>
              <xm:sqref>T94</xm:sqref>
            </x14:sparkline>
          </x14:sparklines>
        </x14:sparklineGroup>
        <x14:sparklineGroup displayEmptyCellsAs="gap">
          <x14:colorSeries rgb="FF244061"/>
          <x14:sparklines>
            <x14:sparkline>
              <xm:f>'A04 162-171'!O96:S96</xm:f>
              <xm:sqref>T96</xm:sqref>
            </x14:sparkline>
          </x14:sparklines>
        </x14:sparklineGroup>
        <x14:sparklineGroup displayEmptyCellsAs="gap">
          <x14:colorSeries rgb="FF244061"/>
          <x14:sparklines>
            <x14:sparkline>
              <xm:f>'A04 162-171'!O99:S99</xm:f>
              <xm:sqref>T99</xm:sqref>
            </x14:sparkline>
          </x14:sparklines>
        </x14:sparklineGroup>
        <x14:sparklineGroup displayEmptyCellsAs="gap">
          <x14:colorSeries rgb="FF244061"/>
          <x14:sparklines>
            <x14:sparkline>
              <xm:f>'A04 162-171'!O100:S100</xm:f>
              <xm:sqref>T100</xm:sqref>
            </x14:sparkline>
          </x14:sparklines>
        </x14:sparklineGroup>
        <x14:sparklineGroup displayEmptyCellsAs="gap">
          <x14:colorSeries rgb="FF244061"/>
          <x14:sparklines>
            <x14:sparkline>
              <xm:f>'A04 162-171'!O101:S101</xm:f>
              <xm:sqref>T101</xm:sqref>
            </x14:sparkline>
          </x14:sparklines>
        </x14:sparklineGroup>
        <x14:sparklineGroup displayEmptyCellsAs="gap">
          <x14:colorSeries rgb="FF244061"/>
          <x14:sparklines>
            <x14:sparkline>
              <xm:f>'A04 162-171'!O102:S102</xm:f>
              <xm:sqref>T102</xm:sqref>
            </x14:sparkline>
          </x14:sparklines>
        </x14:sparklineGroup>
        <x14:sparklineGroup displayEmptyCellsAs="gap">
          <x14:colorSeries rgb="FF244061"/>
          <x14:sparklines>
            <x14:sparkline>
              <xm:f>'A04 162-171'!O104:S104</xm:f>
              <xm:sqref>T104</xm:sqref>
            </x14:sparkline>
          </x14:sparklines>
        </x14:sparklineGroup>
        <x14:sparklineGroup displayEmptyCellsAs="gap">
          <x14:colorSeries rgb="FF244061"/>
          <x14:sparklines>
            <x14:sparkline>
              <xm:f>'A04 162-171'!O107:S107</xm:f>
              <xm:sqref>T107</xm:sqref>
            </x14:sparkline>
          </x14:sparklines>
        </x14:sparklineGroup>
        <x14:sparklineGroup displayEmptyCellsAs="gap">
          <x14:colorSeries rgb="FF244061"/>
          <x14:sparklines>
            <x14:sparkline>
              <xm:f>'A04 162-171'!O108:S108</xm:f>
              <xm:sqref>T108</xm:sqref>
            </x14:sparkline>
          </x14:sparklines>
        </x14:sparklineGroup>
        <x14:sparklineGroup displayEmptyCellsAs="gap">
          <x14:colorSeries rgb="FF244061"/>
          <x14:sparklines>
            <x14:sparkline>
              <xm:f>'A04 162-171'!O109:S109</xm:f>
              <xm:sqref>T109</xm:sqref>
            </x14:sparkline>
          </x14:sparklines>
        </x14:sparklineGroup>
        <x14:sparklineGroup displayEmptyCellsAs="gap">
          <x14:colorSeries rgb="FF244061"/>
          <x14:sparklines>
            <x14:sparkline>
              <xm:f>'A04 162-171'!O110:S110</xm:f>
              <xm:sqref>T110</xm:sqref>
            </x14:sparkline>
          </x14:sparklines>
        </x14:sparklineGroup>
        <x14:sparklineGroup displayEmptyCellsAs="gap">
          <x14:colorSeries rgb="FF244061"/>
          <x14:sparklines>
            <x14:sparkline>
              <xm:f>'A04 162-171'!O111:S111</xm:f>
              <xm:sqref>T111</xm:sqref>
            </x14:sparkline>
          </x14:sparklines>
        </x14:sparklineGroup>
        <x14:sparklineGroup displayEmptyCellsAs="gap">
          <x14:colorSeries rgb="FF244061"/>
          <x14:sparklines>
            <x14:sparkline>
              <xm:f>'A04 162-171'!O112:S112</xm:f>
              <xm:sqref>T112</xm:sqref>
            </x14:sparkline>
          </x14:sparklines>
        </x14:sparklineGroup>
        <x14:sparklineGroup displayEmptyCellsAs="gap">
          <x14:colorSeries rgb="FF244061"/>
          <x14:sparklines>
            <x14:sparkline>
              <xm:f>'A04 162-171'!O113:S113</xm:f>
              <xm:sqref>T113</xm:sqref>
            </x14:sparkline>
          </x14:sparklines>
        </x14:sparklineGroup>
        <x14:sparklineGroup displayEmptyCellsAs="gap">
          <x14:colorSeries rgb="FF244061"/>
          <x14:sparklines>
            <x14:sparkline>
              <xm:f>'A04 162-171'!O114:S114</xm:f>
              <xm:sqref>T114</xm:sqref>
            </x14:sparkline>
          </x14:sparklines>
        </x14:sparklineGroup>
        <x14:sparklineGroup displayEmptyCellsAs="gap">
          <x14:colorSeries rgb="FF244061"/>
          <x14:sparklines>
            <x14:sparkline>
              <xm:f>'A04 162-171'!O116:S116</xm:f>
              <xm:sqref>T116</xm:sqref>
            </x14:sparkline>
          </x14:sparklines>
        </x14:sparklineGroup>
        <x14:sparklineGroup displayEmptyCellsAs="gap">
          <x14:colorSeries rgb="FF244061"/>
          <x14:sparklines>
            <x14:sparkline>
              <xm:f>'A04 162-171'!O118:S118</xm:f>
              <xm:sqref>T118</xm:sqref>
            </x14:sparkline>
          </x14:sparklines>
        </x14:sparklineGroup>
        <x14:sparklineGroup displayEmptyCellsAs="gap">
          <x14:colorSeries rgb="FF244061"/>
          <x14:sparklines>
            <x14:sparkline>
              <xm:f>'A04 162-171'!O120:S120</xm:f>
              <xm:sqref>T120</xm:sqref>
            </x14:sparkline>
          </x14:sparklines>
        </x14:sparklineGroup>
        <x14:sparklineGroup displayEmptyCellsAs="gap">
          <x14:colorSeries rgb="FF244061"/>
          <x14:sparklines>
            <x14:sparkline>
              <xm:f>'A04 162-171'!O123:S123</xm:f>
              <xm:sqref>T123</xm:sqref>
            </x14:sparkline>
          </x14:sparklines>
        </x14:sparklineGroup>
        <x14:sparklineGroup displayEmptyCellsAs="gap">
          <x14:colorSeries rgb="FF244061"/>
          <x14:sparklines>
            <x14:sparkline>
              <xm:f>'A04 162-171'!O124:S124</xm:f>
              <xm:sqref>T124</xm:sqref>
            </x14:sparkline>
          </x14:sparklines>
        </x14:sparklineGroup>
        <x14:sparklineGroup displayEmptyCellsAs="gap">
          <x14:colorSeries rgb="FF244061"/>
          <x14:sparklines>
            <x14:sparkline>
              <xm:f>'A04 162-171'!O125:S125</xm:f>
              <xm:sqref>T125</xm:sqref>
            </x14:sparkline>
          </x14:sparklines>
        </x14:sparklineGroup>
        <x14:sparklineGroup displayEmptyCellsAs="gap">
          <x14:colorSeries rgb="FF244061"/>
          <x14:sparklines>
            <x14:sparkline>
              <xm:f>'A04 162-171'!O127:S127</xm:f>
              <xm:sqref>T127</xm:sqref>
            </x14:sparkline>
          </x14:sparklines>
        </x14:sparklineGroup>
        <x14:sparklineGroup displayEmptyCellsAs="gap">
          <x14:colorSeries rgb="FF244061"/>
          <x14:sparklines>
            <x14:sparkline>
              <xm:f>'A04 162-171'!O130:S130</xm:f>
              <xm:sqref>T130</xm:sqref>
            </x14:sparkline>
          </x14:sparklines>
        </x14:sparklineGroup>
        <x14:sparklineGroup displayEmptyCellsAs="gap">
          <x14:colorSeries rgb="FF244061"/>
          <x14:sparklines>
            <x14:sparkline>
              <xm:f>'A04 162-171'!O131:S131</xm:f>
              <xm:sqref>T131</xm:sqref>
            </x14:sparkline>
          </x14:sparklines>
        </x14:sparklineGroup>
        <x14:sparklineGroup displayEmptyCellsAs="gap">
          <x14:colorSeries rgb="FF244061"/>
          <x14:sparklines>
            <x14:sparkline>
              <xm:f>'A04 162-171'!O132:S132</xm:f>
              <xm:sqref>T132</xm:sqref>
            </x14:sparkline>
          </x14:sparklines>
        </x14:sparklineGroup>
        <x14:sparklineGroup displayEmptyCellsAs="gap">
          <x14:colorSeries rgb="FF244061"/>
          <x14:sparklines>
            <x14:sparkline>
              <xm:f>'A04 162-171'!O134:S134</xm:f>
              <xm:sqref>T134</xm:sqref>
            </x14:sparkline>
          </x14:sparklines>
        </x14:sparklineGroup>
        <x14:sparklineGroup displayEmptyCellsAs="gap">
          <x14:colorSeries rgb="FF244061"/>
          <x14:sparklines>
            <x14:sparkline>
              <xm:f>'A04 162-171'!O137:S137</xm:f>
              <xm:sqref>T137</xm:sqref>
            </x14:sparkline>
          </x14:sparklines>
        </x14:sparklineGroup>
        <x14:sparklineGroup displayEmptyCellsAs="gap">
          <x14:colorSeries rgb="FF244061"/>
          <x14:sparklines>
            <x14:sparkline>
              <xm:f>'A04 162-171'!O138:S138</xm:f>
              <xm:sqref>T138</xm:sqref>
            </x14:sparkline>
          </x14:sparklines>
        </x14:sparklineGroup>
        <x14:sparklineGroup displayEmptyCellsAs="gap">
          <x14:colorSeries rgb="FF244061"/>
          <x14:sparklines>
            <x14:sparkline>
              <xm:f>'A04 162-171'!O139:S139</xm:f>
              <xm:sqref>T139</xm:sqref>
            </x14:sparkline>
          </x14:sparklines>
        </x14:sparklineGroup>
        <x14:sparklineGroup displayEmptyCellsAs="gap">
          <x14:colorSeries rgb="FF244061"/>
          <x14:sparklines>
            <x14:sparkline>
              <xm:f>'A04 162-171'!O140:S140</xm:f>
              <xm:sqref>T140</xm:sqref>
            </x14:sparkline>
          </x14:sparklines>
        </x14:sparklineGroup>
        <x14:sparklineGroup displayEmptyCellsAs="gap">
          <x14:colorSeries rgb="FF244061"/>
          <x14:sparklines>
            <x14:sparkline>
              <xm:f>'A04 162-171'!O142:S142</xm:f>
              <xm:sqref>T142</xm:sqref>
            </x14:sparkline>
          </x14:sparklines>
        </x14:sparklineGroup>
        <x14:sparklineGroup displayEmptyCellsAs="gap">
          <x14:colorSeries rgb="FF244061"/>
          <x14:sparklines>
            <x14:sparkline>
              <xm:f>'A04 162-171'!O145:S145</xm:f>
              <xm:sqref>T145</xm:sqref>
            </x14:sparkline>
          </x14:sparklines>
        </x14:sparklineGroup>
        <x14:sparklineGroup displayEmptyCellsAs="gap">
          <x14:colorSeries rgb="FF244061"/>
          <x14:sparklines>
            <x14:sparkline>
              <xm:f>'A04 162-171'!O146:S146</xm:f>
              <xm:sqref>T146</xm:sqref>
            </x14:sparkline>
          </x14:sparklines>
        </x14:sparklineGroup>
        <x14:sparklineGroup displayEmptyCellsAs="gap">
          <x14:colorSeries rgb="FF244061"/>
          <x14:sparklines>
            <x14:sparkline>
              <xm:f>'A04 162-171'!O147:S147</xm:f>
              <xm:sqref>T147</xm:sqref>
            </x14:sparkline>
          </x14:sparklines>
        </x14:sparklineGroup>
        <x14:sparklineGroup displayEmptyCellsAs="gap">
          <x14:colorSeries rgb="FF244061"/>
          <x14:sparklines>
            <x14:sparkline>
              <xm:f>'A04 162-171'!O148:S148</xm:f>
              <xm:sqref>T148</xm:sqref>
            </x14:sparkline>
          </x14:sparklines>
        </x14:sparklineGroup>
        <x14:sparklineGroup displayEmptyCellsAs="gap">
          <x14:colorSeries rgb="FF244061"/>
          <x14:sparklines>
            <x14:sparkline>
              <xm:f>'A04 162-171'!O149:S149</xm:f>
              <xm:sqref>T149</xm:sqref>
            </x14:sparkline>
          </x14:sparklines>
        </x14:sparklineGroup>
        <x14:sparklineGroup displayEmptyCellsAs="gap">
          <x14:colorSeries rgb="FF244061"/>
          <x14:sparklines>
            <x14:sparkline>
              <xm:f>'A04 162-171'!O150:S150</xm:f>
              <xm:sqref>T150</xm:sqref>
            </x14:sparkline>
          </x14:sparklines>
        </x14:sparklineGroup>
        <x14:sparklineGroup displayEmptyCellsAs="gap">
          <x14:colorSeries rgb="FF244061"/>
          <x14:sparklines>
            <x14:sparkline>
              <xm:f>'A04 162-171'!O151:S151</xm:f>
              <xm:sqref>T151</xm:sqref>
            </x14:sparkline>
          </x14:sparklines>
        </x14:sparklineGroup>
        <x14:sparklineGroup displayEmptyCellsAs="gap">
          <x14:colorSeries rgb="FF244061"/>
          <x14:sparklines>
            <x14:sparkline>
              <xm:f>'A04 162-171'!O152:S152</xm:f>
              <xm:sqref>T152</xm:sqref>
            </x14:sparkline>
          </x14:sparklines>
        </x14:sparklineGroup>
        <x14:sparklineGroup displayEmptyCellsAs="gap">
          <x14:colorSeries rgb="FF244061"/>
          <x14:sparklines>
            <x14:sparkline>
              <xm:f>'A04 162-171'!O153:S153</xm:f>
              <xm:sqref>T153</xm:sqref>
            </x14:sparkline>
          </x14:sparklines>
        </x14:sparklineGroup>
        <x14:sparklineGroup displayEmptyCellsAs="gap">
          <x14:colorSeries rgb="FF244061"/>
          <x14:sparklines>
            <x14:sparkline>
              <xm:f>'A04 162-171'!O154:S154</xm:f>
              <xm:sqref>T154</xm:sqref>
            </x14:sparkline>
          </x14:sparklines>
        </x14:sparklineGroup>
        <x14:sparklineGroup displayEmptyCellsAs="gap">
          <x14:colorSeries rgb="FF244061"/>
          <x14:sparklines>
            <x14:sparkline>
              <xm:f>'A04 162-171'!O155:S155</xm:f>
              <xm:sqref>T155</xm:sqref>
            </x14:sparkline>
          </x14:sparklines>
        </x14:sparklineGroup>
        <x14:sparklineGroup displayEmptyCellsAs="gap">
          <x14:colorSeries rgb="FF244061"/>
          <x14:sparklines>
            <x14:sparkline>
              <xm:f>'A04 162-171'!O156:S156</xm:f>
              <xm:sqref>T156</xm:sqref>
            </x14:sparkline>
          </x14:sparklines>
        </x14:sparklineGroup>
        <x14:sparklineGroup displayEmptyCellsAs="gap">
          <x14:colorSeries rgb="FF244061"/>
          <x14:sparklines>
            <x14:sparkline>
              <xm:f>'A04 162-171'!O158:S158</xm:f>
              <xm:sqref>T158</xm:sqref>
            </x14:sparkline>
          </x14:sparklines>
        </x14:sparklineGroup>
        <x14:sparklineGroup displayEmptyCellsAs="gap">
          <x14:colorSeries rgb="FF244061"/>
          <x14:sparklines>
            <x14:sparkline>
              <xm:f>'A04 162-171'!O161:S161</xm:f>
              <xm:sqref>T161</xm:sqref>
            </x14:sparkline>
          </x14:sparklines>
        </x14:sparklineGroup>
        <x14:sparklineGroup displayEmptyCellsAs="gap">
          <x14:colorSeries rgb="FF244061"/>
          <x14:sparklines>
            <x14:sparkline>
              <xm:f>'A04 162-171'!O163:S163</xm:f>
              <xm:sqref>T163</xm:sqref>
            </x14:sparkline>
          </x14:sparklines>
        </x14:sparklineGroup>
        <x14:sparklineGroup displayEmptyCellsAs="gap">
          <x14:colorSeries rgb="FF244061"/>
          <x14:sparklines>
            <x14:sparkline>
              <xm:f>'A04 162-171'!O165:S165</xm:f>
              <xm:sqref>T165</xm:sqref>
            </x14:sparkline>
          </x14:sparklines>
        </x14:sparklineGroup>
        <x14:sparklineGroup displayEmptyCellsAs="gap">
          <x14:colorSeries rgb="FF244061"/>
          <x14:sparklines>
            <x14:sparkline>
              <xm:f>'A04 162-171'!O166:S166</xm:f>
              <xm:sqref>T166</xm:sqref>
            </x14:sparkline>
          </x14:sparklines>
        </x14:sparklineGroup>
        <x14:sparklineGroup displayEmptyCellsAs="gap">
          <x14:colorSeries rgb="FF244061"/>
          <x14:sparklines>
            <x14:sparkline>
              <xm:f>'A04 162-171'!O169:S169</xm:f>
              <xm:sqref>T169</xm:sqref>
            </x14:sparkline>
          </x14:sparklines>
        </x14:sparklineGroup>
        <x14:sparklineGroup displayEmptyCellsAs="gap">
          <x14:colorSeries rgb="FF244061"/>
          <x14:sparklines>
            <x14:sparkline>
              <xm:f>'A04 162-171'!O170:S170</xm:f>
              <xm:sqref>T170</xm:sqref>
            </x14:sparkline>
          </x14:sparklines>
        </x14:sparklineGroup>
        <x14:sparklineGroup displayEmptyCellsAs="gap">
          <x14:colorSeries rgb="FF244061"/>
          <x14:sparklines>
            <x14:sparkline>
              <xm:f>'A04 162-171'!O171:S171</xm:f>
              <xm:sqref>T171</xm:sqref>
            </x14:sparkline>
          </x14:sparklines>
        </x14:sparklineGroup>
        <x14:sparklineGroup displayEmptyCellsAs="gap">
          <x14:colorSeries rgb="FF244061"/>
          <x14:sparklines>
            <x14:sparkline>
              <xm:f>'A04 162-171'!O173:S173</xm:f>
              <xm:sqref>T173</xm:sqref>
            </x14:sparkline>
          </x14:sparklines>
        </x14:sparklineGroup>
        <x14:sparklineGroup displayEmptyCellsAs="gap">
          <x14:colorSeries rgb="FF244061"/>
          <x14:sparklines>
            <x14:sparkline>
              <xm:f>'A04 162-171'!O175:S175</xm:f>
              <xm:sqref>T175</xm:sqref>
            </x14:sparkline>
          </x14:sparklines>
        </x14:sparklineGroup>
        <x14:sparklineGroup displayEmptyCellsAs="gap">
          <x14:colorSeries rgb="FF244061"/>
          <x14:sparklines>
            <x14:sparkline>
              <xm:f>'A04 162-171'!O176:S176</xm:f>
              <xm:sqref>T176</xm:sqref>
            </x14:sparkline>
          </x14:sparklines>
        </x14:sparklineGroup>
        <x14:sparklineGroup displayEmptyCellsAs="gap">
          <x14:colorSeries rgb="FF244061"/>
          <x14:sparklines>
            <x14:sparkline>
              <xm:f>'A04 162-171'!O178:S178</xm:f>
              <xm:sqref>T178</xm:sqref>
            </x14:sparkline>
          </x14:sparklines>
        </x14:sparklineGroup>
        <x14:sparklineGroup displayEmptyCellsAs="gap">
          <x14:colorSeries rgb="FF244061"/>
          <x14:sparklines>
            <x14:sparkline>
              <xm:f>'A04 162-171'!O180:S180</xm:f>
              <xm:sqref>T180</xm:sqref>
            </x14:sparkline>
          </x14:sparklines>
        </x14:sparklineGroup>
        <x14:sparklineGroup displayEmptyCellsAs="gap">
          <x14:colorSeries rgb="FF244061"/>
          <x14:sparklines>
            <x14:sparkline>
              <xm:f>'A04 162-171'!O183:S183</xm:f>
              <xm:sqref>T183</xm:sqref>
            </x14:sparkline>
          </x14:sparklines>
        </x14:sparklineGroup>
        <x14:sparklineGroup displayEmptyCellsAs="gap">
          <x14:colorSeries rgb="FF244061"/>
          <x14:sparklines>
            <x14:sparkline>
              <xm:f>'A04 162-171'!O184:S184</xm:f>
              <xm:sqref>T184</xm:sqref>
            </x14:sparkline>
          </x14:sparklines>
        </x14:sparklineGroup>
        <x14:sparklineGroup displayEmptyCellsAs="gap">
          <x14:colorSeries rgb="FF244061"/>
          <x14:sparklines>
            <x14:sparkline>
              <xm:f>'A04 162-171'!O186:S186</xm:f>
              <xm:sqref>T186</xm:sqref>
            </x14:sparkline>
          </x14:sparklines>
        </x14:sparklineGroup>
        <x14:sparklineGroup displayEmptyCellsAs="gap">
          <x14:colorSeries rgb="FF244061"/>
          <x14:sparklines>
            <x14:sparkline>
              <xm:f>'A04 162-171'!O189:S189</xm:f>
              <xm:sqref>T189</xm:sqref>
            </x14:sparkline>
          </x14:sparklines>
        </x14:sparklineGroup>
        <x14:sparklineGroup displayEmptyCellsAs="gap">
          <x14:colorSeries rgb="FF244061"/>
          <x14:sparklines>
            <x14:sparkline>
              <xm:f>'A04 162-171'!O190:S190</xm:f>
              <xm:sqref>T190</xm:sqref>
            </x14:sparkline>
          </x14:sparklines>
        </x14:sparklineGroup>
        <x14:sparklineGroup displayEmptyCellsAs="gap">
          <x14:colorSeries rgb="FF244061"/>
          <x14:sparklines>
            <x14:sparkline>
              <xm:f>'A04 162-171'!O191:S191</xm:f>
              <xm:sqref>T191</xm:sqref>
            </x14:sparkline>
          </x14:sparklines>
        </x14:sparklineGroup>
        <x14:sparklineGroup displayEmptyCellsAs="gap">
          <x14:colorSeries rgb="FF244061"/>
          <x14:sparklines>
            <x14:sparkline>
              <xm:f>'A04 162-171'!O192:S192</xm:f>
              <xm:sqref>T192</xm:sqref>
            </x14:sparkline>
          </x14:sparklines>
        </x14:sparklineGroup>
        <x14:sparklineGroup displayEmptyCellsAs="gap">
          <x14:colorSeries rgb="FF244061"/>
          <x14:sparklines>
            <x14:sparkline>
              <xm:f>'A04 162-171'!O193:S193</xm:f>
              <xm:sqref>T193</xm:sqref>
            </x14:sparkline>
          </x14:sparklines>
        </x14:sparklineGroup>
        <x14:sparklineGroup displayEmptyCellsAs="gap">
          <x14:colorSeries rgb="FF244061"/>
          <x14:sparklines>
            <x14:sparkline>
              <xm:f>'A04 162-171'!O194:S194</xm:f>
              <xm:sqref>T194</xm:sqref>
            </x14:sparkline>
          </x14:sparklines>
        </x14:sparklineGroup>
        <x14:sparklineGroup displayEmptyCellsAs="gap">
          <x14:colorSeries rgb="FF244061"/>
          <x14:sparklines>
            <x14:sparkline>
              <xm:f>'A04 162-171'!O195:S195</xm:f>
              <xm:sqref>T195</xm:sqref>
            </x14:sparkline>
          </x14:sparklines>
        </x14:sparklineGroup>
        <x14:sparklineGroup displayEmptyCellsAs="gap">
          <x14:colorSeries rgb="FF244061"/>
          <x14:sparklines>
            <x14:sparkline>
              <xm:f>'A04 162-171'!O196:S196</xm:f>
              <xm:sqref>T196</xm:sqref>
            </x14:sparkline>
          </x14:sparklines>
        </x14:sparklineGroup>
        <x14:sparklineGroup displayEmptyCellsAs="gap">
          <x14:colorSeries rgb="FF244061"/>
          <x14:sparklines>
            <x14:sparkline>
              <xm:f>'A04 162-171'!O197:S197</xm:f>
              <xm:sqref>T197</xm:sqref>
            </x14:sparkline>
          </x14:sparklines>
        </x14:sparklineGroup>
        <x14:sparklineGroup displayEmptyCellsAs="gap">
          <x14:colorSeries rgb="FF244061"/>
          <x14:sparklines>
            <x14:sparkline>
              <xm:f>'A04 162-171'!O198:S198</xm:f>
              <xm:sqref>T198</xm:sqref>
            </x14:sparkline>
          </x14:sparklines>
        </x14:sparklineGroup>
        <x14:sparklineGroup displayEmptyCellsAs="gap">
          <x14:colorSeries rgb="FF244061"/>
          <x14:sparklines>
            <x14:sparkline>
              <xm:f>'A04 162-171'!O199:S199</xm:f>
              <xm:sqref>T199</xm:sqref>
            </x14:sparkline>
          </x14:sparklines>
        </x14:sparklineGroup>
        <x14:sparklineGroup displayEmptyCellsAs="gap">
          <x14:colorSeries rgb="FF244061"/>
          <x14:sparklines>
            <x14:sparkline>
              <xm:f>'A04 162-171'!O200:S200</xm:f>
              <xm:sqref>T200</xm:sqref>
            </x14:sparkline>
          </x14:sparklines>
        </x14:sparklineGroup>
        <x14:sparklineGroup displayEmptyCellsAs="gap">
          <x14:colorSeries rgb="FF244061"/>
          <x14:sparklines>
            <x14:sparkline>
              <xm:f>'A04 162-171'!O201:S201</xm:f>
              <xm:sqref>T201</xm:sqref>
            </x14:sparkline>
          </x14:sparklines>
        </x14:sparklineGroup>
        <x14:sparklineGroup displayEmptyCellsAs="gap">
          <x14:colorSeries rgb="FF244061"/>
          <x14:sparklines>
            <x14:sparkline>
              <xm:f>'A04 162-171'!O202:S202</xm:f>
              <xm:sqref>T202</xm:sqref>
            </x14:sparkline>
          </x14:sparklines>
        </x14:sparklineGroup>
        <x14:sparklineGroup displayEmptyCellsAs="gap">
          <x14:colorSeries rgb="FF244061"/>
          <x14:sparklines>
            <x14:sparkline>
              <xm:f>'A04 162-171'!O203:S203</xm:f>
              <xm:sqref>T203</xm:sqref>
            </x14:sparkline>
          </x14:sparklines>
        </x14:sparklineGroup>
        <x14:sparklineGroup displayEmptyCellsAs="gap">
          <x14:colorSeries rgb="FF244061"/>
          <x14:sparklines>
            <x14:sparkline>
              <xm:f>'A04 162-171'!O204:S204</xm:f>
              <xm:sqref>T204</xm:sqref>
            </x14:sparkline>
          </x14:sparklines>
        </x14:sparklineGroup>
        <x14:sparklineGroup displayEmptyCellsAs="gap">
          <x14:colorSeries rgb="FF244061"/>
          <x14:sparklines>
            <x14:sparkline>
              <xm:f>'A04 162-171'!O205:S205</xm:f>
              <xm:sqref>T205</xm:sqref>
            </x14:sparkline>
          </x14:sparklines>
        </x14:sparklineGroup>
        <x14:sparklineGroup displayEmptyCellsAs="gap">
          <x14:colorSeries rgb="FF244061"/>
          <x14:sparklines>
            <x14:sparkline>
              <xm:f>'A04 162-171'!O206:S206</xm:f>
              <xm:sqref>T206</xm:sqref>
            </x14:sparkline>
          </x14:sparklines>
        </x14:sparklineGroup>
        <x14:sparklineGroup displayEmptyCellsAs="gap">
          <x14:colorSeries rgb="FF244061"/>
          <x14:sparklines>
            <x14:sparkline>
              <xm:f>'A04 162-171'!O207:S207</xm:f>
              <xm:sqref>T207</xm:sqref>
            </x14:sparkline>
          </x14:sparklines>
        </x14:sparklineGroup>
        <x14:sparklineGroup displayEmptyCellsAs="gap">
          <x14:colorSeries rgb="FF244061"/>
          <x14:sparklines>
            <x14:sparkline>
              <xm:f>'A04 162-171'!O208:S208</xm:f>
              <xm:sqref>T208</xm:sqref>
            </x14:sparkline>
          </x14:sparklines>
        </x14:sparklineGroup>
        <x14:sparklineGroup displayEmptyCellsAs="gap">
          <x14:colorSeries rgb="FF244061"/>
          <x14:sparklines>
            <x14:sparkline>
              <xm:f>'A04 162-171'!O209:S209</xm:f>
              <xm:sqref>T209</xm:sqref>
            </x14:sparkline>
          </x14:sparklines>
        </x14:sparklineGroup>
        <x14:sparklineGroup displayEmptyCellsAs="gap">
          <x14:colorSeries rgb="FF244061"/>
          <x14:sparklines>
            <x14:sparkline>
              <xm:f>'A04 162-171'!O210:S210</xm:f>
              <xm:sqref>T210</xm:sqref>
            </x14:sparkline>
          </x14:sparklines>
        </x14:sparklineGroup>
        <x14:sparklineGroup displayEmptyCellsAs="gap">
          <x14:colorSeries rgb="FF244061"/>
          <x14:sparklines>
            <x14:sparkline>
              <xm:f>'A04 162-171'!O212:S212</xm:f>
              <xm:sqref>T212</xm:sqref>
            </x14:sparkline>
          </x14:sparklines>
        </x14:sparklineGroup>
        <x14:sparklineGroup displayEmptyCellsAs="gap">
          <x14:colorSeries rgb="FF244061"/>
          <x14:sparklines>
            <x14:sparkline>
              <xm:f>'A04 162-171'!O214:S214</xm:f>
              <xm:sqref>T214</xm:sqref>
            </x14:sparkline>
          </x14:sparklines>
        </x14:sparklineGroup>
        <x14:sparklineGroup displayEmptyCellsAs="gap">
          <x14:colorSeries rgb="FF244061"/>
          <x14:sparklines>
            <x14:sparkline>
              <xm:f>'A04 162-171'!O216:S216</xm:f>
              <xm:sqref>T216</xm:sqref>
            </x14:sparkline>
          </x14:sparklines>
        </x14:sparklineGroup>
        <x14:sparklineGroup displayEmptyCellsAs="gap">
          <x14:colorSeries rgb="FF244061"/>
          <x14:sparklines>
            <x14:sparkline>
              <xm:f>'A04 162-171'!O218:S218</xm:f>
              <xm:sqref>T218</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5.71"/>
    <col customWidth="1" min="2" max="2" width="21.29"/>
    <col customWidth="1" min="3" max="3" width="6.43"/>
    <col customWidth="1" min="4" max="4" width="3.71"/>
    <col customWidth="1" min="5" max="5" width="87.0"/>
    <col customWidth="1" min="6" max="6" width="14.29"/>
    <col customWidth="1" min="7" max="7" width="12.43"/>
  </cols>
  <sheetData>
    <row r="1" ht="15.75" customHeight="1">
      <c r="A1" s="27" t="s">
        <v>1315</v>
      </c>
      <c r="B1" s="83"/>
      <c r="C1" s="83"/>
      <c r="D1" s="83"/>
      <c r="F1" s="83"/>
      <c r="G1" s="98" t="str">
        <f>HYPERLINK("https://drive.google.com/open?id=0B8sY5vZfk1W5SlI2Mm10RkdVY2s&amp;authuser=0","see original PDF")</f>
        <v>see original PDF</v>
      </c>
    </row>
    <row r="2" ht="15.75" customHeight="1">
      <c r="A2" s="191" t="s">
        <v>1190</v>
      </c>
      <c r="B2" s="191" t="s">
        <v>663</v>
      </c>
      <c r="C2" s="191" t="s">
        <v>1319</v>
      </c>
      <c r="D2" s="191"/>
      <c r="E2" s="182" t="s">
        <v>1198</v>
      </c>
      <c r="F2" s="191" t="s">
        <v>1321</v>
      </c>
      <c r="G2" s="191" t="s">
        <v>1323</v>
      </c>
    </row>
    <row r="3">
      <c r="A3" s="83"/>
      <c r="B3" s="83"/>
      <c r="C3" s="83"/>
      <c r="D3" s="83"/>
      <c r="E3" s="141" t="s">
        <v>1325</v>
      </c>
      <c r="F3" s="83"/>
      <c r="G3" s="83"/>
    </row>
    <row r="4">
      <c r="A4" s="83"/>
      <c r="B4" s="83" t="s">
        <v>1326</v>
      </c>
      <c r="C4" s="83"/>
      <c r="D4" s="83"/>
      <c r="E4" s="141" t="s">
        <v>1329</v>
      </c>
      <c r="F4" s="83"/>
      <c r="G4" s="83"/>
    </row>
    <row r="5">
      <c r="A5" s="83">
        <v>1.0</v>
      </c>
      <c r="B5" s="83" t="s">
        <v>1333</v>
      </c>
      <c r="C5" s="212"/>
      <c r="D5" s="83"/>
      <c r="E5" s="141" t="s">
        <v>1336</v>
      </c>
      <c r="F5" s="83"/>
      <c r="G5" s="83">
        <v>3400000.0</v>
      </c>
    </row>
    <row r="6" ht="30.0" customHeight="1">
      <c r="A6" s="83">
        <v>2.0</v>
      </c>
      <c r="B6" s="83" t="s">
        <v>1338</v>
      </c>
      <c r="C6" s="212"/>
      <c r="D6" s="83"/>
      <c r="E6" s="141" t="s">
        <v>1340</v>
      </c>
      <c r="F6" s="83"/>
      <c r="G6" s="83">
        <v>5440000.0</v>
      </c>
    </row>
    <row r="7">
      <c r="A7" s="83">
        <v>3.0</v>
      </c>
      <c r="B7" s="83" t="s">
        <v>1343</v>
      </c>
      <c r="C7" s="212"/>
      <c r="D7" s="83"/>
      <c r="E7" s="141" t="s">
        <v>1345</v>
      </c>
      <c r="F7" s="83"/>
      <c r="G7" s="83">
        <v>680000.0</v>
      </c>
    </row>
    <row r="8" ht="30.0" customHeight="1">
      <c r="A8" s="83">
        <v>4.0</v>
      </c>
      <c r="B8" s="83" t="s">
        <v>1347</v>
      </c>
      <c r="C8" s="212"/>
      <c r="D8" s="83"/>
      <c r="E8" s="141" t="s">
        <v>1351</v>
      </c>
      <c r="F8" s="83"/>
      <c r="G8" s="83">
        <v>2040000.0</v>
      </c>
    </row>
    <row r="9" ht="45.0" customHeight="1">
      <c r="A9" s="83">
        <v>5.0</v>
      </c>
      <c r="B9" s="83" t="s">
        <v>1352</v>
      </c>
      <c r="C9" s="212"/>
      <c r="D9" s="83"/>
      <c r="E9" s="141" t="s">
        <v>1355</v>
      </c>
      <c r="F9" s="83"/>
      <c r="G9" s="83">
        <v>4.42E7</v>
      </c>
    </row>
    <row r="10" ht="45.0" customHeight="1">
      <c r="A10" s="83">
        <v>6.0</v>
      </c>
      <c r="B10" s="83" t="s">
        <v>1357</v>
      </c>
      <c r="C10" s="212"/>
      <c r="D10" s="83"/>
      <c r="E10" s="141" t="s">
        <v>1359</v>
      </c>
      <c r="F10" s="83"/>
      <c r="G10" s="83">
        <v>4.08E7</v>
      </c>
    </row>
    <row r="11" ht="45.0" customHeight="1">
      <c r="A11" s="83">
        <v>7.0</v>
      </c>
      <c r="B11" s="83" t="s">
        <v>1362</v>
      </c>
      <c r="C11" s="212"/>
      <c r="D11" s="83"/>
      <c r="E11" s="141" t="s">
        <v>1366</v>
      </c>
      <c r="F11" s="83"/>
      <c r="G11" s="83">
        <v>4.42E7</v>
      </c>
    </row>
    <row r="12" ht="30.0" customHeight="1">
      <c r="A12" s="83">
        <v>8.0</v>
      </c>
      <c r="B12" s="83" t="s">
        <v>1368</v>
      </c>
      <c r="C12" s="212"/>
      <c r="D12" s="83"/>
      <c r="E12" s="141" t="s">
        <v>1370</v>
      </c>
      <c r="F12" s="83"/>
      <c r="G12" s="83">
        <v>1.36E7</v>
      </c>
    </row>
    <row r="13" ht="30.0" customHeight="1">
      <c r="A13" s="83">
        <v>9.0</v>
      </c>
      <c r="B13" s="83" t="s">
        <v>1374</v>
      </c>
      <c r="C13" s="212"/>
      <c r="D13" s="83"/>
      <c r="E13" s="141" t="s">
        <v>1378</v>
      </c>
      <c r="F13" s="83"/>
      <c r="G13" s="83">
        <v>1.36E7</v>
      </c>
    </row>
    <row r="14" ht="30.0" customHeight="1">
      <c r="A14" s="83">
        <v>10.0</v>
      </c>
      <c r="B14" s="83" t="s">
        <v>1380</v>
      </c>
      <c r="C14" s="212"/>
      <c r="D14" s="83"/>
      <c r="E14" s="141" t="s">
        <v>1383</v>
      </c>
      <c r="F14" s="83"/>
      <c r="G14" s="83">
        <v>1.36E7</v>
      </c>
    </row>
    <row r="15" ht="30.0" customHeight="1">
      <c r="A15" s="83">
        <v>11.0</v>
      </c>
      <c r="B15" s="83" t="s">
        <v>1386</v>
      </c>
      <c r="C15" s="212"/>
      <c r="D15" s="83"/>
      <c r="E15" s="141" t="s">
        <v>1389</v>
      </c>
      <c r="F15" s="83"/>
      <c r="G15" s="83">
        <v>2.04E7</v>
      </c>
    </row>
    <row r="16" ht="30.0" customHeight="1">
      <c r="A16" s="83">
        <v>12.0</v>
      </c>
      <c r="B16" s="83" t="s">
        <v>1391</v>
      </c>
      <c r="C16" s="212"/>
      <c r="D16" s="83"/>
      <c r="E16" s="141" t="s">
        <v>1394</v>
      </c>
      <c r="F16" s="83"/>
      <c r="G16" s="83">
        <v>2.04E7</v>
      </c>
    </row>
    <row r="17" ht="45.0" customHeight="1">
      <c r="A17" s="83">
        <v>13.0</v>
      </c>
      <c r="B17" s="83" t="s">
        <v>1395</v>
      </c>
      <c r="C17" s="212"/>
      <c r="D17" s="83"/>
      <c r="E17" s="141" t="s">
        <v>1399</v>
      </c>
      <c r="F17" s="83"/>
      <c r="G17" s="83">
        <v>2.04E7</v>
      </c>
    </row>
    <row r="18" ht="30.0" customHeight="1">
      <c r="A18" s="83">
        <v>14.0</v>
      </c>
      <c r="B18" s="83" t="s">
        <v>1402</v>
      </c>
      <c r="C18" s="212"/>
      <c r="D18" s="83"/>
      <c r="E18" s="141" t="s">
        <v>1406</v>
      </c>
      <c r="F18" s="83"/>
      <c r="G18" s="83">
        <v>2.04E7</v>
      </c>
    </row>
    <row r="19" ht="30.0" customHeight="1">
      <c r="A19" s="83">
        <v>15.0</v>
      </c>
      <c r="B19" s="83" t="s">
        <v>1407</v>
      </c>
      <c r="C19" s="212"/>
      <c r="D19" s="83"/>
      <c r="E19" s="141" t="s">
        <v>1410</v>
      </c>
      <c r="F19" s="83"/>
      <c r="G19" s="83">
        <v>2.04E7</v>
      </c>
    </row>
    <row r="20" ht="45.0" customHeight="1">
      <c r="A20" s="83">
        <v>16.0</v>
      </c>
      <c r="B20" s="83" t="s">
        <v>1412</v>
      </c>
      <c r="C20" s="212"/>
      <c r="D20" s="83"/>
      <c r="E20" s="141" t="s">
        <v>1415</v>
      </c>
      <c r="F20" s="83"/>
      <c r="G20" s="83">
        <v>2.04E7</v>
      </c>
    </row>
    <row r="21" ht="30.0" customHeight="1">
      <c r="A21" s="83">
        <v>17.0</v>
      </c>
      <c r="B21" s="83" t="s">
        <v>1419</v>
      </c>
      <c r="C21" s="212"/>
      <c r="D21" s="83"/>
      <c r="E21" s="141" t="s">
        <v>1422</v>
      </c>
      <c r="F21" s="83"/>
      <c r="G21" s="83">
        <v>2.04E7</v>
      </c>
    </row>
    <row r="22" ht="30.0" customHeight="1">
      <c r="A22" s="83">
        <v>18.0</v>
      </c>
      <c r="B22" s="83" t="s">
        <v>1424</v>
      </c>
      <c r="C22" s="212"/>
      <c r="D22" s="83"/>
      <c r="E22" s="141" t="s">
        <v>1425</v>
      </c>
      <c r="F22" s="83"/>
      <c r="G22" s="83">
        <v>2.04E7</v>
      </c>
    </row>
    <row r="23" ht="30.0" customHeight="1">
      <c r="A23" s="83">
        <v>19.0</v>
      </c>
      <c r="B23" s="83" t="s">
        <v>1427</v>
      </c>
      <c r="C23" s="212"/>
      <c r="D23" s="83"/>
      <c r="E23" s="141" t="s">
        <v>1443</v>
      </c>
      <c r="F23" s="83"/>
      <c r="G23" s="83">
        <v>2.04E7</v>
      </c>
    </row>
    <row r="24" ht="15.75" customHeight="1">
      <c r="A24" s="154">
        <v>20.0</v>
      </c>
      <c r="B24" s="154" t="s">
        <v>1446</v>
      </c>
      <c r="C24" s="247"/>
      <c r="D24" s="154"/>
      <c r="E24" s="155" t="s">
        <v>1463</v>
      </c>
      <c r="F24" s="154"/>
      <c r="G24" s="154">
        <v>3400000.0</v>
      </c>
    </row>
    <row r="25" ht="45.75" customHeight="1">
      <c r="A25" s="83">
        <v>21.0</v>
      </c>
      <c r="B25" s="83" t="s">
        <v>1469</v>
      </c>
      <c r="C25" s="212"/>
      <c r="D25" s="83"/>
      <c r="E25" s="141" t="s">
        <v>1473</v>
      </c>
      <c r="F25" s="83"/>
      <c r="G25" s="83">
        <v>3.4E7</v>
      </c>
    </row>
    <row r="26" ht="30.0" customHeight="1">
      <c r="A26" s="83">
        <v>22.0</v>
      </c>
      <c r="B26" s="83" t="s">
        <v>1476</v>
      </c>
      <c r="C26" s="212"/>
      <c r="D26" s="83"/>
      <c r="E26" s="141" t="s">
        <v>1479</v>
      </c>
      <c r="F26" s="83"/>
      <c r="G26" s="83">
        <v>1.36E7</v>
      </c>
    </row>
    <row r="27" ht="30.0" customHeight="1">
      <c r="A27" s="83">
        <v>23.0</v>
      </c>
      <c r="B27" s="83" t="s">
        <v>1481</v>
      </c>
      <c r="C27" s="212"/>
      <c r="D27" s="83"/>
      <c r="E27" s="141" t="s">
        <v>1483</v>
      </c>
      <c r="F27" s="83"/>
      <c r="G27" s="83">
        <v>2.04E7</v>
      </c>
    </row>
    <row r="28" ht="30.0" customHeight="1">
      <c r="A28" s="83">
        <v>24.0</v>
      </c>
      <c r="B28" s="83" t="s">
        <v>1484</v>
      </c>
      <c r="C28" s="212"/>
      <c r="D28" s="83"/>
      <c r="E28" s="141" t="s">
        <v>1487</v>
      </c>
      <c r="F28" s="83"/>
      <c r="G28" s="83">
        <v>2.04E7</v>
      </c>
    </row>
    <row r="29" ht="30.0" customHeight="1">
      <c r="A29" s="83">
        <v>25.0</v>
      </c>
      <c r="B29" s="83" t="s">
        <v>1500</v>
      </c>
      <c r="C29" s="212"/>
      <c r="D29" s="83"/>
      <c r="E29" s="141" t="s">
        <v>1504</v>
      </c>
      <c r="F29" s="83"/>
      <c r="G29" s="83">
        <v>2.04E7</v>
      </c>
    </row>
    <row r="30">
      <c r="A30" s="83"/>
      <c r="B30" s="83"/>
      <c r="C30" s="212"/>
      <c r="D30" s="83"/>
      <c r="E30" s="141" t="s">
        <v>82</v>
      </c>
      <c r="F30" s="83"/>
      <c r="G30" s="83"/>
    </row>
    <row r="31">
      <c r="A31" s="83"/>
      <c r="B31" s="83"/>
      <c r="C31" s="212"/>
      <c r="D31" s="83"/>
      <c r="E31" s="141" t="s">
        <v>1512</v>
      </c>
      <c r="F31" s="83">
        <v>0.0</v>
      </c>
      <c r="G31" s="83">
        <v>4.7736E8</v>
      </c>
    </row>
    <row r="32">
      <c r="A32" s="83"/>
      <c r="B32" s="83"/>
      <c r="C32" s="212"/>
      <c r="D32" s="83"/>
      <c r="E32" s="141" t="s">
        <v>82</v>
      </c>
      <c r="F32" s="83"/>
      <c r="G32" s="83"/>
    </row>
    <row r="33">
      <c r="A33" s="83"/>
      <c r="B33" s="83"/>
      <c r="C33" s="212"/>
      <c r="D33" s="83"/>
      <c r="E33" s="141" t="s">
        <v>82</v>
      </c>
      <c r="F33" s="83"/>
      <c r="G33" s="83"/>
    </row>
    <row r="34">
      <c r="A34" s="83"/>
      <c r="B34" s="83"/>
      <c r="C34" s="212"/>
      <c r="D34" s="83"/>
      <c r="E34" s="141" t="s">
        <v>1520</v>
      </c>
      <c r="F34" s="83"/>
      <c r="G34" s="83"/>
    </row>
    <row r="35">
      <c r="A35" s="83"/>
      <c r="B35" s="83" t="s">
        <v>1522</v>
      </c>
      <c r="C35" s="212"/>
      <c r="D35" s="83"/>
      <c r="E35" s="141" t="s">
        <v>1526</v>
      </c>
      <c r="F35" s="83"/>
      <c r="G35" s="83"/>
    </row>
    <row r="36" ht="30.0" customHeight="1">
      <c r="A36" s="83">
        <v>1.0</v>
      </c>
      <c r="B36" s="83" t="s">
        <v>1530</v>
      </c>
      <c r="C36" s="212"/>
      <c r="D36" s="83"/>
      <c r="E36" s="141" t="s">
        <v>1532</v>
      </c>
      <c r="F36" s="83"/>
      <c r="G36" s="83">
        <v>2.4E7</v>
      </c>
    </row>
    <row r="37">
      <c r="A37" s="83">
        <v>2.0</v>
      </c>
      <c r="B37" s="83" t="s">
        <v>1533</v>
      </c>
      <c r="C37" s="212"/>
      <c r="D37" s="83"/>
      <c r="E37" s="141" t="s">
        <v>1536</v>
      </c>
      <c r="F37" s="83"/>
      <c r="G37" s="83">
        <v>6800000.0</v>
      </c>
    </row>
    <row r="38" ht="30.0" customHeight="1">
      <c r="A38" s="83">
        <v>3.0</v>
      </c>
      <c r="B38" s="83" t="s">
        <v>1538</v>
      </c>
      <c r="C38" s="212"/>
      <c r="D38" s="83"/>
      <c r="E38" s="141" t="s">
        <v>1540</v>
      </c>
      <c r="F38" s="83"/>
      <c r="G38" s="83">
        <v>1.6E7</v>
      </c>
    </row>
    <row r="39">
      <c r="A39" s="83">
        <v>4.0</v>
      </c>
      <c r="B39" s="83" t="s">
        <v>1541</v>
      </c>
      <c r="C39" s="212"/>
      <c r="D39" s="83"/>
      <c r="E39" s="141" t="s">
        <v>1560</v>
      </c>
      <c r="F39" s="83"/>
      <c r="G39" s="83">
        <v>6800000.0</v>
      </c>
    </row>
    <row r="40">
      <c r="A40" s="83">
        <v>5.0</v>
      </c>
      <c r="B40" s="83" t="s">
        <v>1562</v>
      </c>
      <c r="C40" s="212"/>
      <c r="D40" s="83"/>
      <c r="E40" s="141" t="s">
        <v>1806</v>
      </c>
      <c r="F40" s="83"/>
      <c r="G40" s="83">
        <v>3400000.0</v>
      </c>
    </row>
    <row r="41" ht="30.0" customHeight="1">
      <c r="A41" s="83">
        <v>6.0</v>
      </c>
      <c r="B41" s="83" t="s">
        <v>1809</v>
      </c>
      <c r="C41" s="212"/>
      <c r="D41" s="83"/>
      <c r="E41" s="141" t="s">
        <v>1812</v>
      </c>
      <c r="F41" s="83"/>
      <c r="G41" s="83">
        <v>1.2E7</v>
      </c>
    </row>
    <row r="42">
      <c r="A42" s="83">
        <v>7.0</v>
      </c>
      <c r="B42" s="83" t="s">
        <v>1813</v>
      </c>
      <c r="C42" s="212"/>
      <c r="D42" s="83"/>
      <c r="E42" s="141" t="s">
        <v>1815</v>
      </c>
      <c r="F42" s="83"/>
      <c r="G42" s="83">
        <v>6000000.0</v>
      </c>
    </row>
    <row r="43" ht="45.0" customHeight="1">
      <c r="A43" s="83">
        <v>8.0</v>
      </c>
      <c r="B43" s="83" t="s">
        <v>1824</v>
      </c>
      <c r="C43" s="212"/>
      <c r="D43" s="83"/>
      <c r="E43" s="141" t="s">
        <v>1825</v>
      </c>
      <c r="F43" s="83"/>
      <c r="G43" s="83">
        <v>3400000.0</v>
      </c>
    </row>
    <row r="44">
      <c r="A44" s="83">
        <v>9.0</v>
      </c>
      <c r="B44" s="83" t="s">
        <v>1827</v>
      </c>
      <c r="C44" s="212"/>
      <c r="D44" s="83"/>
      <c r="E44" s="141" t="s">
        <v>1829</v>
      </c>
      <c r="F44" s="83"/>
      <c r="G44" s="83">
        <v>1700000.0</v>
      </c>
    </row>
    <row r="45" ht="30.0" customHeight="1">
      <c r="A45" s="83">
        <v>10.0</v>
      </c>
      <c r="B45" s="83" t="s">
        <v>1832</v>
      </c>
      <c r="C45" s="212"/>
      <c r="D45" s="83"/>
      <c r="E45" s="141" t="s">
        <v>1833</v>
      </c>
      <c r="F45" s="83"/>
      <c r="G45" s="83">
        <v>1.84E7</v>
      </c>
    </row>
    <row r="46" ht="30.0" customHeight="1">
      <c r="A46" s="83">
        <v>11.0</v>
      </c>
      <c r="B46" s="83" t="s">
        <v>1834</v>
      </c>
      <c r="C46" s="212"/>
      <c r="D46" s="83"/>
      <c r="E46" s="141" t="s">
        <v>1836</v>
      </c>
      <c r="F46" s="83"/>
      <c r="G46" s="83">
        <v>3400000.0</v>
      </c>
    </row>
    <row r="47" ht="30.0" customHeight="1">
      <c r="A47" s="83">
        <v>12.0</v>
      </c>
      <c r="B47" s="83" t="s">
        <v>1837</v>
      </c>
      <c r="C47" s="212"/>
      <c r="D47" s="83"/>
      <c r="E47" s="141" t="s">
        <v>1839</v>
      </c>
      <c r="F47" s="83"/>
      <c r="G47" s="83">
        <v>3400000.0</v>
      </c>
    </row>
    <row r="48" ht="30.0" customHeight="1">
      <c r="A48" s="83">
        <v>13.0</v>
      </c>
      <c r="B48" s="83" t="s">
        <v>1840</v>
      </c>
      <c r="C48" s="212"/>
      <c r="D48" s="83"/>
      <c r="E48" s="141" t="s">
        <v>1841</v>
      </c>
      <c r="F48" s="83"/>
      <c r="G48" s="83">
        <v>1.6E7</v>
      </c>
    </row>
    <row r="49">
      <c r="A49" s="83">
        <v>14.0</v>
      </c>
      <c r="B49" s="83" t="s">
        <v>1842</v>
      </c>
      <c r="C49" s="212"/>
      <c r="D49" s="83"/>
      <c r="E49" s="141" t="s">
        <v>1844</v>
      </c>
      <c r="F49" s="83"/>
      <c r="G49" s="83">
        <v>3400000.0</v>
      </c>
    </row>
    <row r="50">
      <c r="A50" s="83"/>
      <c r="B50" s="83"/>
      <c r="C50" s="212"/>
      <c r="D50" s="83"/>
      <c r="E50" s="141"/>
      <c r="F50" s="83"/>
      <c r="G50" s="83"/>
    </row>
    <row r="51">
      <c r="A51" s="83"/>
      <c r="B51" s="83"/>
      <c r="C51" s="212"/>
      <c r="D51" s="83"/>
      <c r="E51" s="141" t="s">
        <v>1847</v>
      </c>
      <c r="F51" s="83">
        <v>0.0</v>
      </c>
      <c r="G51" s="83">
        <v>1.247E8</v>
      </c>
    </row>
    <row r="52" ht="15.75" customHeight="1">
      <c r="A52" s="154"/>
      <c r="B52" s="154"/>
      <c r="C52" s="247"/>
      <c r="D52" s="154"/>
      <c r="E52" s="155"/>
      <c r="F52" s="154"/>
      <c r="G52" s="154"/>
    </row>
    <row r="53" ht="15.75" customHeight="1">
      <c r="A53" s="83"/>
      <c r="B53" s="83"/>
      <c r="C53" s="212"/>
      <c r="D53" s="83"/>
      <c r="E53" s="141"/>
      <c r="F53" s="83"/>
      <c r="G53" s="83"/>
    </row>
    <row r="54">
      <c r="A54" s="83"/>
      <c r="B54" s="83"/>
      <c r="C54" s="212"/>
      <c r="D54" s="83"/>
      <c r="E54" s="141" t="s">
        <v>1850</v>
      </c>
      <c r="F54" s="83"/>
      <c r="G54" s="83"/>
    </row>
    <row r="55">
      <c r="A55" s="83"/>
      <c r="B55" s="83"/>
      <c r="C55" s="212"/>
      <c r="D55" s="83"/>
      <c r="E55" s="141" t="s">
        <v>1852</v>
      </c>
      <c r="F55" s="83"/>
      <c r="G55" s="83"/>
    </row>
    <row r="56">
      <c r="A56" s="83"/>
      <c r="B56" s="83" t="s">
        <v>1853</v>
      </c>
      <c r="C56" s="212"/>
      <c r="D56" s="83"/>
      <c r="E56" s="141" t="s">
        <v>1855</v>
      </c>
      <c r="F56" s="83"/>
      <c r="G56" s="83"/>
    </row>
    <row r="57">
      <c r="A57" s="83">
        <v>1.0</v>
      </c>
      <c r="B57" s="83" t="s">
        <v>1856</v>
      </c>
      <c r="C57" s="212">
        <v>57.0</v>
      </c>
      <c r="D57" s="83"/>
      <c r="E57" s="141" t="s">
        <v>1857</v>
      </c>
      <c r="F57" s="83"/>
      <c r="G57" s="83">
        <v>4446400.0</v>
      </c>
    </row>
    <row r="58">
      <c r="A58" s="83">
        <v>2.0</v>
      </c>
      <c r="B58" s="83" t="s">
        <v>1858</v>
      </c>
      <c r="C58" s="212"/>
      <c r="D58" s="83"/>
      <c r="E58" s="141" t="s">
        <v>1859</v>
      </c>
      <c r="F58" s="83"/>
      <c r="G58" s="83">
        <v>6840000.0</v>
      </c>
    </row>
    <row r="59" ht="30.0" customHeight="1">
      <c r="A59" s="83">
        <v>3.0</v>
      </c>
      <c r="B59" s="83" t="s">
        <v>1860</v>
      </c>
      <c r="C59" s="212">
        <v>12.0</v>
      </c>
      <c r="D59" s="83"/>
      <c r="E59" s="141" t="s">
        <v>1862</v>
      </c>
      <c r="F59" s="83"/>
      <c r="G59" s="83">
        <v>2394400.0</v>
      </c>
    </row>
    <row r="60">
      <c r="A60" s="83">
        <v>4.0</v>
      </c>
      <c r="B60" s="83" t="s">
        <v>1863</v>
      </c>
      <c r="C60" s="212">
        <v>12.0</v>
      </c>
      <c r="D60" s="83"/>
      <c r="E60" s="141" t="s">
        <v>1864</v>
      </c>
      <c r="F60" s="83"/>
      <c r="G60" s="83">
        <v>2394400.0</v>
      </c>
    </row>
    <row r="61">
      <c r="A61" s="83">
        <v>5.0</v>
      </c>
      <c r="B61" s="83" t="s">
        <v>1865</v>
      </c>
      <c r="C61" s="212"/>
      <c r="D61" s="83"/>
      <c r="E61" s="141" t="s">
        <v>1866</v>
      </c>
      <c r="F61" s="83"/>
      <c r="G61" s="83">
        <v>3420000.0</v>
      </c>
    </row>
    <row r="62">
      <c r="A62" s="83">
        <v>6.0</v>
      </c>
      <c r="B62" s="83" t="s">
        <v>1867</v>
      </c>
      <c r="C62" s="212">
        <v>36.0</v>
      </c>
      <c r="D62" s="83"/>
      <c r="E62" s="141" t="s">
        <v>1868</v>
      </c>
      <c r="F62" s="83"/>
      <c r="G62" s="83">
        <v>3420000.0</v>
      </c>
    </row>
    <row r="63" ht="30.0" customHeight="1">
      <c r="A63" s="83">
        <v>7.0</v>
      </c>
      <c r="B63" s="83" t="s">
        <v>1869</v>
      </c>
      <c r="C63" s="212">
        <v>68.0</v>
      </c>
      <c r="D63" s="83"/>
      <c r="E63" s="141" t="s">
        <v>1870</v>
      </c>
      <c r="F63" s="83"/>
      <c r="G63" s="83">
        <v>3420000.0</v>
      </c>
    </row>
    <row r="64">
      <c r="A64" s="83">
        <v>8.0</v>
      </c>
      <c r="B64" s="83" t="s">
        <v>1871</v>
      </c>
      <c r="C64" s="212">
        <v>66.0</v>
      </c>
      <c r="D64" s="83"/>
      <c r="E64" s="141" t="s">
        <v>1872</v>
      </c>
      <c r="F64" s="83"/>
      <c r="G64" s="83">
        <v>6840000.0</v>
      </c>
    </row>
    <row r="65">
      <c r="A65" s="83">
        <v>9.0</v>
      </c>
      <c r="B65" s="83" t="s">
        <v>1874</v>
      </c>
      <c r="C65" s="212">
        <v>67.0</v>
      </c>
      <c r="D65" s="83"/>
      <c r="E65" s="141" t="s">
        <v>1876</v>
      </c>
      <c r="F65" s="83"/>
      <c r="G65" s="83">
        <v>6840000.0</v>
      </c>
    </row>
    <row r="66">
      <c r="A66" s="83">
        <v>10.0</v>
      </c>
      <c r="B66" s="83" t="s">
        <v>1878</v>
      </c>
      <c r="C66" s="212">
        <v>67.0</v>
      </c>
      <c r="D66" s="83"/>
      <c r="E66" s="141" t="s">
        <v>1879</v>
      </c>
      <c r="F66" s="83"/>
      <c r="G66" s="83">
        <v>1.026E7</v>
      </c>
    </row>
    <row r="67">
      <c r="A67" s="83">
        <v>11.0</v>
      </c>
      <c r="B67" s="83" t="s">
        <v>1880</v>
      </c>
      <c r="C67" s="212">
        <v>67.0</v>
      </c>
      <c r="D67" s="83"/>
      <c r="E67" s="141" t="s">
        <v>1882</v>
      </c>
      <c r="F67" s="83"/>
      <c r="G67" s="83">
        <v>4788000.0</v>
      </c>
    </row>
    <row r="68" ht="30.0" customHeight="1">
      <c r="A68" s="83">
        <v>12.0</v>
      </c>
      <c r="B68" s="83" t="s">
        <v>1884</v>
      </c>
      <c r="C68" s="212"/>
      <c r="D68" s="83"/>
      <c r="E68" s="141" t="s">
        <v>1888</v>
      </c>
      <c r="F68" s="83"/>
      <c r="G68" s="83">
        <v>240000.0</v>
      </c>
    </row>
    <row r="69">
      <c r="A69" s="83">
        <v>13.0</v>
      </c>
      <c r="B69" s="83" t="s">
        <v>1889</v>
      </c>
      <c r="C69" s="212">
        <v>67.0</v>
      </c>
      <c r="D69" s="83"/>
      <c r="E69" s="141" t="s">
        <v>1892</v>
      </c>
      <c r="F69" s="83"/>
      <c r="G69" s="83">
        <v>5130400.0</v>
      </c>
    </row>
    <row r="70">
      <c r="A70" s="83">
        <v>14.0</v>
      </c>
      <c r="B70" s="83" t="s">
        <v>1894</v>
      </c>
      <c r="C70" s="212">
        <v>73.0</v>
      </c>
      <c r="D70" s="83"/>
      <c r="E70" s="141" t="s">
        <v>1896</v>
      </c>
      <c r="F70" s="83"/>
      <c r="G70" s="83">
        <v>3420000.0</v>
      </c>
    </row>
    <row r="71">
      <c r="A71" s="83">
        <v>15.0</v>
      </c>
      <c r="B71" s="83" t="s">
        <v>1897</v>
      </c>
      <c r="C71" s="212">
        <v>74.0</v>
      </c>
      <c r="D71" s="83"/>
      <c r="E71" s="141" t="s">
        <v>1898</v>
      </c>
      <c r="F71" s="83"/>
      <c r="G71" s="83">
        <v>3420000.0</v>
      </c>
    </row>
    <row r="72">
      <c r="A72" s="83">
        <v>16.0</v>
      </c>
      <c r="B72" s="83" t="s">
        <v>1899</v>
      </c>
      <c r="C72" s="212">
        <v>52.0</v>
      </c>
      <c r="D72" s="83"/>
      <c r="E72" s="141" t="s">
        <v>1900</v>
      </c>
      <c r="F72" s="83"/>
      <c r="G72" s="83">
        <v>3420000.0</v>
      </c>
    </row>
    <row r="73">
      <c r="A73" s="83">
        <v>17.0</v>
      </c>
      <c r="B73" s="83" t="s">
        <v>1901</v>
      </c>
      <c r="C73" s="212">
        <v>52.0</v>
      </c>
      <c r="D73" s="83"/>
      <c r="E73" s="141" t="s">
        <v>1902</v>
      </c>
      <c r="F73" s="83"/>
      <c r="G73" s="83">
        <v>2736000.0</v>
      </c>
    </row>
    <row r="74" ht="30.0" customHeight="1">
      <c r="A74" s="83">
        <v>18.0</v>
      </c>
      <c r="B74" s="83" t="s">
        <v>1904</v>
      </c>
      <c r="C74" s="212">
        <v>56.0</v>
      </c>
      <c r="D74" s="83"/>
      <c r="E74" s="141" t="s">
        <v>1906</v>
      </c>
      <c r="F74" s="83"/>
      <c r="G74" s="83">
        <v>2736000.0</v>
      </c>
    </row>
    <row r="75" ht="30.0" customHeight="1">
      <c r="A75" s="83">
        <v>19.0</v>
      </c>
      <c r="B75" s="83" t="s">
        <v>1908</v>
      </c>
      <c r="C75" s="212">
        <v>56.0</v>
      </c>
      <c r="D75" s="83"/>
      <c r="E75" s="141" t="s">
        <v>1909</v>
      </c>
      <c r="F75" s="83"/>
      <c r="G75" s="83">
        <v>1710400.0</v>
      </c>
    </row>
    <row r="76">
      <c r="A76" s="83">
        <v>20.0</v>
      </c>
      <c r="B76" s="83" t="s">
        <v>1912</v>
      </c>
      <c r="C76" s="212">
        <v>57.0</v>
      </c>
      <c r="D76" s="83"/>
      <c r="E76" s="141" t="s">
        <v>1913</v>
      </c>
      <c r="F76" s="83"/>
      <c r="G76" s="83">
        <v>4446400.0</v>
      </c>
    </row>
    <row r="77">
      <c r="A77" s="83">
        <v>21.0</v>
      </c>
      <c r="B77" s="83" t="s">
        <v>1916</v>
      </c>
      <c r="C77" s="212">
        <v>67.0</v>
      </c>
      <c r="D77" s="83"/>
      <c r="E77" s="141" t="s">
        <v>1919</v>
      </c>
      <c r="F77" s="83"/>
      <c r="G77" s="83">
        <v>6840000.0</v>
      </c>
    </row>
    <row r="78">
      <c r="A78" s="83">
        <v>22.0</v>
      </c>
      <c r="B78" s="83" t="s">
        <v>1921</v>
      </c>
      <c r="C78" s="212">
        <v>75.0</v>
      </c>
      <c r="D78" s="83"/>
      <c r="E78" s="141" t="s">
        <v>1923</v>
      </c>
      <c r="F78" s="83"/>
      <c r="G78" s="83">
        <v>3420000.0</v>
      </c>
    </row>
    <row r="79">
      <c r="A79" s="83">
        <v>23.0</v>
      </c>
      <c r="B79" s="83" t="s">
        <v>1924</v>
      </c>
      <c r="C79" s="212">
        <v>75.0</v>
      </c>
      <c r="D79" s="83"/>
      <c r="E79" s="141" t="s">
        <v>1927</v>
      </c>
      <c r="F79" s="83"/>
      <c r="G79" s="83">
        <v>3420000.0</v>
      </c>
    </row>
    <row r="80">
      <c r="A80" s="83">
        <v>24.0</v>
      </c>
      <c r="B80" s="83" t="s">
        <v>1928</v>
      </c>
      <c r="C80" s="212">
        <v>75.0</v>
      </c>
      <c r="D80" s="83"/>
      <c r="E80" s="141" t="s">
        <v>1929</v>
      </c>
      <c r="F80" s="83"/>
      <c r="G80" s="83">
        <v>3420000.0</v>
      </c>
    </row>
    <row r="81" ht="30.0" customHeight="1">
      <c r="A81" s="83">
        <v>25.0</v>
      </c>
      <c r="B81" s="83" t="s">
        <v>1931</v>
      </c>
      <c r="C81" s="212">
        <v>76.0</v>
      </c>
      <c r="D81" s="83"/>
      <c r="E81" s="141" t="s">
        <v>1933</v>
      </c>
      <c r="F81" s="83"/>
      <c r="G81" s="83">
        <v>3420000.0</v>
      </c>
    </row>
    <row r="82" ht="30.0" customHeight="1">
      <c r="A82" s="83">
        <v>26.0</v>
      </c>
      <c r="B82" s="83" t="s">
        <v>1934</v>
      </c>
      <c r="C82" s="212"/>
      <c r="D82" s="83"/>
      <c r="E82" s="141" t="s">
        <v>1935</v>
      </c>
      <c r="F82" s="83"/>
      <c r="G82" s="83">
        <v>1.71E7</v>
      </c>
    </row>
    <row r="83" ht="30.0" customHeight="1">
      <c r="A83" s="83">
        <v>27.0</v>
      </c>
      <c r="B83" s="83" t="s">
        <v>1936</v>
      </c>
      <c r="C83" s="212" t="s">
        <v>1937</v>
      </c>
      <c r="D83" s="83"/>
      <c r="E83" s="141" t="s">
        <v>1938</v>
      </c>
      <c r="F83" s="83">
        <v>1.228E8</v>
      </c>
      <c r="G83" s="83">
        <v>8892000.0</v>
      </c>
    </row>
    <row r="84">
      <c r="A84" s="83">
        <v>28.0</v>
      </c>
      <c r="B84" s="83" t="s">
        <v>1940</v>
      </c>
      <c r="C84" s="212"/>
      <c r="D84" s="83"/>
      <c r="E84" s="141" t="s">
        <v>1941</v>
      </c>
      <c r="F84" s="83"/>
      <c r="G84" s="83">
        <v>4104000.0</v>
      </c>
    </row>
    <row r="85" ht="30.0" customHeight="1">
      <c r="A85" s="83">
        <v>29.0</v>
      </c>
      <c r="B85" s="83" t="s">
        <v>1942</v>
      </c>
      <c r="C85" s="212" t="s">
        <v>1937</v>
      </c>
      <c r="D85" s="83"/>
      <c r="E85" s="141" t="s">
        <v>1944</v>
      </c>
      <c r="F85" s="83"/>
      <c r="G85" s="83">
        <v>3420000.0</v>
      </c>
    </row>
    <row r="86">
      <c r="A86" s="83">
        <v>30.0</v>
      </c>
      <c r="B86" s="83" t="s">
        <v>1947</v>
      </c>
      <c r="C86" s="212">
        <v>55.0</v>
      </c>
      <c r="D86" s="83"/>
      <c r="E86" s="141" t="s">
        <v>1950</v>
      </c>
      <c r="F86" s="83"/>
      <c r="G86" s="83">
        <v>4104000.0</v>
      </c>
    </row>
    <row r="87">
      <c r="A87" s="83">
        <v>31.0</v>
      </c>
      <c r="B87" s="83" t="s">
        <v>1953</v>
      </c>
      <c r="C87" s="212">
        <v>55.0</v>
      </c>
      <c r="D87" s="83"/>
      <c r="E87" s="141" t="s">
        <v>1956</v>
      </c>
      <c r="F87" s="83"/>
      <c r="G87" s="83">
        <v>3420000.0</v>
      </c>
    </row>
    <row r="88">
      <c r="A88" s="83">
        <v>32.0</v>
      </c>
      <c r="B88" s="83" t="s">
        <v>1959</v>
      </c>
      <c r="C88" s="212">
        <v>54.0</v>
      </c>
      <c r="D88" s="83"/>
      <c r="E88" s="141" t="s">
        <v>1960</v>
      </c>
      <c r="F88" s="83"/>
      <c r="G88" s="83">
        <v>4788000.0</v>
      </c>
    </row>
    <row r="89">
      <c r="A89" s="83">
        <v>33.0</v>
      </c>
      <c r="B89" s="83" t="s">
        <v>1962</v>
      </c>
      <c r="C89" s="212">
        <v>50.0</v>
      </c>
      <c r="D89" s="83"/>
      <c r="E89" s="141" t="s">
        <v>1964</v>
      </c>
      <c r="F89" s="83"/>
      <c r="G89" s="83">
        <v>3420000.0</v>
      </c>
    </row>
    <row r="90">
      <c r="A90" s="83">
        <v>34.0</v>
      </c>
      <c r="B90" s="83" t="s">
        <v>1966</v>
      </c>
      <c r="C90" s="212">
        <v>50.0</v>
      </c>
      <c r="D90" s="83"/>
      <c r="E90" s="141" t="s">
        <v>1968</v>
      </c>
      <c r="F90" s="83"/>
      <c r="G90" s="83">
        <v>3420000.0</v>
      </c>
    </row>
    <row r="91" ht="30.0" customHeight="1">
      <c r="A91" s="83">
        <v>35.0</v>
      </c>
      <c r="B91" s="83" t="s">
        <v>1970</v>
      </c>
      <c r="C91" s="212">
        <v>50.0</v>
      </c>
      <c r="D91" s="83"/>
      <c r="E91" s="141" t="s">
        <v>1974</v>
      </c>
      <c r="F91" s="83"/>
      <c r="G91" s="83">
        <v>2736000.0</v>
      </c>
    </row>
    <row r="92">
      <c r="A92" s="83">
        <v>36.0</v>
      </c>
      <c r="B92" s="83" t="s">
        <v>1976</v>
      </c>
      <c r="C92" s="212">
        <v>50.0</v>
      </c>
      <c r="D92" s="83"/>
      <c r="E92" s="141" t="s">
        <v>1979</v>
      </c>
      <c r="F92" s="83"/>
      <c r="G92" s="83">
        <v>2052000.0</v>
      </c>
    </row>
    <row r="93">
      <c r="A93" s="83">
        <v>37.0</v>
      </c>
      <c r="B93" s="83" t="s">
        <v>1981</v>
      </c>
      <c r="C93" s="212">
        <v>51.0</v>
      </c>
      <c r="D93" s="83"/>
      <c r="E93" s="141" t="s">
        <v>1984</v>
      </c>
      <c r="F93" s="83"/>
      <c r="G93" s="83">
        <v>3420000.0</v>
      </c>
    </row>
    <row r="94">
      <c r="A94" s="83">
        <v>38.0</v>
      </c>
      <c r="B94" s="83" t="s">
        <v>1986</v>
      </c>
      <c r="C94" s="212">
        <v>51.0</v>
      </c>
      <c r="D94" s="83"/>
      <c r="E94" s="141" t="s">
        <v>1988</v>
      </c>
      <c r="F94" s="83"/>
      <c r="G94" s="83">
        <v>2736000.0</v>
      </c>
    </row>
    <row r="95" ht="15.75" customHeight="1">
      <c r="A95" s="154">
        <v>39.0</v>
      </c>
      <c r="B95" s="154" t="s">
        <v>1990</v>
      </c>
      <c r="C95" s="247">
        <v>51.0</v>
      </c>
      <c r="D95" s="154"/>
      <c r="E95" s="155" t="s">
        <v>1992</v>
      </c>
      <c r="F95" s="154"/>
      <c r="G95" s="154">
        <v>5472000.0</v>
      </c>
    </row>
    <row r="96" ht="15.75" customHeight="1">
      <c r="A96" s="83">
        <v>40.0</v>
      </c>
      <c r="B96" s="83" t="s">
        <v>1995</v>
      </c>
      <c r="C96" s="212">
        <v>58.0</v>
      </c>
      <c r="D96" s="83"/>
      <c r="E96" s="141" t="s">
        <v>1997</v>
      </c>
      <c r="F96" s="83"/>
      <c r="G96" s="83">
        <v>2736000.0</v>
      </c>
    </row>
    <row r="97">
      <c r="A97" s="83">
        <v>41.0</v>
      </c>
      <c r="B97" s="83" t="s">
        <v>2000</v>
      </c>
      <c r="C97" s="212">
        <v>58.0</v>
      </c>
      <c r="D97" s="83"/>
      <c r="E97" s="141" t="s">
        <v>2003</v>
      </c>
      <c r="F97" s="83"/>
      <c r="G97" s="83">
        <v>2736000.0</v>
      </c>
    </row>
    <row r="98" ht="30.0" customHeight="1">
      <c r="A98" s="83">
        <v>42.0</v>
      </c>
      <c r="B98" s="83" t="s">
        <v>2006</v>
      </c>
      <c r="C98" s="212">
        <v>58.0</v>
      </c>
      <c r="D98" s="83"/>
      <c r="E98" s="141" t="s">
        <v>2008</v>
      </c>
      <c r="F98" s="83"/>
      <c r="G98" s="83">
        <v>6840000.0</v>
      </c>
    </row>
    <row r="99" ht="30.0" customHeight="1">
      <c r="A99" s="83">
        <v>43.0</v>
      </c>
      <c r="B99" s="83" t="s">
        <v>2011</v>
      </c>
      <c r="C99" s="212">
        <v>49.0</v>
      </c>
      <c r="D99" s="83"/>
      <c r="E99" s="141" t="s">
        <v>2013</v>
      </c>
      <c r="F99" s="83"/>
      <c r="G99" s="83">
        <v>2736000.0</v>
      </c>
    </row>
    <row r="100">
      <c r="A100" s="83">
        <v>44.0</v>
      </c>
      <c r="B100" s="83" t="s">
        <v>2014</v>
      </c>
      <c r="C100" s="212">
        <v>49.0</v>
      </c>
      <c r="D100" s="83"/>
      <c r="E100" s="141" t="s">
        <v>2015</v>
      </c>
      <c r="F100" s="83"/>
      <c r="G100" s="83">
        <v>3420000.0</v>
      </c>
    </row>
    <row r="101">
      <c r="A101" s="83">
        <v>45.0</v>
      </c>
      <c r="B101" s="83" t="s">
        <v>2016</v>
      </c>
      <c r="C101" s="212">
        <v>37.0</v>
      </c>
      <c r="D101" s="83"/>
      <c r="E101" s="141" t="s">
        <v>2017</v>
      </c>
      <c r="F101" s="83"/>
      <c r="G101" s="83">
        <v>3420000.0</v>
      </c>
    </row>
    <row r="102">
      <c r="A102" s="83">
        <v>46.0</v>
      </c>
      <c r="B102" s="83" t="s">
        <v>2018</v>
      </c>
      <c r="C102" s="212">
        <v>37.0</v>
      </c>
      <c r="D102" s="83"/>
      <c r="E102" s="141" t="s">
        <v>2019</v>
      </c>
      <c r="F102" s="83"/>
      <c r="G102" s="83">
        <v>2052000.0</v>
      </c>
    </row>
    <row r="103">
      <c r="A103" s="83">
        <v>47.0</v>
      </c>
      <c r="B103" s="83" t="s">
        <v>2020</v>
      </c>
      <c r="C103" s="212">
        <v>37.0</v>
      </c>
      <c r="D103" s="83"/>
      <c r="E103" s="141" t="s">
        <v>2022</v>
      </c>
      <c r="F103" s="83"/>
      <c r="G103" s="83">
        <v>2736000.0</v>
      </c>
    </row>
    <row r="104">
      <c r="A104" s="83">
        <v>48.0</v>
      </c>
      <c r="B104" s="83" t="s">
        <v>2025</v>
      </c>
      <c r="C104" s="212">
        <v>50.0</v>
      </c>
      <c r="D104" s="83"/>
      <c r="E104" s="141" t="s">
        <v>2027</v>
      </c>
      <c r="F104" s="83"/>
      <c r="G104" s="83">
        <v>4104000.0</v>
      </c>
    </row>
    <row r="105">
      <c r="A105" s="83">
        <v>49.0</v>
      </c>
      <c r="B105" s="83" t="s">
        <v>2030</v>
      </c>
      <c r="C105" s="212">
        <v>51.0</v>
      </c>
      <c r="D105" s="83"/>
      <c r="E105" s="141" t="s">
        <v>2033</v>
      </c>
      <c r="F105" s="83"/>
      <c r="G105" s="83">
        <v>3420000.0</v>
      </c>
    </row>
    <row r="106" ht="30.0" customHeight="1">
      <c r="A106" s="83">
        <v>50.0</v>
      </c>
      <c r="B106" s="83" t="s">
        <v>2036</v>
      </c>
      <c r="C106" s="212"/>
      <c r="D106" s="83"/>
      <c r="E106" s="141" t="s">
        <v>2039</v>
      </c>
      <c r="F106" s="83"/>
      <c r="G106" s="83">
        <v>4788000.0</v>
      </c>
    </row>
    <row r="107">
      <c r="A107" s="83">
        <v>51.0</v>
      </c>
      <c r="B107" s="83" t="s">
        <v>2042</v>
      </c>
      <c r="C107" s="212">
        <v>38.0</v>
      </c>
      <c r="D107" s="83"/>
      <c r="E107" s="141" t="s">
        <v>2045</v>
      </c>
      <c r="F107" s="83"/>
      <c r="G107" s="83">
        <v>3420000.0</v>
      </c>
    </row>
    <row r="108">
      <c r="A108" s="83">
        <v>52.0</v>
      </c>
      <c r="B108" s="83" t="s">
        <v>2047</v>
      </c>
      <c r="C108" s="212" t="s">
        <v>2049</v>
      </c>
      <c r="D108" s="83"/>
      <c r="E108" s="141" t="s">
        <v>2051</v>
      </c>
      <c r="F108" s="83"/>
      <c r="G108" s="83">
        <v>4104000.0</v>
      </c>
    </row>
    <row r="109">
      <c r="A109" s="83">
        <v>53.0</v>
      </c>
      <c r="B109" s="83" t="s">
        <v>2055</v>
      </c>
      <c r="C109" s="212">
        <v>69.0</v>
      </c>
      <c r="D109" s="83"/>
      <c r="E109" s="141" t="s">
        <v>2058</v>
      </c>
      <c r="F109" s="83"/>
      <c r="G109" s="83">
        <v>3420000.0</v>
      </c>
    </row>
    <row r="110" ht="30.0" customHeight="1">
      <c r="A110" s="83">
        <v>54.0</v>
      </c>
      <c r="B110" s="83" t="s">
        <v>2061</v>
      </c>
      <c r="C110" s="212">
        <v>69.0</v>
      </c>
      <c r="D110" s="83"/>
      <c r="E110" s="141" t="s">
        <v>2062</v>
      </c>
      <c r="F110" s="83"/>
      <c r="G110" s="83">
        <v>3420000.0</v>
      </c>
    </row>
    <row r="111">
      <c r="A111" s="83">
        <v>55.0</v>
      </c>
      <c r="B111" s="83" t="s">
        <v>2063</v>
      </c>
      <c r="C111" s="212">
        <v>73.0</v>
      </c>
      <c r="D111" s="83"/>
      <c r="E111" s="141" t="s">
        <v>2066</v>
      </c>
      <c r="F111" s="83"/>
      <c r="G111" s="83">
        <v>3420000.0</v>
      </c>
    </row>
    <row r="112">
      <c r="A112" s="83">
        <v>56.0</v>
      </c>
      <c r="B112" s="83" t="s">
        <v>2069</v>
      </c>
      <c r="C112" s="212">
        <v>73.0</v>
      </c>
      <c r="D112" s="83"/>
      <c r="E112" s="141" t="s">
        <v>2071</v>
      </c>
      <c r="F112" s="83"/>
      <c r="G112" s="83">
        <v>3420000.0</v>
      </c>
    </row>
    <row r="113">
      <c r="A113" s="83">
        <v>57.0</v>
      </c>
      <c r="B113" s="83" t="s">
        <v>2074</v>
      </c>
      <c r="C113" s="212">
        <v>73.0</v>
      </c>
      <c r="D113" s="83"/>
      <c r="E113" s="141" t="s">
        <v>2076</v>
      </c>
      <c r="F113" s="83"/>
      <c r="G113" s="83">
        <v>3420000.0</v>
      </c>
    </row>
    <row r="114">
      <c r="A114" s="83">
        <v>58.0</v>
      </c>
      <c r="B114" s="83" t="s">
        <v>2079</v>
      </c>
      <c r="C114" s="212">
        <v>76.0</v>
      </c>
      <c r="D114" s="83"/>
      <c r="E114" s="141" t="s">
        <v>2081</v>
      </c>
      <c r="F114" s="83"/>
      <c r="G114" s="83">
        <v>3420000.0</v>
      </c>
    </row>
    <row r="115">
      <c r="A115" s="83">
        <v>59.0</v>
      </c>
      <c r="B115" s="83" t="s">
        <v>2083</v>
      </c>
      <c r="C115" s="212">
        <v>38.0</v>
      </c>
      <c r="D115" s="83"/>
      <c r="E115" s="141" t="s">
        <v>2086</v>
      </c>
      <c r="F115" s="83"/>
      <c r="G115" s="83">
        <v>4104000.0</v>
      </c>
    </row>
    <row r="116">
      <c r="A116" s="83">
        <v>60.0</v>
      </c>
      <c r="B116" s="83" t="s">
        <v>2089</v>
      </c>
      <c r="C116" s="212">
        <v>54.0</v>
      </c>
      <c r="D116" s="83"/>
      <c r="E116" s="141" t="s">
        <v>2091</v>
      </c>
      <c r="F116" s="83"/>
      <c r="G116" s="83">
        <v>4788000.0</v>
      </c>
    </row>
    <row r="117">
      <c r="A117" s="83">
        <v>61.0</v>
      </c>
      <c r="B117" s="83" t="s">
        <v>2094</v>
      </c>
      <c r="C117" s="212">
        <v>75.0</v>
      </c>
      <c r="D117" s="83"/>
      <c r="E117" s="141" t="s">
        <v>2097</v>
      </c>
      <c r="F117" s="83"/>
      <c r="G117" s="83">
        <v>2052000.0</v>
      </c>
    </row>
    <row r="118">
      <c r="A118" s="83">
        <v>62.0</v>
      </c>
      <c r="B118" s="83" t="s">
        <v>2099</v>
      </c>
      <c r="C118" s="212">
        <v>57.0</v>
      </c>
      <c r="D118" s="83"/>
      <c r="E118" s="141" t="s">
        <v>2101</v>
      </c>
      <c r="F118" s="83"/>
      <c r="G118" s="83">
        <v>2736000.0</v>
      </c>
    </row>
    <row r="119">
      <c r="A119" s="83">
        <v>63.0</v>
      </c>
      <c r="B119" s="83" t="s">
        <v>2104</v>
      </c>
      <c r="C119" s="212">
        <v>66.0</v>
      </c>
      <c r="D119" s="83"/>
      <c r="E119" s="141" t="s">
        <v>2106</v>
      </c>
      <c r="F119" s="83"/>
      <c r="G119" s="83">
        <v>2736000.0</v>
      </c>
    </row>
    <row r="120">
      <c r="A120" s="83">
        <v>64.0</v>
      </c>
      <c r="B120" s="83" t="s">
        <v>2108</v>
      </c>
      <c r="C120" s="212">
        <v>57.0</v>
      </c>
      <c r="D120" s="83"/>
      <c r="E120" s="141" t="s">
        <v>2111</v>
      </c>
      <c r="F120" s="83"/>
      <c r="G120" s="83">
        <v>2052000.0</v>
      </c>
    </row>
    <row r="121" ht="30.0" customHeight="1">
      <c r="A121" s="83">
        <v>65.0</v>
      </c>
      <c r="B121" s="83" t="s">
        <v>2113</v>
      </c>
      <c r="C121" s="212">
        <v>69.0</v>
      </c>
      <c r="D121" s="83"/>
      <c r="E121" s="141" t="s">
        <v>2115</v>
      </c>
      <c r="F121" s="83">
        <v>2.0E7</v>
      </c>
      <c r="G121" s="83">
        <v>6840000.0</v>
      </c>
    </row>
    <row r="122">
      <c r="A122" s="83">
        <v>66.0</v>
      </c>
      <c r="B122" s="83" t="s">
        <v>2116</v>
      </c>
      <c r="C122" s="212">
        <v>3.0</v>
      </c>
      <c r="D122" s="83"/>
      <c r="E122" s="141" t="s">
        <v>2118</v>
      </c>
      <c r="F122" s="83"/>
      <c r="G122" s="83">
        <v>5130400.0</v>
      </c>
    </row>
    <row r="123">
      <c r="A123" s="83">
        <v>67.0</v>
      </c>
      <c r="B123" s="83" t="s">
        <v>2122</v>
      </c>
      <c r="C123" s="212">
        <v>3.0</v>
      </c>
      <c r="D123" s="83"/>
      <c r="E123" s="141" t="s">
        <v>2123</v>
      </c>
      <c r="F123" s="83"/>
      <c r="G123" s="83">
        <v>1710400.0</v>
      </c>
    </row>
    <row r="124">
      <c r="A124" s="83">
        <v>68.0</v>
      </c>
      <c r="B124" s="83" t="s">
        <v>2124</v>
      </c>
      <c r="C124" s="212">
        <v>18.0</v>
      </c>
      <c r="D124" s="83"/>
      <c r="E124" s="141" t="s">
        <v>2125</v>
      </c>
      <c r="F124" s="83">
        <v>3.3E7</v>
      </c>
      <c r="G124" s="83">
        <v>6840000.0</v>
      </c>
    </row>
    <row r="125">
      <c r="A125" s="83">
        <v>69.0</v>
      </c>
      <c r="B125" s="83" t="s">
        <v>2126</v>
      </c>
      <c r="C125" s="212">
        <v>18.0</v>
      </c>
      <c r="D125" s="83"/>
      <c r="E125" s="141" t="s">
        <v>2127</v>
      </c>
      <c r="F125" s="83"/>
      <c r="G125" s="83">
        <v>3420000.0</v>
      </c>
    </row>
    <row r="126" ht="30.0" customHeight="1">
      <c r="A126" s="83">
        <v>70.0</v>
      </c>
      <c r="B126" s="83" t="s">
        <v>2129</v>
      </c>
      <c r="C126" s="212">
        <v>3.0</v>
      </c>
      <c r="D126" s="83"/>
      <c r="E126" s="141" t="s">
        <v>2130</v>
      </c>
      <c r="F126" s="83"/>
      <c r="G126" s="83">
        <v>3420000.0</v>
      </c>
    </row>
    <row r="127" ht="30.0" customHeight="1">
      <c r="A127" s="83">
        <v>71.0</v>
      </c>
      <c r="B127" s="83" t="s">
        <v>2131</v>
      </c>
      <c r="C127" s="212">
        <v>18.0</v>
      </c>
      <c r="D127" s="83"/>
      <c r="E127" s="141" t="s">
        <v>2132</v>
      </c>
      <c r="F127" s="83"/>
      <c r="G127" s="83">
        <v>3420000.0</v>
      </c>
    </row>
    <row r="128">
      <c r="A128" s="83">
        <v>72.0</v>
      </c>
      <c r="B128" s="83" t="s">
        <v>2133</v>
      </c>
      <c r="C128" s="212">
        <v>3.0</v>
      </c>
      <c r="D128" s="83"/>
      <c r="E128" s="141" t="s">
        <v>2135</v>
      </c>
      <c r="F128" s="83"/>
      <c r="G128" s="83">
        <v>3420000.0</v>
      </c>
    </row>
    <row r="129">
      <c r="A129" s="83">
        <v>73.0</v>
      </c>
      <c r="B129" s="83" t="s">
        <v>2136</v>
      </c>
      <c r="C129" s="212">
        <v>17.0</v>
      </c>
      <c r="D129" s="83"/>
      <c r="E129" s="141" t="s">
        <v>2138</v>
      </c>
      <c r="F129" s="83"/>
      <c r="G129" s="83">
        <v>3.834E7</v>
      </c>
    </row>
    <row r="130" ht="30.0" customHeight="1">
      <c r="A130" s="83">
        <v>74.0</v>
      </c>
      <c r="B130" s="83" t="s">
        <v>2141</v>
      </c>
      <c r="C130" s="212">
        <v>18.0</v>
      </c>
      <c r="D130" s="83"/>
      <c r="E130" s="141" t="s">
        <v>2142</v>
      </c>
      <c r="F130" s="83"/>
      <c r="G130" s="83">
        <v>1710400.0</v>
      </c>
    </row>
    <row r="131">
      <c r="A131" s="83">
        <v>75.0</v>
      </c>
      <c r="B131" s="83" t="s">
        <v>2145</v>
      </c>
      <c r="C131" s="212" t="s">
        <v>2146</v>
      </c>
      <c r="D131" s="83"/>
      <c r="E131" s="141" t="s">
        <v>2147</v>
      </c>
      <c r="F131" s="83">
        <v>5.0E7</v>
      </c>
      <c r="G131" s="83">
        <v>5130400.0</v>
      </c>
    </row>
    <row r="132">
      <c r="A132" s="83">
        <v>76.0</v>
      </c>
      <c r="B132" s="83" t="s">
        <v>2150</v>
      </c>
      <c r="C132" s="212" t="s">
        <v>2151</v>
      </c>
      <c r="D132" s="83"/>
      <c r="E132" s="141" t="s">
        <v>2152</v>
      </c>
      <c r="F132" s="83"/>
      <c r="G132" s="83">
        <v>2736000.0</v>
      </c>
    </row>
    <row r="133">
      <c r="A133" s="83">
        <v>77.0</v>
      </c>
      <c r="B133" s="83" t="s">
        <v>2154</v>
      </c>
      <c r="C133" s="212" t="s">
        <v>2151</v>
      </c>
      <c r="D133" s="83"/>
      <c r="E133" s="141" t="s">
        <v>2157</v>
      </c>
      <c r="F133" s="83"/>
      <c r="G133" s="83">
        <v>2736000.0</v>
      </c>
    </row>
    <row r="134">
      <c r="A134" s="83">
        <v>78.0</v>
      </c>
      <c r="B134" s="83" t="s">
        <v>2159</v>
      </c>
      <c r="C134" s="212">
        <v>21.0</v>
      </c>
      <c r="D134" s="83"/>
      <c r="E134" s="141" t="s">
        <v>2162</v>
      </c>
      <c r="F134" s="83"/>
      <c r="G134" s="83">
        <v>1710400.0</v>
      </c>
    </row>
    <row r="135" ht="30.0" customHeight="1">
      <c r="A135" s="83">
        <v>79.0</v>
      </c>
      <c r="B135" s="83" t="s">
        <v>2165</v>
      </c>
      <c r="C135" s="212">
        <v>21.0</v>
      </c>
      <c r="D135" s="83"/>
      <c r="E135" s="141" t="s">
        <v>2167</v>
      </c>
      <c r="F135" s="83"/>
      <c r="G135" s="83">
        <v>4788000.0</v>
      </c>
    </row>
    <row r="136">
      <c r="A136" s="83">
        <v>80.0</v>
      </c>
      <c r="B136" s="83" t="s">
        <v>2169</v>
      </c>
      <c r="C136" s="212">
        <v>41.0</v>
      </c>
      <c r="D136" s="83"/>
      <c r="E136" s="141" t="s">
        <v>2170</v>
      </c>
      <c r="F136" s="83"/>
      <c r="G136" s="83">
        <v>5130400.0</v>
      </c>
    </row>
    <row r="137">
      <c r="A137" s="83">
        <v>81.0</v>
      </c>
      <c r="B137" s="83" t="s">
        <v>2171</v>
      </c>
      <c r="C137" s="212">
        <v>41.0</v>
      </c>
      <c r="D137" s="83"/>
      <c r="E137" s="141" t="s">
        <v>2172</v>
      </c>
      <c r="F137" s="83">
        <v>2.0E7</v>
      </c>
      <c r="G137" s="83">
        <v>3420000.0</v>
      </c>
    </row>
    <row r="138">
      <c r="A138" s="83">
        <v>82.0</v>
      </c>
      <c r="B138" s="83" t="s">
        <v>2175</v>
      </c>
      <c r="C138" s="212">
        <v>41.0</v>
      </c>
      <c r="D138" s="83"/>
      <c r="E138" s="141" t="s">
        <v>2176</v>
      </c>
      <c r="F138" s="83">
        <v>1.0E7</v>
      </c>
      <c r="G138" s="83">
        <v>3420000.0</v>
      </c>
    </row>
    <row r="139">
      <c r="A139" s="83">
        <v>83.0</v>
      </c>
      <c r="B139" s="83" t="s">
        <v>2177</v>
      </c>
      <c r="C139" s="212">
        <v>41.0</v>
      </c>
      <c r="D139" s="83"/>
      <c r="E139" s="141" t="s">
        <v>2178</v>
      </c>
      <c r="F139" s="83"/>
      <c r="G139" s="83">
        <v>3420000.0</v>
      </c>
    </row>
    <row r="140">
      <c r="A140" s="83">
        <v>84.0</v>
      </c>
      <c r="B140" s="83" t="s">
        <v>2180</v>
      </c>
      <c r="C140" s="212">
        <v>40.0</v>
      </c>
      <c r="D140" s="83"/>
      <c r="E140" s="141" t="s">
        <v>2181</v>
      </c>
      <c r="F140" s="83"/>
      <c r="G140" s="83">
        <v>5677600.0</v>
      </c>
    </row>
    <row r="141">
      <c r="A141" s="83">
        <v>85.0</v>
      </c>
      <c r="B141" s="83" t="s">
        <v>2182</v>
      </c>
      <c r="C141" s="212">
        <v>40.0</v>
      </c>
      <c r="D141" s="83"/>
      <c r="E141" s="141" t="s">
        <v>2183</v>
      </c>
      <c r="F141" s="83"/>
      <c r="G141" s="83">
        <v>5130400.0</v>
      </c>
    </row>
    <row r="142">
      <c r="A142" s="83">
        <v>86.0</v>
      </c>
      <c r="B142" s="83" t="s">
        <v>2185</v>
      </c>
      <c r="C142" s="212">
        <v>40.0</v>
      </c>
      <c r="D142" s="83"/>
      <c r="E142" s="141" t="s">
        <v>2187</v>
      </c>
      <c r="F142" s="83"/>
      <c r="G142" s="83">
        <v>3420000.0</v>
      </c>
    </row>
    <row r="143">
      <c r="A143" s="83">
        <v>87.0</v>
      </c>
      <c r="B143" s="83" t="s">
        <v>2189</v>
      </c>
      <c r="C143" s="212">
        <v>40.0</v>
      </c>
      <c r="D143" s="83"/>
      <c r="E143" s="141" t="s">
        <v>2190</v>
      </c>
      <c r="F143" s="83"/>
      <c r="G143" s="83">
        <v>2736000.0</v>
      </c>
    </row>
    <row r="144" ht="30.0" customHeight="1">
      <c r="A144" s="83">
        <v>88.0</v>
      </c>
      <c r="B144" s="83" t="s">
        <v>2191</v>
      </c>
      <c r="C144" s="212">
        <v>40.0</v>
      </c>
      <c r="D144" s="83"/>
      <c r="E144" s="141" t="s">
        <v>2192</v>
      </c>
      <c r="F144" s="83"/>
      <c r="G144" s="83">
        <v>3420000.0</v>
      </c>
    </row>
    <row r="145">
      <c r="A145" s="83">
        <v>89.0</v>
      </c>
      <c r="B145" s="83" t="s">
        <v>2193</v>
      </c>
      <c r="C145" s="212">
        <v>40.0</v>
      </c>
      <c r="D145" s="83"/>
      <c r="E145" s="141" t="s">
        <v>2194</v>
      </c>
      <c r="F145" s="83"/>
      <c r="G145" s="83">
        <v>3420000.0</v>
      </c>
    </row>
    <row r="146">
      <c r="A146" s="83">
        <v>90.0</v>
      </c>
      <c r="B146" s="83" t="s">
        <v>2195</v>
      </c>
      <c r="C146" s="212">
        <v>39.0</v>
      </c>
      <c r="D146" s="83"/>
      <c r="E146" s="141" t="s">
        <v>2196</v>
      </c>
      <c r="F146" s="83"/>
      <c r="G146" s="83">
        <v>3420000.0</v>
      </c>
    </row>
    <row r="147">
      <c r="A147" s="83">
        <v>91.0</v>
      </c>
      <c r="B147" s="83" t="s">
        <v>2197</v>
      </c>
      <c r="C147" s="212">
        <v>39.0</v>
      </c>
      <c r="D147" s="83"/>
      <c r="E147" s="141" t="s">
        <v>2198</v>
      </c>
      <c r="F147" s="83"/>
      <c r="G147" s="83">
        <v>2394400.0</v>
      </c>
    </row>
    <row r="148">
      <c r="A148" s="83">
        <v>92.0</v>
      </c>
      <c r="B148" s="83" t="s">
        <v>2199</v>
      </c>
      <c r="C148" s="212">
        <v>39.0</v>
      </c>
      <c r="D148" s="83"/>
      <c r="E148" s="141" t="s">
        <v>2200</v>
      </c>
      <c r="F148" s="83"/>
      <c r="G148" s="83">
        <v>2736000.0</v>
      </c>
    </row>
    <row r="149">
      <c r="A149" s="83">
        <v>93.0</v>
      </c>
      <c r="B149" s="83" t="s">
        <v>2201</v>
      </c>
      <c r="C149" s="212">
        <v>47.0</v>
      </c>
      <c r="D149" s="83"/>
      <c r="E149" s="141" t="s">
        <v>2202</v>
      </c>
      <c r="F149" s="83"/>
      <c r="G149" s="83">
        <v>1710400.0</v>
      </c>
    </row>
    <row r="150" ht="15.75" customHeight="1">
      <c r="A150" s="154">
        <v>94.0</v>
      </c>
      <c r="B150" s="154" t="s">
        <v>2203</v>
      </c>
      <c r="C150" s="247">
        <v>47.0</v>
      </c>
      <c r="D150" s="154"/>
      <c r="E150" s="155" t="s">
        <v>2204</v>
      </c>
      <c r="F150" s="154"/>
      <c r="G150" s="154">
        <v>2052000.0</v>
      </c>
    </row>
    <row r="151" ht="15.75" customHeight="1">
      <c r="A151" s="83">
        <v>95.0</v>
      </c>
      <c r="B151" s="83" t="s">
        <v>2206</v>
      </c>
      <c r="C151" s="212">
        <v>47.0</v>
      </c>
      <c r="D151" s="83"/>
      <c r="E151" s="141" t="s">
        <v>2207</v>
      </c>
      <c r="F151" s="83"/>
      <c r="G151" s="83">
        <v>1710400.0</v>
      </c>
    </row>
    <row r="152" ht="30.0" customHeight="1">
      <c r="A152" s="83">
        <v>96.0</v>
      </c>
      <c r="B152" s="83" t="s">
        <v>2208</v>
      </c>
      <c r="C152" s="212">
        <v>47.0</v>
      </c>
      <c r="D152" s="83"/>
      <c r="E152" s="141" t="s">
        <v>2209</v>
      </c>
      <c r="F152" s="83"/>
      <c r="G152" s="83">
        <v>2052000.0</v>
      </c>
    </row>
    <row r="153">
      <c r="A153" s="83">
        <v>97.0</v>
      </c>
      <c r="B153" s="83" t="s">
        <v>2210</v>
      </c>
      <c r="C153" s="212">
        <v>47.0</v>
      </c>
      <c r="D153" s="83"/>
      <c r="E153" s="141" t="s">
        <v>2211</v>
      </c>
      <c r="F153" s="83"/>
      <c r="G153" s="83">
        <v>3420000.0</v>
      </c>
    </row>
    <row r="154">
      <c r="A154" s="83">
        <v>98.0</v>
      </c>
      <c r="B154" s="83" t="s">
        <v>2212</v>
      </c>
      <c r="C154" s="212">
        <v>48.0</v>
      </c>
      <c r="D154" s="83"/>
      <c r="E154" s="141" t="s">
        <v>2213</v>
      </c>
      <c r="F154" s="83">
        <v>1.0E7</v>
      </c>
      <c r="G154" s="83">
        <v>2052000.0</v>
      </c>
    </row>
    <row r="155" ht="30.0" customHeight="1">
      <c r="A155" s="83">
        <v>99.0</v>
      </c>
      <c r="B155" s="83" t="s">
        <v>2214</v>
      </c>
      <c r="C155" s="212">
        <v>48.0</v>
      </c>
      <c r="D155" s="83"/>
      <c r="E155" s="141" t="s">
        <v>2215</v>
      </c>
      <c r="F155" s="83"/>
      <c r="G155" s="83">
        <v>2736000.0</v>
      </c>
    </row>
    <row r="156">
      <c r="A156" s="83">
        <v>100.0</v>
      </c>
      <c r="B156" s="83" t="s">
        <v>2216</v>
      </c>
      <c r="C156" s="212">
        <v>59.0</v>
      </c>
      <c r="D156" s="83"/>
      <c r="E156" s="141" t="s">
        <v>2217</v>
      </c>
      <c r="F156" s="83"/>
      <c r="G156" s="83">
        <v>2736000.0</v>
      </c>
    </row>
    <row r="157" ht="30.0" customHeight="1">
      <c r="A157" s="83">
        <v>101.0</v>
      </c>
      <c r="B157" s="83" t="s">
        <v>2218</v>
      </c>
      <c r="C157" s="212">
        <v>59.0</v>
      </c>
      <c r="D157" s="83"/>
      <c r="E157" s="141" t="s">
        <v>2219</v>
      </c>
      <c r="F157" s="83"/>
      <c r="G157" s="83">
        <v>1915200.0</v>
      </c>
    </row>
    <row r="158">
      <c r="A158" s="83">
        <v>102.0</v>
      </c>
      <c r="B158" s="83" t="s">
        <v>2220</v>
      </c>
      <c r="C158" s="212">
        <v>59.0</v>
      </c>
      <c r="D158" s="83"/>
      <c r="E158" s="141" t="s">
        <v>2221</v>
      </c>
      <c r="F158" s="83"/>
      <c r="G158" s="83">
        <v>2052000.0</v>
      </c>
    </row>
    <row r="159">
      <c r="A159" s="83">
        <v>103.0</v>
      </c>
      <c r="B159" s="83" t="s">
        <v>2222</v>
      </c>
      <c r="C159" s="212">
        <v>23.0</v>
      </c>
      <c r="D159" s="83"/>
      <c r="E159" s="141" t="s">
        <v>2223</v>
      </c>
      <c r="F159" s="83">
        <v>1.8E8</v>
      </c>
      <c r="G159" s="83">
        <v>6840000.0</v>
      </c>
    </row>
    <row r="160">
      <c r="A160" s="83">
        <v>104.0</v>
      </c>
      <c r="B160" s="83" t="s">
        <v>2224</v>
      </c>
      <c r="C160" s="212">
        <v>60.0</v>
      </c>
      <c r="D160" s="83"/>
      <c r="E160" s="141" t="s">
        <v>2225</v>
      </c>
      <c r="F160" s="83"/>
      <c r="G160" s="83">
        <v>2052000.0</v>
      </c>
    </row>
    <row r="161">
      <c r="A161" s="83">
        <v>105.0</v>
      </c>
      <c r="B161" s="83" t="s">
        <v>2226</v>
      </c>
      <c r="C161" s="212">
        <v>60.0</v>
      </c>
      <c r="D161" s="83"/>
      <c r="E161" s="141" t="s">
        <v>2227</v>
      </c>
      <c r="F161" s="83"/>
      <c r="G161" s="83">
        <v>5472000.0</v>
      </c>
    </row>
    <row r="162">
      <c r="A162" s="83">
        <v>106.0</v>
      </c>
      <c r="B162" s="83" t="s">
        <v>2228</v>
      </c>
      <c r="C162" s="212">
        <v>65.0</v>
      </c>
      <c r="D162" s="83"/>
      <c r="E162" s="141" t="s">
        <v>2229</v>
      </c>
      <c r="F162" s="83"/>
      <c r="G162" s="83">
        <v>3420000.0</v>
      </c>
    </row>
    <row r="163">
      <c r="A163" s="83">
        <v>107.0</v>
      </c>
      <c r="B163" s="83" t="s">
        <v>2230</v>
      </c>
      <c r="C163" s="212">
        <v>65.0</v>
      </c>
      <c r="D163" s="83"/>
      <c r="E163" s="141" t="s">
        <v>2231</v>
      </c>
      <c r="F163" s="83"/>
      <c r="G163" s="83">
        <v>2736000.0</v>
      </c>
    </row>
    <row r="164">
      <c r="A164" s="83">
        <v>108.0</v>
      </c>
      <c r="B164" s="83" t="s">
        <v>2233</v>
      </c>
      <c r="C164" s="212">
        <v>65.0</v>
      </c>
      <c r="D164" s="83"/>
      <c r="E164" s="141" t="s">
        <v>2234</v>
      </c>
      <c r="F164" s="83"/>
      <c r="G164" s="83">
        <v>3420000.0</v>
      </c>
    </row>
    <row r="165">
      <c r="A165" s="83">
        <v>109.0</v>
      </c>
      <c r="B165" s="83" t="s">
        <v>2235</v>
      </c>
      <c r="C165" s="212">
        <v>42.0</v>
      </c>
      <c r="D165" s="83"/>
      <c r="E165" s="141" t="s">
        <v>2237</v>
      </c>
      <c r="F165" s="83">
        <v>1.0E7</v>
      </c>
      <c r="G165" s="83">
        <v>3420000.0</v>
      </c>
    </row>
    <row r="166">
      <c r="A166" s="83">
        <v>110.0</v>
      </c>
      <c r="B166" s="83" t="s">
        <v>2239</v>
      </c>
      <c r="C166" s="212">
        <v>42.0</v>
      </c>
      <c r="D166" s="83"/>
      <c r="E166" s="141" t="s">
        <v>2240</v>
      </c>
      <c r="F166" s="83">
        <v>1.0E7</v>
      </c>
      <c r="G166" s="83">
        <v>3420000.0</v>
      </c>
    </row>
    <row r="167">
      <c r="A167" s="83">
        <v>111.0</v>
      </c>
      <c r="B167" s="83" t="s">
        <v>2241</v>
      </c>
      <c r="C167" s="212">
        <v>42.0</v>
      </c>
      <c r="D167" s="83"/>
      <c r="E167" s="141" t="s">
        <v>2242</v>
      </c>
      <c r="F167" s="83">
        <v>7500000.0</v>
      </c>
      <c r="G167" s="83">
        <v>3420000.0</v>
      </c>
    </row>
    <row r="168">
      <c r="A168" s="83">
        <v>112.0</v>
      </c>
      <c r="B168" s="83" t="s">
        <v>2243</v>
      </c>
      <c r="C168" s="212">
        <v>44.0</v>
      </c>
      <c r="D168" s="83"/>
      <c r="E168" s="141" t="s">
        <v>2244</v>
      </c>
      <c r="F168" s="83">
        <v>1.25E7</v>
      </c>
      <c r="G168" s="83">
        <v>6840000.0</v>
      </c>
    </row>
    <row r="169">
      <c r="A169" s="83">
        <v>113.0</v>
      </c>
      <c r="B169" s="83" t="s">
        <v>2246</v>
      </c>
      <c r="C169" s="212">
        <v>44.0</v>
      </c>
      <c r="D169" s="83"/>
      <c r="E169" s="141" t="s">
        <v>2247</v>
      </c>
      <c r="F169" s="83">
        <v>3.0E7</v>
      </c>
      <c r="G169" s="83">
        <v>6840000.0</v>
      </c>
    </row>
    <row r="170">
      <c r="A170" s="83">
        <v>114.0</v>
      </c>
      <c r="B170" s="83" t="s">
        <v>2248</v>
      </c>
      <c r="C170" s="212">
        <v>62.0</v>
      </c>
      <c r="D170" s="83"/>
      <c r="E170" s="141" t="s">
        <v>2250</v>
      </c>
      <c r="F170" s="83">
        <v>7.0E7</v>
      </c>
      <c r="G170" s="83">
        <v>1.268E7</v>
      </c>
    </row>
    <row r="171">
      <c r="A171" s="83">
        <v>115.0</v>
      </c>
      <c r="B171" s="83" t="s">
        <v>2251</v>
      </c>
      <c r="C171" s="212">
        <v>62.0</v>
      </c>
      <c r="D171" s="83"/>
      <c r="E171" s="141" t="s">
        <v>2252</v>
      </c>
      <c r="F171" s="83">
        <v>1.0E8</v>
      </c>
      <c r="G171" s="83">
        <v>7866400.0</v>
      </c>
    </row>
    <row r="172">
      <c r="A172" s="83">
        <v>116.0</v>
      </c>
      <c r="B172" s="83" t="s">
        <v>2254</v>
      </c>
      <c r="C172" s="212">
        <v>62.0</v>
      </c>
      <c r="D172" s="83"/>
      <c r="E172" s="141" t="s">
        <v>2255</v>
      </c>
      <c r="F172" s="83">
        <v>7.0E7</v>
      </c>
      <c r="G172" s="83">
        <v>2052000.0</v>
      </c>
    </row>
    <row r="173">
      <c r="A173" s="83">
        <v>117.0</v>
      </c>
      <c r="B173" s="83" t="s">
        <v>2256</v>
      </c>
      <c r="C173" s="212">
        <v>61.0</v>
      </c>
      <c r="D173" s="83"/>
      <c r="E173" s="141" t="s">
        <v>2257</v>
      </c>
      <c r="F173" s="83">
        <v>2.5E7</v>
      </c>
      <c r="G173" s="83">
        <v>6840000.0</v>
      </c>
    </row>
    <row r="174">
      <c r="A174" s="83">
        <v>118.0</v>
      </c>
      <c r="B174" s="83" t="s">
        <v>2258</v>
      </c>
      <c r="C174" s="212">
        <v>61.0</v>
      </c>
      <c r="D174" s="83"/>
      <c r="E174" s="141" t="s">
        <v>2259</v>
      </c>
      <c r="F174" s="83">
        <v>7500000.0</v>
      </c>
      <c r="G174" s="83">
        <v>5130400.0</v>
      </c>
    </row>
    <row r="175">
      <c r="A175" s="83">
        <v>119.0</v>
      </c>
      <c r="B175" s="83" t="s">
        <v>2260</v>
      </c>
      <c r="C175" s="212" t="s">
        <v>2261</v>
      </c>
      <c r="D175" s="83"/>
      <c r="E175" s="141" t="s">
        <v>2262</v>
      </c>
      <c r="F175" s="83">
        <v>1.0E7</v>
      </c>
      <c r="G175" s="83">
        <v>6840000.0</v>
      </c>
    </row>
    <row r="176" ht="30.0" customHeight="1">
      <c r="A176" s="83">
        <v>120.0</v>
      </c>
      <c r="B176" s="83" t="s">
        <v>2264</v>
      </c>
      <c r="C176" s="212">
        <v>62.0</v>
      </c>
      <c r="D176" s="83"/>
      <c r="E176" s="141" t="s">
        <v>2268</v>
      </c>
      <c r="F176" s="83">
        <v>1.0E8</v>
      </c>
      <c r="G176" s="83">
        <v>2.736E7</v>
      </c>
    </row>
    <row r="177">
      <c r="A177" s="83">
        <v>121.0</v>
      </c>
      <c r="B177" s="83" t="s">
        <v>2269</v>
      </c>
      <c r="C177" s="212">
        <v>62.0</v>
      </c>
      <c r="D177" s="83"/>
      <c r="E177" s="141" t="s">
        <v>2270</v>
      </c>
      <c r="F177" s="83">
        <v>5000000.0</v>
      </c>
      <c r="G177" s="83">
        <v>3420000.0</v>
      </c>
    </row>
    <row r="178">
      <c r="A178" s="83">
        <v>122.0</v>
      </c>
      <c r="B178" s="83" t="s">
        <v>2272</v>
      </c>
      <c r="C178" s="212">
        <v>63.0</v>
      </c>
      <c r="D178" s="83"/>
      <c r="E178" s="141" t="s">
        <v>2275</v>
      </c>
      <c r="F178" s="83">
        <v>3.75E7</v>
      </c>
      <c r="G178" s="83">
        <v>5130400.0</v>
      </c>
    </row>
    <row r="179">
      <c r="A179" s="83">
        <v>123.0</v>
      </c>
      <c r="B179" s="83" t="s">
        <v>2276</v>
      </c>
      <c r="C179" s="212">
        <v>63.0</v>
      </c>
      <c r="D179" s="83"/>
      <c r="E179" s="141" t="s">
        <v>2278</v>
      </c>
      <c r="F179" s="83">
        <v>3.5E7</v>
      </c>
      <c r="G179" s="83">
        <v>3420000.0</v>
      </c>
    </row>
    <row r="180">
      <c r="A180" s="83">
        <v>124.0</v>
      </c>
      <c r="B180" s="83" t="s">
        <v>2280</v>
      </c>
      <c r="C180" s="212">
        <v>70.0</v>
      </c>
      <c r="D180" s="83"/>
      <c r="E180" s="141" t="s">
        <v>2281</v>
      </c>
      <c r="F180" s="83">
        <v>5000000.0</v>
      </c>
      <c r="G180" s="83">
        <v>3420000.0</v>
      </c>
    </row>
    <row r="181">
      <c r="A181" s="83">
        <v>125.0</v>
      </c>
      <c r="B181" s="83" t="s">
        <v>2283</v>
      </c>
      <c r="C181" s="212">
        <v>64.0</v>
      </c>
      <c r="D181" s="83"/>
      <c r="E181" s="141" t="s">
        <v>2286</v>
      </c>
      <c r="F181" s="83">
        <v>1.0E7</v>
      </c>
      <c r="G181" s="83">
        <v>3420000.0</v>
      </c>
    </row>
    <row r="182">
      <c r="A182" s="83">
        <v>126.0</v>
      </c>
      <c r="B182" s="83" t="s">
        <v>2287</v>
      </c>
      <c r="C182" s="212" t="s">
        <v>2289</v>
      </c>
      <c r="D182" s="83"/>
      <c r="E182" s="141" t="s">
        <v>2292</v>
      </c>
      <c r="F182" s="83">
        <v>1.0E7</v>
      </c>
      <c r="G182" s="83">
        <v>3420000.0</v>
      </c>
    </row>
    <row r="183">
      <c r="A183" s="83">
        <v>127.0</v>
      </c>
      <c r="B183" s="83" t="s">
        <v>2295</v>
      </c>
      <c r="C183" s="212">
        <v>64.0</v>
      </c>
      <c r="D183" s="83"/>
      <c r="E183" s="141" t="s">
        <v>2297</v>
      </c>
      <c r="F183" s="83">
        <v>4000000.0</v>
      </c>
      <c r="G183" s="83">
        <v>2736000.0</v>
      </c>
    </row>
    <row r="184" ht="30.0" customHeight="1">
      <c r="A184" s="83">
        <v>128.0</v>
      </c>
      <c r="B184" s="83" t="s">
        <v>2298</v>
      </c>
      <c r="C184" s="212">
        <v>43.0</v>
      </c>
      <c r="D184" s="83"/>
      <c r="E184" s="141" t="s">
        <v>2299</v>
      </c>
      <c r="F184" s="83">
        <v>2.0E7</v>
      </c>
      <c r="G184" s="83">
        <v>3420000.0</v>
      </c>
    </row>
    <row r="185" ht="30.0" customHeight="1">
      <c r="A185" s="83">
        <v>129.0</v>
      </c>
      <c r="B185" s="83" t="s">
        <v>2302</v>
      </c>
      <c r="C185" s="212">
        <v>43.0</v>
      </c>
      <c r="D185" s="83"/>
      <c r="E185" s="141" t="s">
        <v>2303</v>
      </c>
      <c r="F185" s="83">
        <v>2.0E7</v>
      </c>
      <c r="G185" s="83">
        <v>3420000.0</v>
      </c>
    </row>
    <row r="186">
      <c r="A186" s="83">
        <v>130.0</v>
      </c>
      <c r="B186" s="83" t="s">
        <v>2306</v>
      </c>
      <c r="C186" s="212">
        <v>46.0</v>
      </c>
      <c r="D186" s="83"/>
      <c r="E186" s="141" t="s">
        <v>2307</v>
      </c>
      <c r="F186" s="83">
        <v>4000000.0</v>
      </c>
      <c r="G186" s="83">
        <v>2736000.0</v>
      </c>
    </row>
    <row r="187" ht="30.0" customHeight="1">
      <c r="A187" s="83">
        <v>131.0</v>
      </c>
      <c r="B187" s="83" t="s">
        <v>2310</v>
      </c>
      <c r="C187" s="212">
        <v>45.0</v>
      </c>
      <c r="D187" s="83"/>
      <c r="E187" s="141" t="s">
        <v>2312</v>
      </c>
      <c r="F187" s="83">
        <v>1.25E7</v>
      </c>
      <c r="G187" s="83">
        <v>3420000.0</v>
      </c>
    </row>
    <row r="188" ht="30.0" customHeight="1">
      <c r="A188" s="83">
        <v>132.0</v>
      </c>
      <c r="B188" s="83" t="s">
        <v>2313</v>
      </c>
      <c r="C188" s="212">
        <v>45.0</v>
      </c>
      <c r="D188" s="83"/>
      <c r="E188" s="141" t="s">
        <v>2314</v>
      </c>
      <c r="F188" s="83">
        <v>2.5E7</v>
      </c>
      <c r="G188" s="83">
        <v>3420000.0</v>
      </c>
    </row>
    <row r="189">
      <c r="A189" s="83">
        <v>133.0</v>
      </c>
      <c r="B189" s="83" t="s">
        <v>2317</v>
      </c>
      <c r="C189" s="212">
        <v>45.0</v>
      </c>
      <c r="D189" s="83"/>
      <c r="E189" s="141" t="s">
        <v>2319</v>
      </c>
      <c r="F189" s="83">
        <v>1.5E7</v>
      </c>
      <c r="G189" s="83">
        <v>3420000.0</v>
      </c>
    </row>
    <row r="190" ht="30.0" customHeight="1">
      <c r="A190" s="83">
        <v>134.0</v>
      </c>
      <c r="B190" s="83" t="s">
        <v>2320</v>
      </c>
      <c r="C190" s="212">
        <v>45.0</v>
      </c>
      <c r="D190" s="83"/>
      <c r="E190" s="141" t="s">
        <v>2321</v>
      </c>
      <c r="F190" s="83">
        <v>1.0E7</v>
      </c>
      <c r="G190" s="83">
        <v>3420000.0</v>
      </c>
    </row>
    <row r="191">
      <c r="A191" s="83">
        <v>135.0</v>
      </c>
      <c r="B191" s="83" t="s">
        <v>2323</v>
      </c>
      <c r="C191" s="212">
        <v>45.0</v>
      </c>
      <c r="D191" s="83"/>
      <c r="E191" s="141" t="s">
        <v>2324</v>
      </c>
      <c r="F191" s="83">
        <v>1.5E7</v>
      </c>
      <c r="G191" s="83">
        <v>3420000.0</v>
      </c>
    </row>
    <row r="192" ht="15.75" customHeight="1">
      <c r="A192" s="154">
        <v>136.0</v>
      </c>
      <c r="B192" s="154" t="s">
        <v>2325</v>
      </c>
      <c r="C192" s="247" t="s">
        <v>2326</v>
      </c>
      <c r="D192" s="154"/>
      <c r="E192" s="155" t="s">
        <v>2330</v>
      </c>
      <c r="F192" s="154">
        <v>3.0E7</v>
      </c>
      <c r="G192" s="154">
        <v>2.052E7</v>
      </c>
    </row>
    <row r="193" ht="15.75" customHeight="1">
      <c r="A193" s="83">
        <v>137.0</v>
      </c>
      <c r="B193" s="83" t="s">
        <v>2331</v>
      </c>
      <c r="C193" s="212">
        <v>20.0</v>
      </c>
      <c r="D193" s="83"/>
      <c r="E193" s="141" t="s">
        <v>2332</v>
      </c>
      <c r="F193" s="83">
        <v>5000000.0</v>
      </c>
      <c r="G193" s="83">
        <v>3420000.0</v>
      </c>
    </row>
    <row r="194">
      <c r="A194" s="83">
        <v>138.0</v>
      </c>
      <c r="B194" s="83" t="s">
        <v>2333</v>
      </c>
      <c r="C194" s="212">
        <v>20.0</v>
      </c>
      <c r="D194" s="83"/>
      <c r="E194" s="141" t="s">
        <v>2334</v>
      </c>
      <c r="F194" s="83">
        <v>2.5E7</v>
      </c>
      <c r="G194" s="83">
        <v>1.026E7</v>
      </c>
    </row>
    <row r="195" ht="30.0" customHeight="1">
      <c r="A195" s="83">
        <v>139.0</v>
      </c>
      <c r="B195" s="83" t="s">
        <v>2336</v>
      </c>
      <c r="C195" s="212">
        <v>20.0</v>
      </c>
      <c r="D195" s="83"/>
      <c r="E195" s="141" t="s">
        <v>2337</v>
      </c>
      <c r="F195" s="83">
        <v>5.0E7</v>
      </c>
      <c r="G195" s="83">
        <v>1.368E7</v>
      </c>
    </row>
    <row r="196">
      <c r="A196" s="83">
        <v>140.0</v>
      </c>
      <c r="B196" s="83" t="s">
        <v>2338</v>
      </c>
      <c r="C196" s="212">
        <v>20.0</v>
      </c>
      <c r="D196" s="83"/>
      <c r="E196" s="141" t="s">
        <v>2341</v>
      </c>
      <c r="F196" s="83">
        <v>1.0E7</v>
      </c>
      <c r="G196" s="83">
        <v>6840000.0</v>
      </c>
    </row>
    <row r="197" ht="30.0" customHeight="1">
      <c r="A197" s="83">
        <v>141.0</v>
      </c>
      <c r="B197" s="83" t="s">
        <v>2344</v>
      </c>
      <c r="C197" s="212">
        <v>20.0</v>
      </c>
      <c r="D197" s="83"/>
      <c r="E197" s="141" t="s">
        <v>2345</v>
      </c>
      <c r="F197" s="83">
        <v>1.25E7</v>
      </c>
      <c r="G197" s="83">
        <v>3420000.0</v>
      </c>
    </row>
    <row r="198">
      <c r="A198" s="83">
        <v>142.0</v>
      </c>
      <c r="B198" s="83" t="s">
        <v>2346</v>
      </c>
      <c r="C198" s="212">
        <v>20.0</v>
      </c>
      <c r="D198" s="83"/>
      <c r="E198" s="141" t="s">
        <v>2347</v>
      </c>
      <c r="F198" s="83">
        <v>3.0E7</v>
      </c>
      <c r="G198" s="83">
        <v>6840000.0</v>
      </c>
    </row>
    <row r="199">
      <c r="A199" s="83">
        <v>143.0</v>
      </c>
      <c r="B199" s="83" t="s">
        <v>2348</v>
      </c>
      <c r="C199" s="212">
        <v>63.0</v>
      </c>
      <c r="D199" s="83"/>
      <c r="E199" s="141" t="s">
        <v>2349</v>
      </c>
      <c r="F199" s="83">
        <v>5000000.0</v>
      </c>
      <c r="G199" s="83">
        <v>3420000.0</v>
      </c>
    </row>
    <row r="200" ht="30.0" customHeight="1">
      <c r="A200" s="83">
        <v>144.0</v>
      </c>
      <c r="B200" s="83" t="s">
        <v>2350</v>
      </c>
      <c r="C200" s="212">
        <v>2.0</v>
      </c>
      <c r="D200" s="83"/>
      <c r="E200" s="141" t="s">
        <v>2352</v>
      </c>
      <c r="F200" s="83"/>
      <c r="G200" s="83">
        <v>3420000.0</v>
      </c>
    </row>
    <row r="201">
      <c r="A201" s="83">
        <v>145.0</v>
      </c>
      <c r="B201" s="83" t="s">
        <v>2353</v>
      </c>
      <c r="C201" s="212">
        <v>2.0</v>
      </c>
      <c r="D201" s="83"/>
      <c r="E201" s="141" t="s">
        <v>2354</v>
      </c>
      <c r="F201" s="83"/>
      <c r="G201" s="83">
        <v>3420000.0</v>
      </c>
    </row>
    <row r="202" ht="30.0" customHeight="1">
      <c r="A202" s="83">
        <v>146.0</v>
      </c>
      <c r="B202" s="83" t="s">
        <v>2356</v>
      </c>
      <c r="C202" s="212">
        <v>2.0</v>
      </c>
      <c r="D202" s="83"/>
      <c r="E202" s="141" t="s">
        <v>2357</v>
      </c>
      <c r="F202" s="83"/>
      <c r="G202" s="83">
        <v>3420000.0</v>
      </c>
    </row>
    <row r="203" ht="30.0" customHeight="1">
      <c r="A203" s="83">
        <v>147.0</v>
      </c>
      <c r="B203" s="83" t="s">
        <v>2358</v>
      </c>
      <c r="C203" s="212">
        <v>2.0</v>
      </c>
      <c r="D203" s="83"/>
      <c r="E203" s="141" t="s">
        <v>2359</v>
      </c>
      <c r="F203" s="83"/>
      <c r="G203" s="83">
        <v>6840000.0</v>
      </c>
    </row>
    <row r="204" ht="30.0" customHeight="1">
      <c r="A204" s="83">
        <v>148.0</v>
      </c>
      <c r="B204" s="83" t="s">
        <v>2360</v>
      </c>
      <c r="C204" s="212">
        <v>2.0</v>
      </c>
      <c r="D204" s="83"/>
      <c r="E204" s="141" t="s">
        <v>2363</v>
      </c>
      <c r="F204" s="83"/>
      <c r="G204" s="83">
        <v>6840000.0</v>
      </c>
    </row>
    <row r="205" ht="30.0" customHeight="1">
      <c r="A205" s="83">
        <v>149.0</v>
      </c>
      <c r="B205" s="83" t="s">
        <v>2364</v>
      </c>
      <c r="C205" s="212"/>
      <c r="D205" s="83"/>
      <c r="E205" s="141" t="s">
        <v>2366</v>
      </c>
      <c r="F205" s="83"/>
      <c r="G205" s="83">
        <v>6840000.0</v>
      </c>
    </row>
    <row r="206">
      <c r="A206" s="83">
        <v>150.0</v>
      </c>
      <c r="B206" s="83" t="s">
        <v>2370</v>
      </c>
      <c r="C206" s="212"/>
      <c r="D206" s="83"/>
      <c r="E206" s="141" t="s">
        <v>2371</v>
      </c>
      <c r="F206" s="83"/>
      <c r="G206" s="83">
        <v>3420000.0</v>
      </c>
    </row>
    <row r="207">
      <c r="A207" s="83">
        <v>151.0</v>
      </c>
      <c r="B207" s="83" t="s">
        <v>2372</v>
      </c>
      <c r="C207" s="212"/>
      <c r="D207" s="83"/>
      <c r="E207" s="141" t="s">
        <v>2373</v>
      </c>
      <c r="F207" s="83"/>
      <c r="G207" s="83">
        <v>6840000.0</v>
      </c>
    </row>
    <row r="208">
      <c r="A208" s="83">
        <v>152.0</v>
      </c>
      <c r="B208" s="83" t="s">
        <v>2374</v>
      </c>
      <c r="C208" s="212"/>
      <c r="D208" s="83"/>
      <c r="E208" s="141" t="s">
        <v>2375</v>
      </c>
      <c r="F208" s="83"/>
      <c r="G208" s="83">
        <v>6840000.0</v>
      </c>
    </row>
    <row r="209">
      <c r="A209" s="83">
        <v>153.0</v>
      </c>
      <c r="B209" s="83" t="s">
        <v>2376</v>
      </c>
      <c r="C209" s="212"/>
      <c r="D209" s="83"/>
      <c r="E209" s="141" t="s">
        <v>2379</v>
      </c>
      <c r="F209" s="83">
        <v>4.0E9</v>
      </c>
      <c r="G209" s="83">
        <v>6840000.0</v>
      </c>
    </row>
    <row r="210">
      <c r="A210" s="83">
        <v>154.0</v>
      </c>
      <c r="B210" s="83" t="s">
        <v>2380</v>
      </c>
      <c r="C210" s="212">
        <v>16.0</v>
      </c>
      <c r="D210" s="83"/>
      <c r="E210" s="141" t="s">
        <v>2383</v>
      </c>
      <c r="F210" s="83"/>
      <c r="G210" s="83">
        <v>4788000.0</v>
      </c>
    </row>
    <row r="211">
      <c r="A211" s="83">
        <v>155.0</v>
      </c>
      <c r="B211" s="83" t="s">
        <v>2384</v>
      </c>
      <c r="C211" s="212">
        <v>14.0</v>
      </c>
      <c r="D211" s="83"/>
      <c r="E211" s="141" t="s">
        <v>2385</v>
      </c>
      <c r="F211" s="83"/>
      <c r="G211" s="83">
        <v>2052000.0</v>
      </c>
    </row>
    <row r="212" ht="30.0" customHeight="1">
      <c r="A212" s="83">
        <v>156.0</v>
      </c>
      <c r="B212" s="83" t="s">
        <v>2391</v>
      </c>
      <c r="C212" s="212">
        <v>14.0</v>
      </c>
      <c r="D212" s="83"/>
      <c r="E212" s="141" t="s">
        <v>2394</v>
      </c>
      <c r="F212" s="83"/>
      <c r="G212" s="83">
        <v>5130400.0</v>
      </c>
    </row>
    <row r="213" ht="30.0" customHeight="1">
      <c r="A213" s="83">
        <v>157.0</v>
      </c>
      <c r="B213" s="83" t="s">
        <v>2395</v>
      </c>
      <c r="C213" s="212">
        <v>14.0</v>
      </c>
      <c r="D213" s="83"/>
      <c r="E213" s="141" t="s">
        <v>2398</v>
      </c>
      <c r="F213" s="83"/>
      <c r="G213" s="83">
        <v>2052000.0</v>
      </c>
    </row>
    <row r="214" ht="30.0" customHeight="1">
      <c r="A214" s="83">
        <v>158.0</v>
      </c>
      <c r="B214" s="83" t="s">
        <v>2402</v>
      </c>
      <c r="C214" s="212">
        <v>15.0</v>
      </c>
      <c r="D214" s="83"/>
      <c r="E214" s="141" t="s">
        <v>2403</v>
      </c>
      <c r="F214" s="83"/>
      <c r="G214" s="83">
        <v>3420000.0</v>
      </c>
    </row>
    <row r="215" ht="30.0" customHeight="1">
      <c r="A215" s="83">
        <v>159.0</v>
      </c>
      <c r="B215" s="83" t="s">
        <v>2406</v>
      </c>
      <c r="C215" s="212">
        <v>16.0</v>
      </c>
      <c r="D215" s="83"/>
      <c r="E215" s="141" t="s">
        <v>2407</v>
      </c>
      <c r="F215" s="83"/>
      <c r="G215" s="83">
        <v>3420000.0</v>
      </c>
    </row>
    <row r="216">
      <c r="A216" s="83">
        <v>160.0</v>
      </c>
      <c r="B216" s="83" t="s">
        <v>2410</v>
      </c>
      <c r="C216" s="212">
        <v>14.0</v>
      </c>
      <c r="D216" s="83"/>
      <c r="E216" s="141" t="s">
        <v>2412</v>
      </c>
      <c r="F216" s="83">
        <v>2.0E7</v>
      </c>
      <c r="G216" s="83">
        <v>3420000.0</v>
      </c>
    </row>
    <row r="217" ht="30.0" customHeight="1">
      <c r="A217" s="83">
        <v>161.0</v>
      </c>
      <c r="B217" s="83" t="s">
        <v>2414</v>
      </c>
      <c r="C217" s="212">
        <v>14.0</v>
      </c>
      <c r="D217" s="83"/>
      <c r="E217" s="141" t="s">
        <v>2415</v>
      </c>
      <c r="F217" s="83">
        <v>3.0E7</v>
      </c>
      <c r="G217" s="83">
        <v>3420000.0</v>
      </c>
    </row>
    <row r="218">
      <c r="A218" s="83">
        <v>162.0</v>
      </c>
      <c r="B218" s="83" t="s">
        <v>2416</v>
      </c>
      <c r="C218" s="212">
        <v>27.0</v>
      </c>
      <c r="D218" s="83"/>
      <c r="E218" s="141" t="s">
        <v>2419</v>
      </c>
      <c r="F218" s="83"/>
      <c r="G218" s="83">
        <v>2736000.0</v>
      </c>
    </row>
    <row r="219" ht="30.0" customHeight="1">
      <c r="A219" s="83">
        <v>163.0</v>
      </c>
      <c r="B219" s="83" t="s">
        <v>2420</v>
      </c>
      <c r="C219" s="212">
        <v>29.0</v>
      </c>
      <c r="D219" s="83"/>
      <c r="E219" s="141" t="s">
        <v>2421</v>
      </c>
      <c r="F219" s="83"/>
      <c r="G219" s="83">
        <v>3078400.0</v>
      </c>
    </row>
    <row r="220">
      <c r="A220" s="83">
        <v>164.0</v>
      </c>
      <c r="B220" s="83" t="s">
        <v>2422</v>
      </c>
      <c r="C220" s="212">
        <v>30.0</v>
      </c>
      <c r="D220" s="83"/>
      <c r="E220" s="141" t="s">
        <v>2425</v>
      </c>
      <c r="F220" s="83"/>
      <c r="G220" s="83">
        <v>4104000.0</v>
      </c>
    </row>
    <row r="221">
      <c r="A221" s="83">
        <v>165.0</v>
      </c>
      <c r="B221" s="83" t="s">
        <v>2426</v>
      </c>
      <c r="C221" s="212">
        <v>28.0</v>
      </c>
      <c r="D221" s="83"/>
      <c r="E221" s="141" t="s">
        <v>2428</v>
      </c>
      <c r="F221" s="83"/>
      <c r="G221" s="83">
        <v>2052000.0</v>
      </c>
    </row>
    <row r="222" ht="30.0" customHeight="1">
      <c r="A222" s="83">
        <v>166.0</v>
      </c>
      <c r="B222" s="83" t="s">
        <v>2430</v>
      </c>
      <c r="C222" s="212">
        <v>28.0</v>
      </c>
      <c r="D222" s="83"/>
      <c r="E222" s="141" t="s">
        <v>2432</v>
      </c>
      <c r="F222" s="83"/>
      <c r="G222" s="83">
        <v>2736000.0</v>
      </c>
    </row>
    <row r="223" ht="30.0" customHeight="1">
      <c r="A223" s="83">
        <v>167.0</v>
      </c>
      <c r="B223" s="83" t="s">
        <v>2434</v>
      </c>
      <c r="C223" s="212">
        <v>35.0</v>
      </c>
      <c r="D223" s="83"/>
      <c r="E223" s="141" t="s">
        <v>2435</v>
      </c>
      <c r="F223" s="83"/>
      <c r="G223" s="83">
        <v>2736000.0</v>
      </c>
    </row>
    <row r="224" ht="30.0" customHeight="1">
      <c r="A224" s="83">
        <v>168.0</v>
      </c>
      <c r="B224" s="83" t="s">
        <v>2436</v>
      </c>
      <c r="C224" s="212">
        <v>35.0</v>
      </c>
      <c r="D224" s="83"/>
      <c r="E224" s="141" t="s">
        <v>2439</v>
      </c>
      <c r="F224" s="83"/>
      <c r="G224" s="83">
        <v>2736000.0</v>
      </c>
    </row>
    <row r="225">
      <c r="A225" s="83">
        <v>169.0</v>
      </c>
      <c r="B225" s="83" t="s">
        <v>2440</v>
      </c>
      <c r="C225" s="212">
        <v>31.0</v>
      </c>
      <c r="D225" s="83"/>
      <c r="E225" s="141" t="s">
        <v>2441</v>
      </c>
      <c r="F225" s="83"/>
      <c r="G225" s="83">
        <v>2736000.0</v>
      </c>
    </row>
    <row r="226">
      <c r="A226" s="83">
        <v>170.0</v>
      </c>
      <c r="B226" s="83" t="s">
        <v>2442</v>
      </c>
      <c r="C226" s="212">
        <v>32.0</v>
      </c>
      <c r="D226" s="83"/>
      <c r="E226" s="141" t="s">
        <v>2444</v>
      </c>
      <c r="F226" s="83"/>
      <c r="G226" s="83">
        <v>3078400.0</v>
      </c>
    </row>
    <row r="227" ht="30.0" customHeight="1">
      <c r="A227" s="83">
        <v>171.0</v>
      </c>
      <c r="B227" s="83" t="s">
        <v>2446</v>
      </c>
      <c r="C227" s="212">
        <v>34.0</v>
      </c>
      <c r="D227" s="83"/>
      <c r="E227" s="141" t="s">
        <v>2447</v>
      </c>
      <c r="F227" s="83"/>
      <c r="G227" s="83">
        <v>2736000.0</v>
      </c>
    </row>
    <row r="228">
      <c r="A228" s="83">
        <v>172.0</v>
      </c>
      <c r="B228" s="83" t="s">
        <v>2448</v>
      </c>
      <c r="C228" s="212">
        <v>26.0</v>
      </c>
      <c r="D228" s="83"/>
      <c r="E228" s="141" t="s">
        <v>2449</v>
      </c>
      <c r="F228" s="83"/>
      <c r="G228" s="83">
        <v>2736000.0</v>
      </c>
    </row>
    <row r="229">
      <c r="A229" s="83">
        <v>173.0</v>
      </c>
      <c r="B229" s="83" t="s">
        <v>2450</v>
      </c>
      <c r="C229" s="212">
        <v>26.0</v>
      </c>
      <c r="D229" s="83"/>
      <c r="E229" s="141" t="s">
        <v>2452</v>
      </c>
      <c r="F229" s="83"/>
      <c r="G229" s="83">
        <v>3420000.0</v>
      </c>
    </row>
    <row r="230" ht="30.0" customHeight="1">
      <c r="A230" s="83">
        <v>174.0</v>
      </c>
      <c r="B230" s="83" t="s">
        <v>2454</v>
      </c>
      <c r="C230" s="212"/>
      <c r="D230" s="83"/>
      <c r="E230" s="141" t="s">
        <v>2455</v>
      </c>
      <c r="F230" s="83"/>
      <c r="G230" s="83">
        <v>1.368E7</v>
      </c>
    </row>
    <row r="231">
      <c r="A231" s="83">
        <v>175.0</v>
      </c>
      <c r="B231" s="83" t="s">
        <v>2456</v>
      </c>
      <c r="C231" s="212"/>
      <c r="D231" s="83"/>
      <c r="E231" s="141" t="s">
        <v>2457</v>
      </c>
      <c r="F231" s="83"/>
      <c r="G231" s="83">
        <v>1.026E7</v>
      </c>
    </row>
    <row r="232">
      <c r="A232" s="83">
        <v>176.0</v>
      </c>
      <c r="B232" s="83" t="s">
        <v>2458</v>
      </c>
      <c r="C232" s="212"/>
      <c r="D232" s="83"/>
      <c r="E232" s="141" t="s">
        <v>2460</v>
      </c>
      <c r="F232" s="83"/>
      <c r="G232" s="83">
        <v>3420000.0</v>
      </c>
    </row>
    <row r="233">
      <c r="A233" s="83">
        <v>177.0</v>
      </c>
      <c r="B233" s="83" t="s">
        <v>2462</v>
      </c>
      <c r="C233" s="212"/>
      <c r="D233" s="83"/>
      <c r="E233" s="141" t="s">
        <v>2463</v>
      </c>
      <c r="F233" s="83"/>
      <c r="G233" s="83">
        <v>6840000.0</v>
      </c>
    </row>
    <row r="234" ht="15.75" customHeight="1">
      <c r="A234" s="154">
        <v>178.0</v>
      </c>
      <c r="B234" s="154" t="s">
        <v>2466</v>
      </c>
      <c r="C234" s="247">
        <v>6.0</v>
      </c>
      <c r="D234" s="154"/>
      <c r="E234" s="155" t="s">
        <v>2467</v>
      </c>
      <c r="F234" s="154"/>
      <c r="G234" s="154">
        <v>2052000.0</v>
      </c>
    </row>
    <row r="235" ht="15.75" customHeight="1">
      <c r="A235" s="83">
        <v>179.0</v>
      </c>
      <c r="B235" s="83" t="s">
        <v>2468</v>
      </c>
      <c r="C235" s="212"/>
      <c r="D235" s="83"/>
      <c r="E235" s="141" t="s">
        <v>2470</v>
      </c>
      <c r="F235" s="83"/>
      <c r="G235" s="83">
        <v>3420000.0</v>
      </c>
    </row>
    <row r="236">
      <c r="A236" s="83">
        <v>180.0</v>
      </c>
      <c r="B236" s="83" t="s">
        <v>2471</v>
      </c>
      <c r="C236" s="212" t="s">
        <v>2472</v>
      </c>
      <c r="D236" s="83"/>
      <c r="E236" s="141" t="s">
        <v>2473</v>
      </c>
      <c r="F236" s="83"/>
      <c r="G236" s="83">
        <v>3420000.0</v>
      </c>
    </row>
    <row r="237" ht="30.0" customHeight="1">
      <c r="A237" s="83">
        <v>181.0</v>
      </c>
      <c r="B237" s="83" t="s">
        <v>2474</v>
      </c>
      <c r="C237" s="212">
        <v>35.0</v>
      </c>
      <c r="D237" s="83"/>
      <c r="E237" s="141" t="s">
        <v>2475</v>
      </c>
      <c r="F237" s="83"/>
      <c r="G237" s="83">
        <v>6840000.0</v>
      </c>
    </row>
    <row r="238">
      <c r="A238" s="83">
        <v>182.0</v>
      </c>
      <c r="B238" s="83" t="s">
        <v>2476</v>
      </c>
      <c r="C238" s="212">
        <v>7.0</v>
      </c>
      <c r="D238" s="83"/>
      <c r="E238" s="141" t="s">
        <v>2477</v>
      </c>
      <c r="F238" s="83"/>
      <c r="G238" s="83">
        <v>6840000.0</v>
      </c>
    </row>
    <row r="239">
      <c r="A239" s="83">
        <v>183.0</v>
      </c>
      <c r="B239" s="83" t="s">
        <v>2478</v>
      </c>
      <c r="C239" s="212">
        <v>8.0</v>
      </c>
      <c r="D239" s="83"/>
      <c r="E239" s="141" t="s">
        <v>2479</v>
      </c>
      <c r="F239" s="83"/>
      <c r="G239" s="83">
        <v>3420000.0</v>
      </c>
    </row>
    <row r="240">
      <c r="A240" s="83">
        <v>184.0</v>
      </c>
      <c r="B240" s="83" t="s">
        <v>2480</v>
      </c>
      <c r="C240" s="212">
        <v>8.0</v>
      </c>
      <c r="D240" s="83"/>
      <c r="E240" s="141" t="s">
        <v>2481</v>
      </c>
      <c r="F240" s="83"/>
      <c r="G240" s="83">
        <v>3420000.0</v>
      </c>
    </row>
    <row r="241">
      <c r="A241" s="83">
        <v>185.0</v>
      </c>
      <c r="B241" s="83" t="s">
        <v>2482</v>
      </c>
      <c r="C241" s="212">
        <v>6.0</v>
      </c>
      <c r="D241" s="83"/>
      <c r="E241" s="141" t="s">
        <v>2483</v>
      </c>
      <c r="F241" s="83"/>
      <c r="G241" s="83">
        <v>2736000.0</v>
      </c>
    </row>
    <row r="242">
      <c r="A242" s="83">
        <v>186.0</v>
      </c>
      <c r="B242" s="83" t="s">
        <v>2485</v>
      </c>
      <c r="C242" s="212">
        <v>34.0</v>
      </c>
      <c r="D242" s="83"/>
      <c r="E242" s="141" t="s">
        <v>2486</v>
      </c>
      <c r="F242" s="83"/>
      <c r="G242" s="83">
        <v>6840000.0</v>
      </c>
    </row>
    <row r="243">
      <c r="A243" s="83">
        <v>187.0</v>
      </c>
      <c r="B243" s="83" t="s">
        <v>2487</v>
      </c>
      <c r="C243" s="212">
        <v>76.0</v>
      </c>
      <c r="D243" s="83"/>
      <c r="E243" s="141" t="s">
        <v>2488</v>
      </c>
      <c r="F243" s="83"/>
      <c r="G243" s="83">
        <v>1368000.0</v>
      </c>
    </row>
    <row r="244" ht="30.0" customHeight="1">
      <c r="A244" s="83">
        <v>188.0</v>
      </c>
      <c r="B244" s="83" t="s">
        <v>2489</v>
      </c>
      <c r="C244" s="212">
        <v>52.0</v>
      </c>
      <c r="D244" s="83"/>
      <c r="E244" s="141" t="s">
        <v>2490</v>
      </c>
      <c r="F244" s="83"/>
      <c r="G244" s="83">
        <v>2052000.0</v>
      </c>
    </row>
    <row r="245">
      <c r="A245" s="83">
        <v>189.0</v>
      </c>
      <c r="B245" s="83" t="s">
        <v>2491</v>
      </c>
      <c r="C245" s="212"/>
      <c r="D245" s="83"/>
      <c r="E245" s="141" t="s">
        <v>2492</v>
      </c>
      <c r="F245" s="83"/>
      <c r="G245" s="83">
        <v>6840000.0</v>
      </c>
    </row>
    <row r="246">
      <c r="A246" s="83">
        <v>190.0</v>
      </c>
      <c r="B246" s="83" t="s">
        <v>2493</v>
      </c>
      <c r="C246" s="212"/>
      <c r="D246" s="83"/>
      <c r="E246" s="141" t="s">
        <v>2494</v>
      </c>
      <c r="F246" s="83"/>
      <c r="G246" s="83">
        <v>1.71E8</v>
      </c>
    </row>
    <row r="247">
      <c r="A247" s="83">
        <v>191.0</v>
      </c>
      <c r="B247" s="83" t="s">
        <v>2495</v>
      </c>
      <c r="C247" s="212"/>
      <c r="D247" s="83"/>
      <c r="E247" s="141" t="s">
        <v>2496</v>
      </c>
      <c r="F247" s="83">
        <v>5.0E7</v>
      </c>
      <c r="G247" s="83">
        <v>1.368E7</v>
      </c>
    </row>
    <row r="248">
      <c r="A248" s="83">
        <v>192.0</v>
      </c>
      <c r="B248" s="83" t="s">
        <v>2497</v>
      </c>
      <c r="C248" s="212"/>
      <c r="D248" s="83"/>
      <c r="E248" s="141" t="s">
        <v>2498</v>
      </c>
      <c r="F248" s="83"/>
      <c r="G248" s="83">
        <v>8208000.0</v>
      </c>
    </row>
    <row r="249">
      <c r="A249" s="83">
        <v>193.0</v>
      </c>
      <c r="B249" s="83" t="s">
        <v>2499</v>
      </c>
      <c r="C249" s="212"/>
      <c r="D249" s="83"/>
      <c r="E249" s="141" t="s">
        <v>2500</v>
      </c>
      <c r="F249" s="83"/>
      <c r="G249" s="83">
        <v>3420000.0</v>
      </c>
    </row>
    <row r="250" ht="30.0" customHeight="1">
      <c r="A250" s="83">
        <v>194.0</v>
      </c>
      <c r="B250" s="83" t="s">
        <v>2501</v>
      </c>
      <c r="C250" s="212"/>
      <c r="D250" s="83"/>
      <c r="E250" s="141" t="s">
        <v>2502</v>
      </c>
      <c r="F250" s="83"/>
      <c r="G250" s="83">
        <v>3420000.0</v>
      </c>
    </row>
    <row r="251" ht="30.0" customHeight="1">
      <c r="A251" s="83">
        <v>195.0</v>
      </c>
      <c r="B251" s="83" t="s">
        <v>2503</v>
      </c>
      <c r="C251" s="212"/>
      <c r="D251" s="83"/>
      <c r="E251" s="141" t="s">
        <v>2504</v>
      </c>
      <c r="F251" s="83"/>
      <c r="G251" s="83">
        <v>3420000.0</v>
      </c>
    </row>
    <row r="252" ht="30.0" customHeight="1">
      <c r="A252" s="83">
        <v>196.0</v>
      </c>
      <c r="B252" s="83" t="s">
        <v>2505</v>
      </c>
      <c r="C252" s="212"/>
      <c r="D252" s="83"/>
      <c r="E252" s="141" t="s">
        <v>2507</v>
      </c>
      <c r="F252" s="83"/>
      <c r="G252" s="83">
        <v>3420000.0</v>
      </c>
    </row>
    <row r="253" ht="30.0" customHeight="1">
      <c r="A253" s="83">
        <v>197.0</v>
      </c>
      <c r="B253" s="83" t="s">
        <v>2508</v>
      </c>
      <c r="C253" s="212"/>
      <c r="D253" s="83"/>
      <c r="E253" s="141" t="s">
        <v>2509</v>
      </c>
      <c r="F253" s="83"/>
      <c r="G253" s="83">
        <v>6840000.0</v>
      </c>
    </row>
    <row r="254" ht="30.0" customHeight="1">
      <c r="A254" s="83">
        <v>198.0</v>
      </c>
      <c r="B254" s="83" t="s">
        <v>2510</v>
      </c>
      <c r="C254" s="212"/>
      <c r="D254" s="83"/>
      <c r="E254" s="141" t="s">
        <v>2511</v>
      </c>
      <c r="F254" s="83"/>
      <c r="G254" s="83">
        <v>3420000.0</v>
      </c>
    </row>
    <row r="255">
      <c r="A255" s="83">
        <v>199.0</v>
      </c>
      <c r="B255" s="83" t="s">
        <v>2512</v>
      </c>
      <c r="C255" s="212">
        <v>37.0</v>
      </c>
      <c r="D255" s="83"/>
      <c r="E255" s="141" t="s">
        <v>2513</v>
      </c>
      <c r="F255" s="83"/>
      <c r="G255" s="83">
        <v>2052000.0</v>
      </c>
    </row>
    <row r="256">
      <c r="A256" s="83">
        <v>200.0</v>
      </c>
      <c r="B256" s="83" t="s">
        <v>2514</v>
      </c>
      <c r="C256" s="212">
        <v>71.0</v>
      </c>
      <c r="D256" s="83"/>
      <c r="E256" s="141" t="s">
        <v>2515</v>
      </c>
      <c r="F256" s="83">
        <v>5500000.0</v>
      </c>
      <c r="G256" s="83">
        <v>2052000.0</v>
      </c>
    </row>
    <row r="257" ht="30.0" customHeight="1">
      <c r="A257" s="83">
        <v>201.0</v>
      </c>
      <c r="B257" s="83" t="s">
        <v>2516</v>
      </c>
      <c r="C257" s="212"/>
      <c r="D257" s="83"/>
      <c r="E257" s="141" t="s">
        <v>2517</v>
      </c>
      <c r="F257" s="83"/>
      <c r="G257" s="83">
        <v>1520000.0</v>
      </c>
    </row>
    <row r="258" ht="30.0" customHeight="1">
      <c r="A258" s="83">
        <v>202.0</v>
      </c>
      <c r="B258" s="83" t="s">
        <v>2518</v>
      </c>
      <c r="C258" s="212"/>
      <c r="D258" s="83"/>
      <c r="E258" s="141" t="s">
        <v>2519</v>
      </c>
      <c r="F258" s="83"/>
      <c r="G258" s="83">
        <v>2280000.0</v>
      </c>
    </row>
    <row r="259" ht="30.0" customHeight="1">
      <c r="A259" s="83">
        <v>203.0</v>
      </c>
      <c r="B259" s="83" t="s">
        <v>2520</v>
      </c>
      <c r="C259" s="212"/>
      <c r="D259" s="83"/>
      <c r="E259" s="141" t="s">
        <v>2521</v>
      </c>
      <c r="F259" s="83"/>
      <c r="G259" s="83">
        <v>1520000.0</v>
      </c>
    </row>
    <row r="260" ht="30.0" customHeight="1">
      <c r="A260" s="83">
        <v>204.0</v>
      </c>
      <c r="B260" s="83" t="s">
        <v>2522</v>
      </c>
      <c r="C260" s="212"/>
      <c r="D260" s="83"/>
      <c r="E260" s="141" t="s">
        <v>2523</v>
      </c>
      <c r="F260" s="83"/>
      <c r="G260" s="83">
        <v>1900000.0</v>
      </c>
    </row>
    <row r="261" ht="30.0" customHeight="1">
      <c r="A261" s="83">
        <v>205.0</v>
      </c>
      <c r="B261" s="83" t="s">
        <v>2524</v>
      </c>
      <c r="C261" s="212"/>
      <c r="D261" s="83"/>
      <c r="E261" s="141" t="s">
        <v>2525</v>
      </c>
      <c r="F261" s="83"/>
      <c r="G261" s="83">
        <v>1520000.0</v>
      </c>
    </row>
    <row r="262" ht="30.0" customHeight="1">
      <c r="A262" s="83">
        <v>206.0</v>
      </c>
      <c r="B262" s="83" t="s">
        <v>2526</v>
      </c>
      <c r="C262" s="212"/>
      <c r="D262" s="83"/>
      <c r="E262" s="141" t="s">
        <v>2527</v>
      </c>
      <c r="F262" s="83"/>
      <c r="G262" s="83">
        <v>1520000.0</v>
      </c>
    </row>
    <row r="263" ht="30.0" customHeight="1">
      <c r="A263" s="83">
        <v>207.0</v>
      </c>
      <c r="B263" s="83" t="s">
        <v>2528</v>
      </c>
      <c r="C263" s="212"/>
      <c r="D263" s="83"/>
      <c r="E263" s="141" t="s">
        <v>2530</v>
      </c>
      <c r="F263" s="83"/>
      <c r="G263" s="83">
        <v>1900000.0</v>
      </c>
    </row>
    <row r="264">
      <c r="A264" s="83">
        <v>208.0</v>
      </c>
      <c r="B264" s="83" t="s">
        <v>2531</v>
      </c>
      <c r="C264" s="212"/>
      <c r="D264" s="83"/>
      <c r="E264" s="141" t="s">
        <v>2532</v>
      </c>
      <c r="F264" s="83"/>
      <c r="G264" s="83">
        <v>1140000.0</v>
      </c>
    </row>
    <row r="265" ht="30.0" customHeight="1">
      <c r="A265" s="83">
        <v>209.0</v>
      </c>
      <c r="B265" s="83" t="s">
        <v>2533</v>
      </c>
      <c r="C265" s="212"/>
      <c r="D265" s="83"/>
      <c r="E265" s="141" t="s">
        <v>2534</v>
      </c>
      <c r="F265" s="83"/>
      <c r="G265" s="83">
        <v>1900000.0</v>
      </c>
    </row>
    <row r="266">
      <c r="A266" s="83">
        <v>210.0</v>
      </c>
      <c r="B266" s="83" t="s">
        <v>2535</v>
      </c>
      <c r="C266" s="212"/>
      <c r="D266" s="83"/>
      <c r="E266" s="141" t="s">
        <v>2536</v>
      </c>
      <c r="F266" s="83"/>
      <c r="G266" s="83">
        <v>3800000.0</v>
      </c>
    </row>
    <row r="267" ht="30.0" customHeight="1">
      <c r="A267" s="83">
        <v>211.0</v>
      </c>
      <c r="B267" s="83" t="s">
        <v>2537</v>
      </c>
      <c r="C267" s="212"/>
      <c r="D267" s="83"/>
      <c r="E267" s="141" t="s">
        <v>2538</v>
      </c>
      <c r="F267" s="83"/>
      <c r="G267" s="83">
        <v>3800000.0</v>
      </c>
    </row>
    <row r="268">
      <c r="A268" s="83">
        <v>212.0</v>
      </c>
      <c r="B268" s="83" t="s">
        <v>2540</v>
      </c>
      <c r="C268" s="212"/>
      <c r="D268" s="83"/>
      <c r="E268" s="141" t="s">
        <v>2541</v>
      </c>
      <c r="F268" s="83"/>
      <c r="G268" s="83">
        <v>3800000.0</v>
      </c>
    </row>
    <row r="269">
      <c r="A269" s="83">
        <v>213.0</v>
      </c>
      <c r="B269" s="83" t="s">
        <v>2542</v>
      </c>
      <c r="C269" s="212"/>
      <c r="D269" s="83"/>
      <c r="E269" s="141" t="s">
        <v>2544</v>
      </c>
      <c r="F269" s="83"/>
      <c r="G269" s="83">
        <v>1520000.0</v>
      </c>
    </row>
    <row r="270">
      <c r="A270" s="83">
        <v>214.0</v>
      </c>
      <c r="B270" s="83" t="s">
        <v>2546</v>
      </c>
      <c r="C270" s="212"/>
      <c r="D270" s="83"/>
      <c r="E270" s="141" t="s">
        <v>2547</v>
      </c>
      <c r="F270" s="83"/>
      <c r="G270" s="83">
        <v>760000.0</v>
      </c>
    </row>
    <row r="271">
      <c r="A271" s="83">
        <v>215.0</v>
      </c>
      <c r="B271" s="83" t="s">
        <v>2548</v>
      </c>
      <c r="C271" s="212">
        <v>57.0</v>
      </c>
      <c r="D271" s="83"/>
      <c r="E271" s="141" t="s">
        <v>2549</v>
      </c>
      <c r="F271" s="83"/>
      <c r="G271" s="83">
        <v>3800000.0</v>
      </c>
    </row>
    <row r="272">
      <c r="A272" s="83">
        <v>216.0</v>
      </c>
      <c r="B272" s="83" t="s">
        <v>2550</v>
      </c>
      <c r="C272" s="212">
        <v>18.0</v>
      </c>
      <c r="D272" s="83"/>
      <c r="E272" s="141" t="s">
        <v>2551</v>
      </c>
      <c r="F272" s="83"/>
      <c r="G272" s="83">
        <v>3800000.0</v>
      </c>
    </row>
    <row r="273">
      <c r="A273" s="83">
        <v>217.0</v>
      </c>
      <c r="B273" s="83" t="s">
        <v>2552</v>
      </c>
      <c r="C273" s="212">
        <v>62.0</v>
      </c>
      <c r="D273" s="83"/>
      <c r="E273" s="141" t="s">
        <v>2553</v>
      </c>
      <c r="F273" s="83"/>
      <c r="G273" s="83">
        <v>2280000.0</v>
      </c>
    </row>
    <row r="274">
      <c r="A274" s="83">
        <v>218.0</v>
      </c>
      <c r="B274" s="83" t="s">
        <v>2554</v>
      </c>
      <c r="C274" s="212">
        <v>62.0</v>
      </c>
      <c r="D274" s="83"/>
      <c r="E274" s="141" t="s">
        <v>2555</v>
      </c>
      <c r="F274" s="83"/>
      <c r="G274" s="83">
        <v>2280000.0</v>
      </c>
    </row>
    <row r="275">
      <c r="A275" s="83">
        <v>219.0</v>
      </c>
      <c r="B275" s="83" t="s">
        <v>2556</v>
      </c>
      <c r="C275" s="212">
        <v>46.0</v>
      </c>
      <c r="D275" s="83"/>
      <c r="E275" s="141" t="s">
        <v>2558</v>
      </c>
      <c r="F275" s="83"/>
      <c r="G275" s="83">
        <v>2280000.0</v>
      </c>
    </row>
    <row r="276" ht="30.0" customHeight="1">
      <c r="A276" s="83">
        <v>220.0</v>
      </c>
      <c r="B276" s="83" t="s">
        <v>2559</v>
      </c>
      <c r="C276" s="212">
        <v>62.0</v>
      </c>
      <c r="D276" s="83"/>
      <c r="E276" s="141" t="s">
        <v>2560</v>
      </c>
      <c r="F276" s="83"/>
      <c r="G276" s="83">
        <v>2280000.0</v>
      </c>
    </row>
    <row r="277">
      <c r="A277" s="83">
        <v>221.0</v>
      </c>
      <c r="B277" s="83" t="s">
        <v>2561</v>
      </c>
      <c r="C277" s="212">
        <v>45.0</v>
      </c>
      <c r="D277" s="83"/>
      <c r="E277" s="141" t="s">
        <v>2562</v>
      </c>
      <c r="F277" s="83"/>
      <c r="G277" s="83">
        <v>2280000.0</v>
      </c>
    </row>
    <row r="278">
      <c r="A278" s="83">
        <v>222.0</v>
      </c>
      <c r="B278" s="83" t="s">
        <v>2563</v>
      </c>
      <c r="C278" s="212">
        <v>76.0</v>
      </c>
      <c r="D278" s="83"/>
      <c r="E278" s="141" t="s">
        <v>2565</v>
      </c>
      <c r="F278" s="83"/>
      <c r="G278" s="83">
        <v>2280000.0</v>
      </c>
    </row>
    <row r="279">
      <c r="A279" s="83">
        <v>223.0</v>
      </c>
      <c r="B279" s="83" t="s">
        <v>2566</v>
      </c>
      <c r="C279" s="212">
        <v>44.0</v>
      </c>
      <c r="D279" s="83"/>
      <c r="E279" s="141" t="s">
        <v>2567</v>
      </c>
      <c r="F279" s="83"/>
      <c r="G279" s="83">
        <v>1520000.0</v>
      </c>
    </row>
    <row r="280">
      <c r="A280" s="83">
        <v>224.0</v>
      </c>
      <c r="B280" s="83" t="s">
        <v>2569</v>
      </c>
      <c r="C280" s="212"/>
      <c r="D280" s="83"/>
      <c r="E280" s="141" t="s">
        <v>2571</v>
      </c>
      <c r="F280" s="83"/>
      <c r="G280" s="83">
        <v>3116000.0</v>
      </c>
    </row>
    <row r="281" ht="30.0" customHeight="1">
      <c r="A281" s="83">
        <v>225.0</v>
      </c>
      <c r="B281" s="83" t="s">
        <v>2572</v>
      </c>
      <c r="C281" s="212"/>
      <c r="D281" s="83"/>
      <c r="E281" s="141" t="s">
        <v>2575</v>
      </c>
      <c r="F281" s="83"/>
      <c r="G281" s="83">
        <v>3116000.0</v>
      </c>
    </row>
    <row r="282">
      <c r="A282" s="83">
        <v>226.0</v>
      </c>
      <c r="B282" s="83" t="s">
        <v>2579</v>
      </c>
      <c r="C282" s="212"/>
      <c r="D282" s="83"/>
      <c r="E282" s="141" t="s">
        <v>2583</v>
      </c>
      <c r="F282" s="83"/>
      <c r="G282" s="83">
        <v>2660000.0</v>
      </c>
    </row>
    <row r="283">
      <c r="A283" s="83">
        <v>227.0</v>
      </c>
      <c r="B283" s="83" t="s">
        <v>2585</v>
      </c>
      <c r="C283" s="212"/>
      <c r="D283" s="83"/>
      <c r="E283" s="141" t="s">
        <v>2587</v>
      </c>
      <c r="F283" s="83"/>
      <c r="G283" s="83">
        <v>2660000.0</v>
      </c>
    </row>
    <row r="284" ht="15.75" customHeight="1">
      <c r="A284" s="154">
        <v>228.0</v>
      </c>
      <c r="B284" s="154" t="s">
        <v>2588</v>
      </c>
      <c r="C284" s="247"/>
      <c r="D284" s="154"/>
      <c r="E284" s="155" t="s">
        <v>2589</v>
      </c>
      <c r="F284" s="154"/>
      <c r="G284" s="154">
        <v>2660000.0</v>
      </c>
    </row>
    <row r="285" ht="30.75" customHeight="1">
      <c r="A285" s="83">
        <v>229.0</v>
      </c>
      <c r="B285" s="83" t="s">
        <v>2592</v>
      </c>
      <c r="C285" s="212"/>
      <c r="D285" s="83"/>
      <c r="E285" s="141" t="s">
        <v>2593</v>
      </c>
      <c r="F285" s="83"/>
      <c r="G285" s="83">
        <v>3116000.0</v>
      </c>
    </row>
    <row r="286">
      <c r="A286" s="83">
        <v>230.0</v>
      </c>
      <c r="B286" s="83" t="s">
        <v>2594</v>
      </c>
      <c r="C286" s="212"/>
      <c r="D286" s="83"/>
      <c r="E286" s="141" t="s">
        <v>2597</v>
      </c>
      <c r="F286" s="83"/>
      <c r="G286" s="83">
        <v>3116000.0</v>
      </c>
    </row>
    <row r="287">
      <c r="A287" s="83">
        <v>231.0</v>
      </c>
      <c r="B287" s="83" t="s">
        <v>2598</v>
      </c>
      <c r="C287" s="212">
        <v>70.0</v>
      </c>
      <c r="D287" s="83"/>
      <c r="E287" s="141" t="s">
        <v>2599</v>
      </c>
      <c r="F287" s="83"/>
      <c r="G287" s="83">
        <v>4000000.0</v>
      </c>
    </row>
    <row r="288">
      <c r="A288" s="83">
        <v>232.0</v>
      </c>
      <c r="B288" s="83" t="s">
        <v>2602</v>
      </c>
      <c r="C288" s="212">
        <v>64.0</v>
      </c>
      <c r="D288" s="83"/>
      <c r="E288" s="141" t="s">
        <v>2603</v>
      </c>
      <c r="F288" s="83"/>
      <c r="G288" s="83">
        <v>400000.0</v>
      </c>
    </row>
    <row r="289">
      <c r="A289" s="83">
        <v>233.0</v>
      </c>
      <c r="B289" s="83" t="s">
        <v>2605</v>
      </c>
      <c r="C289" s="212">
        <v>64.0</v>
      </c>
      <c r="D289" s="83"/>
      <c r="E289" s="141" t="s">
        <v>2607</v>
      </c>
      <c r="F289" s="83"/>
      <c r="G289" s="83">
        <v>400000.0</v>
      </c>
    </row>
    <row r="290">
      <c r="A290" s="83">
        <v>234.0</v>
      </c>
      <c r="B290" s="83" t="s">
        <v>2608</v>
      </c>
      <c r="C290" s="212">
        <v>21.0</v>
      </c>
      <c r="D290" s="83"/>
      <c r="E290" s="141" t="s">
        <v>2609</v>
      </c>
      <c r="F290" s="83"/>
      <c r="G290" s="83">
        <v>800000.0</v>
      </c>
    </row>
    <row r="291">
      <c r="A291" s="83">
        <v>235.0</v>
      </c>
      <c r="B291" s="83" t="s">
        <v>2612</v>
      </c>
      <c r="C291" s="212">
        <v>39.0</v>
      </c>
      <c r="D291" s="83"/>
      <c r="E291" s="141" t="s">
        <v>2613</v>
      </c>
      <c r="F291" s="83"/>
      <c r="G291" s="83">
        <v>1600000.0</v>
      </c>
    </row>
    <row r="292">
      <c r="A292" s="83">
        <v>236.0</v>
      </c>
      <c r="B292" s="83" t="s">
        <v>2614</v>
      </c>
      <c r="C292" s="212">
        <v>47.0</v>
      </c>
      <c r="D292" s="83"/>
      <c r="E292" s="141" t="s">
        <v>2616</v>
      </c>
      <c r="F292" s="83"/>
      <c r="G292" s="83">
        <v>800000.0</v>
      </c>
    </row>
    <row r="293">
      <c r="A293" s="83">
        <v>237.0</v>
      </c>
      <c r="B293" s="83" t="s">
        <v>2618</v>
      </c>
      <c r="C293" s="212">
        <v>61.0</v>
      </c>
      <c r="D293" s="83"/>
      <c r="E293" s="141" t="s">
        <v>2619</v>
      </c>
      <c r="F293" s="83"/>
      <c r="G293" s="83">
        <v>1200000.0</v>
      </c>
    </row>
    <row r="294" ht="30.0" customHeight="1">
      <c r="A294" s="83">
        <v>238.0</v>
      </c>
      <c r="B294" s="83" t="s">
        <v>2622</v>
      </c>
      <c r="C294" s="212">
        <v>39.0</v>
      </c>
      <c r="D294" s="83"/>
      <c r="E294" s="141" t="s">
        <v>2624</v>
      </c>
      <c r="F294" s="83"/>
      <c r="G294" s="83">
        <v>1200000.0</v>
      </c>
    </row>
    <row r="295">
      <c r="A295" s="83">
        <v>239.0</v>
      </c>
      <c r="B295" s="83" t="s">
        <v>2628</v>
      </c>
      <c r="C295" s="212">
        <v>20.0</v>
      </c>
      <c r="D295" s="83"/>
      <c r="E295" s="141" t="s">
        <v>2630</v>
      </c>
      <c r="F295" s="83"/>
      <c r="G295" s="83">
        <v>1.6E7</v>
      </c>
    </row>
    <row r="296">
      <c r="A296" s="83">
        <v>240.0</v>
      </c>
      <c r="B296" s="83" t="s">
        <v>2632</v>
      </c>
      <c r="C296" s="212">
        <v>70.0</v>
      </c>
      <c r="D296" s="83"/>
      <c r="E296" s="141" t="s">
        <v>2634</v>
      </c>
      <c r="F296" s="83"/>
      <c r="G296" s="83">
        <v>8000000.0</v>
      </c>
    </row>
    <row r="297">
      <c r="A297" s="83"/>
      <c r="B297" s="83"/>
      <c r="C297" s="212"/>
      <c r="D297" s="83"/>
      <c r="E297" s="141"/>
      <c r="F297" s="83"/>
      <c r="G297" s="83"/>
    </row>
    <row r="298">
      <c r="A298" s="83"/>
      <c r="B298" s="83"/>
      <c r="C298" s="212"/>
      <c r="D298" s="83"/>
      <c r="E298" s="141" t="s">
        <v>2636</v>
      </c>
      <c r="F298" s="83">
        <v>5.3993E9</v>
      </c>
      <c r="G298" s="83">
        <v>1.1838616E9</v>
      </c>
    </row>
    <row r="299">
      <c r="A299" s="83"/>
      <c r="B299" s="83"/>
      <c r="C299" s="212"/>
      <c r="D299" s="83"/>
      <c r="E299" s="141"/>
      <c r="F299" s="83"/>
      <c r="G299" s="83"/>
    </row>
    <row r="300">
      <c r="A300" s="83"/>
      <c r="B300" s="83"/>
      <c r="C300" s="212"/>
      <c r="D300" s="83"/>
      <c r="E300" s="141"/>
      <c r="F300" s="83"/>
      <c r="G300" s="83"/>
    </row>
    <row r="301">
      <c r="A301" s="83"/>
      <c r="B301" s="83"/>
      <c r="C301" s="212"/>
      <c r="D301" s="83"/>
      <c r="E301" s="141" t="s">
        <v>2639</v>
      </c>
      <c r="F301" s="83"/>
      <c r="G301" s="83"/>
    </row>
    <row r="302">
      <c r="A302" s="83"/>
      <c r="B302" s="83" t="s">
        <v>2640</v>
      </c>
      <c r="C302" s="212"/>
      <c r="D302" s="83"/>
      <c r="E302" s="141" t="s">
        <v>2642</v>
      </c>
      <c r="F302" s="83"/>
      <c r="G302" s="83"/>
    </row>
    <row r="303">
      <c r="A303" s="83">
        <v>1.0</v>
      </c>
      <c r="B303" s="83" t="s">
        <v>2643</v>
      </c>
      <c r="C303" s="212"/>
      <c r="D303" s="83"/>
      <c r="E303" s="141" t="s">
        <v>2644</v>
      </c>
      <c r="F303" s="83"/>
      <c r="G303" s="83">
        <v>7200000.0</v>
      </c>
    </row>
    <row r="304">
      <c r="A304" s="83">
        <v>2.0</v>
      </c>
      <c r="B304" s="83" t="s">
        <v>2646</v>
      </c>
      <c r="C304" s="212">
        <v>3.0</v>
      </c>
      <c r="D304" s="83"/>
      <c r="E304" s="141" t="s">
        <v>2647</v>
      </c>
      <c r="F304" s="83"/>
      <c r="G304" s="83">
        <v>3600000.0</v>
      </c>
    </row>
    <row r="305">
      <c r="A305" s="83">
        <v>3.0</v>
      </c>
      <c r="B305" s="83" t="s">
        <v>2648</v>
      </c>
      <c r="C305" s="212">
        <v>3.0</v>
      </c>
      <c r="D305" s="83"/>
      <c r="E305" s="141" t="s">
        <v>2650</v>
      </c>
      <c r="F305" s="83"/>
      <c r="G305" s="83">
        <v>3600000.0</v>
      </c>
    </row>
    <row r="306">
      <c r="A306" s="83">
        <v>4.0</v>
      </c>
      <c r="B306" s="83" t="s">
        <v>2651</v>
      </c>
      <c r="C306" s="212">
        <v>3.0</v>
      </c>
      <c r="D306" s="83"/>
      <c r="E306" s="141" t="s">
        <v>2652</v>
      </c>
      <c r="F306" s="83"/>
      <c r="G306" s="83">
        <v>3600000.0</v>
      </c>
    </row>
    <row r="307">
      <c r="A307" s="83">
        <v>5.0</v>
      </c>
      <c r="B307" s="83" t="s">
        <v>2654</v>
      </c>
      <c r="C307" s="212">
        <v>3.0</v>
      </c>
      <c r="D307" s="83"/>
      <c r="E307" s="141" t="s">
        <v>2655</v>
      </c>
      <c r="F307" s="83"/>
      <c r="G307" s="83">
        <v>2000000.0</v>
      </c>
    </row>
    <row r="308">
      <c r="A308" s="83">
        <v>6.0</v>
      </c>
      <c r="B308" s="83" t="s">
        <v>2657</v>
      </c>
      <c r="C308" s="212">
        <v>3.0</v>
      </c>
      <c r="D308" s="83"/>
      <c r="E308" s="141" t="s">
        <v>2659</v>
      </c>
      <c r="F308" s="83"/>
      <c r="G308" s="83">
        <v>1440000.0</v>
      </c>
    </row>
    <row r="309">
      <c r="A309" s="83">
        <v>7.0</v>
      </c>
      <c r="B309" s="83" t="s">
        <v>2660</v>
      </c>
      <c r="C309" s="212">
        <v>3.0</v>
      </c>
      <c r="D309" s="83"/>
      <c r="E309" s="141" t="s">
        <v>2661</v>
      </c>
      <c r="F309" s="83"/>
      <c r="G309" s="83">
        <v>1800000.0</v>
      </c>
    </row>
    <row r="310" ht="30.0" customHeight="1">
      <c r="A310" s="83">
        <v>8.0</v>
      </c>
      <c r="B310" s="83" t="s">
        <v>2662</v>
      </c>
      <c r="C310" s="212">
        <v>22.0</v>
      </c>
      <c r="D310" s="83"/>
      <c r="E310" s="141" t="s">
        <v>2663</v>
      </c>
      <c r="F310" s="83"/>
      <c r="G310" s="83">
        <v>2880000.0</v>
      </c>
    </row>
    <row r="311">
      <c r="A311" s="83">
        <v>9.0</v>
      </c>
      <c r="B311" s="83" t="s">
        <v>2664</v>
      </c>
      <c r="C311" s="212">
        <v>21.0</v>
      </c>
      <c r="D311" s="83"/>
      <c r="E311" s="141" t="s">
        <v>2665</v>
      </c>
      <c r="F311" s="83"/>
      <c r="G311" s="83">
        <v>2880000.0</v>
      </c>
    </row>
    <row r="312">
      <c r="A312" s="83">
        <v>10.0</v>
      </c>
      <c r="B312" s="83" t="s">
        <v>2666</v>
      </c>
      <c r="C312" s="212">
        <v>21.0</v>
      </c>
      <c r="D312" s="83"/>
      <c r="E312" s="141" t="s">
        <v>2668</v>
      </c>
      <c r="F312" s="83"/>
      <c r="G312" s="83">
        <v>4320000.0</v>
      </c>
    </row>
    <row r="313">
      <c r="A313" s="83"/>
      <c r="B313" s="83"/>
      <c r="C313" s="212"/>
      <c r="D313" s="83"/>
      <c r="E313" s="141"/>
      <c r="F313" s="83"/>
      <c r="G313" s="83"/>
    </row>
    <row r="314">
      <c r="A314" s="83"/>
      <c r="B314" s="83"/>
      <c r="C314" s="212"/>
      <c r="D314" s="83"/>
      <c r="E314" s="141" t="s">
        <v>2670</v>
      </c>
      <c r="F314" s="83">
        <v>0.0</v>
      </c>
      <c r="G314" s="83">
        <v>3.332E7</v>
      </c>
    </row>
    <row r="315">
      <c r="A315" s="83"/>
      <c r="B315" s="83"/>
      <c r="C315" s="212"/>
      <c r="D315" s="83"/>
      <c r="E315" s="141"/>
      <c r="F315" s="83"/>
      <c r="G315" s="83"/>
    </row>
    <row r="316">
      <c r="A316" s="83"/>
      <c r="B316" s="83"/>
      <c r="C316" s="212"/>
      <c r="D316" s="83"/>
      <c r="E316" s="141"/>
      <c r="F316" s="83"/>
      <c r="G316" s="83"/>
    </row>
    <row r="317">
      <c r="A317" s="83"/>
      <c r="B317" s="83"/>
      <c r="C317" s="212"/>
      <c r="D317" s="83"/>
      <c r="E317" s="141" t="s">
        <v>2671</v>
      </c>
      <c r="F317" s="83"/>
      <c r="G317" s="83"/>
    </row>
    <row r="318">
      <c r="A318" s="83"/>
      <c r="B318" s="83" t="s">
        <v>2672</v>
      </c>
      <c r="C318" s="212"/>
      <c r="D318" s="83"/>
      <c r="E318" s="141" t="s">
        <v>2642</v>
      </c>
      <c r="F318" s="83"/>
      <c r="G318" s="83"/>
    </row>
    <row r="319">
      <c r="A319" s="83">
        <v>1.0</v>
      </c>
      <c r="B319" s="83" t="s">
        <v>2674</v>
      </c>
      <c r="C319" s="212" t="s">
        <v>2676</v>
      </c>
      <c r="D319" s="83"/>
      <c r="E319" s="141" t="s">
        <v>2677</v>
      </c>
      <c r="F319" s="83"/>
      <c r="G319" s="83">
        <v>1000000.0</v>
      </c>
    </row>
    <row r="320">
      <c r="A320" s="83">
        <v>2.0</v>
      </c>
      <c r="B320" s="83" t="s">
        <v>2678</v>
      </c>
      <c r="C320" s="212" t="s">
        <v>2676</v>
      </c>
      <c r="D320" s="83"/>
      <c r="E320" s="141" t="s">
        <v>2679</v>
      </c>
      <c r="F320" s="83"/>
      <c r="G320" s="83">
        <v>2000000.0</v>
      </c>
    </row>
    <row r="321">
      <c r="A321" s="83">
        <v>3.0</v>
      </c>
      <c r="B321" s="83" t="s">
        <v>2680</v>
      </c>
      <c r="C321" s="212" t="s">
        <v>2681</v>
      </c>
      <c r="D321" s="83"/>
      <c r="E321" s="141" t="s">
        <v>2682</v>
      </c>
      <c r="F321" s="83"/>
      <c r="G321" s="83">
        <v>1000000.0</v>
      </c>
    </row>
    <row r="322">
      <c r="A322" s="83">
        <v>4.0</v>
      </c>
      <c r="B322" s="83" t="s">
        <v>2684</v>
      </c>
      <c r="C322" s="212" t="s">
        <v>2681</v>
      </c>
      <c r="D322" s="83"/>
      <c r="E322" s="141" t="s">
        <v>2685</v>
      </c>
      <c r="F322" s="83"/>
      <c r="G322" s="83">
        <v>1000000.0</v>
      </c>
    </row>
    <row r="323">
      <c r="A323" s="83">
        <v>5.0</v>
      </c>
      <c r="B323" s="83" t="s">
        <v>2687</v>
      </c>
      <c r="C323" s="212" t="s">
        <v>2688</v>
      </c>
      <c r="D323" s="83"/>
      <c r="E323" s="141" t="s">
        <v>2689</v>
      </c>
      <c r="F323" s="83"/>
      <c r="G323" s="83">
        <v>1000000.0</v>
      </c>
    </row>
    <row r="324">
      <c r="A324" s="83">
        <v>6.0</v>
      </c>
      <c r="B324" s="83" t="s">
        <v>2690</v>
      </c>
      <c r="C324" s="212" t="s">
        <v>2691</v>
      </c>
      <c r="D324" s="83"/>
      <c r="E324" s="141" t="s">
        <v>2692</v>
      </c>
      <c r="F324" s="83"/>
      <c r="G324" s="83">
        <v>500000.0</v>
      </c>
    </row>
    <row r="325" ht="30.0" customHeight="1">
      <c r="A325" s="83">
        <v>7.0</v>
      </c>
      <c r="B325" s="83" t="s">
        <v>2693</v>
      </c>
      <c r="C325" s="212" t="s">
        <v>2691</v>
      </c>
      <c r="D325" s="83"/>
      <c r="E325" s="141" t="s">
        <v>2694</v>
      </c>
      <c r="F325" s="83"/>
      <c r="G325" s="83">
        <v>500000.0</v>
      </c>
    </row>
    <row r="326" ht="30.0" customHeight="1">
      <c r="A326" s="83">
        <v>8.0</v>
      </c>
      <c r="B326" s="83" t="s">
        <v>2696</v>
      </c>
      <c r="C326" s="212" t="s">
        <v>2697</v>
      </c>
      <c r="D326" s="83"/>
      <c r="E326" s="141" t="s">
        <v>2699</v>
      </c>
      <c r="F326" s="83"/>
      <c r="G326" s="83">
        <v>2500000.0</v>
      </c>
    </row>
    <row r="327">
      <c r="A327" s="83">
        <v>9.0</v>
      </c>
      <c r="B327" s="83" t="s">
        <v>2700</v>
      </c>
      <c r="C327" s="212" t="s">
        <v>2701</v>
      </c>
      <c r="D327" s="83"/>
      <c r="E327" s="141" t="s">
        <v>2704</v>
      </c>
      <c r="F327" s="83"/>
      <c r="G327" s="83">
        <v>1000000.0</v>
      </c>
    </row>
    <row r="328">
      <c r="A328" s="83">
        <v>10.0</v>
      </c>
      <c r="B328" s="83" t="s">
        <v>2707</v>
      </c>
      <c r="C328" s="212" t="s">
        <v>2708</v>
      </c>
      <c r="D328" s="83"/>
      <c r="E328" s="141" t="s">
        <v>2711</v>
      </c>
      <c r="F328" s="83"/>
      <c r="G328" s="83">
        <v>1000000.0</v>
      </c>
    </row>
    <row r="329">
      <c r="A329" s="83">
        <v>11.0</v>
      </c>
      <c r="B329" s="83" t="s">
        <v>2714</v>
      </c>
      <c r="C329" s="212" t="s">
        <v>2708</v>
      </c>
      <c r="D329" s="83"/>
      <c r="E329" s="141" t="s">
        <v>2716</v>
      </c>
      <c r="F329" s="83"/>
      <c r="G329" s="83">
        <v>1000000.0</v>
      </c>
    </row>
    <row r="330" ht="30.0" customHeight="1">
      <c r="A330" s="83">
        <v>12.0</v>
      </c>
      <c r="B330" s="83" t="s">
        <v>2717</v>
      </c>
      <c r="C330" s="212" t="s">
        <v>2718</v>
      </c>
      <c r="D330" s="83"/>
      <c r="E330" s="141" t="s">
        <v>2719</v>
      </c>
      <c r="F330" s="83"/>
      <c r="G330" s="83">
        <v>3000000.0</v>
      </c>
    </row>
    <row r="331" ht="30.0" customHeight="1">
      <c r="A331" s="83">
        <v>13.0</v>
      </c>
      <c r="B331" s="83" t="s">
        <v>2720</v>
      </c>
      <c r="C331" s="212">
        <v>9.0</v>
      </c>
      <c r="D331" s="83"/>
      <c r="E331" s="141" t="s">
        <v>2721</v>
      </c>
      <c r="F331" s="83"/>
      <c r="G331" s="83">
        <v>5000000.0</v>
      </c>
    </row>
    <row r="332" ht="30.0" customHeight="1">
      <c r="A332" s="83">
        <v>14.0</v>
      </c>
      <c r="B332" s="83" t="s">
        <v>2722</v>
      </c>
      <c r="C332" s="212" t="s">
        <v>2723</v>
      </c>
      <c r="D332" s="83"/>
      <c r="E332" s="141" t="s">
        <v>2725</v>
      </c>
      <c r="F332" s="83"/>
      <c r="G332" s="83">
        <v>1000000.0</v>
      </c>
    </row>
    <row r="333" ht="15.75" customHeight="1">
      <c r="A333" s="154">
        <v>15.0</v>
      </c>
      <c r="B333" s="154" t="s">
        <v>2726</v>
      </c>
      <c r="C333" s="247" t="s">
        <v>2723</v>
      </c>
      <c r="D333" s="154"/>
      <c r="E333" s="155" t="s">
        <v>2727</v>
      </c>
      <c r="F333" s="154"/>
      <c r="G333" s="154">
        <v>1000000.0</v>
      </c>
    </row>
    <row r="334" ht="15.75" customHeight="1">
      <c r="A334" s="83">
        <v>16.0</v>
      </c>
      <c r="B334" s="83" t="s">
        <v>2728</v>
      </c>
      <c r="C334" s="212" t="s">
        <v>2723</v>
      </c>
      <c r="D334" s="83"/>
      <c r="E334" s="141" t="s">
        <v>2729</v>
      </c>
      <c r="F334" s="83"/>
      <c r="G334" s="83">
        <v>1000000.0</v>
      </c>
    </row>
    <row r="335">
      <c r="A335" s="83">
        <v>17.0</v>
      </c>
      <c r="B335" s="83" t="s">
        <v>2730</v>
      </c>
      <c r="C335" s="212" t="s">
        <v>2731</v>
      </c>
      <c r="D335" s="83"/>
      <c r="E335" s="141" t="s">
        <v>2732</v>
      </c>
      <c r="F335" s="83"/>
      <c r="G335" s="83">
        <v>2000000.0</v>
      </c>
    </row>
    <row r="336">
      <c r="A336" s="83">
        <v>18.0</v>
      </c>
      <c r="B336" s="83" t="s">
        <v>2734</v>
      </c>
      <c r="C336" s="212" t="s">
        <v>2735</v>
      </c>
      <c r="D336" s="83"/>
      <c r="E336" s="141" t="s">
        <v>2736</v>
      </c>
      <c r="F336" s="83"/>
      <c r="G336" s="83">
        <v>1000000.0</v>
      </c>
    </row>
    <row r="337">
      <c r="A337" s="83">
        <v>19.0</v>
      </c>
      <c r="B337" s="83" t="s">
        <v>2737</v>
      </c>
      <c r="C337" s="212" t="s">
        <v>2735</v>
      </c>
      <c r="D337" s="83"/>
      <c r="E337" s="141" t="s">
        <v>2738</v>
      </c>
      <c r="F337" s="83"/>
      <c r="G337" s="83">
        <v>1000000.0</v>
      </c>
    </row>
    <row r="338">
      <c r="A338" s="83">
        <v>20.0</v>
      </c>
      <c r="B338" s="83" t="s">
        <v>2739</v>
      </c>
      <c r="C338" s="212" t="s">
        <v>2740</v>
      </c>
      <c r="D338" s="83"/>
      <c r="E338" s="141" t="s">
        <v>2741</v>
      </c>
      <c r="F338" s="83"/>
      <c r="G338" s="83">
        <v>1000000.0</v>
      </c>
    </row>
    <row r="339">
      <c r="A339" s="83">
        <v>21.0</v>
      </c>
      <c r="B339" s="83" t="s">
        <v>2742</v>
      </c>
      <c r="C339" s="212" t="s">
        <v>2740</v>
      </c>
      <c r="D339" s="83"/>
      <c r="E339" s="141" t="s">
        <v>2743</v>
      </c>
      <c r="F339" s="83"/>
      <c r="G339" s="83">
        <v>1000000.0</v>
      </c>
    </row>
    <row r="340" ht="30.0" customHeight="1">
      <c r="A340" s="83">
        <v>22.0</v>
      </c>
      <c r="B340" s="83" t="s">
        <v>2744</v>
      </c>
      <c r="C340" s="212" t="s">
        <v>2745</v>
      </c>
      <c r="D340" s="83"/>
      <c r="E340" s="141" t="s">
        <v>2747</v>
      </c>
      <c r="F340" s="83"/>
      <c r="G340" s="83">
        <v>1000000.0</v>
      </c>
    </row>
    <row r="341">
      <c r="A341" s="83">
        <v>23.0</v>
      </c>
      <c r="B341" s="83" t="s">
        <v>2748</v>
      </c>
      <c r="C341" s="212" t="s">
        <v>2745</v>
      </c>
      <c r="D341" s="83"/>
      <c r="E341" s="141" t="s">
        <v>2749</v>
      </c>
      <c r="F341" s="83"/>
      <c r="G341" s="83">
        <v>1000000.0</v>
      </c>
    </row>
    <row r="342">
      <c r="A342" s="83">
        <v>24.0</v>
      </c>
      <c r="B342" s="83" t="s">
        <v>2751</v>
      </c>
      <c r="C342" s="212" t="s">
        <v>2745</v>
      </c>
      <c r="D342" s="83"/>
      <c r="E342" s="141" t="s">
        <v>2752</v>
      </c>
      <c r="F342" s="83"/>
      <c r="G342" s="83">
        <v>1000000.0</v>
      </c>
    </row>
    <row r="343">
      <c r="A343" s="83">
        <v>25.0</v>
      </c>
      <c r="B343" s="83" t="s">
        <v>2754</v>
      </c>
      <c r="C343" s="212" t="s">
        <v>2745</v>
      </c>
      <c r="D343" s="83"/>
      <c r="E343" s="141" t="s">
        <v>2756</v>
      </c>
      <c r="F343" s="83"/>
      <c r="G343" s="83">
        <v>1000000.0</v>
      </c>
    </row>
    <row r="344">
      <c r="A344" s="83">
        <v>26.0</v>
      </c>
      <c r="B344" s="83" t="s">
        <v>2758</v>
      </c>
      <c r="C344" s="212" t="s">
        <v>2760</v>
      </c>
      <c r="D344" s="83"/>
      <c r="E344" s="141" t="s">
        <v>2761</v>
      </c>
      <c r="F344" s="83"/>
      <c r="G344" s="83">
        <v>5000000.0</v>
      </c>
    </row>
    <row r="345">
      <c r="A345" s="83">
        <v>27.0</v>
      </c>
      <c r="B345" s="83" t="s">
        <v>2762</v>
      </c>
      <c r="C345" s="212" t="s">
        <v>2763</v>
      </c>
      <c r="D345" s="83"/>
      <c r="E345" s="141" t="s">
        <v>2765</v>
      </c>
      <c r="F345" s="83"/>
      <c r="G345" s="83">
        <v>1000000.0</v>
      </c>
    </row>
    <row r="346">
      <c r="A346" s="83">
        <v>28.0</v>
      </c>
      <c r="B346" s="83" t="s">
        <v>2766</v>
      </c>
      <c r="C346" s="212" t="s">
        <v>2763</v>
      </c>
      <c r="D346" s="83"/>
      <c r="E346" s="141" t="s">
        <v>2768</v>
      </c>
      <c r="F346" s="83"/>
      <c r="G346" s="83">
        <v>1000000.0</v>
      </c>
    </row>
    <row r="347">
      <c r="A347" s="83">
        <v>29.0</v>
      </c>
      <c r="B347" s="83" t="s">
        <v>2770</v>
      </c>
      <c r="C347" s="212" t="s">
        <v>2771</v>
      </c>
      <c r="D347" s="83"/>
      <c r="E347" s="141" t="s">
        <v>2773</v>
      </c>
      <c r="F347" s="83"/>
      <c r="G347" s="83">
        <v>1000000.0</v>
      </c>
    </row>
    <row r="348">
      <c r="A348" s="83">
        <v>30.0</v>
      </c>
      <c r="B348" s="83" t="s">
        <v>2775</v>
      </c>
      <c r="C348" s="212" t="s">
        <v>2771</v>
      </c>
      <c r="D348" s="83"/>
      <c r="E348" s="141" t="s">
        <v>2777</v>
      </c>
      <c r="F348" s="83"/>
      <c r="G348" s="83">
        <v>1000000.0</v>
      </c>
    </row>
    <row r="349">
      <c r="A349" s="83">
        <v>31.0</v>
      </c>
      <c r="B349" s="83" t="s">
        <v>2780</v>
      </c>
      <c r="C349" s="212" t="s">
        <v>2771</v>
      </c>
      <c r="D349" s="83"/>
      <c r="E349" s="141" t="s">
        <v>2782</v>
      </c>
      <c r="F349" s="83"/>
      <c r="G349" s="83">
        <v>500000.0</v>
      </c>
    </row>
    <row r="350">
      <c r="A350" s="83">
        <v>32.0</v>
      </c>
      <c r="B350" s="83" t="s">
        <v>2783</v>
      </c>
      <c r="C350" s="212" t="s">
        <v>2771</v>
      </c>
      <c r="D350" s="83"/>
      <c r="E350" s="141" t="s">
        <v>2784</v>
      </c>
      <c r="F350" s="83"/>
      <c r="G350" s="83">
        <v>1000000.0</v>
      </c>
    </row>
    <row r="351">
      <c r="A351" s="83">
        <v>33.0</v>
      </c>
      <c r="B351" s="83" t="s">
        <v>2785</v>
      </c>
      <c r="C351" s="212" t="s">
        <v>2787</v>
      </c>
      <c r="D351" s="83"/>
      <c r="E351" s="141" t="s">
        <v>2788</v>
      </c>
      <c r="F351" s="83"/>
      <c r="G351" s="83">
        <v>1000000.0</v>
      </c>
    </row>
    <row r="352">
      <c r="A352" s="83">
        <v>34.0</v>
      </c>
      <c r="B352" s="83" t="s">
        <v>2789</v>
      </c>
      <c r="C352" s="212" t="s">
        <v>2787</v>
      </c>
      <c r="D352" s="83"/>
      <c r="E352" s="141" t="s">
        <v>2790</v>
      </c>
      <c r="F352" s="83"/>
      <c r="G352" s="83">
        <v>1000000.0</v>
      </c>
    </row>
    <row r="353">
      <c r="A353" s="83">
        <v>35.0</v>
      </c>
      <c r="B353" s="83" t="s">
        <v>2791</v>
      </c>
      <c r="C353" s="212" t="s">
        <v>2787</v>
      </c>
      <c r="D353" s="83"/>
      <c r="E353" s="141" t="s">
        <v>2792</v>
      </c>
      <c r="F353" s="83"/>
      <c r="G353" s="83">
        <v>1000000.0</v>
      </c>
    </row>
    <row r="354" ht="30.0" customHeight="1">
      <c r="A354" s="83">
        <v>36.0</v>
      </c>
      <c r="B354" s="83" t="s">
        <v>2793</v>
      </c>
      <c r="C354" s="212" t="s">
        <v>2787</v>
      </c>
      <c r="D354" s="83"/>
      <c r="E354" s="141" t="s">
        <v>2794</v>
      </c>
      <c r="F354" s="83"/>
      <c r="G354" s="83">
        <v>1000000.0</v>
      </c>
    </row>
    <row r="355">
      <c r="A355" s="83">
        <v>37.0</v>
      </c>
      <c r="B355" s="83" t="s">
        <v>2795</v>
      </c>
      <c r="C355" s="212">
        <v>21.0</v>
      </c>
      <c r="D355" s="83"/>
      <c r="E355" s="141" t="s">
        <v>2796</v>
      </c>
      <c r="F355" s="83"/>
      <c r="G355" s="83">
        <v>5000000.0</v>
      </c>
    </row>
    <row r="356">
      <c r="A356" s="83">
        <v>38.0</v>
      </c>
      <c r="B356" s="83" t="s">
        <v>2797</v>
      </c>
      <c r="C356" s="212">
        <v>21.0</v>
      </c>
      <c r="D356" s="83"/>
      <c r="E356" s="141" t="s">
        <v>2798</v>
      </c>
      <c r="F356" s="83"/>
      <c r="G356" s="83">
        <v>5000000.0</v>
      </c>
    </row>
    <row r="357">
      <c r="A357" s="83">
        <v>39.0</v>
      </c>
      <c r="B357" s="83" t="s">
        <v>2799</v>
      </c>
      <c r="C357" s="212">
        <v>21.0</v>
      </c>
      <c r="D357" s="83"/>
      <c r="E357" s="141" t="s">
        <v>2800</v>
      </c>
      <c r="F357" s="83"/>
      <c r="G357" s="83">
        <v>5000000.0</v>
      </c>
    </row>
    <row r="358">
      <c r="A358" s="83">
        <v>40.0</v>
      </c>
      <c r="B358" s="83" t="s">
        <v>2801</v>
      </c>
      <c r="C358" s="212">
        <v>21.0</v>
      </c>
      <c r="D358" s="83"/>
      <c r="E358" s="141" t="s">
        <v>2802</v>
      </c>
      <c r="F358" s="83"/>
      <c r="G358" s="83">
        <v>5000000.0</v>
      </c>
    </row>
    <row r="359">
      <c r="A359" s="83">
        <v>41.0</v>
      </c>
      <c r="B359" s="83" t="s">
        <v>2803</v>
      </c>
      <c r="C359" s="212">
        <v>21.0</v>
      </c>
      <c r="D359" s="83"/>
      <c r="E359" s="141" t="s">
        <v>2805</v>
      </c>
      <c r="F359" s="83"/>
      <c r="G359" s="83">
        <v>3500000.0</v>
      </c>
    </row>
    <row r="360">
      <c r="A360" s="83">
        <v>42.0</v>
      </c>
      <c r="B360" s="83" t="s">
        <v>2806</v>
      </c>
      <c r="C360" s="212">
        <v>21.0</v>
      </c>
      <c r="D360" s="83"/>
      <c r="E360" s="141" t="s">
        <v>2807</v>
      </c>
      <c r="F360" s="83"/>
      <c r="G360" s="83">
        <v>2000000.0</v>
      </c>
    </row>
    <row r="361">
      <c r="A361" s="83">
        <v>43.0</v>
      </c>
      <c r="B361" s="83" t="s">
        <v>2808</v>
      </c>
      <c r="C361" s="212">
        <v>21.0</v>
      </c>
      <c r="D361" s="83"/>
      <c r="E361" s="141" t="s">
        <v>2809</v>
      </c>
      <c r="F361" s="83"/>
      <c r="G361" s="83">
        <v>2000000.0</v>
      </c>
    </row>
    <row r="362">
      <c r="A362" s="83">
        <v>44.0</v>
      </c>
      <c r="B362" s="83" t="s">
        <v>2811</v>
      </c>
      <c r="C362" s="212">
        <v>21.0</v>
      </c>
      <c r="D362" s="83"/>
      <c r="E362" s="141" t="s">
        <v>2812</v>
      </c>
      <c r="F362" s="83"/>
      <c r="G362" s="83">
        <v>2000000.0</v>
      </c>
    </row>
    <row r="363">
      <c r="A363" s="83">
        <v>45.0</v>
      </c>
      <c r="B363" s="83" t="s">
        <v>2814</v>
      </c>
      <c r="C363" s="212">
        <v>21.0</v>
      </c>
      <c r="D363" s="83"/>
      <c r="E363" s="141" t="s">
        <v>2815</v>
      </c>
      <c r="F363" s="83"/>
      <c r="G363" s="83">
        <v>2000000.0</v>
      </c>
    </row>
    <row r="364">
      <c r="A364" s="83">
        <v>46.0</v>
      </c>
      <c r="B364" s="83" t="s">
        <v>2816</v>
      </c>
      <c r="C364" s="212" t="s">
        <v>2817</v>
      </c>
      <c r="D364" s="83"/>
      <c r="E364" s="141" t="s">
        <v>2818</v>
      </c>
      <c r="F364" s="83"/>
      <c r="G364" s="83">
        <v>500000.0</v>
      </c>
    </row>
    <row r="365">
      <c r="A365" s="83">
        <v>47.0</v>
      </c>
      <c r="B365" s="83" t="s">
        <v>2819</v>
      </c>
      <c r="C365" s="212" t="s">
        <v>2817</v>
      </c>
      <c r="D365" s="83"/>
      <c r="E365" s="141" t="s">
        <v>2820</v>
      </c>
      <c r="F365" s="83"/>
      <c r="G365" s="83">
        <v>500000.0</v>
      </c>
    </row>
    <row r="366">
      <c r="A366" s="83">
        <v>48.0</v>
      </c>
      <c r="B366" s="83" t="s">
        <v>2822</v>
      </c>
      <c r="C366" s="212" t="s">
        <v>2817</v>
      </c>
      <c r="D366" s="83"/>
      <c r="E366" s="141" t="s">
        <v>2823</v>
      </c>
      <c r="F366" s="83"/>
      <c r="G366" s="83">
        <v>500000.0</v>
      </c>
    </row>
    <row r="367">
      <c r="A367" s="83">
        <v>49.0</v>
      </c>
      <c r="B367" s="83" t="s">
        <v>2824</v>
      </c>
      <c r="C367" s="212" t="s">
        <v>2817</v>
      </c>
      <c r="D367" s="83"/>
      <c r="E367" s="141" t="s">
        <v>2825</v>
      </c>
      <c r="F367" s="83"/>
      <c r="G367" s="83">
        <v>500000.0</v>
      </c>
    </row>
    <row r="368" ht="30.0" customHeight="1">
      <c r="A368" s="83">
        <v>50.0</v>
      </c>
      <c r="B368" s="83" t="s">
        <v>2826</v>
      </c>
      <c r="C368" s="212" t="s">
        <v>2827</v>
      </c>
      <c r="D368" s="83"/>
      <c r="E368" s="141" t="s">
        <v>2828</v>
      </c>
      <c r="F368" s="83"/>
      <c r="G368" s="83">
        <v>1000000.0</v>
      </c>
    </row>
    <row r="369">
      <c r="A369" s="83">
        <v>51.0</v>
      </c>
      <c r="B369" s="83" t="s">
        <v>2829</v>
      </c>
      <c r="C369" s="212" t="s">
        <v>2830</v>
      </c>
      <c r="D369" s="83"/>
      <c r="E369" s="141" t="s">
        <v>2832</v>
      </c>
      <c r="F369" s="83"/>
      <c r="G369" s="83">
        <v>1000000.0</v>
      </c>
    </row>
    <row r="370">
      <c r="A370" s="83">
        <v>52.0</v>
      </c>
      <c r="B370" s="83" t="s">
        <v>2833</v>
      </c>
      <c r="C370" s="212" t="s">
        <v>2830</v>
      </c>
      <c r="D370" s="83"/>
      <c r="E370" s="141" t="s">
        <v>2834</v>
      </c>
      <c r="F370" s="83"/>
      <c r="G370" s="83">
        <v>1000000.0</v>
      </c>
    </row>
    <row r="371" ht="30.0" customHeight="1">
      <c r="A371" s="83">
        <v>53.0</v>
      </c>
      <c r="B371" s="83" t="s">
        <v>2835</v>
      </c>
      <c r="C371" s="212" t="s">
        <v>2830</v>
      </c>
      <c r="D371" s="83"/>
      <c r="E371" s="141" t="s">
        <v>2836</v>
      </c>
      <c r="F371" s="83"/>
      <c r="G371" s="83">
        <v>1000000.0</v>
      </c>
    </row>
    <row r="372">
      <c r="A372" s="83">
        <v>54.0</v>
      </c>
      <c r="B372" s="83" t="s">
        <v>2837</v>
      </c>
      <c r="C372" s="212" t="s">
        <v>2838</v>
      </c>
      <c r="D372" s="83"/>
      <c r="E372" s="141" t="s">
        <v>2839</v>
      </c>
      <c r="F372" s="83"/>
      <c r="G372" s="83">
        <v>1000000.0</v>
      </c>
    </row>
    <row r="373">
      <c r="A373" s="83">
        <v>55.0</v>
      </c>
      <c r="B373" s="83" t="s">
        <v>2840</v>
      </c>
      <c r="C373" s="212" t="s">
        <v>2838</v>
      </c>
      <c r="D373" s="83"/>
      <c r="E373" s="141" t="s">
        <v>2841</v>
      </c>
      <c r="F373" s="83"/>
      <c r="G373" s="83">
        <v>1000000.0</v>
      </c>
    </row>
    <row r="374">
      <c r="A374" s="83">
        <v>56.0</v>
      </c>
      <c r="B374" s="83" t="s">
        <v>2842</v>
      </c>
      <c r="C374" s="212" t="s">
        <v>2843</v>
      </c>
      <c r="D374" s="83"/>
      <c r="E374" s="141" t="s">
        <v>2844</v>
      </c>
      <c r="F374" s="83"/>
      <c r="G374" s="83">
        <v>1000000.0</v>
      </c>
    </row>
    <row r="375">
      <c r="A375" s="83">
        <v>57.0</v>
      </c>
      <c r="B375" s="83" t="s">
        <v>2845</v>
      </c>
      <c r="C375" s="212" t="s">
        <v>2843</v>
      </c>
      <c r="D375" s="83"/>
      <c r="E375" s="141" t="s">
        <v>2846</v>
      </c>
      <c r="F375" s="83"/>
      <c r="G375" s="83">
        <v>1000000.0</v>
      </c>
    </row>
    <row r="376">
      <c r="A376" s="83">
        <v>58.0</v>
      </c>
      <c r="B376" s="83" t="s">
        <v>2847</v>
      </c>
      <c r="C376" s="212" t="s">
        <v>2848</v>
      </c>
      <c r="D376" s="83"/>
      <c r="E376" s="141" t="s">
        <v>2849</v>
      </c>
      <c r="F376" s="83"/>
      <c r="G376" s="83">
        <v>1.0E7</v>
      </c>
    </row>
    <row r="377" ht="30.0" customHeight="1">
      <c r="A377" s="83">
        <v>59.0</v>
      </c>
      <c r="B377" s="83" t="s">
        <v>2850</v>
      </c>
      <c r="C377" s="212" t="s">
        <v>2851</v>
      </c>
      <c r="D377" s="83"/>
      <c r="E377" s="141" t="s">
        <v>2852</v>
      </c>
      <c r="F377" s="83"/>
      <c r="G377" s="83">
        <v>1000000.0</v>
      </c>
    </row>
    <row r="378">
      <c r="A378" s="83">
        <v>60.0</v>
      </c>
      <c r="B378" s="83" t="s">
        <v>2853</v>
      </c>
      <c r="C378" s="212" t="s">
        <v>2854</v>
      </c>
      <c r="D378" s="83"/>
      <c r="E378" s="141" t="s">
        <v>2855</v>
      </c>
      <c r="F378" s="83"/>
      <c r="G378" s="83">
        <v>1000000.0</v>
      </c>
    </row>
    <row r="379">
      <c r="A379" s="83">
        <v>61.0</v>
      </c>
      <c r="B379" s="83" t="s">
        <v>2856</v>
      </c>
      <c r="C379" s="212" t="s">
        <v>2857</v>
      </c>
      <c r="D379" s="83"/>
      <c r="E379" s="141" t="s">
        <v>2858</v>
      </c>
      <c r="F379" s="83"/>
      <c r="G379" s="83">
        <v>1000000.0</v>
      </c>
    </row>
    <row r="380">
      <c r="A380" s="83">
        <v>62.0</v>
      </c>
      <c r="B380" s="83" t="s">
        <v>2859</v>
      </c>
      <c r="C380" s="212" t="s">
        <v>2857</v>
      </c>
      <c r="D380" s="83"/>
      <c r="E380" s="141" t="s">
        <v>2860</v>
      </c>
      <c r="F380" s="83"/>
      <c r="G380" s="83">
        <v>1000000.0</v>
      </c>
    </row>
    <row r="381">
      <c r="A381" s="83">
        <v>63.0</v>
      </c>
      <c r="B381" s="83" t="s">
        <v>2861</v>
      </c>
      <c r="C381" s="212" t="s">
        <v>2857</v>
      </c>
      <c r="D381" s="83"/>
      <c r="E381" s="141" t="s">
        <v>2862</v>
      </c>
      <c r="F381" s="83"/>
      <c r="G381" s="83">
        <v>1000000.0</v>
      </c>
    </row>
    <row r="382">
      <c r="A382" s="83">
        <v>64.0</v>
      </c>
      <c r="B382" s="83" t="s">
        <v>2863</v>
      </c>
      <c r="C382" s="212" t="s">
        <v>2864</v>
      </c>
      <c r="D382" s="83"/>
      <c r="E382" s="141" t="s">
        <v>2865</v>
      </c>
      <c r="F382" s="83"/>
      <c r="G382" s="83">
        <v>2500000.0</v>
      </c>
    </row>
    <row r="383">
      <c r="A383" s="83">
        <v>65.0</v>
      </c>
      <c r="B383" s="83" t="s">
        <v>2866</v>
      </c>
      <c r="C383" s="212" t="s">
        <v>2867</v>
      </c>
      <c r="D383" s="83"/>
      <c r="E383" s="141" t="s">
        <v>2868</v>
      </c>
      <c r="F383" s="83"/>
      <c r="G383" s="83">
        <v>500000.0</v>
      </c>
    </row>
    <row r="384">
      <c r="A384" s="83">
        <v>66.0</v>
      </c>
      <c r="B384" s="83" t="s">
        <v>2869</v>
      </c>
      <c r="C384" s="212" t="s">
        <v>2870</v>
      </c>
      <c r="D384" s="83"/>
      <c r="E384" s="141" t="s">
        <v>2871</v>
      </c>
      <c r="F384" s="83"/>
      <c r="G384" s="83">
        <v>500000.0</v>
      </c>
    </row>
    <row r="385">
      <c r="A385" s="83">
        <v>67.0</v>
      </c>
      <c r="B385" s="83" t="s">
        <v>2872</v>
      </c>
      <c r="C385" s="212" t="s">
        <v>2870</v>
      </c>
      <c r="D385" s="83"/>
      <c r="E385" s="141" t="s">
        <v>2874</v>
      </c>
      <c r="F385" s="83"/>
      <c r="G385" s="83">
        <v>500000.0</v>
      </c>
    </row>
    <row r="386">
      <c r="A386" s="83">
        <v>68.0</v>
      </c>
      <c r="B386" s="83" t="s">
        <v>2875</v>
      </c>
      <c r="C386" s="212" t="s">
        <v>2870</v>
      </c>
      <c r="D386" s="83"/>
      <c r="E386" s="141" t="s">
        <v>2876</v>
      </c>
      <c r="F386" s="83"/>
      <c r="G386" s="83">
        <v>1000000.0</v>
      </c>
    </row>
    <row r="387" ht="30.0" customHeight="1">
      <c r="A387" s="83">
        <v>69.0</v>
      </c>
      <c r="B387" s="83" t="s">
        <v>2877</v>
      </c>
      <c r="C387" s="212" t="s">
        <v>2870</v>
      </c>
      <c r="D387" s="83"/>
      <c r="E387" s="141" t="s">
        <v>2879</v>
      </c>
      <c r="F387" s="83"/>
      <c r="G387" s="83">
        <v>500000.0</v>
      </c>
    </row>
    <row r="388" ht="30.0" customHeight="1">
      <c r="A388" s="83">
        <v>70.0</v>
      </c>
      <c r="B388" s="83" t="s">
        <v>2880</v>
      </c>
      <c r="C388" s="212" t="s">
        <v>2870</v>
      </c>
      <c r="D388" s="83"/>
      <c r="E388" s="141" t="s">
        <v>2881</v>
      </c>
      <c r="F388" s="83"/>
      <c r="G388" s="83">
        <v>1000000.0</v>
      </c>
    </row>
    <row r="389" ht="15.75" customHeight="1">
      <c r="A389" s="154">
        <v>71.0</v>
      </c>
      <c r="B389" s="154" t="s">
        <v>2882</v>
      </c>
      <c r="C389" s="247" t="s">
        <v>2883</v>
      </c>
      <c r="D389" s="154"/>
      <c r="E389" s="155" t="s">
        <v>2884</v>
      </c>
      <c r="F389" s="154"/>
      <c r="G389" s="154">
        <v>1000000.0</v>
      </c>
    </row>
    <row r="390" ht="30.75" customHeight="1">
      <c r="A390" s="83">
        <v>72.0</v>
      </c>
      <c r="B390" s="83" t="s">
        <v>2885</v>
      </c>
      <c r="C390" s="212" t="s">
        <v>2886</v>
      </c>
      <c r="D390" s="83"/>
      <c r="E390" s="141" t="s">
        <v>2887</v>
      </c>
      <c r="F390" s="83"/>
      <c r="G390" s="83">
        <v>1000000.0</v>
      </c>
    </row>
    <row r="391">
      <c r="A391" s="83">
        <v>73.0</v>
      </c>
      <c r="B391" s="83" t="s">
        <v>2889</v>
      </c>
      <c r="C391" s="212" t="s">
        <v>2886</v>
      </c>
      <c r="D391" s="83"/>
      <c r="E391" s="141" t="s">
        <v>2891</v>
      </c>
      <c r="F391" s="83"/>
      <c r="G391" s="83">
        <v>1000000.0</v>
      </c>
    </row>
    <row r="392">
      <c r="A392" s="83">
        <v>74.0</v>
      </c>
      <c r="B392" s="83" t="s">
        <v>2892</v>
      </c>
      <c r="C392" s="212" t="s">
        <v>2893</v>
      </c>
      <c r="D392" s="83"/>
      <c r="E392" s="141" t="s">
        <v>2894</v>
      </c>
      <c r="F392" s="83"/>
      <c r="G392" s="83">
        <v>1000000.0</v>
      </c>
    </row>
    <row r="393">
      <c r="A393" s="83">
        <v>75.0</v>
      </c>
      <c r="B393" s="83" t="s">
        <v>2895</v>
      </c>
      <c r="C393" s="212" t="s">
        <v>2896</v>
      </c>
      <c r="D393" s="83"/>
      <c r="E393" s="141" t="s">
        <v>2897</v>
      </c>
      <c r="F393" s="83"/>
      <c r="G393" s="83">
        <v>1000000.0</v>
      </c>
    </row>
    <row r="394">
      <c r="A394" s="83">
        <v>76.0</v>
      </c>
      <c r="B394" s="83" t="s">
        <v>2898</v>
      </c>
      <c r="C394" s="212" t="s">
        <v>2896</v>
      </c>
      <c r="D394" s="83"/>
      <c r="E394" s="141" t="s">
        <v>2899</v>
      </c>
      <c r="F394" s="83"/>
      <c r="G394" s="83">
        <v>1000000.0</v>
      </c>
    </row>
    <row r="395">
      <c r="A395" s="83">
        <v>77.0</v>
      </c>
      <c r="B395" s="83" t="s">
        <v>2900</v>
      </c>
      <c r="C395" s="212" t="s">
        <v>2896</v>
      </c>
      <c r="D395" s="83"/>
      <c r="E395" s="141" t="s">
        <v>2901</v>
      </c>
      <c r="F395" s="83"/>
      <c r="G395" s="83">
        <v>1000000.0</v>
      </c>
    </row>
    <row r="396">
      <c r="A396" s="83">
        <v>78.0</v>
      </c>
      <c r="B396" s="83" t="s">
        <v>2902</v>
      </c>
      <c r="C396" s="212" t="s">
        <v>2896</v>
      </c>
      <c r="D396" s="83"/>
      <c r="E396" s="141" t="s">
        <v>2903</v>
      </c>
      <c r="F396" s="83"/>
      <c r="G396" s="83">
        <v>1000000.0</v>
      </c>
    </row>
    <row r="397" ht="30.0" customHeight="1">
      <c r="A397" s="83">
        <v>79.0</v>
      </c>
      <c r="B397" s="83" t="s">
        <v>2904</v>
      </c>
      <c r="C397" s="212" t="s">
        <v>2896</v>
      </c>
      <c r="D397" s="83"/>
      <c r="E397" s="141" t="s">
        <v>2905</v>
      </c>
      <c r="F397" s="83"/>
      <c r="G397" s="83">
        <v>2000000.0</v>
      </c>
    </row>
    <row r="398" ht="30.0" customHeight="1">
      <c r="A398" s="83">
        <v>80.0</v>
      </c>
      <c r="B398" s="83" t="s">
        <v>2906</v>
      </c>
      <c r="C398" s="212" t="s">
        <v>2896</v>
      </c>
      <c r="D398" s="83"/>
      <c r="E398" s="141" t="s">
        <v>2907</v>
      </c>
      <c r="F398" s="83"/>
      <c r="G398" s="83">
        <v>4000000.0</v>
      </c>
    </row>
    <row r="399">
      <c r="A399" s="83">
        <v>81.0</v>
      </c>
      <c r="B399" s="83" t="s">
        <v>2908</v>
      </c>
      <c r="C399" s="212" t="s">
        <v>2909</v>
      </c>
      <c r="D399" s="83"/>
      <c r="E399" s="141" t="s">
        <v>2910</v>
      </c>
      <c r="F399" s="83"/>
      <c r="G399" s="83">
        <v>3000000.0</v>
      </c>
    </row>
    <row r="400">
      <c r="A400" s="83">
        <v>82.0</v>
      </c>
      <c r="B400" s="83" t="s">
        <v>2911</v>
      </c>
      <c r="C400" s="212" t="s">
        <v>2909</v>
      </c>
      <c r="D400" s="83"/>
      <c r="E400" s="141" t="s">
        <v>2912</v>
      </c>
      <c r="F400" s="83"/>
      <c r="G400" s="83">
        <v>2000000.0</v>
      </c>
    </row>
    <row r="401">
      <c r="A401" s="83">
        <v>83.0</v>
      </c>
      <c r="B401" s="83" t="s">
        <v>2913</v>
      </c>
      <c r="C401" s="212" t="s">
        <v>2914</v>
      </c>
      <c r="D401" s="83"/>
      <c r="E401" s="141" t="s">
        <v>2915</v>
      </c>
      <c r="F401" s="83"/>
      <c r="G401" s="83">
        <v>1000000.0</v>
      </c>
    </row>
    <row r="402">
      <c r="A402" s="83">
        <v>84.0</v>
      </c>
      <c r="B402" s="83" t="s">
        <v>2916</v>
      </c>
      <c r="C402" s="212" t="s">
        <v>2914</v>
      </c>
      <c r="D402" s="83"/>
      <c r="E402" s="141" t="s">
        <v>2917</v>
      </c>
      <c r="F402" s="83"/>
      <c r="G402" s="83">
        <v>1000000.0</v>
      </c>
    </row>
    <row r="403">
      <c r="A403" s="83">
        <v>85.0</v>
      </c>
      <c r="B403" s="83" t="s">
        <v>2918</v>
      </c>
      <c r="C403" s="212" t="s">
        <v>2919</v>
      </c>
      <c r="D403" s="83"/>
      <c r="E403" s="141" t="s">
        <v>2920</v>
      </c>
      <c r="F403" s="83"/>
      <c r="G403" s="83">
        <v>1000000.0</v>
      </c>
    </row>
    <row r="404">
      <c r="A404" s="83">
        <v>86.0</v>
      </c>
      <c r="B404" s="83" t="s">
        <v>2922</v>
      </c>
      <c r="C404" s="212" t="s">
        <v>2919</v>
      </c>
      <c r="D404" s="83"/>
      <c r="E404" s="141" t="s">
        <v>2923</v>
      </c>
      <c r="F404" s="83"/>
      <c r="G404" s="83">
        <v>1000000.0</v>
      </c>
    </row>
    <row r="405">
      <c r="A405" s="83">
        <v>87.0</v>
      </c>
      <c r="B405" s="83" t="s">
        <v>2924</v>
      </c>
      <c r="C405" s="212" t="s">
        <v>2919</v>
      </c>
      <c r="D405" s="83"/>
      <c r="E405" s="141" t="s">
        <v>2925</v>
      </c>
      <c r="F405" s="83"/>
      <c r="G405" s="83">
        <v>1000000.0</v>
      </c>
    </row>
    <row r="406">
      <c r="A406" s="83">
        <v>88.0</v>
      </c>
      <c r="B406" s="83" t="s">
        <v>2927</v>
      </c>
      <c r="C406" s="212" t="s">
        <v>2919</v>
      </c>
      <c r="D406" s="83"/>
      <c r="E406" s="141" t="s">
        <v>2928</v>
      </c>
      <c r="F406" s="83"/>
      <c r="G406" s="83">
        <v>1000000.0</v>
      </c>
    </row>
    <row r="407">
      <c r="A407" s="83">
        <v>89.0</v>
      </c>
      <c r="B407" s="83" t="s">
        <v>2929</v>
      </c>
      <c r="C407" s="212" t="s">
        <v>2930</v>
      </c>
      <c r="D407" s="83"/>
      <c r="E407" s="141" t="s">
        <v>2931</v>
      </c>
      <c r="F407" s="83"/>
      <c r="G407" s="83">
        <v>1000000.0</v>
      </c>
    </row>
    <row r="408" ht="30.0" customHeight="1">
      <c r="A408" s="83">
        <v>90.0</v>
      </c>
      <c r="B408" s="83" t="s">
        <v>2932</v>
      </c>
      <c r="C408" s="212" t="s">
        <v>2933</v>
      </c>
      <c r="D408" s="83"/>
      <c r="E408" s="141" t="s">
        <v>2934</v>
      </c>
      <c r="F408" s="83"/>
      <c r="G408" s="83">
        <v>2500000.0</v>
      </c>
    </row>
    <row r="409" ht="30.0" customHeight="1">
      <c r="A409" s="83">
        <v>91.0</v>
      </c>
      <c r="B409" s="83" t="s">
        <v>2935</v>
      </c>
      <c r="C409" s="212" t="s">
        <v>2936</v>
      </c>
      <c r="D409" s="83"/>
      <c r="E409" s="141" t="s">
        <v>2937</v>
      </c>
      <c r="F409" s="83"/>
      <c r="G409" s="83">
        <v>1000000.0</v>
      </c>
    </row>
    <row r="410" ht="30.0" customHeight="1">
      <c r="A410" s="83">
        <v>92.0</v>
      </c>
      <c r="B410" s="83" t="s">
        <v>2938</v>
      </c>
      <c r="C410" s="212" t="s">
        <v>2936</v>
      </c>
      <c r="D410" s="83"/>
      <c r="E410" s="141" t="s">
        <v>2940</v>
      </c>
      <c r="F410" s="83"/>
      <c r="G410" s="83">
        <v>1500000.0</v>
      </c>
    </row>
    <row r="411" ht="30.0" customHeight="1">
      <c r="A411" s="83">
        <v>93.0</v>
      </c>
      <c r="B411" s="83" t="s">
        <v>2942</v>
      </c>
      <c r="C411" s="212" t="s">
        <v>2936</v>
      </c>
      <c r="D411" s="83"/>
      <c r="E411" s="141" t="s">
        <v>2943</v>
      </c>
      <c r="F411" s="83"/>
      <c r="G411" s="83">
        <v>1000000.0</v>
      </c>
    </row>
    <row r="412">
      <c r="A412" s="83">
        <v>94.0</v>
      </c>
      <c r="B412" s="83" t="s">
        <v>2944</v>
      </c>
      <c r="C412" s="212" t="s">
        <v>2945</v>
      </c>
      <c r="D412" s="83"/>
      <c r="E412" s="141" t="s">
        <v>2946</v>
      </c>
      <c r="F412" s="83"/>
      <c r="G412" s="83">
        <v>2000000.0</v>
      </c>
    </row>
    <row r="413" ht="30.0" customHeight="1">
      <c r="A413" s="83">
        <v>95.0</v>
      </c>
      <c r="B413" s="83" t="s">
        <v>2947</v>
      </c>
      <c r="C413" s="212" t="s">
        <v>2949</v>
      </c>
      <c r="D413" s="83"/>
      <c r="E413" s="141" t="s">
        <v>2951</v>
      </c>
      <c r="F413" s="83"/>
      <c r="G413" s="83">
        <v>1500000.0</v>
      </c>
    </row>
    <row r="414" ht="30.0" customHeight="1">
      <c r="A414" s="83">
        <v>96.0</v>
      </c>
      <c r="B414" s="83" t="s">
        <v>2952</v>
      </c>
      <c r="C414" s="212" t="s">
        <v>2949</v>
      </c>
      <c r="D414" s="83"/>
      <c r="E414" s="141" t="s">
        <v>2953</v>
      </c>
      <c r="F414" s="83"/>
      <c r="G414" s="83">
        <v>1500000.0</v>
      </c>
    </row>
    <row r="415" ht="30.0" customHeight="1">
      <c r="A415" s="83">
        <v>97.0</v>
      </c>
      <c r="B415" s="83" t="s">
        <v>2954</v>
      </c>
      <c r="C415" s="212" t="s">
        <v>2955</v>
      </c>
      <c r="D415" s="83"/>
      <c r="E415" s="141" t="s">
        <v>2957</v>
      </c>
      <c r="F415" s="83"/>
      <c r="G415" s="83">
        <v>3000000.0</v>
      </c>
    </row>
    <row r="416" ht="30.0" customHeight="1">
      <c r="A416" s="83">
        <v>98.0</v>
      </c>
      <c r="B416" s="83" t="s">
        <v>2959</v>
      </c>
      <c r="C416" s="212" t="s">
        <v>2955</v>
      </c>
      <c r="D416" s="83"/>
      <c r="E416" s="141" t="s">
        <v>2961</v>
      </c>
      <c r="F416" s="83"/>
      <c r="G416" s="83">
        <v>3000000.0</v>
      </c>
    </row>
    <row r="417" ht="30.0" customHeight="1">
      <c r="A417" s="83">
        <v>99.0</v>
      </c>
      <c r="B417" s="83" t="s">
        <v>2962</v>
      </c>
      <c r="C417" s="212" t="s">
        <v>2955</v>
      </c>
      <c r="D417" s="83"/>
      <c r="E417" s="141" t="s">
        <v>2963</v>
      </c>
      <c r="F417" s="83"/>
      <c r="G417" s="83">
        <v>3000000.0</v>
      </c>
    </row>
    <row r="418" ht="30.0" customHeight="1">
      <c r="A418" s="83">
        <v>100.0</v>
      </c>
      <c r="B418" s="83" t="s">
        <v>2965</v>
      </c>
      <c r="C418" s="212" t="s">
        <v>2955</v>
      </c>
      <c r="D418" s="83"/>
      <c r="E418" s="141" t="s">
        <v>2967</v>
      </c>
      <c r="F418" s="83"/>
      <c r="G418" s="83">
        <v>3000000.0</v>
      </c>
    </row>
    <row r="419" ht="30.0" customHeight="1">
      <c r="A419" s="83">
        <v>101.0</v>
      </c>
      <c r="B419" s="83" t="s">
        <v>2968</v>
      </c>
      <c r="C419" s="212" t="s">
        <v>2955</v>
      </c>
      <c r="D419" s="83"/>
      <c r="E419" s="141" t="s">
        <v>2970</v>
      </c>
      <c r="F419" s="83"/>
      <c r="G419" s="83">
        <v>3000000.0</v>
      </c>
    </row>
    <row r="420">
      <c r="A420" s="83">
        <v>102.0</v>
      </c>
      <c r="B420" s="83" t="s">
        <v>2972</v>
      </c>
      <c r="C420" s="212" t="s">
        <v>2955</v>
      </c>
      <c r="D420" s="83"/>
      <c r="E420" s="141" t="s">
        <v>2974</v>
      </c>
      <c r="F420" s="83"/>
      <c r="G420" s="83">
        <v>1000000.0</v>
      </c>
    </row>
    <row r="421">
      <c r="A421" s="83">
        <v>103.0</v>
      </c>
      <c r="B421" s="83" t="s">
        <v>2975</v>
      </c>
      <c r="C421" s="212" t="s">
        <v>2955</v>
      </c>
      <c r="D421" s="83"/>
      <c r="E421" s="141" t="s">
        <v>2976</v>
      </c>
      <c r="F421" s="83"/>
      <c r="G421" s="83">
        <v>1000000.0</v>
      </c>
    </row>
    <row r="422">
      <c r="A422" s="83">
        <v>104.0</v>
      </c>
      <c r="B422" s="83" t="s">
        <v>2977</v>
      </c>
      <c r="C422" s="212" t="s">
        <v>2978</v>
      </c>
      <c r="D422" s="83"/>
      <c r="E422" s="141" t="s">
        <v>2979</v>
      </c>
      <c r="F422" s="83"/>
      <c r="G422" s="83">
        <v>1000000.0</v>
      </c>
    </row>
    <row r="423">
      <c r="A423" s="83">
        <v>105.0</v>
      </c>
      <c r="B423" s="83" t="s">
        <v>2981</v>
      </c>
      <c r="C423" s="212" t="s">
        <v>2978</v>
      </c>
      <c r="D423" s="83"/>
      <c r="E423" s="141" t="s">
        <v>2983</v>
      </c>
      <c r="F423" s="83"/>
      <c r="G423" s="83">
        <v>1000000.0</v>
      </c>
    </row>
    <row r="424">
      <c r="A424" s="83">
        <v>106.0</v>
      </c>
      <c r="B424" s="83" t="s">
        <v>2984</v>
      </c>
      <c r="C424" s="212" t="s">
        <v>2985</v>
      </c>
      <c r="D424" s="83"/>
      <c r="E424" s="141" t="s">
        <v>2987</v>
      </c>
      <c r="F424" s="83"/>
      <c r="G424" s="83">
        <v>500000.0</v>
      </c>
    </row>
    <row r="425">
      <c r="A425" s="83">
        <v>107.0</v>
      </c>
      <c r="B425" s="83" t="s">
        <v>2988</v>
      </c>
      <c r="C425" s="212" t="s">
        <v>2985</v>
      </c>
      <c r="D425" s="83"/>
      <c r="E425" s="141" t="s">
        <v>2989</v>
      </c>
      <c r="F425" s="83"/>
      <c r="G425" s="83">
        <v>1000000.0</v>
      </c>
    </row>
    <row r="426">
      <c r="A426" s="83">
        <v>108.0</v>
      </c>
      <c r="B426" s="83" t="s">
        <v>2990</v>
      </c>
      <c r="C426" s="212" t="s">
        <v>2991</v>
      </c>
      <c r="D426" s="83"/>
      <c r="E426" s="141" t="s">
        <v>2992</v>
      </c>
      <c r="F426" s="83"/>
      <c r="G426" s="83">
        <v>1000000.0</v>
      </c>
    </row>
    <row r="427">
      <c r="A427" s="83">
        <v>109.0</v>
      </c>
      <c r="B427" s="83" t="s">
        <v>2993</v>
      </c>
      <c r="C427" s="212" t="s">
        <v>2991</v>
      </c>
      <c r="D427" s="83"/>
      <c r="E427" s="141" t="s">
        <v>2994</v>
      </c>
      <c r="F427" s="83"/>
      <c r="G427" s="83">
        <v>1000000.0</v>
      </c>
    </row>
    <row r="428">
      <c r="A428" s="83">
        <v>110.0</v>
      </c>
      <c r="B428" s="83" t="s">
        <v>2996</v>
      </c>
      <c r="C428" s="212" t="s">
        <v>2991</v>
      </c>
      <c r="D428" s="83"/>
      <c r="E428" s="141" t="s">
        <v>2998</v>
      </c>
      <c r="F428" s="83"/>
      <c r="G428" s="83">
        <v>1000000.0</v>
      </c>
    </row>
    <row r="429">
      <c r="A429" s="83">
        <v>111.0</v>
      </c>
      <c r="B429" s="83" t="s">
        <v>2999</v>
      </c>
      <c r="C429" s="212" t="s">
        <v>2991</v>
      </c>
      <c r="D429" s="83"/>
      <c r="E429" s="141" t="s">
        <v>3000</v>
      </c>
      <c r="F429" s="83"/>
      <c r="G429" s="83">
        <v>1000000.0</v>
      </c>
    </row>
    <row r="430">
      <c r="A430" s="83">
        <v>112.0</v>
      </c>
      <c r="B430" s="83" t="s">
        <v>3001</v>
      </c>
      <c r="C430" s="212" t="s">
        <v>2991</v>
      </c>
      <c r="D430" s="83"/>
      <c r="E430" s="141" t="s">
        <v>3002</v>
      </c>
      <c r="F430" s="83"/>
      <c r="G430" s="83">
        <v>1000000.0</v>
      </c>
    </row>
    <row r="431">
      <c r="A431" s="83">
        <v>113.0</v>
      </c>
      <c r="B431" s="83" t="s">
        <v>3004</v>
      </c>
      <c r="C431" s="212" t="s">
        <v>3005</v>
      </c>
      <c r="D431" s="83"/>
      <c r="E431" s="141" t="s">
        <v>3007</v>
      </c>
      <c r="F431" s="83"/>
      <c r="G431" s="83">
        <v>1000000.0</v>
      </c>
    </row>
    <row r="432" ht="30.0" customHeight="1">
      <c r="A432" s="83">
        <v>114.0</v>
      </c>
      <c r="B432" s="83" t="s">
        <v>3008</v>
      </c>
      <c r="C432" s="212" t="s">
        <v>3009</v>
      </c>
      <c r="D432" s="83"/>
      <c r="E432" s="141" t="s">
        <v>3010</v>
      </c>
      <c r="F432" s="83"/>
      <c r="G432" s="83">
        <v>1000000.0</v>
      </c>
    </row>
    <row r="433">
      <c r="A433" s="83">
        <v>115.0</v>
      </c>
      <c r="B433" s="83" t="s">
        <v>3012</v>
      </c>
      <c r="C433" s="212" t="s">
        <v>3009</v>
      </c>
      <c r="D433" s="83"/>
      <c r="E433" s="141" t="s">
        <v>3016</v>
      </c>
      <c r="F433" s="83"/>
      <c r="G433" s="83">
        <v>1000000.0</v>
      </c>
    </row>
    <row r="434">
      <c r="A434" s="83">
        <v>116.0</v>
      </c>
      <c r="B434" s="83" t="s">
        <v>3017</v>
      </c>
      <c r="C434" s="212" t="s">
        <v>3009</v>
      </c>
      <c r="D434" s="83"/>
      <c r="E434" s="141" t="s">
        <v>3018</v>
      </c>
      <c r="F434" s="83"/>
      <c r="G434" s="83">
        <v>1000000.0</v>
      </c>
    </row>
    <row r="435">
      <c r="A435" s="83">
        <v>117.0</v>
      </c>
      <c r="B435" s="83" t="s">
        <v>3021</v>
      </c>
      <c r="C435" s="212" t="s">
        <v>3022</v>
      </c>
      <c r="D435" s="83"/>
      <c r="E435" s="141" t="s">
        <v>3024</v>
      </c>
      <c r="F435" s="83"/>
      <c r="G435" s="83">
        <v>2500000.0</v>
      </c>
    </row>
    <row r="436">
      <c r="A436" s="83">
        <v>118.0</v>
      </c>
      <c r="B436" s="83" t="s">
        <v>3027</v>
      </c>
      <c r="C436" s="212" t="s">
        <v>3022</v>
      </c>
      <c r="D436" s="83"/>
      <c r="E436" s="141" t="s">
        <v>3031</v>
      </c>
      <c r="F436" s="83"/>
      <c r="G436" s="83">
        <v>2500000.0</v>
      </c>
    </row>
    <row r="437">
      <c r="A437" s="83">
        <v>119.0</v>
      </c>
      <c r="B437" s="83" t="s">
        <v>3033</v>
      </c>
      <c r="C437" s="212" t="s">
        <v>3035</v>
      </c>
      <c r="D437" s="83"/>
      <c r="E437" s="141" t="s">
        <v>3037</v>
      </c>
      <c r="F437" s="83"/>
      <c r="G437" s="83">
        <v>1000000.0</v>
      </c>
    </row>
    <row r="438">
      <c r="A438" s="83">
        <v>120.0</v>
      </c>
      <c r="B438" s="83" t="s">
        <v>3041</v>
      </c>
      <c r="C438" s="212" t="s">
        <v>3035</v>
      </c>
      <c r="D438" s="83"/>
      <c r="E438" s="141" t="s">
        <v>3046</v>
      </c>
      <c r="F438" s="83"/>
      <c r="G438" s="83">
        <v>1000000.0</v>
      </c>
    </row>
    <row r="439">
      <c r="A439" s="83">
        <v>121.0</v>
      </c>
      <c r="B439" s="83" t="s">
        <v>3049</v>
      </c>
      <c r="C439" s="212" t="s">
        <v>3051</v>
      </c>
      <c r="D439" s="83"/>
      <c r="E439" s="141" t="s">
        <v>3053</v>
      </c>
      <c r="F439" s="83"/>
      <c r="G439" s="83">
        <v>1000000.0</v>
      </c>
    </row>
    <row r="440" ht="30.0" customHeight="1">
      <c r="A440" s="83">
        <v>122.0</v>
      </c>
      <c r="B440" s="83" t="s">
        <v>3055</v>
      </c>
      <c r="C440" s="212" t="s">
        <v>3056</v>
      </c>
      <c r="D440" s="83"/>
      <c r="E440" s="141" t="s">
        <v>3057</v>
      </c>
      <c r="F440" s="83"/>
      <c r="G440" s="83">
        <v>1000000.0</v>
      </c>
    </row>
    <row r="441" ht="30.0" customHeight="1">
      <c r="A441" s="83">
        <v>123.0</v>
      </c>
      <c r="B441" s="83" t="s">
        <v>3059</v>
      </c>
      <c r="C441" s="212" t="s">
        <v>3056</v>
      </c>
      <c r="D441" s="83"/>
      <c r="E441" s="141" t="s">
        <v>3062</v>
      </c>
      <c r="F441" s="83"/>
      <c r="G441" s="83">
        <v>1000000.0</v>
      </c>
    </row>
    <row r="442" ht="30.75" customHeight="1">
      <c r="A442" s="154">
        <v>124.0</v>
      </c>
      <c r="B442" s="154" t="s">
        <v>3066</v>
      </c>
      <c r="C442" s="247" t="s">
        <v>3056</v>
      </c>
      <c r="D442" s="154"/>
      <c r="E442" s="155" t="s">
        <v>3069</v>
      </c>
      <c r="F442" s="154"/>
      <c r="G442" s="154">
        <v>1000000.0</v>
      </c>
    </row>
    <row r="443" ht="15.75" customHeight="1">
      <c r="A443" s="83">
        <v>125.0</v>
      </c>
      <c r="B443" s="83" t="s">
        <v>3072</v>
      </c>
      <c r="C443" s="212" t="s">
        <v>3056</v>
      </c>
      <c r="D443" s="83"/>
      <c r="E443" s="141" t="s">
        <v>3075</v>
      </c>
      <c r="F443" s="83"/>
      <c r="G443" s="83">
        <v>1000000.0</v>
      </c>
    </row>
    <row r="444" ht="30.0" customHeight="1">
      <c r="A444" s="83">
        <v>126.0</v>
      </c>
      <c r="B444" s="83" t="s">
        <v>3077</v>
      </c>
      <c r="C444" s="212" t="s">
        <v>3056</v>
      </c>
      <c r="D444" s="83"/>
      <c r="E444" s="141" t="s">
        <v>3080</v>
      </c>
      <c r="F444" s="83"/>
      <c r="G444" s="83">
        <v>1000000.0</v>
      </c>
    </row>
    <row r="445" ht="30.0" customHeight="1">
      <c r="A445" s="83">
        <v>127.0</v>
      </c>
      <c r="B445" s="83" t="s">
        <v>3082</v>
      </c>
      <c r="C445" s="212" t="s">
        <v>3056</v>
      </c>
      <c r="D445" s="83"/>
      <c r="E445" s="141" t="s">
        <v>3083</v>
      </c>
      <c r="F445" s="83"/>
      <c r="G445" s="83">
        <v>1000000.0</v>
      </c>
    </row>
    <row r="446">
      <c r="A446" s="83">
        <v>128.0</v>
      </c>
      <c r="B446" s="83" t="s">
        <v>3084</v>
      </c>
      <c r="C446" s="212" t="s">
        <v>3056</v>
      </c>
      <c r="D446" s="83"/>
      <c r="E446" s="141" t="s">
        <v>3085</v>
      </c>
      <c r="F446" s="83"/>
      <c r="G446" s="83">
        <v>1000000.0</v>
      </c>
    </row>
    <row r="447" ht="30.0" customHeight="1">
      <c r="A447" s="83">
        <v>129.0</v>
      </c>
      <c r="B447" s="83" t="s">
        <v>3086</v>
      </c>
      <c r="C447" s="212" t="s">
        <v>3056</v>
      </c>
      <c r="D447" s="83"/>
      <c r="E447" s="141" t="s">
        <v>3087</v>
      </c>
      <c r="F447" s="83"/>
      <c r="G447" s="83">
        <v>1000000.0</v>
      </c>
    </row>
    <row r="448" ht="30.0" customHeight="1">
      <c r="A448" s="83">
        <v>130.0</v>
      </c>
      <c r="B448" s="83" t="s">
        <v>3088</v>
      </c>
      <c r="C448" s="212" t="s">
        <v>3056</v>
      </c>
      <c r="D448" s="83"/>
      <c r="E448" s="141" t="s">
        <v>3089</v>
      </c>
      <c r="F448" s="83"/>
      <c r="G448" s="83">
        <v>1000000.0</v>
      </c>
    </row>
    <row r="449" ht="30.0" customHeight="1">
      <c r="A449" s="83">
        <v>131.0</v>
      </c>
      <c r="B449" s="83" t="s">
        <v>3090</v>
      </c>
      <c r="C449" s="212" t="s">
        <v>3056</v>
      </c>
      <c r="D449" s="83"/>
      <c r="E449" s="141" t="s">
        <v>3091</v>
      </c>
      <c r="F449" s="83"/>
      <c r="G449" s="83">
        <v>1000000.0</v>
      </c>
    </row>
    <row r="450">
      <c r="A450" s="83">
        <v>132.0</v>
      </c>
      <c r="B450" s="83" t="s">
        <v>3093</v>
      </c>
      <c r="C450" s="212" t="s">
        <v>3056</v>
      </c>
      <c r="D450" s="83"/>
      <c r="E450" s="141" t="s">
        <v>3094</v>
      </c>
      <c r="F450" s="83"/>
      <c r="G450" s="83">
        <v>1000000.0</v>
      </c>
    </row>
    <row r="451">
      <c r="A451" s="83">
        <v>133.0</v>
      </c>
      <c r="B451" s="83" t="s">
        <v>3095</v>
      </c>
      <c r="C451" s="212" t="s">
        <v>3096</v>
      </c>
      <c r="D451" s="83"/>
      <c r="E451" s="141" t="s">
        <v>3097</v>
      </c>
      <c r="F451" s="83"/>
      <c r="G451" s="83">
        <v>2000000.0</v>
      </c>
    </row>
    <row r="452">
      <c r="A452" s="83">
        <v>134.0</v>
      </c>
      <c r="B452" s="83" t="s">
        <v>3098</v>
      </c>
      <c r="C452" s="212" t="s">
        <v>3096</v>
      </c>
      <c r="D452" s="83"/>
      <c r="E452" s="141" t="s">
        <v>3099</v>
      </c>
      <c r="F452" s="83"/>
      <c r="G452" s="83">
        <v>2000000.0</v>
      </c>
    </row>
    <row r="453">
      <c r="A453" s="83">
        <v>135.0</v>
      </c>
      <c r="B453" s="83" t="s">
        <v>3100</v>
      </c>
      <c r="C453" s="212" t="s">
        <v>3101</v>
      </c>
      <c r="D453" s="83"/>
      <c r="E453" s="141" t="s">
        <v>3102</v>
      </c>
      <c r="F453" s="83"/>
      <c r="G453" s="83">
        <v>1000000.0</v>
      </c>
    </row>
    <row r="454">
      <c r="A454" s="83">
        <v>136.0</v>
      </c>
      <c r="B454" s="83" t="s">
        <v>3103</v>
      </c>
      <c r="C454" s="212" t="s">
        <v>3105</v>
      </c>
      <c r="D454" s="83"/>
      <c r="E454" s="141" t="s">
        <v>3106</v>
      </c>
      <c r="F454" s="83"/>
      <c r="G454" s="83">
        <v>1000000.0</v>
      </c>
    </row>
    <row r="455">
      <c r="A455" s="83">
        <v>137.0</v>
      </c>
      <c r="B455" s="83" t="s">
        <v>3107</v>
      </c>
      <c r="C455" s="212" t="s">
        <v>3108</v>
      </c>
      <c r="D455" s="83"/>
      <c r="E455" s="141" t="s">
        <v>3109</v>
      </c>
      <c r="F455" s="83"/>
      <c r="G455" s="83">
        <v>1000000.0</v>
      </c>
    </row>
    <row r="456">
      <c r="A456" s="83">
        <v>138.0</v>
      </c>
      <c r="B456" s="83" t="s">
        <v>3110</v>
      </c>
      <c r="C456" s="212" t="s">
        <v>3108</v>
      </c>
      <c r="D456" s="83"/>
      <c r="E456" s="141" t="s">
        <v>3111</v>
      </c>
      <c r="F456" s="83"/>
      <c r="G456" s="83">
        <v>1000000.0</v>
      </c>
    </row>
    <row r="457">
      <c r="A457" s="83">
        <v>139.0</v>
      </c>
      <c r="B457" s="83" t="s">
        <v>3112</v>
      </c>
      <c r="C457" s="212" t="s">
        <v>3113</v>
      </c>
      <c r="D457" s="83"/>
      <c r="E457" s="141" t="s">
        <v>3114</v>
      </c>
      <c r="F457" s="83"/>
      <c r="G457" s="83">
        <v>500000.0</v>
      </c>
    </row>
    <row r="458">
      <c r="A458" s="83">
        <v>140.0</v>
      </c>
      <c r="B458" s="83" t="s">
        <v>3115</v>
      </c>
      <c r="C458" s="212" t="s">
        <v>3113</v>
      </c>
      <c r="D458" s="83"/>
      <c r="E458" s="141" t="s">
        <v>3116</v>
      </c>
      <c r="F458" s="83"/>
      <c r="G458" s="83">
        <v>1000000.0</v>
      </c>
    </row>
    <row r="459">
      <c r="A459" s="83">
        <v>141.0</v>
      </c>
      <c r="B459" s="83" t="s">
        <v>3117</v>
      </c>
      <c r="C459" s="212" t="s">
        <v>3118</v>
      </c>
      <c r="D459" s="83"/>
      <c r="E459" s="141" t="s">
        <v>3119</v>
      </c>
      <c r="F459" s="83"/>
      <c r="G459" s="83">
        <v>1000000.0</v>
      </c>
    </row>
    <row r="460">
      <c r="A460" s="83">
        <v>142.0</v>
      </c>
      <c r="B460" s="83" t="s">
        <v>3120</v>
      </c>
      <c r="C460" s="212" t="s">
        <v>3118</v>
      </c>
      <c r="D460" s="83"/>
      <c r="E460" s="141" t="s">
        <v>3121</v>
      </c>
      <c r="F460" s="83"/>
      <c r="G460" s="83">
        <v>1000000.0</v>
      </c>
    </row>
    <row r="461">
      <c r="A461" s="83">
        <v>143.0</v>
      </c>
      <c r="B461" s="83" t="s">
        <v>3122</v>
      </c>
      <c r="C461" s="212" t="s">
        <v>3123</v>
      </c>
      <c r="D461" s="83"/>
      <c r="E461" s="141" t="s">
        <v>3124</v>
      </c>
      <c r="F461" s="83"/>
      <c r="G461" s="83">
        <v>1000000.0</v>
      </c>
    </row>
    <row r="462">
      <c r="A462" s="83">
        <v>144.0</v>
      </c>
      <c r="B462" s="83" t="s">
        <v>3125</v>
      </c>
      <c r="C462" s="212" t="s">
        <v>3123</v>
      </c>
      <c r="D462" s="83"/>
      <c r="E462" s="141" t="s">
        <v>3126</v>
      </c>
      <c r="F462" s="83"/>
      <c r="G462" s="83">
        <v>1000000.0</v>
      </c>
    </row>
    <row r="463" ht="30.0" customHeight="1">
      <c r="A463" s="83">
        <v>145.0</v>
      </c>
      <c r="B463" s="83" t="s">
        <v>3127</v>
      </c>
      <c r="C463" s="212" t="s">
        <v>3128</v>
      </c>
      <c r="D463" s="83"/>
      <c r="E463" s="141" t="s">
        <v>3129</v>
      </c>
      <c r="F463" s="83"/>
      <c r="G463" s="83">
        <v>2500000.0</v>
      </c>
    </row>
    <row r="464">
      <c r="A464" s="83">
        <v>146.0</v>
      </c>
      <c r="B464" s="83" t="s">
        <v>3130</v>
      </c>
      <c r="C464" s="212" t="s">
        <v>3131</v>
      </c>
      <c r="D464" s="83"/>
      <c r="E464" s="141" t="s">
        <v>3132</v>
      </c>
      <c r="F464" s="83"/>
      <c r="G464" s="83">
        <v>5000000.0</v>
      </c>
    </row>
    <row r="465">
      <c r="A465" s="83">
        <v>147.0</v>
      </c>
      <c r="B465" s="83" t="s">
        <v>3133</v>
      </c>
      <c r="C465" s="212" t="s">
        <v>3134</v>
      </c>
      <c r="D465" s="83"/>
      <c r="E465" s="141" t="s">
        <v>3135</v>
      </c>
      <c r="F465" s="83"/>
      <c r="G465" s="83">
        <v>1000000.0</v>
      </c>
    </row>
    <row r="466">
      <c r="A466" s="83">
        <v>148.0</v>
      </c>
      <c r="B466" s="83" t="s">
        <v>3136</v>
      </c>
      <c r="C466" s="212" t="s">
        <v>3137</v>
      </c>
      <c r="D466" s="83"/>
      <c r="E466" s="141" t="s">
        <v>3138</v>
      </c>
      <c r="F466" s="83"/>
      <c r="G466" s="83">
        <v>500000.0</v>
      </c>
    </row>
    <row r="467" ht="30.0" customHeight="1">
      <c r="A467" s="83">
        <v>149.0</v>
      </c>
      <c r="B467" s="83" t="s">
        <v>3139</v>
      </c>
      <c r="C467" s="212" t="s">
        <v>3137</v>
      </c>
      <c r="D467" s="83"/>
      <c r="E467" s="141" t="s">
        <v>3140</v>
      </c>
      <c r="F467" s="83"/>
      <c r="G467" s="83">
        <v>1500000.0</v>
      </c>
    </row>
    <row r="468">
      <c r="A468" s="83">
        <v>150.0</v>
      </c>
      <c r="B468" s="83" t="s">
        <v>3141</v>
      </c>
      <c r="C468" s="212" t="s">
        <v>3142</v>
      </c>
      <c r="D468" s="83"/>
      <c r="E468" s="141" t="s">
        <v>3143</v>
      </c>
      <c r="F468" s="83"/>
      <c r="G468" s="83">
        <v>1000000.0</v>
      </c>
    </row>
    <row r="469">
      <c r="A469" s="83">
        <v>151.0</v>
      </c>
      <c r="B469" s="83" t="s">
        <v>3144</v>
      </c>
      <c r="C469" s="212" t="s">
        <v>3142</v>
      </c>
      <c r="D469" s="83"/>
      <c r="E469" s="141" t="s">
        <v>3145</v>
      </c>
      <c r="F469" s="83"/>
      <c r="G469" s="83">
        <v>1000000.0</v>
      </c>
    </row>
    <row r="470">
      <c r="A470" s="83">
        <v>152.0</v>
      </c>
      <c r="B470" s="83" t="s">
        <v>3146</v>
      </c>
      <c r="C470" s="212" t="s">
        <v>3147</v>
      </c>
      <c r="D470" s="83"/>
      <c r="E470" s="141" t="s">
        <v>3148</v>
      </c>
      <c r="F470" s="83"/>
      <c r="G470" s="83">
        <v>1000000.0</v>
      </c>
    </row>
    <row r="471">
      <c r="A471" s="83">
        <v>153.0</v>
      </c>
      <c r="B471" s="83" t="s">
        <v>3150</v>
      </c>
      <c r="C471" s="212" t="s">
        <v>3151</v>
      </c>
      <c r="D471" s="83"/>
      <c r="E471" s="141" t="s">
        <v>3152</v>
      </c>
      <c r="F471" s="83"/>
      <c r="G471" s="83">
        <v>2500000.0</v>
      </c>
    </row>
    <row r="472">
      <c r="A472" s="83">
        <v>154.0</v>
      </c>
      <c r="B472" s="83" t="s">
        <v>3154</v>
      </c>
      <c r="C472" s="212" t="s">
        <v>3151</v>
      </c>
      <c r="D472" s="83"/>
      <c r="E472" s="141" t="s">
        <v>3155</v>
      </c>
      <c r="F472" s="83"/>
      <c r="G472" s="83">
        <v>1000000.0</v>
      </c>
    </row>
    <row r="473">
      <c r="A473" s="83">
        <v>155.0</v>
      </c>
      <c r="B473" s="83" t="s">
        <v>3156</v>
      </c>
      <c r="C473" s="212" t="s">
        <v>3151</v>
      </c>
      <c r="D473" s="83"/>
      <c r="E473" s="141" t="s">
        <v>3159</v>
      </c>
      <c r="F473" s="83"/>
      <c r="G473" s="83">
        <v>1000000.0</v>
      </c>
    </row>
    <row r="474">
      <c r="A474" s="83">
        <v>156.0</v>
      </c>
      <c r="B474" s="83" t="s">
        <v>3161</v>
      </c>
      <c r="C474" s="212" t="s">
        <v>3151</v>
      </c>
      <c r="D474" s="83"/>
      <c r="E474" s="141" t="s">
        <v>3163</v>
      </c>
      <c r="F474" s="83"/>
      <c r="G474" s="83">
        <v>1000000.0</v>
      </c>
    </row>
    <row r="475">
      <c r="A475" s="83">
        <v>157.0</v>
      </c>
      <c r="B475" s="83" t="s">
        <v>3164</v>
      </c>
      <c r="C475" s="212" t="s">
        <v>3151</v>
      </c>
      <c r="D475" s="83"/>
      <c r="E475" s="141" t="s">
        <v>3167</v>
      </c>
      <c r="F475" s="83"/>
      <c r="G475" s="83">
        <v>2500000.0</v>
      </c>
    </row>
    <row r="476">
      <c r="A476" s="83">
        <v>158.0</v>
      </c>
      <c r="B476" s="83" t="s">
        <v>3170</v>
      </c>
      <c r="C476" s="212" t="s">
        <v>3171</v>
      </c>
      <c r="D476" s="83"/>
      <c r="E476" s="141" t="s">
        <v>3173</v>
      </c>
      <c r="F476" s="83"/>
      <c r="G476" s="83">
        <v>2000000.0</v>
      </c>
    </row>
    <row r="477">
      <c r="A477" s="83">
        <v>159.0</v>
      </c>
      <c r="B477" s="83" t="s">
        <v>3176</v>
      </c>
      <c r="C477" s="212" t="s">
        <v>3171</v>
      </c>
      <c r="D477" s="83"/>
      <c r="E477" s="141" t="s">
        <v>3178</v>
      </c>
      <c r="F477" s="83"/>
      <c r="G477" s="83">
        <v>1000000.0</v>
      </c>
    </row>
    <row r="478">
      <c r="A478" s="83">
        <v>160.0</v>
      </c>
      <c r="B478" s="83" t="s">
        <v>3180</v>
      </c>
      <c r="C478" s="212" t="s">
        <v>3181</v>
      </c>
      <c r="D478" s="83"/>
      <c r="E478" s="141" t="s">
        <v>3183</v>
      </c>
      <c r="F478" s="83"/>
      <c r="G478" s="83">
        <v>1000000.0</v>
      </c>
    </row>
    <row r="479">
      <c r="A479" s="83">
        <v>161.0</v>
      </c>
      <c r="B479" s="83" t="s">
        <v>3186</v>
      </c>
      <c r="C479" s="212" t="s">
        <v>3187</v>
      </c>
      <c r="D479" s="83"/>
      <c r="E479" s="141" t="s">
        <v>3188</v>
      </c>
      <c r="F479" s="83"/>
      <c r="G479" s="83">
        <v>2000000.0</v>
      </c>
    </row>
    <row r="480">
      <c r="A480" s="83">
        <v>162.0</v>
      </c>
      <c r="B480" s="83" t="s">
        <v>3190</v>
      </c>
      <c r="C480" s="212" t="s">
        <v>3187</v>
      </c>
      <c r="D480" s="83"/>
      <c r="E480" s="141" t="s">
        <v>3193</v>
      </c>
      <c r="F480" s="83"/>
      <c r="G480" s="83">
        <v>1000000.0</v>
      </c>
    </row>
    <row r="481">
      <c r="A481" s="83">
        <v>163.0</v>
      </c>
      <c r="B481" s="83" t="s">
        <v>3195</v>
      </c>
      <c r="C481" s="212" t="s">
        <v>3187</v>
      </c>
      <c r="D481" s="83"/>
      <c r="E481" s="141" t="s">
        <v>3197</v>
      </c>
      <c r="F481" s="83"/>
      <c r="G481" s="83">
        <v>1000000.0</v>
      </c>
    </row>
    <row r="482">
      <c r="A482" s="83">
        <v>164.0</v>
      </c>
      <c r="B482" s="83" t="s">
        <v>3199</v>
      </c>
      <c r="C482" s="212" t="s">
        <v>3187</v>
      </c>
      <c r="D482" s="83"/>
      <c r="E482" s="141" t="s">
        <v>3202</v>
      </c>
      <c r="F482" s="83"/>
      <c r="G482" s="83">
        <v>1000000.0</v>
      </c>
    </row>
    <row r="483" ht="30.0" customHeight="1">
      <c r="A483" s="83">
        <v>165.0</v>
      </c>
      <c r="B483" s="83" t="s">
        <v>3204</v>
      </c>
      <c r="C483" s="212" t="s">
        <v>3187</v>
      </c>
      <c r="D483" s="83"/>
      <c r="E483" s="141" t="s">
        <v>3205</v>
      </c>
      <c r="F483" s="83"/>
      <c r="G483" s="83">
        <v>1000000.0</v>
      </c>
    </row>
    <row r="484">
      <c r="A484" s="83">
        <v>166.0</v>
      </c>
      <c r="B484" s="83" t="s">
        <v>3207</v>
      </c>
      <c r="C484" s="212" t="s">
        <v>3208</v>
      </c>
      <c r="D484" s="83"/>
      <c r="E484" s="141" t="s">
        <v>3209</v>
      </c>
      <c r="F484" s="83"/>
      <c r="G484" s="83">
        <v>1000000.0</v>
      </c>
    </row>
    <row r="485" ht="30.0" customHeight="1">
      <c r="A485" s="83">
        <v>167.0</v>
      </c>
      <c r="B485" s="83" t="s">
        <v>3210</v>
      </c>
      <c r="C485" s="212" t="s">
        <v>3208</v>
      </c>
      <c r="D485" s="83"/>
      <c r="E485" s="141" t="s">
        <v>3211</v>
      </c>
      <c r="F485" s="83"/>
      <c r="G485" s="83">
        <v>1000000.0</v>
      </c>
    </row>
    <row r="486">
      <c r="A486" s="83">
        <v>168.0</v>
      </c>
      <c r="B486" s="83" t="s">
        <v>3212</v>
      </c>
      <c r="C486" s="212" t="s">
        <v>3213</v>
      </c>
      <c r="D486" s="83"/>
      <c r="E486" s="141" t="s">
        <v>3214</v>
      </c>
      <c r="F486" s="83"/>
      <c r="G486" s="83">
        <v>1000000.0</v>
      </c>
    </row>
    <row r="487" ht="30.0" customHeight="1">
      <c r="A487" s="83">
        <v>169.0</v>
      </c>
      <c r="B487" s="83" t="s">
        <v>3215</v>
      </c>
      <c r="C487" s="212" t="s">
        <v>3213</v>
      </c>
      <c r="D487" s="83"/>
      <c r="E487" s="141" t="s">
        <v>3217</v>
      </c>
      <c r="F487" s="83"/>
      <c r="G487" s="83">
        <v>1000000.0</v>
      </c>
    </row>
    <row r="488">
      <c r="A488" s="83">
        <v>170.0</v>
      </c>
      <c r="B488" s="83" t="s">
        <v>3219</v>
      </c>
      <c r="C488" s="212" t="s">
        <v>3213</v>
      </c>
      <c r="D488" s="83"/>
      <c r="E488" s="141" t="s">
        <v>3221</v>
      </c>
      <c r="F488" s="83"/>
      <c r="G488" s="83">
        <v>1000000.0</v>
      </c>
    </row>
    <row r="489">
      <c r="A489" s="83">
        <v>171.0</v>
      </c>
      <c r="B489" s="83" t="s">
        <v>3222</v>
      </c>
      <c r="C489" s="212" t="s">
        <v>3213</v>
      </c>
      <c r="D489" s="83"/>
      <c r="E489" s="141" t="s">
        <v>3223</v>
      </c>
      <c r="F489" s="83"/>
      <c r="G489" s="83">
        <v>2500000.0</v>
      </c>
    </row>
    <row r="490">
      <c r="A490" s="83">
        <v>172.0</v>
      </c>
      <c r="B490" s="83" t="s">
        <v>3224</v>
      </c>
      <c r="C490" s="212" t="s">
        <v>3225</v>
      </c>
      <c r="D490" s="83"/>
      <c r="E490" s="141" t="s">
        <v>3226</v>
      </c>
      <c r="F490" s="83"/>
      <c r="G490" s="83">
        <v>1000000.0</v>
      </c>
    </row>
    <row r="491">
      <c r="A491" s="83">
        <v>173.0</v>
      </c>
      <c r="B491" s="83" t="s">
        <v>3227</v>
      </c>
      <c r="C491" s="212" t="s">
        <v>3225</v>
      </c>
      <c r="D491" s="83"/>
      <c r="E491" s="141" t="s">
        <v>3228</v>
      </c>
      <c r="F491" s="83"/>
      <c r="G491" s="83">
        <v>1000000.0</v>
      </c>
    </row>
    <row r="492">
      <c r="A492" s="83">
        <v>174.0</v>
      </c>
      <c r="B492" s="83" t="s">
        <v>3229</v>
      </c>
      <c r="C492" s="212" t="s">
        <v>3225</v>
      </c>
      <c r="D492" s="83"/>
      <c r="E492" s="141" t="s">
        <v>3230</v>
      </c>
      <c r="F492" s="83"/>
      <c r="G492" s="83">
        <v>1000000.0</v>
      </c>
    </row>
    <row r="493" ht="30.0" customHeight="1">
      <c r="A493" s="83">
        <v>175.0</v>
      </c>
      <c r="B493" s="83" t="s">
        <v>3232</v>
      </c>
      <c r="C493" s="212" t="s">
        <v>3225</v>
      </c>
      <c r="D493" s="83"/>
      <c r="E493" s="141" t="s">
        <v>3234</v>
      </c>
      <c r="F493" s="83"/>
      <c r="G493" s="83">
        <v>1000000.0</v>
      </c>
    </row>
    <row r="494" ht="30.0" customHeight="1">
      <c r="A494" s="83">
        <v>176.0</v>
      </c>
      <c r="B494" s="83" t="s">
        <v>3235</v>
      </c>
      <c r="C494" s="212" t="s">
        <v>3225</v>
      </c>
      <c r="D494" s="83"/>
      <c r="E494" s="141" t="s">
        <v>3236</v>
      </c>
      <c r="F494" s="83"/>
      <c r="G494" s="83">
        <v>1000000.0</v>
      </c>
    </row>
    <row r="495">
      <c r="A495" s="83">
        <v>177.0</v>
      </c>
      <c r="B495" s="83" t="s">
        <v>3238</v>
      </c>
      <c r="C495" s="212" t="s">
        <v>3225</v>
      </c>
      <c r="D495" s="83"/>
      <c r="E495" s="141" t="s">
        <v>3242</v>
      </c>
      <c r="F495" s="83"/>
      <c r="G495" s="83">
        <v>1000000.0</v>
      </c>
    </row>
    <row r="496" ht="30.0" customHeight="1">
      <c r="A496" s="83">
        <v>178.0</v>
      </c>
      <c r="B496" s="83" t="s">
        <v>3244</v>
      </c>
      <c r="C496" s="212" t="s">
        <v>3245</v>
      </c>
      <c r="D496" s="83"/>
      <c r="E496" s="141" t="s">
        <v>3246</v>
      </c>
      <c r="F496" s="83"/>
      <c r="G496" s="83">
        <v>2000000.0</v>
      </c>
    </row>
    <row r="497" ht="15.75" customHeight="1">
      <c r="A497" s="154">
        <v>179.0</v>
      </c>
      <c r="B497" s="154" t="s">
        <v>3249</v>
      </c>
      <c r="C497" s="247" t="s">
        <v>3245</v>
      </c>
      <c r="D497" s="154"/>
      <c r="E497" s="155" t="s">
        <v>3250</v>
      </c>
      <c r="F497" s="154"/>
      <c r="G497" s="154">
        <v>1000000.0</v>
      </c>
    </row>
    <row r="498" ht="15.75" customHeight="1">
      <c r="A498" s="83">
        <v>180.0</v>
      </c>
      <c r="B498" s="83" t="s">
        <v>3251</v>
      </c>
      <c r="C498" s="212" t="s">
        <v>3245</v>
      </c>
      <c r="D498" s="83"/>
      <c r="E498" s="141" t="s">
        <v>3252</v>
      </c>
      <c r="F498" s="83"/>
      <c r="G498" s="83">
        <v>1000000.0</v>
      </c>
    </row>
    <row r="499">
      <c r="A499" s="83">
        <v>181.0</v>
      </c>
      <c r="B499" s="83" t="s">
        <v>3254</v>
      </c>
      <c r="C499" s="212" t="s">
        <v>3245</v>
      </c>
      <c r="D499" s="83"/>
      <c r="E499" s="141" t="s">
        <v>3256</v>
      </c>
      <c r="F499" s="83"/>
      <c r="G499" s="83">
        <v>1000000.0</v>
      </c>
    </row>
    <row r="500" ht="30.0" customHeight="1">
      <c r="A500" s="83">
        <v>182.0</v>
      </c>
      <c r="B500" s="83" t="s">
        <v>3257</v>
      </c>
      <c r="C500" s="212" t="s">
        <v>3245</v>
      </c>
      <c r="D500" s="83"/>
      <c r="E500" s="141" t="s">
        <v>3259</v>
      </c>
      <c r="F500" s="83"/>
      <c r="G500" s="83">
        <v>1000000.0</v>
      </c>
    </row>
    <row r="501">
      <c r="A501" s="83">
        <v>183.0</v>
      </c>
      <c r="B501" s="83" t="s">
        <v>3261</v>
      </c>
      <c r="C501" s="212" t="s">
        <v>3245</v>
      </c>
      <c r="D501" s="83"/>
      <c r="E501" s="141" t="s">
        <v>3264</v>
      </c>
      <c r="F501" s="83"/>
      <c r="G501" s="83">
        <v>2000000.0</v>
      </c>
    </row>
    <row r="502">
      <c r="A502" s="83">
        <v>184.0</v>
      </c>
      <c r="B502" s="83" t="s">
        <v>3266</v>
      </c>
      <c r="C502" s="212" t="s">
        <v>3245</v>
      </c>
      <c r="D502" s="83"/>
      <c r="E502" s="141" t="s">
        <v>3268</v>
      </c>
      <c r="F502" s="83"/>
      <c r="G502" s="83">
        <v>2500000.0</v>
      </c>
    </row>
    <row r="503">
      <c r="A503" s="83">
        <v>185.0</v>
      </c>
      <c r="B503" s="83" t="s">
        <v>3270</v>
      </c>
      <c r="C503" s="212" t="s">
        <v>3245</v>
      </c>
      <c r="D503" s="83"/>
      <c r="E503" s="141" t="s">
        <v>3273</v>
      </c>
      <c r="F503" s="83"/>
      <c r="G503" s="83">
        <v>3000000.0</v>
      </c>
    </row>
    <row r="504">
      <c r="A504" s="83">
        <v>186.0</v>
      </c>
      <c r="B504" s="83" t="s">
        <v>3275</v>
      </c>
      <c r="C504" s="212" t="s">
        <v>3277</v>
      </c>
      <c r="D504" s="83"/>
      <c r="E504" s="141" t="s">
        <v>3279</v>
      </c>
      <c r="F504" s="83"/>
      <c r="G504" s="83">
        <v>1000000.0</v>
      </c>
    </row>
    <row r="505" ht="30.0" customHeight="1">
      <c r="A505" s="83">
        <v>187.0</v>
      </c>
      <c r="B505" s="83" t="s">
        <v>3282</v>
      </c>
      <c r="C505" s="212" t="s">
        <v>3277</v>
      </c>
      <c r="D505" s="83"/>
      <c r="E505" s="141" t="s">
        <v>3285</v>
      </c>
      <c r="F505" s="83"/>
      <c r="G505" s="83">
        <v>1000000.0</v>
      </c>
    </row>
    <row r="506">
      <c r="A506" s="83">
        <v>188.0</v>
      </c>
      <c r="B506" s="83" t="s">
        <v>3287</v>
      </c>
      <c r="C506" s="212" t="s">
        <v>3277</v>
      </c>
      <c r="D506" s="83"/>
      <c r="E506" s="141" t="s">
        <v>3289</v>
      </c>
      <c r="F506" s="83"/>
      <c r="G506" s="83">
        <v>1000000.0</v>
      </c>
    </row>
    <row r="507">
      <c r="A507" s="83">
        <v>189.0</v>
      </c>
      <c r="B507" s="83" t="s">
        <v>3293</v>
      </c>
      <c r="C507" s="212" t="s">
        <v>3277</v>
      </c>
      <c r="D507" s="83"/>
      <c r="E507" s="141" t="s">
        <v>3296</v>
      </c>
      <c r="F507" s="83"/>
      <c r="G507" s="83">
        <v>1000000.0</v>
      </c>
    </row>
    <row r="508">
      <c r="A508" s="83">
        <v>190.0</v>
      </c>
      <c r="B508" s="83" t="s">
        <v>3298</v>
      </c>
      <c r="C508" s="212" t="s">
        <v>3300</v>
      </c>
      <c r="D508" s="83"/>
      <c r="E508" s="141" t="s">
        <v>3302</v>
      </c>
      <c r="F508" s="83"/>
      <c r="G508" s="83">
        <v>1000000.0</v>
      </c>
    </row>
    <row r="509">
      <c r="A509" s="83">
        <v>191.0</v>
      </c>
      <c r="B509" s="83" t="s">
        <v>3304</v>
      </c>
      <c r="C509" s="212" t="s">
        <v>3300</v>
      </c>
      <c r="D509" s="83"/>
      <c r="E509" s="141" t="s">
        <v>3305</v>
      </c>
      <c r="F509" s="83"/>
      <c r="G509" s="83">
        <v>1000000.0</v>
      </c>
    </row>
    <row r="510">
      <c r="A510" s="83">
        <v>192.0</v>
      </c>
      <c r="B510" s="83" t="s">
        <v>3306</v>
      </c>
      <c r="C510" s="212" t="s">
        <v>3307</v>
      </c>
      <c r="D510" s="83"/>
      <c r="E510" s="141" t="s">
        <v>3308</v>
      </c>
      <c r="F510" s="83"/>
      <c r="G510" s="83">
        <v>1000000.0</v>
      </c>
    </row>
    <row r="511">
      <c r="A511" s="83">
        <v>193.0</v>
      </c>
      <c r="B511" s="83" t="s">
        <v>3311</v>
      </c>
      <c r="C511" s="212" t="s">
        <v>3313</v>
      </c>
      <c r="D511" s="83"/>
      <c r="E511" s="141" t="s">
        <v>3314</v>
      </c>
      <c r="F511" s="83"/>
      <c r="G511" s="83">
        <v>1000000.0</v>
      </c>
    </row>
    <row r="512">
      <c r="A512" s="83">
        <v>194.0</v>
      </c>
      <c r="B512" s="83" t="s">
        <v>3318</v>
      </c>
      <c r="C512" s="212" t="s">
        <v>3313</v>
      </c>
      <c r="D512" s="83"/>
      <c r="E512" s="141" t="s">
        <v>3321</v>
      </c>
      <c r="F512" s="83"/>
      <c r="G512" s="83">
        <v>1000000.0</v>
      </c>
    </row>
    <row r="513" ht="30.0" customHeight="1">
      <c r="A513" s="83">
        <v>195.0</v>
      </c>
      <c r="B513" s="83" t="s">
        <v>3323</v>
      </c>
      <c r="C513" s="212" t="s">
        <v>3313</v>
      </c>
      <c r="D513" s="83"/>
      <c r="E513" s="141" t="s">
        <v>3328</v>
      </c>
      <c r="F513" s="83"/>
      <c r="G513" s="83">
        <v>500000.0</v>
      </c>
    </row>
    <row r="514">
      <c r="A514" s="83">
        <v>196.0</v>
      </c>
      <c r="B514" s="83" t="s">
        <v>3331</v>
      </c>
      <c r="C514" s="212" t="s">
        <v>3332</v>
      </c>
      <c r="D514" s="83"/>
      <c r="E514" s="141" t="s">
        <v>3334</v>
      </c>
      <c r="F514" s="83"/>
      <c r="G514" s="83">
        <v>1000000.0</v>
      </c>
    </row>
    <row r="515">
      <c r="A515" s="83">
        <v>197.0</v>
      </c>
      <c r="B515" s="83" t="s">
        <v>3336</v>
      </c>
      <c r="C515" s="212" t="s">
        <v>3332</v>
      </c>
      <c r="D515" s="83"/>
      <c r="E515" s="141" t="s">
        <v>3339</v>
      </c>
      <c r="F515" s="83"/>
      <c r="G515" s="83">
        <v>1000000.0</v>
      </c>
    </row>
    <row r="516">
      <c r="A516" s="83">
        <v>198.0</v>
      </c>
      <c r="B516" s="83" t="s">
        <v>3340</v>
      </c>
      <c r="C516" s="212" t="s">
        <v>3341</v>
      </c>
      <c r="D516" s="83"/>
      <c r="E516" s="141" t="s">
        <v>3343</v>
      </c>
      <c r="F516" s="83"/>
      <c r="G516" s="83">
        <v>1000000.0</v>
      </c>
    </row>
    <row r="517">
      <c r="A517" s="83">
        <v>199.0</v>
      </c>
      <c r="B517" s="83" t="s">
        <v>3345</v>
      </c>
      <c r="C517" s="212" t="s">
        <v>3341</v>
      </c>
      <c r="D517" s="83"/>
      <c r="E517" s="141" t="s">
        <v>3346</v>
      </c>
      <c r="F517" s="83"/>
      <c r="G517" s="83">
        <v>1000000.0</v>
      </c>
    </row>
    <row r="518">
      <c r="A518" s="83">
        <v>200.0</v>
      </c>
      <c r="B518" s="83" t="s">
        <v>3347</v>
      </c>
      <c r="C518" s="212" t="s">
        <v>3341</v>
      </c>
      <c r="D518" s="83"/>
      <c r="E518" s="141" t="s">
        <v>3350</v>
      </c>
      <c r="F518" s="83"/>
      <c r="G518" s="83">
        <v>1000000.0</v>
      </c>
    </row>
    <row r="519">
      <c r="A519" s="83">
        <v>201.0</v>
      </c>
      <c r="B519" s="83" t="s">
        <v>3351</v>
      </c>
      <c r="C519" s="212" t="s">
        <v>3341</v>
      </c>
      <c r="D519" s="83"/>
      <c r="E519" s="141" t="s">
        <v>3354</v>
      </c>
      <c r="F519" s="83"/>
      <c r="G519" s="83">
        <v>1000000.0</v>
      </c>
    </row>
    <row r="520">
      <c r="A520" s="83">
        <v>202.0</v>
      </c>
      <c r="B520" s="83" t="s">
        <v>3355</v>
      </c>
      <c r="C520" s="212" t="s">
        <v>3341</v>
      </c>
      <c r="D520" s="83"/>
      <c r="E520" s="141" t="s">
        <v>3357</v>
      </c>
      <c r="F520" s="83"/>
      <c r="G520" s="83">
        <v>1000000.0</v>
      </c>
    </row>
    <row r="521" ht="30.0" customHeight="1">
      <c r="A521" s="83">
        <v>203.0</v>
      </c>
      <c r="B521" s="83" t="s">
        <v>3360</v>
      </c>
      <c r="C521" s="212"/>
      <c r="D521" s="83"/>
      <c r="E521" s="141" t="s">
        <v>3361</v>
      </c>
      <c r="F521" s="83"/>
      <c r="G521" s="83">
        <v>1000000.0</v>
      </c>
    </row>
    <row r="522">
      <c r="A522" s="83">
        <v>204.0</v>
      </c>
      <c r="B522" s="83" t="s">
        <v>3362</v>
      </c>
      <c r="C522" s="212">
        <v>58.0</v>
      </c>
      <c r="D522" s="83"/>
      <c r="E522" s="141" t="s">
        <v>3363</v>
      </c>
      <c r="F522" s="83"/>
      <c r="G522" s="83">
        <v>1000000.0</v>
      </c>
    </row>
    <row r="523" ht="30.0" customHeight="1">
      <c r="A523" s="83">
        <v>205.0</v>
      </c>
      <c r="B523" s="83" t="s">
        <v>3364</v>
      </c>
      <c r="C523" s="212">
        <v>74.0</v>
      </c>
      <c r="D523" s="83"/>
      <c r="E523" s="141" t="s">
        <v>3367</v>
      </c>
      <c r="F523" s="83"/>
      <c r="G523" s="83">
        <v>1000000.0</v>
      </c>
    </row>
    <row r="524">
      <c r="A524" s="83">
        <v>206.0</v>
      </c>
      <c r="B524" s="83" t="s">
        <v>3369</v>
      </c>
      <c r="C524" s="212">
        <v>51.0</v>
      </c>
      <c r="D524" s="83"/>
      <c r="E524" s="141" t="s">
        <v>3371</v>
      </c>
      <c r="F524" s="83"/>
      <c r="G524" s="83">
        <v>1000000.0</v>
      </c>
    </row>
    <row r="525" ht="30.0" customHeight="1">
      <c r="A525" s="83">
        <v>207.0</v>
      </c>
      <c r="B525" s="83" t="s">
        <v>3372</v>
      </c>
      <c r="C525" s="212">
        <v>51.0</v>
      </c>
      <c r="D525" s="83"/>
      <c r="E525" s="141" t="s">
        <v>3373</v>
      </c>
      <c r="F525" s="83"/>
      <c r="G525" s="83">
        <v>500000.0</v>
      </c>
    </row>
    <row r="526">
      <c r="A526" s="83"/>
      <c r="B526" s="83"/>
      <c r="C526" s="212"/>
      <c r="D526" s="83"/>
      <c r="E526" s="141"/>
      <c r="F526" s="83"/>
      <c r="G526" s="83"/>
    </row>
    <row r="527">
      <c r="A527" s="83"/>
      <c r="B527" s="83"/>
      <c r="C527" s="212"/>
      <c r="D527" s="83"/>
      <c r="E527" s="141" t="s">
        <v>3375</v>
      </c>
      <c r="F527" s="83">
        <v>0.0</v>
      </c>
      <c r="G527" s="83">
        <v>2.895E8</v>
      </c>
    </row>
    <row r="528">
      <c r="A528" s="83"/>
      <c r="B528" s="83"/>
      <c r="C528" s="212"/>
      <c r="D528" s="83"/>
      <c r="E528" s="141"/>
      <c r="F528" s="83"/>
      <c r="G528" s="83"/>
    </row>
    <row r="529">
      <c r="A529" s="83"/>
      <c r="B529" s="83"/>
      <c r="C529" s="212"/>
      <c r="D529" s="83"/>
      <c r="E529" s="141"/>
      <c r="F529" s="83"/>
      <c r="G529" s="83"/>
    </row>
    <row r="530">
      <c r="A530" s="83"/>
      <c r="B530" s="83"/>
      <c r="C530" s="212"/>
      <c r="D530" s="83"/>
      <c r="E530" s="141" t="s">
        <v>3376</v>
      </c>
      <c r="F530" s="83"/>
      <c r="G530" s="83"/>
    </row>
    <row r="531">
      <c r="A531" s="83"/>
      <c r="B531" s="83" t="s">
        <v>3377</v>
      </c>
      <c r="C531" s="212"/>
      <c r="D531" s="83"/>
      <c r="E531" s="141" t="s">
        <v>3379</v>
      </c>
      <c r="F531" s="83"/>
      <c r="G531" s="83"/>
    </row>
    <row r="532">
      <c r="A532" s="83">
        <v>1.0</v>
      </c>
      <c r="B532" s="83" t="s">
        <v>3380</v>
      </c>
      <c r="C532" s="212">
        <v>54.0</v>
      </c>
      <c r="D532" s="83"/>
      <c r="E532" s="141" t="s">
        <v>3382</v>
      </c>
      <c r="F532" s="83"/>
      <c r="G532" s="83">
        <v>2880000.0</v>
      </c>
    </row>
    <row r="533">
      <c r="A533" s="83">
        <v>2.0</v>
      </c>
      <c r="B533" s="83" t="s">
        <v>3384</v>
      </c>
      <c r="C533" s="212">
        <v>23.0</v>
      </c>
      <c r="D533" s="83"/>
      <c r="E533" s="141" t="s">
        <v>3385</v>
      </c>
      <c r="F533" s="83"/>
      <c r="G533" s="83">
        <v>3600000.0</v>
      </c>
    </row>
    <row r="534">
      <c r="A534" s="83">
        <v>3.0</v>
      </c>
      <c r="B534" s="83" t="s">
        <v>3386</v>
      </c>
      <c r="C534" s="212">
        <v>29.0</v>
      </c>
      <c r="D534" s="83"/>
      <c r="E534" s="141" t="s">
        <v>3390</v>
      </c>
      <c r="F534" s="83"/>
      <c r="G534" s="83">
        <v>7200000.0</v>
      </c>
    </row>
    <row r="535" ht="30.0" customHeight="1">
      <c r="A535" s="83">
        <v>4.0</v>
      </c>
      <c r="B535" s="83" t="s">
        <v>3391</v>
      </c>
      <c r="C535" s="212">
        <v>9.0</v>
      </c>
      <c r="D535" s="83"/>
      <c r="E535" s="141" t="s">
        <v>3394</v>
      </c>
      <c r="F535" s="83"/>
      <c r="G535" s="83">
        <v>3240000.0</v>
      </c>
    </row>
    <row r="536" ht="30.0" customHeight="1">
      <c r="A536" s="83">
        <v>5.0</v>
      </c>
      <c r="B536" s="83" t="s">
        <v>3396</v>
      </c>
      <c r="C536" s="212">
        <v>41.0</v>
      </c>
      <c r="D536" s="83"/>
      <c r="E536" s="141" t="s">
        <v>3397</v>
      </c>
      <c r="F536" s="83">
        <v>8.0E7</v>
      </c>
      <c r="G536" s="83">
        <v>1.08E7</v>
      </c>
    </row>
    <row r="537">
      <c r="A537" s="83">
        <v>6.0</v>
      </c>
      <c r="B537" s="83" t="s">
        <v>3398</v>
      </c>
      <c r="C537" s="212">
        <v>66.0</v>
      </c>
      <c r="D537" s="83"/>
      <c r="E537" s="141" t="s">
        <v>3399</v>
      </c>
      <c r="F537" s="83"/>
      <c r="G537" s="83">
        <v>800000.0</v>
      </c>
    </row>
    <row r="538">
      <c r="A538" s="83"/>
      <c r="B538" s="83"/>
      <c r="C538" s="212"/>
      <c r="D538" s="83"/>
      <c r="E538" s="141"/>
      <c r="F538" s="83"/>
      <c r="G538" s="83"/>
    </row>
    <row r="539">
      <c r="A539" s="83"/>
      <c r="B539" s="83"/>
      <c r="C539" s="212"/>
      <c r="D539" s="83"/>
      <c r="E539" s="141" t="s">
        <v>3401</v>
      </c>
      <c r="F539" s="83">
        <v>8.0E7</v>
      </c>
      <c r="G539" s="83">
        <v>2.852E7</v>
      </c>
    </row>
    <row r="540" ht="15.75" customHeight="1">
      <c r="A540" s="154"/>
      <c r="B540" s="154"/>
      <c r="C540" s="247"/>
      <c r="D540" s="154"/>
      <c r="E540" s="155"/>
      <c r="F540" s="154"/>
      <c r="G540" s="154"/>
    </row>
    <row r="541" ht="15.75" customHeight="1">
      <c r="A541" s="83"/>
      <c r="B541" s="83"/>
      <c r="C541" s="212"/>
      <c r="D541" s="83"/>
      <c r="E541" s="141"/>
      <c r="F541" s="83"/>
      <c r="G541" s="83"/>
    </row>
    <row r="542">
      <c r="A542" s="83"/>
      <c r="B542" s="83"/>
      <c r="C542" s="212"/>
      <c r="D542" s="83"/>
      <c r="E542" s="141" t="s">
        <v>3402</v>
      </c>
      <c r="F542" s="83"/>
      <c r="G542" s="83"/>
    </row>
    <row r="543">
      <c r="A543" s="83"/>
      <c r="B543" s="83" t="s">
        <v>3403</v>
      </c>
      <c r="C543" s="212"/>
      <c r="D543" s="83"/>
      <c r="E543" s="141" t="s">
        <v>3379</v>
      </c>
      <c r="F543" s="83"/>
      <c r="G543" s="83"/>
    </row>
    <row r="544" ht="30.0" customHeight="1">
      <c r="A544" s="83">
        <v>1.0</v>
      </c>
      <c r="B544" s="83" t="s">
        <v>3405</v>
      </c>
      <c r="C544" s="212" t="s">
        <v>2676</v>
      </c>
      <c r="D544" s="83"/>
      <c r="E544" s="141" t="s">
        <v>3407</v>
      </c>
      <c r="F544" s="83"/>
      <c r="G544" s="83">
        <v>1500000.0</v>
      </c>
    </row>
    <row r="545">
      <c r="A545" s="83">
        <v>2.0</v>
      </c>
      <c r="B545" s="83" t="s">
        <v>3409</v>
      </c>
      <c r="C545" s="212" t="s">
        <v>2681</v>
      </c>
      <c r="D545" s="83"/>
      <c r="E545" s="141" t="s">
        <v>3412</v>
      </c>
      <c r="F545" s="83"/>
      <c r="G545" s="83">
        <v>1000000.0</v>
      </c>
    </row>
    <row r="546">
      <c r="A546" s="83">
        <v>3.0</v>
      </c>
      <c r="B546" s="83" t="s">
        <v>3413</v>
      </c>
      <c r="C546" s="212" t="s">
        <v>2681</v>
      </c>
      <c r="D546" s="83"/>
      <c r="E546" s="141" t="s">
        <v>3415</v>
      </c>
      <c r="F546" s="83"/>
      <c r="G546" s="83">
        <v>1000000.0</v>
      </c>
    </row>
    <row r="547">
      <c r="A547" s="83">
        <v>4.0</v>
      </c>
      <c r="B547" s="83" t="s">
        <v>3417</v>
      </c>
      <c r="C547" s="212" t="s">
        <v>2681</v>
      </c>
      <c r="D547" s="83"/>
      <c r="E547" s="141" t="s">
        <v>3419</v>
      </c>
      <c r="F547" s="83"/>
      <c r="G547" s="83">
        <v>1000000.0</v>
      </c>
    </row>
    <row r="548">
      <c r="A548" s="83">
        <v>5.0</v>
      </c>
      <c r="B548" s="83" t="s">
        <v>3421</v>
      </c>
      <c r="C548" s="212" t="s">
        <v>2691</v>
      </c>
      <c r="D548" s="83"/>
      <c r="E548" s="141" t="s">
        <v>3423</v>
      </c>
      <c r="F548" s="83"/>
      <c r="G548" s="83">
        <v>500000.0</v>
      </c>
    </row>
    <row r="549">
      <c r="A549" s="83">
        <v>6.0</v>
      </c>
      <c r="B549" s="83" t="s">
        <v>3426</v>
      </c>
      <c r="C549" s="212" t="s">
        <v>2708</v>
      </c>
      <c r="D549" s="83"/>
      <c r="E549" s="141" t="s">
        <v>3430</v>
      </c>
      <c r="F549" s="83"/>
      <c r="G549" s="83">
        <v>1000000.0</v>
      </c>
    </row>
    <row r="550">
      <c r="A550" s="83">
        <v>7.0</v>
      </c>
      <c r="B550" s="83" t="s">
        <v>3432</v>
      </c>
      <c r="C550" s="212" t="s">
        <v>3433</v>
      </c>
      <c r="D550" s="83"/>
      <c r="E550" s="141" t="s">
        <v>3435</v>
      </c>
      <c r="F550" s="83"/>
      <c r="G550" s="83">
        <v>1000000.0</v>
      </c>
    </row>
    <row r="551">
      <c r="A551" s="83">
        <v>8.0</v>
      </c>
      <c r="B551" s="83" t="s">
        <v>3438</v>
      </c>
      <c r="C551" s="212" t="s">
        <v>3440</v>
      </c>
      <c r="D551" s="83"/>
      <c r="E551" s="141" t="s">
        <v>3442</v>
      </c>
      <c r="F551" s="83"/>
      <c r="G551" s="83">
        <v>1000000.0</v>
      </c>
    </row>
    <row r="552">
      <c r="A552" s="83">
        <v>9.0</v>
      </c>
      <c r="B552" s="83" t="s">
        <v>3444</v>
      </c>
      <c r="C552" s="212" t="s">
        <v>3445</v>
      </c>
      <c r="D552" s="83"/>
      <c r="E552" s="141" t="s">
        <v>3448</v>
      </c>
      <c r="F552" s="83"/>
      <c r="G552" s="83">
        <v>1000000.0</v>
      </c>
    </row>
    <row r="553">
      <c r="A553" s="83">
        <v>10.0</v>
      </c>
      <c r="B553" s="83" t="s">
        <v>3451</v>
      </c>
      <c r="C553" s="212" t="s">
        <v>3452</v>
      </c>
      <c r="D553" s="83"/>
      <c r="E553" s="141" t="s">
        <v>3453</v>
      </c>
      <c r="F553" s="83"/>
      <c r="G553" s="83">
        <v>2500000.0</v>
      </c>
    </row>
    <row r="554">
      <c r="A554" s="83">
        <v>11.0</v>
      </c>
      <c r="B554" s="83" t="s">
        <v>3455</v>
      </c>
      <c r="C554" s="212" t="s">
        <v>3457</v>
      </c>
      <c r="D554" s="83"/>
      <c r="E554" s="141" t="s">
        <v>3459</v>
      </c>
      <c r="F554" s="83"/>
      <c r="G554" s="83">
        <v>2000000.0</v>
      </c>
    </row>
    <row r="555">
      <c r="A555" s="83">
        <v>12.0</v>
      </c>
      <c r="B555" s="83" t="s">
        <v>3462</v>
      </c>
      <c r="C555" s="212" t="s">
        <v>3463</v>
      </c>
      <c r="D555" s="83"/>
      <c r="E555" s="141" t="s">
        <v>3465</v>
      </c>
      <c r="F555" s="83"/>
      <c r="G555" s="83">
        <v>1000000.0</v>
      </c>
    </row>
    <row r="556">
      <c r="A556" s="83">
        <v>13.0</v>
      </c>
      <c r="B556" s="83" t="s">
        <v>3467</v>
      </c>
      <c r="C556" s="212" t="s">
        <v>2745</v>
      </c>
      <c r="D556" s="83"/>
      <c r="E556" s="141" t="s">
        <v>3468</v>
      </c>
      <c r="F556" s="83"/>
      <c r="G556" s="83">
        <v>2000000.0</v>
      </c>
    </row>
    <row r="557">
      <c r="A557" s="83">
        <v>14.0</v>
      </c>
      <c r="B557" s="83" t="s">
        <v>3469</v>
      </c>
      <c r="C557" s="212" t="s">
        <v>2760</v>
      </c>
      <c r="D557" s="83"/>
      <c r="E557" s="141" t="s">
        <v>3473</v>
      </c>
      <c r="F557" s="83"/>
      <c r="G557" s="83">
        <v>5000000.0</v>
      </c>
    </row>
    <row r="558">
      <c r="A558" s="83">
        <v>15.0</v>
      </c>
      <c r="B558" s="83" t="s">
        <v>3476</v>
      </c>
      <c r="C558" s="212" t="s">
        <v>2760</v>
      </c>
      <c r="D558" s="83"/>
      <c r="E558" s="141" t="s">
        <v>3479</v>
      </c>
      <c r="F558" s="83"/>
      <c r="G558" s="83">
        <v>2.0E7</v>
      </c>
    </row>
    <row r="559" ht="30.0" customHeight="1">
      <c r="A559" s="83">
        <v>16.0</v>
      </c>
      <c r="B559" s="83" t="s">
        <v>3481</v>
      </c>
      <c r="C559" s="212" t="s">
        <v>2760</v>
      </c>
      <c r="D559" s="83"/>
      <c r="E559" s="141" t="s">
        <v>3485</v>
      </c>
      <c r="F559" s="83"/>
      <c r="G559" s="83">
        <v>1.0E7</v>
      </c>
    </row>
    <row r="560">
      <c r="A560" s="83">
        <v>17.0</v>
      </c>
      <c r="B560" s="83" t="s">
        <v>3487</v>
      </c>
      <c r="C560" s="212" t="s">
        <v>2771</v>
      </c>
      <c r="D560" s="83"/>
      <c r="E560" s="141" t="s">
        <v>3490</v>
      </c>
      <c r="F560" s="83"/>
      <c r="G560" s="83">
        <v>1000000.0</v>
      </c>
    </row>
    <row r="561">
      <c r="A561" s="83">
        <v>18.0</v>
      </c>
      <c r="B561" s="83" t="s">
        <v>3494</v>
      </c>
      <c r="C561" s="212" t="s">
        <v>2771</v>
      </c>
      <c r="D561" s="83"/>
      <c r="E561" s="141" t="s">
        <v>3495</v>
      </c>
      <c r="F561" s="83"/>
      <c r="G561" s="83">
        <v>1000000.0</v>
      </c>
    </row>
    <row r="562">
      <c r="A562" s="83">
        <v>19.0</v>
      </c>
      <c r="B562" s="83" t="s">
        <v>3500</v>
      </c>
      <c r="C562" s="212" t="s">
        <v>3501</v>
      </c>
      <c r="D562" s="83"/>
      <c r="E562" s="141" t="s">
        <v>3503</v>
      </c>
      <c r="F562" s="83"/>
      <c r="G562" s="83">
        <v>1000000.0</v>
      </c>
    </row>
    <row r="563">
      <c r="A563" s="83">
        <v>20.0</v>
      </c>
      <c r="B563" s="83" t="s">
        <v>3505</v>
      </c>
      <c r="C563" s="212" t="s">
        <v>2787</v>
      </c>
      <c r="D563" s="83"/>
      <c r="E563" s="141" t="s">
        <v>3507</v>
      </c>
      <c r="F563" s="83"/>
      <c r="G563" s="83">
        <v>1000000.0</v>
      </c>
    </row>
    <row r="564">
      <c r="A564" s="83">
        <v>21.0</v>
      </c>
      <c r="B564" s="83" t="s">
        <v>3510</v>
      </c>
      <c r="C564" s="212" t="s">
        <v>3511</v>
      </c>
      <c r="D564" s="83"/>
      <c r="E564" s="141" t="s">
        <v>3512</v>
      </c>
      <c r="F564" s="83"/>
      <c r="G564" s="83">
        <v>1000000.0</v>
      </c>
    </row>
    <row r="565" ht="30.0" customHeight="1">
      <c r="A565" s="83">
        <v>22.0</v>
      </c>
      <c r="B565" s="83" t="s">
        <v>3513</v>
      </c>
      <c r="C565" s="212" t="s">
        <v>2827</v>
      </c>
      <c r="D565" s="83"/>
      <c r="E565" s="141" t="s">
        <v>3516</v>
      </c>
      <c r="F565" s="83"/>
      <c r="G565" s="83">
        <v>1000000.0</v>
      </c>
    </row>
    <row r="566">
      <c r="A566" s="83">
        <v>23.0</v>
      </c>
      <c r="B566" s="83" t="s">
        <v>3518</v>
      </c>
      <c r="C566" s="212" t="s">
        <v>2838</v>
      </c>
      <c r="D566" s="83"/>
      <c r="E566" s="141" t="s">
        <v>3520</v>
      </c>
      <c r="F566" s="83"/>
      <c r="G566" s="83">
        <v>1000000.0</v>
      </c>
    </row>
    <row r="567">
      <c r="A567" s="83">
        <v>24.0</v>
      </c>
      <c r="B567" s="83" t="s">
        <v>3523</v>
      </c>
      <c r="C567" s="212" t="s">
        <v>3524</v>
      </c>
      <c r="D567" s="83"/>
      <c r="E567" s="141" t="s">
        <v>3526</v>
      </c>
      <c r="F567" s="83"/>
      <c r="G567" s="83">
        <v>2000000.0</v>
      </c>
    </row>
    <row r="568">
      <c r="A568" s="83">
        <v>25.0</v>
      </c>
      <c r="B568" s="83" t="s">
        <v>3528</v>
      </c>
      <c r="C568" s="212" t="s">
        <v>2854</v>
      </c>
      <c r="D568" s="83"/>
      <c r="E568" s="141" t="s">
        <v>3529</v>
      </c>
      <c r="F568" s="83"/>
      <c r="G568" s="83">
        <v>500000.0</v>
      </c>
    </row>
    <row r="569" ht="30.0" customHeight="1">
      <c r="A569" s="83">
        <v>26.0</v>
      </c>
      <c r="B569" s="83" t="s">
        <v>3532</v>
      </c>
      <c r="C569" s="212" t="s">
        <v>2854</v>
      </c>
      <c r="D569" s="83"/>
      <c r="E569" s="141" t="s">
        <v>3535</v>
      </c>
      <c r="F569" s="83"/>
      <c r="G569" s="83">
        <v>1000000.0</v>
      </c>
    </row>
    <row r="570">
      <c r="A570" s="83">
        <v>27.0</v>
      </c>
      <c r="B570" s="83" t="s">
        <v>3536</v>
      </c>
      <c r="C570" s="212" t="s">
        <v>2864</v>
      </c>
      <c r="D570" s="83"/>
      <c r="E570" s="141" t="s">
        <v>3538</v>
      </c>
      <c r="F570" s="83"/>
      <c r="G570" s="83">
        <v>2500000.0</v>
      </c>
    </row>
    <row r="571">
      <c r="A571" s="83">
        <v>28.0</v>
      </c>
      <c r="B571" s="83" t="s">
        <v>3540</v>
      </c>
      <c r="C571" s="212" t="s">
        <v>2883</v>
      </c>
      <c r="D571" s="83"/>
      <c r="E571" s="141" t="s">
        <v>3543</v>
      </c>
      <c r="F571" s="83"/>
      <c r="G571" s="83">
        <v>500000.0</v>
      </c>
    </row>
    <row r="572">
      <c r="A572" s="83">
        <v>29.0</v>
      </c>
      <c r="B572" s="83" t="s">
        <v>3544</v>
      </c>
      <c r="C572" s="212" t="s">
        <v>2886</v>
      </c>
      <c r="D572" s="83"/>
      <c r="E572" s="141" t="s">
        <v>3546</v>
      </c>
      <c r="F572" s="83"/>
      <c r="G572" s="83">
        <v>500000.0</v>
      </c>
    </row>
    <row r="573">
      <c r="A573" s="83">
        <v>30.0</v>
      </c>
      <c r="B573" s="83" t="s">
        <v>3547</v>
      </c>
      <c r="C573" s="212" t="s">
        <v>2886</v>
      </c>
      <c r="D573" s="83"/>
      <c r="E573" s="141" t="s">
        <v>3548</v>
      </c>
      <c r="F573" s="83"/>
      <c r="G573" s="83">
        <v>500000.0</v>
      </c>
    </row>
    <row r="574">
      <c r="A574" s="83">
        <v>31.0</v>
      </c>
      <c r="B574" s="83" t="s">
        <v>3551</v>
      </c>
      <c r="C574" s="212" t="s">
        <v>2893</v>
      </c>
      <c r="D574" s="83"/>
      <c r="E574" s="141" t="s">
        <v>3552</v>
      </c>
      <c r="F574" s="83"/>
      <c r="G574" s="83">
        <v>1000000.0</v>
      </c>
    </row>
    <row r="575">
      <c r="A575" s="83">
        <v>32.0</v>
      </c>
      <c r="B575" s="83" t="s">
        <v>3553</v>
      </c>
      <c r="C575" s="212" t="s">
        <v>3554</v>
      </c>
      <c r="D575" s="83"/>
      <c r="E575" s="141" t="s">
        <v>3555</v>
      </c>
      <c r="F575" s="83"/>
      <c r="G575" s="83">
        <v>500000.0</v>
      </c>
    </row>
    <row r="576" ht="30.0" customHeight="1">
      <c r="A576" s="83">
        <v>33.0</v>
      </c>
      <c r="B576" s="83" t="s">
        <v>3557</v>
      </c>
      <c r="C576" s="212" t="s">
        <v>3558</v>
      </c>
      <c r="D576" s="83"/>
      <c r="E576" s="141" t="s">
        <v>3560</v>
      </c>
      <c r="F576" s="83"/>
      <c r="G576" s="83">
        <v>1000000.0</v>
      </c>
    </row>
    <row r="577">
      <c r="A577" s="83">
        <v>34.0</v>
      </c>
      <c r="B577" s="83" t="s">
        <v>3562</v>
      </c>
      <c r="C577" s="212" t="s">
        <v>2949</v>
      </c>
      <c r="D577" s="83"/>
      <c r="E577" s="141" t="s">
        <v>3563</v>
      </c>
      <c r="F577" s="83"/>
      <c r="G577" s="83">
        <v>2000000.0</v>
      </c>
    </row>
    <row r="578" ht="30.0" customHeight="1">
      <c r="A578" s="83">
        <v>35.0</v>
      </c>
      <c r="B578" s="83" t="s">
        <v>3564</v>
      </c>
      <c r="C578" s="212" t="s">
        <v>2949</v>
      </c>
      <c r="D578" s="83"/>
      <c r="E578" s="141" t="s">
        <v>3565</v>
      </c>
      <c r="F578" s="83"/>
      <c r="G578" s="83">
        <v>2000000.0</v>
      </c>
    </row>
    <row r="579" ht="30.0" customHeight="1">
      <c r="A579" s="83">
        <v>36.0</v>
      </c>
      <c r="B579" s="83" t="s">
        <v>3566</v>
      </c>
      <c r="C579" s="212" t="s">
        <v>3568</v>
      </c>
      <c r="D579" s="83"/>
      <c r="E579" s="141" t="s">
        <v>3569</v>
      </c>
      <c r="F579" s="83"/>
      <c r="G579" s="83">
        <v>1000000.0</v>
      </c>
    </row>
    <row r="580">
      <c r="A580" s="83">
        <v>37.0</v>
      </c>
      <c r="B580" s="83" t="s">
        <v>3571</v>
      </c>
      <c r="C580" s="212" t="s">
        <v>2955</v>
      </c>
      <c r="D580" s="83"/>
      <c r="E580" s="141" t="s">
        <v>3573</v>
      </c>
      <c r="F580" s="83"/>
      <c r="G580" s="83">
        <v>1000000.0</v>
      </c>
    </row>
    <row r="581">
      <c r="A581" s="83">
        <v>38.0</v>
      </c>
      <c r="B581" s="83" t="s">
        <v>3575</v>
      </c>
      <c r="C581" s="212" t="s">
        <v>3576</v>
      </c>
      <c r="D581" s="83"/>
      <c r="E581" s="141" t="s">
        <v>3580</v>
      </c>
      <c r="F581" s="83"/>
      <c r="G581" s="83">
        <v>1000000.0</v>
      </c>
    </row>
    <row r="582">
      <c r="A582" s="83">
        <v>39.0</v>
      </c>
      <c r="B582" s="83" t="s">
        <v>3582</v>
      </c>
      <c r="C582" s="212" t="s">
        <v>3022</v>
      </c>
      <c r="D582" s="83"/>
      <c r="E582" s="141" t="s">
        <v>3585</v>
      </c>
      <c r="F582" s="83"/>
      <c r="G582" s="83">
        <v>2500000.0</v>
      </c>
    </row>
    <row r="583">
      <c r="A583" s="83">
        <v>40.0</v>
      </c>
      <c r="B583" s="83" t="s">
        <v>3587</v>
      </c>
      <c r="C583" s="212" t="s">
        <v>3035</v>
      </c>
      <c r="D583" s="83"/>
      <c r="E583" s="141" t="s">
        <v>3588</v>
      </c>
      <c r="F583" s="83"/>
      <c r="G583" s="83">
        <v>1000000.0</v>
      </c>
    </row>
    <row r="584">
      <c r="A584" s="83">
        <v>41.0</v>
      </c>
      <c r="B584" s="83" t="s">
        <v>3589</v>
      </c>
      <c r="C584" s="212" t="s">
        <v>3035</v>
      </c>
      <c r="D584" s="83"/>
      <c r="E584" s="141" t="s">
        <v>3591</v>
      </c>
      <c r="F584" s="83"/>
      <c r="G584" s="83">
        <v>1000000.0</v>
      </c>
    </row>
    <row r="585" ht="30.0" customHeight="1">
      <c r="A585" s="83">
        <v>42.0</v>
      </c>
      <c r="B585" s="83" t="s">
        <v>3592</v>
      </c>
      <c r="C585" s="212" t="s">
        <v>3035</v>
      </c>
      <c r="D585" s="83"/>
      <c r="E585" s="141" t="s">
        <v>3593</v>
      </c>
      <c r="F585" s="83"/>
      <c r="G585" s="83">
        <v>2500000.0</v>
      </c>
    </row>
    <row r="586">
      <c r="A586" s="83">
        <v>43.0</v>
      </c>
      <c r="B586" s="83" t="s">
        <v>3595</v>
      </c>
      <c r="C586" s="212" t="s">
        <v>3056</v>
      </c>
      <c r="D586" s="83"/>
      <c r="E586" s="141" t="s">
        <v>3596</v>
      </c>
      <c r="F586" s="83"/>
      <c r="G586" s="83">
        <v>1000000.0</v>
      </c>
    </row>
    <row r="587">
      <c r="A587" s="83">
        <v>44.0</v>
      </c>
      <c r="B587" s="83" t="s">
        <v>3598</v>
      </c>
      <c r="C587" s="212" t="s">
        <v>3056</v>
      </c>
      <c r="D587" s="83"/>
      <c r="E587" s="141" t="s">
        <v>3600</v>
      </c>
      <c r="F587" s="83"/>
      <c r="G587" s="83">
        <v>1000000.0</v>
      </c>
    </row>
    <row r="588">
      <c r="A588" s="83">
        <v>45.0</v>
      </c>
      <c r="B588" s="83" t="s">
        <v>3601</v>
      </c>
      <c r="C588" s="212" t="s">
        <v>3056</v>
      </c>
      <c r="D588" s="83"/>
      <c r="E588" s="141" t="s">
        <v>3602</v>
      </c>
      <c r="F588" s="83"/>
      <c r="G588" s="83">
        <v>1000000.0</v>
      </c>
    </row>
    <row r="589">
      <c r="A589" s="83">
        <v>46.0</v>
      </c>
      <c r="B589" s="83" t="s">
        <v>3605</v>
      </c>
      <c r="C589" s="212" t="s">
        <v>3108</v>
      </c>
      <c r="D589" s="83"/>
      <c r="E589" s="141" t="s">
        <v>3608</v>
      </c>
      <c r="F589" s="83"/>
      <c r="G589" s="83">
        <v>1000000.0</v>
      </c>
    </row>
    <row r="590">
      <c r="A590" s="83">
        <v>47.0</v>
      </c>
      <c r="B590" s="83" t="s">
        <v>3610</v>
      </c>
      <c r="C590" s="212" t="s">
        <v>3108</v>
      </c>
      <c r="D590" s="83"/>
      <c r="E590" s="141" t="s">
        <v>3613</v>
      </c>
      <c r="F590" s="83"/>
      <c r="G590" s="83">
        <v>1000000.0</v>
      </c>
    </row>
    <row r="591" ht="15.75" customHeight="1">
      <c r="A591" s="154">
        <v>48.0</v>
      </c>
      <c r="B591" s="154" t="s">
        <v>3616</v>
      </c>
      <c r="C591" s="247" t="s">
        <v>3617</v>
      </c>
      <c r="D591" s="154"/>
      <c r="E591" s="155" t="s">
        <v>3621</v>
      </c>
      <c r="F591" s="154"/>
      <c r="G591" s="154">
        <v>1000000.0</v>
      </c>
    </row>
    <row r="592" ht="15.75" customHeight="1">
      <c r="A592" s="83">
        <v>49.0</v>
      </c>
      <c r="B592" s="83" t="s">
        <v>3623</v>
      </c>
      <c r="C592" s="212" t="s">
        <v>3625</v>
      </c>
      <c r="D592" s="83"/>
      <c r="E592" s="141" t="s">
        <v>3628</v>
      </c>
      <c r="F592" s="83"/>
      <c r="G592" s="83">
        <v>1000000.0</v>
      </c>
    </row>
    <row r="593">
      <c r="A593" s="83">
        <v>50.0</v>
      </c>
      <c r="B593" s="83" t="s">
        <v>3629</v>
      </c>
      <c r="C593" s="212" t="s">
        <v>3123</v>
      </c>
      <c r="D593" s="83"/>
      <c r="E593" s="141" t="s">
        <v>3632</v>
      </c>
      <c r="F593" s="83"/>
      <c r="G593" s="83">
        <v>2500000.0</v>
      </c>
    </row>
    <row r="594">
      <c r="A594" s="83">
        <v>51.0</v>
      </c>
      <c r="B594" s="83" t="s">
        <v>3635</v>
      </c>
      <c r="C594" s="212" t="s">
        <v>3123</v>
      </c>
      <c r="D594" s="83"/>
      <c r="E594" s="141" t="s">
        <v>3637</v>
      </c>
      <c r="F594" s="83"/>
      <c r="G594" s="83">
        <v>1000000.0</v>
      </c>
    </row>
    <row r="595">
      <c r="A595" s="83">
        <v>52.0</v>
      </c>
      <c r="B595" s="83" t="s">
        <v>3639</v>
      </c>
      <c r="C595" s="212" t="s">
        <v>3640</v>
      </c>
      <c r="D595" s="83"/>
      <c r="E595" s="141" t="s">
        <v>3641</v>
      </c>
      <c r="F595" s="83"/>
      <c r="G595" s="83">
        <v>1000000.0</v>
      </c>
    </row>
    <row r="596" ht="30.0" customHeight="1">
      <c r="A596" s="83">
        <v>53.0</v>
      </c>
      <c r="B596" s="83" t="s">
        <v>3643</v>
      </c>
      <c r="C596" s="212" t="s">
        <v>3644</v>
      </c>
      <c r="D596" s="83"/>
      <c r="E596" s="141" t="s">
        <v>3646</v>
      </c>
      <c r="F596" s="83"/>
      <c r="G596" s="83">
        <v>1000000.0</v>
      </c>
    </row>
    <row r="597">
      <c r="A597" s="83">
        <v>54.0</v>
      </c>
      <c r="B597" s="83" t="s">
        <v>3647</v>
      </c>
      <c r="C597" s="212" t="s">
        <v>3134</v>
      </c>
      <c r="D597" s="83"/>
      <c r="E597" s="141" t="s">
        <v>3650</v>
      </c>
      <c r="F597" s="83"/>
      <c r="G597" s="83">
        <v>1500000.0</v>
      </c>
    </row>
    <row r="598">
      <c r="A598" s="83">
        <v>55.0</v>
      </c>
      <c r="B598" s="83" t="s">
        <v>3651</v>
      </c>
      <c r="C598" s="212" t="s">
        <v>3134</v>
      </c>
      <c r="D598" s="83"/>
      <c r="E598" s="141" t="s">
        <v>3652</v>
      </c>
      <c r="F598" s="83"/>
      <c r="G598" s="83">
        <v>1500000.0</v>
      </c>
    </row>
    <row r="599">
      <c r="A599" s="83">
        <v>56.0</v>
      </c>
      <c r="B599" s="83" t="s">
        <v>3655</v>
      </c>
      <c r="C599" s="212" t="s">
        <v>3134</v>
      </c>
      <c r="D599" s="83"/>
      <c r="E599" s="141" t="s">
        <v>3658</v>
      </c>
      <c r="F599" s="83"/>
      <c r="G599" s="83">
        <v>1500000.0</v>
      </c>
    </row>
    <row r="600">
      <c r="A600" s="83">
        <v>57.0</v>
      </c>
      <c r="B600" s="83" t="s">
        <v>3659</v>
      </c>
      <c r="C600" s="212" t="s">
        <v>3661</v>
      </c>
      <c r="D600" s="83"/>
      <c r="E600" s="141" t="s">
        <v>3663</v>
      </c>
      <c r="F600" s="83"/>
      <c r="G600" s="83">
        <v>1000000.0</v>
      </c>
    </row>
    <row r="601">
      <c r="A601" s="83">
        <v>58.0</v>
      </c>
      <c r="B601" s="83" t="s">
        <v>3665</v>
      </c>
      <c r="C601" s="212" t="s">
        <v>3661</v>
      </c>
      <c r="D601" s="83"/>
      <c r="E601" s="141" t="s">
        <v>3667</v>
      </c>
      <c r="F601" s="83"/>
      <c r="G601" s="83">
        <v>1000000.0</v>
      </c>
    </row>
    <row r="602">
      <c r="A602" s="83">
        <v>59.0</v>
      </c>
      <c r="B602" s="83" t="s">
        <v>3670</v>
      </c>
      <c r="C602" s="212" t="s">
        <v>3672</v>
      </c>
      <c r="D602" s="83"/>
      <c r="E602" s="141" t="s">
        <v>3675</v>
      </c>
      <c r="F602" s="83"/>
      <c r="G602" s="83">
        <v>1000000.0</v>
      </c>
    </row>
    <row r="603">
      <c r="A603" s="83">
        <v>60.0</v>
      </c>
      <c r="B603" s="83" t="s">
        <v>3677</v>
      </c>
      <c r="C603" s="212" t="s">
        <v>3672</v>
      </c>
      <c r="D603" s="83"/>
      <c r="E603" s="141" t="s">
        <v>3678</v>
      </c>
      <c r="F603" s="83"/>
      <c r="G603" s="83">
        <v>1000000.0</v>
      </c>
    </row>
    <row r="604">
      <c r="A604" s="83">
        <v>61.0</v>
      </c>
      <c r="B604" s="83" t="s">
        <v>3682</v>
      </c>
      <c r="C604" s="212" t="s">
        <v>3672</v>
      </c>
      <c r="D604" s="83"/>
      <c r="E604" s="141" t="s">
        <v>3684</v>
      </c>
      <c r="F604" s="83"/>
      <c r="G604" s="83">
        <v>1000000.0</v>
      </c>
    </row>
    <row r="605">
      <c r="A605" s="83">
        <v>62.0</v>
      </c>
      <c r="B605" s="83" t="s">
        <v>3686</v>
      </c>
      <c r="C605" s="212" t="s">
        <v>3672</v>
      </c>
      <c r="D605" s="83"/>
      <c r="E605" s="141" t="s">
        <v>3688</v>
      </c>
      <c r="F605" s="83"/>
      <c r="G605" s="83">
        <v>1000000.0</v>
      </c>
    </row>
    <row r="606" ht="30.0" customHeight="1">
      <c r="A606" s="83">
        <v>63.0</v>
      </c>
      <c r="B606" s="83" t="s">
        <v>3690</v>
      </c>
      <c r="C606" s="212" t="s">
        <v>3672</v>
      </c>
      <c r="D606" s="83"/>
      <c r="E606" s="141" t="s">
        <v>3692</v>
      </c>
      <c r="F606" s="83"/>
      <c r="G606" s="83">
        <v>1000000.0</v>
      </c>
    </row>
    <row r="607">
      <c r="A607" s="83">
        <v>64.0</v>
      </c>
      <c r="B607" s="83" t="s">
        <v>3694</v>
      </c>
      <c r="C607" s="212" t="s">
        <v>3142</v>
      </c>
      <c r="D607" s="83"/>
      <c r="E607" s="141" t="s">
        <v>3696</v>
      </c>
      <c r="F607" s="83"/>
      <c r="G607" s="83">
        <v>1000000.0</v>
      </c>
    </row>
    <row r="608" ht="30.0" customHeight="1">
      <c r="A608" s="83">
        <v>65.0</v>
      </c>
      <c r="B608" s="83" t="s">
        <v>3699</v>
      </c>
      <c r="C608" s="212" t="s">
        <v>3147</v>
      </c>
      <c r="D608" s="83"/>
      <c r="E608" s="141" t="s">
        <v>3702</v>
      </c>
      <c r="F608" s="83"/>
      <c r="G608" s="83">
        <v>1000000.0</v>
      </c>
    </row>
    <row r="609" ht="30.0" customHeight="1">
      <c r="A609" s="83">
        <v>66.0</v>
      </c>
      <c r="B609" s="83" t="s">
        <v>3707</v>
      </c>
      <c r="C609" s="212" t="s">
        <v>3147</v>
      </c>
      <c r="D609" s="83"/>
      <c r="E609" s="141" t="s">
        <v>3708</v>
      </c>
      <c r="F609" s="83"/>
      <c r="G609" s="83">
        <v>1000000.0</v>
      </c>
    </row>
    <row r="610" ht="30.0" customHeight="1">
      <c r="A610" s="83">
        <v>67.0</v>
      </c>
      <c r="B610" s="83" t="s">
        <v>3712</v>
      </c>
      <c r="C610" s="212" t="s">
        <v>3151</v>
      </c>
      <c r="D610" s="83"/>
      <c r="E610" s="141" t="s">
        <v>3717</v>
      </c>
      <c r="F610" s="83"/>
      <c r="G610" s="83">
        <v>5000000.0</v>
      </c>
    </row>
    <row r="611" ht="30.0" customHeight="1">
      <c r="A611" s="83">
        <v>68.0</v>
      </c>
      <c r="B611" s="83" t="s">
        <v>3720</v>
      </c>
      <c r="C611" s="212" t="s">
        <v>3151</v>
      </c>
      <c r="D611" s="83"/>
      <c r="E611" s="141" t="s">
        <v>3722</v>
      </c>
      <c r="F611" s="83"/>
      <c r="G611" s="83">
        <v>3000000.0</v>
      </c>
    </row>
    <row r="612" ht="30.0" customHeight="1">
      <c r="A612" s="83">
        <v>69.0</v>
      </c>
      <c r="B612" s="83" t="s">
        <v>3723</v>
      </c>
      <c r="C612" s="212" t="s">
        <v>3151</v>
      </c>
      <c r="D612" s="83"/>
      <c r="E612" s="141" t="s">
        <v>3725</v>
      </c>
      <c r="F612" s="83"/>
      <c r="G612" s="83">
        <v>1000000.0</v>
      </c>
    </row>
    <row r="613" ht="30.0" customHeight="1">
      <c r="A613" s="83">
        <v>70.0</v>
      </c>
      <c r="B613" s="83" t="s">
        <v>3727</v>
      </c>
      <c r="C613" s="212" t="s">
        <v>3728</v>
      </c>
      <c r="D613" s="83"/>
      <c r="E613" s="141" t="s">
        <v>3730</v>
      </c>
      <c r="F613" s="83"/>
      <c r="G613" s="83">
        <v>1000000.0</v>
      </c>
    </row>
    <row r="614">
      <c r="A614" s="83">
        <v>71.0</v>
      </c>
      <c r="B614" s="83" t="s">
        <v>3733</v>
      </c>
      <c r="C614" s="212">
        <v>68.0</v>
      </c>
      <c r="D614" s="83"/>
      <c r="E614" s="141" t="s">
        <v>3734</v>
      </c>
      <c r="F614" s="83"/>
      <c r="G614" s="83">
        <v>4000000.0</v>
      </c>
    </row>
    <row r="615">
      <c r="A615" s="83">
        <v>72.0</v>
      </c>
      <c r="B615" s="83" t="s">
        <v>3736</v>
      </c>
      <c r="C615" s="212" t="s">
        <v>3738</v>
      </c>
      <c r="D615" s="83"/>
      <c r="E615" s="141" t="s">
        <v>3739</v>
      </c>
      <c r="F615" s="83"/>
      <c r="G615" s="83">
        <v>1500000.0</v>
      </c>
    </row>
    <row r="616">
      <c r="A616" s="83">
        <v>73.0</v>
      </c>
      <c r="B616" s="83" t="s">
        <v>3740</v>
      </c>
      <c r="C616" s="212" t="s">
        <v>3307</v>
      </c>
      <c r="D616" s="83"/>
      <c r="E616" s="141" t="s">
        <v>3742</v>
      </c>
      <c r="F616" s="83"/>
      <c r="G616" s="83">
        <v>1000000.0</v>
      </c>
    </row>
    <row r="617">
      <c r="A617" s="83">
        <v>74.0</v>
      </c>
      <c r="B617" s="83" t="s">
        <v>3745</v>
      </c>
      <c r="C617" s="212" t="s">
        <v>3332</v>
      </c>
      <c r="D617" s="83"/>
      <c r="E617" s="141" t="s">
        <v>3746</v>
      </c>
      <c r="F617" s="83"/>
      <c r="G617" s="83">
        <v>1000000.0</v>
      </c>
    </row>
    <row r="618">
      <c r="A618" s="83">
        <v>75.0</v>
      </c>
      <c r="B618" s="83" t="s">
        <v>3749</v>
      </c>
      <c r="C618" s="212" t="s">
        <v>3341</v>
      </c>
      <c r="D618" s="83"/>
      <c r="E618" s="141" t="s">
        <v>3750</v>
      </c>
      <c r="F618" s="83"/>
      <c r="G618" s="83">
        <v>1000000.0</v>
      </c>
    </row>
    <row r="619">
      <c r="A619" s="83">
        <v>76.0</v>
      </c>
      <c r="B619" s="83" t="s">
        <v>3751</v>
      </c>
      <c r="C619" s="212" t="s">
        <v>3341</v>
      </c>
      <c r="D619" s="83"/>
      <c r="E619" s="141" t="s">
        <v>3754</v>
      </c>
      <c r="F619" s="83"/>
      <c r="G619" s="83">
        <v>1000000.0</v>
      </c>
    </row>
    <row r="620">
      <c r="A620" s="83">
        <v>77.0</v>
      </c>
      <c r="B620" s="83" t="s">
        <v>3756</v>
      </c>
      <c r="C620" s="212">
        <v>73.0</v>
      </c>
      <c r="D620" s="83"/>
      <c r="E620" s="141" t="s">
        <v>3759</v>
      </c>
      <c r="F620" s="83"/>
      <c r="G620" s="83">
        <v>5000000.0</v>
      </c>
    </row>
    <row r="621">
      <c r="A621" s="83">
        <v>78.0</v>
      </c>
      <c r="B621" s="83" t="s">
        <v>3760</v>
      </c>
      <c r="C621" s="212">
        <v>73.0</v>
      </c>
      <c r="D621" s="83"/>
      <c r="E621" s="141" t="s">
        <v>3763</v>
      </c>
      <c r="F621" s="83"/>
      <c r="G621" s="83">
        <v>1000000.0</v>
      </c>
    </row>
    <row r="622" ht="30.0" customHeight="1">
      <c r="A622" s="83">
        <v>79.0</v>
      </c>
      <c r="B622" s="83" t="s">
        <v>3764</v>
      </c>
      <c r="C622" s="212" t="s">
        <v>3765</v>
      </c>
      <c r="D622" s="83"/>
      <c r="E622" s="141" t="s">
        <v>3766</v>
      </c>
      <c r="F622" s="83"/>
      <c r="G622" s="83">
        <v>1000000.0</v>
      </c>
    </row>
    <row r="623">
      <c r="A623" s="83">
        <v>80.0</v>
      </c>
      <c r="B623" s="83" t="s">
        <v>3769</v>
      </c>
      <c r="C623" s="212" t="s">
        <v>3765</v>
      </c>
      <c r="D623" s="83"/>
      <c r="E623" s="141" t="s">
        <v>3770</v>
      </c>
      <c r="F623" s="83"/>
      <c r="G623" s="83">
        <v>1500000.0</v>
      </c>
    </row>
    <row r="624">
      <c r="A624" s="83">
        <v>81.0</v>
      </c>
      <c r="B624" s="83" t="s">
        <v>3772</v>
      </c>
      <c r="C624" s="212" t="s">
        <v>3765</v>
      </c>
      <c r="D624" s="83"/>
      <c r="E624" s="141" t="s">
        <v>3774</v>
      </c>
      <c r="F624" s="83"/>
      <c r="G624" s="83">
        <v>1500000.0</v>
      </c>
    </row>
    <row r="625">
      <c r="A625" s="83">
        <v>82.0</v>
      </c>
      <c r="B625" s="83" t="s">
        <v>3776</v>
      </c>
      <c r="C625" s="212" t="s">
        <v>3765</v>
      </c>
      <c r="D625" s="83"/>
      <c r="E625" s="141" t="s">
        <v>3777</v>
      </c>
      <c r="F625" s="83"/>
      <c r="G625" s="83">
        <v>1000000.0</v>
      </c>
    </row>
    <row r="626" ht="30.0" customHeight="1">
      <c r="A626" s="83">
        <v>83.0</v>
      </c>
      <c r="B626" s="83" t="s">
        <v>3781</v>
      </c>
      <c r="C626" s="212" t="s">
        <v>3765</v>
      </c>
      <c r="D626" s="83"/>
      <c r="E626" s="141" t="s">
        <v>3783</v>
      </c>
      <c r="F626" s="83"/>
      <c r="G626" s="83">
        <v>1500000.0</v>
      </c>
    </row>
    <row r="627">
      <c r="A627" s="83">
        <v>84.0</v>
      </c>
      <c r="B627" s="83" t="s">
        <v>3787</v>
      </c>
      <c r="C627" s="212" t="s">
        <v>3765</v>
      </c>
      <c r="D627" s="83"/>
      <c r="E627" s="141" t="s">
        <v>3790</v>
      </c>
      <c r="F627" s="83"/>
      <c r="G627" s="83">
        <v>1000000.0</v>
      </c>
    </row>
    <row r="628" ht="30.0" customHeight="1">
      <c r="A628" s="83">
        <v>85.0</v>
      </c>
      <c r="B628" s="83" t="s">
        <v>3793</v>
      </c>
      <c r="C628" s="212" t="s">
        <v>3795</v>
      </c>
      <c r="D628" s="83"/>
      <c r="E628" s="141" t="s">
        <v>3797</v>
      </c>
      <c r="F628" s="83"/>
      <c r="G628" s="83">
        <v>2500000.0</v>
      </c>
    </row>
    <row r="629">
      <c r="A629" s="83">
        <v>86.0</v>
      </c>
      <c r="B629" s="83" t="s">
        <v>3798</v>
      </c>
      <c r="C629" s="212" t="s">
        <v>3800</v>
      </c>
      <c r="D629" s="83"/>
      <c r="E629" s="141" t="s">
        <v>3803</v>
      </c>
      <c r="F629" s="83"/>
      <c r="G629" s="83">
        <v>500000.0</v>
      </c>
    </row>
    <row r="630">
      <c r="A630" s="83">
        <v>87.0</v>
      </c>
      <c r="B630" s="83" t="s">
        <v>3804</v>
      </c>
      <c r="C630" s="212" t="s">
        <v>3800</v>
      </c>
      <c r="D630" s="83"/>
      <c r="E630" s="141" t="s">
        <v>3806</v>
      </c>
      <c r="F630" s="83"/>
      <c r="G630" s="83">
        <v>500000.0</v>
      </c>
    </row>
    <row r="631">
      <c r="A631" s="83">
        <v>88.0</v>
      </c>
      <c r="B631" s="83" t="s">
        <v>3808</v>
      </c>
      <c r="C631" s="212" t="s">
        <v>3800</v>
      </c>
      <c r="D631" s="83"/>
      <c r="E631" s="141" t="s">
        <v>3810</v>
      </c>
      <c r="F631" s="83"/>
      <c r="G631" s="83">
        <v>500000.0</v>
      </c>
    </row>
    <row r="632">
      <c r="A632" s="83">
        <v>89.0</v>
      </c>
      <c r="B632" s="83" t="s">
        <v>3811</v>
      </c>
      <c r="C632" s="212" t="s">
        <v>3800</v>
      </c>
      <c r="D632" s="83"/>
      <c r="E632" s="141" t="s">
        <v>3812</v>
      </c>
      <c r="F632" s="83"/>
      <c r="G632" s="83">
        <v>500000.0</v>
      </c>
    </row>
    <row r="633" ht="30.0" customHeight="1">
      <c r="A633" s="83">
        <v>90.0</v>
      </c>
      <c r="B633" s="83" t="s">
        <v>3815</v>
      </c>
      <c r="C633" s="212" t="s">
        <v>3816</v>
      </c>
      <c r="D633" s="83"/>
      <c r="E633" s="141" t="s">
        <v>3817</v>
      </c>
      <c r="F633" s="83"/>
      <c r="G633" s="83">
        <v>1000000.0</v>
      </c>
    </row>
    <row r="634" ht="30.0" customHeight="1">
      <c r="A634" s="83">
        <v>91.0</v>
      </c>
      <c r="B634" s="83" t="s">
        <v>3820</v>
      </c>
      <c r="C634" s="212">
        <v>74.0</v>
      </c>
      <c r="D634" s="83"/>
      <c r="E634" s="141" t="s">
        <v>3824</v>
      </c>
      <c r="F634" s="83"/>
      <c r="G634" s="83">
        <v>1000000.0</v>
      </c>
    </row>
    <row r="635">
      <c r="A635" s="83"/>
      <c r="B635" s="83"/>
      <c r="C635" s="212"/>
      <c r="D635" s="83"/>
      <c r="E635" s="141"/>
      <c r="F635" s="83"/>
      <c r="G635" s="83"/>
    </row>
    <row r="636">
      <c r="A636" s="83"/>
      <c r="B636" s="83"/>
      <c r="C636" s="212"/>
      <c r="D636" s="83"/>
      <c r="E636" s="141" t="s">
        <v>3831</v>
      </c>
      <c r="F636" s="83">
        <v>0.0</v>
      </c>
      <c r="G636" s="83">
        <v>1.49E8</v>
      </c>
    </row>
    <row r="637" ht="15.75" customHeight="1">
      <c r="A637" s="154"/>
      <c r="B637" s="154"/>
      <c r="C637" s="247"/>
      <c r="D637" s="154"/>
      <c r="E637" s="155"/>
      <c r="F637" s="154"/>
      <c r="G637" s="154"/>
    </row>
    <row r="638" ht="15.75" customHeight="1">
      <c r="A638" s="83"/>
      <c r="B638" s="83"/>
      <c r="C638" s="212"/>
      <c r="D638" s="83"/>
      <c r="E638" s="141"/>
      <c r="F638" s="83"/>
      <c r="G638" s="83"/>
    </row>
    <row r="639">
      <c r="A639" s="83"/>
      <c r="B639" s="83"/>
      <c r="C639" s="212"/>
      <c r="D639" s="83"/>
      <c r="E639" s="141" t="s">
        <v>3838</v>
      </c>
      <c r="F639" s="83"/>
      <c r="G639" s="83"/>
    </row>
    <row r="640">
      <c r="A640" s="83"/>
      <c r="B640" s="83" t="s">
        <v>3841</v>
      </c>
      <c r="C640" s="212"/>
      <c r="D640" s="83"/>
      <c r="E640" s="141" t="s">
        <v>3844</v>
      </c>
      <c r="F640" s="83"/>
      <c r="G640" s="83"/>
    </row>
    <row r="641" ht="30.0" customHeight="1">
      <c r="A641" s="83">
        <v>1.0</v>
      </c>
      <c r="B641" s="83" t="s">
        <v>3850</v>
      </c>
      <c r="C641" s="212" t="s">
        <v>2676</v>
      </c>
      <c r="D641" s="83"/>
      <c r="E641" s="141" t="s">
        <v>3853</v>
      </c>
      <c r="F641" s="83"/>
      <c r="G641" s="83">
        <v>1500000.0</v>
      </c>
    </row>
    <row r="642" ht="30.0" customHeight="1">
      <c r="A642" s="83">
        <v>2.0</v>
      </c>
      <c r="B642" s="83" t="s">
        <v>3857</v>
      </c>
      <c r="C642" s="212" t="s">
        <v>2676</v>
      </c>
      <c r="D642" s="83"/>
      <c r="E642" s="141" t="s">
        <v>3860</v>
      </c>
      <c r="F642" s="83"/>
      <c r="G642" s="83">
        <v>2500000.0</v>
      </c>
    </row>
    <row r="643">
      <c r="A643" s="83">
        <v>3.0</v>
      </c>
      <c r="B643" s="83" t="s">
        <v>3864</v>
      </c>
      <c r="C643" s="212" t="s">
        <v>2676</v>
      </c>
      <c r="D643" s="83"/>
      <c r="E643" s="141" t="s">
        <v>3867</v>
      </c>
      <c r="F643" s="83"/>
      <c r="G643" s="83">
        <v>1500000.0</v>
      </c>
    </row>
    <row r="644">
      <c r="A644" s="83">
        <v>4.0</v>
      </c>
      <c r="B644" s="83" t="s">
        <v>3871</v>
      </c>
      <c r="C644" s="212" t="s">
        <v>2681</v>
      </c>
      <c r="D644" s="83"/>
      <c r="E644" s="141" t="s">
        <v>3872</v>
      </c>
      <c r="F644" s="83"/>
      <c r="G644" s="83">
        <v>2500000.0</v>
      </c>
    </row>
    <row r="645">
      <c r="A645" s="83">
        <v>5.0</v>
      </c>
      <c r="B645" s="83" t="s">
        <v>3874</v>
      </c>
      <c r="C645" s="212" t="s">
        <v>2681</v>
      </c>
      <c r="D645" s="83"/>
      <c r="E645" s="141" t="s">
        <v>3875</v>
      </c>
      <c r="F645" s="83"/>
      <c r="G645" s="83">
        <v>2500000.0</v>
      </c>
    </row>
    <row r="646">
      <c r="A646" s="83">
        <v>6.0</v>
      </c>
      <c r="B646" s="83" t="s">
        <v>3880</v>
      </c>
      <c r="C646" s="212" t="s">
        <v>2681</v>
      </c>
      <c r="D646" s="83"/>
      <c r="E646" s="141" t="s">
        <v>4490</v>
      </c>
      <c r="F646" s="83"/>
      <c r="G646" s="83">
        <v>2000000.0</v>
      </c>
    </row>
    <row r="647" ht="30.0" customHeight="1">
      <c r="A647" s="83">
        <v>7.0</v>
      </c>
      <c r="B647" s="83" t="s">
        <v>4493</v>
      </c>
      <c r="C647" s="212" t="s">
        <v>2681</v>
      </c>
      <c r="D647" s="83"/>
      <c r="E647" s="141" t="s">
        <v>4718</v>
      </c>
      <c r="F647" s="83"/>
      <c r="G647" s="83">
        <v>3000000.0</v>
      </c>
    </row>
    <row r="648" ht="30.0" customHeight="1">
      <c r="A648" s="83">
        <v>8.0</v>
      </c>
      <c r="B648" s="83" t="s">
        <v>4720</v>
      </c>
      <c r="C648" s="212" t="s">
        <v>2681</v>
      </c>
      <c r="D648" s="83"/>
      <c r="E648" s="141" t="s">
        <v>4721</v>
      </c>
      <c r="F648" s="83"/>
      <c r="G648" s="83">
        <v>2500000.0</v>
      </c>
    </row>
    <row r="649">
      <c r="A649" s="83">
        <v>9.0</v>
      </c>
      <c r="B649" s="83" t="s">
        <v>4723</v>
      </c>
      <c r="C649" s="212" t="s">
        <v>2681</v>
      </c>
      <c r="D649" s="83"/>
      <c r="E649" s="141" t="s">
        <v>4850</v>
      </c>
      <c r="F649" s="83"/>
      <c r="G649" s="83">
        <v>2000000.0</v>
      </c>
    </row>
    <row r="650" ht="30.0" customHeight="1">
      <c r="A650" s="83">
        <v>10.0</v>
      </c>
      <c r="B650" s="83" t="s">
        <v>4855</v>
      </c>
      <c r="C650" s="212" t="s">
        <v>2681</v>
      </c>
      <c r="D650" s="83"/>
      <c r="E650" s="141" t="s">
        <v>5276</v>
      </c>
      <c r="F650" s="83"/>
      <c r="G650" s="83">
        <v>2000000.0</v>
      </c>
    </row>
    <row r="651">
      <c r="A651" s="83">
        <v>11.0</v>
      </c>
      <c r="B651" s="83" t="s">
        <v>5278</v>
      </c>
      <c r="C651" s="212" t="s">
        <v>5279</v>
      </c>
      <c r="D651" s="83"/>
      <c r="E651" s="141" t="s">
        <v>5281</v>
      </c>
      <c r="F651" s="83"/>
      <c r="G651" s="83">
        <v>2000000.0</v>
      </c>
    </row>
    <row r="652">
      <c r="A652" s="83">
        <v>12.0</v>
      </c>
      <c r="B652" s="83" t="s">
        <v>5283</v>
      </c>
      <c r="C652" s="212" t="s">
        <v>5279</v>
      </c>
      <c r="D652" s="83"/>
      <c r="E652" s="141" t="s">
        <v>5286</v>
      </c>
      <c r="F652" s="83"/>
      <c r="G652" s="83">
        <v>2500000.0</v>
      </c>
    </row>
    <row r="653">
      <c r="A653" s="83">
        <v>13.0</v>
      </c>
      <c r="B653" s="83" t="s">
        <v>5316</v>
      </c>
      <c r="C653" s="212" t="s">
        <v>5279</v>
      </c>
      <c r="D653" s="83"/>
      <c r="E653" s="141" t="s">
        <v>5320</v>
      </c>
      <c r="F653" s="83"/>
      <c r="G653" s="83">
        <v>2000000.0</v>
      </c>
    </row>
    <row r="654">
      <c r="A654" s="83">
        <v>14.0</v>
      </c>
      <c r="B654" s="83" t="s">
        <v>5323</v>
      </c>
      <c r="C654" s="212" t="s">
        <v>5279</v>
      </c>
      <c r="D654" s="83"/>
      <c r="E654" s="141" t="s">
        <v>5324</v>
      </c>
      <c r="F654" s="83"/>
      <c r="G654" s="83">
        <v>1500000.0</v>
      </c>
    </row>
    <row r="655">
      <c r="A655" s="83">
        <v>15.0</v>
      </c>
      <c r="B655" s="83" t="s">
        <v>5327</v>
      </c>
      <c r="C655" s="212" t="s">
        <v>5279</v>
      </c>
      <c r="D655" s="83"/>
      <c r="E655" s="141" t="s">
        <v>5329</v>
      </c>
      <c r="F655" s="83"/>
      <c r="G655" s="83">
        <v>1500000.0</v>
      </c>
    </row>
    <row r="656">
      <c r="A656" s="83">
        <v>16.0</v>
      </c>
      <c r="B656" s="83" t="s">
        <v>5333</v>
      </c>
      <c r="C656" s="212" t="s">
        <v>5279</v>
      </c>
      <c r="D656" s="83"/>
      <c r="E656" s="141" t="s">
        <v>5338</v>
      </c>
      <c r="F656" s="83"/>
      <c r="G656" s="83">
        <v>1500000.0</v>
      </c>
    </row>
    <row r="657">
      <c r="A657" s="83">
        <v>17.0</v>
      </c>
      <c r="B657" s="83" t="s">
        <v>5343</v>
      </c>
      <c r="C657" s="212" t="s">
        <v>5279</v>
      </c>
      <c r="D657" s="83"/>
      <c r="E657" s="141" t="s">
        <v>5346</v>
      </c>
      <c r="F657" s="83"/>
      <c r="G657" s="83">
        <v>1500000.0</v>
      </c>
    </row>
    <row r="658">
      <c r="A658" s="83">
        <v>18.0</v>
      </c>
      <c r="B658" s="83" t="s">
        <v>5347</v>
      </c>
      <c r="C658" s="212" t="s">
        <v>5279</v>
      </c>
      <c r="D658" s="83"/>
      <c r="E658" s="141" t="s">
        <v>5350</v>
      </c>
      <c r="F658" s="83"/>
      <c r="G658" s="83">
        <v>1500000.0</v>
      </c>
    </row>
    <row r="659">
      <c r="A659" s="83">
        <v>19.0</v>
      </c>
      <c r="B659" s="83" t="s">
        <v>5352</v>
      </c>
      <c r="C659" s="212" t="s">
        <v>5279</v>
      </c>
      <c r="D659" s="83"/>
      <c r="E659" s="141" t="s">
        <v>5354</v>
      </c>
      <c r="F659" s="83"/>
      <c r="G659" s="83">
        <v>1500000.0</v>
      </c>
    </row>
    <row r="660">
      <c r="A660" s="83">
        <v>20.0</v>
      </c>
      <c r="B660" s="83" t="s">
        <v>5355</v>
      </c>
      <c r="C660" s="212" t="s">
        <v>5279</v>
      </c>
      <c r="D660" s="83"/>
      <c r="E660" s="141" t="s">
        <v>5466</v>
      </c>
      <c r="F660" s="83"/>
      <c r="G660" s="83">
        <v>1500000.0</v>
      </c>
    </row>
    <row r="661">
      <c r="A661" s="83">
        <v>21.0</v>
      </c>
      <c r="B661" s="83" t="s">
        <v>5468</v>
      </c>
      <c r="C661" s="212" t="s">
        <v>5279</v>
      </c>
      <c r="D661" s="83"/>
      <c r="E661" s="141" t="s">
        <v>5469</v>
      </c>
      <c r="F661" s="83"/>
      <c r="G661" s="83">
        <v>1500000.0</v>
      </c>
    </row>
    <row r="662">
      <c r="A662" s="83">
        <v>22.0</v>
      </c>
      <c r="B662" s="83" t="s">
        <v>5470</v>
      </c>
      <c r="C662" s="212" t="s">
        <v>5279</v>
      </c>
      <c r="D662" s="83"/>
      <c r="E662" s="141" t="s">
        <v>5472</v>
      </c>
      <c r="F662" s="83"/>
      <c r="G662" s="83">
        <v>1500000.0</v>
      </c>
    </row>
    <row r="663">
      <c r="A663" s="83">
        <v>23.0</v>
      </c>
      <c r="B663" s="83" t="s">
        <v>5475</v>
      </c>
      <c r="C663" s="212" t="s">
        <v>5279</v>
      </c>
      <c r="D663" s="83"/>
      <c r="E663" s="141" t="s">
        <v>5477</v>
      </c>
      <c r="F663" s="83"/>
      <c r="G663" s="83">
        <v>1500000.0</v>
      </c>
    </row>
    <row r="664">
      <c r="A664" s="83">
        <v>24.0</v>
      </c>
      <c r="B664" s="83" t="s">
        <v>5479</v>
      </c>
      <c r="C664" s="212" t="s">
        <v>5279</v>
      </c>
      <c r="D664" s="83"/>
      <c r="E664" s="141" t="s">
        <v>5484</v>
      </c>
      <c r="F664" s="83"/>
      <c r="G664" s="83">
        <v>1500000.0</v>
      </c>
    </row>
    <row r="665">
      <c r="A665" s="83">
        <v>25.0</v>
      </c>
      <c r="B665" s="83" t="s">
        <v>5568</v>
      </c>
      <c r="C665" s="212" t="s">
        <v>5279</v>
      </c>
      <c r="D665" s="83"/>
      <c r="E665" s="141" t="s">
        <v>5737</v>
      </c>
      <c r="F665" s="83"/>
      <c r="G665" s="83">
        <v>1500000.0</v>
      </c>
    </row>
    <row r="666">
      <c r="A666" s="83">
        <v>26.0</v>
      </c>
      <c r="B666" s="83" t="s">
        <v>5739</v>
      </c>
      <c r="C666" s="212" t="s">
        <v>5279</v>
      </c>
      <c r="D666" s="83"/>
      <c r="E666" s="141" t="s">
        <v>5741</v>
      </c>
      <c r="F666" s="83"/>
      <c r="G666" s="83">
        <v>1500000.0</v>
      </c>
    </row>
    <row r="667">
      <c r="A667" s="83">
        <v>27.0</v>
      </c>
      <c r="B667" s="83" t="s">
        <v>5766</v>
      </c>
      <c r="C667" s="212" t="s">
        <v>5279</v>
      </c>
      <c r="D667" s="83"/>
      <c r="E667" s="141" t="s">
        <v>5767</v>
      </c>
      <c r="F667" s="83"/>
      <c r="G667" s="83">
        <v>1000000.0</v>
      </c>
    </row>
    <row r="668">
      <c r="A668" s="83">
        <v>28.0</v>
      </c>
      <c r="B668" s="83" t="s">
        <v>5770</v>
      </c>
      <c r="C668" s="212" t="s">
        <v>5279</v>
      </c>
      <c r="D668" s="83"/>
      <c r="E668" s="141" t="s">
        <v>5775</v>
      </c>
      <c r="F668" s="83"/>
      <c r="G668" s="83">
        <v>1000000.0</v>
      </c>
    </row>
    <row r="669">
      <c r="A669" s="83">
        <v>29.0</v>
      </c>
      <c r="B669" s="83" t="s">
        <v>5779</v>
      </c>
      <c r="C669" s="212" t="s">
        <v>5279</v>
      </c>
      <c r="D669" s="83"/>
      <c r="E669" s="141" t="s">
        <v>5784</v>
      </c>
      <c r="F669" s="83"/>
      <c r="G669" s="83">
        <v>1000000.0</v>
      </c>
    </row>
    <row r="670">
      <c r="A670" s="83">
        <v>30.0</v>
      </c>
      <c r="B670" s="83" t="s">
        <v>5787</v>
      </c>
      <c r="C670" s="212" t="s">
        <v>5790</v>
      </c>
      <c r="D670" s="83"/>
      <c r="E670" s="141" t="s">
        <v>5793</v>
      </c>
      <c r="F670" s="83"/>
      <c r="G670" s="83">
        <v>2500000.0</v>
      </c>
    </row>
    <row r="671">
      <c r="A671" s="83">
        <v>31.0</v>
      </c>
      <c r="B671" s="83" t="s">
        <v>5801</v>
      </c>
      <c r="C671" s="212" t="s">
        <v>5790</v>
      </c>
      <c r="D671" s="83"/>
      <c r="E671" s="141" t="s">
        <v>5806</v>
      </c>
      <c r="F671" s="83"/>
      <c r="G671" s="83">
        <v>2000000.0</v>
      </c>
    </row>
    <row r="672">
      <c r="A672" s="83">
        <v>32.0</v>
      </c>
      <c r="B672" s="83" t="s">
        <v>5816</v>
      </c>
      <c r="C672" s="212" t="s">
        <v>5790</v>
      </c>
      <c r="D672" s="83"/>
      <c r="E672" s="141" t="s">
        <v>5821</v>
      </c>
      <c r="F672" s="83"/>
      <c r="G672" s="83">
        <v>1000000.0</v>
      </c>
    </row>
    <row r="673">
      <c r="A673" s="83">
        <v>33.0</v>
      </c>
      <c r="B673" s="83" t="s">
        <v>5832</v>
      </c>
      <c r="C673" s="212" t="s">
        <v>5790</v>
      </c>
      <c r="D673" s="83"/>
      <c r="E673" s="141" t="s">
        <v>5836</v>
      </c>
      <c r="F673" s="83"/>
      <c r="G673" s="83">
        <v>1000000.0</v>
      </c>
    </row>
    <row r="674">
      <c r="A674" s="83">
        <v>34.0</v>
      </c>
      <c r="B674" s="83" t="s">
        <v>5851</v>
      </c>
      <c r="C674" s="212" t="s">
        <v>5790</v>
      </c>
      <c r="D674" s="83"/>
      <c r="E674" s="141" t="s">
        <v>5857</v>
      </c>
      <c r="F674" s="83"/>
      <c r="G674" s="83">
        <v>1000000.0</v>
      </c>
    </row>
    <row r="675">
      <c r="A675" s="83">
        <v>35.0</v>
      </c>
      <c r="B675" s="83" t="s">
        <v>5867</v>
      </c>
      <c r="C675" s="212" t="s">
        <v>5790</v>
      </c>
      <c r="D675" s="83"/>
      <c r="E675" s="141" t="s">
        <v>6172</v>
      </c>
      <c r="F675" s="83"/>
      <c r="G675" s="83">
        <v>1000000.0</v>
      </c>
    </row>
    <row r="676">
      <c r="A676" s="83">
        <v>36.0</v>
      </c>
      <c r="B676" s="83" t="s">
        <v>6186</v>
      </c>
      <c r="C676" s="212" t="s">
        <v>5790</v>
      </c>
      <c r="D676" s="83"/>
      <c r="E676" s="141" t="s">
        <v>6191</v>
      </c>
      <c r="F676" s="83"/>
      <c r="G676" s="83">
        <v>1000000.0</v>
      </c>
    </row>
    <row r="677">
      <c r="A677" s="83">
        <v>37.0</v>
      </c>
      <c r="B677" s="83" t="s">
        <v>6196</v>
      </c>
      <c r="C677" s="212" t="s">
        <v>5790</v>
      </c>
      <c r="D677" s="83"/>
      <c r="E677" s="141" t="s">
        <v>6199</v>
      </c>
      <c r="F677" s="83"/>
      <c r="G677" s="83">
        <v>1000000.0</v>
      </c>
    </row>
    <row r="678">
      <c r="A678" s="83">
        <v>38.0</v>
      </c>
      <c r="B678" s="83" t="s">
        <v>6203</v>
      </c>
      <c r="C678" s="212" t="s">
        <v>5790</v>
      </c>
      <c r="D678" s="83"/>
      <c r="E678" s="141" t="s">
        <v>6210</v>
      </c>
      <c r="F678" s="83"/>
      <c r="G678" s="83">
        <v>1000000.0</v>
      </c>
    </row>
    <row r="679">
      <c r="A679" s="83">
        <v>39.0</v>
      </c>
      <c r="B679" s="83" t="s">
        <v>6213</v>
      </c>
      <c r="C679" s="212" t="s">
        <v>5790</v>
      </c>
      <c r="D679" s="83"/>
      <c r="E679" s="141" t="s">
        <v>6221</v>
      </c>
      <c r="F679" s="83"/>
      <c r="G679" s="83">
        <v>1000000.0</v>
      </c>
    </row>
    <row r="680">
      <c r="A680" s="83">
        <v>40.0</v>
      </c>
      <c r="B680" s="83" t="s">
        <v>6223</v>
      </c>
      <c r="C680" s="212" t="s">
        <v>5790</v>
      </c>
      <c r="D680" s="83"/>
      <c r="E680" s="141" t="s">
        <v>6227</v>
      </c>
      <c r="F680" s="83"/>
      <c r="G680" s="83">
        <v>1000000.0</v>
      </c>
    </row>
    <row r="681">
      <c r="A681" s="83">
        <v>41.0</v>
      </c>
      <c r="B681" s="83" t="s">
        <v>6233</v>
      </c>
      <c r="C681" s="212" t="s">
        <v>5790</v>
      </c>
      <c r="D681" s="83"/>
      <c r="E681" s="141" t="s">
        <v>6235</v>
      </c>
      <c r="F681" s="83"/>
      <c r="G681" s="83">
        <v>1000000.0</v>
      </c>
    </row>
    <row r="682">
      <c r="A682" s="83">
        <v>42.0</v>
      </c>
      <c r="B682" s="83" t="s">
        <v>6237</v>
      </c>
      <c r="C682" s="212" t="s">
        <v>5790</v>
      </c>
      <c r="D682" s="83"/>
      <c r="E682" s="141" t="s">
        <v>6241</v>
      </c>
      <c r="F682" s="83"/>
      <c r="G682" s="83">
        <v>1000000.0</v>
      </c>
    </row>
    <row r="683">
      <c r="A683" s="83">
        <v>43.0</v>
      </c>
      <c r="B683" s="83" t="s">
        <v>6247</v>
      </c>
      <c r="C683" s="212" t="s">
        <v>5790</v>
      </c>
      <c r="D683" s="83"/>
      <c r="E683" s="141" t="s">
        <v>6250</v>
      </c>
      <c r="F683" s="83"/>
      <c r="G683" s="83">
        <v>2000000.0</v>
      </c>
    </row>
    <row r="684">
      <c r="A684" s="83">
        <v>44.0</v>
      </c>
      <c r="B684" s="83" t="s">
        <v>6252</v>
      </c>
      <c r="C684" s="212" t="s">
        <v>5790</v>
      </c>
      <c r="D684" s="83"/>
      <c r="E684" s="141" t="s">
        <v>6255</v>
      </c>
      <c r="F684" s="83"/>
      <c r="G684" s="83">
        <v>1000000.0</v>
      </c>
    </row>
    <row r="685">
      <c r="A685" s="83">
        <v>45.0</v>
      </c>
      <c r="B685" s="83" t="s">
        <v>6258</v>
      </c>
      <c r="C685" s="212" t="s">
        <v>5790</v>
      </c>
      <c r="D685" s="83"/>
      <c r="E685" s="141" t="s">
        <v>6268</v>
      </c>
      <c r="F685" s="83"/>
      <c r="G685" s="83">
        <v>1500000.0</v>
      </c>
    </row>
    <row r="686">
      <c r="A686" s="83">
        <v>46.0</v>
      </c>
      <c r="B686" s="83" t="s">
        <v>6272</v>
      </c>
      <c r="C686" s="212" t="s">
        <v>5790</v>
      </c>
      <c r="D686" s="83"/>
      <c r="E686" s="141" t="s">
        <v>6275</v>
      </c>
      <c r="F686" s="83"/>
      <c r="G686" s="83">
        <v>1500000.0</v>
      </c>
    </row>
    <row r="687">
      <c r="A687" s="83">
        <v>47.0</v>
      </c>
      <c r="B687" s="83" t="s">
        <v>6279</v>
      </c>
      <c r="C687" s="212" t="s">
        <v>5790</v>
      </c>
      <c r="D687" s="83"/>
      <c r="E687" s="141" t="s">
        <v>6285</v>
      </c>
      <c r="F687" s="83"/>
      <c r="G687" s="83">
        <v>1500000.0</v>
      </c>
    </row>
    <row r="688">
      <c r="A688" s="83">
        <v>48.0</v>
      </c>
      <c r="B688" s="83" t="s">
        <v>6292</v>
      </c>
      <c r="C688" s="212" t="s">
        <v>5790</v>
      </c>
      <c r="D688" s="83"/>
      <c r="E688" s="141" t="s">
        <v>6295</v>
      </c>
      <c r="F688" s="83"/>
      <c r="G688" s="83">
        <v>1500000.0</v>
      </c>
    </row>
    <row r="689">
      <c r="A689" s="83">
        <v>49.0</v>
      </c>
      <c r="B689" s="83" t="s">
        <v>6320</v>
      </c>
      <c r="C689" s="212" t="s">
        <v>2688</v>
      </c>
      <c r="D689" s="83"/>
      <c r="E689" s="141" t="s">
        <v>6326</v>
      </c>
      <c r="F689" s="83"/>
      <c r="G689" s="83">
        <v>1000000.0</v>
      </c>
    </row>
    <row r="690" ht="30.0" customHeight="1">
      <c r="A690" s="83">
        <v>50.0</v>
      </c>
      <c r="B690" s="83" t="s">
        <v>6329</v>
      </c>
      <c r="C690" s="212" t="s">
        <v>2691</v>
      </c>
      <c r="D690" s="83"/>
      <c r="E690" s="141" t="s">
        <v>6331</v>
      </c>
      <c r="F690" s="83"/>
      <c r="G690" s="83">
        <v>2500000.0</v>
      </c>
    </row>
    <row r="691" ht="15.75" customHeight="1">
      <c r="A691" s="154">
        <v>51.0</v>
      </c>
      <c r="B691" s="154" t="s">
        <v>6334</v>
      </c>
      <c r="C691" s="247" t="s">
        <v>2691</v>
      </c>
      <c r="D691" s="154"/>
      <c r="E691" s="155" t="s">
        <v>6338</v>
      </c>
      <c r="F691" s="154"/>
      <c r="G691" s="154">
        <v>2000000.0</v>
      </c>
    </row>
    <row r="692" ht="15.75" customHeight="1">
      <c r="A692" s="83">
        <v>52.0</v>
      </c>
      <c r="B692" s="83" t="s">
        <v>6341</v>
      </c>
      <c r="C692" s="212" t="s">
        <v>2691</v>
      </c>
      <c r="D692" s="83"/>
      <c r="E692" s="141" t="s">
        <v>6342</v>
      </c>
      <c r="F692" s="83"/>
      <c r="G692" s="83">
        <v>2500000.0</v>
      </c>
    </row>
    <row r="693">
      <c r="A693" s="83">
        <v>53.0</v>
      </c>
      <c r="B693" s="83" t="s">
        <v>6345</v>
      </c>
      <c r="C693" s="212" t="s">
        <v>2691</v>
      </c>
      <c r="D693" s="83"/>
      <c r="E693" s="141" t="s">
        <v>6349</v>
      </c>
      <c r="F693" s="83"/>
      <c r="G693" s="83">
        <v>2000000.0</v>
      </c>
    </row>
    <row r="694">
      <c r="A694" s="83">
        <v>54.0</v>
      </c>
      <c r="B694" s="83" t="s">
        <v>6351</v>
      </c>
      <c r="C694" s="212" t="s">
        <v>2691</v>
      </c>
      <c r="D694" s="83"/>
      <c r="E694" s="141" t="s">
        <v>6985</v>
      </c>
      <c r="F694" s="83"/>
      <c r="G694" s="83">
        <v>1000000.0</v>
      </c>
    </row>
    <row r="695">
      <c r="A695" s="83">
        <v>55.0</v>
      </c>
      <c r="B695" s="83" t="s">
        <v>6987</v>
      </c>
      <c r="C695" s="212" t="s">
        <v>2691</v>
      </c>
      <c r="D695" s="83"/>
      <c r="E695" s="141" t="s">
        <v>6989</v>
      </c>
      <c r="F695" s="83"/>
      <c r="G695" s="83">
        <v>1000000.0</v>
      </c>
    </row>
    <row r="696" ht="30.0" customHeight="1">
      <c r="A696" s="83">
        <v>56.0</v>
      </c>
      <c r="B696" s="83" t="s">
        <v>6992</v>
      </c>
      <c r="C696" s="212" t="s">
        <v>2691</v>
      </c>
      <c r="D696" s="83"/>
      <c r="E696" s="141" t="s">
        <v>6994</v>
      </c>
      <c r="F696" s="83"/>
      <c r="G696" s="83">
        <v>1000000.0</v>
      </c>
    </row>
    <row r="697" ht="30.0" customHeight="1">
      <c r="A697" s="83">
        <v>57.0</v>
      </c>
      <c r="B697" s="83" t="s">
        <v>6997</v>
      </c>
      <c r="C697" s="212" t="s">
        <v>2691</v>
      </c>
      <c r="D697" s="83"/>
      <c r="E697" s="141" t="s">
        <v>6998</v>
      </c>
      <c r="F697" s="83"/>
      <c r="G697" s="83">
        <v>500000.0</v>
      </c>
    </row>
    <row r="698" ht="30.0" customHeight="1">
      <c r="A698" s="83">
        <v>58.0</v>
      </c>
      <c r="B698" s="83" t="s">
        <v>6999</v>
      </c>
      <c r="C698" s="212" t="s">
        <v>2691</v>
      </c>
      <c r="D698" s="83"/>
      <c r="E698" s="141" t="s">
        <v>7236</v>
      </c>
      <c r="F698" s="83"/>
      <c r="G698" s="83">
        <v>500000.0</v>
      </c>
    </row>
    <row r="699" ht="30.0" customHeight="1">
      <c r="A699" s="83">
        <v>59.0</v>
      </c>
      <c r="B699" s="83" t="s">
        <v>7240</v>
      </c>
      <c r="C699" s="212" t="s">
        <v>2691</v>
      </c>
      <c r="D699" s="83"/>
      <c r="E699" s="141" t="s">
        <v>7242</v>
      </c>
      <c r="F699" s="83"/>
      <c r="G699" s="83">
        <v>500000.0</v>
      </c>
    </row>
    <row r="700">
      <c r="A700" s="83">
        <v>60.0</v>
      </c>
      <c r="B700" s="83" t="s">
        <v>7249</v>
      </c>
      <c r="C700" s="212" t="s">
        <v>2691</v>
      </c>
      <c r="D700" s="83"/>
      <c r="E700" s="141" t="s">
        <v>7253</v>
      </c>
      <c r="F700" s="83"/>
      <c r="G700" s="83">
        <v>500000.0</v>
      </c>
    </row>
    <row r="701" ht="30.0" customHeight="1">
      <c r="A701" s="83">
        <v>61.0</v>
      </c>
      <c r="B701" s="83" t="s">
        <v>7257</v>
      </c>
      <c r="C701" s="212" t="s">
        <v>2691</v>
      </c>
      <c r="D701" s="83"/>
      <c r="E701" s="141" t="s">
        <v>7262</v>
      </c>
      <c r="F701" s="83"/>
      <c r="G701" s="83">
        <v>500000.0</v>
      </c>
    </row>
    <row r="702" ht="30.0" customHeight="1">
      <c r="A702" s="83">
        <v>62.0</v>
      </c>
      <c r="B702" s="83" t="s">
        <v>7266</v>
      </c>
      <c r="C702" s="212" t="s">
        <v>7267</v>
      </c>
      <c r="D702" s="83"/>
      <c r="E702" s="141" t="s">
        <v>7270</v>
      </c>
      <c r="F702" s="83"/>
      <c r="G702" s="83">
        <v>1500000.0</v>
      </c>
    </row>
    <row r="703" ht="30.0" customHeight="1">
      <c r="A703" s="83">
        <v>63.0</v>
      </c>
      <c r="B703" s="83" t="s">
        <v>7382</v>
      </c>
      <c r="C703" s="212" t="s">
        <v>7267</v>
      </c>
      <c r="D703" s="83"/>
      <c r="E703" s="141" t="s">
        <v>7389</v>
      </c>
      <c r="F703" s="83"/>
      <c r="G703" s="83">
        <v>1000000.0</v>
      </c>
    </row>
    <row r="704">
      <c r="A704" s="83">
        <v>64.0</v>
      </c>
      <c r="B704" s="83" t="s">
        <v>7394</v>
      </c>
      <c r="C704" s="212" t="s">
        <v>2697</v>
      </c>
      <c r="D704" s="83"/>
      <c r="E704" s="141" t="s">
        <v>7397</v>
      </c>
      <c r="F704" s="83"/>
      <c r="G704" s="83">
        <v>1.5E7</v>
      </c>
    </row>
    <row r="705" ht="30.0" customHeight="1">
      <c r="A705" s="83">
        <v>65.0</v>
      </c>
      <c r="B705" s="83" t="s">
        <v>7402</v>
      </c>
      <c r="C705" s="212" t="s">
        <v>2697</v>
      </c>
      <c r="D705" s="83"/>
      <c r="E705" s="141" t="s">
        <v>7404</v>
      </c>
      <c r="F705" s="83"/>
      <c r="G705" s="83">
        <v>2500000.0</v>
      </c>
    </row>
    <row r="706">
      <c r="A706" s="83">
        <v>66.0</v>
      </c>
      <c r="B706" s="83" t="s">
        <v>7406</v>
      </c>
      <c r="C706" s="212" t="s">
        <v>2701</v>
      </c>
      <c r="D706" s="83"/>
      <c r="E706" s="141" t="s">
        <v>7409</v>
      </c>
      <c r="F706" s="83"/>
      <c r="G706" s="83">
        <v>1000000.0</v>
      </c>
    </row>
    <row r="707">
      <c r="A707" s="83">
        <v>67.0</v>
      </c>
      <c r="B707" s="83" t="s">
        <v>7411</v>
      </c>
      <c r="C707" s="212" t="s">
        <v>2701</v>
      </c>
      <c r="D707" s="83"/>
      <c r="E707" s="141" t="s">
        <v>7413</v>
      </c>
      <c r="F707" s="83"/>
      <c r="G707" s="83">
        <v>1000000.0</v>
      </c>
    </row>
    <row r="708">
      <c r="A708" s="83">
        <v>68.0</v>
      </c>
      <c r="B708" s="83" t="s">
        <v>7414</v>
      </c>
      <c r="C708" s="212" t="s">
        <v>2701</v>
      </c>
      <c r="D708" s="83"/>
      <c r="E708" s="141" t="s">
        <v>7420</v>
      </c>
      <c r="F708" s="83"/>
      <c r="G708" s="83">
        <v>1500000.0</v>
      </c>
    </row>
    <row r="709">
      <c r="A709" s="83">
        <v>69.0</v>
      </c>
      <c r="B709" s="83" t="s">
        <v>7425</v>
      </c>
      <c r="C709" s="212" t="s">
        <v>2708</v>
      </c>
      <c r="D709" s="83"/>
      <c r="E709" s="141" t="s">
        <v>7429</v>
      </c>
      <c r="F709" s="83"/>
      <c r="G709" s="83">
        <v>2000000.0</v>
      </c>
    </row>
    <row r="710">
      <c r="A710" s="83">
        <v>70.0</v>
      </c>
      <c r="B710" s="83" t="s">
        <v>7434</v>
      </c>
      <c r="C710" s="212" t="s">
        <v>2708</v>
      </c>
      <c r="D710" s="83"/>
      <c r="E710" s="141" t="s">
        <v>7437</v>
      </c>
      <c r="F710" s="83"/>
      <c r="G710" s="83">
        <v>2000000.0</v>
      </c>
    </row>
    <row r="711">
      <c r="A711" s="83">
        <v>71.0</v>
      </c>
      <c r="B711" s="83" t="s">
        <v>7441</v>
      </c>
      <c r="C711" s="212" t="s">
        <v>7442</v>
      </c>
      <c r="D711" s="83"/>
      <c r="E711" s="141" t="s">
        <v>7444</v>
      </c>
      <c r="F711" s="83"/>
      <c r="G711" s="83">
        <v>2000000.0</v>
      </c>
    </row>
    <row r="712">
      <c r="A712" s="83">
        <v>72.0</v>
      </c>
      <c r="B712" s="83" t="s">
        <v>7449</v>
      </c>
      <c r="C712" s="212" t="s">
        <v>7442</v>
      </c>
      <c r="D712" s="83"/>
      <c r="E712" s="141" t="s">
        <v>7452</v>
      </c>
      <c r="F712" s="83"/>
      <c r="G712" s="83">
        <v>1000000.0</v>
      </c>
    </row>
    <row r="713">
      <c r="A713" s="83">
        <v>73.0</v>
      </c>
      <c r="B713" s="83" t="s">
        <v>7457</v>
      </c>
      <c r="C713" s="212" t="s">
        <v>7442</v>
      </c>
      <c r="D713" s="83"/>
      <c r="E713" s="141" t="s">
        <v>7462</v>
      </c>
      <c r="F713" s="83"/>
      <c r="G713" s="83">
        <v>3000000.0</v>
      </c>
    </row>
    <row r="714">
      <c r="A714" s="83">
        <v>74.0</v>
      </c>
      <c r="B714" s="83" t="s">
        <v>7809</v>
      </c>
      <c r="C714" s="212" t="s">
        <v>3433</v>
      </c>
      <c r="D714" s="83"/>
      <c r="E714" s="141" t="s">
        <v>7814</v>
      </c>
      <c r="F714" s="83"/>
      <c r="G714" s="83">
        <v>6500000.0</v>
      </c>
    </row>
    <row r="715">
      <c r="A715" s="83">
        <v>75.0</v>
      </c>
      <c r="B715" s="83" t="s">
        <v>7818</v>
      </c>
      <c r="C715" s="212" t="s">
        <v>3440</v>
      </c>
      <c r="D715" s="83"/>
      <c r="E715" s="141" t="s">
        <v>7819</v>
      </c>
      <c r="F715" s="83"/>
      <c r="G715" s="83">
        <v>1500000.0</v>
      </c>
    </row>
    <row r="716">
      <c r="A716" s="83">
        <v>76.0</v>
      </c>
      <c r="B716" s="83" t="s">
        <v>7822</v>
      </c>
      <c r="C716" s="212" t="s">
        <v>3440</v>
      </c>
      <c r="D716" s="83"/>
      <c r="E716" s="141" t="s">
        <v>7824</v>
      </c>
      <c r="F716" s="83"/>
      <c r="G716" s="83">
        <v>2000000.0</v>
      </c>
    </row>
    <row r="717">
      <c r="A717" s="83">
        <v>77.0</v>
      </c>
      <c r="B717" s="83" t="s">
        <v>7828</v>
      </c>
      <c r="C717" s="212" t="s">
        <v>3440</v>
      </c>
      <c r="D717" s="83"/>
      <c r="E717" s="141" t="s">
        <v>7833</v>
      </c>
      <c r="F717" s="83"/>
      <c r="G717" s="83">
        <v>1000000.0</v>
      </c>
    </row>
    <row r="718">
      <c r="A718" s="83">
        <v>78.0</v>
      </c>
      <c r="B718" s="83" t="s">
        <v>7840</v>
      </c>
      <c r="C718" s="212" t="s">
        <v>3440</v>
      </c>
      <c r="D718" s="83"/>
      <c r="E718" s="141" t="s">
        <v>7845</v>
      </c>
      <c r="F718" s="83"/>
      <c r="G718" s="83">
        <v>3500000.0</v>
      </c>
    </row>
    <row r="719">
      <c r="A719" s="83">
        <v>79.0</v>
      </c>
      <c r="B719" s="83" t="s">
        <v>7852</v>
      </c>
      <c r="C719" s="212" t="s">
        <v>3440</v>
      </c>
      <c r="D719" s="83"/>
      <c r="E719" s="141" t="s">
        <v>7859</v>
      </c>
      <c r="F719" s="83"/>
      <c r="G719" s="83">
        <v>1000000.0</v>
      </c>
    </row>
    <row r="720">
      <c r="A720" s="83">
        <v>80.0</v>
      </c>
      <c r="B720" s="83" t="s">
        <v>7862</v>
      </c>
      <c r="C720" s="212" t="s">
        <v>3445</v>
      </c>
      <c r="D720" s="83"/>
      <c r="E720" s="141" t="s">
        <v>7866</v>
      </c>
      <c r="F720" s="83"/>
      <c r="G720" s="83">
        <v>2000000.0</v>
      </c>
    </row>
    <row r="721" ht="30.0" customHeight="1">
      <c r="A721" s="83">
        <v>81.0</v>
      </c>
      <c r="B721" s="83" t="s">
        <v>7873</v>
      </c>
      <c r="C721" s="212" t="s">
        <v>2718</v>
      </c>
      <c r="D721" s="83"/>
      <c r="E721" s="141" t="s">
        <v>7880</v>
      </c>
      <c r="F721" s="83"/>
      <c r="G721" s="83">
        <v>3000000.0</v>
      </c>
    </row>
    <row r="722">
      <c r="A722" s="83">
        <v>82.0</v>
      </c>
      <c r="B722" s="83" t="s">
        <v>7886</v>
      </c>
      <c r="C722" s="212" t="s">
        <v>2718</v>
      </c>
      <c r="D722" s="83"/>
      <c r="E722" s="141" t="s">
        <v>7892</v>
      </c>
      <c r="F722" s="83"/>
      <c r="G722" s="83">
        <v>2000000.0</v>
      </c>
    </row>
    <row r="723" ht="30.0" customHeight="1">
      <c r="A723" s="83">
        <v>83.0</v>
      </c>
      <c r="B723" s="83" t="s">
        <v>7896</v>
      </c>
      <c r="C723" s="212" t="s">
        <v>2718</v>
      </c>
      <c r="D723" s="83"/>
      <c r="E723" s="141" t="s">
        <v>7899</v>
      </c>
      <c r="F723" s="83"/>
      <c r="G723" s="83">
        <v>1000000.0</v>
      </c>
    </row>
    <row r="724">
      <c r="A724" s="83">
        <v>84.0</v>
      </c>
      <c r="B724" s="83" t="s">
        <v>7901</v>
      </c>
      <c r="C724" s="212" t="s">
        <v>2718</v>
      </c>
      <c r="D724" s="83"/>
      <c r="E724" s="141" t="s">
        <v>7904</v>
      </c>
      <c r="F724" s="83"/>
      <c r="G724" s="83">
        <v>3000000.0</v>
      </c>
    </row>
    <row r="725" ht="30.0" customHeight="1">
      <c r="A725" s="83">
        <v>85.0</v>
      </c>
      <c r="B725" s="83" t="s">
        <v>7911</v>
      </c>
      <c r="C725" s="212">
        <v>9.0</v>
      </c>
      <c r="D725" s="83"/>
      <c r="E725" s="141" t="s">
        <v>7917</v>
      </c>
      <c r="F725" s="83"/>
      <c r="G725" s="83">
        <v>2500000.0</v>
      </c>
    </row>
    <row r="726">
      <c r="A726" s="83">
        <v>86.0</v>
      </c>
      <c r="B726" s="83" t="s">
        <v>7923</v>
      </c>
      <c r="C726" s="212">
        <v>9.0</v>
      </c>
      <c r="D726" s="83"/>
      <c r="E726" s="141" t="s">
        <v>7931</v>
      </c>
      <c r="F726" s="83"/>
      <c r="G726" s="83">
        <v>2000000.0</v>
      </c>
    </row>
    <row r="727">
      <c r="A727" s="83">
        <v>87.0</v>
      </c>
      <c r="B727" s="83" t="s">
        <v>7938</v>
      </c>
      <c r="C727" s="212">
        <v>9.0</v>
      </c>
      <c r="D727" s="83"/>
      <c r="E727" s="141" t="s">
        <v>7944</v>
      </c>
      <c r="F727" s="83"/>
      <c r="G727" s="83">
        <v>2000000.0</v>
      </c>
    </row>
    <row r="728">
      <c r="A728" s="83">
        <v>88.0</v>
      </c>
      <c r="B728" s="83" t="s">
        <v>7948</v>
      </c>
      <c r="C728" s="212">
        <v>9.0</v>
      </c>
      <c r="D728" s="83"/>
      <c r="E728" s="141" t="s">
        <v>7954</v>
      </c>
      <c r="F728" s="83"/>
      <c r="G728" s="83">
        <v>2000000.0</v>
      </c>
    </row>
    <row r="729">
      <c r="A729" s="83">
        <v>89.0</v>
      </c>
      <c r="B729" s="83" t="s">
        <v>7959</v>
      </c>
      <c r="C729" s="212">
        <v>9.0</v>
      </c>
      <c r="D729" s="83"/>
      <c r="E729" s="141" t="s">
        <v>7961</v>
      </c>
      <c r="F729" s="83"/>
      <c r="G729" s="83">
        <v>2000000.0</v>
      </c>
    </row>
    <row r="730" ht="30.0" customHeight="1">
      <c r="A730" s="83">
        <v>90.0</v>
      </c>
      <c r="B730" s="83" t="s">
        <v>7966</v>
      </c>
      <c r="C730" s="212">
        <v>9.0</v>
      </c>
      <c r="D730" s="83"/>
      <c r="E730" s="141" t="s">
        <v>7975</v>
      </c>
      <c r="F730" s="83"/>
      <c r="G730" s="83">
        <v>2000000.0</v>
      </c>
    </row>
    <row r="731" ht="30.0" customHeight="1">
      <c r="A731" s="83">
        <v>91.0</v>
      </c>
      <c r="B731" s="83" t="s">
        <v>7981</v>
      </c>
      <c r="C731" s="212">
        <v>9.0</v>
      </c>
      <c r="D731" s="83"/>
      <c r="E731" s="141" t="s">
        <v>7989</v>
      </c>
      <c r="F731" s="83"/>
      <c r="G731" s="83">
        <v>1000000.0</v>
      </c>
    </row>
    <row r="732" ht="30.0" customHeight="1">
      <c r="A732" s="83">
        <v>92.0</v>
      </c>
      <c r="B732" s="83" t="s">
        <v>7994</v>
      </c>
      <c r="C732" s="212">
        <v>9.0</v>
      </c>
      <c r="D732" s="83"/>
      <c r="E732" s="141" t="s">
        <v>7997</v>
      </c>
      <c r="F732" s="83"/>
      <c r="G732" s="83">
        <v>2000000.0</v>
      </c>
    </row>
    <row r="733">
      <c r="A733" s="83">
        <v>93.0</v>
      </c>
      <c r="B733" s="83" t="s">
        <v>8001</v>
      </c>
      <c r="C733" s="212" t="s">
        <v>2723</v>
      </c>
      <c r="D733" s="83"/>
      <c r="E733" s="141" t="s">
        <v>8004</v>
      </c>
      <c r="F733" s="83"/>
      <c r="G733" s="83">
        <v>1000000.0</v>
      </c>
    </row>
    <row r="734">
      <c r="A734" s="83">
        <v>94.0</v>
      </c>
      <c r="B734" s="83" t="s">
        <v>8006</v>
      </c>
      <c r="C734" s="212" t="s">
        <v>2723</v>
      </c>
      <c r="D734" s="83"/>
      <c r="E734" s="141" t="s">
        <v>8010</v>
      </c>
      <c r="F734" s="83"/>
      <c r="G734" s="83">
        <v>1000000.0</v>
      </c>
    </row>
    <row r="735">
      <c r="A735" s="83">
        <v>95.0</v>
      </c>
      <c r="B735" s="83" t="s">
        <v>8016</v>
      </c>
      <c r="C735" s="212" t="s">
        <v>2723</v>
      </c>
      <c r="D735" s="83"/>
      <c r="E735" s="141" t="s">
        <v>8020</v>
      </c>
      <c r="F735" s="83"/>
      <c r="G735" s="83">
        <v>1000000.0</v>
      </c>
    </row>
    <row r="736">
      <c r="A736" s="83">
        <v>96.0</v>
      </c>
      <c r="B736" s="83" t="s">
        <v>8028</v>
      </c>
      <c r="C736" s="212" t="s">
        <v>2723</v>
      </c>
      <c r="D736" s="83"/>
      <c r="E736" s="141" t="s">
        <v>8032</v>
      </c>
      <c r="F736" s="83"/>
      <c r="G736" s="83">
        <v>1000000.0</v>
      </c>
    </row>
    <row r="737">
      <c r="A737" s="83">
        <v>97.0</v>
      </c>
      <c r="B737" s="83" t="s">
        <v>8034</v>
      </c>
      <c r="C737" s="212" t="s">
        <v>8035</v>
      </c>
      <c r="D737" s="83"/>
      <c r="E737" s="141" t="s">
        <v>8036</v>
      </c>
      <c r="F737" s="83"/>
      <c r="G737" s="83">
        <v>2000000.0</v>
      </c>
    </row>
    <row r="738">
      <c r="A738" s="83">
        <v>98.0</v>
      </c>
      <c r="B738" s="83" t="s">
        <v>8038</v>
      </c>
      <c r="C738" s="212" t="s">
        <v>8039</v>
      </c>
      <c r="D738" s="83"/>
      <c r="E738" s="141" t="s">
        <v>8041</v>
      </c>
      <c r="F738" s="83"/>
      <c r="G738" s="83">
        <v>6000000.0</v>
      </c>
    </row>
    <row r="739" ht="30.0" customHeight="1">
      <c r="A739" s="83">
        <v>99.0</v>
      </c>
      <c r="B739" s="83" t="s">
        <v>8043</v>
      </c>
      <c r="C739" s="212" t="s">
        <v>8039</v>
      </c>
      <c r="D739" s="83"/>
      <c r="E739" s="141" t="s">
        <v>8047</v>
      </c>
      <c r="F739" s="83"/>
      <c r="G739" s="83">
        <v>3500000.0</v>
      </c>
    </row>
    <row r="740">
      <c r="A740" s="83">
        <v>100.0</v>
      </c>
      <c r="B740" s="83" t="s">
        <v>8052</v>
      </c>
      <c r="C740" s="212" t="s">
        <v>8039</v>
      </c>
      <c r="D740" s="83"/>
      <c r="E740" s="141" t="s">
        <v>8041</v>
      </c>
      <c r="F740" s="83"/>
      <c r="G740" s="83">
        <v>3500000.0</v>
      </c>
    </row>
    <row r="741" ht="15.75" customHeight="1">
      <c r="A741" s="154">
        <v>101.0</v>
      </c>
      <c r="B741" s="154" t="s">
        <v>8061</v>
      </c>
      <c r="C741" s="247" t="s">
        <v>3452</v>
      </c>
      <c r="D741" s="154"/>
      <c r="E741" s="155" t="s">
        <v>8062</v>
      </c>
      <c r="F741" s="154"/>
      <c r="G741" s="154">
        <v>2000000.0</v>
      </c>
    </row>
    <row r="742" ht="15.75" customHeight="1">
      <c r="A742" s="83">
        <v>102.0</v>
      </c>
      <c r="B742" s="83" t="s">
        <v>8063</v>
      </c>
      <c r="C742" s="212" t="s">
        <v>2735</v>
      </c>
      <c r="D742" s="83"/>
      <c r="E742" s="141" t="s">
        <v>8065</v>
      </c>
      <c r="F742" s="83"/>
      <c r="G742" s="83">
        <v>1000000.0</v>
      </c>
    </row>
    <row r="743">
      <c r="A743" s="83">
        <v>103.0</v>
      </c>
      <c r="B743" s="83" t="s">
        <v>8069</v>
      </c>
      <c r="C743" s="212" t="s">
        <v>2735</v>
      </c>
      <c r="D743" s="83"/>
      <c r="E743" s="141" t="s">
        <v>8073</v>
      </c>
      <c r="F743" s="83"/>
      <c r="G743" s="83">
        <v>1000000.0</v>
      </c>
    </row>
    <row r="744">
      <c r="A744" s="83">
        <v>104.0</v>
      </c>
      <c r="B744" s="83" t="s">
        <v>8078</v>
      </c>
      <c r="C744" s="212" t="s">
        <v>2740</v>
      </c>
      <c r="D744" s="83"/>
      <c r="E744" s="141" t="s">
        <v>8085</v>
      </c>
      <c r="F744" s="83"/>
      <c r="G744" s="83">
        <v>1000000.0</v>
      </c>
    </row>
    <row r="745">
      <c r="A745" s="83">
        <v>105.0</v>
      </c>
      <c r="B745" s="83" t="s">
        <v>8088</v>
      </c>
      <c r="C745" s="212" t="s">
        <v>3457</v>
      </c>
      <c r="D745" s="83"/>
      <c r="E745" s="141" t="s">
        <v>8090</v>
      </c>
      <c r="F745" s="83"/>
      <c r="G745" s="83">
        <v>3000000.0</v>
      </c>
    </row>
    <row r="746">
      <c r="A746" s="83">
        <v>106.0</v>
      </c>
      <c r="B746" s="83" t="s">
        <v>8091</v>
      </c>
      <c r="C746" s="212" t="s">
        <v>3457</v>
      </c>
      <c r="D746" s="83"/>
      <c r="E746" s="141" t="s">
        <v>8183</v>
      </c>
      <c r="F746" s="83"/>
      <c r="G746" s="83">
        <v>1000000.0</v>
      </c>
    </row>
    <row r="747" ht="30.0" customHeight="1">
      <c r="A747" s="83">
        <v>107.0</v>
      </c>
      <c r="B747" s="83" t="s">
        <v>8190</v>
      </c>
      <c r="C747" s="212" t="s">
        <v>3463</v>
      </c>
      <c r="D747" s="83"/>
      <c r="E747" s="141" t="s">
        <v>8197</v>
      </c>
      <c r="F747" s="83"/>
      <c r="G747" s="83">
        <v>1000000.0</v>
      </c>
    </row>
    <row r="748">
      <c r="A748" s="83">
        <v>108.0</v>
      </c>
      <c r="B748" s="83" t="s">
        <v>8205</v>
      </c>
      <c r="C748" s="212" t="s">
        <v>3463</v>
      </c>
      <c r="D748" s="83"/>
      <c r="E748" s="141" t="s">
        <v>8213</v>
      </c>
      <c r="F748" s="83"/>
      <c r="G748" s="83">
        <v>1000000.0</v>
      </c>
    </row>
    <row r="749">
      <c r="A749" s="83">
        <v>109.0</v>
      </c>
      <c r="B749" s="83" t="s">
        <v>8287</v>
      </c>
      <c r="C749" s="212" t="s">
        <v>2745</v>
      </c>
      <c r="D749" s="83"/>
      <c r="E749" s="141" t="s">
        <v>8294</v>
      </c>
      <c r="F749" s="83"/>
      <c r="G749" s="83">
        <v>1000000.0</v>
      </c>
    </row>
    <row r="750">
      <c r="A750" s="83">
        <v>110.0</v>
      </c>
      <c r="B750" s="83" t="s">
        <v>8302</v>
      </c>
      <c r="C750" s="212" t="s">
        <v>2745</v>
      </c>
      <c r="D750" s="83"/>
      <c r="E750" s="141" t="s">
        <v>8307</v>
      </c>
      <c r="F750" s="83"/>
      <c r="G750" s="83">
        <v>1000000.0</v>
      </c>
    </row>
    <row r="751">
      <c r="A751" s="83">
        <v>111.0</v>
      </c>
      <c r="B751" s="83" t="s">
        <v>8311</v>
      </c>
      <c r="C751" s="212" t="s">
        <v>2763</v>
      </c>
      <c r="D751" s="83"/>
      <c r="E751" s="141" t="s">
        <v>8314</v>
      </c>
      <c r="F751" s="83"/>
      <c r="G751" s="83">
        <v>1000000.0</v>
      </c>
    </row>
    <row r="752">
      <c r="A752" s="83">
        <v>112.0</v>
      </c>
      <c r="B752" s="83" t="s">
        <v>8318</v>
      </c>
      <c r="C752" s="212" t="s">
        <v>2763</v>
      </c>
      <c r="D752" s="83"/>
      <c r="E752" s="141" t="s">
        <v>8322</v>
      </c>
      <c r="F752" s="83"/>
      <c r="G752" s="83">
        <v>1000000.0</v>
      </c>
    </row>
    <row r="753">
      <c r="A753" s="83">
        <v>113.0</v>
      </c>
      <c r="B753" s="83" t="s">
        <v>8326</v>
      </c>
      <c r="C753" s="212" t="s">
        <v>2763</v>
      </c>
      <c r="D753" s="83"/>
      <c r="E753" s="141" t="s">
        <v>8329</v>
      </c>
      <c r="F753" s="83"/>
      <c r="G753" s="83">
        <v>1000000.0</v>
      </c>
    </row>
    <row r="754">
      <c r="A754" s="83">
        <v>114.0</v>
      </c>
      <c r="B754" s="83" t="s">
        <v>8334</v>
      </c>
      <c r="C754" s="212" t="s">
        <v>2763</v>
      </c>
      <c r="D754" s="83"/>
      <c r="E754" s="141" t="s">
        <v>8339</v>
      </c>
      <c r="F754" s="83"/>
      <c r="G754" s="83">
        <v>1000000.0</v>
      </c>
    </row>
    <row r="755" ht="30.0" customHeight="1">
      <c r="A755" s="83">
        <v>115.0</v>
      </c>
      <c r="B755" s="83" t="s">
        <v>8344</v>
      </c>
      <c r="C755" s="212" t="s">
        <v>2763</v>
      </c>
      <c r="D755" s="83"/>
      <c r="E755" s="141" t="s">
        <v>8349</v>
      </c>
      <c r="F755" s="83"/>
      <c r="G755" s="83">
        <v>1000000.0</v>
      </c>
    </row>
    <row r="756" ht="30.0" customHeight="1">
      <c r="A756" s="83">
        <v>116.0</v>
      </c>
      <c r="B756" s="83" t="s">
        <v>8353</v>
      </c>
      <c r="C756" s="212" t="s">
        <v>2763</v>
      </c>
      <c r="D756" s="83"/>
      <c r="E756" s="141" t="s">
        <v>8356</v>
      </c>
      <c r="F756" s="83"/>
      <c r="G756" s="83">
        <v>1000000.0</v>
      </c>
    </row>
    <row r="757" ht="30.0" customHeight="1">
      <c r="A757" s="83">
        <v>117.0</v>
      </c>
      <c r="B757" s="83" t="s">
        <v>8357</v>
      </c>
      <c r="C757" s="212" t="s">
        <v>2763</v>
      </c>
      <c r="D757" s="83"/>
      <c r="E757" s="141" t="s">
        <v>8358</v>
      </c>
      <c r="F757" s="83"/>
      <c r="G757" s="83">
        <v>1000000.0</v>
      </c>
    </row>
    <row r="758">
      <c r="A758" s="83">
        <v>118.0</v>
      </c>
      <c r="B758" s="83" t="s">
        <v>8360</v>
      </c>
      <c r="C758" s="212" t="s">
        <v>2771</v>
      </c>
      <c r="D758" s="83"/>
      <c r="E758" s="141" t="s">
        <v>8363</v>
      </c>
      <c r="F758" s="83"/>
      <c r="G758" s="83">
        <v>1000000.0</v>
      </c>
    </row>
    <row r="759">
      <c r="A759" s="83">
        <v>119.0</v>
      </c>
      <c r="B759" s="83" t="s">
        <v>8365</v>
      </c>
      <c r="C759" s="212" t="s">
        <v>2771</v>
      </c>
      <c r="D759" s="83"/>
      <c r="E759" s="141" t="s">
        <v>8366</v>
      </c>
      <c r="F759" s="83"/>
      <c r="G759" s="83">
        <v>1000000.0</v>
      </c>
    </row>
    <row r="760">
      <c r="A760" s="83">
        <v>120.0</v>
      </c>
      <c r="B760" s="83" t="s">
        <v>8373</v>
      </c>
      <c r="C760" s="212" t="s">
        <v>2771</v>
      </c>
      <c r="D760" s="83"/>
      <c r="E760" s="141" t="s">
        <v>8380</v>
      </c>
      <c r="F760" s="83"/>
      <c r="G760" s="83">
        <v>1000000.0</v>
      </c>
    </row>
    <row r="761">
      <c r="A761" s="83">
        <v>121.0</v>
      </c>
      <c r="B761" s="83" t="s">
        <v>8384</v>
      </c>
      <c r="C761" s="212" t="s">
        <v>2771</v>
      </c>
      <c r="D761" s="83"/>
      <c r="E761" s="141" t="s">
        <v>8389</v>
      </c>
      <c r="F761" s="83"/>
      <c r="G761" s="83">
        <v>1000000.0</v>
      </c>
    </row>
    <row r="762" ht="30.0" customHeight="1">
      <c r="A762" s="83">
        <v>122.0</v>
      </c>
      <c r="B762" s="83" t="s">
        <v>8394</v>
      </c>
      <c r="C762" s="212" t="s">
        <v>2771</v>
      </c>
      <c r="D762" s="83"/>
      <c r="E762" s="141" t="s">
        <v>8397</v>
      </c>
      <c r="F762" s="83"/>
      <c r="G762" s="83">
        <v>1000000.0</v>
      </c>
    </row>
    <row r="763">
      <c r="A763" s="83">
        <v>123.0</v>
      </c>
      <c r="B763" s="83" t="s">
        <v>8398</v>
      </c>
      <c r="C763" s="212" t="s">
        <v>2771</v>
      </c>
      <c r="D763" s="83"/>
      <c r="E763" s="141" t="s">
        <v>8401</v>
      </c>
      <c r="F763" s="83"/>
      <c r="G763" s="83">
        <v>1000000.0</v>
      </c>
    </row>
    <row r="764" ht="30.0" customHeight="1">
      <c r="A764" s="83">
        <v>124.0</v>
      </c>
      <c r="B764" s="83" t="s">
        <v>8404</v>
      </c>
      <c r="C764" s="212" t="s">
        <v>2771</v>
      </c>
      <c r="D764" s="83"/>
      <c r="E764" s="141" t="s">
        <v>8408</v>
      </c>
      <c r="F764" s="83"/>
      <c r="G764" s="83">
        <v>1000000.0</v>
      </c>
    </row>
    <row r="765" ht="30.0" customHeight="1">
      <c r="A765" s="83">
        <v>125.0</v>
      </c>
      <c r="B765" s="83" t="s">
        <v>8413</v>
      </c>
      <c r="C765" s="212" t="s">
        <v>2771</v>
      </c>
      <c r="D765" s="83"/>
      <c r="E765" s="141" t="s">
        <v>8419</v>
      </c>
      <c r="F765" s="83"/>
      <c r="G765" s="83">
        <v>1000000.0</v>
      </c>
    </row>
    <row r="766">
      <c r="A766" s="83">
        <v>126.0</v>
      </c>
      <c r="B766" s="83" t="s">
        <v>8424</v>
      </c>
      <c r="C766" s="212" t="s">
        <v>2771</v>
      </c>
      <c r="D766" s="83"/>
      <c r="E766" s="141" t="s">
        <v>8428</v>
      </c>
      <c r="F766" s="83"/>
      <c r="G766" s="83">
        <v>1000000.0</v>
      </c>
    </row>
    <row r="767">
      <c r="A767" s="83">
        <v>127.0</v>
      </c>
      <c r="B767" s="83" t="s">
        <v>8431</v>
      </c>
      <c r="C767" s="212" t="s">
        <v>2771</v>
      </c>
      <c r="D767" s="83"/>
      <c r="E767" s="141" t="s">
        <v>8433</v>
      </c>
      <c r="F767" s="83"/>
      <c r="G767" s="83">
        <v>1000000.0</v>
      </c>
    </row>
    <row r="768">
      <c r="A768" s="83">
        <v>128.0</v>
      </c>
      <c r="B768" s="83" t="s">
        <v>8434</v>
      </c>
      <c r="C768" s="212" t="s">
        <v>2771</v>
      </c>
      <c r="D768" s="83"/>
      <c r="E768" s="141" t="s">
        <v>8435</v>
      </c>
      <c r="F768" s="83"/>
      <c r="G768" s="83">
        <v>1000000.0</v>
      </c>
    </row>
    <row r="769">
      <c r="A769" s="83">
        <v>129.0</v>
      </c>
      <c r="B769" s="83" t="s">
        <v>8436</v>
      </c>
      <c r="C769" s="212" t="s">
        <v>2771</v>
      </c>
      <c r="D769" s="83"/>
      <c r="E769" s="141" t="s">
        <v>8441</v>
      </c>
      <c r="F769" s="83"/>
      <c r="G769" s="83">
        <v>1000000.0</v>
      </c>
    </row>
    <row r="770">
      <c r="A770" s="83">
        <v>130.0</v>
      </c>
      <c r="B770" s="83" t="s">
        <v>8446</v>
      </c>
      <c r="C770" s="212" t="s">
        <v>2771</v>
      </c>
      <c r="D770" s="83"/>
      <c r="E770" s="141" t="s">
        <v>8451</v>
      </c>
      <c r="F770" s="83"/>
      <c r="G770" s="83">
        <v>1000000.0</v>
      </c>
    </row>
    <row r="771">
      <c r="A771" s="83">
        <v>131.0</v>
      </c>
      <c r="B771" s="83" t="s">
        <v>8458</v>
      </c>
      <c r="C771" s="212" t="s">
        <v>2771</v>
      </c>
      <c r="D771" s="83"/>
      <c r="E771" s="141" t="s">
        <v>8462</v>
      </c>
      <c r="F771" s="83"/>
      <c r="G771" s="83">
        <v>1000000.0</v>
      </c>
    </row>
    <row r="772">
      <c r="A772" s="83">
        <v>132.0</v>
      </c>
      <c r="B772" s="83" t="s">
        <v>8468</v>
      </c>
      <c r="C772" s="212" t="s">
        <v>2771</v>
      </c>
      <c r="D772" s="83"/>
      <c r="E772" s="141" t="s">
        <v>8471</v>
      </c>
      <c r="F772" s="83"/>
      <c r="G772" s="83">
        <v>1000000.0</v>
      </c>
    </row>
    <row r="773">
      <c r="A773" s="83">
        <v>133.0</v>
      </c>
      <c r="B773" s="83" t="s">
        <v>8475</v>
      </c>
      <c r="C773" s="212" t="s">
        <v>2771</v>
      </c>
      <c r="D773" s="83"/>
      <c r="E773" s="141" t="s">
        <v>8477</v>
      </c>
      <c r="F773" s="83"/>
      <c r="G773" s="83">
        <v>1000000.0</v>
      </c>
    </row>
    <row r="774">
      <c r="A774" s="83">
        <v>134.0</v>
      </c>
      <c r="B774" s="83" t="s">
        <v>8478</v>
      </c>
      <c r="C774" s="212" t="s">
        <v>2771</v>
      </c>
      <c r="D774" s="83"/>
      <c r="E774" s="141" t="s">
        <v>8480</v>
      </c>
      <c r="F774" s="83"/>
      <c r="G774" s="83">
        <v>1000000.0</v>
      </c>
    </row>
    <row r="775">
      <c r="A775" s="83">
        <v>135.0</v>
      </c>
      <c r="B775" s="83" t="s">
        <v>8483</v>
      </c>
      <c r="C775" s="212" t="s">
        <v>2771</v>
      </c>
      <c r="D775" s="83"/>
      <c r="E775" s="141" t="s">
        <v>8484</v>
      </c>
      <c r="F775" s="83"/>
      <c r="G775" s="83">
        <v>1000000.0</v>
      </c>
    </row>
    <row r="776">
      <c r="A776" s="83">
        <v>136.0</v>
      </c>
      <c r="B776" s="83" t="s">
        <v>8488</v>
      </c>
      <c r="C776" s="212" t="s">
        <v>2771</v>
      </c>
      <c r="D776" s="83"/>
      <c r="E776" s="141" t="s">
        <v>8494</v>
      </c>
      <c r="F776" s="83"/>
      <c r="G776" s="83">
        <v>1000000.0</v>
      </c>
    </row>
    <row r="777">
      <c r="A777" s="83">
        <v>137.0</v>
      </c>
      <c r="B777" s="83" t="s">
        <v>8499</v>
      </c>
      <c r="C777" s="212" t="s">
        <v>2771</v>
      </c>
      <c r="D777" s="83"/>
      <c r="E777" s="141" t="s">
        <v>8504</v>
      </c>
      <c r="F777" s="83"/>
      <c r="G777" s="83">
        <v>1000000.0</v>
      </c>
    </row>
    <row r="778">
      <c r="A778" s="83">
        <v>138.0</v>
      </c>
      <c r="B778" s="83" t="s">
        <v>8508</v>
      </c>
      <c r="C778" s="212" t="s">
        <v>2771</v>
      </c>
      <c r="D778" s="83"/>
      <c r="E778" s="141" t="s">
        <v>8510</v>
      </c>
      <c r="F778" s="83"/>
      <c r="G778" s="83">
        <v>1000000.0</v>
      </c>
    </row>
    <row r="779">
      <c r="A779" s="83">
        <v>139.0</v>
      </c>
      <c r="B779" s="83" t="s">
        <v>8513</v>
      </c>
      <c r="C779" s="212" t="s">
        <v>2771</v>
      </c>
      <c r="D779" s="83"/>
      <c r="E779" s="141" t="s">
        <v>8514</v>
      </c>
      <c r="F779" s="83"/>
      <c r="G779" s="83">
        <v>1000000.0</v>
      </c>
    </row>
    <row r="780">
      <c r="A780" s="83">
        <v>140.0</v>
      </c>
      <c r="B780" s="83" t="s">
        <v>8515</v>
      </c>
      <c r="C780" s="212" t="s">
        <v>2771</v>
      </c>
      <c r="D780" s="83"/>
      <c r="E780" s="141" t="s">
        <v>8518</v>
      </c>
      <c r="F780" s="83"/>
      <c r="G780" s="83">
        <v>1000000.0</v>
      </c>
    </row>
    <row r="781">
      <c r="A781" s="83">
        <v>141.0</v>
      </c>
      <c r="B781" s="83" t="s">
        <v>8521</v>
      </c>
      <c r="C781" s="212" t="s">
        <v>2771</v>
      </c>
      <c r="D781" s="83"/>
      <c r="E781" s="141" t="s">
        <v>8522</v>
      </c>
      <c r="F781" s="83"/>
      <c r="G781" s="83">
        <v>1000000.0</v>
      </c>
    </row>
    <row r="782">
      <c r="A782" s="83">
        <v>142.0</v>
      </c>
      <c r="B782" s="83" t="s">
        <v>8525</v>
      </c>
      <c r="C782" s="212" t="s">
        <v>2771</v>
      </c>
      <c r="D782" s="83"/>
      <c r="E782" s="141" t="s">
        <v>8527</v>
      </c>
      <c r="F782" s="83"/>
      <c r="G782" s="83">
        <v>1000000.0</v>
      </c>
    </row>
    <row r="783">
      <c r="A783" s="83">
        <v>143.0</v>
      </c>
      <c r="B783" s="83" t="s">
        <v>8530</v>
      </c>
      <c r="C783" s="212" t="s">
        <v>2771</v>
      </c>
      <c r="D783" s="83"/>
      <c r="E783" s="141" t="s">
        <v>8531</v>
      </c>
      <c r="F783" s="83"/>
      <c r="G783" s="83">
        <v>1000000.0</v>
      </c>
    </row>
    <row r="784">
      <c r="A784" s="83">
        <v>144.0</v>
      </c>
      <c r="B784" s="83" t="s">
        <v>8534</v>
      </c>
      <c r="C784" s="212" t="s">
        <v>2771</v>
      </c>
      <c r="D784" s="83"/>
      <c r="E784" s="141" t="s">
        <v>8537</v>
      </c>
      <c r="F784" s="83"/>
      <c r="G784" s="83">
        <v>2500000.0</v>
      </c>
    </row>
    <row r="785">
      <c r="A785" s="83">
        <v>145.0</v>
      </c>
      <c r="B785" s="83" t="s">
        <v>8539</v>
      </c>
      <c r="C785" s="212" t="s">
        <v>2771</v>
      </c>
      <c r="D785" s="83"/>
      <c r="E785" s="141" t="s">
        <v>8540</v>
      </c>
      <c r="F785" s="83"/>
      <c r="G785" s="83">
        <v>1000000.0</v>
      </c>
    </row>
    <row r="786">
      <c r="A786" s="83">
        <v>146.0</v>
      </c>
      <c r="B786" s="83" t="s">
        <v>8544</v>
      </c>
      <c r="C786" s="212" t="s">
        <v>2771</v>
      </c>
      <c r="D786" s="83"/>
      <c r="E786" s="141" t="s">
        <v>8546</v>
      </c>
      <c r="F786" s="83"/>
      <c r="G786" s="83">
        <v>1000000.0</v>
      </c>
    </row>
    <row r="787">
      <c r="A787" s="83">
        <v>147.0</v>
      </c>
      <c r="B787" s="83" t="s">
        <v>8551</v>
      </c>
      <c r="C787" s="212" t="s">
        <v>2771</v>
      </c>
      <c r="D787" s="83"/>
      <c r="E787" s="141" t="s">
        <v>8555</v>
      </c>
      <c r="F787" s="83"/>
      <c r="G787" s="83">
        <v>1000000.0</v>
      </c>
    </row>
    <row r="788" ht="30.0" customHeight="1">
      <c r="A788" s="83">
        <v>148.0</v>
      </c>
      <c r="B788" s="83" t="s">
        <v>8562</v>
      </c>
      <c r="C788" s="212" t="s">
        <v>2771</v>
      </c>
      <c r="D788" s="83"/>
      <c r="E788" s="141" t="s">
        <v>8568</v>
      </c>
      <c r="F788" s="83"/>
      <c r="G788" s="83">
        <v>1000000.0</v>
      </c>
    </row>
    <row r="789">
      <c r="A789" s="83">
        <v>149.0</v>
      </c>
      <c r="B789" s="83" t="s">
        <v>8570</v>
      </c>
      <c r="C789" s="212" t="s">
        <v>2771</v>
      </c>
      <c r="D789" s="83"/>
      <c r="E789" s="141" t="s">
        <v>8571</v>
      </c>
      <c r="F789" s="83"/>
      <c r="G789" s="83">
        <v>6000000.0</v>
      </c>
    </row>
    <row r="790">
      <c r="A790" s="83">
        <v>150.0</v>
      </c>
      <c r="B790" s="83" t="s">
        <v>8573</v>
      </c>
      <c r="C790" s="212" t="s">
        <v>3501</v>
      </c>
      <c r="D790" s="83"/>
      <c r="E790" s="141" t="s">
        <v>8575</v>
      </c>
      <c r="F790" s="83"/>
      <c r="G790" s="83">
        <v>1000000.0</v>
      </c>
    </row>
    <row r="791" ht="30.0" customHeight="1">
      <c r="A791" s="83">
        <v>151.0</v>
      </c>
      <c r="B791" s="83" t="s">
        <v>8576</v>
      </c>
      <c r="C791" s="212" t="s">
        <v>3501</v>
      </c>
      <c r="D791" s="83"/>
      <c r="E791" s="141" t="s">
        <v>8577</v>
      </c>
      <c r="F791" s="83"/>
      <c r="G791" s="83">
        <v>700000.0</v>
      </c>
    </row>
    <row r="792" ht="30.0" customHeight="1">
      <c r="A792" s="83">
        <v>152.0</v>
      </c>
      <c r="B792" s="83" t="s">
        <v>8580</v>
      </c>
      <c r="C792" s="212" t="s">
        <v>8581</v>
      </c>
      <c r="D792" s="83"/>
      <c r="E792" s="141" t="s">
        <v>8583</v>
      </c>
      <c r="F792" s="83"/>
      <c r="G792" s="83">
        <v>1000000.0</v>
      </c>
    </row>
    <row r="793" ht="30.0" customHeight="1">
      <c r="A793" s="83">
        <v>153.0</v>
      </c>
      <c r="B793" s="83" t="s">
        <v>8585</v>
      </c>
      <c r="C793" s="212" t="s">
        <v>8581</v>
      </c>
      <c r="D793" s="83"/>
      <c r="E793" s="141" t="s">
        <v>8586</v>
      </c>
      <c r="F793" s="83"/>
      <c r="G793" s="83">
        <v>1000000.0</v>
      </c>
    </row>
    <row r="794">
      <c r="A794" s="83">
        <v>154.0</v>
      </c>
      <c r="B794" s="83" t="s">
        <v>8588</v>
      </c>
      <c r="C794" s="212" t="s">
        <v>8581</v>
      </c>
      <c r="D794" s="83"/>
      <c r="E794" s="141" t="s">
        <v>8589</v>
      </c>
      <c r="F794" s="83"/>
      <c r="G794" s="83">
        <v>1000000.0</v>
      </c>
    </row>
    <row r="795">
      <c r="A795" s="83">
        <v>155.0</v>
      </c>
      <c r="B795" s="83" t="s">
        <v>8594</v>
      </c>
      <c r="C795" s="212" t="s">
        <v>8581</v>
      </c>
      <c r="D795" s="83"/>
      <c r="E795" s="141" t="s">
        <v>8599</v>
      </c>
      <c r="F795" s="83"/>
      <c r="G795" s="83">
        <v>3000000.0</v>
      </c>
    </row>
    <row r="796" ht="30.75" customHeight="1">
      <c r="A796" s="154">
        <v>156.0</v>
      </c>
      <c r="B796" s="154" t="s">
        <v>8604</v>
      </c>
      <c r="C796" s="247" t="s">
        <v>8581</v>
      </c>
      <c r="D796" s="154"/>
      <c r="E796" s="155" t="s">
        <v>8610</v>
      </c>
      <c r="F796" s="154"/>
      <c r="G796" s="154">
        <v>2000000.0</v>
      </c>
    </row>
    <row r="797" ht="15.75" customHeight="1">
      <c r="A797" s="83">
        <v>157.0</v>
      </c>
      <c r="B797" s="83" t="s">
        <v>8613</v>
      </c>
      <c r="C797" s="212" t="s">
        <v>8581</v>
      </c>
      <c r="D797" s="83"/>
      <c r="E797" s="141" t="s">
        <v>8614</v>
      </c>
      <c r="F797" s="83"/>
      <c r="G797" s="83">
        <v>1000000.0</v>
      </c>
    </row>
    <row r="798">
      <c r="A798" s="83">
        <v>158.0</v>
      </c>
      <c r="B798" s="83" t="s">
        <v>8615</v>
      </c>
      <c r="C798" s="212" t="s">
        <v>8581</v>
      </c>
      <c r="D798" s="83"/>
      <c r="E798" s="141" t="s">
        <v>8619</v>
      </c>
      <c r="F798" s="83"/>
      <c r="G798" s="83">
        <v>1000000.0</v>
      </c>
    </row>
    <row r="799">
      <c r="A799" s="83">
        <v>159.0</v>
      </c>
      <c r="B799" s="83" t="s">
        <v>8620</v>
      </c>
      <c r="C799" s="212" t="s">
        <v>8581</v>
      </c>
      <c r="D799" s="83"/>
      <c r="E799" s="141" t="s">
        <v>8623</v>
      </c>
      <c r="F799" s="83"/>
      <c r="G799" s="83">
        <v>1000000.0</v>
      </c>
    </row>
    <row r="800">
      <c r="A800" s="83">
        <v>160.0</v>
      </c>
      <c r="B800" s="83" t="s">
        <v>8628</v>
      </c>
      <c r="C800" s="212" t="s">
        <v>8581</v>
      </c>
      <c r="D800" s="83"/>
      <c r="E800" s="141" t="s">
        <v>8633</v>
      </c>
      <c r="F800" s="83"/>
      <c r="G800" s="83">
        <v>2000000.0</v>
      </c>
    </row>
    <row r="801">
      <c r="A801" s="83">
        <v>161.0</v>
      </c>
      <c r="B801" s="83" t="s">
        <v>8639</v>
      </c>
      <c r="C801" s="212" t="s">
        <v>8581</v>
      </c>
      <c r="D801" s="83"/>
      <c r="E801" s="141" t="s">
        <v>8643</v>
      </c>
      <c r="F801" s="83"/>
      <c r="G801" s="83">
        <v>2000000.0</v>
      </c>
    </row>
    <row r="802">
      <c r="A802" s="83">
        <v>162.0</v>
      </c>
      <c r="B802" s="83" t="s">
        <v>8647</v>
      </c>
      <c r="C802" s="212" t="s">
        <v>8581</v>
      </c>
      <c r="D802" s="83"/>
      <c r="E802" s="141" t="s">
        <v>8649</v>
      </c>
      <c r="F802" s="83"/>
      <c r="G802" s="83">
        <v>1000000.0</v>
      </c>
    </row>
    <row r="803" ht="30.0" customHeight="1">
      <c r="A803" s="83">
        <v>163.0</v>
      </c>
      <c r="B803" s="83" t="s">
        <v>8651</v>
      </c>
      <c r="C803" s="212" t="s">
        <v>8581</v>
      </c>
      <c r="D803" s="83"/>
      <c r="E803" s="141" t="s">
        <v>8653</v>
      </c>
      <c r="F803" s="83"/>
      <c r="G803" s="83">
        <v>1000000.0</v>
      </c>
    </row>
    <row r="804">
      <c r="A804" s="83">
        <v>164.0</v>
      </c>
      <c r="B804" s="83" t="s">
        <v>8656</v>
      </c>
      <c r="C804" s="212" t="s">
        <v>8581</v>
      </c>
      <c r="D804" s="83"/>
      <c r="E804" s="141" t="s">
        <v>8659</v>
      </c>
      <c r="F804" s="83"/>
      <c r="G804" s="83">
        <v>1000000.0</v>
      </c>
    </row>
    <row r="805" ht="30.0" customHeight="1">
      <c r="A805" s="83">
        <v>165.0</v>
      </c>
      <c r="B805" s="83" t="s">
        <v>8661</v>
      </c>
      <c r="C805" s="212" t="s">
        <v>8581</v>
      </c>
      <c r="D805" s="83"/>
      <c r="E805" s="141" t="s">
        <v>8663</v>
      </c>
      <c r="F805" s="83"/>
      <c r="G805" s="83">
        <v>1000000.0</v>
      </c>
    </row>
    <row r="806">
      <c r="A806" s="83">
        <v>166.0</v>
      </c>
      <c r="B806" s="83" t="s">
        <v>8664</v>
      </c>
      <c r="C806" s="212" t="s">
        <v>2787</v>
      </c>
      <c r="D806" s="83"/>
      <c r="E806" s="141" t="s">
        <v>8665</v>
      </c>
      <c r="F806" s="83"/>
      <c r="G806" s="83">
        <v>1000000.0</v>
      </c>
    </row>
    <row r="807">
      <c r="A807" s="83">
        <v>167.0</v>
      </c>
      <c r="B807" s="83" t="s">
        <v>8667</v>
      </c>
      <c r="C807" s="212" t="s">
        <v>2787</v>
      </c>
      <c r="D807" s="83"/>
      <c r="E807" s="141" t="s">
        <v>8669</v>
      </c>
      <c r="F807" s="83"/>
      <c r="G807" s="83">
        <v>1000000.0</v>
      </c>
    </row>
    <row r="808" ht="30.0" customHeight="1">
      <c r="A808" s="83">
        <v>168.0</v>
      </c>
      <c r="B808" s="83" t="s">
        <v>8670</v>
      </c>
      <c r="C808" s="212" t="s">
        <v>2787</v>
      </c>
      <c r="D808" s="83"/>
      <c r="E808" s="141" t="s">
        <v>8671</v>
      </c>
      <c r="F808" s="83"/>
      <c r="G808" s="83">
        <v>1000000.0</v>
      </c>
    </row>
    <row r="809">
      <c r="A809" s="83">
        <v>169.0</v>
      </c>
      <c r="B809" s="83" t="s">
        <v>8673</v>
      </c>
      <c r="C809" s="212" t="s">
        <v>2787</v>
      </c>
      <c r="D809" s="83"/>
      <c r="E809" s="141" t="s">
        <v>8675</v>
      </c>
      <c r="F809" s="83"/>
      <c r="G809" s="83">
        <v>1000000.0</v>
      </c>
    </row>
    <row r="810">
      <c r="A810" s="83">
        <v>170.0</v>
      </c>
      <c r="B810" s="83" t="s">
        <v>8676</v>
      </c>
      <c r="C810" s="212" t="s">
        <v>2787</v>
      </c>
      <c r="D810" s="83"/>
      <c r="E810" s="141" t="s">
        <v>8677</v>
      </c>
      <c r="F810" s="83"/>
      <c r="G810" s="83">
        <v>1000000.0</v>
      </c>
    </row>
    <row r="811">
      <c r="A811" s="83">
        <v>171.0</v>
      </c>
      <c r="B811" s="83" t="s">
        <v>8678</v>
      </c>
      <c r="C811" s="212" t="s">
        <v>2787</v>
      </c>
      <c r="D811" s="83"/>
      <c r="E811" s="141" t="s">
        <v>8680</v>
      </c>
      <c r="F811" s="83"/>
      <c r="G811" s="83">
        <v>1000000.0</v>
      </c>
    </row>
    <row r="812">
      <c r="A812" s="83">
        <v>172.0</v>
      </c>
      <c r="B812" s="83" t="s">
        <v>8681</v>
      </c>
      <c r="C812" s="212" t="s">
        <v>2787</v>
      </c>
      <c r="D812" s="83"/>
      <c r="E812" s="141" t="s">
        <v>8682</v>
      </c>
      <c r="F812" s="83"/>
      <c r="G812" s="83">
        <v>1000000.0</v>
      </c>
    </row>
    <row r="813">
      <c r="A813" s="83">
        <v>173.0</v>
      </c>
      <c r="B813" s="83" t="s">
        <v>8683</v>
      </c>
      <c r="C813" s="212" t="s">
        <v>2787</v>
      </c>
      <c r="D813" s="83"/>
      <c r="E813" s="141" t="s">
        <v>8684</v>
      </c>
      <c r="F813" s="83"/>
      <c r="G813" s="83">
        <v>1000000.0</v>
      </c>
    </row>
    <row r="814" ht="30.0" customHeight="1">
      <c r="A814" s="83">
        <v>174.0</v>
      </c>
      <c r="B814" s="83" t="s">
        <v>8686</v>
      </c>
      <c r="C814" s="212" t="s">
        <v>8687</v>
      </c>
      <c r="D814" s="83"/>
      <c r="E814" s="141" t="s">
        <v>8689</v>
      </c>
      <c r="F814" s="83"/>
      <c r="G814" s="83">
        <v>1000000.0</v>
      </c>
    </row>
    <row r="815">
      <c r="A815" s="83">
        <v>175.0</v>
      </c>
      <c r="B815" s="83" t="s">
        <v>8690</v>
      </c>
      <c r="C815" s="212" t="s">
        <v>8687</v>
      </c>
      <c r="D815" s="83"/>
      <c r="E815" s="141" t="s">
        <v>8691</v>
      </c>
      <c r="F815" s="83"/>
      <c r="G815" s="83">
        <v>1000000.0</v>
      </c>
    </row>
    <row r="816">
      <c r="A816" s="83">
        <v>176.0</v>
      </c>
      <c r="B816" s="83" t="s">
        <v>8695</v>
      </c>
      <c r="C816" s="212" t="s">
        <v>8687</v>
      </c>
      <c r="D816" s="83"/>
      <c r="E816" s="141" t="s">
        <v>8691</v>
      </c>
      <c r="F816" s="83"/>
      <c r="G816" s="83">
        <v>1000000.0</v>
      </c>
    </row>
    <row r="817">
      <c r="A817" s="83">
        <v>177.0</v>
      </c>
      <c r="B817" s="83" t="s">
        <v>8700</v>
      </c>
      <c r="C817" s="212" t="s">
        <v>8687</v>
      </c>
      <c r="D817" s="83"/>
      <c r="E817" s="141" t="s">
        <v>8708</v>
      </c>
      <c r="F817" s="83"/>
      <c r="G817" s="83">
        <v>1000000.0</v>
      </c>
    </row>
    <row r="818">
      <c r="A818" s="83">
        <v>178.0</v>
      </c>
      <c r="B818" s="83" t="s">
        <v>8714</v>
      </c>
      <c r="C818" s="212" t="s">
        <v>8687</v>
      </c>
      <c r="D818" s="83"/>
      <c r="E818" s="141" t="s">
        <v>8717</v>
      </c>
      <c r="F818" s="83"/>
      <c r="G818" s="83">
        <v>1000000.0</v>
      </c>
    </row>
    <row r="819">
      <c r="A819" s="83">
        <v>179.0</v>
      </c>
      <c r="B819" s="83" t="s">
        <v>8720</v>
      </c>
      <c r="C819" s="212">
        <v>21.0</v>
      </c>
      <c r="D819" s="83"/>
      <c r="E819" s="141" t="s">
        <v>8723</v>
      </c>
      <c r="F819" s="83"/>
      <c r="G819" s="83">
        <v>5000000.0</v>
      </c>
    </row>
    <row r="820">
      <c r="A820" s="83">
        <v>180.0</v>
      </c>
      <c r="B820" s="83" t="s">
        <v>8727</v>
      </c>
      <c r="C820" s="212">
        <v>21.0</v>
      </c>
      <c r="D820" s="83"/>
      <c r="E820" s="141" t="s">
        <v>8728</v>
      </c>
      <c r="F820" s="83"/>
      <c r="G820" s="83">
        <v>5000000.0</v>
      </c>
    </row>
    <row r="821">
      <c r="A821" s="83">
        <v>181.0</v>
      </c>
      <c r="B821" s="83" t="s">
        <v>8729</v>
      </c>
      <c r="C821" s="212">
        <v>21.0</v>
      </c>
      <c r="D821" s="83"/>
      <c r="E821" s="141" t="s">
        <v>8731</v>
      </c>
      <c r="F821" s="83"/>
      <c r="G821" s="83">
        <v>5000000.0</v>
      </c>
    </row>
    <row r="822" ht="30.0" customHeight="1">
      <c r="A822" s="83">
        <v>182.0</v>
      </c>
      <c r="B822" s="83" t="s">
        <v>8735</v>
      </c>
      <c r="C822" s="212" t="s">
        <v>2817</v>
      </c>
      <c r="D822" s="83"/>
      <c r="E822" s="141" t="s">
        <v>8736</v>
      </c>
      <c r="F822" s="83"/>
      <c r="G822" s="83">
        <v>500000.0</v>
      </c>
    </row>
    <row r="823" ht="30.0" customHeight="1">
      <c r="A823" s="83">
        <v>183.0</v>
      </c>
      <c r="B823" s="83" t="s">
        <v>8737</v>
      </c>
      <c r="C823" s="212" t="s">
        <v>2827</v>
      </c>
      <c r="D823" s="83"/>
      <c r="E823" s="141" t="s">
        <v>8739</v>
      </c>
      <c r="F823" s="83"/>
      <c r="G823" s="83">
        <v>1000000.0</v>
      </c>
    </row>
    <row r="824">
      <c r="A824" s="83">
        <v>184.0</v>
      </c>
      <c r="B824" s="83" t="s">
        <v>8741</v>
      </c>
      <c r="C824" s="212" t="s">
        <v>2838</v>
      </c>
      <c r="D824" s="83"/>
      <c r="E824" s="141" t="s">
        <v>8743</v>
      </c>
      <c r="F824" s="83"/>
      <c r="G824" s="83">
        <v>2000000.0</v>
      </c>
    </row>
    <row r="825">
      <c r="A825" s="83">
        <v>185.0</v>
      </c>
      <c r="B825" s="83" t="s">
        <v>8748</v>
      </c>
      <c r="C825" s="212" t="s">
        <v>8750</v>
      </c>
      <c r="D825" s="83"/>
      <c r="E825" s="141" t="s">
        <v>8754</v>
      </c>
      <c r="F825" s="83"/>
      <c r="G825" s="83">
        <v>1000000.0</v>
      </c>
    </row>
    <row r="826">
      <c r="A826" s="83">
        <v>186.0</v>
      </c>
      <c r="B826" s="83" t="s">
        <v>8760</v>
      </c>
      <c r="C826" s="212" t="s">
        <v>8750</v>
      </c>
      <c r="D826" s="83"/>
      <c r="E826" s="141" t="s">
        <v>8764</v>
      </c>
      <c r="F826" s="83"/>
      <c r="G826" s="83">
        <v>1000000.0</v>
      </c>
    </row>
    <row r="827">
      <c r="A827" s="83">
        <v>187.0</v>
      </c>
      <c r="B827" s="83" t="s">
        <v>8765</v>
      </c>
      <c r="C827" s="212" t="s">
        <v>8750</v>
      </c>
      <c r="D827" s="83"/>
      <c r="E827" s="141" t="s">
        <v>8767</v>
      </c>
      <c r="F827" s="83"/>
      <c r="G827" s="83">
        <v>1000000.0</v>
      </c>
    </row>
    <row r="828">
      <c r="A828" s="83">
        <v>188.0</v>
      </c>
      <c r="B828" s="83" t="s">
        <v>8770</v>
      </c>
      <c r="C828" s="212" t="s">
        <v>8750</v>
      </c>
      <c r="D828" s="83"/>
      <c r="E828" s="141" t="s">
        <v>8772</v>
      </c>
      <c r="F828" s="83"/>
      <c r="G828" s="83">
        <v>1000000.0</v>
      </c>
    </row>
    <row r="829">
      <c r="A829" s="83">
        <v>189.0</v>
      </c>
      <c r="B829" s="83" t="s">
        <v>8773</v>
      </c>
      <c r="C829" s="212" t="s">
        <v>8750</v>
      </c>
      <c r="D829" s="83"/>
      <c r="E829" s="141" t="s">
        <v>8775</v>
      </c>
      <c r="F829" s="83"/>
      <c r="G829" s="83">
        <v>1000000.0</v>
      </c>
    </row>
    <row r="830">
      <c r="A830" s="83">
        <v>190.0</v>
      </c>
      <c r="B830" s="83" t="s">
        <v>8778</v>
      </c>
      <c r="C830" s="212" t="s">
        <v>8750</v>
      </c>
      <c r="D830" s="83"/>
      <c r="E830" s="141" t="s">
        <v>8779</v>
      </c>
      <c r="F830" s="83"/>
      <c r="G830" s="83">
        <v>1000000.0</v>
      </c>
    </row>
    <row r="831" ht="30.0" customHeight="1">
      <c r="A831" s="83">
        <v>191.0</v>
      </c>
      <c r="B831" s="83" t="s">
        <v>8781</v>
      </c>
      <c r="C831" s="212" t="s">
        <v>3524</v>
      </c>
      <c r="D831" s="83"/>
      <c r="E831" s="141" t="s">
        <v>8783</v>
      </c>
      <c r="F831" s="83"/>
      <c r="G831" s="83">
        <v>1000000.0</v>
      </c>
    </row>
    <row r="832" ht="30.0" customHeight="1">
      <c r="A832" s="83">
        <v>192.0</v>
      </c>
      <c r="B832" s="83" t="s">
        <v>8786</v>
      </c>
      <c r="C832" s="212" t="s">
        <v>3524</v>
      </c>
      <c r="D832" s="83"/>
      <c r="E832" s="141" t="s">
        <v>8788</v>
      </c>
      <c r="F832" s="83"/>
      <c r="G832" s="83">
        <v>1000000.0</v>
      </c>
    </row>
    <row r="833" ht="45.0" customHeight="1">
      <c r="A833" s="83">
        <v>193.0</v>
      </c>
      <c r="B833" s="83" t="s">
        <v>8789</v>
      </c>
      <c r="C833" s="212" t="s">
        <v>3524</v>
      </c>
      <c r="D833" s="83"/>
      <c r="E833" s="141" t="s">
        <v>8792</v>
      </c>
      <c r="F833" s="83"/>
      <c r="G833" s="83">
        <v>1000000.0</v>
      </c>
    </row>
    <row r="834">
      <c r="A834" s="83">
        <v>194.0</v>
      </c>
      <c r="B834" s="83" t="s">
        <v>8795</v>
      </c>
      <c r="C834" s="212" t="s">
        <v>8796</v>
      </c>
      <c r="D834" s="83"/>
      <c r="E834" s="141" t="s">
        <v>8798</v>
      </c>
      <c r="F834" s="83"/>
      <c r="G834" s="83">
        <v>1000000.0</v>
      </c>
    </row>
    <row r="835">
      <c r="A835" s="83">
        <v>195.0</v>
      </c>
      <c r="B835" s="83" t="s">
        <v>8800</v>
      </c>
      <c r="C835" s="212" t="s">
        <v>2857</v>
      </c>
      <c r="D835" s="83"/>
      <c r="E835" s="141" t="s">
        <v>8802</v>
      </c>
      <c r="F835" s="83"/>
      <c r="G835" s="83">
        <v>500000.0</v>
      </c>
    </row>
    <row r="836">
      <c r="A836" s="83">
        <v>196.0</v>
      </c>
      <c r="B836" s="83" t="s">
        <v>8809</v>
      </c>
      <c r="C836" s="212" t="s">
        <v>2857</v>
      </c>
      <c r="D836" s="83"/>
      <c r="E836" s="141" t="s">
        <v>8813</v>
      </c>
      <c r="F836" s="83"/>
      <c r="G836" s="83">
        <v>500000.0</v>
      </c>
    </row>
    <row r="837">
      <c r="A837" s="83">
        <v>197.0</v>
      </c>
      <c r="B837" s="83" t="s">
        <v>8819</v>
      </c>
      <c r="C837" s="212" t="s">
        <v>2857</v>
      </c>
      <c r="D837" s="83"/>
      <c r="E837" s="141" t="s">
        <v>8824</v>
      </c>
      <c r="F837" s="83"/>
      <c r="G837" s="83">
        <v>500000.0</v>
      </c>
    </row>
    <row r="838">
      <c r="A838" s="83">
        <v>198.0</v>
      </c>
      <c r="B838" s="83" t="s">
        <v>8826</v>
      </c>
      <c r="C838" s="212" t="s">
        <v>2864</v>
      </c>
      <c r="D838" s="83"/>
      <c r="E838" s="141" t="s">
        <v>8828</v>
      </c>
      <c r="F838" s="83"/>
      <c r="G838" s="83">
        <v>2500000.0</v>
      </c>
    </row>
    <row r="839">
      <c r="A839" s="83">
        <v>199.0</v>
      </c>
      <c r="B839" s="83" t="s">
        <v>8830</v>
      </c>
      <c r="C839" s="212" t="s">
        <v>2864</v>
      </c>
      <c r="D839" s="83"/>
      <c r="E839" s="141" t="s">
        <v>8832</v>
      </c>
      <c r="F839" s="83"/>
      <c r="G839" s="83">
        <v>2500000.0</v>
      </c>
    </row>
    <row r="840">
      <c r="A840" s="83">
        <v>200.0</v>
      </c>
      <c r="B840" s="83" t="s">
        <v>8834</v>
      </c>
      <c r="C840" s="212" t="s">
        <v>2864</v>
      </c>
      <c r="D840" s="83"/>
      <c r="E840" s="141" t="s">
        <v>8836</v>
      </c>
      <c r="F840" s="83"/>
      <c r="G840" s="83">
        <v>2500000.0</v>
      </c>
    </row>
    <row r="841">
      <c r="A841" s="83">
        <v>201.0</v>
      </c>
      <c r="B841" s="83" t="s">
        <v>8838</v>
      </c>
      <c r="C841" s="212" t="s">
        <v>2864</v>
      </c>
      <c r="D841" s="83"/>
      <c r="E841" s="141" t="s">
        <v>8839</v>
      </c>
      <c r="F841" s="83"/>
      <c r="G841" s="83">
        <v>3000000.0</v>
      </c>
    </row>
    <row r="842">
      <c r="A842" s="83">
        <v>202.0</v>
      </c>
      <c r="B842" s="83" t="s">
        <v>8843</v>
      </c>
      <c r="C842" s="212" t="s">
        <v>2864</v>
      </c>
      <c r="D842" s="83"/>
      <c r="E842" s="141" t="s">
        <v>8845</v>
      </c>
      <c r="F842" s="83"/>
      <c r="G842" s="83">
        <v>5000000.0</v>
      </c>
    </row>
    <row r="843">
      <c r="A843" s="83">
        <v>203.0</v>
      </c>
      <c r="B843" s="83" t="s">
        <v>8847</v>
      </c>
      <c r="C843" s="212" t="s">
        <v>2864</v>
      </c>
      <c r="D843" s="83"/>
      <c r="E843" s="141" t="s">
        <v>8849</v>
      </c>
      <c r="F843" s="83"/>
      <c r="G843" s="83">
        <v>5000000.0</v>
      </c>
    </row>
    <row r="844">
      <c r="A844" s="83">
        <v>204.0</v>
      </c>
      <c r="B844" s="83" t="s">
        <v>8854</v>
      </c>
      <c r="C844" s="212" t="s">
        <v>2864</v>
      </c>
      <c r="D844" s="83"/>
      <c r="E844" s="141" t="s">
        <v>8858</v>
      </c>
      <c r="F844" s="83"/>
      <c r="G844" s="83">
        <v>1500000.0</v>
      </c>
    </row>
    <row r="845">
      <c r="A845" s="83">
        <v>205.0</v>
      </c>
      <c r="B845" s="83" t="s">
        <v>8863</v>
      </c>
      <c r="C845" s="212" t="s">
        <v>2864</v>
      </c>
      <c r="D845" s="83"/>
      <c r="E845" s="141" t="s">
        <v>8867</v>
      </c>
      <c r="F845" s="83"/>
      <c r="G845" s="83">
        <v>1000000.0</v>
      </c>
    </row>
    <row r="846">
      <c r="A846" s="83">
        <v>206.0</v>
      </c>
      <c r="B846" s="83" t="s">
        <v>8872</v>
      </c>
      <c r="C846" s="212" t="s">
        <v>2867</v>
      </c>
      <c r="D846" s="83"/>
      <c r="E846" s="141" t="s">
        <v>8877</v>
      </c>
      <c r="F846" s="83"/>
      <c r="G846" s="83">
        <v>500000.0</v>
      </c>
    </row>
    <row r="847">
      <c r="A847" s="83">
        <v>207.0</v>
      </c>
      <c r="B847" s="83" t="s">
        <v>8879</v>
      </c>
      <c r="C847" s="212" t="s">
        <v>2867</v>
      </c>
      <c r="D847" s="83"/>
      <c r="E847" s="141" t="s">
        <v>8882</v>
      </c>
      <c r="F847" s="83"/>
      <c r="G847" s="83">
        <v>1000000.0</v>
      </c>
    </row>
    <row r="848">
      <c r="A848" s="83">
        <v>208.0</v>
      </c>
      <c r="B848" s="83" t="s">
        <v>8884</v>
      </c>
      <c r="C848" s="212" t="s">
        <v>2867</v>
      </c>
      <c r="D848" s="83"/>
      <c r="E848" s="141" t="s">
        <v>8885</v>
      </c>
      <c r="F848" s="83"/>
      <c r="G848" s="83">
        <v>500000.0</v>
      </c>
    </row>
    <row r="849">
      <c r="A849" s="83">
        <v>209.0</v>
      </c>
      <c r="B849" s="83" t="s">
        <v>8889</v>
      </c>
      <c r="C849" s="212" t="s">
        <v>2870</v>
      </c>
      <c r="D849" s="83"/>
      <c r="E849" s="141" t="s">
        <v>8891</v>
      </c>
      <c r="F849" s="83"/>
      <c r="G849" s="83">
        <v>500000.0</v>
      </c>
    </row>
    <row r="850" ht="15.75" customHeight="1">
      <c r="A850" s="154">
        <v>210.0</v>
      </c>
      <c r="B850" s="154" t="s">
        <v>8894</v>
      </c>
      <c r="C850" s="247" t="s">
        <v>2870</v>
      </c>
      <c r="D850" s="154"/>
      <c r="E850" s="155" t="s">
        <v>8896</v>
      </c>
      <c r="F850" s="154"/>
      <c r="G850" s="154">
        <v>500000.0</v>
      </c>
    </row>
    <row r="851" ht="15.75" customHeight="1">
      <c r="A851" s="83">
        <v>211.0</v>
      </c>
      <c r="B851" s="83" t="s">
        <v>8897</v>
      </c>
      <c r="C851" s="212" t="s">
        <v>2870</v>
      </c>
      <c r="D851" s="83"/>
      <c r="E851" s="141" t="s">
        <v>8898</v>
      </c>
      <c r="F851" s="83"/>
      <c r="G851" s="83">
        <v>500000.0</v>
      </c>
    </row>
    <row r="852">
      <c r="A852" s="83">
        <v>212.0</v>
      </c>
      <c r="B852" s="83" t="s">
        <v>8900</v>
      </c>
      <c r="C852" s="212" t="s">
        <v>2870</v>
      </c>
      <c r="D852" s="83"/>
      <c r="E852" s="141" t="s">
        <v>8902</v>
      </c>
      <c r="F852" s="83"/>
      <c r="G852" s="83">
        <v>500000.0</v>
      </c>
    </row>
    <row r="853">
      <c r="A853" s="83">
        <v>213.0</v>
      </c>
      <c r="B853" s="83" t="s">
        <v>8903</v>
      </c>
      <c r="C853" s="212" t="s">
        <v>2870</v>
      </c>
      <c r="D853" s="83"/>
      <c r="E853" s="141" t="s">
        <v>8904</v>
      </c>
      <c r="F853" s="83"/>
      <c r="G853" s="83">
        <v>500000.0</v>
      </c>
    </row>
    <row r="854">
      <c r="A854" s="83">
        <v>214.0</v>
      </c>
      <c r="B854" s="83" t="s">
        <v>8908</v>
      </c>
      <c r="C854" s="212" t="s">
        <v>2870</v>
      </c>
      <c r="D854" s="83"/>
      <c r="E854" s="141" t="s">
        <v>8913</v>
      </c>
      <c r="F854" s="83"/>
      <c r="G854" s="83">
        <v>500000.0</v>
      </c>
    </row>
    <row r="855">
      <c r="A855" s="83">
        <v>215.0</v>
      </c>
      <c r="B855" s="83" t="s">
        <v>8918</v>
      </c>
      <c r="C855" s="212" t="s">
        <v>2870</v>
      </c>
      <c r="D855" s="83"/>
      <c r="E855" s="141" t="s">
        <v>8926</v>
      </c>
      <c r="F855" s="83"/>
      <c r="G855" s="83">
        <v>500000.0</v>
      </c>
    </row>
    <row r="856">
      <c r="A856" s="83">
        <v>216.0</v>
      </c>
      <c r="B856" s="83" t="s">
        <v>8928</v>
      </c>
      <c r="C856" s="212" t="s">
        <v>2870</v>
      </c>
      <c r="D856" s="83"/>
      <c r="E856" s="141" t="s">
        <v>8931</v>
      </c>
      <c r="F856" s="83"/>
      <c r="G856" s="83">
        <v>500000.0</v>
      </c>
    </row>
    <row r="857">
      <c r="A857" s="83">
        <v>217.0</v>
      </c>
      <c r="B857" s="83" t="s">
        <v>8933</v>
      </c>
      <c r="C857" s="212" t="s">
        <v>2870</v>
      </c>
      <c r="D857" s="83"/>
      <c r="E857" s="141" t="s">
        <v>8935</v>
      </c>
      <c r="F857" s="83"/>
      <c r="G857" s="83">
        <v>500000.0</v>
      </c>
    </row>
    <row r="858">
      <c r="A858" s="83">
        <v>218.0</v>
      </c>
      <c r="B858" s="83" t="s">
        <v>8936</v>
      </c>
      <c r="C858" s="212" t="s">
        <v>2870</v>
      </c>
      <c r="D858" s="83"/>
      <c r="E858" s="141" t="s">
        <v>8940</v>
      </c>
      <c r="F858" s="83"/>
      <c r="G858" s="83">
        <v>500000.0</v>
      </c>
    </row>
    <row r="859">
      <c r="A859" s="83">
        <v>219.0</v>
      </c>
      <c r="B859" s="83" t="s">
        <v>8945</v>
      </c>
      <c r="C859" s="212" t="s">
        <v>2870</v>
      </c>
      <c r="D859" s="83"/>
      <c r="E859" s="141" t="s">
        <v>8950</v>
      </c>
      <c r="F859" s="83"/>
      <c r="G859" s="83">
        <v>500000.0</v>
      </c>
    </row>
    <row r="860">
      <c r="A860" s="83">
        <v>220.0</v>
      </c>
      <c r="B860" s="83" t="s">
        <v>8956</v>
      </c>
      <c r="C860" s="212" t="s">
        <v>2870</v>
      </c>
      <c r="D860" s="83"/>
      <c r="E860" s="141" t="s">
        <v>8960</v>
      </c>
      <c r="F860" s="83"/>
      <c r="G860" s="83">
        <v>1000000.0</v>
      </c>
    </row>
    <row r="861">
      <c r="A861" s="83">
        <v>221.0</v>
      </c>
      <c r="B861" s="83" t="s">
        <v>8964</v>
      </c>
      <c r="C861" s="212" t="s">
        <v>2870</v>
      </c>
      <c r="D861" s="83"/>
      <c r="E861" s="141" t="s">
        <v>8966</v>
      </c>
      <c r="F861" s="83"/>
      <c r="G861" s="83">
        <v>5000000.0</v>
      </c>
    </row>
    <row r="862">
      <c r="A862" s="83">
        <v>222.0</v>
      </c>
      <c r="B862" s="83" t="s">
        <v>8968</v>
      </c>
      <c r="C862" s="212" t="s">
        <v>6393</v>
      </c>
      <c r="D862" s="83"/>
      <c r="E862" s="141" t="s">
        <v>8970</v>
      </c>
      <c r="F862" s="83"/>
      <c r="G862" s="83">
        <v>3500000.0</v>
      </c>
    </row>
    <row r="863">
      <c r="A863" s="83">
        <v>223.0</v>
      </c>
      <c r="B863" s="83" t="s">
        <v>8973</v>
      </c>
      <c r="C863" s="212" t="s">
        <v>6393</v>
      </c>
      <c r="D863" s="83"/>
      <c r="E863" s="141" t="s">
        <v>8977</v>
      </c>
      <c r="F863" s="83"/>
      <c r="G863" s="83">
        <v>3500000.0</v>
      </c>
    </row>
    <row r="864">
      <c r="A864" s="83">
        <v>224.0</v>
      </c>
      <c r="B864" s="83" t="s">
        <v>8982</v>
      </c>
      <c r="C864" s="212" t="s">
        <v>6393</v>
      </c>
      <c r="D864" s="83"/>
      <c r="E864" s="141" t="s">
        <v>8988</v>
      </c>
      <c r="F864" s="83"/>
      <c r="G864" s="83">
        <v>2000000.0</v>
      </c>
    </row>
    <row r="865">
      <c r="A865" s="83">
        <v>225.0</v>
      </c>
      <c r="B865" s="83" t="s">
        <v>8995</v>
      </c>
      <c r="C865" s="212" t="s">
        <v>6393</v>
      </c>
      <c r="D865" s="83"/>
      <c r="E865" s="141" t="s">
        <v>8998</v>
      </c>
      <c r="F865" s="83"/>
      <c r="G865" s="83">
        <v>1000000.0</v>
      </c>
    </row>
    <row r="866">
      <c r="A866" s="83">
        <v>226.0</v>
      </c>
      <c r="B866" s="83" t="s">
        <v>8999</v>
      </c>
      <c r="C866" s="212" t="s">
        <v>6393</v>
      </c>
      <c r="D866" s="83"/>
      <c r="E866" s="141" t="s">
        <v>9002</v>
      </c>
      <c r="F866" s="83"/>
      <c r="G866" s="83">
        <v>1000000.0</v>
      </c>
    </row>
    <row r="867">
      <c r="A867" s="83">
        <v>227.0</v>
      </c>
      <c r="B867" s="83" t="s">
        <v>9005</v>
      </c>
      <c r="C867" s="212" t="s">
        <v>6393</v>
      </c>
      <c r="D867" s="83"/>
      <c r="E867" s="141" t="s">
        <v>9006</v>
      </c>
      <c r="F867" s="83"/>
      <c r="G867" s="83">
        <v>1000000.0</v>
      </c>
    </row>
    <row r="868">
      <c r="A868" s="83">
        <v>228.0</v>
      </c>
      <c r="B868" s="83" t="s">
        <v>9008</v>
      </c>
      <c r="C868" s="212" t="s">
        <v>6393</v>
      </c>
      <c r="D868" s="83"/>
      <c r="E868" s="141" t="s">
        <v>9013</v>
      </c>
      <c r="F868" s="83"/>
      <c r="G868" s="83">
        <v>1000000.0</v>
      </c>
    </row>
    <row r="869" ht="30.0" customHeight="1">
      <c r="A869" s="83">
        <v>229.0</v>
      </c>
      <c r="B869" s="83" t="s">
        <v>9019</v>
      </c>
      <c r="C869" s="212" t="s">
        <v>9021</v>
      </c>
      <c r="D869" s="83"/>
      <c r="E869" s="141" t="s">
        <v>9025</v>
      </c>
      <c r="F869" s="83"/>
      <c r="G869" s="83">
        <v>1500000.0</v>
      </c>
    </row>
    <row r="870">
      <c r="A870" s="83">
        <v>230.0</v>
      </c>
      <c r="B870" s="83" t="s">
        <v>9031</v>
      </c>
      <c r="C870" s="212" t="s">
        <v>9021</v>
      </c>
      <c r="D870" s="83"/>
      <c r="E870" s="141" t="s">
        <v>9034</v>
      </c>
      <c r="F870" s="83"/>
      <c r="G870" s="83">
        <v>1500000.0</v>
      </c>
    </row>
    <row r="871">
      <c r="A871" s="83">
        <v>231.0</v>
      </c>
      <c r="B871" s="83" t="s">
        <v>9036</v>
      </c>
      <c r="C871" s="212" t="s">
        <v>9021</v>
      </c>
      <c r="D871" s="83"/>
      <c r="E871" s="141" t="s">
        <v>9038</v>
      </c>
      <c r="F871" s="83"/>
      <c r="G871" s="83">
        <v>1500000.0</v>
      </c>
    </row>
    <row r="872">
      <c r="A872" s="83">
        <v>232.0</v>
      </c>
      <c r="B872" s="83" t="s">
        <v>9040</v>
      </c>
      <c r="C872" s="212" t="s">
        <v>9021</v>
      </c>
      <c r="D872" s="83"/>
      <c r="E872" s="141" t="s">
        <v>9042</v>
      </c>
      <c r="F872" s="83"/>
      <c r="G872" s="83">
        <v>1500000.0</v>
      </c>
    </row>
    <row r="873">
      <c r="A873" s="83">
        <v>233.0</v>
      </c>
      <c r="B873" s="83" t="s">
        <v>9047</v>
      </c>
      <c r="C873" s="212" t="s">
        <v>9021</v>
      </c>
      <c r="D873" s="83"/>
      <c r="E873" s="141" t="s">
        <v>9052</v>
      </c>
      <c r="F873" s="83"/>
      <c r="G873" s="83">
        <v>2000000.0</v>
      </c>
    </row>
    <row r="874">
      <c r="A874" s="83">
        <v>234.0</v>
      </c>
      <c r="B874" s="83" t="s">
        <v>9057</v>
      </c>
      <c r="C874" s="212" t="s">
        <v>9021</v>
      </c>
      <c r="D874" s="83"/>
      <c r="E874" s="141" t="s">
        <v>9064</v>
      </c>
      <c r="F874" s="83"/>
      <c r="G874" s="83">
        <v>1000000.0</v>
      </c>
    </row>
    <row r="875">
      <c r="A875" s="83">
        <v>235.0</v>
      </c>
      <c r="B875" s="83" t="s">
        <v>9068</v>
      </c>
      <c r="C875" s="212" t="s">
        <v>9021</v>
      </c>
      <c r="D875" s="83"/>
      <c r="E875" s="141" t="s">
        <v>9069</v>
      </c>
      <c r="F875" s="83"/>
      <c r="G875" s="83">
        <v>1000000.0</v>
      </c>
    </row>
    <row r="876">
      <c r="A876" s="83">
        <v>236.0</v>
      </c>
      <c r="B876" s="83" t="s">
        <v>9070</v>
      </c>
      <c r="C876" s="212" t="s">
        <v>9021</v>
      </c>
      <c r="D876" s="83"/>
      <c r="E876" s="141" t="s">
        <v>9072</v>
      </c>
      <c r="F876" s="83"/>
      <c r="G876" s="83">
        <v>1000000.0</v>
      </c>
    </row>
    <row r="877">
      <c r="A877" s="83">
        <v>237.0</v>
      </c>
      <c r="B877" s="83" t="s">
        <v>9075</v>
      </c>
      <c r="C877" s="212" t="s">
        <v>9021</v>
      </c>
      <c r="D877" s="83"/>
      <c r="E877" s="141" t="s">
        <v>9076</v>
      </c>
      <c r="F877" s="83"/>
      <c r="G877" s="83">
        <v>1000000.0</v>
      </c>
    </row>
    <row r="878">
      <c r="A878" s="83">
        <v>238.0</v>
      </c>
      <c r="B878" s="83" t="s">
        <v>9079</v>
      </c>
      <c r="C878" s="212" t="s">
        <v>2883</v>
      </c>
      <c r="D878" s="83"/>
      <c r="E878" s="141" t="s">
        <v>9083</v>
      </c>
      <c r="F878" s="83"/>
      <c r="G878" s="83">
        <v>1000000.0</v>
      </c>
    </row>
    <row r="879">
      <c r="A879" s="83">
        <v>239.0</v>
      </c>
      <c r="B879" s="83" t="s">
        <v>9087</v>
      </c>
      <c r="C879" s="212" t="s">
        <v>2883</v>
      </c>
      <c r="D879" s="83"/>
      <c r="E879" s="141" t="s">
        <v>9091</v>
      </c>
      <c r="F879" s="83"/>
      <c r="G879" s="83">
        <v>2000000.0</v>
      </c>
    </row>
    <row r="880">
      <c r="A880" s="83">
        <v>240.0</v>
      </c>
      <c r="B880" s="83" t="s">
        <v>9096</v>
      </c>
      <c r="C880" s="212" t="s">
        <v>2883</v>
      </c>
      <c r="D880" s="83"/>
      <c r="E880" s="141" t="s">
        <v>9100</v>
      </c>
      <c r="F880" s="83"/>
      <c r="G880" s="83">
        <v>1000000.0</v>
      </c>
    </row>
    <row r="881">
      <c r="A881" s="83">
        <v>241.0</v>
      </c>
      <c r="B881" s="83" t="s">
        <v>9102</v>
      </c>
      <c r="C881" s="212" t="s">
        <v>2883</v>
      </c>
      <c r="D881" s="83"/>
      <c r="E881" s="141" t="s">
        <v>9104</v>
      </c>
      <c r="F881" s="83"/>
      <c r="G881" s="83">
        <v>2000000.0</v>
      </c>
    </row>
    <row r="882">
      <c r="A882" s="83">
        <v>242.0</v>
      </c>
      <c r="B882" s="83" t="s">
        <v>9106</v>
      </c>
      <c r="C882" s="212" t="s">
        <v>2883</v>
      </c>
      <c r="D882" s="83"/>
      <c r="E882" s="141" t="s">
        <v>9108</v>
      </c>
      <c r="F882" s="83"/>
      <c r="G882" s="83">
        <v>2000000.0</v>
      </c>
    </row>
    <row r="883">
      <c r="A883" s="83">
        <v>243.0</v>
      </c>
      <c r="B883" s="83" t="s">
        <v>9110</v>
      </c>
      <c r="C883" s="212" t="s">
        <v>2883</v>
      </c>
      <c r="D883" s="83"/>
      <c r="E883" s="141" t="s">
        <v>9112</v>
      </c>
      <c r="F883" s="83"/>
      <c r="G883" s="83">
        <v>2000000.0</v>
      </c>
    </row>
    <row r="884">
      <c r="A884" s="83">
        <v>244.0</v>
      </c>
      <c r="B884" s="83" t="s">
        <v>9115</v>
      </c>
      <c r="C884" s="212" t="s">
        <v>2883</v>
      </c>
      <c r="D884" s="83"/>
      <c r="E884" s="141" t="s">
        <v>9117</v>
      </c>
      <c r="F884" s="83"/>
      <c r="G884" s="83">
        <v>2000000.0</v>
      </c>
    </row>
    <row r="885">
      <c r="A885" s="83">
        <v>245.0</v>
      </c>
      <c r="B885" s="83" t="s">
        <v>9118</v>
      </c>
      <c r="C885" s="212" t="s">
        <v>2883</v>
      </c>
      <c r="D885" s="83"/>
      <c r="E885" s="141" t="s">
        <v>9120</v>
      </c>
      <c r="F885" s="83"/>
      <c r="G885" s="83">
        <v>1000000.0</v>
      </c>
    </row>
    <row r="886">
      <c r="A886" s="83">
        <v>246.0</v>
      </c>
      <c r="B886" s="83" t="s">
        <v>9122</v>
      </c>
      <c r="C886" s="212" t="s">
        <v>2886</v>
      </c>
      <c r="D886" s="83"/>
      <c r="E886" s="141" t="s">
        <v>9124</v>
      </c>
      <c r="F886" s="83"/>
      <c r="G886" s="83">
        <v>1000000.0</v>
      </c>
    </row>
    <row r="887">
      <c r="A887" s="83">
        <v>247.0</v>
      </c>
      <c r="B887" s="83" t="s">
        <v>9128</v>
      </c>
      <c r="C887" s="212" t="s">
        <v>9129</v>
      </c>
      <c r="D887" s="83"/>
      <c r="E887" s="141" t="s">
        <v>9131</v>
      </c>
      <c r="F887" s="83"/>
      <c r="G887" s="83">
        <v>1000000.0</v>
      </c>
    </row>
    <row r="888">
      <c r="A888" s="83">
        <v>248.0</v>
      </c>
      <c r="B888" s="83" t="s">
        <v>9132</v>
      </c>
      <c r="C888" s="212" t="s">
        <v>2896</v>
      </c>
      <c r="D888" s="83"/>
      <c r="E888" s="141" t="s">
        <v>9135</v>
      </c>
      <c r="F888" s="83"/>
      <c r="G888" s="83">
        <v>5000000.0</v>
      </c>
    </row>
    <row r="889" ht="45.0" customHeight="1">
      <c r="A889" s="83">
        <v>249.0</v>
      </c>
      <c r="B889" s="83" t="s">
        <v>9142</v>
      </c>
      <c r="C889" s="212" t="s">
        <v>2896</v>
      </c>
      <c r="D889" s="83"/>
      <c r="E889" s="141" t="s">
        <v>9148</v>
      </c>
      <c r="F889" s="83"/>
      <c r="G889" s="83">
        <v>1.0E7</v>
      </c>
    </row>
    <row r="890">
      <c r="A890" s="83">
        <v>250.0</v>
      </c>
      <c r="B890" s="83" t="s">
        <v>9153</v>
      </c>
      <c r="C890" s="212" t="s">
        <v>2896</v>
      </c>
      <c r="D890" s="83"/>
      <c r="E890" s="141" t="s">
        <v>9158</v>
      </c>
      <c r="F890" s="83"/>
      <c r="G890" s="83">
        <v>4000000.0</v>
      </c>
    </row>
    <row r="891">
      <c r="A891" s="83">
        <v>251.0</v>
      </c>
      <c r="B891" s="83" t="s">
        <v>9162</v>
      </c>
      <c r="C891" s="212" t="s">
        <v>2896</v>
      </c>
      <c r="D891" s="83"/>
      <c r="E891" s="141" t="s">
        <v>9163</v>
      </c>
      <c r="F891" s="83"/>
      <c r="G891" s="83">
        <v>4000000.0</v>
      </c>
    </row>
    <row r="892" ht="30.0" customHeight="1">
      <c r="A892" s="83">
        <v>252.0</v>
      </c>
      <c r="B892" s="83" t="s">
        <v>9165</v>
      </c>
      <c r="C892" s="212" t="s">
        <v>2896</v>
      </c>
      <c r="D892" s="83"/>
      <c r="E892" s="141" t="s">
        <v>9168</v>
      </c>
      <c r="F892" s="83"/>
      <c r="G892" s="83">
        <v>7500000.0</v>
      </c>
    </row>
    <row r="893">
      <c r="A893" s="83">
        <v>253.0</v>
      </c>
      <c r="B893" s="83" t="s">
        <v>9170</v>
      </c>
      <c r="C893" s="212" t="s">
        <v>2896</v>
      </c>
      <c r="D893" s="83"/>
      <c r="E893" s="141" t="s">
        <v>9171</v>
      </c>
      <c r="F893" s="83"/>
      <c r="G893" s="83">
        <v>4000000.0</v>
      </c>
    </row>
    <row r="894">
      <c r="A894" s="83">
        <v>254.0</v>
      </c>
      <c r="B894" s="83" t="s">
        <v>9173</v>
      </c>
      <c r="C894" s="212" t="s">
        <v>2909</v>
      </c>
      <c r="D894" s="83"/>
      <c r="E894" s="141" t="s">
        <v>9176</v>
      </c>
      <c r="F894" s="83"/>
      <c r="G894" s="83">
        <v>3000000.0</v>
      </c>
    </row>
    <row r="895">
      <c r="A895" s="83">
        <v>255.0</v>
      </c>
      <c r="B895" s="83" t="s">
        <v>9178</v>
      </c>
      <c r="C895" s="212" t="s">
        <v>2909</v>
      </c>
      <c r="D895" s="83"/>
      <c r="E895" s="141" t="s">
        <v>9179</v>
      </c>
      <c r="F895" s="83"/>
      <c r="G895" s="83">
        <v>2000000.0</v>
      </c>
    </row>
    <row r="896">
      <c r="A896" s="83">
        <v>256.0</v>
      </c>
      <c r="B896" s="83" t="s">
        <v>9181</v>
      </c>
      <c r="C896" s="212" t="s">
        <v>2914</v>
      </c>
      <c r="D896" s="83"/>
      <c r="E896" s="141" t="s">
        <v>9184</v>
      </c>
      <c r="F896" s="83"/>
      <c r="G896" s="83">
        <v>1000000.0</v>
      </c>
    </row>
    <row r="897">
      <c r="A897" s="83">
        <v>257.0</v>
      </c>
      <c r="B897" s="83" t="s">
        <v>9186</v>
      </c>
      <c r="C897" s="212" t="s">
        <v>2914</v>
      </c>
      <c r="D897" s="83"/>
      <c r="E897" s="141" t="s">
        <v>9187</v>
      </c>
      <c r="F897" s="83"/>
      <c r="G897" s="83">
        <v>1000000.0</v>
      </c>
    </row>
    <row r="898">
      <c r="A898" s="83">
        <v>258.0</v>
      </c>
      <c r="B898" s="83" t="s">
        <v>9190</v>
      </c>
      <c r="C898" s="212" t="s">
        <v>2914</v>
      </c>
      <c r="D898" s="83"/>
      <c r="E898" s="141" t="s">
        <v>9367</v>
      </c>
      <c r="F898" s="83"/>
      <c r="G898" s="83">
        <v>1000000.0</v>
      </c>
    </row>
    <row r="899" ht="30.0" customHeight="1">
      <c r="A899" s="83">
        <v>259.0</v>
      </c>
      <c r="B899" s="83" t="s">
        <v>9371</v>
      </c>
      <c r="C899" s="212" t="s">
        <v>2914</v>
      </c>
      <c r="D899" s="83"/>
      <c r="E899" s="141" t="s">
        <v>9373</v>
      </c>
      <c r="F899" s="83"/>
      <c r="G899" s="83">
        <v>1000000.0</v>
      </c>
    </row>
    <row r="900">
      <c r="A900" s="83">
        <v>260.0</v>
      </c>
      <c r="B900" s="83" t="s">
        <v>9378</v>
      </c>
      <c r="C900" s="212" t="s">
        <v>2919</v>
      </c>
      <c r="D900" s="83"/>
      <c r="E900" s="141" t="s">
        <v>9803</v>
      </c>
      <c r="F900" s="83"/>
      <c r="G900" s="83">
        <v>1000000.0</v>
      </c>
    </row>
    <row r="901">
      <c r="A901" s="83">
        <v>261.0</v>
      </c>
      <c r="B901" s="83" t="s">
        <v>9817</v>
      </c>
      <c r="C901" s="212" t="s">
        <v>2919</v>
      </c>
      <c r="D901" s="83"/>
      <c r="E901" s="141" t="s">
        <v>9823</v>
      </c>
      <c r="F901" s="83"/>
      <c r="G901" s="83">
        <v>1000000.0</v>
      </c>
    </row>
    <row r="902" ht="30.0" customHeight="1">
      <c r="A902" s="83">
        <v>262.0</v>
      </c>
      <c r="B902" s="83" t="s">
        <v>9870</v>
      </c>
      <c r="C902" s="212" t="s">
        <v>2919</v>
      </c>
      <c r="D902" s="83"/>
      <c r="E902" s="141" t="s">
        <v>9877</v>
      </c>
      <c r="F902" s="83"/>
      <c r="G902" s="83">
        <v>1000000.0</v>
      </c>
    </row>
    <row r="903">
      <c r="A903" s="83">
        <v>263.0</v>
      </c>
      <c r="B903" s="83" t="s">
        <v>9885</v>
      </c>
      <c r="C903" s="212" t="s">
        <v>2919</v>
      </c>
      <c r="D903" s="83"/>
      <c r="E903" s="141" t="s">
        <v>9898</v>
      </c>
      <c r="F903" s="83"/>
      <c r="G903" s="83">
        <v>1000000.0</v>
      </c>
    </row>
    <row r="904">
      <c r="A904" s="83">
        <v>264.0</v>
      </c>
      <c r="B904" s="83" t="s">
        <v>9901</v>
      </c>
      <c r="C904" s="212" t="s">
        <v>2919</v>
      </c>
      <c r="D904" s="83"/>
      <c r="E904" s="141" t="s">
        <v>9906</v>
      </c>
      <c r="F904" s="83"/>
      <c r="G904" s="83">
        <v>1000000.0</v>
      </c>
    </row>
    <row r="905" ht="30.0" customHeight="1">
      <c r="A905" s="83">
        <v>265.0</v>
      </c>
      <c r="B905" s="83" t="s">
        <v>9910</v>
      </c>
      <c r="C905" s="212" t="s">
        <v>2919</v>
      </c>
      <c r="D905" s="83"/>
      <c r="E905" s="141" t="s">
        <v>9912</v>
      </c>
      <c r="F905" s="83"/>
      <c r="G905" s="83">
        <v>1000000.0</v>
      </c>
    </row>
    <row r="906" ht="30.75" customHeight="1">
      <c r="A906" s="154">
        <v>266.0</v>
      </c>
      <c r="B906" s="154" t="s">
        <v>9914</v>
      </c>
      <c r="C906" s="247" t="s">
        <v>2919</v>
      </c>
      <c r="D906" s="154"/>
      <c r="E906" s="155" t="s">
        <v>9918</v>
      </c>
      <c r="F906" s="154"/>
      <c r="G906" s="154">
        <v>2000000.0</v>
      </c>
    </row>
    <row r="907" ht="15.75" customHeight="1">
      <c r="A907" s="83">
        <v>267.0</v>
      </c>
      <c r="B907" s="83" t="s">
        <v>9921</v>
      </c>
      <c r="C907" s="212" t="s">
        <v>2919</v>
      </c>
      <c r="D907" s="83"/>
      <c r="E907" s="141" t="s">
        <v>9898</v>
      </c>
      <c r="F907" s="83"/>
      <c r="G907" s="83">
        <v>1000000.0</v>
      </c>
    </row>
    <row r="908">
      <c r="A908" s="83">
        <v>268.0</v>
      </c>
      <c r="B908" s="83" t="s">
        <v>9929</v>
      </c>
      <c r="C908" s="212" t="s">
        <v>3554</v>
      </c>
      <c r="D908" s="83"/>
      <c r="E908" s="141" t="s">
        <v>9955</v>
      </c>
      <c r="F908" s="83"/>
      <c r="G908" s="83">
        <v>1500000.0</v>
      </c>
    </row>
    <row r="909">
      <c r="A909" s="83">
        <v>269.0</v>
      </c>
      <c r="B909" s="83" t="s">
        <v>9960</v>
      </c>
      <c r="C909" s="212" t="s">
        <v>3554</v>
      </c>
      <c r="D909" s="83"/>
      <c r="E909" s="141" t="s">
        <v>9963</v>
      </c>
      <c r="F909" s="83"/>
      <c r="G909" s="83">
        <v>1500000.0</v>
      </c>
    </row>
    <row r="910">
      <c r="A910" s="83">
        <v>270.0</v>
      </c>
      <c r="B910" s="83" t="s">
        <v>9966</v>
      </c>
      <c r="C910" s="212" t="s">
        <v>2930</v>
      </c>
      <c r="D910" s="83"/>
      <c r="E910" s="141" t="s">
        <v>9967</v>
      </c>
      <c r="F910" s="83"/>
      <c r="G910" s="83">
        <v>2000000.0</v>
      </c>
    </row>
    <row r="911">
      <c r="A911" s="83">
        <v>271.0</v>
      </c>
      <c r="B911" s="83" t="s">
        <v>9972</v>
      </c>
      <c r="C911" s="212" t="s">
        <v>2930</v>
      </c>
      <c r="D911" s="83"/>
      <c r="E911" s="141" t="s">
        <v>9997</v>
      </c>
      <c r="F911" s="83"/>
      <c r="G911" s="83">
        <v>2000000.0</v>
      </c>
    </row>
    <row r="912">
      <c r="A912" s="83">
        <v>272.0</v>
      </c>
      <c r="B912" s="83" t="s">
        <v>10001</v>
      </c>
      <c r="C912" s="212" t="s">
        <v>2930</v>
      </c>
      <c r="D912" s="83"/>
      <c r="E912" s="141" t="s">
        <v>10041</v>
      </c>
      <c r="F912" s="83"/>
      <c r="G912" s="83">
        <v>2000000.0</v>
      </c>
    </row>
    <row r="913">
      <c r="A913" s="83">
        <v>273.0</v>
      </c>
      <c r="B913" s="83" t="s">
        <v>10049</v>
      </c>
      <c r="C913" s="212" t="s">
        <v>2933</v>
      </c>
      <c r="D913" s="83"/>
      <c r="E913" s="141" t="s">
        <v>10055</v>
      </c>
      <c r="F913" s="83"/>
      <c r="G913" s="83">
        <v>6000000.0</v>
      </c>
    </row>
    <row r="914">
      <c r="A914" s="83">
        <v>274.0</v>
      </c>
      <c r="B914" s="83" t="s">
        <v>10059</v>
      </c>
      <c r="C914" s="212" t="s">
        <v>2933</v>
      </c>
      <c r="D914" s="83"/>
      <c r="E914" s="141" t="s">
        <v>10064</v>
      </c>
      <c r="F914" s="83"/>
      <c r="G914" s="83">
        <v>6000000.0</v>
      </c>
    </row>
    <row r="915">
      <c r="A915" s="83">
        <v>275.0</v>
      </c>
      <c r="B915" s="83" t="s">
        <v>10068</v>
      </c>
      <c r="C915" s="212" t="s">
        <v>2933</v>
      </c>
      <c r="D915" s="83"/>
      <c r="E915" s="141" t="s">
        <v>10072</v>
      </c>
      <c r="F915" s="83"/>
      <c r="G915" s="83">
        <v>1.0E7</v>
      </c>
    </row>
    <row r="916" ht="30.0" customHeight="1">
      <c r="A916" s="83">
        <v>276.0</v>
      </c>
      <c r="B916" s="83" t="s">
        <v>10081</v>
      </c>
      <c r="C916" s="212" t="s">
        <v>2936</v>
      </c>
      <c r="D916" s="83"/>
      <c r="E916" s="141" t="s">
        <v>10083</v>
      </c>
      <c r="F916" s="83"/>
      <c r="G916" s="83">
        <v>1000000.0</v>
      </c>
    </row>
    <row r="917" ht="30.0" customHeight="1">
      <c r="A917" s="83">
        <v>277.0</v>
      </c>
      <c r="B917" s="83" t="s">
        <v>10088</v>
      </c>
      <c r="C917" s="212" t="s">
        <v>2949</v>
      </c>
      <c r="D917" s="83"/>
      <c r="E917" s="141" t="s">
        <v>10092</v>
      </c>
      <c r="F917" s="83"/>
      <c r="G917" s="83">
        <v>2000000.0</v>
      </c>
    </row>
    <row r="918">
      <c r="A918" s="83">
        <v>278.0</v>
      </c>
      <c r="B918" s="83" t="s">
        <v>10099</v>
      </c>
      <c r="C918" s="212" t="s">
        <v>2949</v>
      </c>
      <c r="D918" s="83"/>
      <c r="E918" s="141" t="s">
        <v>10105</v>
      </c>
      <c r="F918" s="83"/>
      <c r="G918" s="83">
        <v>1000000.0</v>
      </c>
    </row>
    <row r="919" ht="30.0" customHeight="1">
      <c r="A919" s="83">
        <v>279.0</v>
      </c>
      <c r="B919" s="83" t="s">
        <v>10109</v>
      </c>
      <c r="C919" s="212" t="s">
        <v>2955</v>
      </c>
      <c r="D919" s="83"/>
      <c r="E919" s="141" t="s">
        <v>10112</v>
      </c>
      <c r="F919" s="83"/>
      <c r="G919" s="83">
        <v>1000000.0</v>
      </c>
    </row>
    <row r="920">
      <c r="A920" s="83">
        <v>280.0</v>
      </c>
      <c r="B920" s="83" t="s">
        <v>10117</v>
      </c>
      <c r="C920" s="212" t="s">
        <v>2955</v>
      </c>
      <c r="D920" s="83"/>
      <c r="E920" s="141" t="s">
        <v>10122</v>
      </c>
      <c r="F920" s="83"/>
      <c r="G920" s="83">
        <v>2000000.0</v>
      </c>
    </row>
    <row r="921">
      <c r="A921" s="83">
        <v>281.0</v>
      </c>
      <c r="B921" s="83" t="s">
        <v>10126</v>
      </c>
      <c r="C921" s="212" t="s">
        <v>2955</v>
      </c>
      <c r="D921" s="83"/>
      <c r="E921" s="141" t="s">
        <v>10130</v>
      </c>
      <c r="F921" s="83"/>
      <c r="G921" s="83">
        <v>2500000.0</v>
      </c>
    </row>
    <row r="922">
      <c r="A922" s="83">
        <v>282.0</v>
      </c>
      <c r="B922" s="83" t="s">
        <v>10136</v>
      </c>
      <c r="C922" s="212" t="s">
        <v>2955</v>
      </c>
      <c r="D922" s="83"/>
      <c r="E922" s="141" t="s">
        <v>10140</v>
      </c>
      <c r="F922" s="83"/>
      <c r="G922" s="83">
        <v>2000000.0</v>
      </c>
    </row>
    <row r="923" ht="30.0" customHeight="1">
      <c r="A923" s="83">
        <v>283.0</v>
      </c>
      <c r="B923" s="83" t="s">
        <v>10144</v>
      </c>
      <c r="C923" s="212" t="s">
        <v>2955</v>
      </c>
      <c r="D923" s="83"/>
      <c r="E923" s="141" t="s">
        <v>10148</v>
      </c>
      <c r="F923" s="83"/>
      <c r="G923" s="83">
        <v>2000000.0</v>
      </c>
    </row>
    <row r="924">
      <c r="A924" s="83">
        <v>284.0</v>
      </c>
      <c r="B924" s="83" t="s">
        <v>10151</v>
      </c>
      <c r="C924" s="212" t="s">
        <v>3576</v>
      </c>
      <c r="D924" s="83"/>
      <c r="E924" s="141" t="s">
        <v>10154</v>
      </c>
      <c r="F924" s="83"/>
      <c r="G924" s="83">
        <v>3000000.0</v>
      </c>
    </row>
    <row r="925" ht="30.0" customHeight="1">
      <c r="A925" s="83">
        <v>285.0</v>
      </c>
      <c r="B925" s="83" t="s">
        <v>10157</v>
      </c>
      <c r="C925" s="212" t="s">
        <v>3576</v>
      </c>
      <c r="D925" s="83"/>
      <c r="E925" s="141" t="s">
        <v>10159</v>
      </c>
      <c r="F925" s="83"/>
      <c r="G925" s="83">
        <v>3000000.0</v>
      </c>
    </row>
    <row r="926">
      <c r="A926" s="83">
        <v>286.0</v>
      </c>
      <c r="B926" s="83" t="s">
        <v>10163</v>
      </c>
      <c r="C926" s="212" t="s">
        <v>3576</v>
      </c>
      <c r="D926" s="83"/>
      <c r="E926" s="141" t="s">
        <v>10166</v>
      </c>
      <c r="F926" s="83"/>
      <c r="G926" s="83">
        <v>1000000.0</v>
      </c>
    </row>
    <row r="927">
      <c r="A927" s="83">
        <v>287.0</v>
      </c>
      <c r="B927" s="83" t="s">
        <v>10170</v>
      </c>
      <c r="C927" s="212" t="s">
        <v>2978</v>
      </c>
      <c r="D927" s="83"/>
      <c r="E927" s="141" t="s">
        <v>10173</v>
      </c>
      <c r="F927" s="83"/>
      <c r="G927" s="83">
        <v>1000000.0</v>
      </c>
    </row>
    <row r="928">
      <c r="A928" s="83">
        <v>288.0</v>
      </c>
      <c r="B928" s="83" t="s">
        <v>10177</v>
      </c>
      <c r="C928" s="212" t="s">
        <v>2978</v>
      </c>
      <c r="D928" s="83"/>
      <c r="E928" s="141" t="s">
        <v>10181</v>
      </c>
      <c r="F928" s="83"/>
      <c r="G928" s="83">
        <v>1000000.0</v>
      </c>
    </row>
    <row r="929">
      <c r="A929" s="83">
        <v>289.0</v>
      </c>
      <c r="B929" s="83" t="s">
        <v>10184</v>
      </c>
      <c r="C929" s="212" t="s">
        <v>2978</v>
      </c>
      <c r="D929" s="83"/>
      <c r="E929" s="141" t="s">
        <v>10189</v>
      </c>
      <c r="F929" s="83"/>
      <c r="G929" s="83">
        <v>1500000.0</v>
      </c>
    </row>
    <row r="930">
      <c r="A930" s="83">
        <v>290.0</v>
      </c>
      <c r="B930" s="83" t="s">
        <v>10193</v>
      </c>
      <c r="C930" s="212" t="s">
        <v>10195</v>
      </c>
      <c r="D930" s="83"/>
      <c r="E930" s="141" t="s">
        <v>10198</v>
      </c>
      <c r="F930" s="83"/>
      <c r="G930" s="83">
        <v>2000000.0</v>
      </c>
    </row>
    <row r="931">
      <c r="A931" s="83">
        <v>291.0</v>
      </c>
      <c r="B931" s="83" t="s">
        <v>10203</v>
      </c>
      <c r="C931" s="212" t="s">
        <v>10195</v>
      </c>
      <c r="D931" s="83"/>
      <c r="E931" s="141" t="s">
        <v>10207</v>
      </c>
      <c r="F931" s="83"/>
      <c r="G931" s="83">
        <v>2000000.0</v>
      </c>
    </row>
    <row r="932">
      <c r="A932" s="83">
        <v>292.0</v>
      </c>
      <c r="B932" s="83" t="s">
        <v>10210</v>
      </c>
      <c r="C932" s="212" t="s">
        <v>10195</v>
      </c>
      <c r="D932" s="83"/>
      <c r="E932" s="141" t="s">
        <v>10214</v>
      </c>
      <c r="F932" s="83"/>
      <c r="G932" s="83">
        <v>2000000.0</v>
      </c>
    </row>
    <row r="933">
      <c r="A933" s="83">
        <v>293.0</v>
      </c>
      <c r="B933" s="83" t="s">
        <v>10218</v>
      </c>
      <c r="C933" s="212" t="s">
        <v>10195</v>
      </c>
      <c r="D933" s="83"/>
      <c r="E933" s="141" t="s">
        <v>10221</v>
      </c>
      <c r="F933" s="83"/>
      <c r="G933" s="83">
        <v>2500000.0</v>
      </c>
    </row>
    <row r="934">
      <c r="A934" s="83">
        <v>294.0</v>
      </c>
      <c r="B934" s="83" t="s">
        <v>10225</v>
      </c>
      <c r="C934" s="212" t="s">
        <v>10195</v>
      </c>
      <c r="D934" s="83"/>
      <c r="E934" s="141" t="s">
        <v>10228</v>
      </c>
      <c r="F934" s="83"/>
      <c r="G934" s="83">
        <v>2500000.0</v>
      </c>
    </row>
    <row r="935">
      <c r="A935" s="83">
        <v>295.0</v>
      </c>
      <c r="B935" s="83" t="s">
        <v>10231</v>
      </c>
      <c r="C935" s="212" t="s">
        <v>10195</v>
      </c>
      <c r="D935" s="83"/>
      <c r="E935" s="141" t="s">
        <v>10235</v>
      </c>
      <c r="F935" s="83"/>
      <c r="G935" s="83">
        <v>2500000.0</v>
      </c>
    </row>
    <row r="936">
      <c r="A936" s="83">
        <v>296.0</v>
      </c>
      <c r="B936" s="83" t="s">
        <v>10238</v>
      </c>
      <c r="C936" s="212" t="s">
        <v>2991</v>
      </c>
      <c r="D936" s="83"/>
      <c r="E936" s="141" t="s">
        <v>10241</v>
      </c>
      <c r="F936" s="83"/>
      <c r="G936" s="83">
        <v>1000000.0</v>
      </c>
    </row>
    <row r="937">
      <c r="A937" s="83">
        <v>297.0</v>
      </c>
      <c r="B937" s="83" t="s">
        <v>10245</v>
      </c>
      <c r="C937" s="212" t="s">
        <v>10246</v>
      </c>
      <c r="D937" s="83"/>
      <c r="E937" s="141" t="s">
        <v>10247</v>
      </c>
      <c r="F937" s="83"/>
      <c r="G937" s="83">
        <v>1000000.0</v>
      </c>
    </row>
    <row r="938">
      <c r="A938" s="83">
        <v>298.0</v>
      </c>
      <c r="B938" s="83" t="s">
        <v>10251</v>
      </c>
      <c r="C938" s="212" t="s">
        <v>3005</v>
      </c>
      <c r="D938" s="83"/>
      <c r="E938" s="141" t="s">
        <v>10255</v>
      </c>
      <c r="F938" s="83"/>
      <c r="G938" s="83">
        <v>2000000.0</v>
      </c>
    </row>
    <row r="939">
      <c r="A939" s="83">
        <v>299.0</v>
      </c>
      <c r="B939" s="83" t="s">
        <v>10258</v>
      </c>
      <c r="C939" s="212" t="s">
        <v>3005</v>
      </c>
      <c r="D939" s="83"/>
      <c r="E939" s="141" t="s">
        <v>10261</v>
      </c>
      <c r="F939" s="83"/>
      <c r="G939" s="83">
        <v>1000000.0</v>
      </c>
    </row>
    <row r="940">
      <c r="A940" s="83">
        <v>300.0</v>
      </c>
      <c r="B940" s="83" t="s">
        <v>10265</v>
      </c>
      <c r="C940" s="212" t="s">
        <v>3009</v>
      </c>
      <c r="D940" s="83"/>
      <c r="E940" s="141" t="s">
        <v>10268</v>
      </c>
      <c r="F940" s="83"/>
      <c r="G940" s="83">
        <v>1500000.0</v>
      </c>
    </row>
    <row r="941" ht="30.0" customHeight="1">
      <c r="A941" s="83">
        <v>301.0</v>
      </c>
      <c r="B941" s="83" t="s">
        <v>10272</v>
      </c>
      <c r="C941" s="212" t="s">
        <v>3022</v>
      </c>
      <c r="D941" s="83"/>
      <c r="E941" s="141" t="s">
        <v>10276</v>
      </c>
      <c r="F941" s="83"/>
      <c r="G941" s="83">
        <v>1.0E7</v>
      </c>
    </row>
    <row r="942">
      <c r="A942" s="83">
        <v>302.0</v>
      </c>
      <c r="B942" s="83" t="s">
        <v>10280</v>
      </c>
      <c r="C942" s="212" t="s">
        <v>3035</v>
      </c>
      <c r="D942" s="83"/>
      <c r="E942" s="141" t="s">
        <v>10283</v>
      </c>
      <c r="F942" s="83"/>
      <c r="G942" s="83">
        <v>1000000.0</v>
      </c>
    </row>
    <row r="943">
      <c r="A943" s="83">
        <v>303.0</v>
      </c>
      <c r="B943" s="83" t="s">
        <v>10286</v>
      </c>
      <c r="C943" s="212" t="s">
        <v>3035</v>
      </c>
      <c r="D943" s="83"/>
      <c r="E943" s="141" t="s">
        <v>10290</v>
      </c>
      <c r="F943" s="83"/>
      <c r="G943" s="83">
        <v>1000000.0</v>
      </c>
    </row>
    <row r="944">
      <c r="A944" s="83">
        <v>304.0</v>
      </c>
      <c r="B944" s="83" t="s">
        <v>10293</v>
      </c>
      <c r="C944" s="212" t="s">
        <v>3035</v>
      </c>
      <c r="D944" s="83"/>
      <c r="E944" s="141" t="s">
        <v>10295</v>
      </c>
      <c r="F944" s="83"/>
      <c r="G944" s="83">
        <v>1000000.0</v>
      </c>
    </row>
    <row r="945">
      <c r="A945" s="83">
        <v>305.0</v>
      </c>
      <c r="B945" s="83" t="s">
        <v>10301</v>
      </c>
      <c r="C945" s="212" t="s">
        <v>3051</v>
      </c>
      <c r="D945" s="83"/>
      <c r="E945" s="141" t="s">
        <v>10304</v>
      </c>
      <c r="F945" s="83"/>
      <c r="G945" s="83">
        <v>1000000.0</v>
      </c>
    </row>
    <row r="946" ht="30.0" customHeight="1">
      <c r="A946" s="83">
        <v>306.0</v>
      </c>
      <c r="B946" s="83" t="s">
        <v>10308</v>
      </c>
      <c r="C946" s="212" t="s">
        <v>3056</v>
      </c>
      <c r="D946" s="83"/>
      <c r="E946" s="141" t="s">
        <v>10312</v>
      </c>
      <c r="F946" s="83"/>
      <c r="G946" s="83">
        <v>1000000.0</v>
      </c>
    </row>
    <row r="947" ht="30.0" customHeight="1">
      <c r="A947" s="83">
        <v>307.0</v>
      </c>
      <c r="B947" s="83" t="s">
        <v>10316</v>
      </c>
      <c r="C947" s="212" t="s">
        <v>3056</v>
      </c>
      <c r="D947" s="83"/>
      <c r="E947" s="141" t="s">
        <v>10319</v>
      </c>
      <c r="F947" s="83"/>
      <c r="G947" s="83">
        <v>1000000.0</v>
      </c>
    </row>
    <row r="948" ht="30.0" customHeight="1">
      <c r="A948" s="83">
        <v>308.0</v>
      </c>
      <c r="B948" s="83" t="s">
        <v>10322</v>
      </c>
      <c r="C948" s="212" t="s">
        <v>3056</v>
      </c>
      <c r="D948" s="83"/>
      <c r="E948" s="141" t="s">
        <v>10327</v>
      </c>
      <c r="F948" s="83"/>
      <c r="G948" s="83">
        <v>1000000.0</v>
      </c>
    </row>
    <row r="949">
      <c r="A949" s="83">
        <v>309.0</v>
      </c>
      <c r="B949" s="83" t="s">
        <v>10330</v>
      </c>
      <c r="C949" s="212" t="s">
        <v>3096</v>
      </c>
      <c r="D949" s="83"/>
      <c r="E949" s="141" t="s">
        <v>10334</v>
      </c>
      <c r="F949" s="83"/>
      <c r="G949" s="83">
        <v>2500000.0</v>
      </c>
    </row>
    <row r="950">
      <c r="A950" s="83">
        <v>310.0</v>
      </c>
      <c r="B950" s="83" t="s">
        <v>10338</v>
      </c>
      <c r="C950" s="212" t="s">
        <v>3101</v>
      </c>
      <c r="D950" s="83"/>
      <c r="E950" s="141" t="s">
        <v>10342</v>
      </c>
      <c r="F950" s="83"/>
      <c r="G950" s="83">
        <v>1000000.0</v>
      </c>
    </row>
    <row r="951">
      <c r="A951" s="83">
        <v>311.0</v>
      </c>
      <c r="B951" s="83" t="s">
        <v>10346</v>
      </c>
      <c r="C951" s="212" t="s">
        <v>3101</v>
      </c>
      <c r="D951" s="83"/>
      <c r="E951" s="141" t="s">
        <v>10349</v>
      </c>
      <c r="F951" s="83"/>
      <c r="G951" s="83">
        <v>1000000.0</v>
      </c>
    </row>
    <row r="952">
      <c r="A952" s="83">
        <v>312.0</v>
      </c>
      <c r="B952" s="83" t="s">
        <v>10353</v>
      </c>
      <c r="C952" s="212" t="s">
        <v>3105</v>
      </c>
      <c r="D952" s="83"/>
      <c r="E952" s="141" t="s">
        <v>10355</v>
      </c>
      <c r="F952" s="83"/>
      <c r="G952" s="83">
        <v>1000000.0</v>
      </c>
    </row>
    <row r="953">
      <c r="A953" s="83">
        <v>313.0</v>
      </c>
      <c r="B953" s="83" t="s">
        <v>10632</v>
      </c>
      <c r="C953" s="212" t="s">
        <v>3105</v>
      </c>
      <c r="D953" s="83"/>
      <c r="E953" s="141" t="s">
        <v>10635</v>
      </c>
      <c r="F953" s="83"/>
      <c r="G953" s="83">
        <v>1000000.0</v>
      </c>
    </row>
    <row r="954">
      <c r="A954" s="83">
        <v>314.0</v>
      </c>
      <c r="B954" s="83" t="s">
        <v>10638</v>
      </c>
      <c r="C954" s="212" t="s">
        <v>3105</v>
      </c>
      <c r="D954" s="83"/>
      <c r="E954" s="141" t="s">
        <v>10640</v>
      </c>
      <c r="F954" s="83"/>
      <c r="G954" s="83">
        <v>1000000.0</v>
      </c>
    </row>
    <row r="955">
      <c r="A955" s="83">
        <v>315.0</v>
      </c>
      <c r="B955" s="83" t="s">
        <v>10644</v>
      </c>
      <c r="C955" s="212" t="s">
        <v>3108</v>
      </c>
      <c r="D955" s="83"/>
      <c r="E955" s="141" t="s">
        <v>10647</v>
      </c>
      <c r="F955" s="83"/>
      <c r="G955" s="83">
        <v>2500000.0</v>
      </c>
    </row>
    <row r="956">
      <c r="A956" s="83">
        <v>316.0</v>
      </c>
      <c r="B956" s="83" t="s">
        <v>10650</v>
      </c>
      <c r="C956" s="212" t="s">
        <v>3617</v>
      </c>
      <c r="D956" s="83"/>
      <c r="E956" s="141" t="s">
        <v>10654</v>
      </c>
      <c r="F956" s="83"/>
      <c r="G956" s="83">
        <v>1000000.0</v>
      </c>
    </row>
    <row r="957" ht="30.0" customHeight="1">
      <c r="A957" s="83">
        <v>317.0</v>
      </c>
      <c r="B957" s="83" t="s">
        <v>10658</v>
      </c>
      <c r="C957" s="212" t="s">
        <v>3617</v>
      </c>
      <c r="D957" s="83"/>
      <c r="E957" s="141" t="s">
        <v>10668</v>
      </c>
      <c r="F957" s="83"/>
      <c r="G957" s="83">
        <v>1500000.0</v>
      </c>
    </row>
    <row r="958">
      <c r="A958" s="83">
        <v>318.0</v>
      </c>
      <c r="B958" s="83" t="s">
        <v>10671</v>
      </c>
      <c r="C958" s="212" t="s">
        <v>3617</v>
      </c>
      <c r="D958" s="83"/>
      <c r="E958" s="141" t="s">
        <v>10673</v>
      </c>
      <c r="F958" s="83"/>
      <c r="G958" s="83">
        <v>1000000.0</v>
      </c>
    </row>
    <row r="959">
      <c r="A959" s="83">
        <v>319.0</v>
      </c>
      <c r="B959" s="83" t="s">
        <v>10676</v>
      </c>
      <c r="C959" s="212" t="s">
        <v>3625</v>
      </c>
      <c r="D959" s="83"/>
      <c r="E959" s="141" t="s">
        <v>10678</v>
      </c>
      <c r="F959" s="83"/>
      <c r="G959" s="83">
        <v>1000000.0</v>
      </c>
    </row>
    <row r="960">
      <c r="A960" s="83">
        <v>320.0</v>
      </c>
      <c r="B960" s="83" t="s">
        <v>10682</v>
      </c>
      <c r="C960" s="212" t="s">
        <v>3625</v>
      </c>
      <c r="D960" s="83"/>
      <c r="E960" s="141" t="s">
        <v>10690</v>
      </c>
      <c r="F960" s="83"/>
      <c r="G960" s="83">
        <v>1000000.0</v>
      </c>
    </row>
    <row r="961" ht="30.0" customHeight="1">
      <c r="A961" s="83">
        <v>321.0</v>
      </c>
      <c r="B961" s="83" t="s">
        <v>10695</v>
      </c>
      <c r="C961" s="212" t="s">
        <v>3625</v>
      </c>
      <c r="D961" s="83"/>
      <c r="E961" s="141" t="s">
        <v>10699</v>
      </c>
      <c r="F961" s="83"/>
      <c r="G961" s="83">
        <v>1000000.0</v>
      </c>
    </row>
    <row r="962" ht="15.75" customHeight="1">
      <c r="A962" s="154">
        <v>322.0</v>
      </c>
      <c r="B962" s="154" t="s">
        <v>10706</v>
      </c>
      <c r="C962" s="247" t="s">
        <v>3118</v>
      </c>
      <c r="D962" s="154"/>
      <c r="E962" s="155" t="s">
        <v>10710</v>
      </c>
      <c r="F962" s="154"/>
      <c r="G962" s="154">
        <v>1500000.0</v>
      </c>
    </row>
    <row r="963" ht="30.75" customHeight="1">
      <c r="A963" s="83">
        <v>323.0</v>
      </c>
      <c r="B963" s="83" t="s">
        <v>10715</v>
      </c>
      <c r="C963" s="212" t="s">
        <v>3118</v>
      </c>
      <c r="D963" s="83"/>
      <c r="E963" s="141" t="s">
        <v>11362</v>
      </c>
      <c r="F963" s="83"/>
      <c r="G963" s="83">
        <v>1500000.0</v>
      </c>
    </row>
    <row r="964" ht="60.0" customHeight="1">
      <c r="A964" s="83">
        <v>324.0</v>
      </c>
      <c r="B964" s="83" t="s">
        <v>11365</v>
      </c>
      <c r="C964" s="212" t="s">
        <v>3118</v>
      </c>
      <c r="D964" s="83"/>
      <c r="E964" s="141" t="s">
        <v>11366</v>
      </c>
      <c r="F964" s="83"/>
      <c r="G964" s="83">
        <v>2500000.0</v>
      </c>
    </row>
    <row r="965" ht="30.0" customHeight="1">
      <c r="A965" s="83">
        <v>325.0</v>
      </c>
      <c r="B965" s="83" t="s">
        <v>11368</v>
      </c>
      <c r="C965" s="212" t="s">
        <v>3118</v>
      </c>
      <c r="D965" s="83"/>
      <c r="E965" s="141" t="s">
        <v>11371</v>
      </c>
      <c r="F965" s="83"/>
      <c r="G965" s="83">
        <v>1500000.0</v>
      </c>
    </row>
    <row r="966">
      <c r="A966" s="83">
        <v>326.0</v>
      </c>
      <c r="B966" s="83" t="s">
        <v>11376</v>
      </c>
      <c r="C966" s="212" t="s">
        <v>3118</v>
      </c>
      <c r="D966" s="83"/>
      <c r="E966" s="141" t="s">
        <v>11378</v>
      </c>
      <c r="F966" s="83"/>
      <c r="G966" s="83">
        <v>2000000.0</v>
      </c>
    </row>
    <row r="967">
      <c r="A967" s="83">
        <v>327.0</v>
      </c>
      <c r="B967" s="83" t="s">
        <v>11383</v>
      </c>
      <c r="C967" s="212" t="s">
        <v>3118</v>
      </c>
      <c r="D967" s="83"/>
      <c r="E967" s="141" t="s">
        <v>11386</v>
      </c>
      <c r="F967" s="83"/>
      <c r="G967" s="83">
        <v>1000000.0</v>
      </c>
    </row>
    <row r="968" ht="30.0" customHeight="1">
      <c r="A968" s="83">
        <v>328.0</v>
      </c>
      <c r="B968" s="83" t="s">
        <v>11390</v>
      </c>
      <c r="C968" s="212" t="s">
        <v>3118</v>
      </c>
      <c r="D968" s="83"/>
      <c r="E968" s="141" t="s">
        <v>11392</v>
      </c>
      <c r="F968" s="83"/>
      <c r="G968" s="83">
        <v>1000000.0</v>
      </c>
    </row>
    <row r="969" ht="30.0" customHeight="1">
      <c r="A969" s="83">
        <v>329.0</v>
      </c>
      <c r="B969" s="83" t="s">
        <v>11395</v>
      </c>
      <c r="C969" s="212" t="s">
        <v>3118</v>
      </c>
      <c r="D969" s="83"/>
      <c r="E969" s="141" t="s">
        <v>11397</v>
      </c>
      <c r="F969" s="83"/>
      <c r="G969" s="83">
        <v>1000000.0</v>
      </c>
    </row>
    <row r="970">
      <c r="A970" s="83">
        <v>330.0</v>
      </c>
      <c r="B970" s="83" t="s">
        <v>11400</v>
      </c>
      <c r="C970" s="212" t="s">
        <v>3118</v>
      </c>
      <c r="D970" s="83"/>
      <c r="E970" s="141" t="s">
        <v>11403</v>
      </c>
      <c r="F970" s="83"/>
      <c r="G970" s="83">
        <v>1000000.0</v>
      </c>
    </row>
    <row r="971">
      <c r="A971" s="83">
        <v>331.0</v>
      </c>
      <c r="B971" s="83" t="s">
        <v>11406</v>
      </c>
      <c r="C971" s="212" t="s">
        <v>3118</v>
      </c>
      <c r="D971" s="83"/>
      <c r="E971" s="141" t="s">
        <v>11408</v>
      </c>
      <c r="F971" s="83"/>
      <c r="G971" s="83">
        <v>1000000.0</v>
      </c>
    </row>
    <row r="972">
      <c r="A972" s="83">
        <v>332.0</v>
      </c>
      <c r="B972" s="83" t="s">
        <v>11411</v>
      </c>
      <c r="C972" s="212" t="s">
        <v>3118</v>
      </c>
      <c r="D972" s="83"/>
      <c r="E972" s="141" t="s">
        <v>11415</v>
      </c>
      <c r="F972" s="83"/>
      <c r="G972" s="83">
        <v>1000000.0</v>
      </c>
    </row>
    <row r="973">
      <c r="A973" s="83">
        <v>333.0</v>
      </c>
      <c r="B973" s="83" t="s">
        <v>11419</v>
      </c>
      <c r="C973" s="212" t="s">
        <v>3123</v>
      </c>
      <c r="D973" s="83"/>
      <c r="E973" s="141" t="s">
        <v>11421</v>
      </c>
      <c r="F973" s="83"/>
      <c r="G973" s="83">
        <v>2500000.0</v>
      </c>
    </row>
    <row r="974">
      <c r="A974" s="83">
        <v>334.0</v>
      </c>
      <c r="B974" s="83" t="s">
        <v>11428</v>
      </c>
      <c r="C974" s="212" t="s">
        <v>3123</v>
      </c>
      <c r="D974" s="83"/>
      <c r="E974" s="141" t="s">
        <v>11429</v>
      </c>
      <c r="F974" s="83"/>
      <c r="G974" s="83">
        <v>2500000.0</v>
      </c>
    </row>
    <row r="975">
      <c r="A975" s="83">
        <v>335.0</v>
      </c>
      <c r="B975" s="83" t="s">
        <v>11432</v>
      </c>
      <c r="C975" s="212" t="s">
        <v>3123</v>
      </c>
      <c r="D975" s="83"/>
      <c r="E975" s="141" t="s">
        <v>11435</v>
      </c>
      <c r="F975" s="83"/>
      <c r="G975" s="83">
        <v>1000000.0</v>
      </c>
    </row>
    <row r="976">
      <c r="A976" s="83">
        <v>336.0</v>
      </c>
      <c r="B976" s="83" t="s">
        <v>11438</v>
      </c>
      <c r="C976" s="212" t="s">
        <v>3128</v>
      </c>
      <c r="D976" s="83"/>
      <c r="E976" s="141" t="s">
        <v>11441</v>
      </c>
      <c r="F976" s="83"/>
      <c r="G976" s="83">
        <v>2500000.0</v>
      </c>
    </row>
    <row r="977" ht="30.0" customHeight="1">
      <c r="A977" s="83">
        <v>337.0</v>
      </c>
      <c r="B977" s="83" t="s">
        <v>11444</v>
      </c>
      <c r="C977" s="212" t="s">
        <v>3128</v>
      </c>
      <c r="D977" s="83"/>
      <c r="E977" s="141" t="s">
        <v>11447</v>
      </c>
      <c r="F977" s="83"/>
      <c r="G977" s="83">
        <v>2000000.0</v>
      </c>
    </row>
    <row r="978" ht="30.0" customHeight="1">
      <c r="A978" s="83">
        <v>338.0</v>
      </c>
      <c r="B978" s="83" t="s">
        <v>11449</v>
      </c>
      <c r="C978" s="212" t="s">
        <v>11451</v>
      </c>
      <c r="D978" s="83"/>
      <c r="E978" s="141" t="s">
        <v>11453</v>
      </c>
      <c r="F978" s="83"/>
      <c r="G978" s="83">
        <v>2000000.0</v>
      </c>
    </row>
    <row r="979" ht="30.0" customHeight="1">
      <c r="A979" s="83">
        <v>339.0</v>
      </c>
      <c r="B979" s="83" t="s">
        <v>11456</v>
      </c>
      <c r="C979" s="212" t="s">
        <v>11451</v>
      </c>
      <c r="D979" s="83"/>
      <c r="E979" s="141" t="s">
        <v>11458</v>
      </c>
      <c r="F979" s="83"/>
      <c r="G979" s="83">
        <v>2000000.0</v>
      </c>
    </row>
    <row r="980">
      <c r="A980" s="83">
        <v>340.0</v>
      </c>
      <c r="B980" s="83" t="s">
        <v>11460</v>
      </c>
      <c r="C980" s="212" t="s">
        <v>11451</v>
      </c>
      <c r="D980" s="83"/>
      <c r="E980" s="141" t="s">
        <v>11464</v>
      </c>
      <c r="F980" s="83"/>
      <c r="G980" s="83">
        <v>2000000.0</v>
      </c>
    </row>
    <row r="981" ht="30.0" customHeight="1">
      <c r="A981" s="83">
        <v>341.0</v>
      </c>
      <c r="B981" s="83" t="s">
        <v>11467</v>
      </c>
      <c r="C981" s="212" t="s">
        <v>11451</v>
      </c>
      <c r="D981" s="83"/>
      <c r="E981" s="141" t="s">
        <v>11469</v>
      </c>
      <c r="F981" s="83"/>
      <c r="G981" s="83">
        <v>2000000.0</v>
      </c>
    </row>
    <row r="982">
      <c r="A982" s="83">
        <v>342.0</v>
      </c>
      <c r="B982" s="83" t="s">
        <v>11471</v>
      </c>
      <c r="C982" s="212" t="s">
        <v>3131</v>
      </c>
      <c r="D982" s="83"/>
      <c r="E982" s="141" t="s">
        <v>11473</v>
      </c>
      <c r="F982" s="83"/>
      <c r="G982" s="83">
        <v>5000000.0</v>
      </c>
    </row>
    <row r="983" ht="30.0" customHeight="1">
      <c r="A983" s="83">
        <v>343.0</v>
      </c>
      <c r="B983" s="83" t="s">
        <v>11476</v>
      </c>
      <c r="C983" s="212" t="s">
        <v>3131</v>
      </c>
      <c r="D983" s="83"/>
      <c r="E983" s="141" t="s">
        <v>11478</v>
      </c>
      <c r="F983" s="83"/>
      <c r="G983" s="83">
        <v>3000000.0</v>
      </c>
    </row>
    <row r="984">
      <c r="A984" s="83">
        <v>344.0</v>
      </c>
      <c r="B984" s="83" t="s">
        <v>11481</v>
      </c>
      <c r="C984" s="212" t="s">
        <v>3131</v>
      </c>
      <c r="D984" s="83"/>
      <c r="E984" s="141" t="s">
        <v>11484</v>
      </c>
      <c r="F984" s="83"/>
      <c r="G984" s="83">
        <v>2000000.0</v>
      </c>
    </row>
    <row r="985">
      <c r="A985" s="83">
        <v>345.0</v>
      </c>
      <c r="B985" s="83" t="s">
        <v>11488</v>
      </c>
      <c r="C985" s="212" t="s">
        <v>3131</v>
      </c>
      <c r="D985" s="83"/>
      <c r="E985" s="141" t="s">
        <v>11489</v>
      </c>
      <c r="F985" s="83"/>
      <c r="G985" s="83">
        <v>1000000.0</v>
      </c>
    </row>
    <row r="986" ht="30.0" customHeight="1">
      <c r="A986" s="83">
        <v>346.0</v>
      </c>
      <c r="B986" s="83" t="s">
        <v>11493</v>
      </c>
      <c r="C986" s="212" t="s">
        <v>3640</v>
      </c>
      <c r="D986" s="83"/>
      <c r="E986" s="141" t="s">
        <v>11496</v>
      </c>
      <c r="F986" s="83"/>
      <c r="G986" s="83">
        <v>1000000.0</v>
      </c>
    </row>
    <row r="987">
      <c r="A987" s="83">
        <v>347.0</v>
      </c>
      <c r="B987" s="83" t="s">
        <v>11499</v>
      </c>
      <c r="C987" s="212" t="s">
        <v>3640</v>
      </c>
      <c r="D987" s="83"/>
      <c r="E987" s="141" t="s">
        <v>11501</v>
      </c>
      <c r="F987" s="83"/>
      <c r="G987" s="83">
        <v>1000000.0</v>
      </c>
    </row>
    <row r="988" ht="30.0" customHeight="1">
      <c r="A988" s="83">
        <v>348.0</v>
      </c>
      <c r="B988" s="83" t="s">
        <v>11504</v>
      </c>
      <c r="C988" s="212" t="s">
        <v>3640</v>
      </c>
      <c r="D988" s="83"/>
      <c r="E988" s="141" t="s">
        <v>11507</v>
      </c>
      <c r="F988" s="83"/>
      <c r="G988" s="83">
        <v>1500000.0</v>
      </c>
    </row>
    <row r="989">
      <c r="A989" s="83">
        <v>349.0</v>
      </c>
      <c r="B989" s="83" t="s">
        <v>11511</v>
      </c>
      <c r="C989" s="212" t="s">
        <v>3640</v>
      </c>
      <c r="D989" s="83"/>
      <c r="E989" s="141" t="s">
        <v>11512</v>
      </c>
      <c r="F989" s="83"/>
      <c r="G989" s="83">
        <v>1000000.0</v>
      </c>
    </row>
    <row r="990">
      <c r="A990" s="83">
        <v>350.0</v>
      </c>
      <c r="B990" s="83" t="s">
        <v>11516</v>
      </c>
      <c r="C990" s="212" t="s">
        <v>11517</v>
      </c>
      <c r="D990" s="83"/>
      <c r="E990" s="141" t="s">
        <v>11520</v>
      </c>
      <c r="F990" s="83"/>
      <c r="G990" s="83">
        <v>1000000.0</v>
      </c>
    </row>
    <row r="991">
      <c r="A991" s="83">
        <v>351.0</v>
      </c>
      <c r="B991" s="83" t="s">
        <v>11523</v>
      </c>
      <c r="C991" s="212" t="s">
        <v>3134</v>
      </c>
      <c r="D991" s="83"/>
      <c r="E991" s="141" t="s">
        <v>11525</v>
      </c>
      <c r="F991" s="83"/>
      <c r="G991" s="83">
        <v>3000000.0</v>
      </c>
    </row>
    <row r="992">
      <c r="A992" s="83">
        <v>352.0</v>
      </c>
      <c r="B992" s="83" t="s">
        <v>11527</v>
      </c>
      <c r="C992" s="212" t="s">
        <v>3134</v>
      </c>
      <c r="D992" s="83"/>
      <c r="E992" s="141" t="s">
        <v>11530</v>
      </c>
      <c r="F992" s="83"/>
      <c r="G992" s="83">
        <v>3000000.0</v>
      </c>
    </row>
    <row r="993">
      <c r="A993" s="83">
        <v>353.0</v>
      </c>
      <c r="B993" s="83" t="s">
        <v>11532</v>
      </c>
      <c r="C993" s="212" t="s">
        <v>3661</v>
      </c>
      <c r="D993" s="83"/>
      <c r="E993" s="141" t="s">
        <v>11535</v>
      </c>
      <c r="F993" s="83"/>
      <c r="G993" s="83">
        <v>2000000.0</v>
      </c>
    </row>
    <row r="994" ht="30.0" customHeight="1">
      <c r="A994" s="83">
        <v>354.0</v>
      </c>
      <c r="B994" s="83" t="s">
        <v>11537</v>
      </c>
      <c r="C994" s="212" t="s">
        <v>3137</v>
      </c>
      <c r="D994" s="83"/>
      <c r="E994" s="141" t="s">
        <v>11539</v>
      </c>
      <c r="F994" s="83"/>
      <c r="G994" s="83">
        <v>1000000.0</v>
      </c>
    </row>
    <row r="995">
      <c r="A995" s="83">
        <v>355.0</v>
      </c>
      <c r="B995" s="83" t="s">
        <v>11543</v>
      </c>
      <c r="C995" s="212" t="s">
        <v>3142</v>
      </c>
      <c r="D995" s="83"/>
      <c r="E995" s="141" t="s">
        <v>11545</v>
      </c>
      <c r="F995" s="83"/>
      <c r="G995" s="83">
        <v>1000000.0</v>
      </c>
    </row>
    <row r="996">
      <c r="A996" s="83">
        <v>356.0</v>
      </c>
      <c r="B996" s="83" t="s">
        <v>11547</v>
      </c>
      <c r="C996" s="212" t="s">
        <v>3142</v>
      </c>
      <c r="D996" s="83"/>
      <c r="E996" s="141" t="s">
        <v>11548</v>
      </c>
      <c r="F996" s="83"/>
      <c r="G996" s="83">
        <v>2500000.0</v>
      </c>
    </row>
    <row r="997">
      <c r="A997" s="83">
        <v>357.0</v>
      </c>
      <c r="B997" s="83" t="s">
        <v>11551</v>
      </c>
      <c r="C997" s="212" t="s">
        <v>3151</v>
      </c>
      <c r="D997" s="83"/>
      <c r="E997" s="141" t="s">
        <v>11554</v>
      </c>
      <c r="F997" s="83"/>
      <c r="G997" s="83">
        <v>2500000.0</v>
      </c>
    </row>
    <row r="998">
      <c r="A998" s="83">
        <v>358.0</v>
      </c>
      <c r="B998" s="83" t="s">
        <v>11556</v>
      </c>
      <c r="C998" s="212" t="s">
        <v>3151</v>
      </c>
      <c r="D998" s="83"/>
      <c r="E998" s="141" t="s">
        <v>11558</v>
      </c>
      <c r="F998" s="83"/>
      <c r="G998" s="83">
        <v>5000000.0</v>
      </c>
    </row>
    <row r="999">
      <c r="A999" s="83">
        <v>359.0</v>
      </c>
      <c r="B999" s="83" t="s">
        <v>11559</v>
      </c>
      <c r="C999" s="212" t="s">
        <v>3151</v>
      </c>
      <c r="D999" s="83"/>
      <c r="E999" s="141" t="s">
        <v>11561</v>
      </c>
      <c r="F999" s="83"/>
      <c r="G999" s="83">
        <v>2500000.0</v>
      </c>
    </row>
    <row r="1000">
      <c r="A1000" s="83">
        <v>360.0</v>
      </c>
      <c r="B1000" s="83" t="s">
        <v>11563</v>
      </c>
      <c r="C1000" s="212" t="s">
        <v>3151</v>
      </c>
      <c r="D1000" s="83"/>
      <c r="E1000" s="141" t="s">
        <v>11568</v>
      </c>
      <c r="F1000" s="83"/>
      <c r="G1000" s="83">
        <v>1000000.0</v>
      </c>
    </row>
    <row r="1001">
      <c r="A1001" s="83">
        <v>361.0</v>
      </c>
      <c r="B1001" s="83" t="s">
        <v>11573</v>
      </c>
      <c r="C1001" s="212" t="s">
        <v>3151</v>
      </c>
      <c r="D1001" s="83"/>
      <c r="E1001" s="141" t="s">
        <v>11577</v>
      </c>
      <c r="F1001" s="83"/>
      <c r="G1001" s="83">
        <v>2500000.0</v>
      </c>
    </row>
    <row r="1002">
      <c r="A1002" s="83">
        <v>362.0</v>
      </c>
      <c r="B1002" s="83" t="s">
        <v>11580</v>
      </c>
      <c r="C1002" s="212" t="s">
        <v>3151</v>
      </c>
      <c r="D1002" s="83"/>
      <c r="E1002" s="141" t="s">
        <v>11649</v>
      </c>
      <c r="F1002" s="83"/>
      <c r="G1002" s="83">
        <v>2500000.0</v>
      </c>
    </row>
    <row r="1003">
      <c r="A1003" s="83">
        <v>363.0</v>
      </c>
      <c r="B1003" s="83" t="s">
        <v>11656</v>
      </c>
      <c r="C1003" s="212" t="s">
        <v>3151</v>
      </c>
      <c r="D1003" s="83"/>
      <c r="E1003" s="141" t="s">
        <v>11661</v>
      </c>
      <c r="F1003" s="83"/>
      <c r="G1003" s="83">
        <v>1000000.0</v>
      </c>
    </row>
    <row r="1004">
      <c r="A1004" s="83">
        <v>364.0</v>
      </c>
      <c r="B1004" s="83" t="s">
        <v>11663</v>
      </c>
      <c r="C1004" s="212" t="s">
        <v>3151</v>
      </c>
      <c r="D1004" s="83"/>
      <c r="E1004" s="141" t="s">
        <v>11665</v>
      </c>
      <c r="F1004" s="83"/>
      <c r="G1004" s="83">
        <v>2000000.0</v>
      </c>
    </row>
    <row r="1005">
      <c r="A1005" s="83">
        <v>365.0</v>
      </c>
      <c r="B1005" s="83" t="s">
        <v>11667</v>
      </c>
      <c r="C1005" s="212" t="s">
        <v>3151</v>
      </c>
      <c r="D1005" s="83"/>
      <c r="E1005" s="141" t="s">
        <v>11670</v>
      </c>
      <c r="F1005" s="83"/>
      <c r="G1005" s="83">
        <v>6000000.0</v>
      </c>
    </row>
    <row r="1006">
      <c r="A1006" s="83">
        <v>366.0</v>
      </c>
      <c r="B1006" s="83" t="s">
        <v>11673</v>
      </c>
      <c r="C1006" s="212" t="s">
        <v>3151</v>
      </c>
      <c r="D1006" s="83"/>
      <c r="E1006" s="141" t="s">
        <v>11676</v>
      </c>
      <c r="F1006" s="83"/>
      <c r="G1006" s="83">
        <v>5000000.0</v>
      </c>
    </row>
    <row r="1007">
      <c r="A1007" s="83">
        <v>367.0</v>
      </c>
      <c r="B1007" s="83" t="s">
        <v>11681</v>
      </c>
      <c r="C1007" s="212" t="s">
        <v>3151</v>
      </c>
      <c r="D1007" s="83"/>
      <c r="E1007" s="141" t="s">
        <v>11683</v>
      </c>
      <c r="F1007" s="83"/>
      <c r="G1007" s="83">
        <v>1000000.0</v>
      </c>
    </row>
    <row r="1008">
      <c r="A1008" s="83">
        <v>368.0</v>
      </c>
      <c r="B1008" s="83" t="s">
        <v>11707</v>
      </c>
      <c r="C1008" s="212" t="s">
        <v>3171</v>
      </c>
      <c r="D1008" s="83"/>
      <c r="E1008" s="141" t="s">
        <v>11713</v>
      </c>
      <c r="F1008" s="83"/>
      <c r="G1008" s="83">
        <v>2500000.0</v>
      </c>
    </row>
    <row r="1009">
      <c r="A1009" s="83">
        <v>369.0</v>
      </c>
      <c r="B1009" s="83" t="s">
        <v>11718</v>
      </c>
      <c r="C1009" s="212" t="s">
        <v>3171</v>
      </c>
      <c r="D1009" s="83"/>
      <c r="E1009" s="141" t="s">
        <v>11720</v>
      </c>
      <c r="F1009" s="83"/>
      <c r="G1009" s="83">
        <v>1000000.0</v>
      </c>
    </row>
    <row r="1010">
      <c r="A1010" s="83">
        <v>370.0</v>
      </c>
      <c r="B1010" s="83" t="s">
        <v>11725</v>
      </c>
      <c r="C1010" s="212" t="s">
        <v>3171</v>
      </c>
      <c r="D1010" s="83"/>
      <c r="E1010" s="141" t="s">
        <v>11729</v>
      </c>
      <c r="F1010" s="83"/>
      <c r="G1010" s="83">
        <v>1000000.0</v>
      </c>
    </row>
    <row r="1011">
      <c r="A1011" s="83">
        <v>371.0</v>
      </c>
      <c r="B1011" s="83" t="s">
        <v>11732</v>
      </c>
      <c r="C1011" s="212" t="s">
        <v>3171</v>
      </c>
      <c r="D1011" s="83"/>
      <c r="E1011" s="141" t="s">
        <v>11733</v>
      </c>
      <c r="F1011" s="83"/>
      <c r="G1011" s="83">
        <v>1000000.0</v>
      </c>
    </row>
    <row r="1012">
      <c r="A1012" s="83">
        <v>372.0</v>
      </c>
      <c r="B1012" s="83" t="s">
        <v>11737</v>
      </c>
      <c r="C1012" s="212" t="s">
        <v>3171</v>
      </c>
      <c r="D1012" s="83"/>
      <c r="E1012" s="141" t="s">
        <v>11741</v>
      </c>
      <c r="F1012" s="83"/>
      <c r="G1012" s="83">
        <v>1500000.0</v>
      </c>
    </row>
    <row r="1013">
      <c r="A1013" s="83">
        <v>373.0</v>
      </c>
      <c r="B1013" s="83" t="s">
        <v>11745</v>
      </c>
      <c r="C1013" s="212" t="s">
        <v>3171</v>
      </c>
      <c r="D1013" s="83"/>
      <c r="E1013" s="141" t="s">
        <v>11750</v>
      </c>
      <c r="F1013" s="83"/>
      <c r="G1013" s="83">
        <v>1500000.0</v>
      </c>
    </row>
    <row r="1014">
      <c r="A1014" s="83">
        <v>374.0</v>
      </c>
      <c r="B1014" s="83" t="s">
        <v>11753</v>
      </c>
      <c r="C1014" s="212" t="s">
        <v>3171</v>
      </c>
      <c r="D1014" s="83"/>
      <c r="E1014" s="141" t="s">
        <v>11757</v>
      </c>
      <c r="F1014" s="83"/>
      <c r="G1014" s="83">
        <v>1000000.0</v>
      </c>
    </row>
    <row r="1015">
      <c r="A1015" s="83">
        <v>375.0</v>
      </c>
      <c r="B1015" s="83" t="s">
        <v>11759</v>
      </c>
      <c r="C1015" s="212" t="s">
        <v>3171</v>
      </c>
      <c r="D1015" s="83"/>
      <c r="E1015" s="141" t="s">
        <v>11760</v>
      </c>
      <c r="F1015" s="83"/>
      <c r="G1015" s="83">
        <v>2000000.0</v>
      </c>
    </row>
    <row r="1016">
      <c r="A1016" s="83">
        <v>376.0</v>
      </c>
      <c r="B1016" s="83" t="s">
        <v>11762</v>
      </c>
      <c r="C1016" s="212" t="s">
        <v>3171</v>
      </c>
      <c r="D1016" s="83"/>
      <c r="E1016" s="141" t="s">
        <v>11766</v>
      </c>
      <c r="F1016" s="83"/>
      <c r="G1016" s="83">
        <v>1000000.0</v>
      </c>
    </row>
    <row r="1017">
      <c r="A1017" s="83">
        <v>377.0</v>
      </c>
      <c r="B1017" s="83" t="s">
        <v>11770</v>
      </c>
      <c r="C1017" s="212" t="s">
        <v>3171</v>
      </c>
      <c r="D1017" s="83"/>
      <c r="E1017" s="141" t="s">
        <v>11771</v>
      </c>
      <c r="F1017" s="83"/>
      <c r="G1017" s="83">
        <v>2000000.0</v>
      </c>
    </row>
    <row r="1018" ht="15.75" customHeight="1">
      <c r="A1018" s="154">
        <v>378.0</v>
      </c>
      <c r="B1018" s="154" t="s">
        <v>11775</v>
      </c>
      <c r="C1018" s="247" t="s">
        <v>3171</v>
      </c>
      <c r="D1018" s="154"/>
      <c r="E1018" s="155" t="s">
        <v>11778</v>
      </c>
      <c r="F1018" s="154"/>
      <c r="G1018" s="154">
        <v>1000000.0</v>
      </c>
    </row>
    <row r="1019" ht="15.75" customHeight="1">
      <c r="A1019" s="83">
        <v>379.0</v>
      </c>
      <c r="B1019" s="83" t="s">
        <v>11780</v>
      </c>
      <c r="C1019" s="212" t="s">
        <v>3171</v>
      </c>
      <c r="D1019" s="83"/>
      <c r="E1019" s="141" t="s">
        <v>11783</v>
      </c>
      <c r="F1019" s="83"/>
      <c r="G1019" s="83">
        <v>1000000.0</v>
      </c>
    </row>
    <row r="1020">
      <c r="A1020" s="83">
        <v>380.0</v>
      </c>
      <c r="B1020" s="83" t="s">
        <v>11785</v>
      </c>
      <c r="C1020" s="212" t="s">
        <v>3171</v>
      </c>
      <c r="D1020" s="83"/>
      <c r="E1020" s="141" t="s">
        <v>11788</v>
      </c>
      <c r="F1020" s="83"/>
      <c r="G1020" s="83">
        <v>1000000.0</v>
      </c>
    </row>
    <row r="1021">
      <c r="A1021" s="83">
        <v>381.0</v>
      </c>
      <c r="B1021" s="83" t="s">
        <v>11790</v>
      </c>
      <c r="C1021" s="212" t="s">
        <v>3171</v>
      </c>
      <c r="D1021" s="83"/>
      <c r="E1021" s="141" t="s">
        <v>11792</v>
      </c>
      <c r="F1021" s="83"/>
      <c r="G1021" s="83">
        <v>1000000.0</v>
      </c>
    </row>
    <row r="1022">
      <c r="A1022" s="83">
        <v>382.0</v>
      </c>
      <c r="B1022" s="83" t="s">
        <v>11794</v>
      </c>
      <c r="C1022" s="212" t="s">
        <v>3171</v>
      </c>
      <c r="D1022" s="83"/>
      <c r="E1022" s="141" t="s">
        <v>11797</v>
      </c>
      <c r="F1022" s="83"/>
      <c r="G1022" s="83">
        <v>2000000.0</v>
      </c>
    </row>
    <row r="1023">
      <c r="A1023" s="83">
        <v>383.0</v>
      </c>
      <c r="B1023" s="83" t="s">
        <v>11799</v>
      </c>
      <c r="C1023" s="212" t="s">
        <v>3728</v>
      </c>
      <c r="D1023" s="83"/>
      <c r="E1023" s="141" t="s">
        <v>11802</v>
      </c>
      <c r="F1023" s="83"/>
      <c r="G1023" s="83">
        <v>1000000.0</v>
      </c>
    </row>
    <row r="1024">
      <c r="A1024" s="83">
        <v>384.0</v>
      </c>
      <c r="B1024" s="83" t="s">
        <v>11805</v>
      </c>
      <c r="C1024" s="212" t="s">
        <v>3728</v>
      </c>
      <c r="D1024" s="83"/>
      <c r="E1024" s="141" t="s">
        <v>11806</v>
      </c>
      <c r="F1024" s="83"/>
      <c r="G1024" s="83">
        <v>1500000.0</v>
      </c>
    </row>
    <row r="1025" ht="30.0" customHeight="1">
      <c r="A1025" s="83">
        <v>385.0</v>
      </c>
      <c r="B1025" s="83" t="s">
        <v>11811</v>
      </c>
      <c r="C1025" s="212" t="s">
        <v>3728</v>
      </c>
      <c r="D1025" s="83"/>
      <c r="E1025" s="141" t="s">
        <v>11816</v>
      </c>
      <c r="F1025" s="83"/>
      <c r="G1025" s="83">
        <v>1000000.0</v>
      </c>
    </row>
    <row r="1026" ht="30.0" customHeight="1">
      <c r="A1026" s="83">
        <v>386.0</v>
      </c>
      <c r="B1026" s="83" t="s">
        <v>11817</v>
      </c>
      <c r="C1026" s="212" t="s">
        <v>3728</v>
      </c>
      <c r="D1026" s="83"/>
      <c r="E1026" s="141" t="s">
        <v>11819</v>
      </c>
      <c r="F1026" s="83"/>
      <c r="G1026" s="83">
        <v>1000000.0</v>
      </c>
    </row>
    <row r="1027" ht="30.0" customHeight="1">
      <c r="A1027" s="83">
        <v>387.0</v>
      </c>
      <c r="B1027" s="83" t="s">
        <v>11823</v>
      </c>
      <c r="C1027" s="212" t="s">
        <v>3728</v>
      </c>
      <c r="D1027" s="83"/>
      <c r="E1027" s="141" t="s">
        <v>11826</v>
      </c>
      <c r="F1027" s="83"/>
      <c r="G1027" s="83">
        <v>1000000.0</v>
      </c>
    </row>
    <row r="1028">
      <c r="A1028" s="83">
        <v>388.0</v>
      </c>
      <c r="B1028" s="83" t="s">
        <v>11828</v>
      </c>
      <c r="C1028" s="212" t="s">
        <v>11831</v>
      </c>
      <c r="D1028" s="83"/>
      <c r="E1028" s="141" t="s">
        <v>11833</v>
      </c>
      <c r="F1028" s="83"/>
      <c r="G1028" s="83">
        <v>5000000.0</v>
      </c>
    </row>
    <row r="1029">
      <c r="A1029" s="83">
        <v>389.0</v>
      </c>
      <c r="B1029" s="83" t="s">
        <v>11836</v>
      </c>
      <c r="C1029" s="212" t="s">
        <v>11831</v>
      </c>
      <c r="D1029" s="83"/>
      <c r="E1029" s="141" t="s">
        <v>11838</v>
      </c>
      <c r="F1029" s="83"/>
      <c r="G1029" s="83">
        <v>2000000.0</v>
      </c>
    </row>
    <row r="1030">
      <c r="A1030" s="83">
        <v>390.0</v>
      </c>
      <c r="B1030" s="83" t="s">
        <v>11842</v>
      </c>
      <c r="C1030" s="212" t="s">
        <v>11831</v>
      </c>
      <c r="D1030" s="83"/>
      <c r="E1030" s="141" t="s">
        <v>11845</v>
      </c>
      <c r="F1030" s="83"/>
      <c r="G1030" s="83">
        <v>2000000.0</v>
      </c>
    </row>
    <row r="1031">
      <c r="A1031" s="83">
        <v>391.0</v>
      </c>
      <c r="B1031" s="83" t="s">
        <v>11850</v>
      </c>
      <c r="C1031" s="212" t="s">
        <v>11831</v>
      </c>
      <c r="D1031" s="83"/>
      <c r="E1031" s="141" t="s">
        <v>11853</v>
      </c>
      <c r="F1031" s="83"/>
      <c r="G1031" s="83">
        <v>2000000.0</v>
      </c>
    </row>
    <row r="1032">
      <c r="A1032" s="83">
        <v>392.0</v>
      </c>
      <c r="B1032" s="83" t="s">
        <v>11855</v>
      </c>
      <c r="C1032" s="212" t="s">
        <v>11831</v>
      </c>
      <c r="D1032" s="83"/>
      <c r="E1032" s="141" t="s">
        <v>11859</v>
      </c>
      <c r="F1032" s="83"/>
      <c r="G1032" s="83">
        <v>2000000.0</v>
      </c>
    </row>
    <row r="1033">
      <c r="A1033" s="83">
        <v>393.0</v>
      </c>
      <c r="B1033" s="83" t="s">
        <v>11863</v>
      </c>
      <c r="C1033" s="212" t="s">
        <v>11831</v>
      </c>
      <c r="D1033" s="83"/>
      <c r="E1033" s="141" t="s">
        <v>11865</v>
      </c>
      <c r="F1033" s="83"/>
      <c r="G1033" s="83">
        <v>2000000.0</v>
      </c>
    </row>
    <row r="1034">
      <c r="A1034" s="83">
        <v>394.0</v>
      </c>
      <c r="B1034" s="83" t="s">
        <v>11868</v>
      </c>
      <c r="C1034" s="212" t="s">
        <v>3181</v>
      </c>
      <c r="D1034" s="83"/>
      <c r="E1034" s="141" t="s">
        <v>11872</v>
      </c>
      <c r="F1034" s="83"/>
      <c r="G1034" s="83">
        <v>1500000.0</v>
      </c>
    </row>
    <row r="1035">
      <c r="A1035" s="83">
        <v>395.0</v>
      </c>
      <c r="B1035" s="83" t="s">
        <v>11875</v>
      </c>
      <c r="C1035" s="212" t="s">
        <v>3187</v>
      </c>
      <c r="D1035" s="83"/>
      <c r="E1035" s="141" t="s">
        <v>11877</v>
      </c>
      <c r="F1035" s="83"/>
      <c r="G1035" s="83">
        <v>1000000.0</v>
      </c>
    </row>
    <row r="1036">
      <c r="A1036" s="83">
        <v>396.0</v>
      </c>
      <c r="B1036" s="83" t="s">
        <v>11881</v>
      </c>
      <c r="C1036" s="212" t="s">
        <v>3187</v>
      </c>
      <c r="D1036" s="83"/>
      <c r="E1036" s="141" t="s">
        <v>11884</v>
      </c>
      <c r="F1036" s="83"/>
      <c r="G1036" s="83">
        <v>1000000.0</v>
      </c>
    </row>
    <row r="1037">
      <c r="A1037" s="83">
        <v>397.0</v>
      </c>
      <c r="B1037" s="83" t="s">
        <v>11887</v>
      </c>
      <c r="C1037" s="212" t="s">
        <v>3187</v>
      </c>
      <c r="D1037" s="83"/>
      <c r="E1037" s="141" t="s">
        <v>11889</v>
      </c>
      <c r="F1037" s="83"/>
      <c r="G1037" s="83">
        <v>1000000.0</v>
      </c>
    </row>
    <row r="1038">
      <c r="A1038" s="83">
        <v>398.0</v>
      </c>
      <c r="B1038" s="83" t="s">
        <v>11893</v>
      </c>
      <c r="C1038" s="212" t="s">
        <v>3187</v>
      </c>
      <c r="D1038" s="83"/>
      <c r="E1038" s="141" t="s">
        <v>11894</v>
      </c>
      <c r="F1038" s="83"/>
      <c r="G1038" s="83">
        <v>1000000.0</v>
      </c>
    </row>
    <row r="1039" ht="30.0" customHeight="1">
      <c r="A1039" s="83">
        <v>399.0</v>
      </c>
      <c r="B1039" s="83" t="s">
        <v>11897</v>
      </c>
      <c r="C1039" s="212" t="s">
        <v>3208</v>
      </c>
      <c r="D1039" s="83"/>
      <c r="E1039" s="141" t="s">
        <v>11899</v>
      </c>
      <c r="F1039" s="83"/>
      <c r="G1039" s="83">
        <v>2000000.0</v>
      </c>
    </row>
    <row r="1040">
      <c r="A1040" s="83">
        <v>400.0</v>
      </c>
      <c r="B1040" s="83" t="s">
        <v>11902</v>
      </c>
      <c r="C1040" s="212" t="s">
        <v>3208</v>
      </c>
      <c r="D1040" s="83"/>
      <c r="E1040" s="141" t="s">
        <v>11905</v>
      </c>
      <c r="F1040" s="83"/>
      <c r="G1040" s="83">
        <v>2000000.0</v>
      </c>
    </row>
    <row r="1041" ht="30.0" customHeight="1">
      <c r="A1041" s="83">
        <v>401.0</v>
      </c>
      <c r="B1041" s="83" t="s">
        <v>11906</v>
      </c>
      <c r="C1041" s="212" t="s">
        <v>3208</v>
      </c>
      <c r="D1041" s="83"/>
      <c r="E1041" s="141" t="s">
        <v>11907</v>
      </c>
      <c r="F1041" s="83"/>
      <c r="G1041" s="83">
        <v>1000000.0</v>
      </c>
    </row>
    <row r="1042">
      <c r="A1042" s="83">
        <v>402.0</v>
      </c>
      <c r="B1042" s="83" t="s">
        <v>11908</v>
      </c>
      <c r="C1042" s="212" t="s">
        <v>3225</v>
      </c>
      <c r="D1042" s="83"/>
      <c r="E1042" s="141" t="s">
        <v>11909</v>
      </c>
      <c r="F1042" s="83"/>
      <c r="G1042" s="83">
        <v>1000000.0</v>
      </c>
    </row>
    <row r="1043">
      <c r="A1043" s="83">
        <v>403.0</v>
      </c>
      <c r="B1043" s="83" t="s">
        <v>11910</v>
      </c>
      <c r="C1043" s="212" t="s">
        <v>3225</v>
      </c>
      <c r="D1043" s="83"/>
      <c r="E1043" s="141" t="s">
        <v>11912</v>
      </c>
      <c r="F1043" s="83"/>
      <c r="G1043" s="83">
        <v>1000000.0</v>
      </c>
    </row>
    <row r="1044">
      <c r="A1044" s="83">
        <v>404.0</v>
      </c>
      <c r="B1044" s="83" t="s">
        <v>11914</v>
      </c>
      <c r="C1044" s="212" t="s">
        <v>3225</v>
      </c>
      <c r="D1044" s="83"/>
      <c r="E1044" s="141" t="s">
        <v>11917</v>
      </c>
      <c r="F1044" s="83"/>
      <c r="G1044" s="83">
        <v>1000000.0</v>
      </c>
    </row>
    <row r="1045">
      <c r="A1045" s="83">
        <v>405.0</v>
      </c>
      <c r="B1045" s="83" t="s">
        <v>11920</v>
      </c>
      <c r="C1045" s="212" t="s">
        <v>3225</v>
      </c>
      <c r="D1045" s="83"/>
      <c r="E1045" s="141" t="s">
        <v>11922</v>
      </c>
      <c r="F1045" s="83"/>
      <c r="G1045" s="83">
        <v>1000000.0</v>
      </c>
    </row>
    <row r="1046">
      <c r="A1046" s="83">
        <v>406.0</v>
      </c>
      <c r="B1046" s="83" t="s">
        <v>11927</v>
      </c>
      <c r="C1046" s="212" t="s">
        <v>3225</v>
      </c>
      <c r="D1046" s="83"/>
      <c r="E1046" s="141" t="s">
        <v>11930</v>
      </c>
      <c r="F1046" s="83"/>
      <c r="G1046" s="83">
        <v>1000000.0</v>
      </c>
    </row>
    <row r="1047">
      <c r="A1047" s="83">
        <v>407.0</v>
      </c>
      <c r="B1047" s="83" t="s">
        <v>11935</v>
      </c>
      <c r="C1047" s="212" t="s">
        <v>3225</v>
      </c>
      <c r="D1047" s="83"/>
      <c r="E1047" s="141" t="s">
        <v>11936</v>
      </c>
      <c r="F1047" s="83"/>
      <c r="G1047" s="83">
        <v>1000000.0</v>
      </c>
    </row>
    <row r="1048">
      <c r="A1048" s="83">
        <v>408.0</v>
      </c>
      <c r="B1048" s="83" t="s">
        <v>11941</v>
      </c>
      <c r="C1048" s="212" t="s">
        <v>3245</v>
      </c>
      <c r="D1048" s="83"/>
      <c r="E1048" s="141" t="s">
        <v>11945</v>
      </c>
      <c r="F1048" s="83"/>
      <c r="G1048" s="83">
        <v>2000000.0</v>
      </c>
    </row>
    <row r="1049">
      <c r="A1049" s="83">
        <v>409.0</v>
      </c>
      <c r="B1049" s="83" t="s">
        <v>11948</v>
      </c>
      <c r="C1049" s="212" t="s">
        <v>3245</v>
      </c>
      <c r="D1049" s="83"/>
      <c r="E1049" s="141" t="s">
        <v>11951</v>
      </c>
      <c r="F1049" s="83"/>
      <c r="G1049" s="83">
        <v>2000000.0</v>
      </c>
    </row>
    <row r="1050">
      <c r="A1050" s="83">
        <v>410.0</v>
      </c>
      <c r="B1050" s="83" t="s">
        <v>11956</v>
      </c>
      <c r="C1050" s="212" t="s">
        <v>3245</v>
      </c>
      <c r="D1050" s="83"/>
      <c r="E1050" s="141" t="s">
        <v>11958</v>
      </c>
      <c r="F1050" s="83"/>
      <c r="G1050" s="83">
        <v>2000000.0</v>
      </c>
    </row>
    <row r="1051">
      <c r="A1051" s="83">
        <v>411.0</v>
      </c>
      <c r="B1051" s="83" t="s">
        <v>11962</v>
      </c>
      <c r="C1051" s="212" t="s">
        <v>3245</v>
      </c>
      <c r="D1051" s="83"/>
      <c r="E1051" s="141" t="s">
        <v>11966</v>
      </c>
      <c r="F1051" s="83"/>
      <c r="G1051" s="83">
        <v>2000000.0</v>
      </c>
    </row>
    <row r="1052">
      <c r="A1052" s="83">
        <v>412.0</v>
      </c>
      <c r="B1052" s="83" t="s">
        <v>11970</v>
      </c>
      <c r="C1052" s="212" t="s">
        <v>3245</v>
      </c>
      <c r="D1052" s="83"/>
      <c r="E1052" s="141" t="s">
        <v>11973</v>
      </c>
      <c r="F1052" s="83"/>
      <c r="G1052" s="83">
        <v>2000000.0</v>
      </c>
    </row>
    <row r="1053">
      <c r="A1053" s="83">
        <v>413.0</v>
      </c>
      <c r="B1053" s="83" t="s">
        <v>11979</v>
      </c>
      <c r="C1053" s="212" t="s">
        <v>3245</v>
      </c>
      <c r="D1053" s="83"/>
      <c r="E1053" s="141" t="s">
        <v>11982</v>
      </c>
      <c r="F1053" s="83"/>
      <c r="G1053" s="83">
        <v>2500000.0</v>
      </c>
    </row>
    <row r="1054" ht="30.0" customHeight="1">
      <c r="A1054" s="83">
        <v>414.0</v>
      </c>
      <c r="B1054" s="83" t="s">
        <v>11983</v>
      </c>
      <c r="C1054" s="212" t="s">
        <v>3277</v>
      </c>
      <c r="D1054" s="83"/>
      <c r="E1054" s="141" t="s">
        <v>11986</v>
      </c>
      <c r="F1054" s="83"/>
      <c r="G1054" s="83">
        <v>1000000.0</v>
      </c>
    </row>
    <row r="1055" ht="30.0" customHeight="1">
      <c r="A1055" s="83">
        <v>415.0</v>
      </c>
      <c r="B1055" s="83" t="s">
        <v>11989</v>
      </c>
      <c r="C1055" s="212" t="s">
        <v>3277</v>
      </c>
      <c r="D1055" s="83"/>
      <c r="E1055" s="141" t="s">
        <v>11990</v>
      </c>
      <c r="F1055" s="83"/>
      <c r="G1055" s="83">
        <v>1000000.0</v>
      </c>
    </row>
    <row r="1056" ht="30.0" customHeight="1">
      <c r="A1056" s="83">
        <v>416.0</v>
      </c>
      <c r="B1056" s="83" t="s">
        <v>11996</v>
      </c>
      <c r="C1056" s="212">
        <v>68.0</v>
      </c>
      <c r="D1056" s="83"/>
      <c r="E1056" s="141" t="s">
        <v>11998</v>
      </c>
      <c r="F1056" s="83"/>
      <c r="G1056" s="83">
        <v>2500000.0</v>
      </c>
    </row>
    <row r="1057" ht="30.0" customHeight="1">
      <c r="A1057" s="83">
        <v>417.0</v>
      </c>
      <c r="B1057" s="83" t="s">
        <v>12000</v>
      </c>
      <c r="C1057" s="212" t="s">
        <v>3738</v>
      </c>
      <c r="D1057" s="83"/>
      <c r="E1057" s="141" t="s">
        <v>12006</v>
      </c>
      <c r="F1057" s="83"/>
      <c r="G1057" s="83">
        <v>3000000.0</v>
      </c>
    </row>
    <row r="1058">
      <c r="A1058" s="83">
        <v>418.0</v>
      </c>
      <c r="B1058" s="83" t="s">
        <v>12007</v>
      </c>
      <c r="C1058" s="212" t="s">
        <v>3738</v>
      </c>
      <c r="D1058" s="83"/>
      <c r="E1058" s="141" t="s">
        <v>12011</v>
      </c>
      <c r="F1058" s="83"/>
      <c r="G1058" s="83">
        <v>4000000.0</v>
      </c>
    </row>
    <row r="1059">
      <c r="A1059" s="83">
        <v>419.0</v>
      </c>
      <c r="B1059" s="83" t="s">
        <v>12016</v>
      </c>
      <c r="C1059" s="212" t="s">
        <v>3300</v>
      </c>
      <c r="D1059" s="83"/>
      <c r="E1059" s="141" t="s">
        <v>12018</v>
      </c>
      <c r="F1059" s="83"/>
      <c r="G1059" s="83">
        <v>1000000.0</v>
      </c>
    </row>
    <row r="1060">
      <c r="A1060" s="83">
        <v>420.0</v>
      </c>
      <c r="B1060" s="83" t="s">
        <v>12021</v>
      </c>
      <c r="C1060" s="212" t="s">
        <v>3307</v>
      </c>
      <c r="D1060" s="83"/>
      <c r="E1060" s="141" t="s">
        <v>12026</v>
      </c>
      <c r="F1060" s="83"/>
      <c r="G1060" s="83">
        <v>1000000.0</v>
      </c>
    </row>
    <row r="1061">
      <c r="A1061" s="83">
        <v>421.0</v>
      </c>
      <c r="B1061" s="83" t="s">
        <v>12029</v>
      </c>
      <c r="C1061" s="212" t="s">
        <v>3313</v>
      </c>
      <c r="D1061" s="83"/>
      <c r="E1061" s="141" t="s">
        <v>12031</v>
      </c>
      <c r="F1061" s="83"/>
      <c r="G1061" s="83">
        <v>1000000.0</v>
      </c>
    </row>
    <row r="1062">
      <c r="A1062" s="83">
        <v>422.0</v>
      </c>
      <c r="B1062" s="83" t="s">
        <v>12034</v>
      </c>
      <c r="C1062" s="212" t="s">
        <v>3313</v>
      </c>
      <c r="D1062" s="83"/>
      <c r="E1062" s="141" t="s">
        <v>12037</v>
      </c>
      <c r="F1062" s="83"/>
      <c r="G1062" s="83">
        <v>1000000.0</v>
      </c>
    </row>
    <row r="1063">
      <c r="A1063" s="83">
        <v>423.0</v>
      </c>
      <c r="B1063" s="83" t="s">
        <v>12039</v>
      </c>
      <c r="C1063" s="212" t="s">
        <v>3313</v>
      </c>
      <c r="D1063" s="83"/>
      <c r="E1063" s="141" t="s">
        <v>12042</v>
      </c>
      <c r="F1063" s="83"/>
      <c r="G1063" s="83">
        <v>1000000.0</v>
      </c>
    </row>
    <row r="1064" ht="30.0" customHeight="1">
      <c r="A1064" s="83">
        <v>424.0</v>
      </c>
      <c r="B1064" s="83" t="s">
        <v>12045</v>
      </c>
      <c r="C1064" s="212" t="s">
        <v>3313</v>
      </c>
      <c r="D1064" s="83"/>
      <c r="E1064" s="141" t="s">
        <v>12047</v>
      </c>
      <c r="F1064" s="83"/>
      <c r="G1064" s="83">
        <v>1000000.0</v>
      </c>
    </row>
    <row r="1065">
      <c r="A1065" s="83">
        <v>425.0</v>
      </c>
      <c r="B1065" s="83" t="s">
        <v>12053</v>
      </c>
      <c r="C1065" s="212" t="s">
        <v>3313</v>
      </c>
      <c r="D1065" s="83"/>
      <c r="E1065" s="141" t="s">
        <v>12054</v>
      </c>
      <c r="F1065" s="83"/>
      <c r="G1065" s="83">
        <v>1000000.0</v>
      </c>
    </row>
    <row r="1066">
      <c r="A1066" s="83">
        <v>426.0</v>
      </c>
      <c r="B1066" s="83" t="s">
        <v>12057</v>
      </c>
      <c r="C1066" s="212" t="s">
        <v>3313</v>
      </c>
      <c r="D1066" s="83"/>
      <c r="E1066" s="141" t="s">
        <v>12060</v>
      </c>
      <c r="F1066" s="83"/>
      <c r="G1066" s="83">
        <v>1000000.0</v>
      </c>
    </row>
    <row r="1067">
      <c r="A1067" s="83">
        <v>427.0</v>
      </c>
      <c r="B1067" s="83" t="s">
        <v>12061</v>
      </c>
      <c r="C1067" s="212" t="s">
        <v>3332</v>
      </c>
      <c r="D1067" s="83"/>
      <c r="E1067" s="141" t="s">
        <v>12063</v>
      </c>
      <c r="F1067" s="83"/>
      <c r="G1067" s="83">
        <v>1000000.0</v>
      </c>
    </row>
    <row r="1068">
      <c r="A1068" s="83">
        <v>428.0</v>
      </c>
      <c r="B1068" s="83" t="s">
        <v>12067</v>
      </c>
      <c r="C1068" s="212" t="s">
        <v>3341</v>
      </c>
      <c r="D1068" s="83"/>
      <c r="E1068" s="141" t="s">
        <v>12068</v>
      </c>
      <c r="F1068" s="83"/>
      <c r="G1068" s="83">
        <v>1000000.0</v>
      </c>
    </row>
    <row r="1069" ht="15.75" customHeight="1">
      <c r="A1069" s="154">
        <v>429.0</v>
      </c>
      <c r="B1069" s="154" t="s">
        <v>12073</v>
      </c>
      <c r="C1069" s="247" t="s">
        <v>3341</v>
      </c>
      <c r="D1069" s="154"/>
      <c r="E1069" s="155" t="s">
        <v>12077</v>
      </c>
      <c r="F1069" s="154"/>
      <c r="G1069" s="154">
        <v>1000000.0</v>
      </c>
    </row>
    <row r="1070" ht="15.75" customHeight="1">
      <c r="A1070" s="83">
        <v>430.0</v>
      </c>
      <c r="B1070" s="83" t="s">
        <v>12079</v>
      </c>
      <c r="C1070" s="212" t="s">
        <v>3341</v>
      </c>
      <c r="D1070" s="83"/>
      <c r="E1070" s="141" t="s">
        <v>12083</v>
      </c>
      <c r="F1070" s="83"/>
      <c r="G1070" s="83">
        <v>1000000.0</v>
      </c>
    </row>
    <row r="1071">
      <c r="A1071" s="83">
        <v>431.0</v>
      </c>
      <c r="B1071" s="83" t="s">
        <v>12087</v>
      </c>
      <c r="C1071" s="212" t="s">
        <v>3341</v>
      </c>
      <c r="D1071" s="83"/>
      <c r="E1071" s="141" t="s">
        <v>12090</v>
      </c>
      <c r="F1071" s="83"/>
      <c r="G1071" s="83">
        <v>1000000.0</v>
      </c>
    </row>
    <row r="1072">
      <c r="A1072" s="83">
        <v>432.0</v>
      </c>
      <c r="B1072" s="83" t="s">
        <v>12095</v>
      </c>
      <c r="C1072" s="212" t="s">
        <v>3341</v>
      </c>
      <c r="D1072" s="83"/>
      <c r="E1072" s="141" t="s">
        <v>12098</v>
      </c>
      <c r="F1072" s="83"/>
      <c r="G1072" s="83">
        <v>1000000.0</v>
      </c>
    </row>
    <row r="1073">
      <c r="A1073" s="83">
        <v>433.0</v>
      </c>
      <c r="B1073" s="83" t="s">
        <v>12100</v>
      </c>
      <c r="C1073" s="212" t="s">
        <v>3341</v>
      </c>
      <c r="D1073" s="83"/>
      <c r="E1073" s="141" t="s">
        <v>12104</v>
      </c>
      <c r="F1073" s="83"/>
      <c r="G1073" s="83">
        <v>1000000.0</v>
      </c>
    </row>
    <row r="1074">
      <c r="A1074" s="83">
        <v>434.0</v>
      </c>
      <c r="B1074" s="83" t="s">
        <v>12109</v>
      </c>
      <c r="C1074" s="212" t="s">
        <v>12111</v>
      </c>
      <c r="D1074" s="83"/>
      <c r="E1074" s="141" t="s">
        <v>12144</v>
      </c>
      <c r="F1074" s="83"/>
      <c r="G1074" s="83">
        <v>1000000.0</v>
      </c>
    </row>
    <row r="1075">
      <c r="A1075" s="83">
        <v>435.0</v>
      </c>
      <c r="B1075" s="83" t="s">
        <v>12151</v>
      </c>
      <c r="C1075" s="212" t="s">
        <v>12111</v>
      </c>
      <c r="D1075" s="83"/>
      <c r="E1075" s="141" t="s">
        <v>12154</v>
      </c>
      <c r="F1075" s="83"/>
      <c r="G1075" s="83">
        <v>1000000.0</v>
      </c>
    </row>
    <row r="1076" ht="30.0" customHeight="1">
      <c r="A1076" s="83">
        <v>436.0</v>
      </c>
      <c r="B1076" s="83" t="s">
        <v>12158</v>
      </c>
      <c r="C1076" s="212">
        <v>73.0</v>
      </c>
      <c r="D1076" s="83"/>
      <c r="E1076" s="141" t="s">
        <v>12161</v>
      </c>
      <c r="F1076" s="83"/>
      <c r="G1076" s="83">
        <v>1.0E7</v>
      </c>
    </row>
    <row r="1077">
      <c r="A1077" s="83">
        <v>437.0</v>
      </c>
      <c r="B1077" s="83" t="s">
        <v>12164</v>
      </c>
      <c r="C1077" s="212">
        <v>73.0</v>
      </c>
      <c r="D1077" s="83"/>
      <c r="E1077" s="141" t="s">
        <v>12166</v>
      </c>
      <c r="F1077" s="83"/>
      <c r="G1077" s="83">
        <v>2500000.0</v>
      </c>
    </row>
    <row r="1078" ht="30.0" customHeight="1">
      <c r="A1078" s="83">
        <v>438.0</v>
      </c>
      <c r="B1078" s="83" t="s">
        <v>12167</v>
      </c>
      <c r="C1078" s="212">
        <v>73.0</v>
      </c>
      <c r="D1078" s="83"/>
      <c r="E1078" s="141" t="s">
        <v>12170</v>
      </c>
      <c r="F1078" s="83"/>
      <c r="G1078" s="83">
        <v>1.0E7</v>
      </c>
    </row>
    <row r="1079">
      <c r="A1079" s="83">
        <v>439.0</v>
      </c>
      <c r="B1079" s="83" t="s">
        <v>12176</v>
      </c>
      <c r="C1079" s="212">
        <v>73.0</v>
      </c>
      <c r="D1079" s="83"/>
      <c r="E1079" s="141" t="s">
        <v>12179</v>
      </c>
      <c r="F1079" s="83"/>
      <c r="G1079" s="83">
        <v>4000000.0</v>
      </c>
    </row>
    <row r="1080">
      <c r="A1080" s="83">
        <v>440.0</v>
      </c>
      <c r="B1080" s="83" t="s">
        <v>12183</v>
      </c>
      <c r="C1080" s="212">
        <v>73.0</v>
      </c>
      <c r="D1080" s="83"/>
      <c r="E1080" s="141" t="s">
        <v>12185</v>
      </c>
      <c r="F1080" s="83"/>
      <c r="G1080" s="83">
        <v>5000000.0</v>
      </c>
    </row>
    <row r="1081">
      <c r="A1081" s="83">
        <v>441.0</v>
      </c>
      <c r="B1081" s="83" t="s">
        <v>12189</v>
      </c>
      <c r="C1081" s="212">
        <v>73.0</v>
      </c>
      <c r="D1081" s="83"/>
      <c r="E1081" s="141" t="s">
        <v>12191</v>
      </c>
      <c r="F1081" s="83"/>
      <c r="G1081" s="83">
        <v>5000000.0</v>
      </c>
    </row>
    <row r="1082">
      <c r="A1082" s="83">
        <v>442.0</v>
      </c>
      <c r="B1082" s="83" t="s">
        <v>12195</v>
      </c>
      <c r="C1082" s="212">
        <v>73.0</v>
      </c>
      <c r="D1082" s="83"/>
      <c r="E1082" s="141" t="s">
        <v>12198</v>
      </c>
      <c r="F1082" s="83"/>
      <c r="G1082" s="83">
        <v>5000000.0</v>
      </c>
    </row>
    <row r="1083">
      <c r="A1083" s="83">
        <v>443.0</v>
      </c>
      <c r="B1083" s="83" t="s">
        <v>12201</v>
      </c>
      <c r="C1083" s="212">
        <v>73.0</v>
      </c>
      <c r="D1083" s="83"/>
      <c r="E1083" s="141" t="s">
        <v>12205</v>
      </c>
      <c r="F1083" s="83"/>
      <c r="G1083" s="83">
        <v>2500000.0</v>
      </c>
    </row>
    <row r="1084" ht="30.0" customHeight="1">
      <c r="A1084" s="83">
        <v>444.0</v>
      </c>
      <c r="B1084" s="83" t="s">
        <v>12210</v>
      </c>
      <c r="C1084" s="212">
        <v>73.0</v>
      </c>
      <c r="D1084" s="83"/>
      <c r="E1084" s="141" t="s">
        <v>12214</v>
      </c>
      <c r="F1084" s="83"/>
      <c r="G1084" s="83">
        <v>2500000.0</v>
      </c>
    </row>
    <row r="1085">
      <c r="A1085" s="83">
        <v>445.0</v>
      </c>
      <c r="B1085" s="83" t="s">
        <v>12217</v>
      </c>
      <c r="C1085" s="212">
        <v>73.0</v>
      </c>
      <c r="D1085" s="83"/>
      <c r="E1085" s="141" t="s">
        <v>12231</v>
      </c>
      <c r="F1085" s="83"/>
      <c r="G1085" s="83">
        <v>2500000.0</v>
      </c>
    </row>
    <row r="1086">
      <c r="A1086" s="83">
        <v>446.0</v>
      </c>
      <c r="B1086" s="83" t="s">
        <v>12237</v>
      </c>
      <c r="C1086" s="212" t="s">
        <v>3765</v>
      </c>
      <c r="D1086" s="83"/>
      <c r="E1086" s="141" t="s">
        <v>12240</v>
      </c>
      <c r="F1086" s="83"/>
      <c r="G1086" s="83">
        <v>2000000.0</v>
      </c>
    </row>
    <row r="1087" ht="30.0" customHeight="1">
      <c r="A1087" s="83">
        <v>447.0</v>
      </c>
      <c r="B1087" s="83" t="s">
        <v>12243</v>
      </c>
      <c r="C1087" s="212" t="s">
        <v>3765</v>
      </c>
      <c r="D1087" s="83"/>
      <c r="E1087" s="141" t="s">
        <v>12280</v>
      </c>
      <c r="F1087" s="83"/>
      <c r="G1087" s="83">
        <v>2000000.0</v>
      </c>
    </row>
    <row r="1088">
      <c r="A1088" s="83">
        <v>448.0</v>
      </c>
      <c r="B1088" s="83" t="s">
        <v>12288</v>
      </c>
      <c r="C1088" s="212" t="s">
        <v>3765</v>
      </c>
      <c r="D1088" s="83"/>
      <c r="E1088" s="141" t="s">
        <v>12291</v>
      </c>
      <c r="F1088" s="83"/>
      <c r="G1088" s="83">
        <v>2500000.0</v>
      </c>
    </row>
    <row r="1089" ht="30.0" customHeight="1">
      <c r="A1089" s="83">
        <v>449.0</v>
      </c>
      <c r="B1089" s="83" t="s">
        <v>12292</v>
      </c>
      <c r="C1089" s="212" t="s">
        <v>3795</v>
      </c>
      <c r="D1089" s="83"/>
      <c r="E1089" s="141" t="s">
        <v>12345</v>
      </c>
      <c r="F1089" s="83"/>
      <c r="G1089" s="83">
        <v>5000000.0</v>
      </c>
    </row>
    <row r="1090" ht="30.0" customHeight="1">
      <c r="A1090" s="83">
        <v>450.0</v>
      </c>
      <c r="B1090" s="83" t="s">
        <v>12347</v>
      </c>
      <c r="C1090" s="212" t="s">
        <v>3795</v>
      </c>
      <c r="D1090" s="83"/>
      <c r="E1090" s="141" t="s">
        <v>12350</v>
      </c>
      <c r="F1090" s="83"/>
      <c r="G1090" s="83">
        <v>2000000.0</v>
      </c>
    </row>
    <row r="1091" ht="30.0" customHeight="1">
      <c r="A1091" s="83">
        <v>451.0</v>
      </c>
      <c r="B1091" s="83" t="s">
        <v>12351</v>
      </c>
      <c r="C1091" s="212" t="s">
        <v>3795</v>
      </c>
      <c r="D1091" s="83"/>
      <c r="E1091" s="141" t="s">
        <v>12352</v>
      </c>
      <c r="F1091" s="83"/>
      <c r="G1091" s="83">
        <v>2000000.0</v>
      </c>
    </row>
    <row r="1092" ht="30.0" customHeight="1">
      <c r="A1092" s="83">
        <v>452.0</v>
      </c>
      <c r="B1092" s="83" t="s">
        <v>12357</v>
      </c>
      <c r="C1092" s="212" t="s">
        <v>3795</v>
      </c>
      <c r="D1092" s="83"/>
      <c r="E1092" s="141" t="s">
        <v>12360</v>
      </c>
      <c r="F1092" s="83"/>
      <c r="G1092" s="83">
        <v>2000000.0</v>
      </c>
    </row>
    <row r="1093" ht="30.0" customHeight="1">
      <c r="A1093" s="83">
        <v>453.0</v>
      </c>
      <c r="B1093" s="83" t="s">
        <v>12366</v>
      </c>
      <c r="C1093" s="212" t="s">
        <v>3795</v>
      </c>
      <c r="D1093" s="83"/>
      <c r="E1093" s="141" t="s">
        <v>12371</v>
      </c>
      <c r="F1093" s="83"/>
      <c r="G1093" s="83">
        <v>1000000.0</v>
      </c>
    </row>
    <row r="1094" ht="30.0" customHeight="1">
      <c r="A1094" s="83">
        <v>454.0</v>
      </c>
      <c r="B1094" s="83" t="s">
        <v>12376</v>
      </c>
      <c r="C1094" s="212" t="s">
        <v>3795</v>
      </c>
      <c r="D1094" s="83"/>
      <c r="E1094" s="141" t="s">
        <v>12384</v>
      </c>
      <c r="F1094" s="83"/>
      <c r="G1094" s="83">
        <v>1000000.0</v>
      </c>
    </row>
    <row r="1095">
      <c r="A1095" s="83">
        <v>455.0</v>
      </c>
      <c r="B1095" s="83" t="s">
        <v>12389</v>
      </c>
      <c r="C1095" s="212" t="s">
        <v>12391</v>
      </c>
      <c r="D1095" s="83"/>
      <c r="E1095" s="141" t="s">
        <v>12394</v>
      </c>
      <c r="F1095" s="83"/>
      <c r="G1095" s="83">
        <v>1000000.0</v>
      </c>
    </row>
    <row r="1096">
      <c r="A1096" s="83">
        <v>456.0</v>
      </c>
      <c r="B1096" s="83" t="s">
        <v>12399</v>
      </c>
      <c r="C1096" s="212" t="s">
        <v>12391</v>
      </c>
      <c r="D1096" s="83"/>
      <c r="E1096" s="141" t="s">
        <v>12403</v>
      </c>
      <c r="F1096" s="83"/>
      <c r="G1096" s="83">
        <v>1000000.0</v>
      </c>
    </row>
    <row r="1097">
      <c r="A1097" s="83">
        <v>457.0</v>
      </c>
      <c r="B1097" s="83" t="s">
        <v>12406</v>
      </c>
      <c r="C1097" s="212" t="s">
        <v>12391</v>
      </c>
      <c r="D1097" s="83"/>
      <c r="E1097" s="141" t="s">
        <v>12410</v>
      </c>
      <c r="F1097" s="83"/>
      <c r="G1097" s="83">
        <v>1000000.0</v>
      </c>
    </row>
    <row r="1098">
      <c r="A1098" s="83">
        <v>458.0</v>
      </c>
      <c r="B1098" s="83" t="s">
        <v>12419</v>
      </c>
      <c r="C1098" s="212" t="s">
        <v>3800</v>
      </c>
      <c r="D1098" s="83"/>
      <c r="E1098" s="141" t="s">
        <v>12422</v>
      </c>
      <c r="F1098" s="83"/>
      <c r="G1098" s="83">
        <v>1000000.0</v>
      </c>
    </row>
    <row r="1099">
      <c r="A1099" s="83">
        <v>459.0</v>
      </c>
      <c r="B1099" s="83" t="s">
        <v>12426</v>
      </c>
      <c r="C1099" s="212" t="s">
        <v>3800</v>
      </c>
      <c r="D1099" s="83"/>
      <c r="E1099" s="141" t="s">
        <v>12432</v>
      </c>
      <c r="F1099" s="83"/>
      <c r="G1099" s="83">
        <v>1000000.0</v>
      </c>
    </row>
    <row r="1100">
      <c r="A1100" s="83">
        <v>460.0</v>
      </c>
      <c r="B1100" s="83" t="s">
        <v>12439</v>
      </c>
      <c r="C1100" s="212" t="s">
        <v>12440</v>
      </c>
      <c r="D1100" s="83"/>
      <c r="E1100" s="141" t="s">
        <v>12444</v>
      </c>
      <c r="F1100" s="83"/>
      <c r="G1100" s="83">
        <v>1000000.0</v>
      </c>
    </row>
    <row r="1101">
      <c r="A1101" s="83">
        <v>461.0</v>
      </c>
      <c r="B1101" s="83" t="s">
        <v>12451</v>
      </c>
      <c r="C1101" s="212" t="s">
        <v>12440</v>
      </c>
      <c r="D1101" s="83"/>
      <c r="E1101" s="141" t="s">
        <v>12456</v>
      </c>
      <c r="F1101" s="83"/>
      <c r="G1101" s="83">
        <v>1000000.0</v>
      </c>
    </row>
    <row r="1102">
      <c r="A1102" s="83">
        <v>462.0</v>
      </c>
      <c r="B1102" s="83" t="s">
        <v>12460</v>
      </c>
      <c r="C1102" s="212" t="s">
        <v>12440</v>
      </c>
      <c r="D1102" s="83"/>
      <c r="E1102" s="141" t="s">
        <v>12467</v>
      </c>
      <c r="F1102" s="83"/>
      <c r="G1102" s="83">
        <v>1000000.0</v>
      </c>
    </row>
    <row r="1103">
      <c r="A1103" s="83">
        <v>463.0</v>
      </c>
      <c r="B1103" s="83" t="s">
        <v>12472</v>
      </c>
      <c r="C1103" s="212" t="s">
        <v>3816</v>
      </c>
      <c r="D1103" s="83"/>
      <c r="E1103" s="141" t="s">
        <v>12475</v>
      </c>
      <c r="F1103" s="83"/>
      <c r="G1103" s="83">
        <v>1000000.0</v>
      </c>
    </row>
    <row r="1104">
      <c r="A1104" s="83">
        <v>464.0</v>
      </c>
      <c r="B1104" s="83" t="s">
        <v>12478</v>
      </c>
      <c r="C1104" s="212" t="s">
        <v>3816</v>
      </c>
      <c r="D1104" s="83"/>
      <c r="E1104" s="141" t="s">
        <v>12483</v>
      </c>
      <c r="F1104" s="83"/>
      <c r="G1104" s="83">
        <v>1000000.0</v>
      </c>
    </row>
    <row r="1105" ht="30.0" customHeight="1">
      <c r="A1105" s="83">
        <v>465.0</v>
      </c>
      <c r="B1105" s="83" t="s">
        <v>12486</v>
      </c>
      <c r="C1105" s="212">
        <v>50.0</v>
      </c>
      <c r="D1105" s="83"/>
      <c r="E1105" s="141" t="s">
        <v>12488</v>
      </c>
      <c r="F1105" s="83"/>
      <c r="G1105" s="83">
        <v>4000000.0</v>
      </c>
    </row>
    <row r="1106">
      <c r="A1106" s="83">
        <v>466.0</v>
      </c>
      <c r="B1106" s="83" t="s">
        <v>12493</v>
      </c>
      <c r="C1106" s="212"/>
      <c r="D1106" s="83"/>
      <c r="E1106" s="141" t="s">
        <v>12496</v>
      </c>
      <c r="F1106" s="83"/>
      <c r="G1106" s="83">
        <v>1.5E7</v>
      </c>
    </row>
    <row r="1107">
      <c r="A1107" s="83">
        <v>467.0</v>
      </c>
      <c r="B1107" s="83" t="s">
        <v>12500</v>
      </c>
      <c r="C1107" s="212">
        <v>74.0</v>
      </c>
      <c r="D1107" s="83"/>
      <c r="E1107" s="141" t="s">
        <v>12502</v>
      </c>
      <c r="F1107" s="83"/>
      <c r="G1107" s="83">
        <v>1000000.0</v>
      </c>
    </row>
    <row r="1108" ht="30.0" customHeight="1">
      <c r="A1108" s="83">
        <v>468.0</v>
      </c>
      <c r="B1108" s="83" t="s">
        <v>12607</v>
      </c>
      <c r="C1108" s="212">
        <v>74.0</v>
      </c>
      <c r="D1108" s="83"/>
      <c r="E1108" s="141" t="s">
        <v>12613</v>
      </c>
      <c r="F1108" s="83"/>
      <c r="G1108" s="83">
        <v>1000000.0</v>
      </c>
    </row>
    <row r="1109" ht="30.0" customHeight="1">
      <c r="A1109" s="83">
        <v>469.0</v>
      </c>
      <c r="B1109" s="83" t="s">
        <v>12640</v>
      </c>
      <c r="C1109" s="212">
        <v>74.0</v>
      </c>
      <c r="D1109" s="83"/>
      <c r="E1109" s="141" t="s">
        <v>12646</v>
      </c>
      <c r="F1109" s="83"/>
      <c r="G1109" s="83">
        <v>1000000.0</v>
      </c>
    </row>
    <row r="1110" ht="30.0" customHeight="1">
      <c r="A1110" s="83">
        <v>470.0</v>
      </c>
      <c r="B1110" s="83" t="s">
        <v>12650</v>
      </c>
      <c r="C1110" s="212"/>
      <c r="D1110" s="83"/>
      <c r="E1110" s="141" t="s">
        <v>12655</v>
      </c>
      <c r="F1110" s="83"/>
      <c r="G1110" s="83">
        <v>3000000.0</v>
      </c>
    </row>
    <row r="1111" ht="30.0" customHeight="1">
      <c r="A1111" s="83">
        <v>471.0</v>
      </c>
      <c r="B1111" s="83" t="s">
        <v>12661</v>
      </c>
      <c r="C1111" s="212"/>
      <c r="D1111" s="83"/>
      <c r="E1111" s="141" t="s">
        <v>12664</v>
      </c>
      <c r="F1111" s="83"/>
      <c r="G1111" s="83">
        <v>1.0E7</v>
      </c>
    </row>
    <row r="1112" ht="45.0" customHeight="1">
      <c r="A1112" s="83">
        <v>472.0</v>
      </c>
      <c r="B1112" s="83" t="s">
        <v>12669</v>
      </c>
      <c r="C1112" s="212"/>
      <c r="D1112" s="83"/>
      <c r="E1112" s="141" t="s">
        <v>12673</v>
      </c>
      <c r="F1112" s="83"/>
      <c r="G1112" s="83">
        <v>1.0E7</v>
      </c>
    </row>
    <row r="1113">
      <c r="A1113" s="83">
        <v>473.0</v>
      </c>
      <c r="B1113" s="83" t="s">
        <v>12678</v>
      </c>
      <c r="C1113" s="212"/>
      <c r="D1113" s="83"/>
      <c r="E1113" s="141" t="s">
        <v>12693</v>
      </c>
      <c r="F1113" s="83"/>
      <c r="G1113" s="83">
        <v>6.0E7</v>
      </c>
    </row>
    <row r="1114">
      <c r="A1114" s="83">
        <v>474.0</v>
      </c>
      <c r="B1114" s="83" t="s">
        <v>12699</v>
      </c>
      <c r="C1114" s="212"/>
      <c r="D1114" s="83"/>
      <c r="E1114" s="141" t="s">
        <v>12703</v>
      </c>
      <c r="F1114" s="83"/>
      <c r="G1114" s="83">
        <v>4.0E7</v>
      </c>
    </row>
    <row r="1115" ht="15.75" customHeight="1">
      <c r="A1115" s="154">
        <v>475.0</v>
      </c>
      <c r="B1115" s="154" t="s">
        <v>12708</v>
      </c>
      <c r="C1115" s="247"/>
      <c r="D1115" s="154"/>
      <c r="E1115" s="155" t="s">
        <v>12711</v>
      </c>
      <c r="F1115" s="154"/>
      <c r="G1115" s="154">
        <v>5000000.0</v>
      </c>
    </row>
    <row r="1116" ht="15.75" customHeight="1">
      <c r="A1116" s="83">
        <v>476.0</v>
      </c>
      <c r="B1116" s="83" t="s">
        <v>12714</v>
      </c>
      <c r="C1116" s="212"/>
      <c r="D1116" s="83"/>
      <c r="E1116" s="141" t="s">
        <v>12719</v>
      </c>
      <c r="F1116" s="83"/>
      <c r="G1116" s="83">
        <v>2000000.0</v>
      </c>
    </row>
    <row r="1117" ht="30.0" customHeight="1">
      <c r="A1117" s="83">
        <v>477.0</v>
      </c>
      <c r="B1117" s="83" t="s">
        <v>12722</v>
      </c>
      <c r="C1117" s="212"/>
      <c r="D1117" s="83"/>
      <c r="E1117" s="141" t="s">
        <v>12725</v>
      </c>
      <c r="F1117" s="83"/>
      <c r="G1117" s="83">
        <v>3000000.0</v>
      </c>
    </row>
    <row r="1118" ht="30.0" customHeight="1">
      <c r="A1118" s="83">
        <v>478.0</v>
      </c>
      <c r="B1118" s="83" t="s">
        <v>12730</v>
      </c>
      <c r="C1118" s="212"/>
      <c r="D1118" s="83"/>
      <c r="E1118" s="141" t="s">
        <v>12732</v>
      </c>
      <c r="F1118" s="83"/>
      <c r="G1118" s="83">
        <v>3000000.0</v>
      </c>
    </row>
    <row r="1119">
      <c r="A1119" s="83">
        <v>479.0</v>
      </c>
      <c r="B1119" s="83" t="s">
        <v>12735</v>
      </c>
      <c r="C1119" s="212"/>
      <c r="D1119" s="83"/>
      <c r="E1119" s="141" t="s">
        <v>12738</v>
      </c>
      <c r="F1119" s="83"/>
      <c r="G1119" s="83">
        <v>3.0E7</v>
      </c>
    </row>
    <row r="1120">
      <c r="A1120" s="83">
        <v>480.0</v>
      </c>
      <c r="B1120" s="83" t="s">
        <v>12743</v>
      </c>
      <c r="C1120" s="212">
        <v>9.0</v>
      </c>
      <c r="D1120" s="83"/>
      <c r="E1120" s="141" t="s">
        <v>12745</v>
      </c>
      <c r="F1120" s="83"/>
      <c r="G1120" s="83">
        <v>1.0E8</v>
      </c>
    </row>
    <row r="1121">
      <c r="A1121" s="83">
        <v>481.0</v>
      </c>
      <c r="B1121" s="83" t="s">
        <v>12748</v>
      </c>
      <c r="C1121" s="212" t="s">
        <v>2930</v>
      </c>
      <c r="D1121" s="83"/>
      <c r="E1121" s="141" t="s">
        <v>12753</v>
      </c>
      <c r="F1121" s="83"/>
      <c r="G1121" s="83">
        <v>2500000.0</v>
      </c>
    </row>
    <row r="1122">
      <c r="A1122" s="83">
        <v>482.0</v>
      </c>
      <c r="B1122" s="83" t="s">
        <v>12757</v>
      </c>
      <c r="C1122" s="212" t="s">
        <v>12111</v>
      </c>
      <c r="D1122" s="83"/>
      <c r="E1122" s="141" t="s">
        <v>12144</v>
      </c>
      <c r="F1122" s="83"/>
      <c r="G1122" s="83">
        <v>1000000.0</v>
      </c>
    </row>
    <row r="1123">
      <c r="A1123" s="83"/>
      <c r="B1123" s="83"/>
      <c r="C1123" s="212"/>
      <c r="D1123" s="83"/>
      <c r="E1123" s="141"/>
      <c r="F1123" s="83"/>
      <c r="G1123" s="83"/>
    </row>
    <row r="1124">
      <c r="A1124" s="83"/>
      <c r="B1124" s="83"/>
      <c r="C1124" s="212"/>
      <c r="D1124" s="83"/>
      <c r="E1124" s="141" t="s">
        <v>12768</v>
      </c>
      <c r="F1124" s="83">
        <v>0.0</v>
      </c>
      <c r="G1124" s="83">
        <v>1.1072E9</v>
      </c>
    </row>
    <row r="1125">
      <c r="A1125" s="83"/>
      <c r="B1125" s="83"/>
      <c r="C1125" s="212"/>
      <c r="D1125" s="83"/>
      <c r="E1125" s="141"/>
      <c r="F1125" s="83"/>
      <c r="G1125" s="83"/>
    </row>
    <row r="1126">
      <c r="A1126" s="83"/>
      <c r="B1126" s="83"/>
      <c r="C1126" s="212"/>
      <c r="D1126" s="83"/>
      <c r="E1126" s="141"/>
      <c r="F1126" s="83"/>
      <c r="G1126" s="83"/>
    </row>
    <row r="1127">
      <c r="A1127" s="83"/>
      <c r="B1127" s="83"/>
      <c r="C1127" s="212"/>
      <c r="D1127" s="83"/>
      <c r="E1127" s="141" t="s">
        <v>12783</v>
      </c>
      <c r="F1127" s="83"/>
      <c r="G1127" s="83"/>
    </row>
    <row r="1128">
      <c r="A1128" s="83"/>
      <c r="B1128" s="83" t="s">
        <v>12788</v>
      </c>
      <c r="C1128" s="212"/>
      <c r="D1128" s="83"/>
      <c r="E1128" s="141" t="s">
        <v>12791</v>
      </c>
      <c r="F1128" s="83"/>
      <c r="G1128" s="83"/>
    </row>
    <row r="1129" ht="30.0" customHeight="1">
      <c r="A1129" s="83">
        <v>1.0</v>
      </c>
      <c r="B1129" s="83" t="s">
        <v>12794</v>
      </c>
      <c r="C1129" s="212" t="s">
        <v>2676</v>
      </c>
      <c r="D1129" s="83"/>
      <c r="E1129" s="141" t="s">
        <v>12797</v>
      </c>
      <c r="F1129" s="83"/>
      <c r="G1129" s="83">
        <v>2500000.0</v>
      </c>
    </row>
    <row r="1130">
      <c r="A1130" s="83">
        <v>2.0</v>
      </c>
      <c r="B1130" s="83" t="s">
        <v>12803</v>
      </c>
      <c r="C1130" s="212" t="s">
        <v>2681</v>
      </c>
      <c r="D1130" s="83"/>
      <c r="E1130" s="141" t="s">
        <v>12805</v>
      </c>
      <c r="F1130" s="83"/>
      <c r="G1130" s="83">
        <v>2000000.0</v>
      </c>
    </row>
    <row r="1131">
      <c r="A1131" s="83">
        <v>3.0</v>
      </c>
      <c r="B1131" s="83" t="s">
        <v>12808</v>
      </c>
      <c r="C1131" s="212" t="s">
        <v>5790</v>
      </c>
      <c r="D1131" s="83"/>
      <c r="E1131" s="141" t="s">
        <v>12813</v>
      </c>
      <c r="F1131" s="83"/>
      <c r="G1131" s="83">
        <v>2500000.0</v>
      </c>
    </row>
    <row r="1132">
      <c r="A1132" s="83">
        <v>4.0</v>
      </c>
      <c r="B1132" s="83" t="s">
        <v>12816</v>
      </c>
      <c r="C1132" s="212" t="s">
        <v>5790</v>
      </c>
      <c r="D1132" s="83"/>
      <c r="E1132" s="141" t="s">
        <v>12818</v>
      </c>
      <c r="F1132" s="83"/>
      <c r="G1132" s="83">
        <v>1000000.0</v>
      </c>
    </row>
    <row r="1133">
      <c r="A1133" s="83">
        <v>5.0</v>
      </c>
      <c r="B1133" s="83" t="s">
        <v>12824</v>
      </c>
      <c r="C1133" s="212" t="s">
        <v>2688</v>
      </c>
      <c r="D1133" s="83"/>
      <c r="E1133" s="141" t="s">
        <v>12829</v>
      </c>
      <c r="F1133" s="83"/>
      <c r="G1133" s="83">
        <v>1500000.0</v>
      </c>
    </row>
    <row r="1134">
      <c r="A1134" s="83">
        <v>6.0</v>
      </c>
      <c r="B1134" s="83" t="s">
        <v>12832</v>
      </c>
      <c r="C1134" s="212" t="s">
        <v>2688</v>
      </c>
      <c r="D1134" s="83"/>
      <c r="E1134" s="141" t="s">
        <v>12836</v>
      </c>
      <c r="F1134" s="83"/>
      <c r="G1134" s="83">
        <v>1500000.0</v>
      </c>
    </row>
    <row r="1135">
      <c r="A1135" s="83">
        <v>7.0</v>
      </c>
      <c r="B1135" s="83" t="s">
        <v>12849</v>
      </c>
      <c r="C1135" s="212" t="s">
        <v>2688</v>
      </c>
      <c r="D1135" s="83"/>
      <c r="E1135" s="141" t="s">
        <v>12853</v>
      </c>
      <c r="F1135" s="83"/>
      <c r="G1135" s="83">
        <v>1500000.0</v>
      </c>
    </row>
    <row r="1136">
      <c r="A1136" s="83">
        <v>8.0</v>
      </c>
      <c r="B1136" s="83" t="s">
        <v>12858</v>
      </c>
      <c r="C1136" s="212" t="s">
        <v>2688</v>
      </c>
      <c r="D1136" s="83"/>
      <c r="E1136" s="141" t="s">
        <v>12859</v>
      </c>
      <c r="F1136" s="83"/>
      <c r="G1136" s="83">
        <v>1500000.0</v>
      </c>
    </row>
    <row r="1137">
      <c r="A1137" s="83">
        <v>9.0</v>
      </c>
      <c r="B1137" s="83" t="s">
        <v>12863</v>
      </c>
      <c r="C1137" s="212" t="s">
        <v>2688</v>
      </c>
      <c r="D1137" s="83"/>
      <c r="E1137" s="141" t="s">
        <v>12870</v>
      </c>
      <c r="F1137" s="83"/>
      <c r="G1137" s="83">
        <v>1500000.0</v>
      </c>
    </row>
    <row r="1138">
      <c r="A1138" s="83">
        <v>10.0</v>
      </c>
      <c r="B1138" s="83" t="s">
        <v>12873</v>
      </c>
      <c r="C1138" s="212" t="s">
        <v>2688</v>
      </c>
      <c r="D1138" s="83"/>
      <c r="E1138" s="141" t="s">
        <v>12878</v>
      </c>
      <c r="F1138" s="83"/>
      <c r="G1138" s="83">
        <v>1500000.0</v>
      </c>
    </row>
    <row r="1139">
      <c r="A1139" s="83">
        <v>11.0</v>
      </c>
      <c r="B1139" s="83" t="s">
        <v>12882</v>
      </c>
      <c r="C1139" s="212" t="s">
        <v>2688</v>
      </c>
      <c r="D1139" s="83"/>
      <c r="E1139" s="141" t="s">
        <v>12885</v>
      </c>
      <c r="F1139" s="83"/>
      <c r="G1139" s="83">
        <v>1500000.0</v>
      </c>
    </row>
    <row r="1140">
      <c r="A1140" s="83">
        <v>12.0</v>
      </c>
      <c r="B1140" s="83" t="s">
        <v>12889</v>
      </c>
      <c r="C1140" s="212" t="s">
        <v>2688</v>
      </c>
      <c r="D1140" s="83"/>
      <c r="E1140" s="141" t="s">
        <v>12893</v>
      </c>
      <c r="F1140" s="83"/>
      <c r="G1140" s="83">
        <v>1500000.0</v>
      </c>
    </row>
    <row r="1141">
      <c r="A1141" s="83">
        <v>13.0</v>
      </c>
      <c r="B1141" s="83" t="s">
        <v>12896</v>
      </c>
      <c r="C1141" s="212" t="s">
        <v>2688</v>
      </c>
      <c r="D1141" s="83"/>
      <c r="E1141" s="141" t="s">
        <v>12898</v>
      </c>
      <c r="F1141" s="83"/>
      <c r="G1141" s="83">
        <v>2000000.0</v>
      </c>
    </row>
    <row r="1142">
      <c r="A1142" s="83">
        <v>14.0</v>
      </c>
      <c r="B1142" s="83" t="s">
        <v>12902</v>
      </c>
      <c r="C1142" s="212" t="s">
        <v>2688</v>
      </c>
      <c r="D1142" s="83"/>
      <c r="E1142" s="141" t="s">
        <v>12907</v>
      </c>
      <c r="F1142" s="83"/>
      <c r="G1142" s="83">
        <v>2000000.0</v>
      </c>
    </row>
    <row r="1143">
      <c r="A1143" s="83">
        <v>15.0</v>
      </c>
      <c r="B1143" s="83" t="s">
        <v>12911</v>
      </c>
      <c r="C1143" s="212" t="s">
        <v>2691</v>
      </c>
      <c r="D1143" s="83"/>
      <c r="E1143" s="141" t="s">
        <v>12916</v>
      </c>
      <c r="F1143" s="83"/>
      <c r="G1143" s="83">
        <v>500000.0</v>
      </c>
    </row>
    <row r="1144" ht="30.0" customHeight="1">
      <c r="A1144" s="83">
        <v>16.0</v>
      </c>
      <c r="B1144" s="83" t="s">
        <v>12921</v>
      </c>
      <c r="C1144" s="212" t="s">
        <v>2691</v>
      </c>
      <c r="D1144" s="83"/>
      <c r="E1144" s="141" t="s">
        <v>12922</v>
      </c>
      <c r="F1144" s="83"/>
      <c r="G1144" s="83">
        <v>1000000.0</v>
      </c>
    </row>
    <row r="1145">
      <c r="A1145" s="83">
        <v>17.0</v>
      </c>
      <c r="B1145" s="83" t="s">
        <v>12925</v>
      </c>
      <c r="C1145" s="212" t="s">
        <v>2691</v>
      </c>
      <c r="D1145" s="83"/>
      <c r="E1145" s="141" t="s">
        <v>12929</v>
      </c>
      <c r="F1145" s="83"/>
      <c r="G1145" s="83">
        <v>1000000.0</v>
      </c>
    </row>
    <row r="1146">
      <c r="A1146" s="83">
        <v>18.0</v>
      </c>
      <c r="B1146" s="83" t="s">
        <v>12934</v>
      </c>
      <c r="C1146" s="212" t="s">
        <v>2691</v>
      </c>
      <c r="D1146" s="83"/>
      <c r="E1146" s="141" t="s">
        <v>12936</v>
      </c>
      <c r="F1146" s="83"/>
      <c r="G1146" s="83">
        <v>1000000.0</v>
      </c>
    </row>
    <row r="1147">
      <c r="A1147" s="83">
        <v>19.0</v>
      </c>
      <c r="B1147" s="83" t="s">
        <v>12941</v>
      </c>
      <c r="C1147" s="212" t="s">
        <v>2691</v>
      </c>
      <c r="D1147" s="83"/>
      <c r="E1147" s="141" t="s">
        <v>12945</v>
      </c>
      <c r="F1147" s="83"/>
      <c r="G1147" s="83">
        <v>1000000.0</v>
      </c>
    </row>
    <row r="1148">
      <c r="A1148" s="83">
        <v>20.0</v>
      </c>
      <c r="B1148" s="83" t="s">
        <v>12951</v>
      </c>
      <c r="C1148" s="212" t="s">
        <v>7267</v>
      </c>
      <c r="D1148" s="83"/>
      <c r="E1148" s="141" t="s">
        <v>12953</v>
      </c>
      <c r="F1148" s="83"/>
      <c r="G1148" s="83">
        <v>2500000.0</v>
      </c>
    </row>
    <row r="1149" ht="30.0" customHeight="1">
      <c r="A1149" s="83">
        <v>21.0</v>
      </c>
      <c r="B1149" s="83" t="s">
        <v>12956</v>
      </c>
      <c r="C1149" s="212" t="s">
        <v>7267</v>
      </c>
      <c r="D1149" s="83"/>
      <c r="E1149" s="141" t="s">
        <v>12960</v>
      </c>
      <c r="F1149" s="83"/>
      <c r="G1149" s="83">
        <v>2000000.0</v>
      </c>
    </row>
    <row r="1150" ht="30.0" customHeight="1">
      <c r="A1150" s="83">
        <v>22.0</v>
      </c>
      <c r="B1150" s="83" t="s">
        <v>12964</v>
      </c>
      <c r="C1150" s="212" t="s">
        <v>7267</v>
      </c>
      <c r="D1150" s="83"/>
      <c r="E1150" s="141" t="s">
        <v>12967</v>
      </c>
      <c r="F1150" s="83"/>
      <c r="G1150" s="83">
        <v>1500000.0</v>
      </c>
    </row>
    <row r="1151" ht="30.0" customHeight="1">
      <c r="A1151" s="83">
        <v>23.0</v>
      </c>
      <c r="B1151" s="83" t="s">
        <v>12970</v>
      </c>
      <c r="C1151" s="212" t="s">
        <v>7267</v>
      </c>
      <c r="D1151" s="83"/>
      <c r="E1151" s="141" t="s">
        <v>12975</v>
      </c>
      <c r="F1151" s="83"/>
      <c r="G1151" s="83">
        <v>1000000.0</v>
      </c>
    </row>
    <row r="1152" ht="30.0" customHeight="1">
      <c r="A1152" s="83">
        <v>24.0</v>
      </c>
      <c r="B1152" s="83" t="s">
        <v>12977</v>
      </c>
      <c r="C1152" s="212" t="s">
        <v>2697</v>
      </c>
      <c r="D1152" s="83"/>
      <c r="E1152" s="141" t="s">
        <v>12981</v>
      </c>
      <c r="F1152" s="83"/>
      <c r="G1152" s="83">
        <v>1.5E7</v>
      </c>
    </row>
    <row r="1153">
      <c r="A1153" s="83">
        <v>25.0</v>
      </c>
      <c r="B1153" s="83" t="s">
        <v>12986</v>
      </c>
      <c r="C1153" s="212" t="s">
        <v>2697</v>
      </c>
      <c r="D1153" s="83"/>
      <c r="E1153" s="141" t="s">
        <v>12989</v>
      </c>
      <c r="F1153" s="83"/>
      <c r="G1153" s="83">
        <v>2500000.0</v>
      </c>
    </row>
    <row r="1154">
      <c r="A1154" s="83">
        <v>26.0</v>
      </c>
      <c r="B1154" s="83" t="s">
        <v>12993</v>
      </c>
      <c r="C1154" s="212" t="s">
        <v>2697</v>
      </c>
      <c r="D1154" s="83"/>
      <c r="E1154" s="141" t="s">
        <v>12996</v>
      </c>
      <c r="F1154" s="83"/>
      <c r="G1154" s="83">
        <v>2500000.0</v>
      </c>
    </row>
    <row r="1155">
      <c r="A1155" s="83">
        <v>27.0</v>
      </c>
      <c r="B1155" s="83" t="s">
        <v>13001</v>
      </c>
      <c r="C1155" s="212" t="s">
        <v>2701</v>
      </c>
      <c r="D1155" s="83"/>
      <c r="E1155" s="141" t="s">
        <v>13003</v>
      </c>
      <c r="F1155" s="83"/>
      <c r="G1155" s="83">
        <v>1000000.0</v>
      </c>
    </row>
    <row r="1156">
      <c r="A1156" s="83">
        <v>28.0</v>
      </c>
      <c r="B1156" s="83" t="s">
        <v>13008</v>
      </c>
      <c r="C1156" s="212" t="s">
        <v>7442</v>
      </c>
      <c r="D1156" s="83"/>
      <c r="E1156" s="141" t="s">
        <v>13014</v>
      </c>
      <c r="F1156" s="83"/>
      <c r="G1156" s="83">
        <v>1500000.0</v>
      </c>
    </row>
    <row r="1157" ht="30.0" customHeight="1">
      <c r="A1157" s="83">
        <v>29.0</v>
      </c>
      <c r="B1157" s="83" t="s">
        <v>13019</v>
      </c>
      <c r="C1157" s="212" t="s">
        <v>12689</v>
      </c>
      <c r="D1157" s="83"/>
      <c r="E1157" s="141" t="s">
        <v>13023</v>
      </c>
      <c r="F1157" s="83"/>
      <c r="G1157" s="83">
        <v>1000000.0</v>
      </c>
    </row>
    <row r="1158">
      <c r="A1158" s="83">
        <v>30.0</v>
      </c>
      <c r="B1158" s="83" t="s">
        <v>13029</v>
      </c>
      <c r="C1158" s="212" t="s">
        <v>12689</v>
      </c>
      <c r="D1158" s="83"/>
      <c r="E1158" s="141" t="s">
        <v>13034</v>
      </c>
      <c r="F1158" s="83"/>
      <c r="G1158" s="83">
        <v>1000000.0</v>
      </c>
    </row>
    <row r="1159">
      <c r="A1159" s="83">
        <v>31.0</v>
      </c>
      <c r="B1159" s="83" t="s">
        <v>13037</v>
      </c>
      <c r="C1159" s="212" t="s">
        <v>12689</v>
      </c>
      <c r="D1159" s="83"/>
      <c r="E1159" s="141" t="s">
        <v>13040</v>
      </c>
      <c r="F1159" s="83"/>
      <c r="G1159" s="83">
        <v>1000000.0</v>
      </c>
    </row>
    <row r="1160" ht="30.0" customHeight="1">
      <c r="A1160" s="83">
        <v>32.0</v>
      </c>
      <c r="B1160" s="83" t="s">
        <v>13049</v>
      </c>
      <c r="C1160" s="212" t="s">
        <v>12689</v>
      </c>
      <c r="D1160" s="83"/>
      <c r="E1160" s="141" t="s">
        <v>13053</v>
      </c>
      <c r="F1160" s="83"/>
      <c r="G1160" s="83">
        <v>1000000.0</v>
      </c>
    </row>
    <row r="1161">
      <c r="A1161" s="83">
        <v>33.0</v>
      </c>
      <c r="B1161" s="83" t="s">
        <v>13054</v>
      </c>
      <c r="C1161" s="212" t="s">
        <v>12689</v>
      </c>
      <c r="D1161" s="83"/>
      <c r="E1161" s="141" t="s">
        <v>13058</v>
      </c>
      <c r="F1161" s="83"/>
      <c r="G1161" s="83">
        <v>1000000.0</v>
      </c>
    </row>
    <row r="1162">
      <c r="A1162" s="83">
        <v>34.0</v>
      </c>
      <c r="B1162" s="83" t="s">
        <v>13062</v>
      </c>
      <c r="C1162" s="212" t="s">
        <v>12689</v>
      </c>
      <c r="D1162" s="83"/>
      <c r="E1162" s="141" t="s">
        <v>13066</v>
      </c>
      <c r="F1162" s="83"/>
      <c r="G1162" s="83">
        <v>500000.0</v>
      </c>
    </row>
    <row r="1163">
      <c r="A1163" s="83">
        <v>35.0</v>
      </c>
      <c r="B1163" s="83" t="s">
        <v>13071</v>
      </c>
      <c r="C1163" s="212" t="s">
        <v>12689</v>
      </c>
      <c r="D1163" s="83"/>
      <c r="E1163" s="141" t="s">
        <v>13076</v>
      </c>
      <c r="F1163" s="83"/>
      <c r="G1163" s="83">
        <v>500000.0</v>
      </c>
    </row>
    <row r="1164">
      <c r="A1164" s="83">
        <v>36.0</v>
      </c>
      <c r="B1164" s="83" t="s">
        <v>13080</v>
      </c>
      <c r="C1164" s="212" t="s">
        <v>12689</v>
      </c>
      <c r="D1164" s="83"/>
      <c r="E1164" s="141" t="s">
        <v>13085</v>
      </c>
      <c r="F1164" s="83"/>
      <c r="G1164" s="83">
        <v>1000000.0</v>
      </c>
    </row>
    <row r="1165">
      <c r="A1165" s="83">
        <v>37.0</v>
      </c>
      <c r="B1165" s="83" t="s">
        <v>13090</v>
      </c>
      <c r="C1165" s="212" t="s">
        <v>12689</v>
      </c>
      <c r="D1165" s="83"/>
      <c r="E1165" s="141" t="s">
        <v>13094</v>
      </c>
      <c r="F1165" s="83"/>
      <c r="G1165" s="83">
        <v>1000000.0</v>
      </c>
    </row>
    <row r="1166" ht="30.0" customHeight="1">
      <c r="A1166" s="83">
        <v>38.0</v>
      </c>
      <c r="B1166" s="83" t="s">
        <v>13099</v>
      </c>
      <c r="C1166" s="212" t="s">
        <v>12689</v>
      </c>
      <c r="D1166" s="83"/>
      <c r="E1166" s="141" t="s">
        <v>13103</v>
      </c>
      <c r="F1166" s="83"/>
      <c r="G1166" s="83">
        <v>2000000.0</v>
      </c>
    </row>
    <row r="1167" ht="15.75" customHeight="1">
      <c r="A1167" s="154">
        <v>39.0</v>
      </c>
      <c r="B1167" s="154" t="s">
        <v>13108</v>
      </c>
      <c r="C1167" s="247" t="s">
        <v>12689</v>
      </c>
      <c r="D1167" s="154"/>
      <c r="E1167" s="155" t="s">
        <v>13111</v>
      </c>
      <c r="F1167" s="154"/>
      <c r="G1167" s="154">
        <v>2000000.0</v>
      </c>
    </row>
    <row r="1168" ht="30.75" customHeight="1">
      <c r="A1168" s="83">
        <v>40.0</v>
      </c>
      <c r="B1168" s="83" t="s">
        <v>13115</v>
      </c>
      <c r="C1168" s="212" t="s">
        <v>3433</v>
      </c>
      <c r="D1168" s="83"/>
      <c r="E1168" s="141" t="s">
        <v>13129</v>
      </c>
      <c r="F1168" s="83"/>
      <c r="G1168" s="83">
        <v>2500000.0</v>
      </c>
    </row>
    <row r="1169" ht="30.0" customHeight="1">
      <c r="A1169" s="83">
        <v>41.0</v>
      </c>
      <c r="B1169" s="83" t="s">
        <v>13136</v>
      </c>
      <c r="C1169" s="212" t="s">
        <v>3440</v>
      </c>
      <c r="D1169" s="83"/>
      <c r="E1169" s="141" t="s">
        <v>13140</v>
      </c>
      <c r="F1169" s="83"/>
      <c r="G1169" s="83">
        <v>1000000.0</v>
      </c>
    </row>
    <row r="1170">
      <c r="A1170" s="83">
        <v>42.0</v>
      </c>
      <c r="B1170" s="83" t="s">
        <v>13144</v>
      </c>
      <c r="C1170" s="212" t="s">
        <v>3440</v>
      </c>
      <c r="D1170" s="83"/>
      <c r="E1170" s="141" t="s">
        <v>13148</v>
      </c>
      <c r="F1170" s="83"/>
      <c r="G1170" s="83">
        <v>1000000.0</v>
      </c>
    </row>
    <row r="1171" ht="30.0" customHeight="1">
      <c r="A1171" s="83">
        <v>43.0</v>
      </c>
      <c r="B1171" s="83" t="s">
        <v>13153</v>
      </c>
      <c r="C1171" s="212" t="s">
        <v>3445</v>
      </c>
      <c r="D1171" s="83"/>
      <c r="E1171" s="141" t="s">
        <v>13156</v>
      </c>
      <c r="F1171" s="83"/>
      <c r="G1171" s="83">
        <v>2500000.0</v>
      </c>
    </row>
    <row r="1172">
      <c r="A1172" s="83">
        <v>44.0</v>
      </c>
      <c r="B1172" s="83" t="s">
        <v>13165</v>
      </c>
      <c r="C1172" s="212" t="s">
        <v>3445</v>
      </c>
      <c r="D1172" s="83"/>
      <c r="E1172" s="141" t="s">
        <v>13168</v>
      </c>
      <c r="F1172" s="83"/>
      <c r="G1172" s="83">
        <v>2500000.0</v>
      </c>
    </row>
    <row r="1173" ht="30.0" customHeight="1">
      <c r="A1173" s="83">
        <v>45.0</v>
      </c>
      <c r="B1173" s="83" t="s">
        <v>13173</v>
      </c>
      <c r="C1173" s="212" t="s">
        <v>2718</v>
      </c>
      <c r="D1173" s="83"/>
      <c r="E1173" s="141" t="s">
        <v>13176</v>
      </c>
      <c r="F1173" s="83"/>
      <c r="G1173" s="83">
        <v>6000000.0</v>
      </c>
    </row>
    <row r="1174" ht="30.0" customHeight="1">
      <c r="A1174" s="83">
        <v>46.0</v>
      </c>
      <c r="B1174" s="83" t="s">
        <v>13180</v>
      </c>
      <c r="C1174" s="212" t="s">
        <v>2718</v>
      </c>
      <c r="D1174" s="83"/>
      <c r="E1174" s="141" t="s">
        <v>13185</v>
      </c>
      <c r="F1174" s="83"/>
      <c r="G1174" s="83">
        <v>6000000.0</v>
      </c>
    </row>
    <row r="1175">
      <c r="A1175" s="83">
        <v>47.0</v>
      </c>
      <c r="B1175" s="83" t="s">
        <v>13189</v>
      </c>
      <c r="C1175" s="212">
        <v>9.0</v>
      </c>
      <c r="D1175" s="83"/>
      <c r="E1175" s="141" t="s">
        <v>13194</v>
      </c>
      <c r="F1175" s="83"/>
      <c r="G1175" s="83">
        <v>5000000.0</v>
      </c>
    </row>
    <row r="1176">
      <c r="A1176" s="83">
        <v>48.0</v>
      </c>
      <c r="B1176" s="83" t="s">
        <v>13198</v>
      </c>
      <c r="C1176" s="212">
        <v>9.0</v>
      </c>
      <c r="D1176" s="83"/>
      <c r="E1176" s="141" t="s">
        <v>13200</v>
      </c>
      <c r="F1176" s="83"/>
      <c r="G1176" s="83">
        <v>5000000.0</v>
      </c>
    </row>
    <row r="1177">
      <c r="A1177" s="83">
        <v>49.0</v>
      </c>
      <c r="B1177" s="83" t="s">
        <v>13204</v>
      </c>
      <c r="C1177" s="212">
        <v>9.0</v>
      </c>
      <c r="D1177" s="83"/>
      <c r="E1177" s="141" t="s">
        <v>13209</v>
      </c>
      <c r="F1177" s="83"/>
      <c r="G1177" s="83">
        <v>5000000.0</v>
      </c>
    </row>
    <row r="1178" ht="30.0" customHeight="1">
      <c r="A1178" s="83">
        <v>50.0</v>
      </c>
      <c r="B1178" s="83" t="s">
        <v>13214</v>
      </c>
      <c r="C1178" s="212">
        <v>9.0</v>
      </c>
      <c r="D1178" s="83"/>
      <c r="E1178" s="141" t="s">
        <v>13218</v>
      </c>
      <c r="F1178" s="83"/>
      <c r="G1178" s="83">
        <v>5000000.0</v>
      </c>
    </row>
    <row r="1179" ht="30.0" customHeight="1">
      <c r="A1179" s="83">
        <v>51.0</v>
      </c>
      <c r="B1179" s="83" t="s">
        <v>13221</v>
      </c>
      <c r="C1179" s="212">
        <v>9.0</v>
      </c>
      <c r="D1179" s="83"/>
      <c r="E1179" s="141" t="s">
        <v>13224</v>
      </c>
      <c r="F1179" s="83"/>
      <c r="G1179" s="83">
        <v>1.0E7</v>
      </c>
    </row>
    <row r="1180" ht="30.0" customHeight="1">
      <c r="A1180" s="83">
        <v>52.0</v>
      </c>
      <c r="B1180" s="83" t="s">
        <v>13229</v>
      </c>
      <c r="C1180" s="212">
        <v>9.0</v>
      </c>
      <c r="D1180" s="83"/>
      <c r="E1180" s="141" t="s">
        <v>13233</v>
      </c>
      <c r="F1180" s="83"/>
      <c r="G1180" s="83">
        <v>5000000.0</v>
      </c>
    </row>
    <row r="1181">
      <c r="A1181" s="83">
        <v>53.0</v>
      </c>
      <c r="B1181" s="83" t="s">
        <v>13248</v>
      </c>
      <c r="C1181" s="212">
        <v>9.0</v>
      </c>
      <c r="D1181" s="83"/>
      <c r="E1181" s="141" t="s">
        <v>13253</v>
      </c>
      <c r="F1181" s="83"/>
      <c r="G1181" s="83">
        <v>1.0E7</v>
      </c>
    </row>
    <row r="1182" ht="30.0" customHeight="1">
      <c r="A1182" s="83">
        <v>54.0</v>
      </c>
      <c r="B1182" s="83" t="s">
        <v>13258</v>
      </c>
      <c r="C1182" s="212">
        <v>9.0</v>
      </c>
      <c r="D1182" s="83"/>
      <c r="E1182" s="141" t="s">
        <v>13263</v>
      </c>
      <c r="F1182" s="83"/>
      <c r="G1182" s="83">
        <v>2000000.0</v>
      </c>
    </row>
    <row r="1183">
      <c r="A1183" s="83">
        <v>55.0</v>
      </c>
      <c r="B1183" s="83" t="s">
        <v>13269</v>
      </c>
      <c r="C1183" s="212" t="s">
        <v>2723</v>
      </c>
      <c r="D1183" s="83"/>
      <c r="E1183" s="141" t="s">
        <v>13273</v>
      </c>
      <c r="F1183" s="83"/>
      <c r="G1183" s="83">
        <v>1000000.0</v>
      </c>
    </row>
    <row r="1184">
      <c r="A1184" s="83">
        <v>56.0</v>
      </c>
      <c r="B1184" s="83" t="s">
        <v>13277</v>
      </c>
      <c r="C1184" s="212" t="s">
        <v>2723</v>
      </c>
      <c r="D1184" s="83"/>
      <c r="E1184" s="141" t="s">
        <v>13282</v>
      </c>
      <c r="F1184" s="83"/>
      <c r="G1184" s="83">
        <v>1000000.0</v>
      </c>
    </row>
    <row r="1185">
      <c r="A1185" s="83">
        <v>57.0</v>
      </c>
      <c r="B1185" s="83" t="s">
        <v>13286</v>
      </c>
      <c r="C1185" s="212" t="s">
        <v>2723</v>
      </c>
      <c r="D1185" s="83"/>
      <c r="E1185" s="141" t="s">
        <v>13291</v>
      </c>
      <c r="F1185" s="83"/>
      <c r="G1185" s="83">
        <v>1000000.0</v>
      </c>
    </row>
    <row r="1186">
      <c r="A1186" s="83">
        <v>58.0</v>
      </c>
      <c r="B1186" s="83" t="s">
        <v>13297</v>
      </c>
      <c r="C1186" s="212" t="s">
        <v>2723</v>
      </c>
      <c r="D1186" s="83"/>
      <c r="E1186" s="141" t="s">
        <v>13299</v>
      </c>
      <c r="F1186" s="83"/>
      <c r="G1186" s="83">
        <v>1000000.0</v>
      </c>
    </row>
    <row r="1187">
      <c r="A1187" s="83">
        <v>59.0</v>
      </c>
      <c r="B1187" s="83" t="s">
        <v>13303</v>
      </c>
      <c r="C1187" s="212" t="s">
        <v>2723</v>
      </c>
      <c r="D1187" s="83"/>
      <c r="E1187" s="141" t="s">
        <v>13308</v>
      </c>
      <c r="F1187" s="83"/>
      <c r="G1187" s="83">
        <v>1000000.0</v>
      </c>
    </row>
    <row r="1188">
      <c r="A1188" s="83">
        <v>60.0</v>
      </c>
      <c r="B1188" s="83" t="s">
        <v>13313</v>
      </c>
      <c r="C1188" s="212" t="s">
        <v>2723</v>
      </c>
      <c r="D1188" s="83"/>
      <c r="E1188" s="141" t="s">
        <v>13317</v>
      </c>
      <c r="F1188" s="83"/>
      <c r="G1188" s="83">
        <v>1000000.0</v>
      </c>
    </row>
    <row r="1189">
      <c r="A1189" s="83">
        <v>61.0</v>
      </c>
      <c r="B1189" s="83" t="s">
        <v>13320</v>
      </c>
      <c r="C1189" s="212" t="s">
        <v>2723</v>
      </c>
      <c r="D1189" s="83"/>
      <c r="E1189" s="141" t="s">
        <v>13323</v>
      </c>
      <c r="F1189" s="83"/>
      <c r="G1189" s="83">
        <v>2000000.0</v>
      </c>
    </row>
    <row r="1190">
      <c r="A1190" s="83">
        <v>62.0</v>
      </c>
      <c r="B1190" s="83" t="s">
        <v>13328</v>
      </c>
      <c r="C1190" s="212" t="s">
        <v>8035</v>
      </c>
      <c r="D1190" s="83"/>
      <c r="E1190" s="141" t="s">
        <v>13334</v>
      </c>
      <c r="F1190" s="83"/>
      <c r="G1190" s="83">
        <v>2000000.0</v>
      </c>
    </row>
    <row r="1191">
      <c r="A1191" s="83">
        <v>63.0</v>
      </c>
      <c r="B1191" s="83" t="s">
        <v>13339</v>
      </c>
      <c r="C1191" s="212" t="s">
        <v>8035</v>
      </c>
      <c r="D1191" s="83"/>
      <c r="E1191" s="141" t="s">
        <v>13340</v>
      </c>
      <c r="F1191" s="83"/>
      <c r="G1191" s="83">
        <v>2000000.0</v>
      </c>
    </row>
    <row r="1192">
      <c r="A1192" s="83">
        <v>64.0</v>
      </c>
      <c r="B1192" s="83" t="s">
        <v>13344</v>
      </c>
      <c r="C1192" s="212" t="s">
        <v>8035</v>
      </c>
      <c r="D1192" s="83"/>
      <c r="E1192" s="141" t="s">
        <v>13347</v>
      </c>
      <c r="F1192" s="83"/>
      <c r="G1192" s="83">
        <v>2000000.0</v>
      </c>
    </row>
    <row r="1193">
      <c r="A1193" s="83">
        <v>65.0</v>
      </c>
      <c r="B1193" s="83" t="s">
        <v>13352</v>
      </c>
      <c r="C1193" s="212" t="s">
        <v>8035</v>
      </c>
      <c r="D1193" s="83"/>
      <c r="E1193" s="141" t="s">
        <v>13356</v>
      </c>
      <c r="F1193" s="83"/>
      <c r="G1193" s="83">
        <v>2000000.0</v>
      </c>
    </row>
    <row r="1194">
      <c r="A1194" s="83">
        <v>66.0</v>
      </c>
      <c r="B1194" s="83" t="s">
        <v>13360</v>
      </c>
      <c r="C1194" s="212" t="s">
        <v>8035</v>
      </c>
      <c r="D1194" s="83"/>
      <c r="E1194" s="141" t="s">
        <v>13365</v>
      </c>
      <c r="F1194" s="83"/>
      <c r="G1194" s="83">
        <v>2000000.0</v>
      </c>
    </row>
    <row r="1195">
      <c r="A1195" s="83">
        <v>67.0</v>
      </c>
      <c r="B1195" s="83" t="s">
        <v>13368</v>
      </c>
      <c r="C1195" s="212" t="s">
        <v>8035</v>
      </c>
      <c r="D1195" s="83"/>
      <c r="E1195" s="141" t="s">
        <v>13372</v>
      </c>
      <c r="F1195" s="83"/>
      <c r="G1195" s="83">
        <v>2000000.0</v>
      </c>
    </row>
    <row r="1196">
      <c r="A1196" s="83">
        <v>68.0</v>
      </c>
      <c r="B1196" s="83" t="s">
        <v>13376</v>
      </c>
      <c r="C1196" s="212" t="s">
        <v>8035</v>
      </c>
      <c r="D1196" s="83"/>
      <c r="E1196" s="141" t="s">
        <v>13380</v>
      </c>
      <c r="F1196" s="83"/>
      <c r="G1196" s="83">
        <v>2000000.0</v>
      </c>
    </row>
    <row r="1197">
      <c r="A1197" s="83">
        <v>69.0</v>
      </c>
      <c r="B1197" s="83" t="s">
        <v>13384</v>
      </c>
      <c r="C1197" s="212" t="s">
        <v>8035</v>
      </c>
      <c r="D1197" s="83"/>
      <c r="E1197" s="141" t="s">
        <v>13387</v>
      </c>
      <c r="F1197" s="83"/>
      <c r="G1197" s="83">
        <v>1000000.0</v>
      </c>
    </row>
    <row r="1198">
      <c r="A1198" s="83">
        <v>70.0</v>
      </c>
      <c r="B1198" s="83" t="s">
        <v>13390</v>
      </c>
      <c r="C1198" s="212" t="s">
        <v>8035</v>
      </c>
      <c r="D1198" s="83"/>
      <c r="E1198" s="141" t="s">
        <v>13393</v>
      </c>
      <c r="F1198" s="83"/>
      <c r="G1198" s="83">
        <v>1000000.0</v>
      </c>
    </row>
    <row r="1199">
      <c r="A1199" s="83">
        <v>71.0</v>
      </c>
      <c r="B1199" s="83" t="s">
        <v>13396</v>
      </c>
      <c r="C1199" s="212" t="s">
        <v>8035</v>
      </c>
      <c r="D1199" s="83"/>
      <c r="E1199" s="141" t="s">
        <v>13400</v>
      </c>
      <c r="F1199" s="83"/>
      <c r="G1199" s="83">
        <v>2000000.0</v>
      </c>
    </row>
    <row r="1200" ht="30.0" customHeight="1">
      <c r="A1200" s="83">
        <v>72.0</v>
      </c>
      <c r="B1200" s="83" t="s">
        <v>13404</v>
      </c>
      <c r="C1200" s="212" t="s">
        <v>8039</v>
      </c>
      <c r="D1200" s="83"/>
      <c r="E1200" s="141" t="s">
        <v>13408</v>
      </c>
      <c r="F1200" s="83"/>
      <c r="G1200" s="83">
        <v>6000000.0</v>
      </c>
    </row>
    <row r="1201">
      <c r="A1201" s="83">
        <v>73.0</v>
      </c>
      <c r="B1201" s="83" t="s">
        <v>13413</v>
      </c>
      <c r="C1201" s="212" t="s">
        <v>8039</v>
      </c>
      <c r="D1201" s="83"/>
      <c r="E1201" s="141" t="s">
        <v>13419</v>
      </c>
      <c r="F1201" s="83"/>
      <c r="G1201" s="83">
        <v>6000000.0</v>
      </c>
    </row>
    <row r="1202">
      <c r="A1202" s="83">
        <v>74.0</v>
      </c>
      <c r="B1202" s="83" t="s">
        <v>13424</v>
      </c>
      <c r="C1202" s="212" t="s">
        <v>8039</v>
      </c>
      <c r="D1202" s="83"/>
      <c r="E1202" s="141" t="s">
        <v>13428</v>
      </c>
      <c r="F1202" s="83"/>
      <c r="G1202" s="83">
        <v>5000000.0</v>
      </c>
    </row>
    <row r="1203">
      <c r="A1203" s="83">
        <v>75.0</v>
      </c>
      <c r="B1203" s="83" t="s">
        <v>13434</v>
      </c>
      <c r="C1203" s="212" t="s">
        <v>8039</v>
      </c>
      <c r="D1203" s="83"/>
      <c r="E1203" s="141" t="s">
        <v>13437</v>
      </c>
      <c r="F1203" s="83"/>
      <c r="G1203" s="83">
        <v>7000000.0</v>
      </c>
    </row>
    <row r="1204" ht="30.0" customHeight="1">
      <c r="A1204" s="83">
        <v>76.0</v>
      </c>
      <c r="B1204" s="83" t="s">
        <v>13441</v>
      </c>
      <c r="C1204" s="212" t="s">
        <v>2731</v>
      </c>
      <c r="D1204" s="83"/>
      <c r="E1204" s="141" t="s">
        <v>13445</v>
      </c>
      <c r="F1204" s="83"/>
      <c r="G1204" s="83">
        <v>1500000.0</v>
      </c>
    </row>
    <row r="1205">
      <c r="A1205" s="83">
        <v>77.0</v>
      </c>
      <c r="B1205" s="83" t="s">
        <v>13451</v>
      </c>
      <c r="C1205" s="212" t="s">
        <v>3452</v>
      </c>
      <c r="D1205" s="83"/>
      <c r="E1205" s="141" t="s">
        <v>13455</v>
      </c>
      <c r="F1205" s="83"/>
      <c r="G1205" s="83">
        <v>2500000.0</v>
      </c>
    </row>
    <row r="1206">
      <c r="A1206" s="83">
        <v>78.0</v>
      </c>
      <c r="B1206" s="83" t="s">
        <v>13457</v>
      </c>
      <c r="C1206" s="212" t="s">
        <v>3452</v>
      </c>
      <c r="D1206" s="83"/>
      <c r="E1206" s="141" t="s">
        <v>13463</v>
      </c>
      <c r="F1206" s="83"/>
      <c r="G1206" s="83">
        <v>2500000.0</v>
      </c>
    </row>
    <row r="1207">
      <c r="A1207" s="83">
        <v>79.0</v>
      </c>
      <c r="B1207" s="83" t="s">
        <v>13466</v>
      </c>
      <c r="C1207" s="212" t="s">
        <v>2740</v>
      </c>
      <c r="D1207" s="83"/>
      <c r="E1207" s="141" t="s">
        <v>13469</v>
      </c>
      <c r="F1207" s="83"/>
      <c r="G1207" s="83">
        <v>1000000.0</v>
      </c>
    </row>
    <row r="1208">
      <c r="A1208" s="83">
        <v>80.0</v>
      </c>
      <c r="B1208" s="83" t="s">
        <v>13471</v>
      </c>
      <c r="C1208" s="212" t="s">
        <v>2740</v>
      </c>
      <c r="D1208" s="83"/>
      <c r="E1208" s="141" t="s">
        <v>13477</v>
      </c>
      <c r="F1208" s="83"/>
      <c r="G1208" s="83">
        <v>1000000.0</v>
      </c>
    </row>
    <row r="1209">
      <c r="A1209" s="83">
        <v>81.0</v>
      </c>
      <c r="B1209" s="83" t="s">
        <v>13479</v>
      </c>
      <c r="C1209" s="212" t="s">
        <v>2740</v>
      </c>
      <c r="D1209" s="83"/>
      <c r="E1209" s="141" t="s">
        <v>13482</v>
      </c>
      <c r="F1209" s="83"/>
      <c r="G1209" s="83">
        <v>1000000.0</v>
      </c>
    </row>
    <row r="1210">
      <c r="A1210" s="83">
        <v>82.0</v>
      </c>
      <c r="B1210" s="83" t="s">
        <v>13487</v>
      </c>
      <c r="C1210" s="212" t="s">
        <v>3457</v>
      </c>
      <c r="D1210" s="83"/>
      <c r="E1210" s="141" t="s">
        <v>13492</v>
      </c>
      <c r="F1210" s="83"/>
      <c r="G1210" s="83">
        <v>6500000.0</v>
      </c>
    </row>
    <row r="1211" ht="30.0" customHeight="1">
      <c r="A1211" s="83">
        <v>83.0</v>
      </c>
      <c r="B1211" s="83" t="s">
        <v>13495</v>
      </c>
      <c r="C1211" s="212" t="s">
        <v>13020</v>
      </c>
      <c r="D1211" s="83"/>
      <c r="E1211" s="141" t="s">
        <v>13501</v>
      </c>
      <c r="F1211" s="83"/>
      <c r="G1211" s="83">
        <v>1000000.0</v>
      </c>
    </row>
    <row r="1212" ht="30.0" customHeight="1">
      <c r="A1212" s="83">
        <v>84.0</v>
      </c>
      <c r="B1212" s="83" t="s">
        <v>13506</v>
      </c>
      <c r="C1212" s="212" t="s">
        <v>13020</v>
      </c>
      <c r="D1212" s="83"/>
      <c r="E1212" s="141" t="s">
        <v>13509</v>
      </c>
      <c r="F1212" s="83"/>
      <c r="G1212" s="83">
        <v>1000000.0</v>
      </c>
    </row>
    <row r="1213" ht="30.0" customHeight="1">
      <c r="A1213" s="83">
        <v>85.0</v>
      </c>
      <c r="B1213" s="83" t="s">
        <v>13513</v>
      </c>
      <c r="C1213" s="212" t="s">
        <v>13020</v>
      </c>
      <c r="D1213" s="83"/>
      <c r="E1213" s="141" t="s">
        <v>13518</v>
      </c>
      <c r="F1213" s="83"/>
      <c r="G1213" s="83">
        <v>1500000.0</v>
      </c>
    </row>
    <row r="1214" ht="30.0" customHeight="1">
      <c r="A1214" s="83">
        <v>86.0</v>
      </c>
      <c r="B1214" s="83" t="s">
        <v>13523</v>
      </c>
      <c r="C1214" s="212" t="s">
        <v>13020</v>
      </c>
      <c r="D1214" s="83"/>
      <c r="E1214" s="141" t="s">
        <v>13527</v>
      </c>
      <c r="F1214" s="83"/>
      <c r="G1214" s="83">
        <v>1500000.0</v>
      </c>
    </row>
    <row r="1215" ht="15.75" customHeight="1">
      <c r="A1215" s="154">
        <v>87.0</v>
      </c>
      <c r="B1215" s="154" t="s">
        <v>13532</v>
      </c>
      <c r="C1215" s="247" t="s">
        <v>13020</v>
      </c>
      <c r="D1215" s="154"/>
      <c r="E1215" s="155" t="s">
        <v>13536</v>
      </c>
      <c r="F1215" s="154"/>
      <c r="G1215" s="154">
        <v>500000.0</v>
      </c>
    </row>
    <row r="1216" ht="30.75" customHeight="1">
      <c r="A1216" s="83">
        <v>88.0</v>
      </c>
      <c r="B1216" s="83" t="s">
        <v>13540</v>
      </c>
      <c r="C1216" s="212" t="s">
        <v>13020</v>
      </c>
      <c r="D1216" s="83"/>
      <c r="E1216" s="141" t="s">
        <v>13546</v>
      </c>
      <c r="F1216" s="83"/>
      <c r="G1216" s="83">
        <v>1000000.0</v>
      </c>
    </row>
    <row r="1217" ht="30.0" customHeight="1">
      <c r="A1217" s="83">
        <v>89.0</v>
      </c>
      <c r="B1217" s="83" t="s">
        <v>13551</v>
      </c>
      <c r="C1217" s="212" t="s">
        <v>13020</v>
      </c>
      <c r="D1217" s="83"/>
      <c r="E1217" s="141" t="s">
        <v>13555</v>
      </c>
      <c r="F1217" s="83"/>
      <c r="G1217" s="83">
        <v>1500000.0</v>
      </c>
    </row>
    <row r="1218" ht="30.0" customHeight="1">
      <c r="A1218" s="83">
        <v>90.0</v>
      </c>
      <c r="B1218" s="83" t="s">
        <v>13557</v>
      </c>
      <c r="C1218" s="212" t="s">
        <v>13020</v>
      </c>
      <c r="D1218" s="83"/>
      <c r="E1218" s="141" t="s">
        <v>13561</v>
      </c>
      <c r="F1218" s="83"/>
      <c r="G1218" s="83">
        <v>1500000.0</v>
      </c>
    </row>
    <row r="1219" ht="30.0" customHeight="1">
      <c r="A1219" s="83">
        <v>91.0</v>
      </c>
      <c r="B1219" s="83" t="s">
        <v>13566</v>
      </c>
      <c r="C1219" s="212" t="s">
        <v>13020</v>
      </c>
      <c r="D1219" s="83"/>
      <c r="E1219" s="141" t="s">
        <v>13569</v>
      </c>
      <c r="F1219" s="83"/>
      <c r="G1219" s="83">
        <v>1500000.0</v>
      </c>
    </row>
    <row r="1220" ht="30.0" customHeight="1">
      <c r="A1220" s="83">
        <v>92.0</v>
      </c>
      <c r="B1220" s="83" t="s">
        <v>13573</v>
      </c>
      <c r="C1220" s="212" t="s">
        <v>13020</v>
      </c>
      <c r="D1220" s="83"/>
      <c r="E1220" s="141" t="s">
        <v>13578</v>
      </c>
      <c r="F1220" s="83"/>
      <c r="G1220" s="83">
        <v>1000000.0</v>
      </c>
    </row>
    <row r="1221" ht="30.0" customHeight="1">
      <c r="A1221" s="83">
        <v>93.0</v>
      </c>
      <c r="B1221" s="83" t="s">
        <v>13580</v>
      </c>
      <c r="C1221" s="212" t="s">
        <v>13020</v>
      </c>
      <c r="D1221" s="83"/>
      <c r="E1221" s="141" t="s">
        <v>13585</v>
      </c>
      <c r="F1221" s="83"/>
      <c r="G1221" s="83">
        <v>1500000.0</v>
      </c>
    </row>
    <row r="1222">
      <c r="A1222" s="83">
        <v>94.0</v>
      </c>
      <c r="B1222" s="83" t="s">
        <v>13588</v>
      </c>
      <c r="C1222" s="212" t="s">
        <v>13592</v>
      </c>
      <c r="D1222" s="83"/>
      <c r="E1222" s="141" t="s">
        <v>13594</v>
      </c>
      <c r="F1222" s="83"/>
      <c r="G1222" s="83">
        <v>2500000.0</v>
      </c>
    </row>
    <row r="1223">
      <c r="A1223" s="83">
        <v>95.0</v>
      </c>
      <c r="B1223" s="83" t="s">
        <v>13598</v>
      </c>
      <c r="C1223" s="212" t="s">
        <v>13592</v>
      </c>
      <c r="D1223" s="83"/>
      <c r="E1223" s="141" t="s">
        <v>13601</v>
      </c>
      <c r="F1223" s="83"/>
      <c r="G1223" s="83">
        <v>1000000.0</v>
      </c>
    </row>
    <row r="1224">
      <c r="A1224" s="83">
        <v>96.0</v>
      </c>
      <c r="B1224" s="83" t="s">
        <v>13604</v>
      </c>
      <c r="C1224" s="212" t="s">
        <v>13592</v>
      </c>
      <c r="D1224" s="83"/>
      <c r="E1224" s="141" t="s">
        <v>13607</v>
      </c>
      <c r="F1224" s="83"/>
      <c r="G1224" s="83">
        <v>2500000.0</v>
      </c>
    </row>
    <row r="1225">
      <c r="A1225" s="83">
        <v>97.0</v>
      </c>
      <c r="B1225" s="83" t="s">
        <v>13611</v>
      </c>
      <c r="C1225" s="212" t="s">
        <v>13592</v>
      </c>
      <c r="D1225" s="83"/>
      <c r="E1225" s="141" t="s">
        <v>13660</v>
      </c>
      <c r="F1225" s="83"/>
      <c r="G1225" s="83">
        <v>1000000.0</v>
      </c>
    </row>
    <row r="1226" ht="30.0" customHeight="1">
      <c r="A1226" s="83">
        <v>98.0</v>
      </c>
      <c r="B1226" s="83" t="s">
        <v>13666</v>
      </c>
      <c r="C1226" s="212" t="s">
        <v>13031</v>
      </c>
      <c r="D1226" s="83"/>
      <c r="E1226" s="141" t="s">
        <v>13670</v>
      </c>
      <c r="F1226" s="83"/>
      <c r="G1226" s="83">
        <v>1000000.0</v>
      </c>
    </row>
    <row r="1227" ht="30.0" customHeight="1">
      <c r="A1227" s="83">
        <v>99.0</v>
      </c>
      <c r="B1227" s="83" t="s">
        <v>13674</v>
      </c>
      <c r="C1227" s="212" t="s">
        <v>13031</v>
      </c>
      <c r="D1227" s="83"/>
      <c r="E1227" s="141" t="s">
        <v>13678</v>
      </c>
      <c r="F1227" s="83"/>
      <c r="G1227" s="83">
        <v>1000000.0</v>
      </c>
    </row>
    <row r="1228" ht="30.0" customHeight="1">
      <c r="A1228" s="83">
        <v>100.0</v>
      </c>
      <c r="B1228" s="83" t="s">
        <v>13690</v>
      </c>
      <c r="C1228" s="212" t="s">
        <v>13031</v>
      </c>
      <c r="D1228" s="83"/>
      <c r="E1228" s="141" t="s">
        <v>13694</v>
      </c>
      <c r="F1228" s="83"/>
      <c r="G1228" s="83">
        <v>2000000.0</v>
      </c>
    </row>
    <row r="1229" ht="30.0" customHeight="1">
      <c r="A1229" s="83">
        <v>101.0</v>
      </c>
      <c r="B1229" s="83" t="s">
        <v>13699</v>
      </c>
      <c r="C1229" s="212" t="s">
        <v>13031</v>
      </c>
      <c r="D1229" s="83"/>
      <c r="E1229" s="141" t="s">
        <v>13702</v>
      </c>
      <c r="F1229" s="83"/>
      <c r="G1229" s="83">
        <v>2000000.0</v>
      </c>
    </row>
    <row r="1230" ht="30.0" customHeight="1">
      <c r="A1230" s="83">
        <v>102.0</v>
      </c>
      <c r="B1230" s="83" t="s">
        <v>13714</v>
      </c>
      <c r="C1230" s="212" t="s">
        <v>13031</v>
      </c>
      <c r="D1230" s="83"/>
      <c r="E1230" s="141" t="s">
        <v>13718</v>
      </c>
      <c r="F1230" s="83"/>
      <c r="G1230" s="83">
        <v>2000000.0</v>
      </c>
    </row>
    <row r="1231" ht="30.0" customHeight="1">
      <c r="A1231" s="83">
        <v>103.0</v>
      </c>
      <c r="B1231" s="83" t="s">
        <v>13721</v>
      </c>
      <c r="C1231" s="212" t="s">
        <v>13031</v>
      </c>
      <c r="D1231" s="83"/>
      <c r="E1231" s="141" t="s">
        <v>13723</v>
      </c>
      <c r="F1231" s="83"/>
      <c r="G1231" s="83">
        <v>1000000.0</v>
      </c>
    </row>
    <row r="1232">
      <c r="A1232" s="83">
        <v>104.0</v>
      </c>
      <c r="B1232" s="83" t="s">
        <v>13726</v>
      </c>
      <c r="C1232" s="212" t="s">
        <v>13031</v>
      </c>
      <c r="D1232" s="83"/>
      <c r="E1232" s="141" t="s">
        <v>13729</v>
      </c>
      <c r="F1232" s="83"/>
      <c r="G1232" s="83">
        <v>2000000.0</v>
      </c>
    </row>
    <row r="1233" ht="30.0" customHeight="1">
      <c r="A1233" s="83">
        <v>105.0</v>
      </c>
      <c r="B1233" s="83" t="s">
        <v>13732</v>
      </c>
      <c r="C1233" s="212" t="s">
        <v>3463</v>
      </c>
      <c r="D1233" s="83"/>
      <c r="E1233" s="141" t="s">
        <v>13736</v>
      </c>
      <c r="F1233" s="83"/>
      <c r="G1233" s="83">
        <v>1000000.0</v>
      </c>
    </row>
    <row r="1234" ht="30.0" customHeight="1">
      <c r="A1234" s="83">
        <v>106.0</v>
      </c>
      <c r="B1234" s="83" t="s">
        <v>13739</v>
      </c>
      <c r="C1234" s="212" t="s">
        <v>3463</v>
      </c>
      <c r="D1234" s="83"/>
      <c r="E1234" s="141" t="s">
        <v>13743</v>
      </c>
      <c r="F1234" s="83"/>
      <c r="G1234" s="83">
        <v>1000000.0</v>
      </c>
    </row>
    <row r="1235" ht="30.0" customHeight="1">
      <c r="A1235" s="83">
        <v>107.0</v>
      </c>
      <c r="B1235" s="83" t="s">
        <v>13748</v>
      </c>
      <c r="C1235" s="212" t="s">
        <v>3463</v>
      </c>
      <c r="D1235" s="83"/>
      <c r="E1235" s="141" t="s">
        <v>13753</v>
      </c>
      <c r="F1235" s="83"/>
      <c r="G1235" s="83">
        <v>1000000.0</v>
      </c>
    </row>
    <row r="1236" ht="30.0" customHeight="1">
      <c r="A1236" s="83">
        <v>108.0</v>
      </c>
      <c r="B1236" s="83" t="s">
        <v>13755</v>
      </c>
      <c r="C1236" s="212" t="s">
        <v>3463</v>
      </c>
      <c r="D1236" s="83"/>
      <c r="E1236" s="141" t="s">
        <v>13756</v>
      </c>
      <c r="F1236" s="83"/>
      <c r="G1236" s="83">
        <v>1000000.0</v>
      </c>
    </row>
    <row r="1237" ht="30.0" customHeight="1">
      <c r="A1237" s="83">
        <v>109.0</v>
      </c>
      <c r="B1237" s="83" t="s">
        <v>13763</v>
      </c>
      <c r="C1237" s="212" t="s">
        <v>3463</v>
      </c>
      <c r="D1237" s="83"/>
      <c r="E1237" s="141" t="s">
        <v>13767</v>
      </c>
      <c r="F1237" s="83"/>
      <c r="G1237" s="83">
        <v>1000000.0</v>
      </c>
    </row>
    <row r="1238">
      <c r="A1238" s="83">
        <v>110.0</v>
      </c>
      <c r="B1238" s="83" t="s">
        <v>13771</v>
      </c>
      <c r="C1238" s="212" t="s">
        <v>3463</v>
      </c>
      <c r="D1238" s="83"/>
      <c r="E1238" s="141" t="s">
        <v>13775</v>
      </c>
      <c r="F1238" s="83"/>
      <c r="G1238" s="83">
        <v>1000000.0</v>
      </c>
    </row>
    <row r="1239">
      <c r="A1239" s="83">
        <v>111.0</v>
      </c>
      <c r="B1239" s="83" t="s">
        <v>13788</v>
      </c>
      <c r="C1239" s="212" t="s">
        <v>13105</v>
      </c>
      <c r="D1239" s="83"/>
      <c r="E1239" s="141" t="s">
        <v>13790</v>
      </c>
      <c r="F1239" s="83"/>
      <c r="G1239" s="83">
        <v>1500000.0</v>
      </c>
    </row>
    <row r="1240">
      <c r="A1240" s="83">
        <v>112.0</v>
      </c>
      <c r="B1240" s="83" t="s">
        <v>13795</v>
      </c>
      <c r="C1240" s="212" t="s">
        <v>13105</v>
      </c>
      <c r="D1240" s="83"/>
      <c r="E1240" s="141" t="s">
        <v>13801</v>
      </c>
      <c r="F1240" s="83"/>
      <c r="G1240" s="83">
        <v>1000000.0</v>
      </c>
    </row>
    <row r="1241">
      <c r="A1241" s="83">
        <v>113.0</v>
      </c>
      <c r="B1241" s="83" t="s">
        <v>13809</v>
      </c>
      <c r="C1241" s="212" t="s">
        <v>13105</v>
      </c>
      <c r="D1241" s="83"/>
      <c r="E1241" s="141" t="s">
        <v>13813</v>
      </c>
      <c r="F1241" s="83"/>
      <c r="G1241" s="83">
        <v>2000000.0</v>
      </c>
    </row>
    <row r="1242">
      <c r="A1242" s="83">
        <v>114.0</v>
      </c>
      <c r="B1242" s="83" t="s">
        <v>13818</v>
      </c>
      <c r="C1242" s="212" t="s">
        <v>13105</v>
      </c>
      <c r="D1242" s="83"/>
      <c r="E1242" s="141" t="s">
        <v>13821</v>
      </c>
      <c r="F1242" s="83"/>
      <c r="G1242" s="83">
        <v>1500000.0</v>
      </c>
    </row>
    <row r="1243">
      <c r="A1243" s="83">
        <v>115.0</v>
      </c>
      <c r="B1243" s="83" t="s">
        <v>13834</v>
      </c>
      <c r="C1243" s="212" t="s">
        <v>13105</v>
      </c>
      <c r="D1243" s="83"/>
      <c r="E1243" s="141" t="s">
        <v>13837</v>
      </c>
      <c r="F1243" s="83"/>
      <c r="G1243" s="83">
        <v>2000000.0</v>
      </c>
    </row>
    <row r="1244">
      <c r="A1244" s="83">
        <v>116.0</v>
      </c>
      <c r="B1244" s="83" t="s">
        <v>13842</v>
      </c>
      <c r="C1244" s="212" t="s">
        <v>13105</v>
      </c>
      <c r="D1244" s="83"/>
      <c r="E1244" s="141" t="s">
        <v>13845</v>
      </c>
      <c r="F1244" s="83"/>
      <c r="G1244" s="83">
        <v>1500000.0</v>
      </c>
    </row>
    <row r="1245">
      <c r="A1245" s="83">
        <v>117.0</v>
      </c>
      <c r="B1245" s="83" t="s">
        <v>13847</v>
      </c>
      <c r="C1245" s="212" t="s">
        <v>13105</v>
      </c>
      <c r="D1245" s="83"/>
      <c r="E1245" s="141" t="s">
        <v>13852</v>
      </c>
      <c r="F1245" s="83"/>
      <c r="G1245" s="83">
        <v>1000000.0</v>
      </c>
    </row>
    <row r="1246">
      <c r="A1246" s="83">
        <v>118.0</v>
      </c>
      <c r="B1246" s="83" t="s">
        <v>13857</v>
      </c>
      <c r="C1246" s="212" t="s">
        <v>13105</v>
      </c>
      <c r="D1246" s="83"/>
      <c r="E1246" s="141" t="s">
        <v>13858</v>
      </c>
      <c r="F1246" s="83"/>
      <c r="G1246" s="83">
        <v>1000000.0</v>
      </c>
    </row>
    <row r="1247" ht="30.0" customHeight="1">
      <c r="A1247" s="83">
        <v>119.0</v>
      </c>
      <c r="B1247" s="83" t="s">
        <v>13872</v>
      </c>
      <c r="C1247" s="212" t="s">
        <v>2745</v>
      </c>
      <c r="D1247" s="83"/>
      <c r="E1247" s="141" t="s">
        <v>13875</v>
      </c>
      <c r="F1247" s="83"/>
      <c r="G1247" s="83">
        <v>1000000.0</v>
      </c>
    </row>
    <row r="1248">
      <c r="A1248" s="83">
        <v>120.0</v>
      </c>
      <c r="B1248" s="83" t="s">
        <v>13877</v>
      </c>
      <c r="C1248" s="212" t="s">
        <v>2745</v>
      </c>
      <c r="D1248" s="83"/>
      <c r="E1248" s="141" t="s">
        <v>13879</v>
      </c>
      <c r="F1248" s="83"/>
      <c r="G1248" s="83">
        <v>1000000.0</v>
      </c>
    </row>
    <row r="1249" ht="30.0" customHeight="1">
      <c r="A1249" s="83">
        <v>121.0</v>
      </c>
      <c r="B1249" s="83" t="s">
        <v>13881</v>
      </c>
      <c r="C1249" s="212" t="s">
        <v>2760</v>
      </c>
      <c r="D1249" s="83"/>
      <c r="E1249" s="141" t="s">
        <v>13883</v>
      </c>
      <c r="F1249" s="83"/>
      <c r="G1249" s="83">
        <v>2.0E7</v>
      </c>
    </row>
    <row r="1250" ht="30.0" customHeight="1">
      <c r="A1250" s="83">
        <v>122.0</v>
      </c>
      <c r="B1250" s="83" t="s">
        <v>13885</v>
      </c>
      <c r="C1250" s="212" t="s">
        <v>2760</v>
      </c>
      <c r="D1250" s="83"/>
      <c r="E1250" s="141" t="s">
        <v>13886</v>
      </c>
      <c r="F1250" s="83"/>
      <c r="G1250" s="83">
        <v>1.0E7</v>
      </c>
    </row>
    <row r="1251" ht="30.0" customHeight="1">
      <c r="A1251" s="83">
        <v>123.0</v>
      </c>
      <c r="B1251" s="83" t="s">
        <v>13889</v>
      </c>
      <c r="C1251" s="212" t="s">
        <v>2760</v>
      </c>
      <c r="D1251" s="83"/>
      <c r="E1251" s="141" t="s">
        <v>13892</v>
      </c>
      <c r="F1251" s="83"/>
      <c r="G1251" s="83">
        <v>1.5E7</v>
      </c>
    </row>
    <row r="1252" ht="30.0" customHeight="1">
      <c r="A1252" s="83">
        <v>124.0</v>
      </c>
      <c r="B1252" s="83" t="s">
        <v>13895</v>
      </c>
      <c r="C1252" s="212" t="s">
        <v>2760</v>
      </c>
      <c r="D1252" s="83"/>
      <c r="E1252" s="141" t="s">
        <v>13898</v>
      </c>
      <c r="F1252" s="83"/>
      <c r="G1252" s="83">
        <v>3.0E7</v>
      </c>
    </row>
    <row r="1253" ht="30.0" customHeight="1">
      <c r="A1253" s="83">
        <v>125.0</v>
      </c>
      <c r="B1253" s="83" t="s">
        <v>13901</v>
      </c>
      <c r="C1253" s="212" t="s">
        <v>2760</v>
      </c>
      <c r="D1253" s="83"/>
      <c r="E1253" s="141" t="s">
        <v>13904</v>
      </c>
      <c r="F1253" s="83"/>
      <c r="G1253" s="83">
        <v>2.0E7</v>
      </c>
    </row>
    <row r="1254" ht="30.0" customHeight="1">
      <c r="A1254" s="83">
        <v>126.0</v>
      </c>
      <c r="B1254" s="83" t="s">
        <v>13907</v>
      </c>
      <c r="C1254" s="212" t="s">
        <v>2760</v>
      </c>
      <c r="D1254" s="83"/>
      <c r="E1254" s="141" t="s">
        <v>13909</v>
      </c>
      <c r="F1254" s="83"/>
      <c r="G1254" s="83">
        <v>2.0E7</v>
      </c>
    </row>
    <row r="1255" ht="30.0" customHeight="1">
      <c r="A1255" s="83">
        <v>127.0</v>
      </c>
      <c r="B1255" s="83" t="s">
        <v>13911</v>
      </c>
      <c r="C1255" s="212" t="s">
        <v>2760</v>
      </c>
      <c r="D1255" s="83"/>
      <c r="E1255" s="141" t="s">
        <v>13914</v>
      </c>
      <c r="F1255" s="83"/>
      <c r="G1255" s="83">
        <v>2.0E7</v>
      </c>
    </row>
    <row r="1256" ht="30.0" customHeight="1">
      <c r="A1256" s="83">
        <v>128.0</v>
      </c>
      <c r="B1256" s="83" t="s">
        <v>13916</v>
      </c>
      <c r="C1256" s="212" t="s">
        <v>2760</v>
      </c>
      <c r="D1256" s="83"/>
      <c r="E1256" s="141" t="s">
        <v>13918</v>
      </c>
      <c r="F1256" s="83"/>
      <c r="G1256" s="83">
        <v>2.0E7</v>
      </c>
    </row>
    <row r="1257">
      <c r="A1257" s="83">
        <v>129.0</v>
      </c>
      <c r="B1257" s="83" t="s">
        <v>13920</v>
      </c>
      <c r="C1257" s="212" t="s">
        <v>2760</v>
      </c>
      <c r="D1257" s="83"/>
      <c r="E1257" s="141" t="s">
        <v>13923</v>
      </c>
      <c r="F1257" s="83"/>
      <c r="G1257" s="83">
        <v>2.0E7</v>
      </c>
    </row>
    <row r="1258" ht="30.0" customHeight="1">
      <c r="A1258" s="83">
        <v>130.0</v>
      </c>
      <c r="B1258" s="83" t="s">
        <v>13930</v>
      </c>
      <c r="C1258" s="212" t="s">
        <v>2760</v>
      </c>
      <c r="D1258" s="83"/>
      <c r="E1258" s="141" t="s">
        <v>13932</v>
      </c>
      <c r="F1258" s="83"/>
      <c r="G1258" s="83">
        <v>3.0E7</v>
      </c>
    </row>
    <row r="1259" ht="30.75" customHeight="1">
      <c r="A1259" s="154">
        <v>131.0</v>
      </c>
      <c r="B1259" s="154" t="s">
        <v>13935</v>
      </c>
      <c r="C1259" s="247" t="s">
        <v>2760</v>
      </c>
      <c r="D1259" s="154"/>
      <c r="E1259" s="155" t="s">
        <v>13937</v>
      </c>
      <c r="F1259" s="154"/>
      <c r="G1259" s="154">
        <v>2.0E7</v>
      </c>
    </row>
    <row r="1260" ht="30.75" customHeight="1">
      <c r="A1260" s="83">
        <v>132.0</v>
      </c>
      <c r="B1260" s="83" t="s">
        <v>13947</v>
      </c>
      <c r="C1260" s="212" t="s">
        <v>2760</v>
      </c>
      <c r="D1260" s="83"/>
      <c r="E1260" s="141" t="s">
        <v>13949</v>
      </c>
      <c r="F1260" s="83"/>
      <c r="G1260" s="83">
        <v>2.0E7</v>
      </c>
    </row>
    <row r="1261" ht="30.0" customHeight="1">
      <c r="A1261" s="83">
        <v>133.0</v>
      </c>
      <c r="B1261" s="83" t="s">
        <v>13959</v>
      </c>
      <c r="C1261" s="212" t="s">
        <v>2760</v>
      </c>
      <c r="D1261" s="83"/>
      <c r="E1261" s="141" t="s">
        <v>13963</v>
      </c>
      <c r="F1261" s="83"/>
      <c r="G1261" s="83">
        <v>1.0E7</v>
      </c>
    </row>
    <row r="1262">
      <c r="A1262" s="83">
        <v>134.0</v>
      </c>
      <c r="B1262" s="83" t="s">
        <v>13980</v>
      </c>
      <c r="C1262" s="212" t="s">
        <v>2763</v>
      </c>
      <c r="D1262" s="83"/>
      <c r="E1262" s="141" t="s">
        <v>13982</v>
      </c>
      <c r="F1262" s="83"/>
      <c r="G1262" s="83">
        <v>1000000.0</v>
      </c>
    </row>
    <row r="1263" ht="30.0" customHeight="1">
      <c r="A1263" s="83">
        <v>135.0</v>
      </c>
      <c r="B1263" s="83" t="s">
        <v>13990</v>
      </c>
      <c r="C1263" s="212" t="s">
        <v>2763</v>
      </c>
      <c r="D1263" s="83"/>
      <c r="E1263" s="141" t="s">
        <v>13992</v>
      </c>
      <c r="F1263" s="83"/>
      <c r="G1263" s="83">
        <v>1000000.0</v>
      </c>
    </row>
    <row r="1264">
      <c r="A1264" s="83">
        <v>136.0</v>
      </c>
      <c r="B1264" s="83" t="s">
        <v>14000</v>
      </c>
      <c r="C1264" s="212" t="s">
        <v>2763</v>
      </c>
      <c r="D1264" s="83"/>
      <c r="E1264" s="141" t="s">
        <v>14003</v>
      </c>
      <c r="F1264" s="83"/>
      <c r="G1264" s="83">
        <v>1000000.0</v>
      </c>
    </row>
    <row r="1265" ht="30.0" customHeight="1">
      <c r="A1265" s="83">
        <v>137.0</v>
      </c>
      <c r="B1265" s="83" t="s">
        <v>14010</v>
      </c>
      <c r="C1265" s="212" t="s">
        <v>2763</v>
      </c>
      <c r="D1265" s="83"/>
      <c r="E1265" s="141" t="s">
        <v>14012</v>
      </c>
      <c r="F1265" s="83"/>
      <c r="G1265" s="83">
        <v>1000000.0</v>
      </c>
    </row>
    <row r="1266">
      <c r="A1266" s="83">
        <v>138.0</v>
      </c>
      <c r="B1266" s="83" t="s">
        <v>14017</v>
      </c>
      <c r="C1266" s="212" t="s">
        <v>2763</v>
      </c>
      <c r="D1266" s="83"/>
      <c r="E1266" s="141" t="s">
        <v>14018</v>
      </c>
      <c r="F1266" s="83"/>
      <c r="G1266" s="83">
        <v>1000000.0</v>
      </c>
    </row>
    <row r="1267" ht="30.0" customHeight="1">
      <c r="A1267" s="83">
        <v>139.0</v>
      </c>
      <c r="B1267" s="83" t="s">
        <v>14023</v>
      </c>
      <c r="C1267" s="212" t="s">
        <v>2763</v>
      </c>
      <c r="D1267" s="83"/>
      <c r="E1267" s="141" t="s">
        <v>14026</v>
      </c>
      <c r="F1267" s="83"/>
      <c r="G1267" s="83">
        <v>1000000.0</v>
      </c>
    </row>
    <row r="1268" ht="30.0" customHeight="1">
      <c r="A1268" s="83">
        <v>140.0</v>
      </c>
      <c r="B1268" s="83" t="s">
        <v>14031</v>
      </c>
      <c r="C1268" s="212" t="s">
        <v>2763</v>
      </c>
      <c r="D1268" s="83"/>
      <c r="E1268" s="141" t="s">
        <v>14033</v>
      </c>
      <c r="F1268" s="83"/>
      <c r="G1268" s="83">
        <v>1000000.0</v>
      </c>
    </row>
    <row r="1269" ht="30.0" customHeight="1">
      <c r="A1269" s="83">
        <v>141.0</v>
      </c>
      <c r="B1269" s="83" t="s">
        <v>14042</v>
      </c>
      <c r="C1269" s="212" t="s">
        <v>2763</v>
      </c>
      <c r="D1269" s="83"/>
      <c r="E1269" s="141" t="s">
        <v>14045</v>
      </c>
      <c r="F1269" s="83"/>
      <c r="G1269" s="83">
        <v>4000000.0</v>
      </c>
    </row>
    <row r="1270" ht="30.0" customHeight="1">
      <c r="A1270" s="83">
        <v>142.0</v>
      </c>
      <c r="B1270" s="83" t="s">
        <v>14050</v>
      </c>
      <c r="C1270" s="212" t="s">
        <v>2763</v>
      </c>
      <c r="D1270" s="83"/>
      <c r="E1270" s="141" t="s">
        <v>14052</v>
      </c>
      <c r="F1270" s="83"/>
      <c r="G1270" s="83">
        <v>4000000.0</v>
      </c>
    </row>
    <row r="1271">
      <c r="A1271" s="83">
        <v>143.0</v>
      </c>
      <c r="B1271" s="83" t="s">
        <v>14056</v>
      </c>
      <c r="C1271" s="212" t="s">
        <v>2763</v>
      </c>
      <c r="D1271" s="83"/>
      <c r="E1271" s="141" t="s">
        <v>14058</v>
      </c>
      <c r="F1271" s="83"/>
      <c r="G1271" s="83">
        <v>1000000.0</v>
      </c>
    </row>
    <row r="1272">
      <c r="A1272" s="83">
        <v>144.0</v>
      </c>
      <c r="B1272" s="83" t="s">
        <v>14064</v>
      </c>
      <c r="C1272" s="212" t="s">
        <v>2763</v>
      </c>
      <c r="D1272" s="83"/>
      <c r="E1272" s="141" t="s">
        <v>14067</v>
      </c>
      <c r="F1272" s="83"/>
      <c r="G1272" s="83">
        <v>1000000.0</v>
      </c>
    </row>
    <row r="1273" ht="30.0" customHeight="1">
      <c r="A1273" s="83">
        <v>145.0</v>
      </c>
      <c r="B1273" s="83" t="s">
        <v>14071</v>
      </c>
      <c r="C1273" s="212" t="s">
        <v>2763</v>
      </c>
      <c r="D1273" s="83"/>
      <c r="E1273" s="141" t="s">
        <v>14074</v>
      </c>
      <c r="F1273" s="83"/>
      <c r="G1273" s="83">
        <v>1000000.0</v>
      </c>
    </row>
    <row r="1274">
      <c r="A1274" s="83">
        <v>146.0</v>
      </c>
      <c r="B1274" s="83" t="s">
        <v>14082</v>
      </c>
      <c r="C1274" s="212" t="s">
        <v>2763</v>
      </c>
      <c r="D1274" s="83"/>
      <c r="E1274" s="141" t="s">
        <v>14084</v>
      </c>
      <c r="F1274" s="83"/>
      <c r="G1274" s="83">
        <v>1000000.0</v>
      </c>
    </row>
    <row r="1275" ht="30.0" customHeight="1">
      <c r="A1275" s="83">
        <v>147.0</v>
      </c>
      <c r="B1275" s="83" t="s">
        <v>14090</v>
      </c>
      <c r="C1275" s="212" t="s">
        <v>8581</v>
      </c>
      <c r="D1275" s="83"/>
      <c r="E1275" s="141" t="s">
        <v>14092</v>
      </c>
      <c r="F1275" s="83"/>
      <c r="G1275" s="83">
        <v>1000000.0</v>
      </c>
    </row>
    <row r="1276">
      <c r="A1276" s="83">
        <v>148.0</v>
      </c>
      <c r="B1276" s="83" t="s">
        <v>14096</v>
      </c>
      <c r="C1276" s="212" t="s">
        <v>8581</v>
      </c>
      <c r="D1276" s="83"/>
      <c r="E1276" s="141" t="s">
        <v>14099</v>
      </c>
      <c r="F1276" s="83"/>
      <c r="G1276" s="83">
        <v>1000000.0</v>
      </c>
    </row>
    <row r="1277">
      <c r="A1277" s="83">
        <v>149.0</v>
      </c>
      <c r="B1277" s="83" t="s">
        <v>14101</v>
      </c>
      <c r="C1277" s="212" t="s">
        <v>8581</v>
      </c>
      <c r="D1277" s="83"/>
      <c r="E1277" s="141" t="s">
        <v>14104</v>
      </c>
      <c r="F1277" s="83"/>
      <c r="G1277" s="83">
        <v>2000000.0</v>
      </c>
    </row>
    <row r="1278">
      <c r="A1278" s="83">
        <v>150.0</v>
      </c>
      <c r="B1278" s="83" t="s">
        <v>14108</v>
      </c>
      <c r="C1278" s="212" t="s">
        <v>8581</v>
      </c>
      <c r="D1278" s="83"/>
      <c r="E1278" s="141" t="s">
        <v>14110</v>
      </c>
      <c r="F1278" s="83"/>
      <c r="G1278" s="83">
        <v>2000000.0</v>
      </c>
    </row>
    <row r="1279">
      <c r="A1279" s="83">
        <v>151.0</v>
      </c>
      <c r="B1279" s="83" t="s">
        <v>14117</v>
      </c>
      <c r="C1279" s="212" t="s">
        <v>2787</v>
      </c>
      <c r="D1279" s="83"/>
      <c r="E1279" s="141" t="s">
        <v>14119</v>
      </c>
      <c r="F1279" s="83"/>
      <c r="G1279" s="83">
        <v>1000000.0</v>
      </c>
    </row>
    <row r="1280">
      <c r="A1280" s="83">
        <v>152.0</v>
      </c>
      <c r="B1280" s="83" t="s">
        <v>14125</v>
      </c>
      <c r="C1280" s="212" t="s">
        <v>2787</v>
      </c>
      <c r="D1280" s="83"/>
      <c r="E1280" s="141" t="s">
        <v>14127</v>
      </c>
      <c r="F1280" s="83"/>
      <c r="G1280" s="83">
        <v>1000000.0</v>
      </c>
    </row>
    <row r="1281">
      <c r="A1281" s="83">
        <v>153.0</v>
      </c>
      <c r="B1281" s="83" t="s">
        <v>14133</v>
      </c>
      <c r="C1281" s="212" t="s">
        <v>2787</v>
      </c>
      <c r="D1281" s="83"/>
      <c r="E1281" s="141" t="s">
        <v>14135</v>
      </c>
      <c r="F1281" s="83"/>
      <c r="G1281" s="83">
        <v>1000000.0</v>
      </c>
    </row>
    <row r="1282" ht="30.0" customHeight="1">
      <c r="A1282" s="83">
        <v>154.0</v>
      </c>
      <c r="B1282" s="83" t="s">
        <v>14140</v>
      </c>
      <c r="C1282" s="212" t="s">
        <v>2787</v>
      </c>
      <c r="D1282" s="83"/>
      <c r="E1282" s="141" t="s">
        <v>14143</v>
      </c>
      <c r="F1282" s="83"/>
      <c r="G1282" s="83">
        <v>1000000.0</v>
      </c>
    </row>
    <row r="1283">
      <c r="A1283" s="83">
        <v>155.0</v>
      </c>
      <c r="B1283" s="83" t="s">
        <v>14148</v>
      </c>
      <c r="C1283" s="212" t="s">
        <v>2787</v>
      </c>
      <c r="D1283" s="83"/>
      <c r="E1283" s="141" t="s">
        <v>14150</v>
      </c>
      <c r="F1283" s="83"/>
      <c r="G1283" s="83">
        <v>1000000.0</v>
      </c>
    </row>
    <row r="1284">
      <c r="A1284" s="83">
        <v>156.0</v>
      </c>
      <c r="B1284" s="83" t="s">
        <v>14156</v>
      </c>
      <c r="C1284" s="212" t="s">
        <v>2787</v>
      </c>
      <c r="D1284" s="83"/>
      <c r="E1284" s="141" t="s">
        <v>14157</v>
      </c>
      <c r="F1284" s="83"/>
      <c r="G1284" s="83">
        <v>1000000.0</v>
      </c>
    </row>
    <row r="1285">
      <c r="A1285" s="83">
        <v>157.0</v>
      </c>
      <c r="B1285" s="83" t="s">
        <v>14165</v>
      </c>
      <c r="C1285" s="212" t="s">
        <v>2787</v>
      </c>
      <c r="D1285" s="83"/>
      <c r="E1285" s="141" t="s">
        <v>14168</v>
      </c>
      <c r="F1285" s="83"/>
      <c r="G1285" s="83">
        <v>1000000.0</v>
      </c>
    </row>
    <row r="1286">
      <c r="A1286" s="83">
        <v>158.0</v>
      </c>
      <c r="B1286" s="83" t="s">
        <v>14173</v>
      </c>
      <c r="C1286" s="212" t="s">
        <v>2787</v>
      </c>
      <c r="D1286" s="83"/>
      <c r="E1286" s="141" t="s">
        <v>14175</v>
      </c>
      <c r="F1286" s="83"/>
      <c r="G1286" s="83">
        <v>1000000.0</v>
      </c>
    </row>
    <row r="1287">
      <c r="A1287" s="83">
        <v>159.0</v>
      </c>
      <c r="B1287" s="83" t="s">
        <v>14181</v>
      </c>
      <c r="C1287" s="212" t="s">
        <v>8687</v>
      </c>
      <c r="D1287" s="83"/>
      <c r="E1287" s="141" t="s">
        <v>14184</v>
      </c>
      <c r="F1287" s="83"/>
      <c r="G1287" s="83">
        <v>2000000.0</v>
      </c>
    </row>
    <row r="1288" ht="30.0" customHeight="1">
      <c r="A1288" s="83">
        <v>160.0</v>
      </c>
      <c r="B1288" s="83" t="s">
        <v>14189</v>
      </c>
      <c r="C1288" s="212" t="s">
        <v>8687</v>
      </c>
      <c r="D1288" s="83"/>
      <c r="E1288" s="141" t="s">
        <v>14193</v>
      </c>
      <c r="F1288" s="83"/>
      <c r="G1288" s="83">
        <v>1000000.0</v>
      </c>
    </row>
    <row r="1289">
      <c r="A1289" s="83">
        <v>161.0</v>
      </c>
      <c r="B1289" s="83" t="s">
        <v>14199</v>
      </c>
      <c r="C1289" s="212">
        <v>21.0</v>
      </c>
      <c r="D1289" s="83"/>
      <c r="E1289" s="141" t="s">
        <v>14200</v>
      </c>
      <c r="F1289" s="83"/>
      <c r="G1289" s="83">
        <v>5000000.0</v>
      </c>
    </row>
    <row r="1290">
      <c r="A1290" s="83">
        <v>162.0</v>
      </c>
      <c r="B1290" s="83" t="s">
        <v>14206</v>
      </c>
      <c r="C1290" s="212">
        <v>21.0</v>
      </c>
      <c r="D1290" s="83"/>
      <c r="E1290" s="141" t="s">
        <v>14208</v>
      </c>
      <c r="F1290" s="83"/>
      <c r="G1290" s="83">
        <v>1000000.0</v>
      </c>
    </row>
    <row r="1291">
      <c r="A1291" s="83">
        <v>163.0</v>
      </c>
      <c r="B1291" s="83" t="s">
        <v>14213</v>
      </c>
      <c r="C1291" s="212">
        <v>21.0</v>
      </c>
      <c r="D1291" s="83"/>
      <c r="E1291" s="141" t="s">
        <v>14215</v>
      </c>
      <c r="F1291" s="83"/>
      <c r="G1291" s="83">
        <v>1000000.0</v>
      </c>
    </row>
    <row r="1292">
      <c r="A1292" s="83">
        <v>164.0</v>
      </c>
      <c r="B1292" s="83" t="s">
        <v>14412</v>
      </c>
      <c r="C1292" s="212" t="s">
        <v>2817</v>
      </c>
      <c r="D1292" s="83"/>
      <c r="E1292" s="141" t="s">
        <v>14415</v>
      </c>
      <c r="F1292" s="83"/>
      <c r="G1292" s="83">
        <v>1000000.0</v>
      </c>
    </row>
    <row r="1293" ht="30.0" customHeight="1">
      <c r="A1293" s="83">
        <v>165.0</v>
      </c>
      <c r="B1293" s="83" t="s">
        <v>14420</v>
      </c>
      <c r="C1293" s="212" t="s">
        <v>2817</v>
      </c>
      <c r="D1293" s="83"/>
      <c r="E1293" s="141" t="s">
        <v>14423</v>
      </c>
      <c r="F1293" s="83"/>
      <c r="G1293" s="83">
        <v>1000000.0</v>
      </c>
    </row>
    <row r="1294">
      <c r="A1294" s="83">
        <v>166.0</v>
      </c>
      <c r="B1294" s="83" t="s">
        <v>14425</v>
      </c>
      <c r="C1294" s="212" t="s">
        <v>2817</v>
      </c>
      <c r="D1294" s="83"/>
      <c r="E1294" s="141" t="s">
        <v>14427</v>
      </c>
      <c r="F1294" s="83"/>
      <c r="G1294" s="83">
        <v>1000000.0</v>
      </c>
    </row>
    <row r="1295">
      <c r="A1295" s="83">
        <v>167.0</v>
      </c>
      <c r="B1295" s="83" t="s">
        <v>14435</v>
      </c>
      <c r="C1295" s="212" t="s">
        <v>2827</v>
      </c>
      <c r="D1295" s="83"/>
      <c r="E1295" s="141" t="s">
        <v>14437</v>
      </c>
      <c r="F1295" s="83"/>
      <c r="G1295" s="83">
        <v>500000.0</v>
      </c>
    </row>
    <row r="1296" ht="30.0" customHeight="1">
      <c r="A1296" s="83">
        <v>168.0</v>
      </c>
      <c r="B1296" s="83" t="s">
        <v>14445</v>
      </c>
      <c r="C1296" s="212" t="s">
        <v>2827</v>
      </c>
      <c r="D1296" s="83"/>
      <c r="E1296" s="141" t="s">
        <v>14447</v>
      </c>
      <c r="F1296" s="83"/>
      <c r="G1296" s="83">
        <v>1000000.0</v>
      </c>
    </row>
    <row r="1297">
      <c r="A1297" s="83">
        <v>169.0</v>
      </c>
      <c r="B1297" s="83" t="s">
        <v>14452</v>
      </c>
      <c r="C1297" s="212" t="s">
        <v>2838</v>
      </c>
      <c r="D1297" s="83"/>
      <c r="E1297" s="141" t="s">
        <v>14455</v>
      </c>
      <c r="F1297" s="83"/>
      <c r="G1297" s="83">
        <v>1000000.0</v>
      </c>
    </row>
    <row r="1298">
      <c r="A1298" s="83">
        <v>170.0</v>
      </c>
      <c r="B1298" s="83" t="s">
        <v>14460</v>
      </c>
      <c r="C1298" s="212" t="s">
        <v>2838</v>
      </c>
      <c r="D1298" s="83"/>
      <c r="E1298" s="141" t="s">
        <v>14462</v>
      </c>
      <c r="F1298" s="83"/>
      <c r="G1298" s="83">
        <v>1000000.0</v>
      </c>
    </row>
    <row r="1299">
      <c r="A1299" s="83">
        <v>171.0</v>
      </c>
      <c r="B1299" s="83" t="s">
        <v>14471</v>
      </c>
      <c r="C1299" s="212" t="s">
        <v>2838</v>
      </c>
      <c r="D1299" s="83"/>
      <c r="E1299" s="141" t="s">
        <v>14475</v>
      </c>
      <c r="F1299" s="83"/>
      <c r="G1299" s="83">
        <v>2000000.0</v>
      </c>
    </row>
    <row r="1300">
      <c r="A1300" s="83">
        <v>172.0</v>
      </c>
      <c r="B1300" s="83" t="s">
        <v>14481</v>
      </c>
      <c r="C1300" s="212" t="s">
        <v>2838</v>
      </c>
      <c r="D1300" s="83"/>
      <c r="E1300" s="141" t="s">
        <v>14484</v>
      </c>
      <c r="F1300" s="83"/>
      <c r="G1300" s="83">
        <v>1000000.0</v>
      </c>
    </row>
    <row r="1301">
      <c r="A1301" s="83">
        <v>173.0</v>
      </c>
      <c r="B1301" s="83" t="s">
        <v>14489</v>
      </c>
      <c r="C1301" s="212" t="s">
        <v>2838</v>
      </c>
      <c r="D1301" s="83"/>
      <c r="E1301" s="141" t="s">
        <v>14492</v>
      </c>
      <c r="F1301" s="83"/>
      <c r="G1301" s="83">
        <v>1000000.0</v>
      </c>
    </row>
    <row r="1302" ht="30.0" customHeight="1">
      <c r="A1302" s="83">
        <v>174.0</v>
      </c>
      <c r="B1302" s="83" t="s">
        <v>14497</v>
      </c>
      <c r="C1302" s="212" t="s">
        <v>2838</v>
      </c>
      <c r="D1302" s="83"/>
      <c r="E1302" s="141" t="s">
        <v>14498</v>
      </c>
      <c r="F1302" s="83"/>
      <c r="G1302" s="83">
        <v>1000000.0</v>
      </c>
    </row>
    <row r="1303">
      <c r="A1303" s="83">
        <v>175.0</v>
      </c>
      <c r="B1303" s="83" t="s">
        <v>14501</v>
      </c>
      <c r="C1303" s="212" t="s">
        <v>2838</v>
      </c>
      <c r="D1303" s="83"/>
      <c r="E1303" s="141" t="s">
        <v>14502</v>
      </c>
      <c r="F1303" s="83"/>
      <c r="G1303" s="83">
        <v>2000000.0</v>
      </c>
    </row>
    <row r="1304" ht="30.0" customHeight="1">
      <c r="A1304" s="83">
        <v>176.0</v>
      </c>
      <c r="B1304" s="83" t="s">
        <v>14536</v>
      </c>
      <c r="C1304" s="212" t="s">
        <v>2838</v>
      </c>
      <c r="D1304" s="83"/>
      <c r="E1304" s="141" t="s">
        <v>14538</v>
      </c>
      <c r="F1304" s="83"/>
      <c r="G1304" s="83">
        <v>3500000.0</v>
      </c>
    </row>
    <row r="1305" ht="30.0" customHeight="1">
      <c r="A1305" s="83">
        <v>177.0</v>
      </c>
      <c r="B1305" s="83" t="s">
        <v>14552</v>
      </c>
      <c r="C1305" s="212" t="s">
        <v>8750</v>
      </c>
      <c r="D1305" s="83"/>
      <c r="E1305" s="141" t="s">
        <v>14555</v>
      </c>
      <c r="F1305" s="83"/>
      <c r="G1305" s="83">
        <v>3000000.0</v>
      </c>
    </row>
    <row r="1306">
      <c r="A1306" s="83">
        <v>178.0</v>
      </c>
      <c r="B1306" s="83" t="s">
        <v>14561</v>
      </c>
      <c r="C1306" s="212" t="s">
        <v>8750</v>
      </c>
      <c r="D1306" s="83"/>
      <c r="E1306" s="141" t="s">
        <v>14564</v>
      </c>
      <c r="F1306" s="83"/>
      <c r="G1306" s="83">
        <v>3000000.0</v>
      </c>
    </row>
    <row r="1307">
      <c r="A1307" s="83">
        <v>179.0</v>
      </c>
      <c r="B1307" s="83" t="s">
        <v>14575</v>
      </c>
      <c r="C1307" s="212" t="s">
        <v>8750</v>
      </c>
      <c r="D1307" s="83"/>
      <c r="E1307" s="141" t="s">
        <v>14577</v>
      </c>
      <c r="F1307" s="83"/>
      <c r="G1307" s="83">
        <v>2000000.0</v>
      </c>
    </row>
    <row r="1308">
      <c r="A1308" s="83">
        <v>180.0</v>
      </c>
      <c r="B1308" s="83" t="s">
        <v>14585</v>
      </c>
      <c r="C1308" s="212" t="s">
        <v>2843</v>
      </c>
      <c r="D1308" s="83"/>
      <c r="E1308" s="141" t="s">
        <v>14586</v>
      </c>
      <c r="F1308" s="83"/>
      <c r="G1308" s="83">
        <v>1000000.0</v>
      </c>
    </row>
    <row r="1309">
      <c r="A1309" s="83">
        <v>181.0</v>
      </c>
      <c r="B1309" s="83" t="s">
        <v>14592</v>
      </c>
      <c r="C1309" s="212" t="s">
        <v>2843</v>
      </c>
      <c r="D1309" s="83"/>
      <c r="E1309" s="141" t="s">
        <v>14593</v>
      </c>
      <c r="F1309" s="83"/>
      <c r="G1309" s="83">
        <v>1000000.0</v>
      </c>
    </row>
    <row r="1310">
      <c r="A1310" s="83">
        <v>182.0</v>
      </c>
      <c r="B1310" s="83" t="s">
        <v>14597</v>
      </c>
      <c r="C1310" s="212" t="s">
        <v>2848</v>
      </c>
      <c r="D1310" s="83"/>
      <c r="E1310" s="141" t="s">
        <v>14600</v>
      </c>
      <c r="F1310" s="83"/>
      <c r="G1310" s="83">
        <v>1.0E7</v>
      </c>
    </row>
    <row r="1311" ht="30.0" customHeight="1">
      <c r="A1311" s="83">
        <v>183.0</v>
      </c>
      <c r="B1311" s="83" t="s">
        <v>14607</v>
      </c>
      <c r="C1311" s="212" t="s">
        <v>2848</v>
      </c>
      <c r="D1311" s="83"/>
      <c r="E1311" s="141" t="s">
        <v>14608</v>
      </c>
      <c r="F1311" s="83"/>
      <c r="G1311" s="83">
        <v>1.0E7</v>
      </c>
    </row>
    <row r="1312" ht="15.75" customHeight="1">
      <c r="A1312" s="154">
        <v>184.0</v>
      </c>
      <c r="B1312" s="154" t="s">
        <v>14615</v>
      </c>
      <c r="C1312" s="247" t="s">
        <v>2848</v>
      </c>
      <c r="D1312" s="154"/>
      <c r="E1312" s="155" t="s">
        <v>14616</v>
      </c>
      <c r="F1312" s="154"/>
      <c r="G1312" s="154">
        <v>1.0E7</v>
      </c>
    </row>
    <row r="1313" ht="30.75" customHeight="1">
      <c r="A1313" s="83">
        <v>185.0</v>
      </c>
      <c r="B1313" s="83" t="s">
        <v>14619</v>
      </c>
      <c r="C1313" s="212" t="s">
        <v>2848</v>
      </c>
      <c r="D1313" s="83"/>
      <c r="E1313" s="141" t="s">
        <v>14623</v>
      </c>
      <c r="F1313" s="83"/>
      <c r="G1313" s="83">
        <v>1.0E7</v>
      </c>
    </row>
    <row r="1314" ht="30.0" customHeight="1">
      <c r="A1314" s="83">
        <v>186.0</v>
      </c>
      <c r="B1314" s="83" t="s">
        <v>14626</v>
      </c>
      <c r="C1314" s="212" t="s">
        <v>2848</v>
      </c>
      <c r="D1314" s="83"/>
      <c r="E1314" s="141" t="s">
        <v>14628</v>
      </c>
      <c r="F1314" s="83"/>
      <c r="G1314" s="83">
        <v>1.0E7</v>
      </c>
    </row>
    <row r="1315" ht="30.0" customHeight="1">
      <c r="A1315" s="83">
        <v>187.0</v>
      </c>
      <c r="B1315" s="83" t="s">
        <v>14635</v>
      </c>
      <c r="C1315" s="212" t="s">
        <v>2848</v>
      </c>
      <c r="D1315" s="83"/>
      <c r="E1315" s="141" t="s">
        <v>14637</v>
      </c>
      <c r="F1315" s="83"/>
      <c r="G1315" s="83">
        <v>1.0E7</v>
      </c>
    </row>
    <row r="1316" ht="45.0" customHeight="1">
      <c r="A1316" s="83">
        <v>188.0</v>
      </c>
      <c r="B1316" s="83" t="s">
        <v>14642</v>
      </c>
      <c r="C1316" s="212" t="s">
        <v>3524</v>
      </c>
      <c r="D1316" s="83"/>
      <c r="E1316" s="141" t="s">
        <v>14647</v>
      </c>
      <c r="F1316" s="83"/>
      <c r="G1316" s="83">
        <v>2500000.0</v>
      </c>
    </row>
    <row r="1317" ht="30.0" customHeight="1">
      <c r="A1317" s="83">
        <v>189.0</v>
      </c>
      <c r="B1317" s="83" t="s">
        <v>14651</v>
      </c>
      <c r="C1317" s="212" t="s">
        <v>2854</v>
      </c>
      <c r="D1317" s="83"/>
      <c r="E1317" s="141" t="s">
        <v>14656</v>
      </c>
      <c r="F1317" s="83"/>
      <c r="G1317" s="83">
        <v>1000000.0</v>
      </c>
    </row>
    <row r="1318" ht="30.0" customHeight="1">
      <c r="A1318" s="83">
        <v>190.0</v>
      </c>
      <c r="B1318" s="83" t="s">
        <v>14660</v>
      </c>
      <c r="C1318" s="212" t="s">
        <v>2854</v>
      </c>
      <c r="D1318" s="83"/>
      <c r="E1318" s="141" t="s">
        <v>14662</v>
      </c>
      <c r="F1318" s="83"/>
      <c r="G1318" s="83">
        <v>1000000.0</v>
      </c>
    </row>
    <row r="1319" ht="30.0" customHeight="1">
      <c r="A1319" s="83">
        <v>191.0</v>
      </c>
      <c r="B1319" s="83" t="s">
        <v>14668</v>
      </c>
      <c r="C1319" s="212" t="s">
        <v>13672</v>
      </c>
      <c r="D1319" s="83"/>
      <c r="E1319" s="141" t="s">
        <v>14669</v>
      </c>
      <c r="F1319" s="83"/>
      <c r="G1319" s="83">
        <v>3000000.0</v>
      </c>
    </row>
    <row r="1320" ht="30.0" customHeight="1">
      <c r="A1320" s="83">
        <v>192.0</v>
      </c>
      <c r="B1320" s="83" t="s">
        <v>14674</v>
      </c>
      <c r="C1320" s="212" t="s">
        <v>8796</v>
      </c>
      <c r="D1320" s="83"/>
      <c r="E1320" s="141" t="s">
        <v>14677</v>
      </c>
      <c r="F1320" s="83"/>
      <c r="G1320" s="83">
        <v>1000000.0</v>
      </c>
    </row>
    <row r="1321" ht="30.0" customHeight="1">
      <c r="A1321" s="83">
        <v>193.0</v>
      </c>
      <c r="B1321" s="83" t="s">
        <v>14684</v>
      </c>
      <c r="C1321" s="212" t="s">
        <v>8796</v>
      </c>
      <c r="D1321" s="83"/>
      <c r="E1321" s="141" t="s">
        <v>14685</v>
      </c>
      <c r="F1321" s="83"/>
      <c r="G1321" s="83">
        <v>1000000.0</v>
      </c>
    </row>
    <row r="1322">
      <c r="A1322" s="83">
        <v>194.0</v>
      </c>
      <c r="B1322" s="83" t="s">
        <v>14690</v>
      </c>
      <c r="C1322" s="212" t="s">
        <v>8796</v>
      </c>
      <c r="D1322" s="83"/>
      <c r="E1322" s="141" t="s">
        <v>14694</v>
      </c>
      <c r="F1322" s="83"/>
      <c r="G1322" s="83">
        <v>1000000.0</v>
      </c>
    </row>
    <row r="1323">
      <c r="A1323" s="83">
        <v>195.0</v>
      </c>
      <c r="B1323" s="83" t="s">
        <v>14698</v>
      </c>
      <c r="C1323" s="212" t="s">
        <v>8796</v>
      </c>
      <c r="D1323" s="83"/>
      <c r="E1323" s="141" t="s">
        <v>14699</v>
      </c>
      <c r="F1323" s="83"/>
      <c r="G1323" s="83">
        <v>1000000.0</v>
      </c>
    </row>
    <row r="1324" ht="30.0" customHeight="1">
      <c r="A1324" s="83">
        <v>196.0</v>
      </c>
      <c r="B1324" s="83" t="s">
        <v>14708</v>
      </c>
      <c r="C1324" s="212" t="s">
        <v>2857</v>
      </c>
      <c r="D1324" s="83"/>
      <c r="E1324" s="141" t="s">
        <v>14709</v>
      </c>
      <c r="F1324" s="83"/>
      <c r="G1324" s="83">
        <v>1000000.0</v>
      </c>
    </row>
    <row r="1325">
      <c r="A1325" s="83">
        <v>197.0</v>
      </c>
      <c r="B1325" s="83" t="s">
        <v>14714</v>
      </c>
      <c r="C1325" s="212" t="s">
        <v>2864</v>
      </c>
      <c r="D1325" s="83"/>
      <c r="E1325" s="141" t="s">
        <v>14718</v>
      </c>
      <c r="F1325" s="83"/>
      <c r="G1325" s="83">
        <v>5000000.0</v>
      </c>
    </row>
    <row r="1326">
      <c r="A1326" s="83">
        <v>198.0</v>
      </c>
      <c r="B1326" s="83" t="s">
        <v>14722</v>
      </c>
      <c r="C1326" s="212" t="s">
        <v>2864</v>
      </c>
      <c r="D1326" s="83"/>
      <c r="E1326" s="141" t="s">
        <v>14724</v>
      </c>
      <c r="F1326" s="83"/>
      <c r="G1326" s="83">
        <v>2500000.0</v>
      </c>
    </row>
    <row r="1327">
      <c r="A1327" s="83">
        <v>199.0</v>
      </c>
      <c r="B1327" s="83" t="s">
        <v>14734</v>
      </c>
      <c r="C1327" s="212" t="s">
        <v>2864</v>
      </c>
      <c r="D1327" s="83"/>
      <c r="E1327" s="141" t="s">
        <v>14735</v>
      </c>
      <c r="F1327" s="83"/>
      <c r="G1327" s="83">
        <v>2500000.0</v>
      </c>
    </row>
    <row r="1328">
      <c r="A1328" s="83">
        <v>200.0</v>
      </c>
      <c r="B1328" s="83" t="s">
        <v>14742</v>
      </c>
      <c r="C1328" s="212" t="s">
        <v>2864</v>
      </c>
      <c r="D1328" s="83"/>
      <c r="E1328" s="141" t="s">
        <v>14745</v>
      </c>
      <c r="F1328" s="83"/>
      <c r="G1328" s="83">
        <v>2500000.0</v>
      </c>
    </row>
    <row r="1329">
      <c r="A1329" s="83">
        <v>201.0</v>
      </c>
      <c r="B1329" s="83" t="s">
        <v>14749</v>
      </c>
      <c r="C1329" s="212" t="s">
        <v>2864</v>
      </c>
      <c r="D1329" s="83"/>
      <c r="E1329" s="141" t="s">
        <v>14753</v>
      </c>
      <c r="F1329" s="83"/>
      <c r="G1329" s="83">
        <v>2500000.0</v>
      </c>
    </row>
    <row r="1330">
      <c r="A1330" s="83">
        <v>202.0</v>
      </c>
      <c r="B1330" s="83" t="s">
        <v>14757</v>
      </c>
      <c r="C1330" s="212" t="s">
        <v>2864</v>
      </c>
      <c r="D1330" s="83"/>
      <c r="E1330" s="141" t="s">
        <v>14758</v>
      </c>
      <c r="F1330" s="83"/>
      <c r="G1330" s="83">
        <v>2500000.0</v>
      </c>
    </row>
    <row r="1331">
      <c r="A1331" s="83">
        <v>203.0</v>
      </c>
      <c r="B1331" s="83" t="s">
        <v>14763</v>
      </c>
      <c r="C1331" s="212" t="s">
        <v>2864</v>
      </c>
      <c r="D1331" s="83"/>
      <c r="E1331" s="141" t="s">
        <v>14768</v>
      </c>
      <c r="F1331" s="83"/>
      <c r="G1331" s="83">
        <v>5000000.0</v>
      </c>
    </row>
    <row r="1332">
      <c r="A1332" s="83">
        <v>204.0</v>
      </c>
      <c r="B1332" s="83" t="s">
        <v>14776</v>
      </c>
      <c r="C1332" s="212" t="s">
        <v>2864</v>
      </c>
      <c r="D1332" s="83"/>
      <c r="E1332" s="141" t="s">
        <v>14779</v>
      </c>
      <c r="F1332" s="83"/>
      <c r="G1332" s="83">
        <v>5000000.0</v>
      </c>
    </row>
    <row r="1333">
      <c r="A1333" s="83">
        <v>205.0</v>
      </c>
      <c r="B1333" s="83" t="s">
        <v>14784</v>
      </c>
      <c r="C1333" s="212" t="s">
        <v>2864</v>
      </c>
      <c r="D1333" s="83"/>
      <c r="E1333" s="141" t="s">
        <v>14787</v>
      </c>
      <c r="F1333" s="83"/>
      <c r="G1333" s="83">
        <v>2500000.0</v>
      </c>
    </row>
    <row r="1334">
      <c r="A1334" s="83">
        <v>206.0</v>
      </c>
      <c r="B1334" s="83" t="s">
        <v>14794</v>
      </c>
      <c r="C1334" s="212" t="s">
        <v>2864</v>
      </c>
      <c r="D1334" s="83"/>
      <c r="E1334" s="141" t="s">
        <v>14795</v>
      </c>
      <c r="F1334" s="83"/>
      <c r="G1334" s="83">
        <v>2500000.0</v>
      </c>
    </row>
    <row r="1335">
      <c r="A1335" s="83">
        <v>207.0</v>
      </c>
      <c r="B1335" s="83" t="s">
        <v>14801</v>
      </c>
      <c r="C1335" s="212" t="s">
        <v>2867</v>
      </c>
      <c r="D1335" s="83"/>
      <c r="E1335" s="141" t="s">
        <v>14804</v>
      </c>
      <c r="F1335" s="83"/>
      <c r="G1335" s="83">
        <v>1000000.0</v>
      </c>
    </row>
    <row r="1336">
      <c r="A1336" s="83">
        <v>208.0</v>
      </c>
      <c r="B1336" s="83" t="s">
        <v>14810</v>
      </c>
      <c r="C1336" s="212" t="s">
        <v>2867</v>
      </c>
      <c r="D1336" s="83"/>
      <c r="E1336" s="141" t="s">
        <v>14812</v>
      </c>
      <c r="F1336" s="83"/>
      <c r="G1336" s="83">
        <v>1000000.0</v>
      </c>
    </row>
    <row r="1337">
      <c r="A1337" s="83">
        <v>209.0</v>
      </c>
      <c r="B1337" s="83" t="s">
        <v>14819</v>
      </c>
      <c r="C1337" s="212" t="s">
        <v>2870</v>
      </c>
      <c r="D1337" s="83"/>
      <c r="E1337" s="141" t="s">
        <v>14830</v>
      </c>
      <c r="F1337" s="83"/>
      <c r="G1337" s="83">
        <v>500000.0</v>
      </c>
    </row>
    <row r="1338">
      <c r="A1338" s="83">
        <v>210.0</v>
      </c>
      <c r="B1338" s="83" t="s">
        <v>14837</v>
      </c>
      <c r="C1338" s="212" t="s">
        <v>2870</v>
      </c>
      <c r="D1338" s="83"/>
      <c r="E1338" s="141" t="s">
        <v>14839</v>
      </c>
      <c r="F1338" s="83"/>
      <c r="G1338" s="83">
        <v>500000.0</v>
      </c>
    </row>
    <row r="1339">
      <c r="A1339" s="83">
        <v>211.0</v>
      </c>
      <c r="B1339" s="83" t="s">
        <v>14843</v>
      </c>
      <c r="C1339" s="212" t="s">
        <v>6393</v>
      </c>
      <c r="D1339" s="83"/>
      <c r="E1339" s="141" t="s">
        <v>14845</v>
      </c>
      <c r="F1339" s="83"/>
      <c r="G1339" s="83">
        <v>2000000.0</v>
      </c>
    </row>
    <row r="1340">
      <c r="A1340" s="83">
        <v>212.0</v>
      </c>
      <c r="B1340" s="83" t="s">
        <v>14848</v>
      </c>
      <c r="C1340" s="212" t="s">
        <v>6393</v>
      </c>
      <c r="D1340" s="83"/>
      <c r="E1340" s="141" t="s">
        <v>14850</v>
      </c>
      <c r="F1340" s="83"/>
      <c r="G1340" s="83">
        <v>1000000.0</v>
      </c>
    </row>
    <row r="1341">
      <c r="A1341" s="83">
        <v>213.0</v>
      </c>
      <c r="B1341" s="83" t="s">
        <v>14852</v>
      </c>
      <c r="C1341" s="212" t="s">
        <v>6393</v>
      </c>
      <c r="D1341" s="83"/>
      <c r="E1341" s="141" t="s">
        <v>14853</v>
      </c>
      <c r="F1341" s="83"/>
      <c r="G1341" s="83">
        <v>2000000.0</v>
      </c>
    </row>
    <row r="1342">
      <c r="A1342" s="83">
        <v>214.0</v>
      </c>
      <c r="B1342" s="83" t="s">
        <v>14858</v>
      </c>
      <c r="C1342" s="212" t="s">
        <v>6393</v>
      </c>
      <c r="D1342" s="83"/>
      <c r="E1342" s="141" t="s">
        <v>14859</v>
      </c>
      <c r="F1342" s="83"/>
      <c r="G1342" s="83">
        <v>1000000.0</v>
      </c>
    </row>
    <row r="1343">
      <c r="A1343" s="83">
        <v>215.0</v>
      </c>
      <c r="B1343" s="83" t="s">
        <v>14862</v>
      </c>
      <c r="C1343" s="212" t="s">
        <v>6393</v>
      </c>
      <c r="D1343" s="83"/>
      <c r="E1343" s="141" t="s">
        <v>14863</v>
      </c>
      <c r="F1343" s="83"/>
      <c r="G1343" s="83">
        <v>1000000.0</v>
      </c>
    </row>
    <row r="1344">
      <c r="A1344" s="83">
        <v>216.0</v>
      </c>
      <c r="B1344" s="83" t="s">
        <v>14870</v>
      </c>
      <c r="C1344" s="212" t="s">
        <v>9021</v>
      </c>
      <c r="D1344" s="83"/>
      <c r="E1344" s="141" t="s">
        <v>14871</v>
      </c>
      <c r="F1344" s="83"/>
      <c r="G1344" s="83">
        <v>1500000.0</v>
      </c>
    </row>
    <row r="1345">
      <c r="A1345" s="83">
        <v>217.0</v>
      </c>
      <c r="B1345" s="83" t="s">
        <v>14876</v>
      </c>
      <c r="C1345" s="212" t="s">
        <v>9021</v>
      </c>
      <c r="D1345" s="83"/>
      <c r="E1345" s="141" t="s">
        <v>14879</v>
      </c>
      <c r="F1345" s="83"/>
      <c r="G1345" s="83">
        <v>1000000.0</v>
      </c>
    </row>
    <row r="1346">
      <c r="A1346" s="83">
        <v>218.0</v>
      </c>
      <c r="B1346" s="83" t="s">
        <v>14882</v>
      </c>
      <c r="C1346" s="212" t="s">
        <v>2883</v>
      </c>
      <c r="D1346" s="83"/>
      <c r="E1346" s="141" t="s">
        <v>14885</v>
      </c>
      <c r="F1346" s="83"/>
      <c r="G1346" s="83">
        <v>1000000.0</v>
      </c>
    </row>
    <row r="1347">
      <c r="A1347" s="83">
        <v>219.0</v>
      </c>
      <c r="B1347" s="83" t="s">
        <v>14890</v>
      </c>
      <c r="C1347" s="212" t="s">
        <v>2883</v>
      </c>
      <c r="D1347" s="83"/>
      <c r="E1347" s="141" t="s">
        <v>14892</v>
      </c>
      <c r="F1347" s="83"/>
      <c r="G1347" s="83">
        <v>2000000.0</v>
      </c>
    </row>
    <row r="1348">
      <c r="A1348" s="83">
        <v>220.0</v>
      </c>
      <c r="B1348" s="83" t="s">
        <v>14895</v>
      </c>
      <c r="C1348" s="212" t="s">
        <v>2883</v>
      </c>
      <c r="D1348" s="83"/>
      <c r="E1348" s="141" t="s">
        <v>14898</v>
      </c>
      <c r="F1348" s="83"/>
      <c r="G1348" s="83">
        <v>1000000.0</v>
      </c>
    </row>
    <row r="1349">
      <c r="A1349" s="83">
        <v>221.0</v>
      </c>
      <c r="B1349" s="83" t="s">
        <v>14906</v>
      </c>
      <c r="C1349" s="212" t="s">
        <v>2883</v>
      </c>
      <c r="D1349" s="83"/>
      <c r="E1349" s="141" t="s">
        <v>14908</v>
      </c>
      <c r="F1349" s="83"/>
      <c r="G1349" s="83">
        <v>1000000.0</v>
      </c>
    </row>
    <row r="1350">
      <c r="A1350" s="83">
        <v>222.0</v>
      </c>
      <c r="B1350" s="83" t="s">
        <v>14914</v>
      </c>
      <c r="C1350" s="212" t="s">
        <v>2883</v>
      </c>
      <c r="D1350" s="83"/>
      <c r="E1350" s="141" t="s">
        <v>14916</v>
      </c>
      <c r="F1350" s="83"/>
      <c r="G1350" s="83">
        <v>1000000.0</v>
      </c>
    </row>
    <row r="1351" ht="30.0" customHeight="1">
      <c r="A1351" s="83">
        <v>223.0</v>
      </c>
      <c r="B1351" s="83" t="s">
        <v>14922</v>
      </c>
      <c r="C1351" s="212" t="s">
        <v>2886</v>
      </c>
      <c r="D1351" s="83"/>
      <c r="E1351" s="141" t="s">
        <v>14924</v>
      </c>
      <c r="F1351" s="83"/>
      <c r="G1351" s="83">
        <v>1000000.0</v>
      </c>
    </row>
    <row r="1352" ht="30.0" customHeight="1">
      <c r="A1352" s="83">
        <v>224.0</v>
      </c>
      <c r="B1352" s="83" t="s">
        <v>14930</v>
      </c>
      <c r="C1352" s="212" t="s">
        <v>2886</v>
      </c>
      <c r="D1352" s="83"/>
      <c r="E1352" s="141" t="s">
        <v>14931</v>
      </c>
      <c r="F1352" s="83"/>
      <c r="G1352" s="83">
        <v>1000000.0</v>
      </c>
    </row>
    <row r="1353">
      <c r="A1353" s="83">
        <v>225.0</v>
      </c>
      <c r="B1353" s="83" t="s">
        <v>14936</v>
      </c>
      <c r="C1353" s="212" t="s">
        <v>9129</v>
      </c>
      <c r="D1353" s="83"/>
      <c r="E1353" s="141" t="s">
        <v>14937</v>
      </c>
      <c r="F1353" s="83"/>
      <c r="G1353" s="83">
        <v>1000000.0</v>
      </c>
    </row>
    <row r="1354">
      <c r="A1354" s="83">
        <v>226.0</v>
      </c>
      <c r="B1354" s="83" t="s">
        <v>14940</v>
      </c>
      <c r="C1354" s="212" t="s">
        <v>9129</v>
      </c>
      <c r="D1354" s="83"/>
      <c r="E1354" s="141" t="s">
        <v>14942</v>
      </c>
      <c r="F1354" s="83"/>
      <c r="G1354" s="83">
        <v>1500000.0</v>
      </c>
    </row>
    <row r="1355">
      <c r="A1355" s="83">
        <v>227.0</v>
      </c>
      <c r="B1355" s="83" t="s">
        <v>14946</v>
      </c>
      <c r="C1355" s="212" t="s">
        <v>9129</v>
      </c>
      <c r="D1355" s="83"/>
      <c r="E1355" s="141" t="s">
        <v>14947</v>
      </c>
      <c r="F1355" s="83"/>
      <c r="G1355" s="83">
        <v>1000000.0</v>
      </c>
    </row>
    <row r="1356">
      <c r="A1356" s="83">
        <v>228.0</v>
      </c>
      <c r="B1356" s="83" t="s">
        <v>14955</v>
      </c>
      <c r="C1356" s="212" t="s">
        <v>9129</v>
      </c>
      <c r="D1356" s="83"/>
      <c r="E1356" s="141" t="s">
        <v>14957</v>
      </c>
      <c r="F1356" s="83"/>
      <c r="G1356" s="83">
        <v>1000000.0</v>
      </c>
    </row>
    <row r="1357">
      <c r="A1357" s="83">
        <v>229.0</v>
      </c>
      <c r="B1357" s="83" t="s">
        <v>14960</v>
      </c>
      <c r="C1357" s="212" t="s">
        <v>9129</v>
      </c>
      <c r="D1357" s="83"/>
      <c r="E1357" s="141" t="s">
        <v>14965</v>
      </c>
      <c r="F1357" s="83"/>
      <c r="G1357" s="83">
        <v>1000000.0</v>
      </c>
    </row>
    <row r="1358">
      <c r="A1358" s="83">
        <v>230.0</v>
      </c>
      <c r="B1358" s="83" t="s">
        <v>14966</v>
      </c>
      <c r="C1358" s="212" t="s">
        <v>9129</v>
      </c>
      <c r="D1358" s="83"/>
      <c r="E1358" s="141" t="s">
        <v>14969</v>
      </c>
      <c r="F1358" s="83"/>
      <c r="G1358" s="83">
        <v>1000000.0</v>
      </c>
    </row>
    <row r="1359">
      <c r="A1359" s="83">
        <v>231.0</v>
      </c>
      <c r="B1359" s="83" t="s">
        <v>14973</v>
      </c>
      <c r="C1359" s="212" t="s">
        <v>9129</v>
      </c>
      <c r="D1359" s="83"/>
      <c r="E1359" s="141" t="s">
        <v>14975</v>
      </c>
      <c r="F1359" s="83"/>
      <c r="G1359" s="83">
        <v>1500000.0</v>
      </c>
    </row>
    <row r="1360" ht="15.75" customHeight="1">
      <c r="A1360" s="154">
        <v>232.0</v>
      </c>
      <c r="B1360" s="154" t="s">
        <v>14978</v>
      </c>
      <c r="C1360" s="247" t="s">
        <v>2893</v>
      </c>
      <c r="D1360" s="154"/>
      <c r="E1360" s="155" t="s">
        <v>14980</v>
      </c>
      <c r="F1360" s="154"/>
      <c r="G1360" s="154">
        <v>1000000.0</v>
      </c>
    </row>
    <row r="1361" ht="30.75" customHeight="1">
      <c r="A1361" s="83">
        <v>233.0</v>
      </c>
      <c r="B1361" s="83" t="s">
        <v>14982</v>
      </c>
      <c r="C1361" s="212" t="s">
        <v>2896</v>
      </c>
      <c r="D1361" s="83"/>
      <c r="E1361" s="141" t="s">
        <v>14985</v>
      </c>
      <c r="F1361" s="83"/>
      <c r="G1361" s="83">
        <v>7500000.0</v>
      </c>
    </row>
    <row r="1362" ht="30.0" customHeight="1">
      <c r="A1362" s="83">
        <v>234.0</v>
      </c>
      <c r="B1362" s="83" t="s">
        <v>14989</v>
      </c>
      <c r="C1362" s="212" t="s">
        <v>2896</v>
      </c>
      <c r="D1362" s="83"/>
      <c r="E1362" s="141" t="s">
        <v>14993</v>
      </c>
      <c r="F1362" s="83"/>
      <c r="G1362" s="83">
        <v>7500000.0</v>
      </c>
    </row>
    <row r="1363" ht="30.0" customHeight="1">
      <c r="A1363" s="83">
        <v>235.0</v>
      </c>
      <c r="B1363" s="83" t="s">
        <v>14996</v>
      </c>
      <c r="C1363" s="212" t="s">
        <v>2896</v>
      </c>
      <c r="D1363" s="83"/>
      <c r="E1363" s="141" t="s">
        <v>15001</v>
      </c>
      <c r="F1363" s="83"/>
      <c r="G1363" s="83">
        <v>7500000.0</v>
      </c>
    </row>
    <row r="1364">
      <c r="A1364" s="83">
        <v>236.0</v>
      </c>
      <c r="B1364" s="83" t="s">
        <v>15004</v>
      </c>
      <c r="C1364" s="212" t="s">
        <v>2896</v>
      </c>
      <c r="D1364" s="83"/>
      <c r="E1364" s="141" t="s">
        <v>15007</v>
      </c>
      <c r="F1364" s="83"/>
      <c r="G1364" s="83">
        <v>5000000.0</v>
      </c>
    </row>
    <row r="1365" ht="30.0" customHeight="1">
      <c r="A1365" s="83">
        <v>237.0</v>
      </c>
      <c r="B1365" s="83" t="s">
        <v>15011</v>
      </c>
      <c r="C1365" s="212" t="s">
        <v>2909</v>
      </c>
      <c r="D1365" s="83"/>
      <c r="E1365" s="141" t="s">
        <v>15013</v>
      </c>
      <c r="F1365" s="83"/>
      <c r="G1365" s="83">
        <v>5000000.0</v>
      </c>
    </row>
    <row r="1366" ht="30.0" customHeight="1">
      <c r="A1366" s="83">
        <v>238.0</v>
      </c>
      <c r="B1366" s="83" t="s">
        <v>15016</v>
      </c>
      <c r="C1366" s="212" t="s">
        <v>2909</v>
      </c>
      <c r="D1366" s="83"/>
      <c r="E1366" s="141" t="s">
        <v>15019</v>
      </c>
      <c r="F1366" s="83"/>
      <c r="G1366" s="83">
        <v>5000000.0</v>
      </c>
    </row>
    <row r="1367" ht="45.0" customHeight="1">
      <c r="A1367" s="83">
        <v>239.0</v>
      </c>
      <c r="B1367" s="83" t="s">
        <v>15020</v>
      </c>
      <c r="C1367" s="212" t="s">
        <v>2909</v>
      </c>
      <c r="D1367" s="83"/>
      <c r="E1367" s="141" t="s">
        <v>15023</v>
      </c>
      <c r="F1367" s="83"/>
      <c r="G1367" s="83">
        <v>1.0E7</v>
      </c>
    </row>
    <row r="1368" ht="30.0" customHeight="1">
      <c r="A1368" s="83">
        <v>240.0</v>
      </c>
      <c r="B1368" s="83" t="s">
        <v>15025</v>
      </c>
      <c r="C1368" s="212" t="s">
        <v>2909</v>
      </c>
      <c r="D1368" s="83"/>
      <c r="E1368" s="141" t="s">
        <v>15029</v>
      </c>
      <c r="F1368" s="83"/>
      <c r="G1368" s="83">
        <v>3500000.0</v>
      </c>
    </row>
    <row r="1369">
      <c r="A1369" s="83">
        <v>241.0</v>
      </c>
      <c r="B1369" s="83" t="s">
        <v>15031</v>
      </c>
      <c r="C1369" s="212" t="s">
        <v>2909</v>
      </c>
      <c r="D1369" s="83"/>
      <c r="E1369" s="141" t="s">
        <v>15034</v>
      </c>
      <c r="F1369" s="83"/>
      <c r="G1369" s="83">
        <v>5000000.0</v>
      </c>
    </row>
    <row r="1370">
      <c r="A1370" s="83">
        <v>242.0</v>
      </c>
      <c r="B1370" s="83" t="s">
        <v>15039</v>
      </c>
      <c r="C1370" s="212" t="s">
        <v>2909</v>
      </c>
      <c r="D1370" s="83"/>
      <c r="E1370" s="141" t="s">
        <v>15042</v>
      </c>
      <c r="F1370" s="83"/>
      <c r="G1370" s="83">
        <v>2500000.0</v>
      </c>
    </row>
    <row r="1371">
      <c r="A1371" s="83">
        <v>243.0</v>
      </c>
      <c r="B1371" s="83" t="s">
        <v>15045</v>
      </c>
      <c r="C1371" s="212" t="s">
        <v>2909</v>
      </c>
      <c r="D1371" s="83"/>
      <c r="E1371" s="141" t="s">
        <v>15048</v>
      </c>
      <c r="F1371" s="83"/>
      <c r="G1371" s="83">
        <v>2500000.0</v>
      </c>
    </row>
    <row r="1372" ht="30.0" customHeight="1">
      <c r="A1372" s="83">
        <v>244.0</v>
      </c>
      <c r="B1372" s="83" t="s">
        <v>15050</v>
      </c>
      <c r="C1372" s="212" t="s">
        <v>2909</v>
      </c>
      <c r="D1372" s="83"/>
      <c r="E1372" s="141" t="s">
        <v>15051</v>
      </c>
      <c r="F1372" s="83"/>
      <c r="G1372" s="83">
        <v>1.0E7</v>
      </c>
    </row>
    <row r="1373" ht="30.0" customHeight="1">
      <c r="A1373" s="83">
        <v>245.0</v>
      </c>
      <c r="B1373" s="83" t="s">
        <v>15053</v>
      </c>
      <c r="C1373" s="212" t="s">
        <v>2909</v>
      </c>
      <c r="D1373" s="83"/>
      <c r="E1373" s="141" t="s">
        <v>15055</v>
      </c>
      <c r="F1373" s="83"/>
      <c r="G1373" s="83">
        <v>5000000.0</v>
      </c>
    </row>
    <row r="1374" ht="30.0" customHeight="1">
      <c r="A1374" s="83">
        <v>246.0</v>
      </c>
      <c r="B1374" s="83" t="s">
        <v>15058</v>
      </c>
      <c r="C1374" s="212" t="s">
        <v>2909</v>
      </c>
      <c r="D1374" s="83"/>
      <c r="E1374" s="141" t="s">
        <v>15060</v>
      </c>
      <c r="F1374" s="83"/>
      <c r="G1374" s="83">
        <v>5000000.0</v>
      </c>
    </row>
    <row r="1375" ht="30.0" customHeight="1">
      <c r="A1375" s="83">
        <v>247.0</v>
      </c>
      <c r="B1375" s="83" t="s">
        <v>15062</v>
      </c>
      <c r="C1375" s="212" t="s">
        <v>2909</v>
      </c>
      <c r="D1375" s="83"/>
      <c r="E1375" s="141" t="s">
        <v>15064</v>
      </c>
      <c r="F1375" s="83"/>
      <c r="G1375" s="83">
        <v>5000000.0</v>
      </c>
    </row>
    <row r="1376">
      <c r="A1376" s="83">
        <v>248.0</v>
      </c>
      <c r="B1376" s="83" t="s">
        <v>15066</v>
      </c>
      <c r="C1376" s="212" t="s">
        <v>3554</v>
      </c>
      <c r="D1376" s="83"/>
      <c r="E1376" s="141" t="s">
        <v>15068</v>
      </c>
      <c r="F1376" s="83"/>
      <c r="G1376" s="83">
        <v>1.2E7</v>
      </c>
    </row>
    <row r="1377">
      <c r="A1377" s="83">
        <v>249.0</v>
      </c>
      <c r="B1377" s="83" t="s">
        <v>15069</v>
      </c>
      <c r="C1377" s="212" t="s">
        <v>3554</v>
      </c>
      <c r="D1377" s="83"/>
      <c r="E1377" s="141" t="s">
        <v>15071</v>
      </c>
      <c r="F1377" s="83"/>
      <c r="G1377" s="83">
        <v>4000000.0</v>
      </c>
    </row>
    <row r="1378">
      <c r="A1378" s="83">
        <v>250.0</v>
      </c>
      <c r="B1378" s="83" t="s">
        <v>15073</v>
      </c>
      <c r="C1378" s="212" t="s">
        <v>3554</v>
      </c>
      <c r="D1378" s="83"/>
      <c r="E1378" s="141" t="s">
        <v>15074</v>
      </c>
      <c r="F1378" s="83"/>
      <c r="G1378" s="83">
        <v>5000000.0</v>
      </c>
    </row>
    <row r="1379">
      <c r="A1379" s="83">
        <v>251.0</v>
      </c>
      <c r="B1379" s="83" t="s">
        <v>15077</v>
      </c>
      <c r="C1379" s="212" t="s">
        <v>3554</v>
      </c>
      <c r="D1379" s="83"/>
      <c r="E1379" s="141" t="s">
        <v>15079</v>
      </c>
      <c r="F1379" s="83"/>
      <c r="G1379" s="83">
        <v>6000000.0</v>
      </c>
    </row>
    <row r="1380">
      <c r="A1380" s="83">
        <v>252.0</v>
      </c>
      <c r="B1380" s="83" t="s">
        <v>15081</v>
      </c>
      <c r="C1380" s="212" t="s">
        <v>3554</v>
      </c>
      <c r="D1380" s="83"/>
      <c r="E1380" s="141" t="s">
        <v>15083</v>
      </c>
      <c r="F1380" s="83"/>
      <c r="G1380" s="83">
        <v>3000000.0</v>
      </c>
    </row>
    <row r="1381">
      <c r="A1381" s="83">
        <v>253.0</v>
      </c>
      <c r="B1381" s="83" t="s">
        <v>15084</v>
      </c>
      <c r="C1381" s="212" t="s">
        <v>3554</v>
      </c>
      <c r="D1381" s="83"/>
      <c r="E1381" s="141" t="s">
        <v>15086</v>
      </c>
      <c r="F1381" s="83"/>
      <c r="G1381" s="83">
        <v>5000000.0</v>
      </c>
    </row>
    <row r="1382">
      <c r="A1382" s="83">
        <v>254.0</v>
      </c>
      <c r="B1382" s="83" t="s">
        <v>15088</v>
      </c>
      <c r="C1382" s="212" t="s">
        <v>3554</v>
      </c>
      <c r="D1382" s="83"/>
      <c r="E1382" s="141" t="s">
        <v>15089</v>
      </c>
      <c r="F1382" s="83"/>
      <c r="G1382" s="83">
        <v>5000000.0</v>
      </c>
    </row>
    <row r="1383">
      <c r="A1383" s="83">
        <v>255.0</v>
      </c>
      <c r="B1383" s="83" t="s">
        <v>15090</v>
      </c>
      <c r="C1383" s="212" t="s">
        <v>3554</v>
      </c>
      <c r="D1383" s="83"/>
      <c r="E1383" s="141" t="s">
        <v>15092</v>
      </c>
      <c r="F1383" s="83"/>
      <c r="G1383" s="83">
        <v>3000000.0</v>
      </c>
    </row>
    <row r="1384">
      <c r="A1384" s="83">
        <v>256.0</v>
      </c>
      <c r="B1384" s="83" t="s">
        <v>15093</v>
      </c>
      <c r="C1384" s="212" t="s">
        <v>3554</v>
      </c>
      <c r="D1384" s="83"/>
      <c r="E1384" s="141" t="s">
        <v>15095</v>
      </c>
      <c r="F1384" s="83"/>
      <c r="G1384" s="83">
        <v>1.9E7</v>
      </c>
    </row>
    <row r="1385" ht="30.0" customHeight="1">
      <c r="A1385" s="83">
        <v>257.0</v>
      </c>
      <c r="B1385" s="83" t="s">
        <v>15097</v>
      </c>
      <c r="C1385" s="212" t="s">
        <v>2933</v>
      </c>
      <c r="D1385" s="83"/>
      <c r="E1385" s="141" t="s">
        <v>15099</v>
      </c>
      <c r="F1385" s="83"/>
      <c r="G1385" s="83">
        <v>6000000.0</v>
      </c>
    </row>
    <row r="1386" ht="30.0" customHeight="1">
      <c r="A1386" s="83">
        <v>258.0</v>
      </c>
      <c r="B1386" s="83" t="s">
        <v>15102</v>
      </c>
      <c r="C1386" s="212" t="s">
        <v>2933</v>
      </c>
      <c r="D1386" s="83"/>
      <c r="E1386" s="141" t="s">
        <v>15109</v>
      </c>
      <c r="F1386" s="83"/>
      <c r="G1386" s="83">
        <v>4000000.0</v>
      </c>
    </row>
    <row r="1387" ht="30.0" customHeight="1">
      <c r="A1387" s="83">
        <v>259.0</v>
      </c>
      <c r="B1387" s="83" t="s">
        <v>15111</v>
      </c>
      <c r="C1387" s="212" t="s">
        <v>2933</v>
      </c>
      <c r="D1387" s="83"/>
      <c r="E1387" s="141" t="s">
        <v>15114</v>
      </c>
      <c r="F1387" s="83"/>
      <c r="G1387" s="83">
        <v>5000000.0</v>
      </c>
    </row>
    <row r="1388" ht="30.0" customHeight="1">
      <c r="A1388" s="83">
        <v>260.0</v>
      </c>
      <c r="B1388" s="83" t="s">
        <v>15117</v>
      </c>
      <c r="C1388" s="212" t="s">
        <v>2933</v>
      </c>
      <c r="D1388" s="83"/>
      <c r="E1388" s="141" t="s">
        <v>15118</v>
      </c>
      <c r="F1388" s="83"/>
      <c r="G1388" s="83">
        <v>6000000.0</v>
      </c>
    </row>
    <row r="1389">
      <c r="A1389" s="83">
        <v>261.0</v>
      </c>
      <c r="B1389" s="83" t="s">
        <v>15121</v>
      </c>
      <c r="C1389" s="212" t="s">
        <v>2933</v>
      </c>
      <c r="D1389" s="83"/>
      <c r="E1389" s="141" t="s">
        <v>15122</v>
      </c>
      <c r="F1389" s="83"/>
      <c r="G1389" s="83">
        <v>1000000.0</v>
      </c>
    </row>
    <row r="1390">
      <c r="A1390" s="83">
        <v>262.0</v>
      </c>
      <c r="B1390" s="83" t="s">
        <v>15126</v>
      </c>
      <c r="C1390" s="212" t="s">
        <v>2933</v>
      </c>
      <c r="D1390" s="83"/>
      <c r="E1390" s="141" t="s">
        <v>15127</v>
      </c>
      <c r="F1390" s="83"/>
      <c r="G1390" s="83">
        <v>1000000.0</v>
      </c>
    </row>
    <row r="1391">
      <c r="A1391" s="83">
        <v>263.0</v>
      </c>
      <c r="B1391" s="83" t="s">
        <v>15131</v>
      </c>
      <c r="C1391" s="212" t="s">
        <v>2933</v>
      </c>
      <c r="D1391" s="83"/>
      <c r="E1391" s="141" t="s">
        <v>15133</v>
      </c>
      <c r="F1391" s="83"/>
      <c r="G1391" s="83">
        <v>1000000.0</v>
      </c>
    </row>
    <row r="1392" ht="30.0" customHeight="1">
      <c r="A1392" s="83">
        <v>264.0</v>
      </c>
      <c r="B1392" s="83" t="s">
        <v>15134</v>
      </c>
      <c r="C1392" s="212" t="s">
        <v>2933</v>
      </c>
      <c r="D1392" s="83"/>
      <c r="E1392" s="141" t="s">
        <v>15136</v>
      </c>
      <c r="F1392" s="83"/>
      <c r="G1392" s="83">
        <v>2500000.0</v>
      </c>
    </row>
    <row r="1393">
      <c r="A1393" s="83">
        <v>265.0</v>
      </c>
      <c r="B1393" s="83" t="s">
        <v>15138</v>
      </c>
      <c r="C1393" s="212" t="s">
        <v>2933</v>
      </c>
      <c r="D1393" s="83"/>
      <c r="E1393" s="141" t="s">
        <v>15139</v>
      </c>
      <c r="F1393" s="83"/>
      <c r="G1393" s="83">
        <v>4000000.0</v>
      </c>
    </row>
    <row r="1394" ht="30.0" customHeight="1">
      <c r="A1394" s="83">
        <v>266.0</v>
      </c>
      <c r="B1394" s="83" t="s">
        <v>15140</v>
      </c>
      <c r="C1394" s="212" t="s">
        <v>2933</v>
      </c>
      <c r="D1394" s="83"/>
      <c r="E1394" s="141" t="s">
        <v>15141</v>
      </c>
      <c r="F1394" s="83"/>
      <c r="G1394" s="83">
        <v>5000000.0</v>
      </c>
    </row>
    <row r="1395">
      <c r="A1395" s="83">
        <v>267.0</v>
      </c>
      <c r="B1395" s="83" t="s">
        <v>15142</v>
      </c>
      <c r="C1395" s="212" t="s">
        <v>2933</v>
      </c>
      <c r="D1395" s="83"/>
      <c r="E1395" s="141" t="s">
        <v>15143</v>
      </c>
      <c r="F1395" s="83"/>
      <c r="G1395" s="83">
        <v>4000000.0</v>
      </c>
    </row>
    <row r="1396">
      <c r="A1396" s="83">
        <v>268.0</v>
      </c>
      <c r="B1396" s="83" t="s">
        <v>15144</v>
      </c>
      <c r="C1396" s="212" t="s">
        <v>2936</v>
      </c>
      <c r="D1396" s="83"/>
      <c r="E1396" s="141" t="s">
        <v>15145</v>
      </c>
      <c r="F1396" s="83"/>
      <c r="G1396" s="83">
        <v>2000000.0</v>
      </c>
    </row>
    <row r="1397" ht="30.0" customHeight="1">
      <c r="A1397" s="83">
        <v>269.0</v>
      </c>
      <c r="B1397" s="83" t="s">
        <v>15146</v>
      </c>
      <c r="C1397" s="212" t="s">
        <v>3558</v>
      </c>
      <c r="D1397" s="83"/>
      <c r="E1397" s="141" t="s">
        <v>15147</v>
      </c>
      <c r="F1397" s="83"/>
      <c r="G1397" s="83">
        <v>1000000.0</v>
      </c>
    </row>
    <row r="1398" ht="30.0" customHeight="1">
      <c r="A1398" s="83">
        <v>270.0</v>
      </c>
      <c r="B1398" s="83" t="s">
        <v>15151</v>
      </c>
      <c r="C1398" s="212" t="s">
        <v>3558</v>
      </c>
      <c r="D1398" s="83"/>
      <c r="E1398" s="141" t="s">
        <v>15152</v>
      </c>
      <c r="F1398" s="83"/>
      <c r="G1398" s="83">
        <v>1000000.0</v>
      </c>
    </row>
    <row r="1399" ht="30.0" customHeight="1">
      <c r="A1399" s="83">
        <v>271.0</v>
      </c>
      <c r="B1399" s="83" t="s">
        <v>15156</v>
      </c>
      <c r="C1399" s="212" t="s">
        <v>3558</v>
      </c>
      <c r="D1399" s="83"/>
      <c r="E1399" s="141" t="s">
        <v>15158</v>
      </c>
      <c r="F1399" s="83"/>
      <c r="G1399" s="83">
        <v>1000000.0</v>
      </c>
    </row>
    <row r="1400" ht="30.0" customHeight="1">
      <c r="A1400" s="83">
        <v>272.0</v>
      </c>
      <c r="B1400" s="83" t="s">
        <v>15162</v>
      </c>
      <c r="C1400" s="212" t="s">
        <v>3558</v>
      </c>
      <c r="D1400" s="83"/>
      <c r="E1400" s="141" t="s">
        <v>15165</v>
      </c>
      <c r="F1400" s="83"/>
      <c r="G1400" s="83">
        <v>1000000.0</v>
      </c>
    </row>
    <row r="1401" ht="30.0" customHeight="1">
      <c r="A1401" s="83">
        <v>273.0</v>
      </c>
      <c r="B1401" s="83" t="s">
        <v>15169</v>
      </c>
      <c r="C1401" s="212" t="s">
        <v>2949</v>
      </c>
      <c r="D1401" s="83"/>
      <c r="E1401" s="141" t="s">
        <v>15170</v>
      </c>
      <c r="F1401" s="83"/>
      <c r="G1401" s="83">
        <v>2000000.0</v>
      </c>
    </row>
    <row r="1402" ht="30.0" customHeight="1">
      <c r="A1402" s="83">
        <v>274.0</v>
      </c>
      <c r="B1402" s="83" t="s">
        <v>15173</v>
      </c>
      <c r="C1402" s="212" t="s">
        <v>2949</v>
      </c>
      <c r="D1402" s="83"/>
      <c r="E1402" s="141" t="s">
        <v>15174</v>
      </c>
      <c r="F1402" s="83"/>
      <c r="G1402" s="83">
        <v>2000000.0</v>
      </c>
    </row>
    <row r="1403" ht="30.75" customHeight="1">
      <c r="A1403" s="154">
        <v>275.0</v>
      </c>
      <c r="B1403" s="154" t="s">
        <v>15177</v>
      </c>
      <c r="C1403" s="247" t="s">
        <v>2949</v>
      </c>
      <c r="D1403" s="154"/>
      <c r="E1403" s="155" t="s">
        <v>15178</v>
      </c>
      <c r="F1403" s="154"/>
      <c r="G1403" s="154">
        <v>1500000.0</v>
      </c>
    </row>
    <row r="1404" ht="30.75" customHeight="1">
      <c r="A1404" s="83">
        <v>276.0</v>
      </c>
      <c r="B1404" s="83" t="s">
        <v>15182</v>
      </c>
      <c r="C1404" s="212" t="s">
        <v>2949</v>
      </c>
      <c r="D1404" s="83"/>
      <c r="E1404" s="141" t="s">
        <v>15185</v>
      </c>
      <c r="F1404" s="83"/>
      <c r="G1404" s="83">
        <v>2000000.0</v>
      </c>
    </row>
    <row r="1405" ht="30.0" customHeight="1">
      <c r="A1405" s="83">
        <v>277.0</v>
      </c>
      <c r="B1405" s="83" t="s">
        <v>15186</v>
      </c>
      <c r="C1405" s="212" t="s">
        <v>2949</v>
      </c>
      <c r="D1405" s="83"/>
      <c r="E1405" s="141" t="s">
        <v>15188</v>
      </c>
      <c r="F1405" s="83"/>
      <c r="G1405" s="83">
        <v>2500000.0</v>
      </c>
    </row>
    <row r="1406" ht="30.0" customHeight="1">
      <c r="A1406" s="83">
        <v>278.0</v>
      </c>
      <c r="B1406" s="83" t="s">
        <v>15190</v>
      </c>
      <c r="C1406" s="212" t="s">
        <v>2949</v>
      </c>
      <c r="D1406" s="83"/>
      <c r="E1406" s="141" t="s">
        <v>15192</v>
      </c>
      <c r="F1406" s="83"/>
      <c r="G1406" s="83">
        <v>2500000.0</v>
      </c>
    </row>
    <row r="1407" ht="30.0" customHeight="1">
      <c r="A1407" s="83">
        <v>279.0</v>
      </c>
      <c r="B1407" s="83" t="s">
        <v>15195</v>
      </c>
      <c r="C1407" s="212" t="s">
        <v>2949</v>
      </c>
      <c r="D1407" s="83"/>
      <c r="E1407" s="141" t="s">
        <v>15197</v>
      </c>
      <c r="F1407" s="83"/>
      <c r="G1407" s="83">
        <v>2500000.0</v>
      </c>
    </row>
    <row r="1408" ht="30.0" customHeight="1">
      <c r="A1408" s="83">
        <v>280.0</v>
      </c>
      <c r="B1408" s="83" t="s">
        <v>15200</v>
      </c>
      <c r="C1408" s="212" t="s">
        <v>2949</v>
      </c>
      <c r="D1408" s="83"/>
      <c r="E1408" s="141" t="s">
        <v>15201</v>
      </c>
      <c r="F1408" s="83"/>
      <c r="G1408" s="83">
        <v>2500000.0</v>
      </c>
    </row>
    <row r="1409" ht="30.0" customHeight="1">
      <c r="A1409" s="83">
        <v>281.0</v>
      </c>
      <c r="B1409" s="83" t="s">
        <v>15203</v>
      </c>
      <c r="C1409" s="212" t="s">
        <v>2949</v>
      </c>
      <c r="D1409" s="83"/>
      <c r="E1409" s="141" t="s">
        <v>15204</v>
      </c>
      <c r="F1409" s="83"/>
      <c r="G1409" s="83">
        <v>2000000.0</v>
      </c>
    </row>
    <row r="1410" ht="30.0" customHeight="1">
      <c r="A1410" s="83">
        <v>282.0</v>
      </c>
      <c r="B1410" s="83" t="s">
        <v>15206</v>
      </c>
      <c r="C1410" s="212" t="s">
        <v>2949</v>
      </c>
      <c r="D1410" s="83"/>
      <c r="E1410" s="141" t="s">
        <v>15207</v>
      </c>
      <c r="F1410" s="83"/>
      <c r="G1410" s="83">
        <v>2000000.0</v>
      </c>
    </row>
    <row r="1411" ht="30.0" customHeight="1">
      <c r="A1411" s="83">
        <v>283.0</v>
      </c>
      <c r="B1411" s="83" t="s">
        <v>15211</v>
      </c>
      <c r="C1411" s="212" t="s">
        <v>2949</v>
      </c>
      <c r="D1411" s="83"/>
      <c r="E1411" s="141" t="s">
        <v>15212</v>
      </c>
      <c r="F1411" s="83"/>
      <c r="G1411" s="83">
        <v>2000000.0</v>
      </c>
    </row>
    <row r="1412" ht="30.0" customHeight="1">
      <c r="A1412" s="83">
        <v>284.0</v>
      </c>
      <c r="B1412" s="83" t="s">
        <v>15214</v>
      </c>
      <c r="C1412" s="212" t="s">
        <v>2949</v>
      </c>
      <c r="D1412" s="83"/>
      <c r="E1412" s="141" t="s">
        <v>15216</v>
      </c>
      <c r="F1412" s="83"/>
      <c r="G1412" s="83">
        <v>2000000.0</v>
      </c>
    </row>
    <row r="1413" ht="30.0" customHeight="1">
      <c r="A1413" s="83">
        <v>285.0</v>
      </c>
      <c r="B1413" s="83" t="s">
        <v>15219</v>
      </c>
      <c r="C1413" s="212" t="s">
        <v>3568</v>
      </c>
      <c r="D1413" s="83"/>
      <c r="E1413" s="141" t="s">
        <v>15220</v>
      </c>
      <c r="F1413" s="83"/>
      <c r="G1413" s="83">
        <v>1000000.0</v>
      </c>
    </row>
    <row r="1414" ht="30.0" customHeight="1">
      <c r="A1414" s="83">
        <v>286.0</v>
      </c>
      <c r="B1414" s="83" t="s">
        <v>15223</v>
      </c>
      <c r="C1414" s="212" t="s">
        <v>3568</v>
      </c>
      <c r="D1414" s="83"/>
      <c r="E1414" s="141" t="s">
        <v>15224</v>
      </c>
      <c r="F1414" s="83"/>
      <c r="G1414" s="83">
        <v>1000000.0</v>
      </c>
    </row>
    <row r="1415">
      <c r="A1415" s="83">
        <v>287.0</v>
      </c>
      <c r="B1415" s="83" t="s">
        <v>15227</v>
      </c>
      <c r="C1415" s="212" t="s">
        <v>2955</v>
      </c>
      <c r="D1415" s="83"/>
      <c r="E1415" s="141" t="s">
        <v>15230</v>
      </c>
      <c r="F1415" s="83"/>
      <c r="G1415" s="83">
        <v>1000000.0</v>
      </c>
    </row>
    <row r="1416" ht="30.0" customHeight="1">
      <c r="A1416" s="83">
        <v>288.0</v>
      </c>
      <c r="B1416" s="83" t="s">
        <v>15231</v>
      </c>
      <c r="C1416" s="212" t="s">
        <v>2955</v>
      </c>
      <c r="D1416" s="83"/>
      <c r="E1416" s="141" t="s">
        <v>15233</v>
      </c>
      <c r="F1416" s="83"/>
      <c r="G1416" s="83">
        <v>3000000.0</v>
      </c>
    </row>
    <row r="1417">
      <c r="A1417" s="83">
        <v>289.0</v>
      </c>
      <c r="B1417" s="83" t="s">
        <v>15237</v>
      </c>
      <c r="C1417" s="212" t="s">
        <v>2955</v>
      </c>
      <c r="D1417" s="83"/>
      <c r="E1417" s="141" t="s">
        <v>15239</v>
      </c>
      <c r="F1417" s="83"/>
      <c r="G1417" s="83">
        <v>2000000.0</v>
      </c>
    </row>
    <row r="1418">
      <c r="A1418" s="83">
        <v>290.0</v>
      </c>
      <c r="B1418" s="83" t="s">
        <v>15243</v>
      </c>
      <c r="C1418" s="212" t="s">
        <v>2955</v>
      </c>
      <c r="D1418" s="83"/>
      <c r="E1418" s="141" t="s">
        <v>15244</v>
      </c>
      <c r="F1418" s="83"/>
      <c r="G1418" s="83">
        <v>1000000.0</v>
      </c>
    </row>
    <row r="1419">
      <c r="A1419" s="83">
        <v>291.0</v>
      </c>
      <c r="B1419" s="83" t="s">
        <v>15247</v>
      </c>
      <c r="C1419" s="212" t="s">
        <v>3576</v>
      </c>
      <c r="D1419" s="83"/>
      <c r="E1419" s="141" t="s">
        <v>15249</v>
      </c>
      <c r="F1419" s="83"/>
      <c r="G1419" s="83">
        <v>1500000.0</v>
      </c>
    </row>
    <row r="1420">
      <c r="A1420" s="83">
        <v>292.0</v>
      </c>
      <c r="B1420" s="83" t="s">
        <v>15251</v>
      </c>
      <c r="C1420" s="212" t="s">
        <v>3576</v>
      </c>
      <c r="D1420" s="83"/>
      <c r="E1420" s="141" t="s">
        <v>15252</v>
      </c>
      <c r="F1420" s="83"/>
      <c r="G1420" s="83">
        <v>2000000.0</v>
      </c>
    </row>
    <row r="1421" ht="30.0" customHeight="1">
      <c r="A1421" s="83">
        <v>293.0</v>
      </c>
      <c r="B1421" s="83" t="s">
        <v>15254</v>
      </c>
      <c r="C1421" s="212" t="s">
        <v>3576</v>
      </c>
      <c r="D1421" s="83"/>
      <c r="E1421" s="141" t="s">
        <v>15255</v>
      </c>
      <c r="F1421" s="83"/>
      <c r="G1421" s="83">
        <v>2000000.0</v>
      </c>
    </row>
    <row r="1422" ht="30.0" customHeight="1">
      <c r="A1422" s="83">
        <v>294.0</v>
      </c>
      <c r="B1422" s="83" t="s">
        <v>15256</v>
      </c>
      <c r="C1422" s="212" t="s">
        <v>3576</v>
      </c>
      <c r="D1422" s="83"/>
      <c r="E1422" s="141" t="s">
        <v>15258</v>
      </c>
      <c r="F1422" s="83"/>
      <c r="G1422" s="83">
        <v>2000000.0</v>
      </c>
    </row>
    <row r="1423">
      <c r="A1423" s="83">
        <v>295.0</v>
      </c>
      <c r="B1423" s="83" t="s">
        <v>15261</v>
      </c>
      <c r="C1423" s="212" t="s">
        <v>2978</v>
      </c>
      <c r="D1423" s="83"/>
      <c r="E1423" s="141" t="s">
        <v>15262</v>
      </c>
      <c r="F1423" s="83"/>
      <c r="G1423" s="83">
        <v>1.0E7</v>
      </c>
    </row>
    <row r="1424">
      <c r="A1424" s="83">
        <v>296.0</v>
      </c>
      <c r="B1424" s="83" t="s">
        <v>15265</v>
      </c>
      <c r="C1424" s="212" t="s">
        <v>2978</v>
      </c>
      <c r="D1424" s="83"/>
      <c r="E1424" s="141" t="s">
        <v>15266</v>
      </c>
      <c r="F1424" s="83"/>
      <c r="G1424" s="83">
        <v>1000000.0</v>
      </c>
    </row>
    <row r="1425">
      <c r="A1425" s="83">
        <v>297.0</v>
      </c>
      <c r="B1425" s="83" t="s">
        <v>15269</v>
      </c>
      <c r="C1425" s="212" t="s">
        <v>2978</v>
      </c>
      <c r="D1425" s="83"/>
      <c r="E1425" s="141" t="s">
        <v>15270</v>
      </c>
      <c r="F1425" s="83"/>
      <c r="G1425" s="83">
        <v>1000000.0</v>
      </c>
    </row>
    <row r="1426">
      <c r="A1426" s="83">
        <v>298.0</v>
      </c>
      <c r="B1426" s="83" t="s">
        <v>15273</v>
      </c>
      <c r="C1426" s="212" t="s">
        <v>2985</v>
      </c>
      <c r="D1426" s="83"/>
      <c r="E1426" s="141" t="s">
        <v>15274</v>
      </c>
      <c r="F1426" s="83"/>
      <c r="G1426" s="83">
        <v>2000000.0</v>
      </c>
    </row>
    <row r="1427" ht="30.0" customHeight="1">
      <c r="A1427" s="83">
        <v>299.0</v>
      </c>
      <c r="B1427" s="83" t="s">
        <v>15277</v>
      </c>
      <c r="C1427" s="212" t="s">
        <v>2985</v>
      </c>
      <c r="D1427" s="83"/>
      <c r="E1427" s="141" t="s">
        <v>15280</v>
      </c>
      <c r="F1427" s="83"/>
      <c r="G1427" s="83">
        <v>2000000.0</v>
      </c>
    </row>
    <row r="1428">
      <c r="A1428" s="83">
        <v>300.0</v>
      </c>
      <c r="B1428" s="83" t="s">
        <v>15284</v>
      </c>
      <c r="C1428" s="212" t="s">
        <v>2985</v>
      </c>
      <c r="D1428" s="83"/>
      <c r="E1428" s="141" t="s">
        <v>15285</v>
      </c>
      <c r="F1428" s="83"/>
      <c r="G1428" s="83">
        <v>2000000.0</v>
      </c>
    </row>
    <row r="1429" ht="30.0" customHeight="1">
      <c r="A1429" s="83">
        <v>301.0</v>
      </c>
      <c r="B1429" s="83" t="s">
        <v>15288</v>
      </c>
      <c r="C1429" s="212" t="s">
        <v>2985</v>
      </c>
      <c r="D1429" s="83"/>
      <c r="E1429" s="141" t="s">
        <v>15290</v>
      </c>
      <c r="F1429" s="83"/>
      <c r="G1429" s="83">
        <v>1000000.0</v>
      </c>
    </row>
    <row r="1430">
      <c r="A1430" s="83">
        <v>302.0</v>
      </c>
      <c r="B1430" s="83" t="s">
        <v>15295</v>
      </c>
      <c r="C1430" s="212" t="s">
        <v>2985</v>
      </c>
      <c r="D1430" s="83"/>
      <c r="E1430" s="141" t="s">
        <v>15296</v>
      </c>
      <c r="F1430" s="83"/>
      <c r="G1430" s="83">
        <v>1000000.0</v>
      </c>
    </row>
    <row r="1431" ht="30.0" customHeight="1">
      <c r="A1431" s="83">
        <v>303.0</v>
      </c>
      <c r="B1431" s="83" t="s">
        <v>15299</v>
      </c>
      <c r="C1431" s="212" t="s">
        <v>2985</v>
      </c>
      <c r="D1431" s="83"/>
      <c r="E1431" s="141" t="s">
        <v>15302</v>
      </c>
      <c r="F1431" s="83"/>
      <c r="G1431" s="83">
        <v>1000000.0</v>
      </c>
    </row>
    <row r="1432">
      <c r="A1432" s="83">
        <v>304.0</v>
      </c>
      <c r="B1432" s="83" t="s">
        <v>15305</v>
      </c>
      <c r="C1432" s="212" t="s">
        <v>2985</v>
      </c>
      <c r="D1432" s="83"/>
      <c r="E1432" s="141" t="s">
        <v>15306</v>
      </c>
      <c r="F1432" s="83"/>
      <c r="G1432" s="83">
        <v>1000000.0</v>
      </c>
    </row>
    <row r="1433">
      <c r="A1433" s="83">
        <v>305.0</v>
      </c>
      <c r="B1433" s="83" t="s">
        <v>15308</v>
      </c>
      <c r="C1433" s="212" t="s">
        <v>2985</v>
      </c>
      <c r="D1433" s="83"/>
      <c r="E1433" s="141" t="s">
        <v>15309</v>
      </c>
      <c r="F1433" s="83"/>
      <c r="G1433" s="83">
        <v>1000000.0</v>
      </c>
    </row>
    <row r="1434">
      <c r="A1434" s="83">
        <v>306.0</v>
      </c>
      <c r="B1434" s="83" t="s">
        <v>15310</v>
      </c>
      <c r="C1434" s="212" t="s">
        <v>2985</v>
      </c>
      <c r="D1434" s="83"/>
      <c r="E1434" s="141" t="s">
        <v>15313</v>
      </c>
      <c r="F1434" s="83"/>
      <c r="G1434" s="83">
        <v>1000000.0</v>
      </c>
    </row>
    <row r="1435">
      <c r="A1435" s="83">
        <v>307.0</v>
      </c>
      <c r="B1435" s="83" t="s">
        <v>15314</v>
      </c>
      <c r="C1435" s="212" t="s">
        <v>2985</v>
      </c>
      <c r="D1435" s="83"/>
      <c r="E1435" s="141" t="s">
        <v>15315</v>
      </c>
      <c r="F1435" s="83"/>
      <c r="G1435" s="83">
        <v>1000000.0</v>
      </c>
    </row>
    <row r="1436">
      <c r="A1436" s="83">
        <v>308.0</v>
      </c>
      <c r="B1436" s="83" t="s">
        <v>15319</v>
      </c>
      <c r="C1436" s="212" t="s">
        <v>2985</v>
      </c>
      <c r="D1436" s="83"/>
      <c r="E1436" s="141" t="s">
        <v>15320</v>
      </c>
      <c r="F1436" s="83"/>
      <c r="G1436" s="83">
        <v>1000000.0</v>
      </c>
    </row>
    <row r="1437">
      <c r="A1437" s="83">
        <v>309.0</v>
      </c>
      <c r="B1437" s="83" t="s">
        <v>15324</v>
      </c>
      <c r="C1437" s="212" t="s">
        <v>2985</v>
      </c>
      <c r="D1437" s="83"/>
      <c r="E1437" s="141" t="s">
        <v>15325</v>
      </c>
      <c r="F1437" s="83"/>
      <c r="G1437" s="83">
        <v>1000000.0</v>
      </c>
    </row>
    <row r="1438" ht="30.0" customHeight="1">
      <c r="A1438" s="83">
        <v>310.0</v>
      </c>
      <c r="B1438" s="83" t="s">
        <v>15326</v>
      </c>
      <c r="C1438" s="212" t="s">
        <v>14177</v>
      </c>
      <c r="D1438" s="83"/>
      <c r="E1438" s="141" t="s">
        <v>15328</v>
      </c>
      <c r="F1438" s="83"/>
      <c r="G1438" s="83">
        <v>1.0E7</v>
      </c>
    </row>
    <row r="1439">
      <c r="A1439" s="83">
        <v>311.0</v>
      </c>
      <c r="B1439" s="83" t="s">
        <v>15331</v>
      </c>
      <c r="C1439" s="212" t="s">
        <v>10195</v>
      </c>
      <c r="D1439" s="83"/>
      <c r="E1439" s="141" t="s">
        <v>15333</v>
      </c>
      <c r="F1439" s="83"/>
      <c r="G1439" s="83">
        <v>2000000.0</v>
      </c>
    </row>
    <row r="1440">
      <c r="A1440" s="83">
        <v>312.0</v>
      </c>
      <c r="B1440" s="83" t="s">
        <v>15337</v>
      </c>
      <c r="C1440" s="212" t="s">
        <v>10195</v>
      </c>
      <c r="D1440" s="83"/>
      <c r="E1440" s="141" t="s">
        <v>15338</v>
      </c>
      <c r="F1440" s="83"/>
      <c r="G1440" s="83">
        <v>2000000.0</v>
      </c>
    </row>
    <row r="1441">
      <c r="A1441" s="83">
        <v>313.0</v>
      </c>
      <c r="B1441" s="83" t="s">
        <v>15342</v>
      </c>
      <c r="C1441" s="212" t="s">
        <v>10195</v>
      </c>
      <c r="D1441" s="83"/>
      <c r="E1441" s="141" t="s">
        <v>15344</v>
      </c>
      <c r="F1441" s="83"/>
      <c r="G1441" s="83">
        <v>2000000.0</v>
      </c>
    </row>
    <row r="1442">
      <c r="A1442" s="83">
        <v>314.0</v>
      </c>
      <c r="B1442" s="83" t="s">
        <v>15348</v>
      </c>
      <c r="C1442" s="212" t="s">
        <v>10195</v>
      </c>
      <c r="D1442" s="83"/>
      <c r="E1442" s="141" t="s">
        <v>15349</v>
      </c>
      <c r="F1442" s="83"/>
      <c r="G1442" s="83">
        <v>2500000.0</v>
      </c>
    </row>
    <row r="1443">
      <c r="A1443" s="83">
        <v>315.0</v>
      </c>
      <c r="B1443" s="83" t="s">
        <v>15351</v>
      </c>
      <c r="C1443" s="212" t="s">
        <v>10195</v>
      </c>
      <c r="D1443" s="83"/>
      <c r="E1443" s="141" t="s">
        <v>15353</v>
      </c>
      <c r="F1443" s="83"/>
      <c r="G1443" s="83">
        <v>2500000.0</v>
      </c>
    </row>
    <row r="1444">
      <c r="A1444" s="83">
        <v>316.0</v>
      </c>
      <c r="B1444" s="83" t="s">
        <v>15358</v>
      </c>
      <c r="C1444" s="212" t="s">
        <v>10195</v>
      </c>
      <c r="D1444" s="83"/>
      <c r="E1444" s="141" t="s">
        <v>15359</v>
      </c>
      <c r="F1444" s="83"/>
      <c r="G1444" s="83">
        <v>2500000.0</v>
      </c>
    </row>
    <row r="1445">
      <c r="A1445" s="83">
        <v>317.0</v>
      </c>
      <c r="B1445" s="83" t="s">
        <v>15363</v>
      </c>
      <c r="C1445" s="212" t="s">
        <v>10195</v>
      </c>
      <c r="D1445" s="83"/>
      <c r="E1445" s="141" t="s">
        <v>15364</v>
      </c>
      <c r="F1445" s="83"/>
      <c r="G1445" s="83">
        <v>2500000.0</v>
      </c>
    </row>
    <row r="1446">
      <c r="A1446" s="83">
        <v>318.0</v>
      </c>
      <c r="B1446" s="83" t="s">
        <v>15368</v>
      </c>
      <c r="C1446" s="212" t="s">
        <v>10195</v>
      </c>
      <c r="D1446" s="83"/>
      <c r="E1446" s="141" t="s">
        <v>15370</v>
      </c>
      <c r="F1446" s="83"/>
      <c r="G1446" s="83">
        <v>2000000.0</v>
      </c>
    </row>
    <row r="1447">
      <c r="A1447" s="83">
        <v>319.0</v>
      </c>
      <c r="B1447" s="83" t="s">
        <v>15372</v>
      </c>
      <c r="C1447" s="212" t="s">
        <v>10195</v>
      </c>
      <c r="D1447" s="83"/>
      <c r="E1447" s="141" t="s">
        <v>15374</v>
      </c>
      <c r="F1447" s="83"/>
      <c r="G1447" s="83">
        <v>1500000.0</v>
      </c>
    </row>
    <row r="1448">
      <c r="A1448" s="83">
        <v>320.0</v>
      </c>
      <c r="B1448" s="83" t="s">
        <v>15377</v>
      </c>
      <c r="C1448" s="212" t="s">
        <v>2991</v>
      </c>
      <c r="D1448" s="83"/>
      <c r="E1448" s="141" t="s">
        <v>15378</v>
      </c>
      <c r="F1448" s="83"/>
      <c r="G1448" s="83">
        <v>1500000.0</v>
      </c>
    </row>
    <row r="1449">
      <c r="A1449" s="83">
        <v>321.0</v>
      </c>
      <c r="B1449" s="83" t="s">
        <v>15383</v>
      </c>
      <c r="C1449" s="212" t="s">
        <v>2991</v>
      </c>
      <c r="D1449" s="83"/>
      <c r="E1449" s="141" t="s">
        <v>15385</v>
      </c>
      <c r="F1449" s="83"/>
      <c r="G1449" s="83">
        <v>1500000.0</v>
      </c>
    </row>
    <row r="1450" ht="15.75" customHeight="1">
      <c r="A1450" s="154">
        <v>322.0</v>
      </c>
      <c r="B1450" s="154" t="s">
        <v>15390</v>
      </c>
      <c r="C1450" s="247" t="s">
        <v>2991</v>
      </c>
      <c r="D1450" s="154"/>
      <c r="E1450" s="155" t="s">
        <v>15392</v>
      </c>
      <c r="F1450" s="154"/>
      <c r="G1450" s="154">
        <v>1000000.0</v>
      </c>
    </row>
    <row r="1451" ht="15.75" customHeight="1">
      <c r="A1451" s="83">
        <v>323.0</v>
      </c>
      <c r="B1451" s="83" t="s">
        <v>15395</v>
      </c>
      <c r="C1451" s="212" t="s">
        <v>2991</v>
      </c>
      <c r="D1451" s="83"/>
      <c r="E1451" s="141" t="s">
        <v>15397</v>
      </c>
      <c r="F1451" s="83"/>
      <c r="G1451" s="83">
        <v>1000000.0</v>
      </c>
    </row>
    <row r="1452">
      <c r="A1452" s="83">
        <v>324.0</v>
      </c>
      <c r="B1452" s="83" t="s">
        <v>15401</v>
      </c>
      <c r="C1452" s="212" t="s">
        <v>2991</v>
      </c>
      <c r="D1452" s="83"/>
      <c r="E1452" s="141" t="s">
        <v>15402</v>
      </c>
      <c r="F1452" s="83"/>
      <c r="G1452" s="83">
        <v>1000000.0</v>
      </c>
    </row>
    <row r="1453">
      <c r="A1453" s="83">
        <v>325.0</v>
      </c>
      <c r="B1453" s="83" t="s">
        <v>15407</v>
      </c>
      <c r="C1453" s="212" t="s">
        <v>2991</v>
      </c>
      <c r="D1453" s="83"/>
      <c r="E1453" s="141" t="s">
        <v>15408</v>
      </c>
      <c r="F1453" s="83"/>
      <c r="G1453" s="83">
        <v>2500000.0</v>
      </c>
    </row>
    <row r="1454">
      <c r="A1454" s="83">
        <v>326.0</v>
      </c>
      <c r="B1454" s="83" t="s">
        <v>15416</v>
      </c>
      <c r="C1454" s="212" t="s">
        <v>2991</v>
      </c>
      <c r="D1454" s="83"/>
      <c r="E1454" s="141" t="s">
        <v>15418</v>
      </c>
      <c r="F1454" s="83"/>
      <c r="G1454" s="83">
        <v>5000000.0</v>
      </c>
    </row>
    <row r="1455">
      <c r="A1455" s="83">
        <v>327.0</v>
      </c>
      <c r="B1455" s="83" t="s">
        <v>15424</v>
      </c>
      <c r="C1455" s="212" t="s">
        <v>10246</v>
      </c>
      <c r="D1455" s="83"/>
      <c r="E1455" s="141" t="s">
        <v>15425</v>
      </c>
      <c r="F1455" s="83"/>
      <c r="G1455" s="83">
        <v>1000000.0</v>
      </c>
    </row>
    <row r="1456" ht="30.0" customHeight="1">
      <c r="A1456" s="83">
        <v>328.0</v>
      </c>
      <c r="B1456" s="83" t="s">
        <v>15432</v>
      </c>
      <c r="C1456" s="212" t="s">
        <v>10246</v>
      </c>
      <c r="D1456" s="83"/>
      <c r="E1456" s="141" t="s">
        <v>15433</v>
      </c>
      <c r="F1456" s="83"/>
      <c r="G1456" s="83">
        <v>1000000.0</v>
      </c>
    </row>
    <row r="1457" ht="30.0" customHeight="1">
      <c r="A1457" s="83">
        <v>329.0</v>
      </c>
      <c r="B1457" s="83" t="s">
        <v>15438</v>
      </c>
      <c r="C1457" s="212" t="s">
        <v>10246</v>
      </c>
      <c r="D1457" s="83"/>
      <c r="E1457" s="141" t="s">
        <v>15441</v>
      </c>
      <c r="F1457" s="83"/>
      <c r="G1457" s="83">
        <v>1000000.0</v>
      </c>
    </row>
    <row r="1458" ht="30.0" customHeight="1">
      <c r="A1458" s="83">
        <v>330.0</v>
      </c>
      <c r="B1458" s="83" t="s">
        <v>15446</v>
      </c>
      <c r="C1458" s="212" t="s">
        <v>10246</v>
      </c>
      <c r="D1458" s="83"/>
      <c r="E1458" s="141" t="s">
        <v>15447</v>
      </c>
      <c r="F1458" s="83"/>
      <c r="G1458" s="83">
        <v>1000000.0</v>
      </c>
    </row>
    <row r="1459" ht="30.0" customHeight="1">
      <c r="A1459" s="83">
        <v>331.0</v>
      </c>
      <c r="B1459" s="83" t="s">
        <v>15452</v>
      </c>
      <c r="C1459" s="212" t="s">
        <v>10246</v>
      </c>
      <c r="D1459" s="83"/>
      <c r="E1459" s="141" t="s">
        <v>15453</v>
      </c>
      <c r="F1459" s="83"/>
      <c r="G1459" s="83">
        <v>1000000.0</v>
      </c>
    </row>
    <row r="1460" ht="30.0" customHeight="1">
      <c r="A1460" s="83">
        <v>332.0</v>
      </c>
      <c r="B1460" s="83" t="s">
        <v>15456</v>
      </c>
      <c r="C1460" s="212" t="s">
        <v>10246</v>
      </c>
      <c r="D1460" s="83"/>
      <c r="E1460" s="141" t="s">
        <v>15457</v>
      </c>
      <c r="F1460" s="83"/>
      <c r="G1460" s="83">
        <v>1000000.0</v>
      </c>
    </row>
    <row r="1461">
      <c r="A1461" s="83">
        <v>333.0</v>
      </c>
      <c r="B1461" s="83" t="s">
        <v>15459</v>
      </c>
      <c r="C1461" s="212" t="s">
        <v>10246</v>
      </c>
      <c r="D1461" s="83"/>
      <c r="E1461" s="141" t="s">
        <v>15460</v>
      </c>
      <c r="F1461" s="83"/>
      <c r="G1461" s="83">
        <v>1000000.0</v>
      </c>
    </row>
    <row r="1462" ht="30.0" customHeight="1">
      <c r="A1462" s="83">
        <v>334.0</v>
      </c>
      <c r="B1462" s="83" t="s">
        <v>15463</v>
      </c>
      <c r="C1462" s="212" t="s">
        <v>14572</v>
      </c>
      <c r="D1462" s="83"/>
      <c r="E1462" s="141" t="s">
        <v>15467</v>
      </c>
      <c r="F1462" s="83"/>
      <c r="G1462" s="83">
        <v>2000000.0</v>
      </c>
    </row>
    <row r="1463" ht="30.0" customHeight="1">
      <c r="A1463" s="83">
        <v>335.0</v>
      </c>
      <c r="B1463" s="83" t="s">
        <v>15470</v>
      </c>
      <c r="C1463" s="212" t="s">
        <v>14572</v>
      </c>
      <c r="D1463" s="83"/>
      <c r="E1463" s="141" t="s">
        <v>15473</v>
      </c>
      <c r="F1463" s="83"/>
      <c r="G1463" s="83">
        <v>2000000.0</v>
      </c>
    </row>
    <row r="1464" ht="30.0" customHeight="1">
      <c r="A1464" s="83">
        <v>336.0</v>
      </c>
      <c r="B1464" s="83" t="s">
        <v>15478</v>
      </c>
      <c r="C1464" s="212" t="s">
        <v>14572</v>
      </c>
      <c r="D1464" s="83"/>
      <c r="E1464" s="141" t="s">
        <v>15481</v>
      </c>
      <c r="F1464" s="83"/>
      <c r="G1464" s="83">
        <v>2000000.0</v>
      </c>
    </row>
    <row r="1465" ht="30.0" customHeight="1">
      <c r="A1465" s="83">
        <v>337.0</v>
      </c>
      <c r="B1465" s="83" t="s">
        <v>15486</v>
      </c>
      <c r="C1465" s="212" t="s">
        <v>14572</v>
      </c>
      <c r="D1465" s="83"/>
      <c r="E1465" s="141" t="s">
        <v>15489</v>
      </c>
      <c r="F1465" s="83"/>
      <c r="G1465" s="83">
        <v>2000000.0</v>
      </c>
    </row>
    <row r="1466" ht="30.0" customHeight="1">
      <c r="A1466" s="83">
        <v>338.0</v>
      </c>
      <c r="B1466" s="83" t="s">
        <v>15494</v>
      </c>
      <c r="C1466" s="212" t="s">
        <v>14572</v>
      </c>
      <c r="D1466" s="83"/>
      <c r="E1466" s="141" t="s">
        <v>15496</v>
      </c>
      <c r="F1466" s="83"/>
      <c r="G1466" s="83">
        <v>2000000.0</v>
      </c>
    </row>
    <row r="1467" ht="30.0" customHeight="1">
      <c r="A1467" s="83">
        <v>339.0</v>
      </c>
      <c r="B1467" s="83" t="s">
        <v>15501</v>
      </c>
      <c r="C1467" s="212" t="s">
        <v>14572</v>
      </c>
      <c r="D1467" s="83"/>
      <c r="E1467" s="141" t="s">
        <v>15504</v>
      </c>
      <c r="F1467" s="83"/>
      <c r="G1467" s="83">
        <v>2000000.0</v>
      </c>
    </row>
    <row r="1468">
      <c r="A1468" s="83">
        <v>340.0</v>
      </c>
      <c r="B1468" s="83" t="s">
        <v>15507</v>
      </c>
      <c r="C1468" s="212" t="s">
        <v>3005</v>
      </c>
      <c r="D1468" s="83"/>
      <c r="E1468" s="141" t="s">
        <v>15510</v>
      </c>
      <c r="F1468" s="83"/>
      <c r="G1468" s="83">
        <v>2000000.0</v>
      </c>
    </row>
    <row r="1469">
      <c r="A1469" s="83">
        <v>341.0</v>
      </c>
      <c r="B1469" s="83" t="s">
        <v>15516</v>
      </c>
      <c r="C1469" s="212" t="s">
        <v>3005</v>
      </c>
      <c r="D1469" s="83"/>
      <c r="E1469" s="141" t="s">
        <v>15518</v>
      </c>
      <c r="F1469" s="83"/>
      <c r="G1469" s="83">
        <v>1000000.0</v>
      </c>
    </row>
    <row r="1470">
      <c r="A1470" s="83">
        <v>342.0</v>
      </c>
      <c r="B1470" s="83" t="s">
        <v>15525</v>
      </c>
      <c r="C1470" s="212" t="s">
        <v>14622</v>
      </c>
      <c r="D1470" s="83"/>
      <c r="E1470" s="141" t="s">
        <v>15526</v>
      </c>
      <c r="F1470" s="83"/>
      <c r="G1470" s="83">
        <v>2500000.0</v>
      </c>
    </row>
    <row r="1471">
      <c r="A1471" s="83">
        <v>343.0</v>
      </c>
      <c r="B1471" s="83" t="s">
        <v>15531</v>
      </c>
      <c r="C1471" s="212" t="s">
        <v>3009</v>
      </c>
      <c r="D1471" s="83"/>
      <c r="E1471" s="141" t="s">
        <v>15534</v>
      </c>
      <c r="F1471" s="83"/>
      <c r="G1471" s="83">
        <v>1000000.0</v>
      </c>
    </row>
    <row r="1472">
      <c r="A1472" s="83">
        <v>344.0</v>
      </c>
      <c r="B1472" s="83" t="s">
        <v>15540</v>
      </c>
      <c r="C1472" s="212" t="s">
        <v>3009</v>
      </c>
      <c r="D1472" s="83"/>
      <c r="E1472" s="141" t="s">
        <v>15541</v>
      </c>
      <c r="F1472" s="83"/>
      <c r="G1472" s="83">
        <v>1000000.0</v>
      </c>
    </row>
    <row r="1473">
      <c r="A1473" s="83">
        <v>345.0</v>
      </c>
      <c r="B1473" s="83" t="s">
        <v>15546</v>
      </c>
      <c r="C1473" s="212" t="s">
        <v>3009</v>
      </c>
      <c r="D1473" s="83"/>
      <c r="E1473" s="141" t="s">
        <v>15547</v>
      </c>
      <c r="F1473" s="83"/>
      <c r="G1473" s="83">
        <v>1000000.0</v>
      </c>
    </row>
    <row r="1474">
      <c r="A1474" s="83">
        <v>346.0</v>
      </c>
      <c r="B1474" s="83" t="s">
        <v>15554</v>
      </c>
      <c r="C1474" s="212" t="s">
        <v>3022</v>
      </c>
      <c r="D1474" s="83"/>
      <c r="E1474" s="141" t="s">
        <v>15556</v>
      </c>
      <c r="F1474" s="83"/>
      <c r="G1474" s="83">
        <v>2000000.0</v>
      </c>
    </row>
    <row r="1475" ht="30.0" customHeight="1">
      <c r="A1475" s="83">
        <v>347.0</v>
      </c>
      <c r="B1475" s="83" t="s">
        <v>15558</v>
      </c>
      <c r="C1475" s="212" t="s">
        <v>3022</v>
      </c>
      <c r="D1475" s="83"/>
      <c r="E1475" s="141" t="s">
        <v>15559</v>
      </c>
      <c r="F1475" s="83"/>
      <c r="G1475" s="83">
        <v>2000000.0</v>
      </c>
    </row>
    <row r="1476" ht="30.0" customHeight="1">
      <c r="A1476" s="83">
        <v>348.0</v>
      </c>
      <c r="B1476" s="83" t="s">
        <v>15564</v>
      </c>
      <c r="C1476" s="212" t="s">
        <v>3022</v>
      </c>
      <c r="D1476" s="83"/>
      <c r="E1476" s="141" t="s">
        <v>15565</v>
      </c>
      <c r="F1476" s="83"/>
      <c r="G1476" s="83">
        <v>2500000.0</v>
      </c>
    </row>
    <row r="1477" ht="30.0" customHeight="1">
      <c r="A1477" s="83">
        <v>349.0</v>
      </c>
      <c r="B1477" s="83" t="s">
        <v>15569</v>
      </c>
      <c r="C1477" s="212" t="s">
        <v>3022</v>
      </c>
      <c r="D1477" s="83"/>
      <c r="E1477" s="141" t="s">
        <v>15571</v>
      </c>
      <c r="F1477" s="83"/>
      <c r="G1477" s="83">
        <v>2500000.0</v>
      </c>
    </row>
    <row r="1478" ht="30.0" customHeight="1">
      <c r="A1478" s="83">
        <v>350.0</v>
      </c>
      <c r="B1478" s="83" t="s">
        <v>15576</v>
      </c>
      <c r="C1478" s="212" t="s">
        <v>3022</v>
      </c>
      <c r="D1478" s="83"/>
      <c r="E1478" s="141" t="s">
        <v>15577</v>
      </c>
      <c r="F1478" s="83"/>
      <c r="G1478" s="83">
        <v>2500000.0</v>
      </c>
    </row>
    <row r="1479" ht="30.0" customHeight="1">
      <c r="A1479" s="83">
        <v>351.0</v>
      </c>
      <c r="B1479" s="83" t="s">
        <v>15583</v>
      </c>
      <c r="C1479" s="212" t="s">
        <v>3022</v>
      </c>
      <c r="D1479" s="83"/>
      <c r="E1479" s="141" t="s">
        <v>15585</v>
      </c>
      <c r="F1479" s="83"/>
      <c r="G1479" s="83">
        <v>2500000.0</v>
      </c>
    </row>
    <row r="1480" ht="30.0" customHeight="1">
      <c r="A1480" s="83">
        <v>352.0</v>
      </c>
      <c r="B1480" s="83" t="s">
        <v>15591</v>
      </c>
      <c r="C1480" s="212" t="s">
        <v>3022</v>
      </c>
      <c r="D1480" s="83"/>
      <c r="E1480" s="141" t="s">
        <v>15594</v>
      </c>
      <c r="F1480" s="83"/>
      <c r="G1480" s="83">
        <v>2500000.0</v>
      </c>
    </row>
    <row r="1481" ht="30.0" customHeight="1">
      <c r="A1481" s="83">
        <v>353.0</v>
      </c>
      <c r="B1481" s="83" t="s">
        <v>15606</v>
      </c>
      <c r="C1481" s="212" t="s">
        <v>3022</v>
      </c>
      <c r="D1481" s="83"/>
      <c r="E1481" s="141" t="s">
        <v>15607</v>
      </c>
      <c r="F1481" s="83"/>
      <c r="G1481" s="83">
        <v>2500000.0</v>
      </c>
    </row>
    <row r="1482">
      <c r="A1482" s="83">
        <v>354.0</v>
      </c>
      <c r="B1482" s="83" t="s">
        <v>15610</v>
      </c>
      <c r="C1482" s="212" t="s">
        <v>3022</v>
      </c>
      <c r="D1482" s="83"/>
      <c r="E1482" s="141" t="s">
        <v>15611</v>
      </c>
      <c r="F1482" s="83"/>
      <c r="G1482" s="83">
        <v>2500000.0</v>
      </c>
    </row>
    <row r="1483">
      <c r="A1483" s="83">
        <v>355.0</v>
      </c>
      <c r="B1483" s="83" t="s">
        <v>15614</v>
      </c>
      <c r="C1483" s="212" t="s">
        <v>3022</v>
      </c>
      <c r="D1483" s="83"/>
      <c r="E1483" s="141" t="s">
        <v>15616</v>
      </c>
      <c r="F1483" s="83"/>
      <c r="G1483" s="83">
        <v>2500000.0</v>
      </c>
    </row>
    <row r="1484">
      <c r="A1484" s="83">
        <v>356.0</v>
      </c>
      <c r="B1484" s="83" t="s">
        <v>15619</v>
      </c>
      <c r="C1484" s="212" t="s">
        <v>3022</v>
      </c>
      <c r="D1484" s="83"/>
      <c r="E1484" s="141" t="s">
        <v>15621</v>
      </c>
      <c r="F1484" s="83"/>
      <c r="G1484" s="83">
        <v>2500000.0</v>
      </c>
    </row>
    <row r="1485">
      <c r="A1485" s="83">
        <v>357.0</v>
      </c>
      <c r="B1485" s="83" t="s">
        <v>15623</v>
      </c>
      <c r="C1485" s="212" t="s">
        <v>3022</v>
      </c>
      <c r="D1485" s="83"/>
      <c r="E1485" s="141" t="s">
        <v>15626</v>
      </c>
      <c r="F1485" s="83"/>
      <c r="G1485" s="83">
        <v>2500000.0</v>
      </c>
    </row>
    <row r="1486">
      <c r="A1486" s="83">
        <v>358.0</v>
      </c>
      <c r="B1486" s="83" t="s">
        <v>15630</v>
      </c>
      <c r="C1486" s="212" t="s">
        <v>3022</v>
      </c>
      <c r="D1486" s="83"/>
      <c r="E1486" s="141" t="s">
        <v>15631</v>
      </c>
      <c r="F1486" s="83"/>
      <c r="G1486" s="83">
        <v>2500000.0</v>
      </c>
    </row>
    <row r="1487">
      <c r="A1487" s="83">
        <v>359.0</v>
      </c>
      <c r="B1487" s="83" t="s">
        <v>15636</v>
      </c>
      <c r="C1487" s="212" t="s">
        <v>3022</v>
      </c>
      <c r="D1487" s="83"/>
      <c r="E1487" s="141" t="s">
        <v>15637</v>
      </c>
      <c r="F1487" s="83"/>
      <c r="G1487" s="83">
        <v>2000000.0</v>
      </c>
    </row>
    <row r="1488">
      <c r="A1488" s="83">
        <v>360.0</v>
      </c>
      <c r="B1488" s="83" t="s">
        <v>15643</v>
      </c>
      <c r="C1488" s="212" t="s">
        <v>3022</v>
      </c>
      <c r="D1488" s="83"/>
      <c r="E1488" s="141" t="s">
        <v>15645</v>
      </c>
      <c r="F1488" s="83"/>
      <c r="G1488" s="83">
        <v>2000000.0</v>
      </c>
    </row>
    <row r="1489">
      <c r="A1489" s="83">
        <v>361.0</v>
      </c>
      <c r="B1489" s="83" t="s">
        <v>15646</v>
      </c>
      <c r="C1489" s="212" t="s">
        <v>3022</v>
      </c>
      <c r="D1489" s="83"/>
      <c r="E1489" s="141" t="s">
        <v>15647</v>
      </c>
      <c r="F1489" s="83"/>
      <c r="G1489" s="83">
        <v>2000000.0</v>
      </c>
    </row>
    <row r="1490">
      <c r="A1490" s="83">
        <v>362.0</v>
      </c>
      <c r="B1490" s="83" t="s">
        <v>15650</v>
      </c>
      <c r="C1490" s="212" t="s">
        <v>3022</v>
      </c>
      <c r="D1490" s="83"/>
      <c r="E1490" s="141" t="s">
        <v>15651</v>
      </c>
      <c r="F1490" s="83"/>
      <c r="G1490" s="83">
        <v>2000000.0</v>
      </c>
    </row>
    <row r="1491">
      <c r="A1491" s="83">
        <v>363.0</v>
      </c>
      <c r="B1491" s="83" t="s">
        <v>15656</v>
      </c>
      <c r="C1491" s="212" t="s">
        <v>3022</v>
      </c>
      <c r="D1491" s="83"/>
      <c r="E1491" s="141" t="s">
        <v>15658</v>
      </c>
      <c r="F1491" s="83"/>
      <c r="G1491" s="83">
        <v>2500000.0</v>
      </c>
    </row>
    <row r="1492">
      <c r="A1492" s="83">
        <v>364.0</v>
      </c>
      <c r="B1492" s="83" t="s">
        <v>15661</v>
      </c>
      <c r="C1492" s="212" t="s">
        <v>3035</v>
      </c>
      <c r="D1492" s="83"/>
      <c r="E1492" s="141" t="s">
        <v>15663</v>
      </c>
      <c r="F1492" s="83"/>
      <c r="G1492" s="83">
        <v>1000000.0</v>
      </c>
    </row>
    <row r="1493">
      <c r="A1493" s="83">
        <v>365.0</v>
      </c>
      <c r="B1493" s="83" t="s">
        <v>15665</v>
      </c>
      <c r="C1493" s="212" t="s">
        <v>3035</v>
      </c>
      <c r="D1493" s="83"/>
      <c r="E1493" s="141" t="s">
        <v>15667</v>
      </c>
      <c r="F1493" s="83"/>
      <c r="G1493" s="83">
        <v>1000000.0</v>
      </c>
    </row>
    <row r="1494">
      <c r="A1494" s="83">
        <v>366.0</v>
      </c>
      <c r="B1494" s="83" t="s">
        <v>15670</v>
      </c>
      <c r="C1494" s="212" t="s">
        <v>3035</v>
      </c>
      <c r="D1494" s="83"/>
      <c r="E1494" s="141" t="s">
        <v>15671</v>
      </c>
      <c r="F1494" s="83"/>
      <c r="G1494" s="83">
        <v>1000000.0</v>
      </c>
    </row>
    <row r="1495">
      <c r="A1495" s="83">
        <v>367.0</v>
      </c>
      <c r="B1495" s="83" t="s">
        <v>15676</v>
      </c>
      <c r="C1495" s="212" t="s">
        <v>3035</v>
      </c>
      <c r="D1495" s="83"/>
      <c r="E1495" s="141" t="s">
        <v>15677</v>
      </c>
      <c r="F1495" s="83"/>
      <c r="G1495" s="83">
        <v>1000000.0</v>
      </c>
    </row>
    <row r="1496">
      <c r="A1496" s="83">
        <v>368.0</v>
      </c>
      <c r="B1496" s="83" t="s">
        <v>15682</v>
      </c>
      <c r="C1496" s="212" t="s">
        <v>3035</v>
      </c>
      <c r="D1496" s="83"/>
      <c r="E1496" s="141" t="s">
        <v>15683</v>
      </c>
      <c r="F1496" s="83"/>
      <c r="G1496" s="83">
        <v>1000000.0</v>
      </c>
    </row>
    <row r="1497" ht="30.0" customHeight="1">
      <c r="A1497" s="83">
        <v>369.0</v>
      </c>
      <c r="B1497" s="83" t="s">
        <v>15687</v>
      </c>
      <c r="C1497" s="212" t="s">
        <v>3035</v>
      </c>
      <c r="D1497" s="83"/>
      <c r="E1497" s="141" t="s">
        <v>15688</v>
      </c>
      <c r="F1497" s="83"/>
      <c r="G1497" s="83">
        <v>1000000.0</v>
      </c>
    </row>
    <row r="1498">
      <c r="A1498" s="83">
        <v>370.0</v>
      </c>
      <c r="B1498" s="83" t="s">
        <v>15689</v>
      </c>
      <c r="C1498" s="212" t="s">
        <v>3035</v>
      </c>
      <c r="D1498" s="83"/>
      <c r="E1498" s="141" t="s">
        <v>15690</v>
      </c>
      <c r="F1498" s="83"/>
      <c r="G1498" s="83">
        <v>1000000.0</v>
      </c>
    </row>
    <row r="1499">
      <c r="A1499" s="83">
        <v>371.0</v>
      </c>
      <c r="B1499" s="83" t="s">
        <v>15692</v>
      </c>
      <c r="C1499" s="212" t="s">
        <v>3035</v>
      </c>
      <c r="D1499" s="83"/>
      <c r="E1499" s="141" t="s">
        <v>15693</v>
      </c>
      <c r="F1499" s="83"/>
      <c r="G1499" s="83">
        <v>1000000.0</v>
      </c>
    </row>
    <row r="1500">
      <c r="A1500" s="83">
        <v>372.0</v>
      </c>
      <c r="B1500" s="83" t="s">
        <v>15694</v>
      </c>
      <c r="C1500" s="212" t="s">
        <v>3035</v>
      </c>
      <c r="D1500" s="83"/>
      <c r="E1500" s="141" t="s">
        <v>15695</v>
      </c>
      <c r="F1500" s="83"/>
      <c r="G1500" s="83">
        <v>1000000.0</v>
      </c>
    </row>
    <row r="1501">
      <c r="A1501" s="83">
        <v>373.0</v>
      </c>
      <c r="B1501" s="83" t="s">
        <v>15697</v>
      </c>
      <c r="C1501" s="212" t="s">
        <v>3035</v>
      </c>
      <c r="D1501" s="83"/>
      <c r="E1501" s="141" t="s">
        <v>15698</v>
      </c>
      <c r="F1501" s="83"/>
      <c r="G1501" s="83">
        <v>1000000.0</v>
      </c>
    </row>
    <row r="1502">
      <c r="A1502" s="83">
        <v>374.0</v>
      </c>
      <c r="B1502" s="83" t="s">
        <v>15699</v>
      </c>
      <c r="C1502" s="212" t="s">
        <v>3035</v>
      </c>
      <c r="D1502" s="83"/>
      <c r="E1502" s="141" t="s">
        <v>15700</v>
      </c>
      <c r="F1502" s="83"/>
      <c r="G1502" s="83">
        <v>1000000.0</v>
      </c>
    </row>
    <row r="1503">
      <c r="A1503" s="83">
        <v>375.0</v>
      </c>
      <c r="B1503" s="83" t="s">
        <v>15703</v>
      </c>
      <c r="C1503" s="212" t="s">
        <v>3035</v>
      </c>
      <c r="D1503" s="83"/>
      <c r="E1503" s="141" t="s">
        <v>15704</v>
      </c>
      <c r="F1503" s="83"/>
      <c r="G1503" s="83">
        <v>1000000.0</v>
      </c>
    </row>
    <row r="1504">
      <c r="A1504" s="83">
        <v>376.0</v>
      </c>
      <c r="B1504" s="83" t="s">
        <v>15707</v>
      </c>
      <c r="C1504" s="212" t="s">
        <v>3035</v>
      </c>
      <c r="D1504" s="83"/>
      <c r="E1504" s="141" t="s">
        <v>15708</v>
      </c>
      <c r="F1504" s="83"/>
      <c r="G1504" s="83">
        <v>1000000.0</v>
      </c>
    </row>
    <row r="1505" ht="30.75" customHeight="1">
      <c r="A1505" s="154">
        <v>377.0</v>
      </c>
      <c r="B1505" s="154" t="s">
        <v>15711</v>
      </c>
      <c r="C1505" s="247" t="s">
        <v>3035</v>
      </c>
      <c r="D1505" s="154"/>
      <c r="E1505" s="155" t="s">
        <v>15713</v>
      </c>
      <c r="F1505" s="154"/>
      <c r="G1505" s="154">
        <v>1000000.0</v>
      </c>
    </row>
    <row r="1506" ht="30.75" customHeight="1">
      <c r="A1506" s="83">
        <v>378.0</v>
      </c>
      <c r="B1506" s="83" t="s">
        <v>15715</v>
      </c>
      <c r="C1506" s="212" t="s">
        <v>3051</v>
      </c>
      <c r="D1506" s="83"/>
      <c r="E1506" s="141" t="s">
        <v>15717</v>
      </c>
      <c r="F1506" s="83"/>
      <c r="G1506" s="83">
        <v>1000000.0</v>
      </c>
    </row>
    <row r="1507" ht="30.0" customHeight="1">
      <c r="A1507" s="83">
        <v>379.0</v>
      </c>
      <c r="B1507" s="83" t="s">
        <v>15720</v>
      </c>
      <c r="C1507" s="212" t="s">
        <v>3051</v>
      </c>
      <c r="D1507" s="83"/>
      <c r="E1507" s="141" t="s">
        <v>15724</v>
      </c>
      <c r="F1507" s="83"/>
      <c r="G1507" s="83">
        <v>1000000.0</v>
      </c>
    </row>
    <row r="1508" ht="30.0" customHeight="1">
      <c r="A1508" s="83">
        <v>380.0</v>
      </c>
      <c r="B1508" s="83" t="s">
        <v>15726</v>
      </c>
      <c r="C1508" s="212" t="s">
        <v>3051</v>
      </c>
      <c r="D1508" s="83"/>
      <c r="E1508" s="141" t="s">
        <v>15730</v>
      </c>
      <c r="F1508" s="83"/>
      <c r="G1508" s="83">
        <v>1000000.0</v>
      </c>
    </row>
    <row r="1509" ht="30.0" customHeight="1">
      <c r="A1509" s="83">
        <v>381.0</v>
      </c>
      <c r="B1509" s="83" t="s">
        <v>15735</v>
      </c>
      <c r="C1509" s="212" t="s">
        <v>3051</v>
      </c>
      <c r="D1509" s="83"/>
      <c r="E1509" s="141" t="s">
        <v>15736</v>
      </c>
      <c r="F1509" s="83"/>
      <c r="G1509" s="83">
        <v>1000000.0</v>
      </c>
    </row>
    <row r="1510">
      <c r="A1510" s="83">
        <v>382.0</v>
      </c>
      <c r="B1510" s="83" t="s">
        <v>15740</v>
      </c>
      <c r="C1510" s="212" t="s">
        <v>3056</v>
      </c>
      <c r="D1510" s="83"/>
      <c r="E1510" s="141" t="s">
        <v>15742</v>
      </c>
      <c r="F1510" s="83"/>
      <c r="G1510" s="83">
        <v>1000000.0</v>
      </c>
    </row>
    <row r="1511">
      <c r="A1511" s="83">
        <v>383.0</v>
      </c>
      <c r="B1511" s="83" t="s">
        <v>15745</v>
      </c>
      <c r="C1511" s="212" t="s">
        <v>3056</v>
      </c>
      <c r="D1511" s="83"/>
      <c r="E1511" s="141" t="s">
        <v>15746</v>
      </c>
      <c r="F1511" s="83"/>
      <c r="G1511" s="83">
        <v>1000000.0</v>
      </c>
    </row>
    <row r="1512" ht="30.0" customHeight="1">
      <c r="A1512" s="83">
        <v>384.0</v>
      </c>
      <c r="B1512" s="83" t="s">
        <v>15751</v>
      </c>
      <c r="C1512" s="212" t="s">
        <v>3056</v>
      </c>
      <c r="D1512" s="83"/>
      <c r="E1512" s="141" t="s">
        <v>15753</v>
      </c>
      <c r="F1512" s="83"/>
      <c r="G1512" s="83">
        <v>1000000.0</v>
      </c>
    </row>
    <row r="1513" ht="30.0" customHeight="1">
      <c r="A1513" s="83">
        <v>385.0</v>
      </c>
      <c r="B1513" s="83" t="s">
        <v>15756</v>
      </c>
      <c r="C1513" s="212" t="s">
        <v>3056</v>
      </c>
      <c r="D1513" s="83"/>
      <c r="E1513" s="141" t="s">
        <v>15758</v>
      </c>
      <c r="F1513" s="83"/>
      <c r="G1513" s="83">
        <v>1000000.0</v>
      </c>
    </row>
    <row r="1514">
      <c r="A1514" s="83">
        <v>386.0</v>
      </c>
      <c r="B1514" s="83" t="s">
        <v>15760</v>
      </c>
      <c r="C1514" s="212" t="s">
        <v>3056</v>
      </c>
      <c r="D1514" s="83"/>
      <c r="E1514" s="141" t="s">
        <v>15761</v>
      </c>
      <c r="F1514" s="83"/>
      <c r="G1514" s="83">
        <v>1000000.0</v>
      </c>
    </row>
    <row r="1515">
      <c r="A1515" s="83">
        <v>387.0</v>
      </c>
      <c r="B1515" s="83" t="s">
        <v>15764</v>
      </c>
      <c r="C1515" s="212" t="s">
        <v>3056</v>
      </c>
      <c r="D1515" s="83"/>
      <c r="E1515" s="141" t="s">
        <v>15761</v>
      </c>
      <c r="F1515" s="83"/>
      <c r="G1515" s="83">
        <v>1000000.0</v>
      </c>
    </row>
    <row r="1516">
      <c r="A1516" s="83">
        <v>388.0</v>
      </c>
      <c r="B1516" s="83" t="s">
        <v>15767</v>
      </c>
      <c r="C1516" s="212" t="s">
        <v>3056</v>
      </c>
      <c r="D1516" s="83"/>
      <c r="E1516" s="141" t="s">
        <v>15768</v>
      </c>
      <c r="F1516" s="83"/>
      <c r="G1516" s="83">
        <v>1500000.0</v>
      </c>
    </row>
    <row r="1517" ht="30.0" customHeight="1">
      <c r="A1517" s="83">
        <v>389.0</v>
      </c>
      <c r="B1517" s="83" t="s">
        <v>15770</v>
      </c>
      <c r="C1517" s="212" t="s">
        <v>3096</v>
      </c>
      <c r="D1517" s="83"/>
      <c r="E1517" s="141" t="s">
        <v>15771</v>
      </c>
      <c r="F1517" s="83"/>
      <c r="G1517" s="83">
        <v>2500000.0</v>
      </c>
    </row>
    <row r="1518" ht="30.0" customHeight="1">
      <c r="A1518" s="83">
        <v>390.0</v>
      </c>
      <c r="B1518" s="83" t="s">
        <v>15776</v>
      </c>
      <c r="C1518" s="212" t="s">
        <v>3096</v>
      </c>
      <c r="D1518" s="83"/>
      <c r="E1518" s="141" t="s">
        <v>15777</v>
      </c>
      <c r="F1518" s="83"/>
      <c r="G1518" s="83">
        <v>2000000.0</v>
      </c>
    </row>
    <row r="1519">
      <c r="A1519" s="83">
        <v>391.0</v>
      </c>
      <c r="B1519" s="83" t="s">
        <v>15780</v>
      </c>
      <c r="C1519" s="212" t="s">
        <v>3101</v>
      </c>
      <c r="D1519" s="83"/>
      <c r="E1519" s="141" t="s">
        <v>15783</v>
      </c>
      <c r="F1519" s="83"/>
      <c r="G1519" s="83">
        <v>1000000.0</v>
      </c>
    </row>
    <row r="1520">
      <c r="A1520" s="83">
        <v>392.0</v>
      </c>
      <c r="B1520" s="83" t="s">
        <v>15787</v>
      </c>
      <c r="C1520" s="212" t="s">
        <v>3101</v>
      </c>
      <c r="D1520" s="83"/>
      <c r="E1520" s="141" t="s">
        <v>15788</v>
      </c>
      <c r="F1520" s="83"/>
      <c r="G1520" s="83">
        <v>1000000.0</v>
      </c>
    </row>
    <row r="1521">
      <c r="A1521" s="83">
        <v>393.0</v>
      </c>
      <c r="B1521" s="83" t="s">
        <v>15793</v>
      </c>
      <c r="C1521" s="212" t="s">
        <v>3101</v>
      </c>
      <c r="D1521" s="83"/>
      <c r="E1521" s="141" t="s">
        <v>15794</v>
      </c>
      <c r="F1521" s="83"/>
      <c r="G1521" s="83">
        <v>1000000.0</v>
      </c>
    </row>
    <row r="1522">
      <c r="A1522" s="83">
        <v>394.0</v>
      </c>
      <c r="B1522" s="83" t="s">
        <v>15797</v>
      </c>
      <c r="C1522" s="212" t="s">
        <v>3105</v>
      </c>
      <c r="D1522" s="83"/>
      <c r="E1522" s="141" t="s">
        <v>15800</v>
      </c>
      <c r="F1522" s="83"/>
      <c r="G1522" s="83">
        <v>1000000.0</v>
      </c>
    </row>
    <row r="1523">
      <c r="A1523" s="83">
        <v>395.0</v>
      </c>
      <c r="B1523" s="83" t="s">
        <v>15802</v>
      </c>
      <c r="C1523" s="212" t="s">
        <v>3105</v>
      </c>
      <c r="D1523" s="83"/>
      <c r="E1523" s="141" t="s">
        <v>15804</v>
      </c>
      <c r="F1523" s="83"/>
      <c r="G1523" s="83">
        <v>2000000.0</v>
      </c>
    </row>
    <row r="1524">
      <c r="A1524" s="83">
        <v>396.0</v>
      </c>
      <c r="B1524" s="83" t="s">
        <v>15807</v>
      </c>
      <c r="C1524" s="212" t="s">
        <v>3108</v>
      </c>
      <c r="D1524" s="83"/>
      <c r="E1524" s="141" t="s">
        <v>15809</v>
      </c>
      <c r="F1524" s="83"/>
      <c r="G1524" s="83">
        <v>1000000.0</v>
      </c>
    </row>
    <row r="1525">
      <c r="A1525" s="83">
        <v>397.0</v>
      </c>
      <c r="B1525" s="83" t="s">
        <v>15814</v>
      </c>
      <c r="C1525" s="212" t="s">
        <v>3108</v>
      </c>
      <c r="D1525" s="83"/>
      <c r="E1525" s="141" t="s">
        <v>15815</v>
      </c>
      <c r="F1525" s="83"/>
      <c r="G1525" s="83">
        <v>500000.0</v>
      </c>
    </row>
    <row r="1526" ht="30.0" customHeight="1">
      <c r="A1526" s="83">
        <v>398.0</v>
      </c>
      <c r="B1526" s="83" t="s">
        <v>15819</v>
      </c>
      <c r="C1526" s="212" t="s">
        <v>3113</v>
      </c>
      <c r="D1526" s="83"/>
      <c r="E1526" s="141" t="s">
        <v>15822</v>
      </c>
      <c r="F1526" s="83"/>
      <c r="G1526" s="83">
        <v>1500000.0</v>
      </c>
    </row>
    <row r="1527">
      <c r="A1527" s="83">
        <v>399.0</v>
      </c>
      <c r="B1527" s="83" t="s">
        <v>15824</v>
      </c>
      <c r="C1527" s="212" t="s">
        <v>3113</v>
      </c>
      <c r="D1527" s="83"/>
      <c r="E1527" s="141" t="s">
        <v>15825</v>
      </c>
      <c r="F1527" s="83"/>
      <c r="G1527" s="83">
        <v>1000000.0</v>
      </c>
    </row>
    <row r="1528">
      <c r="A1528" s="83">
        <v>400.0</v>
      </c>
      <c r="B1528" s="83" t="s">
        <v>15828</v>
      </c>
      <c r="C1528" s="212" t="s">
        <v>3113</v>
      </c>
      <c r="D1528" s="83"/>
      <c r="E1528" s="141" t="s">
        <v>15829</v>
      </c>
      <c r="F1528" s="83"/>
      <c r="G1528" s="83">
        <v>1000000.0</v>
      </c>
    </row>
    <row r="1529">
      <c r="A1529" s="83">
        <v>401.0</v>
      </c>
      <c r="B1529" s="83" t="s">
        <v>15830</v>
      </c>
      <c r="C1529" s="212" t="s">
        <v>3113</v>
      </c>
      <c r="D1529" s="83"/>
      <c r="E1529" s="141" t="s">
        <v>15832</v>
      </c>
      <c r="F1529" s="83"/>
      <c r="G1529" s="83">
        <v>1000000.0</v>
      </c>
    </row>
    <row r="1530">
      <c r="A1530" s="83">
        <v>402.0</v>
      </c>
      <c r="B1530" s="83" t="s">
        <v>15837</v>
      </c>
      <c r="C1530" s="212" t="s">
        <v>3113</v>
      </c>
      <c r="D1530" s="83"/>
      <c r="E1530" s="141" t="s">
        <v>15838</v>
      </c>
      <c r="F1530" s="83"/>
      <c r="G1530" s="83">
        <v>1000000.0</v>
      </c>
    </row>
    <row r="1531" ht="30.0" customHeight="1">
      <c r="A1531" s="83">
        <v>403.0</v>
      </c>
      <c r="B1531" s="83" t="s">
        <v>15841</v>
      </c>
      <c r="C1531" s="212" t="s">
        <v>3113</v>
      </c>
      <c r="D1531" s="83"/>
      <c r="E1531" s="141" t="s">
        <v>15842</v>
      </c>
      <c r="F1531" s="83"/>
      <c r="G1531" s="83">
        <v>1000000.0</v>
      </c>
    </row>
    <row r="1532">
      <c r="A1532" s="83">
        <v>404.0</v>
      </c>
      <c r="B1532" s="83" t="s">
        <v>15847</v>
      </c>
      <c r="C1532" s="212" t="s">
        <v>3113</v>
      </c>
      <c r="D1532" s="83"/>
      <c r="E1532" s="141" t="s">
        <v>15848</v>
      </c>
      <c r="F1532" s="83"/>
      <c r="G1532" s="83">
        <v>1000000.0</v>
      </c>
    </row>
    <row r="1533">
      <c r="A1533" s="83">
        <v>405.0</v>
      </c>
      <c r="B1533" s="83" t="s">
        <v>15849</v>
      </c>
      <c r="C1533" s="212" t="s">
        <v>3113</v>
      </c>
      <c r="D1533" s="83"/>
      <c r="E1533" s="141" t="s">
        <v>15852</v>
      </c>
      <c r="F1533" s="83"/>
      <c r="G1533" s="83">
        <v>1000000.0</v>
      </c>
    </row>
    <row r="1534" ht="30.0" customHeight="1">
      <c r="A1534" s="83">
        <v>406.0</v>
      </c>
      <c r="B1534" s="83" t="s">
        <v>15855</v>
      </c>
      <c r="C1534" s="212" t="s">
        <v>3113</v>
      </c>
      <c r="D1534" s="83"/>
      <c r="E1534" s="141" t="s">
        <v>15856</v>
      </c>
      <c r="F1534" s="83"/>
      <c r="G1534" s="83">
        <v>1000000.0</v>
      </c>
    </row>
    <row r="1535" ht="30.0" customHeight="1">
      <c r="A1535" s="83">
        <v>407.0</v>
      </c>
      <c r="B1535" s="83" t="s">
        <v>15860</v>
      </c>
      <c r="C1535" s="212" t="s">
        <v>3113</v>
      </c>
      <c r="D1535" s="83"/>
      <c r="E1535" s="141" t="s">
        <v>15862</v>
      </c>
      <c r="F1535" s="83"/>
      <c r="G1535" s="83">
        <v>1000000.0</v>
      </c>
    </row>
    <row r="1536">
      <c r="A1536" s="83">
        <v>408.0</v>
      </c>
      <c r="B1536" s="83" t="s">
        <v>15866</v>
      </c>
      <c r="C1536" s="212" t="s">
        <v>3113</v>
      </c>
      <c r="D1536" s="83"/>
      <c r="E1536" s="141" t="s">
        <v>15867</v>
      </c>
      <c r="F1536" s="83"/>
      <c r="G1536" s="83">
        <v>1000000.0</v>
      </c>
    </row>
    <row r="1537" ht="30.0" customHeight="1">
      <c r="A1537" s="83">
        <v>409.0</v>
      </c>
      <c r="B1537" s="83" t="s">
        <v>15870</v>
      </c>
      <c r="C1537" s="212" t="s">
        <v>3113</v>
      </c>
      <c r="D1537" s="83"/>
      <c r="E1537" s="141" t="s">
        <v>15871</v>
      </c>
      <c r="F1537" s="83"/>
      <c r="G1537" s="83">
        <v>2000000.0</v>
      </c>
    </row>
    <row r="1538">
      <c r="A1538" s="83">
        <v>410.0</v>
      </c>
      <c r="B1538" s="83" t="s">
        <v>15873</v>
      </c>
      <c r="C1538" s="212" t="s">
        <v>3617</v>
      </c>
      <c r="D1538" s="83"/>
      <c r="E1538" s="141" t="s">
        <v>15875</v>
      </c>
      <c r="F1538" s="83"/>
      <c r="G1538" s="83">
        <v>1000000.0</v>
      </c>
    </row>
    <row r="1539">
      <c r="A1539" s="83">
        <v>411.0</v>
      </c>
      <c r="B1539" s="83" t="s">
        <v>15876</v>
      </c>
      <c r="C1539" s="212" t="s">
        <v>3617</v>
      </c>
      <c r="D1539" s="83"/>
      <c r="E1539" s="141" t="s">
        <v>15877</v>
      </c>
      <c r="F1539" s="83"/>
      <c r="G1539" s="83">
        <v>1000000.0</v>
      </c>
    </row>
    <row r="1540">
      <c r="A1540" s="83">
        <v>412.0</v>
      </c>
      <c r="B1540" s="83" t="s">
        <v>15880</v>
      </c>
      <c r="C1540" s="212" t="s">
        <v>3625</v>
      </c>
      <c r="D1540" s="83"/>
      <c r="E1540" s="141" t="s">
        <v>15881</v>
      </c>
      <c r="F1540" s="83"/>
      <c r="G1540" s="83">
        <v>1000000.0</v>
      </c>
    </row>
    <row r="1541" ht="30.0" customHeight="1">
      <c r="A1541" s="83">
        <v>413.0</v>
      </c>
      <c r="B1541" s="83" t="s">
        <v>15884</v>
      </c>
      <c r="C1541" s="212" t="s">
        <v>3625</v>
      </c>
      <c r="D1541" s="83"/>
      <c r="E1541" s="141" t="s">
        <v>15885</v>
      </c>
      <c r="F1541" s="83"/>
      <c r="G1541" s="83">
        <v>1000000.0</v>
      </c>
    </row>
    <row r="1542" ht="30.0" customHeight="1">
      <c r="A1542" s="83">
        <v>414.0</v>
      </c>
      <c r="B1542" s="83" t="s">
        <v>15912</v>
      </c>
      <c r="C1542" s="212" t="s">
        <v>3625</v>
      </c>
      <c r="D1542" s="83"/>
      <c r="E1542" s="141" t="s">
        <v>15913</v>
      </c>
      <c r="F1542" s="83"/>
      <c r="G1542" s="83">
        <v>1000000.0</v>
      </c>
    </row>
    <row r="1543">
      <c r="A1543" s="83">
        <v>415.0</v>
      </c>
      <c r="B1543" s="83" t="s">
        <v>15914</v>
      </c>
      <c r="C1543" s="212" t="s">
        <v>3118</v>
      </c>
      <c r="D1543" s="83"/>
      <c r="E1543" s="141" t="s">
        <v>15916</v>
      </c>
      <c r="F1543" s="83"/>
      <c r="G1543" s="83">
        <v>2000000.0</v>
      </c>
    </row>
    <row r="1544" ht="30.0" customHeight="1">
      <c r="A1544" s="83">
        <v>416.0</v>
      </c>
      <c r="B1544" s="83" t="s">
        <v>15918</v>
      </c>
      <c r="C1544" s="212" t="s">
        <v>3128</v>
      </c>
      <c r="D1544" s="83"/>
      <c r="E1544" s="141" t="s">
        <v>15919</v>
      </c>
      <c r="F1544" s="83"/>
      <c r="G1544" s="83">
        <v>2000000.0</v>
      </c>
    </row>
    <row r="1545">
      <c r="A1545" s="83">
        <v>417.0</v>
      </c>
      <c r="B1545" s="83" t="s">
        <v>15922</v>
      </c>
      <c r="C1545" s="212" t="s">
        <v>3128</v>
      </c>
      <c r="D1545" s="83"/>
      <c r="E1545" s="141" t="s">
        <v>15924</v>
      </c>
      <c r="F1545" s="83"/>
      <c r="G1545" s="83">
        <v>2000000.0</v>
      </c>
    </row>
    <row r="1546" ht="30.0" customHeight="1">
      <c r="A1546" s="83">
        <v>418.0</v>
      </c>
      <c r="B1546" s="83" t="s">
        <v>15925</v>
      </c>
      <c r="C1546" s="212" t="s">
        <v>3128</v>
      </c>
      <c r="D1546" s="83"/>
      <c r="E1546" s="141" t="s">
        <v>15926</v>
      </c>
      <c r="F1546" s="83"/>
      <c r="G1546" s="83">
        <v>2000000.0</v>
      </c>
    </row>
    <row r="1547">
      <c r="A1547" s="83">
        <v>419.0</v>
      </c>
      <c r="B1547" s="83" t="s">
        <v>15929</v>
      </c>
      <c r="C1547" s="212" t="s">
        <v>3128</v>
      </c>
      <c r="D1547" s="83"/>
      <c r="E1547" s="141" t="s">
        <v>15930</v>
      </c>
      <c r="F1547" s="83"/>
      <c r="G1547" s="83">
        <v>1000000.0</v>
      </c>
    </row>
    <row r="1548" ht="30.0" customHeight="1">
      <c r="A1548" s="83">
        <v>420.0</v>
      </c>
      <c r="B1548" s="83" t="s">
        <v>15932</v>
      </c>
      <c r="C1548" s="212" t="s">
        <v>3128</v>
      </c>
      <c r="D1548" s="83"/>
      <c r="E1548" s="141" t="s">
        <v>15934</v>
      </c>
      <c r="F1548" s="83"/>
      <c r="G1548" s="83">
        <v>1000000.0</v>
      </c>
    </row>
    <row r="1549">
      <c r="A1549" s="83">
        <v>421.0</v>
      </c>
      <c r="B1549" s="83" t="s">
        <v>15935</v>
      </c>
      <c r="C1549" s="212" t="s">
        <v>11451</v>
      </c>
      <c r="D1549" s="83"/>
      <c r="E1549" s="141" t="s">
        <v>15936</v>
      </c>
      <c r="F1549" s="83"/>
      <c r="G1549" s="83">
        <v>2000000.0</v>
      </c>
    </row>
    <row r="1550" ht="30.0" customHeight="1">
      <c r="A1550" s="83">
        <v>422.0</v>
      </c>
      <c r="B1550" s="83" t="s">
        <v>15939</v>
      </c>
      <c r="C1550" s="212" t="s">
        <v>11451</v>
      </c>
      <c r="D1550" s="83"/>
      <c r="E1550" s="141" t="s">
        <v>15940</v>
      </c>
      <c r="F1550" s="83"/>
      <c r="G1550" s="83">
        <v>2000000.0</v>
      </c>
    </row>
    <row r="1551" ht="30.0" customHeight="1">
      <c r="A1551" s="83">
        <v>423.0</v>
      </c>
      <c r="B1551" s="83" t="s">
        <v>15943</v>
      </c>
      <c r="C1551" s="212" t="s">
        <v>11451</v>
      </c>
      <c r="D1551" s="83"/>
      <c r="E1551" s="141" t="s">
        <v>15945</v>
      </c>
      <c r="F1551" s="83"/>
      <c r="G1551" s="83">
        <v>2000000.0</v>
      </c>
    </row>
    <row r="1552" ht="30.0" customHeight="1">
      <c r="A1552" s="83">
        <v>424.0</v>
      </c>
      <c r="B1552" s="83" t="s">
        <v>15946</v>
      </c>
      <c r="C1552" s="212" t="s">
        <v>11451</v>
      </c>
      <c r="D1552" s="83"/>
      <c r="E1552" s="141" t="s">
        <v>15947</v>
      </c>
      <c r="F1552" s="83"/>
      <c r="G1552" s="83">
        <v>2000000.0</v>
      </c>
    </row>
    <row r="1553" ht="30.0" customHeight="1">
      <c r="A1553" s="83">
        <v>425.0</v>
      </c>
      <c r="B1553" s="83" t="s">
        <v>15950</v>
      </c>
      <c r="C1553" s="212" t="s">
        <v>11451</v>
      </c>
      <c r="D1553" s="83"/>
      <c r="E1553" s="141" t="s">
        <v>15951</v>
      </c>
      <c r="F1553" s="83"/>
      <c r="G1553" s="83">
        <v>2000000.0</v>
      </c>
    </row>
    <row r="1554">
      <c r="A1554" s="83">
        <v>426.0</v>
      </c>
      <c r="B1554" s="83" t="s">
        <v>15952</v>
      </c>
      <c r="C1554" s="212" t="s">
        <v>11451</v>
      </c>
      <c r="D1554" s="83"/>
      <c r="E1554" s="141" t="s">
        <v>15954</v>
      </c>
      <c r="F1554" s="83"/>
      <c r="G1554" s="83">
        <v>2000000.0</v>
      </c>
    </row>
    <row r="1555">
      <c r="A1555" s="83">
        <v>427.0</v>
      </c>
      <c r="B1555" s="83" t="s">
        <v>15956</v>
      </c>
      <c r="C1555" s="212" t="s">
        <v>11451</v>
      </c>
      <c r="D1555" s="83"/>
      <c r="E1555" s="141" t="s">
        <v>15957</v>
      </c>
      <c r="F1555" s="83"/>
      <c r="G1555" s="83">
        <v>2000000.0</v>
      </c>
    </row>
    <row r="1556">
      <c r="A1556" s="83">
        <v>428.0</v>
      </c>
      <c r="B1556" s="83" t="s">
        <v>15960</v>
      </c>
      <c r="C1556" s="212" t="s">
        <v>11451</v>
      </c>
      <c r="D1556" s="83"/>
      <c r="E1556" s="141" t="s">
        <v>15961</v>
      </c>
      <c r="F1556" s="83"/>
      <c r="G1556" s="83">
        <v>2000000.0</v>
      </c>
    </row>
    <row r="1557" ht="30.0" customHeight="1">
      <c r="A1557" s="83">
        <v>429.0</v>
      </c>
      <c r="B1557" s="83" t="s">
        <v>15962</v>
      </c>
      <c r="C1557" s="212" t="s">
        <v>11451</v>
      </c>
      <c r="D1557" s="83"/>
      <c r="E1557" s="141" t="s">
        <v>15964</v>
      </c>
      <c r="F1557" s="83"/>
      <c r="G1557" s="83">
        <v>2000000.0</v>
      </c>
    </row>
    <row r="1558" ht="30.0" customHeight="1">
      <c r="A1558" s="83">
        <v>430.0</v>
      </c>
      <c r="B1558" s="83" t="s">
        <v>15967</v>
      </c>
      <c r="C1558" s="212" t="s">
        <v>11451</v>
      </c>
      <c r="D1558" s="83"/>
      <c r="E1558" s="141" t="s">
        <v>15968</v>
      </c>
      <c r="F1558" s="83"/>
      <c r="G1558" s="83">
        <v>2000000.0</v>
      </c>
    </row>
    <row r="1559" ht="15.75" customHeight="1">
      <c r="A1559" s="154">
        <v>431.0</v>
      </c>
      <c r="B1559" s="154" t="s">
        <v>15971</v>
      </c>
      <c r="C1559" s="247" t="s">
        <v>3131</v>
      </c>
      <c r="D1559" s="154"/>
      <c r="E1559" s="155" t="s">
        <v>15972</v>
      </c>
      <c r="F1559" s="154"/>
      <c r="G1559" s="154">
        <v>3000000.0</v>
      </c>
    </row>
    <row r="1560" ht="15.75" customHeight="1">
      <c r="A1560" s="83">
        <v>432.0</v>
      </c>
      <c r="B1560" s="83" t="s">
        <v>15974</v>
      </c>
      <c r="C1560" s="212" t="s">
        <v>3131</v>
      </c>
      <c r="D1560" s="83"/>
      <c r="E1560" s="141" t="s">
        <v>15976</v>
      </c>
      <c r="F1560" s="83"/>
      <c r="G1560" s="83">
        <v>2000000.0</v>
      </c>
    </row>
    <row r="1561" ht="30.0" customHeight="1">
      <c r="A1561" s="83">
        <v>433.0</v>
      </c>
      <c r="B1561" s="83" t="s">
        <v>15978</v>
      </c>
      <c r="C1561" s="212" t="s">
        <v>3131</v>
      </c>
      <c r="D1561" s="83"/>
      <c r="E1561" s="141" t="s">
        <v>15979</v>
      </c>
      <c r="F1561" s="83"/>
      <c r="G1561" s="83">
        <v>1000000.0</v>
      </c>
    </row>
    <row r="1562" ht="30.0" customHeight="1">
      <c r="A1562" s="83">
        <v>434.0</v>
      </c>
      <c r="B1562" s="83" t="s">
        <v>15982</v>
      </c>
      <c r="C1562" s="212" t="s">
        <v>3131</v>
      </c>
      <c r="D1562" s="83"/>
      <c r="E1562" s="141" t="s">
        <v>15983</v>
      </c>
      <c r="F1562" s="83"/>
      <c r="G1562" s="83">
        <v>3000000.0</v>
      </c>
    </row>
    <row r="1563" ht="30.0" customHeight="1">
      <c r="A1563" s="83">
        <v>435.0</v>
      </c>
      <c r="B1563" s="83" t="s">
        <v>15984</v>
      </c>
      <c r="C1563" s="212" t="s">
        <v>3131</v>
      </c>
      <c r="D1563" s="83"/>
      <c r="E1563" s="141" t="s">
        <v>15985</v>
      </c>
      <c r="F1563" s="83"/>
      <c r="G1563" s="83">
        <v>2000000.0</v>
      </c>
    </row>
    <row r="1564">
      <c r="A1564" s="83">
        <v>436.0</v>
      </c>
      <c r="B1564" s="83" t="s">
        <v>15989</v>
      </c>
      <c r="C1564" s="212" t="s">
        <v>3640</v>
      </c>
      <c r="D1564" s="83"/>
      <c r="E1564" s="141" t="s">
        <v>15990</v>
      </c>
      <c r="F1564" s="83"/>
      <c r="G1564" s="83">
        <v>1000000.0</v>
      </c>
    </row>
    <row r="1565">
      <c r="A1565" s="83">
        <v>437.0</v>
      </c>
      <c r="B1565" s="83" t="s">
        <v>15993</v>
      </c>
      <c r="C1565" s="212" t="s">
        <v>3644</v>
      </c>
      <c r="D1565" s="83"/>
      <c r="E1565" s="141" t="s">
        <v>15996</v>
      </c>
      <c r="F1565" s="83"/>
      <c r="G1565" s="83">
        <v>1000000.0</v>
      </c>
    </row>
    <row r="1566">
      <c r="A1566" s="83">
        <v>438.0</v>
      </c>
      <c r="B1566" s="83" t="s">
        <v>15997</v>
      </c>
      <c r="C1566" s="212" t="s">
        <v>3644</v>
      </c>
      <c r="D1566" s="83"/>
      <c r="E1566" s="141" t="s">
        <v>15998</v>
      </c>
      <c r="F1566" s="83"/>
      <c r="G1566" s="83">
        <v>1000000.0</v>
      </c>
    </row>
    <row r="1567">
      <c r="A1567" s="83">
        <v>439.0</v>
      </c>
      <c r="B1567" s="83" t="s">
        <v>16001</v>
      </c>
      <c r="C1567" s="212" t="s">
        <v>11517</v>
      </c>
      <c r="D1567" s="83"/>
      <c r="E1567" s="141" t="s">
        <v>16002</v>
      </c>
      <c r="F1567" s="83"/>
      <c r="G1567" s="83">
        <v>1000000.0</v>
      </c>
    </row>
    <row r="1568">
      <c r="A1568" s="83">
        <v>440.0</v>
      </c>
      <c r="B1568" s="83" t="s">
        <v>16005</v>
      </c>
      <c r="C1568" s="212" t="s">
        <v>11517</v>
      </c>
      <c r="D1568" s="83"/>
      <c r="E1568" s="141" t="s">
        <v>16007</v>
      </c>
      <c r="F1568" s="83"/>
      <c r="G1568" s="83">
        <v>1000000.0</v>
      </c>
    </row>
    <row r="1569" ht="30.0" customHeight="1">
      <c r="A1569" s="83">
        <v>441.0</v>
      </c>
      <c r="B1569" s="83" t="s">
        <v>16008</v>
      </c>
      <c r="C1569" s="212" t="s">
        <v>3134</v>
      </c>
      <c r="D1569" s="83"/>
      <c r="E1569" s="141" t="s">
        <v>16009</v>
      </c>
      <c r="F1569" s="83"/>
      <c r="G1569" s="83">
        <v>2500000.0</v>
      </c>
    </row>
    <row r="1570" ht="30.0" customHeight="1">
      <c r="A1570" s="83">
        <v>442.0</v>
      </c>
      <c r="B1570" s="83" t="s">
        <v>16010</v>
      </c>
      <c r="C1570" s="212" t="s">
        <v>3134</v>
      </c>
      <c r="D1570" s="83"/>
      <c r="E1570" s="141" t="s">
        <v>16011</v>
      </c>
      <c r="F1570" s="83"/>
      <c r="G1570" s="83">
        <v>2000000.0</v>
      </c>
    </row>
    <row r="1571">
      <c r="A1571" s="83">
        <v>443.0</v>
      </c>
      <c r="B1571" s="83" t="s">
        <v>16012</v>
      </c>
      <c r="C1571" s="212" t="s">
        <v>3134</v>
      </c>
      <c r="D1571" s="83"/>
      <c r="E1571" s="141" t="s">
        <v>16013</v>
      </c>
      <c r="F1571" s="83"/>
      <c r="G1571" s="83">
        <v>1500000.0</v>
      </c>
    </row>
    <row r="1572">
      <c r="A1572" s="83">
        <v>444.0</v>
      </c>
      <c r="B1572" s="83" t="s">
        <v>16015</v>
      </c>
      <c r="C1572" s="212" t="s">
        <v>3661</v>
      </c>
      <c r="D1572" s="83"/>
      <c r="E1572" s="141" t="s">
        <v>16016</v>
      </c>
      <c r="F1572" s="83"/>
      <c r="G1572" s="83">
        <v>2000000.0</v>
      </c>
    </row>
    <row r="1573">
      <c r="A1573" s="83">
        <v>445.0</v>
      </c>
      <c r="B1573" s="83" t="s">
        <v>16017</v>
      </c>
      <c r="C1573" s="212" t="s">
        <v>3661</v>
      </c>
      <c r="D1573" s="83"/>
      <c r="E1573" s="141" t="s">
        <v>16019</v>
      </c>
      <c r="F1573" s="83"/>
      <c r="G1573" s="83">
        <v>2000000.0</v>
      </c>
    </row>
    <row r="1574">
      <c r="A1574" s="83">
        <v>446.0</v>
      </c>
      <c r="B1574" s="83" t="s">
        <v>16021</v>
      </c>
      <c r="C1574" s="212" t="s">
        <v>3661</v>
      </c>
      <c r="D1574" s="83"/>
      <c r="E1574" s="141" t="s">
        <v>16023</v>
      </c>
      <c r="F1574" s="83"/>
      <c r="G1574" s="83">
        <v>2000000.0</v>
      </c>
    </row>
    <row r="1575" ht="30.0" customHeight="1">
      <c r="A1575" s="83">
        <v>447.0</v>
      </c>
      <c r="B1575" s="83" t="s">
        <v>16025</v>
      </c>
      <c r="C1575" s="212" t="s">
        <v>3661</v>
      </c>
      <c r="D1575" s="83"/>
      <c r="E1575" s="141" t="s">
        <v>16026</v>
      </c>
      <c r="F1575" s="83"/>
      <c r="G1575" s="83">
        <v>2000000.0</v>
      </c>
    </row>
    <row r="1576">
      <c r="A1576" s="83">
        <v>448.0</v>
      </c>
      <c r="B1576" s="83" t="s">
        <v>16029</v>
      </c>
      <c r="C1576" s="212" t="s">
        <v>3661</v>
      </c>
      <c r="D1576" s="83"/>
      <c r="E1576" s="141" t="s">
        <v>16030</v>
      </c>
      <c r="F1576" s="83"/>
      <c r="G1576" s="83">
        <v>1000000.0</v>
      </c>
    </row>
    <row r="1577">
      <c r="A1577" s="83">
        <v>449.0</v>
      </c>
      <c r="B1577" s="83" t="s">
        <v>16032</v>
      </c>
      <c r="C1577" s="212" t="s">
        <v>3661</v>
      </c>
      <c r="D1577" s="83"/>
      <c r="E1577" s="141" t="s">
        <v>16034</v>
      </c>
      <c r="F1577" s="83"/>
      <c r="G1577" s="83">
        <v>1000000.0</v>
      </c>
    </row>
    <row r="1578">
      <c r="A1578" s="83">
        <v>450.0</v>
      </c>
      <c r="B1578" s="83" t="s">
        <v>16035</v>
      </c>
      <c r="C1578" s="212" t="s">
        <v>3661</v>
      </c>
      <c r="D1578" s="83"/>
      <c r="E1578" s="141" t="s">
        <v>16036</v>
      </c>
      <c r="F1578" s="83"/>
      <c r="G1578" s="83">
        <v>1000000.0</v>
      </c>
    </row>
    <row r="1579" ht="30.0" customHeight="1">
      <c r="A1579" s="83">
        <v>451.0</v>
      </c>
      <c r="B1579" s="83" t="s">
        <v>16041</v>
      </c>
      <c r="C1579" s="212" t="s">
        <v>3137</v>
      </c>
      <c r="D1579" s="83"/>
      <c r="E1579" s="141" t="s">
        <v>16044</v>
      </c>
      <c r="F1579" s="83"/>
      <c r="G1579" s="83">
        <v>2000000.0</v>
      </c>
    </row>
    <row r="1580" ht="30.0" customHeight="1">
      <c r="A1580" s="83">
        <v>452.0</v>
      </c>
      <c r="B1580" s="83" t="s">
        <v>16047</v>
      </c>
      <c r="C1580" s="212" t="s">
        <v>3137</v>
      </c>
      <c r="D1580" s="83"/>
      <c r="E1580" s="141" t="s">
        <v>16049</v>
      </c>
      <c r="F1580" s="83"/>
      <c r="G1580" s="83">
        <v>1000000.0</v>
      </c>
    </row>
    <row r="1581" ht="30.0" customHeight="1">
      <c r="A1581" s="83">
        <v>453.0</v>
      </c>
      <c r="B1581" s="83" t="s">
        <v>16053</v>
      </c>
      <c r="C1581" s="212" t="s">
        <v>3137</v>
      </c>
      <c r="D1581" s="83"/>
      <c r="E1581" s="141" t="s">
        <v>16056</v>
      </c>
      <c r="F1581" s="83"/>
      <c r="G1581" s="83">
        <v>2000000.0</v>
      </c>
    </row>
    <row r="1582">
      <c r="A1582" s="83">
        <v>454.0</v>
      </c>
      <c r="B1582" s="83" t="s">
        <v>16060</v>
      </c>
      <c r="C1582" s="212" t="s">
        <v>3137</v>
      </c>
      <c r="D1582" s="83"/>
      <c r="E1582" s="141" t="s">
        <v>16062</v>
      </c>
      <c r="F1582" s="83"/>
      <c r="G1582" s="83">
        <v>500000.0</v>
      </c>
    </row>
    <row r="1583">
      <c r="A1583" s="83">
        <v>455.0</v>
      </c>
      <c r="B1583" s="83" t="s">
        <v>16065</v>
      </c>
      <c r="C1583" s="212" t="s">
        <v>3137</v>
      </c>
      <c r="D1583" s="83"/>
      <c r="E1583" s="141" t="s">
        <v>16068</v>
      </c>
      <c r="F1583" s="83"/>
      <c r="G1583" s="83">
        <v>500000.0</v>
      </c>
    </row>
    <row r="1584">
      <c r="A1584" s="83">
        <v>456.0</v>
      </c>
      <c r="B1584" s="83" t="s">
        <v>16069</v>
      </c>
      <c r="C1584" s="212" t="s">
        <v>3137</v>
      </c>
      <c r="D1584" s="83"/>
      <c r="E1584" s="141" t="s">
        <v>16071</v>
      </c>
      <c r="F1584" s="83"/>
      <c r="G1584" s="83">
        <v>1000000.0</v>
      </c>
    </row>
    <row r="1585" ht="30.0" customHeight="1">
      <c r="A1585" s="83">
        <v>457.0</v>
      </c>
      <c r="B1585" s="83" t="s">
        <v>16077</v>
      </c>
      <c r="C1585" s="212" t="s">
        <v>3672</v>
      </c>
      <c r="D1585" s="83"/>
      <c r="E1585" s="141" t="s">
        <v>16078</v>
      </c>
      <c r="F1585" s="83"/>
      <c r="G1585" s="83">
        <v>1000000.0</v>
      </c>
    </row>
    <row r="1586" ht="30.0" customHeight="1">
      <c r="A1586" s="83">
        <v>458.0</v>
      </c>
      <c r="B1586" s="83" t="s">
        <v>16085</v>
      </c>
      <c r="C1586" s="212" t="s">
        <v>3672</v>
      </c>
      <c r="D1586" s="83"/>
      <c r="E1586" s="141" t="s">
        <v>16088</v>
      </c>
      <c r="F1586" s="83"/>
      <c r="G1586" s="83">
        <v>1000000.0</v>
      </c>
    </row>
    <row r="1587" ht="30.0" customHeight="1">
      <c r="A1587" s="83">
        <v>459.0</v>
      </c>
      <c r="B1587" s="83" t="s">
        <v>16093</v>
      </c>
      <c r="C1587" s="212" t="s">
        <v>3672</v>
      </c>
      <c r="D1587" s="83"/>
      <c r="E1587" s="141" t="s">
        <v>16095</v>
      </c>
      <c r="F1587" s="83"/>
      <c r="G1587" s="83">
        <v>1000000.0</v>
      </c>
    </row>
    <row r="1588" ht="30.0" customHeight="1">
      <c r="A1588" s="83">
        <v>460.0</v>
      </c>
      <c r="B1588" s="83" t="s">
        <v>16101</v>
      </c>
      <c r="C1588" s="212" t="s">
        <v>3672</v>
      </c>
      <c r="D1588" s="83"/>
      <c r="E1588" s="141" t="s">
        <v>16103</v>
      </c>
      <c r="F1588" s="83"/>
      <c r="G1588" s="83">
        <v>1000000.0</v>
      </c>
    </row>
    <row r="1589" ht="30.0" customHeight="1">
      <c r="A1589" s="83">
        <v>461.0</v>
      </c>
      <c r="B1589" s="83" t="s">
        <v>16107</v>
      </c>
      <c r="C1589" s="212" t="s">
        <v>3672</v>
      </c>
      <c r="D1589" s="83"/>
      <c r="E1589" s="141" t="s">
        <v>16110</v>
      </c>
      <c r="F1589" s="83"/>
      <c r="G1589" s="83">
        <v>1000000.0</v>
      </c>
    </row>
    <row r="1590" ht="30.0" customHeight="1">
      <c r="A1590" s="83">
        <v>462.0</v>
      </c>
      <c r="B1590" s="83" t="s">
        <v>16113</v>
      </c>
      <c r="C1590" s="212" t="s">
        <v>3672</v>
      </c>
      <c r="D1590" s="83"/>
      <c r="E1590" s="141" t="s">
        <v>16115</v>
      </c>
      <c r="F1590" s="83"/>
      <c r="G1590" s="83">
        <v>1000000.0</v>
      </c>
    </row>
    <row r="1591" ht="30.0" customHeight="1">
      <c r="A1591" s="83">
        <v>463.0</v>
      </c>
      <c r="B1591" s="83" t="s">
        <v>16120</v>
      </c>
      <c r="C1591" s="212" t="s">
        <v>3672</v>
      </c>
      <c r="D1591" s="83"/>
      <c r="E1591" s="141" t="s">
        <v>16123</v>
      </c>
      <c r="F1591" s="83"/>
      <c r="G1591" s="83">
        <v>1000000.0</v>
      </c>
    </row>
    <row r="1592">
      <c r="A1592" s="83">
        <v>464.0</v>
      </c>
      <c r="B1592" s="83" t="s">
        <v>16126</v>
      </c>
      <c r="C1592" s="212" t="s">
        <v>3672</v>
      </c>
      <c r="D1592" s="83"/>
      <c r="E1592" s="141" t="s">
        <v>16128</v>
      </c>
      <c r="F1592" s="83"/>
      <c r="G1592" s="83">
        <v>1000000.0</v>
      </c>
    </row>
    <row r="1593" ht="30.0" customHeight="1">
      <c r="A1593" s="83">
        <v>465.0</v>
      </c>
      <c r="B1593" s="83" t="s">
        <v>16134</v>
      </c>
      <c r="C1593" s="212" t="s">
        <v>3672</v>
      </c>
      <c r="D1593" s="83"/>
      <c r="E1593" s="141" t="s">
        <v>16136</v>
      </c>
      <c r="F1593" s="83"/>
      <c r="G1593" s="83">
        <v>1000000.0</v>
      </c>
    </row>
    <row r="1594" ht="30.0" customHeight="1">
      <c r="A1594" s="83">
        <v>466.0</v>
      </c>
      <c r="B1594" s="83" t="s">
        <v>16140</v>
      </c>
      <c r="C1594" s="212" t="s">
        <v>3672</v>
      </c>
      <c r="D1594" s="83"/>
      <c r="E1594" s="141" t="s">
        <v>16141</v>
      </c>
      <c r="F1594" s="83"/>
      <c r="G1594" s="83">
        <v>1000000.0</v>
      </c>
    </row>
    <row r="1595">
      <c r="A1595" s="83">
        <v>467.0</v>
      </c>
      <c r="B1595" s="83" t="s">
        <v>16146</v>
      </c>
      <c r="C1595" s="212" t="s">
        <v>3672</v>
      </c>
      <c r="D1595" s="83"/>
      <c r="E1595" s="141" t="s">
        <v>16147</v>
      </c>
      <c r="F1595" s="83"/>
      <c r="G1595" s="83">
        <v>1000000.0</v>
      </c>
    </row>
    <row r="1596">
      <c r="A1596" s="83">
        <v>468.0</v>
      </c>
      <c r="B1596" s="83" t="s">
        <v>16151</v>
      </c>
      <c r="C1596" s="212" t="s">
        <v>3672</v>
      </c>
      <c r="D1596" s="83"/>
      <c r="E1596" s="141" t="s">
        <v>16154</v>
      </c>
      <c r="F1596" s="83"/>
      <c r="G1596" s="83">
        <v>1000000.0</v>
      </c>
    </row>
    <row r="1597">
      <c r="A1597" s="83">
        <v>469.0</v>
      </c>
      <c r="B1597" s="83" t="s">
        <v>16158</v>
      </c>
      <c r="C1597" s="212" t="s">
        <v>3142</v>
      </c>
      <c r="D1597" s="83"/>
      <c r="E1597" s="141" t="s">
        <v>16159</v>
      </c>
      <c r="F1597" s="83"/>
      <c r="G1597" s="83">
        <v>1000000.0</v>
      </c>
    </row>
    <row r="1598">
      <c r="A1598" s="83">
        <v>470.0</v>
      </c>
      <c r="B1598" s="83" t="s">
        <v>16162</v>
      </c>
      <c r="C1598" s="212" t="s">
        <v>3142</v>
      </c>
      <c r="D1598" s="83"/>
      <c r="E1598" s="141" t="s">
        <v>16164</v>
      </c>
      <c r="F1598" s="83"/>
      <c r="G1598" s="83">
        <v>1000000.0</v>
      </c>
    </row>
    <row r="1599">
      <c r="A1599" s="83">
        <v>471.0</v>
      </c>
      <c r="B1599" s="83" t="s">
        <v>16166</v>
      </c>
      <c r="C1599" s="212" t="s">
        <v>3142</v>
      </c>
      <c r="D1599" s="83"/>
      <c r="E1599" s="141" t="s">
        <v>16169</v>
      </c>
      <c r="F1599" s="83"/>
      <c r="G1599" s="83">
        <v>1000000.0</v>
      </c>
    </row>
    <row r="1600" ht="30.0" customHeight="1">
      <c r="A1600" s="83">
        <v>472.0</v>
      </c>
      <c r="B1600" s="83" t="s">
        <v>16172</v>
      </c>
      <c r="C1600" s="212" t="s">
        <v>3142</v>
      </c>
      <c r="D1600" s="83"/>
      <c r="E1600" s="141" t="s">
        <v>16174</v>
      </c>
      <c r="F1600" s="83"/>
      <c r="G1600" s="83">
        <v>1000000.0</v>
      </c>
    </row>
    <row r="1601">
      <c r="A1601" s="83">
        <v>473.0</v>
      </c>
      <c r="B1601" s="83" t="s">
        <v>16179</v>
      </c>
      <c r="C1601" s="212" t="s">
        <v>3142</v>
      </c>
      <c r="D1601" s="83"/>
      <c r="E1601" s="141" t="s">
        <v>16180</v>
      </c>
      <c r="F1601" s="83"/>
      <c r="G1601" s="83">
        <v>1000000.0</v>
      </c>
    </row>
    <row r="1602" ht="30.0" customHeight="1">
      <c r="A1602" s="83">
        <v>474.0</v>
      </c>
      <c r="B1602" s="83" t="s">
        <v>16185</v>
      </c>
      <c r="C1602" s="212" t="s">
        <v>3147</v>
      </c>
      <c r="D1602" s="83"/>
      <c r="E1602" s="141" t="s">
        <v>16189</v>
      </c>
      <c r="F1602" s="83"/>
      <c r="G1602" s="83">
        <v>2500000.0</v>
      </c>
    </row>
    <row r="1603">
      <c r="A1603" s="83">
        <v>475.0</v>
      </c>
      <c r="B1603" s="83" t="s">
        <v>16190</v>
      </c>
      <c r="C1603" s="212" t="s">
        <v>3151</v>
      </c>
      <c r="D1603" s="83"/>
      <c r="E1603" s="141" t="s">
        <v>16193</v>
      </c>
      <c r="F1603" s="83"/>
      <c r="G1603" s="83">
        <v>2500000.0</v>
      </c>
    </row>
    <row r="1604" ht="30.0" customHeight="1">
      <c r="A1604" s="83">
        <v>476.0</v>
      </c>
      <c r="B1604" s="83" t="s">
        <v>16197</v>
      </c>
      <c r="C1604" s="212" t="s">
        <v>3151</v>
      </c>
      <c r="D1604" s="83"/>
      <c r="E1604" s="141" t="s">
        <v>16199</v>
      </c>
      <c r="F1604" s="83"/>
      <c r="G1604" s="83">
        <v>1000000.0</v>
      </c>
    </row>
    <row r="1605">
      <c r="A1605" s="83">
        <v>477.0</v>
      </c>
      <c r="B1605" s="83" t="s">
        <v>16203</v>
      </c>
      <c r="C1605" s="212" t="s">
        <v>3151</v>
      </c>
      <c r="D1605" s="83"/>
      <c r="E1605" s="141" t="s">
        <v>16204</v>
      </c>
      <c r="F1605" s="83"/>
      <c r="G1605" s="83">
        <v>2000000.0</v>
      </c>
    </row>
    <row r="1606">
      <c r="A1606" s="83">
        <v>478.0</v>
      </c>
      <c r="B1606" s="83" t="s">
        <v>16209</v>
      </c>
      <c r="C1606" s="212" t="s">
        <v>3728</v>
      </c>
      <c r="D1606" s="83"/>
      <c r="E1606" s="141" t="s">
        <v>16211</v>
      </c>
      <c r="F1606" s="83"/>
      <c r="G1606" s="83">
        <v>2500000.0</v>
      </c>
    </row>
    <row r="1607" ht="45.0" customHeight="1">
      <c r="A1607" s="83">
        <v>479.0</v>
      </c>
      <c r="B1607" s="83" t="s">
        <v>16216</v>
      </c>
      <c r="C1607" s="212" t="s">
        <v>3728</v>
      </c>
      <c r="D1607" s="83"/>
      <c r="E1607" s="141" t="s">
        <v>16219</v>
      </c>
      <c r="F1607" s="83"/>
      <c r="G1607" s="83">
        <v>1500000.0</v>
      </c>
    </row>
    <row r="1608" ht="15.75" customHeight="1">
      <c r="A1608" s="154">
        <v>480.0</v>
      </c>
      <c r="B1608" s="154" t="s">
        <v>16225</v>
      </c>
      <c r="C1608" s="247" t="s">
        <v>3728</v>
      </c>
      <c r="D1608" s="154"/>
      <c r="E1608" s="155" t="s">
        <v>16916</v>
      </c>
      <c r="F1608" s="154"/>
      <c r="G1608" s="154">
        <v>1000000.0</v>
      </c>
    </row>
    <row r="1609" ht="15.75" customHeight="1">
      <c r="A1609" s="83">
        <v>481.0</v>
      </c>
      <c r="B1609" s="83" t="s">
        <v>16921</v>
      </c>
      <c r="C1609" s="212" t="s">
        <v>11831</v>
      </c>
      <c r="D1609" s="83"/>
      <c r="E1609" s="141" t="s">
        <v>16924</v>
      </c>
      <c r="F1609" s="83"/>
      <c r="G1609" s="83">
        <v>2000000.0</v>
      </c>
    </row>
    <row r="1610">
      <c r="A1610" s="83">
        <v>482.0</v>
      </c>
      <c r="B1610" s="83" t="s">
        <v>16927</v>
      </c>
      <c r="C1610" s="212" t="s">
        <v>11831</v>
      </c>
      <c r="D1610" s="83"/>
      <c r="E1610" s="141" t="s">
        <v>16930</v>
      </c>
      <c r="F1610" s="83"/>
      <c r="G1610" s="83">
        <v>2000000.0</v>
      </c>
    </row>
    <row r="1611">
      <c r="A1611" s="83">
        <v>483.0</v>
      </c>
      <c r="B1611" s="83" t="s">
        <v>16933</v>
      </c>
      <c r="C1611" s="212" t="s">
        <v>3181</v>
      </c>
      <c r="D1611" s="83"/>
      <c r="E1611" s="141" t="s">
        <v>16936</v>
      </c>
      <c r="F1611" s="83"/>
      <c r="G1611" s="83">
        <v>1500000.0</v>
      </c>
    </row>
    <row r="1612" ht="30.0" customHeight="1">
      <c r="A1612" s="83">
        <v>484.0</v>
      </c>
      <c r="B1612" s="83" t="s">
        <v>16938</v>
      </c>
      <c r="C1612" s="212" t="s">
        <v>3187</v>
      </c>
      <c r="D1612" s="83"/>
      <c r="E1612" s="141" t="s">
        <v>16941</v>
      </c>
      <c r="F1612" s="83"/>
      <c r="G1612" s="83">
        <v>2500000.0</v>
      </c>
    </row>
    <row r="1613" ht="30.0" customHeight="1">
      <c r="A1613" s="83">
        <v>485.0</v>
      </c>
      <c r="B1613" s="83" t="s">
        <v>16945</v>
      </c>
      <c r="C1613" s="212" t="s">
        <v>3187</v>
      </c>
      <c r="D1613" s="83"/>
      <c r="E1613" s="141" t="s">
        <v>16947</v>
      </c>
      <c r="F1613" s="83"/>
      <c r="G1613" s="83">
        <v>2500000.0</v>
      </c>
    </row>
    <row r="1614" ht="30.0" customHeight="1">
      <c r="A1614" s="83">
        <v>486.0</v>
      </c>
      <c r="B1614" s="83" t="s">
        <v>16951</v>
      </c>
      <c r="C1614" s="212" t="s">
        <v>3213</v>
      </c>
      <c r="D1614" s="83"/>
      <c r="E1614" s="141" t="s">
        <v>16952</v>
      </c>
      <c r="F1614" s="83"/>
      <c r="G1614" s="83">
        <v>2500000.0</v>
      </c>
    </row>
    <row r="1615" ht="30.0" customHeight="1">
      <c r="A1615" s="83">
        <v>487.0</v>
      </c>
      <c r="B1615" s="83" t="s">
        <v>16957</v>
      </c>
      <c r="C1615" s="212" t="s">
        <v>3213</v>
      </c>
      <c r="D1615" s="83"/>
      <c r="E1615" s="141" t="s">
        <v>16959</v>
      </c>
      <c r="F1615" s="83"/>
      <c r="G1615" s="83">
        <v>2500000.0</v>
      </c>
    </row>
    <row r="1616" ht="30.0" customHeight="1">
      <c r="A1616" s="83">
        <v>488.0</v>
      </c>
      <c r="B1616" s="83" t="s">
        <v>16962</v>
      </c>
      <c r="C1616" s="212" t="s">
        <v>3213</v>
      </c>
      <c r="D1616" s="83"/>
      <c r="E1616" s="141" t="s">
        <v>16965</v>
      </c>
      <c r="F1616" s="83"/>
      <c r="G1616" s="83">
        <v>2500000.0</v>
      </c>
    </row>
    <row r="1617">
      <c r="A1617" s="83">
        <v>489.0</v>
      </c>
      <c r="B1617" s="83" t="s">
        <v>16971</v>
      </c>
      <c r="C1617" s="212" t="s">
        <v>3213</v>
      </c>
      <c r="D1617" s="83"/>
      <c r="E1617" s="141" t="s">
        <v>16973</v>
      </c>
      <c r="F1617" s="83"/>
      <c r="G1617" s="83">
        <v>2500000.0</v>
      </c>
    </row>
    <row r="1618">
      <c r="A1618" s="83">
        <v>490.0</v>
      </c>
      <c r="B1618" s="83" t="s">
        <v>16976</v>
      </c>
      <c r="C1618" s="212" t="s">
        <v>3213</v>
      </c>
      <c r="D1618" s="83"/>
      <c r="E1618" s="141" t="s">
        <v>16977</v>
      </c>
      <c r="F1618" s="83"/>
      <c r="G1618" s="83">
        <v>2500000.0</v>
      </c>
    </row>
    <row r="1619" ht="30.0" customHeight="1">
      <c r="A1619" s="83">
        <v>491.0</v>
      </c>
      <c r="B1619" s="83" t="s">
        <v>16984</v>
      </c>
      <c r="C1619" s="212" t="s">
        <v>3225</v>
      </c>
      <c r="D1619" s="83"/>
      <c r="E1619" s="141" t="s">
        <v>16985</v>
      </c>
      <c r="F1619" s="83"/>
      <c r="G1619" s="83">
        <v>1000000.0</v>
      </c>
    </row>
    <row r="1620">
      <c r="A1620" s="83">
        <v>492.0</v>
      </c>
      <c r="B1620" s="83" t="s">
        <v>16990</v>
      </c>
      <c r="C1620" s="212" t="s">
        <v>3225</v>
      </c>
      <c r="D1620" s="83"/>
      <c r="E1620" s="141" t="s">
        <v>16991</v>
      </c>
      <c r="F1620" s="83"/>
      <c r="G1620" s="83">
        <v>1000000.0</v>
      </c>
    </row>
    <row r="1621">
      <c r="A1621" s="83">
        <v>493.0</v>
      </c>
      <c r="B1621" s="83" t="s">
        <v>16994</v>
      </c>
      <c r="C1621" s="212" t="s">
        <v>3225</v>
      </c>
      <c r="D1621" s="83"/>
      <c r="E1621" s="141" t="s">
        <v>16996</v>
      </c>
      <c r="F1621" s="83"/>
      <c r="G1621" s="83">
        <v>1000000.0</v>
      </c>
    </row>
    <row r="1622" ht="30.0" customHeight="1">
      <c r="A1622" s="83">
        <v>494.0</v>
      </c>
      <c r="B1622" s="83" t="s">
        <v>17001</v>
      </c>
      <c r="C1622" s="212" t="s">
        <v>3225</v>
      </c>
      <c r="D1622" s="83"/>
      <c r="E1622" s="141" t="s">
        <v>17003</v>
      </c>
      <c r="F1622" s="83"/>
      <c r="G1622" s="83">
        <v>1000000.0</v>
      </c>
    </row>
    <row r="1623">
      <c r="A1623" s="83">
        <v>495.0</v>
      </c>
      <c r="B1623" s="83" t="s">
        <v>17006</v>
      </c>
      <c r="C1623" s="212" t="s">
        <v>3225</v>
      </c>
      <c r="D1623" s="83"/>
      <c r="E1623" s="141" t="s">
        <v>17008</v>
      </c>
      <c r="F1623" s="83"/>
      <c r="G1623" s="83">
        <v>1000000.0</v>
      </c>
    </row>
    <row r="1624" ht="30.0" customHeight="1">
      <c r="A1624" s="83">
        <v>496.0</v>
      </c>
      <c r="B1624" s="83" t="s">
        <v>17012</v>
      </c>
      <c r="C1624" s="212" t="s">
        <v>3225</v>
      </c>
      <c r="D1624" s="83"/>
      <c r="E1624" s="141" t="s">
        <v>17014</v>
      </c>
      <c r="F1624" s="83"/>
      <c r="G1624" s="83">
        <v>1000000.0</v>
      </c>
    </row>
    <row r="1625">
      <c r="A1625" s="83">
        <v>497.0</v>
      </c>
      <c r="B1625" s="83" t="s">
        <v>17018</v>
      </c>
      <c r="C1625" s="212" t="s">
        <v>3225</v>
      </c>
      <c r="D1625" s="83"/>
      <c r="E1625" s="141" t="s">
        <v>17021</v>
      </c>
      <c r="F1625" s="83"/>
      <c r="G1625" s="83">
        <v>1000000.0</v>
      </c>
    </row>
    <row r="1626" ht="30.0" customHeight="1">
      <c r="A1626" s="83">
        <v>498.0</v>
      </c>
      <c r="B1626" s="83" t="s">
        <v>17025</v>
      </c>
      <c r="C1626" s="212" t="s">
        <v>3245</v>
      </c>
      <c r="D1626" s="83"/>
      <c r="E1626" s="141" t="s">
        <v>17027</v>
      </c>
      <c r="F1626" s="83"/>
      <c r="G1626" s="83">
        <v>2000000.0</v>
      </c>
    </row>
    <row r="1627">
      <c r="A1627" s="83">
        <v>499.0</v>
      </c>
      <c r="B1627" s="83" t="s">
        <v>17030</v>
      </c>
      <c r="C1627" s="212" t="s">
        <v>3245</v>
      </c>
      <c r="D1627" s="83"/>
      <c r="E1627" s="141" t="s">
        <v>17033</v>
      </c>
      <c r="F1627" s="83"/>
      <c r="G1627" s="83">
        <v>2000000.0</v>
      </c>
    </row>
    <row r="1628" ht="30.0" customHeight="1">
      <c r="A1628" s="83">
        <v>500.0</v>
      </c>
      <c r="B1628" s="83" t="s">
        <v>17038</v>
      </c>
      <c r="C1628" s="212" t="s">
        <v>3245</v>
      </c>
      <c r="D1628" s="83"/>
      <c r="E1628" s="141" t="s">
        <v>17041</v>
      </c>
      <c r="F1628" s="83"/>
      <c r="G1628" s="83">
        <v>1500000.0</v>
      </c>
    </row>
    <row r="1629" ht="30.0" customHeight="1">
      <c r="A1629" s="83">
        <v>501.0</v>
      </c>
      <c r="B1629" s="83" t="s">
        <v>17043</v>
      </c>
      <c r="C1629" s="212" t="s">
        <v>3245</v>
      </c>
      <c r="D1629" s="83"/>
      <c r="E1629" s="141" t="s">
        <v>17047</v>
      </c>
      <c r="F1629" s="83"/>
      <c r="G1629" s="83">
        <v>2000000.0</v>
      </c>
    </row>
    <row r="1630">
      <c r="A1630" s="83">
        <v>502.0</v>
      </c>
      <c r="B1630" s="83" t="s">
        <v>17049</v>
      </c>
      <c r="C1630" s="212" t="s">
        <v>3245</v>
      </c>
      <c r="D1630" s="83"/>
      <c r="E1630" s="141" t="s">
        <v>17052</v>
      </c>
      <c r="F1630" s="83"/>
      <c r="G1630" s="83">
        <v>2500000.0</v>
      </c>
    </row>
    <row r="1631" ht="30.0" customHeight="1">
      <c r="A1631" s="83">
        <v>503.0</v>
      </c>
      <c r="B1631" s="83" t="s">
        <v>17055</v>
      </c>
      <c r="C1631" s="212" t="s">
        <v>3245</v>
      </c>
      <c r="D1631" s="83"/>
      <c r="E1631" s="141" t="s">
        <v>17057</v>
      </c>
      <c r="F1631" s="83"/>
      <c r="G1631" s="83">
        <v>2000000.0</v>
      </c>
    </row>
    <row r="1632">
      <c r="A1632" s="83">
        <v>504.0</v>
      </c>
      <c r="B1632" s="83" t="s">
        <v>17061</v>
      </c>
      <c r="C1632" s="212" t="s">
        <v>3245</v>
      </c>
      <c r="D1632" s="83"/>
      <c r="E1632" s="141" t="s">
        <v>17063</v>
      </c>
      <c r="F1632" s="83"/>
      <c r="G1632" s="83">
        <v>2000000.0</v>
      </c>
    </row>
    <row r="1633">
      <c r="A1633" s="83">
        <v>505.0</v>
      </c>
      <c r="B1633" s="83" t="s">
        <v>17073</v>
      </c>
      <c r="C1633" s="212" t="s">
        <v>3245</v>
      </c>
      <c r="D1633" s="83"/>
      <c r="E1633" s="141" t="s">
        <v>17074</v>
      </c>
      <c r="F1633" s="83"/>
      <c r="G1633" s="83">
        <v>2000000.0</v>
      </c>
    </row>
    <row r="1634">
      <c r="A1634" s="83">
        <v>506.0</v>
      </c>
      <c r="B1634" s="83" t="s">
        <v>17078</v>
      </c>
      <c r="C1634" s="212" t="s">
        <v>3245</v>
      </c>
      <c r="D1634" s="83"/>
      <c r="E1634" s="141" t="s">
        <v>17080</v>
      </c>
      <c r="F1634" s="83"/>
      <c r="G1634" s="83">
        <v>2000000.0</v>
      </c>
    </row>
    <row r="1635">
      <c r="A1635" s="83">
        <v>507.0</v>
      </c>
      <c r="B1635" s="83" t="s">
        <v>17083</v>
      </c>
      <c r="C1635" s="212" t="s">
        <v>3245</v>
      </c>
      <c r="D1635" s="83"/>
      <c r="E1635" s="141" t="s">
        <v>17084</v>
      </c>
      <c r="F1635" s="83"/>
      <c r="G1635" s="83">
        <v>2000000.0</v>
      </c>
    </row>
    <row r="1636">
      <c r="A1636" s="83">
        <v>508.0</v>
      </c>
      <c r="B1636" s="83" t="s">
        <v>17087</v>
      </c>
      <c r="C1636" s="212" t="s">
        <v>3245</v>
      </c>
      <c r="D1636" s="83"/>
      <c r="E1636" s="141" t="s">
        <v>17088</v>
      </c>
      <c r="F1636" s="83"/>
      <c r="G1636" s="83">
        <v>2000000.0</v>
      </c>
    </row>
    <row r="1637">
      <c r="A1637" s="83">
        <v>509.0</v>
      </c>
      <c r="B1637" s="83" t="s">
        <v>17091</v>
      </c>
      <c r="C1637" s="212" t="s">
        <v>3245</v>
      </c>
      <c r="D1637" s="83"/>
      <c r="E1637" s="141" t="s">
        <v>17092</v>
      </c>
      <c r="F1637" s="83"/>
      <c r="G1637" s="83">
        <v>2000000.0</v>
      </c>
    </row>
    <row r="1638">
      <c r="A1638" s="83">
        <v>510.0</v>
      </c>
      <c r="B1638" s="83" t="s">
        <v>17099</v>
      </c>
      <c r="C1638" s="212" t="s">
        <v>3245</v>
      </c>
      <c r="D1638" s="83"/>
      <c r="E1638" s="141" t="s">
        <v>17101</v>
      </c>
      <c r="F1638" s="83"/>
      <c r="G1638" s="83">
        <v>2000000.0</v>
      </c>
    </row>
    <row r="1639">
      <c r="A1639" s="83">
        <v>511.0</v>
      </c>
      <c r="B1639" s="83" t="s">
        <v>17105</v>
      </c>
      <c r="C1639" s="212" t="s">
        <v>3245</v>
      </c>
      <c r="D1639" s="83"/>
      <c r="E1639" s="141" t="s">
        <v>17107</v>
      </c>
      <c r="F1639" s="83"/>
      <c r="G1639" s="83">
        <v>2000000.0</v>
      </c>
    </row>
    <row r="1640" ht="30.0" customHeight="1">
      <c r="A1640" s="83">
        <v>512.0</v>
      </c>
      <c r="B1640" s="83" t="s">
        <v>17110</v>
      </c>
      <c r="C1640" s="212" t="s">
        <v>3245</v>
      </c>
      <c r="D1640" s="83"/>
      <c r="E1640" s="141" t="s">
        <v>17112</v>
      </c>
      <c r="F1640" s="83"/>
      <c r="G1640" s="83">
        <v>2000000.0</v>
      </c>
    </row>
    <row r="1641" ht="30.0" customHeight="1">
      <c r="A1641" s="83">
        <v>513.0</v>
      </c>
      <c r="B1641" s="83" t="s">
        <v>17115</v>
      </c>
      <c r="C1641" s="212" t="s">
        <v>3245</v>
      </c>
      <c r="D1641" s="83"/>
      <c r="E1641" s="141" t="s">
        <v>17117</v>
      </c>
      <c r="F1641" s="83"/>
      <c r="G1641" s="83">
        <v>5000000.0</v>
      </c>
    </row>
    <row r="1642">
      <c r="A1642" s="83">
        <v>514.0</v>
      </c>
      <c r="B1642" s="83" t="s">
        <v>17119</v>
      </c>
      <c r="C1642" s="212" t="s">
        <v>3245</v>
      </c>
      <c r="D1642" s="83"/>
      <c r="E1642" s="141" t="s">
        <v>17121</v>
      </c>
      <c r="F1642" s="83"/>
      <c r="G1642" s="83">
        <v>5000000.0</v>
      </c>
    </row>
    <row r="1643">
      <c r="A1643" s="83">
        <v>515.0</v>
      </c>
      <c r="B1643" s="83" t="s">
        <v>17126</v>
      </c>
      <c r="C1643" s="212" t="s">
        <v>3245</v>
      </c>
      <c r="D1643" s="83"/>
      <c r="E1643" s="141" t="s">
        <v>17129</v>
      </c>
      <c r="F1643" s="83"/>
      <c r="G1643" s="83">
        <v>5000000.0</v>
      </c>
    </row>
    <row r="1644" ht="30.0" customHeight="1">
      <c r="A1644" s="83">
        <v>516.0</v>
      </c>
      <c r="B1644" s="83" t="s">
        <v>17132</v>
      </c>
      <c r="C1644" s="212" t="s">
        <v>3245</v>
      </c>
      <c r="D1644" s="83"/>
      <c r="E1644" s="141" t="s">
        <v>17133</v>
      </c>
      <c r="F1644" s="83"/>
      <c r="G1644" s="83">
        <v>2500000.0</v>
      </c>
    </row>
    <row r="1645" ht="30.0" customHeight="1">
      <c r="A1645" s="83">
        <v>517.0</v>
      </c>
      <c r="B1645" s="83" t="s">
        <v>17139</v>
      </c>
      <c r="C1645" s="212" t="s">
        <v>17140</v>
      </c>
      <c r="D1645" s="83"/>
      <c r="E1645" s="141" t="s">
        <v>17141</v>
      </c>
      <c r="F1645" s="83"/>
      <c r="G1645" s="83">
        <v>2000000.0</v>
      </c>
    </row>
    <row r="1646">
      <c r="A1646" s="83">
        <v>518.0</v>
      </c>
      <c r="B1646" s="83" t="s">
        <v>17147</v>
      </c>
      <c r="C1646" s="212" t="s">
        <v>17140</v>
      </c>
      <c r="D1646" s="83"/>
      <c r="E1646" s="141" t="s">
        <v>17148</v>
      </c>
      <c r="F1646" s="83"/>
      <c r="G1646" s="83">
        <v>2000000.0</v>
      </c>
    </row>
    <row r="1647">
      <c r="A1647" s="83">
        <v>519.0</v>
      </c>
      <c r="B1647" s="83" t="s">
        <v>17152</v>
      </c>
      <c r="C1647" s="212" t="s">
        <v>17140</v>
      </c>
      <c r="D1647" s="83"/>
      <c r="E1647" s="141" t="s">
        <v>17154</v>
      </c>
      <c r="F1647" s="83"/>
      <c r="G1647" s="83">
        <v>2000000.0</v>
      </c>
    </row>
    <row r="1648">
      <c r="A1648" s="83">
        <v>520.0</v>
      </c>
      <c r="B1648" s="83" t="s">
        <v>17157</v>
      </c>
      <c r="C1648" s="212" t="s">
        <v>3277</v>
      </c>
      <c r="D1648" s="83"/>
      <c r="E1648" s="141" t="s">
        <v>17159</v>
      </c>
      <c r="F1648" s="83"/>
      <c r="G1648" s="83">
        <v>1000000.0</v>
      </c>
    </row>
    <row r="1649">
      <c r="A1649" s="83">
        <v>521.0</v>
      </c>
      <c r="B1649" s="83" t="s">
        <v>17165</v>
      </c>
      <c r="C1649" s="212" t="s">
        <v>3277</v>
      </c>
      <c r="D1649" s="83"/>
      <c r="E1649" s="141" t="s">
        <v>17166</v>
      </c>
      <c r="F1649" s="83"/>
      <c r="G1649" s="83">
        <v>1000000.0</v>
      </c>
    </row>
    <row r="1650">
      <c r="A1650" s="83">
        <v>522.0</v>
      </c>
      <c r="B1650" s="83" t="s">
        <v>17172</v>
      </c>
      <c r="C1650" s="212" t="s">
        <v>3277</v>
      </c>
      <c r="D1650" s="83"/>
      <c r="E1650" s="141" t="s">
        <v>17173</v>
      </c>
      <c r="F1650" s="83"/>
      <c r="G1650" s="83">
        <v>1000000.0</v>
      </c>
    </row>
    <row r="1651">
      <c r="A1651" s="83">
        <v>523.0</v>
      </c>
      <c r="B1651" s="83" t="s">
        <v>17178</v>
      </c>
      <c r="C1651" s="212" t="s">
        <v>3277</v>
      </c>
      <c r="D1651" s="83"/>
      <c r="E1651" s="141" t="s">
        <v>17179</v>
      </c>
      <c r="F1651" s="83"/>
      <c r="G1651" s="83">
        <v>1000000.0</v>
      </c>
    </row>
    <row r="1652">
      <c r="A1652" s="83">
        <v>524.0</v>
      </c>
      <c r="B1652" s="83" t="s">
        <v>17182</v>
      </c>
      <c r="C1652" s="212" t="s">
        <v>3277</v>
      </c>
      <c r="D1652" s="83"/>
      <c r="E1652" s="141" t="s">
        <v>17184</v>
      </c>
      <c r="F1652" s="83"/>
      <c r="G1652" s="83">
        <v>1000000.0</v>
      </c>
    </row>
    <row r="1653">
      <c r="A1653" s="83">
        <v>525.0</v>
      </c>
      <c r="B1653" s="83" t="s">
        <v>17188</v>
      </c>
      <c r="C1653" s="212" t="s">
        <v>3277</v>
      </c>
      <c r="D1653" s="83"/>
      <c r="E1653" s="141" t="s">
        <v>17189</v>
      </c>
      <c r="F1653" s="83"/>
      <c r="G1653" s="83">
        <v>1000000.0</v>
      </c>
    </row>
    <row r="1654">
      <c r="A1654" s="83">
        <v>526.0</v>
      </c>
      <c r="B1654" s="83" t="s">
        <v>17193</v>
      </c>
      <c r="C1654" s="212" t="s">
        <v>3277</v>
      </c>
      <c r="D1654" s="83"/>
      <c r="E1654" s="141" t="s">
        <v>17196</v>
      </c>
      <c r="F1654" s="83"/>
      <c r="G1654" s="83">
        <v>1000000.0</v>
      </c>
    </row>
    <row r="1655">
      <c r="A1655" s="83">
        <v>527.0</v>
      </c>
      <c r="B1655" s="83" t="s">
        <v>17198</v>
      </c>
      <c r="C1655" s="212" t="s">
        <v>3277</v>
      </c>
      <c r="D1655" s="83"/>
      <c r="E1655" s="141" t="s">
        <v>17200</v>
      </c>
      <c r="F1655" s="83"/>
      <c r="G1655" s="83">
        <v>1000000.0</v>
      </c>
    </row>
    <row r="1656">
      <c r="A1656" s="83">
        <v>528.0</v>
      </c>
      <c r="B1656" s="83" t="s">
        <v>17204</v>
      </c>
      <c r="C1656" s="212" t="s">
        <v>3277</v>
      </c>
      <c r="D1656" s="83"/>
      <c r="E1656" s="141" t="s">
        <v>17205</v>
      </c>
      <c r="F1656" s="83"/>
      <c r="G1656" s="83">
        <v>2500000.0</v>
      </c>
    </row>
    <row r="1657">
      <c r="A1657" s="83">
        <v>529.0</v>
      </c>
      <c r="B1657" s="83" t="s">
        <v>17210</v>
      </c>
      <c r="C1657" s="212" t="s">
        <v>3277</v>
      </c>
      <c r="D1657" s="83"/>
      <c r="E1657" s="141" t="s">
        <v>17211</v>
      </c>
      <c r="F1657" s="83"/>
      <c r="G1657" s="83">
        <v>2500000.0</v>
      </c>
    </row>
    <row r="1658">
      <c r="A1658" s="83">
        <v>530.0</v>
      </c>
      <c r="B1658" s="83" t="s">
        <v>17216</v>
      </c>
      <c r="C1658" s="212" t="s">
        <v>3277</v>
      </c>
      <c r="D1658" s="83"/>
      <c r="E1658" s="141" t="s">
        <v>17217</v>
      </c>
      <c r="F1658" s="83"/>
      <c r="G1658" s="83">
        <v>2500000.0</v>
      </c>
    </row>
    <row r="1659">
      <c r="A1659" s="83">
        <v>531.0</v>
      </c>
      <c r="B1659" s="83" t="s">
        <v>17223</v>
      </c>
      <c r="C1659" s="212">
        <v>68.0</v>
      </c>
      <c r="D1659" s="83"/>
      <c r="E1659" s="141" t="s">
        <v>17226</v>
      </c>
      <c r="F1659" s="83"/>
      <c r="G1659" s="83">
        <v>1.0E7</v>
      </c>
    </row>
    <row r="1660">
      <c r="A1660" s="83">
        <v>532.0</v>
      </c>
      <c r="B1660" s="83" t="s">
        <v>17229</v>
      </c>
      <c r="C1660" s="212">
        <v>68.0</v>
      </c>
      <c r="D1660" s="83"/>
      <c r="E1660" s="141" t="s">
        <v>17231</v>
      </c>
      <c r="F1660" s="83"/>
      <c r="G1660" s="83">
        <v>2.0E7</v>
      </c>
    </row>
    <row r="1661" ht="30.75" customHeight="1">
      <c r="A1661" s="154">
        <v>533.0</v>
      </c>
      <c r="B1661" s="154" t="s">
        <v>17235</v>
      </c>
      <c r="C1661" s="247">
        <v>68.0</v>
      </c>
      <c r="D1661" s="154"/>
      <c r="E1661" s="155" t="s">
        <v>17236</v>
      </c>
      <c r="F1661" s="154"/>
      <c r="G1661" s="154">
        <v>6000000.0</v>
      </c>
    </row>
    <row r="1662" ht="15.75" customHeight="1">
      <c r="A1662" s="83">
        <v>534.0</v>
      </c>
      <c r="B1662" s="83" t="s">
        <v>17241</v>
      </c>
      <c r="C1662" s="212" t="s">
        <v>15472</v>
      </c>
      <c r="D1662" s="83"/>
      <c r="E1662" s="141" t="s">
        <v>17242</v>
      </c>
      <c r="F1662" s="83"/>
      <c r="G1662" s="83">
        <v>1000000.0</v>
      </c>
    </row>
    <row r="1663">
      <c r="A1663" s="83">
        <v>535.0</v>
      </c>
      <c r="B1663" s="83" t="s">
        <v>17248</v>
      </c>
      <c r="C1663" s="212" t="s">
        <v>15472</v>
      </c>
      <c r="D1663" s="83"/>
      <c r="E1663" s="141" t="s">
        <v>17250</v>
      </c>
      <c r="F1663" s="83"/>
      <c r="G1663" s="83">
        <v>1000000.0</v>
      </c>
    </row>
    <row r="1664">
      <c r="A1664" s="83">
        <v>536.0</v>
      </c>
      <c r="B1664" s="83" t="s">
        <v>17254</v>
      </c>
      <c r="C1664" s="212" t="s">
        <v>15472</v>
      </c>
      <c r="D1664" s="83"/>
      <c r="E1664" s="141" t="s">
        <v>17256</v>
      </c>
      <c r="F1664" s="83"/>
      <c r="G1664" s="83">
        <v>1000000.0</v>
      </c>
    </row>
    <row r="1665">
      <c r="A1665" s="83">
        <v>537.0</v>
      </c>
      <c r="B1665" s="83" t="s">
        <v>17263</v>
      </c>
      <c r="C1665" s="212" t="s">
        <v>15472</v>
      </c>
      <c r="D1665" s="83"/>
      <c r="E1665" s="141" t="s">
        <v>17265</v>
      </c>
      <c r="F1665" s="83"/>
      <c r="G1665" s="83">
        <v>1000000.0</v>
      </c>
    </row>
    <row r="1666">
      <c r="A1666" s="83">
        <v>538.0</v>
      </c>
      <c r="B1666" s="83" t="s">
        <v>17270</v>
      </c>
      <c r="C1666" s="212" t="s">
        <v>15472</v>
      </c>
      <c r="D1666" s="83"/>
      <c r="E1666" s="141" t="s">
        <v>17272</v>
      </c>
      <c r="F1666" s="83"/>
      <c r="G1666" s="83">
        <v>1000000.0</v>
      </c>
    </row>
    <row r="1667">
      <c r="A1667" s="83">
        <v>539.0</v>
      </c>
      <c r="B1667" s="83" t="s">
        <v>17277</v>
      </c>
      <c r="C1667" s="212" t="s">
        <v>15472</v>
      </c>
      <c r="D1667" s="83"/>
      <c r="E1667" s="141" t="s">
        <v>17278</v>
      </c>
      <c r="F1667" s="83"/>
      <c r="G1667" s="83">
        <v>1000000.0</v>
      </c>
    </row>
    <row r="1668">
      <c r="A1668" s="83">
        <v>540.0</v>
      </c>
      <c r="B1668" s="83" t="s">
        <v>17283</v>
      </c>
      <c r="C1668" s="212" t="s">
        <v>15472</v>
      </c>
      <c r="D1668" s="83"/>
      <c r="E1668" s="141" t="s">
        <v>17284</v>
      </c>
      <c r="F1668" s="83"/>
      <c r="G1668" s="83">
        <v>2000000.0</v>
      </c>
    </row>
    <row r="1669">
      <c r="A1669" s="83">
        <v>541.0</v>
      </c>
      <c r="B1669" s="83" t="s">
        <v>17289</v>
      </c>
      <c r="C1669" s="212" t="s">
        <v>15472</v>
      </c>
      <c r="D1669" s="83"/>
      <c r="E1669" s="141" t="s">
        <v>17290</v>
      </c>
      <c r="F1669" s="83"/>
      <c r="G1669" s="83">
        <v>2000000.0</v>
      </c>
    </row>
    <row r="1670">
      <c r="A1670" s="83">
        <v>542.0</v>
      </c>
      <c r="B1670" s="83" t="s">
        <v>17295</v>
      </c>
      <c r="C1670" s="212" t="s">
        <v>15472</v>
      </c>
      <c r="D1670" s="83"/>
      <c r="E1670" s="141" t="s">
        <v>17297</v>
      </c>
      <c r="F1670" s="83"/>
      <c r="G1670" s="83">
        <v>2000000.0</v>
      </c>
    </row>
    <row r="1671">
      <c r="A1671" s="83">
        <v>543.0</v>
      </c>
      <c r="B1671" s="83" t="s">
        <v>17305</v>
      </c>
      <c r="C1671" s="212" t="s">
        <v>15472</v>
      </c>
      <c r="D1671" s="83"/>
      <c r="E1671" s="141" t="s">
        <v>17306</v>
      </c>
      <c r="F1671" s="83"/>
      <c r="G1671" s="83">
        <v>2000000.0</v>
      </c>
    </row>
    <row r="1672">
      <c r="A1672" s="83">
        <v>544.0</v>
      </c>
      <c r="B1672" s="83" t="s">
        <v>17310</v>
      </c>
      <c r="C1672" s="212" t="s">
        <v>3738</v>
      </c>
      <c r="D1672" s="83"/>
      <c r="E1672" s="141" t="s">
        <v>17312</v>
      </c>
      <c r="F1672" s="83"/>
      <c r="G1672" s="83">
        <v>2000000.0</v>
      </c>
    </row>
    <row r="1673">
      <c r="A1673" s="83">
        <v>545.0</v>
      </c>
      <c r="B1673" s="83" t="s">
        <v>17319</v>
      </c>
      <c r="C1673" s="212" t="s">
        <v>3738</v>
      </c>
      <c r="D1673" s="83"/>
      <c r="E1673" s="141" t="s">
        <v>17321</v>
      </c>
      <c r="F1673" s="83"/>
      <c r="G1673" s="83">
        <v>1500000.0</v>
      </c>
    </row>
    <row r="1674">
      <c r="A1674" s="83">
        <v>546.0</v>
      </c>
      <c r="B1674" s="83" t="s">
        <v>17323</v>
      </c>
      <c r="C1674" s="212" t="s">
        <v>3738</v>
      </c>
      <c r="D1674" s="83"/>
      <c r="E1674" s="141" t="s">
        <v>17328</v>
      </c>
      <c r="F1674" s="83"/>
      <c r="G1674" s="83">
        <v>1500000.0</v>
      </c>
    </row>
    <row r="1675">
      <c r="A1675" s="83">
        <v>547.0</v>
      </c>
      <c r="B1675" s="83" t="s">
        <v>17331</v>
      </c>
      <c r="C1675" s="212" t="s">
        <v>3738</v>
      </c>
      <c r="D1675" s="83"/>
      <c r="E1675" s="141" t="s">
        <v>17334</v>
      </c>
      <c r="F1675" s="83"/>
      <c r="G1675" s="83">
        <v>1500000.0</v>
      </c>
    </row>
    <row r="1676">
      <c r="A1676" s="83">
        <v>548.0</v>
      </c>
      <c r="B1676" s="83" t="s">
        <v>17340</v>
      </c>
      <c r="C1676" s="212" t="s">
        <v>3738</v>
      </c>
      <c r="D1676" s="83"/>
      <c r="E1676" s="141" t="s">
        <v>17344</v>
      </c>
      <c r="F1676" s="83"/>
      <c r="G1676" s="83">
        <v>1500000.0</v>
      </c>
    </row>
    <row r="1677">
      <c r="A1677" s="83">
        <v>549.0</v>
      </c>
      <c r="B1677" s="83" t="s">
        <v>17349</v>
      </c>
      <c r="C1677" s="212" t="s">
        <v>3738</v>
      </c>
      <c r="D1677" s="83"/>
      <c r="E1677" s="141" t="s">
        <v>17351</v>
      </c>
      <c r="F1677" s="83"/>
      <c r="G1677" s="83">
        <v>1500000.0</v>
      </c>
    </row>
    <row r="1678">
      <c r="A1678" s="83">
        <v>550.0</v>
      </c>
      <c r="B1678" s="83" t="s">
        <v>17356</v>
      </c>
      <c r="C1678" s="212" t="s">
        <v>3738</v>
      </c>
      <c r="D1678" s="83"/>
      <c r="E1678" s="141" t="s">
        <v>17359</v>
      </c>
      <c r="F1678" s="83"/>
      <c r="G1678" s="83">
        <v>1500000.0</v>
      </c>
    </row>
    <row r="1679" ht="30.0" customHeight="1">
      <c r="A1679" s="83">
        <v>551.0</v>
      </c>
      <c r="B1679" s="83" t="s">
        <v>17364</v>
      </c>
      <c r="C1679" s="212" t="s">
        <v>3738</v>
      </c>
      <c r="D1679" s="83"/>
      <c r="E1679" s="141" t="s">
        <v>17367</v>
      </c>
      <c r="F1679" s="83"/>
      <c r="G1679" s="83">
        <v>2000000.0</v>
      </c>
    </row>
    <row r="1680" ht="30.0" customHeight="1">
      <c r="A1680" s="83">
        <v>552.0</v>
      </c>
      <c r="B1680" s="83" t="s">
        <v>17371</v>
      </c>
      <c r="C1680" s="212" t="s">
        <v>3738</v>
      </c>
      <c r="D1680" s="83"/>
      <c r="E1680" s="141" t="s">
        <v>17374</v>
      </c>
      <c r="F1680" s="83"/>
      <c r="G1680" s="83">
        <v>2000000.0</v>
      </c>
    </row>
    <row r="1681">
      <c r="A1681" s="83">
        <v>553.0</v>
      </c>
      <c r="B1681" s="83" t="s">
        <v>17378</v>
      </c>
      <c r="C1681" s="212" t="s">
        <v>3300</v>
      </c>
      <c r="D1681" s="83"/>
      <c r="E1681" s="141" t="s">
        <v>17382</v>
      </c>
      <c r="F1681" s="83"/>
      <c r="G1681" s="83">
        <v>1000000.0</v>
      </c>
    </row>
    <row r="1682">
      <c r="A1682" s="83">
        <v>554.0</v>
      </c>
      <c r="B1682" s="83" t="s">
        <v>17386</v>
      </c>
      <c r="C1682" s="212" t="s">
        <v>3300</v>
      </c>
      <c r="D1682" s="83"/>
      <c r="E1682" s="141" t="s">
        <v>17388</v>
      </c>
      <c r="F1682" s="83"/>
      <c r="G1682" s="83">
        <v>1000000.0</v>
      </c>
    </row>
    <row r="1683">
      <c r="A1683" s="83">
        <v>555.0</v>
      </c>
      <c r="B1683" s="83" t="s">
        <v>17392</v>
      </c>
      <c r="C1683" s="212" t="s">
        <v>3300</v>
      </c>
      <c r="D1683" s="83"/>
      <c r="E1683" s="141" t="s">
        <v>17394</v>
      </c>
      <c r="F1683" s="83"/>
      <c r="G1683" s="83">
        <v>2000000.0</v>
      </c>
    </row>
    <row r="1684">
      <c r="A1684" s="83">
        <v>556.0</v>
      </c>
      <c r="B1684" s="83" t="s">
        <v>17398</v>
      </c>
      <c r="C1684" s="212" t="s">
        <v>3300</v>
      </c>
      <c r="D1684" s="83"/>
      <c r="E1684" s="141" t="s">
        <v>17400</v>
      </c>
      <c r="F1684" s="83"/>
      <c r="G1684" s="83">
        <v>2000000.0</v>
      </c>
    </row>
    <row r="1685">
      <c r="A1685" s="83">
        <v>557.0</v>
      </c>
      <c r="B1685" s="83" t="s">
        <v>17406</v>
      </c>
      <c r="C1685" s="212" t="s">
        <v>3307</v>
      </c>
      <c r="D1685" s="83"/>
      <c r="E1685" s="141" t="s">
        <v>17407</v>
      </c>
      <c r="F1685" s="83"/>
      <c r="G1685" s="83">
        <v>1000000.0</v>
      </c>
    </row>
    <row r="1686">
      <c r="A1686" s="83">
        <v>558.0</v>
      </c>
      <c r="B1686" s="83" t="s">
        <v>17413</v>
      </c>
      <c r="C1686" s="212" t="s">
        <v>3307</v>
      </c>
      <c r="D1686" s="83"/>
      <c r="E1686" s="141" t="s">
        <v>17415</v>
      </c>
      <c r="F1686" s="83"/>
      <c r="G1686" s="83">
        <v>1000000.0</v>
      </c>
    </row>
    <row r="1687">
      <c r="A1687" s="83">
        <v>559.0</v>
      </c>
      <c r="B1687" s="83" t="s">
        <v>17420</v>
      </c>
      <c r="C1687" s="212" t="s">
        <v>3307</v>
      </c>
      <c r="D1687" s="83"/>
      <c r="E1687" s="141" t="s">
        <v>17421</v>
      </c>
      <c r="F1687" s="83"/>
      <c r="G1687" s="83">
        <v>1000000.0</v>
      </c>
    </row>
    <row r="1688">
      <c r="A1688" s="83">
        <v>560.0</v>
      </c>
      <c r="B1688" s="83" t="s">
        <v>17425</v>
      </c>
      <c r="C1688" s="212" t="s">
        <v>3307</v>
      </c>
      <c r="D1688" s="83"/>
      <c r="E1688" s="141" t="s">
        <v>17429</v>
      </c>
      <c r="F1688" s="83"/>
      <c r="G1688" s="83">
        <v>1000000.0</v>
      </c>
    </row>
    <row r="1689">
      <c r="A1689" s="83">
        <v>561.0</v>
      </c>
      <c r="B1689" s="83" t="s">
        <v>17435</v>
      </c>
      <c r="C1689" s="212" t="s">
        <v>3307</v>
      </c>
      <c r="D1689" s="83"/>
      <c r="E1689" s="141" t="s">
        <v>17437</v>
      </c>
      <c r="F1689" s="83"/>
      <c r="G1689" s="83">
        <v>1000000.0</v>
      </c>
    </row>
    <row r="1690">
      <c r="A1690" s="83">
        <v>562.0</v>
      </c>
      <c r="B1690" s="83" t="s">
        <v>17441</v>
      </c>
      <c r="C1690" s="212" t="s">
        <v>3307</v>
      </c>
      <c r="D1690" s="83"/>
      <c r="E1690" s="141" t="s">
        <v>17444</v>
      </c>
      <c r="F1690" s="83"/>
      <c r="G1690" s="83">
        <v>1000000.0</v>
      </c>
    </row>
    <row r="1691">
      <c r="A1691" s="83">
        <v>563.0</v>
      </c>
      <c r="B1691" s="83" t="s">
        <v>17446</v>
      </c>
      <c r="C1691" s="212" t="s">
        <v>3307</v>
      </c>
      <c r="D1691" s="83"/>
      <c r="E1691" s="141" t="s">
        <v>17447</v>
      </c>
      <c r="F1691" s="83"/>
      <c r="G1691" s="83">
        <v>1000000.0</v>
      </c>
    </row>
    <row r="1692">
      <c r="A1692" s="83">
        <v>564.0</v>
      </c>
      <c r="B1692" s="83" t="s">
        <v>17452</v>
      </c>
      <c r="C1692" s="212" t="s">
        <v>3307</v>
      </c>
      <c r="D1692" s="83"/>
      <c r="E1692" s="141" t="s">
        <v>17453</v>
      </c>
      <c r="F1692" s="83"/>
      <c r="G1692" s="83">
        <v>1000000.0</v>
      </c>
    </row>
    <row r="1693">
      <c r="A1693" s="83">
        <v>565.0</v>
      </c>
      <c r="B1693" s="83" t="s">
        <v>17458</v>
      </c>
      <c r="C1693" s="212" t="s">
        <v>3307</v>
      </c>
      <c r="D1693" s="83"/>
      <c r="E1693" s="141" t="s">
        <v>17459</v>
      </c>
      <c r="F1693" s="83"/>
      <c r="G1693" s="83">
        <v>1000000.0</v>
      </c>
    </row>
    <row r="1694" ht="30.0" customHeight="1">
      <c r="A1694" s="83">
        <v>566.0</v>
      </c>
      <c r="B1694" s="83" t="s">
        <v>17466</v>
      </c>
      <c r="C1694" s="212" t="s">
        <v>3307</v>
      </c>
      <c r="D1694" s="83"/>
      <c r="E1694" s="141" t="s">
        <v>17467</v>
      </c>
      <c r="F1694" s="83"/>
      <c r="G1694" s="83">
        <v>1000000.0</v>
      </c>
    </row>
    <row r="1695">
      <c r="A1695" s="83">
        <v>567.0</v>
      </c>
      <c r="B1695" s="83" t="s">
        <v>17470</v>
      </c>
      <c r="C1695" s="212" t="s">
        <v>3313</v>
      </c>
      <c r="D1695" s="83"/>
      <c r="E1695" s="141" t="s">
        <v>17471</v>
      </c>
      <c r="F1695" s="83"/>
      <c r="G1695" s="83">
        <v>1000000.0</v>
      </c>
    </row>
    <row r="1696">
      <c r="A1696" s="83">
        <v>568.0</v>
      </c>
      <c r="B1696" s="83" t="s">
        <v>17476</v>
      </c>
      <c r="C1696" s="212" t="s">
        <v>3313</v>
      </c>
      <c r="D1696" s="83"/>
      <c r="E1696" s="141" t="s">
        <v>17477</v>
      </c>
      <c r="F1696" s="83"/>
      <c r="G1696" s="83">
        <v>1000000.0</v>
      </c>
    </row>
    <row r="1697">
      <c r="A1697" s="83">
        <v>569.0</v>
      </c>
      <c r="B1697" s="83" t="s">
        <v>17481</v>
      </c>
      <c r="C1697" s="212" t="s">
        <v>3313</v>
      </c>
      <c r="D1697" s="83"/>
      <c r="E1697" s="141" t="s">
        <v>17483</v>
      </c>
      <c r="F1697" s="83"/>
      <c r="G1697" s="83">
        <v>1000000.0</v>
      </c>
    </row>
    <row r="1698">
      <c r="A1698" s="83">
        <v>570.0</v>
      </c>
      <c r="B1698" s="83" t="s">
        <v>17487</v>
      </c>
      <c r="C1698" s="212" t="s">
        <v>3332</v>
      </c>
      <c r="D1698" s="83"/>
      <c r="E1698" s="141" t="s">
        <v>17489</v>
      </c>
      <c r="F1698" s="83"/>
      <c r="G1698" s="83">
        <v>1000000.0</v>
      </c>
    </row>
    <row r="1699">
      <c r="A1699" s="83">
        <v>571.0</v>
      </c>
      <c r="B1699" s="83" t="s">
        <v>17496</v>
      </c>
      <c r="C1699" s="212" t="s">
        <v>3332</v>
      </c>
      <c r="D1699" s="83"/>
      <c r="E1699" s="141" t="s">
        <v>17498</v>
      </c>
      <c r="F1699" s="83"/>
      <c r="G1699" s="83">
        <v>2000000.0</v>
      </c>
    </row>
    <row r="1700">
      <c r="A1700" s="83">
        <v>572.0</v>
      </c>
      <c r="B1700" s="83" t="s">
        <v>17504</v>
      </c>
      <c r="C1700" s="212" t="s">
        <v>3341</v>
      </c>
      <c r="D1700" s="83"/>
      <c r="E1700" s="141" t="s">
        <v>17505</v>
      </c>
      <c r="F1700" s="83"/>
      <c r="G1700" s="83">
        <v>1000000.0</v>
      </c>
    </row>
    <row r="1701">
      <c r="A1701" s="83">
        <v>573.0</v>
      </c>
      <c r="B1701" s="83" t="s">
        <v>17510</v>
      </c>
      <c r="C1701" s="212" t="s">
        <v>3341</v>
      </c>
      <c r="D1701" s="83"/>
      <c r="E1701" s="141" t="s">
        <v>17513</v>
      </c>
      <c r="F1701" s="83"/>
      <c r="G1701" s="83">
        <v>2500000.0</v>
      </c>
    </row>
    <row r="1702">
      <c r="A1702" s="83">
        <v>574.0</v>
      </c>
      <c r="B1702" s="83" t="s">
        <v>17516</v>
      </c>
      <c r="C1702" s="212" t="s">
        <v>3341</v>
      </c>
      <c r="D1702" s="83"/>
      <c r="E1702" s="141" t="s">
        <v>17521</v>
      </c>
      <c r="F1702" s="83"/>
      <c r="G1702" s="83">
        <v>1000000.0</v>
      </c>
    </row>
    <row r="1703">
      <c r="A1703" s="83">
        <v>575.0</v>
      </c>
      <c r="B1703" s="83" t="s">
        <v>17524</v>
      </c>
      <c r="C1703" s="212" t="s">
        <v>3341</v>
      </c>
      <c r="D1703" s="83"/>
      <c r="E1703" s="141" t="s">
        <v>17527</v>
      </c>
      <c r="F1703" s="83"/>
      <c r="G1703" s="83">
        <v>1000000.0</v>
      </c>
    </row>
    <row r="1704">
      <c r="A1704" s="83">
        <v>576.0</v>
      </c>
      <c r="B1704" s="83" t="s">
        <v>17534</v>
      </c>
      <c r="C1704" s="212" t="s">
        <v>3341</v>
      </c>
      <c r="D1704" s="83"/>
      <c r="E1704" s="141" t="s">
        <v>17535</v>
      </c>
      <c r="F1704" s="83"/>
      <c r="G1704" s="83">
        <v>1000000.0</v>
      </c>
    </row>
    <row r="1705">
      <c r="A1705" s="83">
        <v>577.0</v>
      </c>
      <c r="B1705" s="83" t="s">
        <v>17538</v>
      </c>
      <c r="C1705" s="212" t="s">
        <v>3341</v>
      </c>
      <c r="D1705" s="83"/>
      <c r="E1705" s="141" t="s">
        <v>17541</v>
      </c>
      <c r="F1705" s="83"/>
      <c r="G1705" s="83">
        <v>1000000.0</v>
      </c>
    </row>
    <row r="1706">
      <c r="A1706" s="83">
        <v>578.0</v>
      </c>
      <c r="B1706" s="83" t="s">
        <v>17545</v>
      </c>
      <c r="C1706" s="212" t="s">
        <v>3341</v>
      </c>
      <c r="D1706" s="83"/>
      <c r="E1706" s="141" t="s">
        <v>17547</v>
      </c>
      <c r="F1706" s="83"/>
      <c r="G1706" s="83">
        <v>2500000.0</v>
      </c>
    </row>
    <row r="1707">
      <c r="A1707" s="83">
        <v>579.0</v>
      </c>
      <c r="B1707" s="83" t="s">
        <v>17550</v>
      </c>
      <c r="C1707" s="212" t="s">
        <v>3341</v>
      </c>
      <c r="D1707" s="83"/>
      <c r="E1707" s="141" t="s">
        <v>17552</v>
      </c>
      <c r="F1707" s="83"/>
      <c r="G1707" s="83">
        <v>1000000.0</v>
      </c>
    </row>
    <row r="1708">
      <c r="A1708" s="83">
        <v>580.0</v>
      </c>
      <c r="B1708" s="83" t="s">
        <v>17558</v>
      </c>
      <c r="C1708" s="212" t="s">
        <v>12111</v>
      </c>
      <c r="D1708" s="83"/>
      <c r="E1708" s="141" t="s">
        <v>17559</v>
      </c>
      <c r="F1708" s="83"/>
      <c r="G1708" s="83">
        <v>1000000.0</v>
      </c>
    </row>
    <row r="1709">
      <c r="A1709" s="83">
        <v>581.0</v>
      </c>
      <c r="B1709" s="83" t="s">
        <v>17565</v>
      </c>
      <c r="C1709" s="212" t="s">
        <v>12111</v>
      </c>
      <c r="D1709" s="83"/>
      <c r="E1709" s="141" t="s">
        <v>17568</v>
      </c>
      <c r="F1709" s="83"/>
      <c r="G1709" s="83">
        <v>1000000.0</v>
      </c>
    </row>
    <row r="1710">
      <c r="A1710" s="83">
        <v>582.0</v>
      </c>
      <c r="B1710" s="83" t="s">
        <v>17575</v>
      </c>
      <c r="C1710" s="212" t="s">
        <v>12111</v>
      </c>
      <c r="D1710" s="83"/>
      <c r="E1710" s="141" t="s">
        <v>17576</v>
      </c>
      <c r="F1710" s="83"/>
      <c r="G1710" s="83">
        <v>1000000.0</v>
      </c>
    </row>
    <row r="1711">
      <c r="A1711" s="83">
        <v>583.0</v>
      </c>
      <c r="B1711" s="83" t="s">
        <v>17581</v>
      </c>
      <c r="C1711" s="212">
        <v>73.0</v>
      </c>
      <c r="D1711" s="83"/>
      <c r="E1711" s="141" t="s">
        <v>17582</v>
      </c>
      <c r="F1711" s="83"/>
      <c r="G1711" s="83">
        <v>2500000.0</v>
      </c>
    </row>
    <row r="1712" ht="30.0" customHeight="1">
      <c r="A1712" s="83">
        <v>584.0</v>
      </c>
      <c r="B1712" s="83" t="s">
        <v>17586</v>
      </c>
      <c r="C1712" s="212" t="s">
        <v>3765</v>
      </c>
      <c r="D1712" s="83"/>
      <c r="E1712" s="141" t="s">
        <v>17590</v>
      </c>
      <c r="F1712" s="83"/>
      <c r="G1712" s="83">
        <v>1000000.0</v>
      </c>
    </row>
    <row r="1713">
      <c r="A1713" s="83">
        <v>585.0</v>
      </c>
      <c r="B1713" s="83" t="s">
        <v>17595</v>
      </c>
      <c r="C1713" s="212" t="s">
        <v>3765</v>
      </c>
      <c r="D1713" s="83"/>
      <c r="E1713" s="141" t="s">
        <v>17596</v>
      </c>
      <c r="F1713" s="83"/>
      <c r="G1713" s="83">
        <v>1000000.0</v>
      </c>
    </row>
    <row r="1714" ht="30.0" customHeight="1">
      <c r="A1714" s="83">
        <v>586.0</v>
      </c>
      <c r="B1714" s="83" t="s">
        <v>17601</v>
      </c>
      <c r="C1714" s="212" t="s">
        <v>3765</v>
      </c>
      <c r="D1714" s="83"/>
      <c r="E1714" s="141" t="s">
        <v>17603</v>
      </c>
      <c r="F1714" s="83"/>
      <c r="G1714" s="83">
        <v>1000000.0</v>
      </c>
    </row>
    <row r="1715">
      <c r="A1715" s="83">
        <v>587.0</v>
      </c>
      <c r="B1715" s="83" t="s">
        <v>17609</v>
      </c>
      <c r="C1715" s="212" t="s">
        <v>3765</v>
      </c>
      <c r="D1715" s="83"/>
      <c r="E1715" s="141" t="s">
        <v>17612</v>
      </c>
      <c r="F1715" s="83"/>
      <c r="G1715" s="83">
        <v>1000000.0</v>
      </c>
    </row>
    <row r="1716">
      <c r="A1716" s="83">
        <v>588.0</v>
      </c>
      <c r="B1716" s="83" t="s">
        <v>17615</v>
      </c>
      <c r="C1716" s="212" t="s">
        <v>3765</v>
      </c>
      <c r="D1716" s="83"/>
      <c r="E1716" s="141" t="s">
        <v>17616</v>
      </c>
      <c r="F1716" s="83"/>
      <c r="G1716" s="83">
        <v>1000000.0</v>
      </c>
    </row>
    <row r="1717">
      <c r="A1717" s="83">
        <v>589.0</v>
      </c>
      <c r="B1717" s="83" t="s">
        <v>17622</v>
      </c>
      <c r="C1717" s="212" t="s">
        <v>3765</v>
      </c>
      <c r="D1717" s="83"/>
      <c r="E1717" s="141" t="s">
        <v>17623</v>
      </c>
      <c r="F1717" s="83"/>
      <c r="G1717" s="83">
        <v>1000000.0</v>
      </c>
    </row>
    <row r="1718">
      <c r="A1718" s="83">
        <v>590.0</v>
      </c>
      <c r="B1718" s="83" t="s">
        <v>17628</v>
      </c>
      <c r="C1718" s="212" t="s">
        <v>3765</v>
      </c>
      <c r="D1718" s="83"/>
      <c r="E1718" s="141" t="s">
        <v>17632</v>
      </c>
      <c r="F1718" s="83"/>
      <c r="G1718" s="83">
        <v>1000000.0</v>
      </c>
    </row>
    <row r="1719">
      <c r="A1719" s="83">
        <v>591.0</v>
      </c>
      <c r="B1719" s="83" t="s">
        <v>17638</v>
      </c>
      <c r="C1719" s="212" t="s">
        <v>3765</v>
      </c>
      <c r="D1719" s="83"/>
      <c r="E1719" s="141" t="s">
        <v>17642</v>
      </c>
      <c r="F1719" s="83"/>
      <c r="G1719" s="83">
        <v>1000000.0</v>
      </c>
    </row>
    <row r="1720" ht="30.75" customHeight="1">
      <c r="A1720" s="154">
        <v>592.0</v>
      </c>
      <c r="B1720" s="154" t="s">
        <v>17648</v>
      </c>
      <c r="C1720" s="247" t="s">
        <v>3765</v>
      </c>
      <c r="D1720" s="154"/>
      <c r="E1720" s="155" t="s">
        <v>17652</v>
      </c>
      <c r="F1720" s="154"/>
      <c r="G1720" s="154">
        <v>1000000.0</v>
      </c>
    </row>
    <row r="1721" ht="30.75" customHeight="1">
      <c r="A1721" s="83">
        <v>593.0</v>
      </c>
      <c r="B1721" s="83" t="s">
        <v>17657</v>
      </c>
      <c r="C1721" s="212" t="s">
        <v>3765</v>
      </c>
      <c r="D1721" s="83"/>
      <c r="E1721" s="141" t="s">
        <v>17658</v>
      </c>
      <c r="F1721" s="83"/>
      <c r="G1721" s="83">
        <v>2500000.0</v>
      </c>
    </row>
    <row r="1722" ht="30.0" customHeight="1">
      <c r="A1722" s="83">
        <v>594.0</v>
      </c>
      <c r="B1722" s="83" t="s">
        <v>17665</v>
      </c>
      <c r="C1722" s="212" t="s">
        <v>3765</v>
      </c>
      <c r="D1722" s="83"/>
      <c r="E1722" s="141" t="s">
        <v>17666</v>
      </c>
      <c r="F1722" s="83"/>
      <c r="G1722" s="83">
        <v>1000000.0</v>
      </c>
    </row>
    <row r="1723">
      <c r="A1723" s="83">
        <v>595.0</v>
      </c>
      <c r="B1723" s="83" t="s">
        <v>17671</v>
      </c>
      <c r="C1723" s="212" t="s">
        <v>3765</v>
      </c>
      <c r="D1723" s="83"/>
      <c r="E1723" s="141" t="s">
        <v>17674</v>
      </c>
      <c r="F1723" s="83"/>
      <c r="G1723" s="83">
        <v>1500000.0</v>
      </c>
    </row>
    <row r="1724" ht="30.0" customHeight="1">
      <c r="A1724" s="83">
        <v>596.0</v>
      </c>
      <c r="B1724" s="83" t="s">
        <v>17676</v>
      </c>
      <c r="C1724" s="212" t="s">
        <v>3795</v>
      </c>
      <c r="D1724" s="83"/>
      <c r="E1724" s="141" t="s">
        <v>17678</v>
      </c>
      <c r="F1724" s="83"/>
      <c r="G1724" s="83">
        <v>6000000.0</v>
      </c>
    </row>
    <row r="1725" ht="30.0" customHeight="1">
      <c r="A1725" s="83">
        <v>597.0</v>
      </c>
      <c r="B1725" s="83" t="s">
        <v>17686</v>
      </c>
      <c r="C1725" s="212" t="s">
        <v>3795</v>
      </c>
      <c r="D1725" s="83"/>
      <c r="E1725" s="141" t="s">
        <v>17690</v>
      </c>
      <c r="F1725" s="83"/>
      <c r="G1725" s="83">
        <v>5000000.0</v>
      </c>
    </row>
    <row r="1726" ht="30.0" customHeight="1">
      <c r="A1726" s="83">
        <v>598.0</v>
      </c>
      <c r="B1726" s="83" t="s">
        <v>17694</v>
      </c>
      <c r="C1726" s="212" t="s">
        <v>3795</v>
      </c>
      <c r="D1726" s="83"/>
      <c r="E1726" s="141" t="s">
        <v>17697</v>
      </c>
      <c r="F1726" s="83"/>
      <c r="G1726" s="83">
        <v>5000000.0</v>
      </c>
    </row>
    <row r="1727" ht="30.0" customHeight="1">
      <c r="A1727" s="83">
        <v>599.0</v>
      </c>
      <c r="B1727" s="83" t="s">
        <v>17703</v>
      </c>
      <c r="C1727" s="212" t="s">
        <v>3795</v>
      </c>
      <c r="D1727" s="83"/>
      <c r="E1727" s="141" t="s">
        <v>17704</v>
      </c>
      <c r="F1727" s="83"/>
      <c r="G1727" s="83">
        <v>5000000.0</v>
      </c>
    </row>
    <row r="1728" ht="30.0" customHeight="1">
      <c r="A1728" s="83">
        <v>600.0</v>
      </c>
      <c r="B1728" s="83" t="s">
        <v>17710</v>
      </c>
      <c r="C1728" s="212" t="s">
        <v>3795</v>
      </c>
      <c r="D1728" s="83"/>
      <c r="E1728" s="141" t="s">
        <v>17712</v>
      </c>
      <c r="F1728" s="83"/>
      <c r="G1728" s="83">
        <v>1500000.0</v>
      </c>
    </row>
    <row r="1729" ht="30.0" customHeight="1">
      <c r="A1729" s="83">
        <v>601.0</v>
      </c>
      <c r="B1729" s="83" t="s">
        <v>17717</v>
      </c>
      <c r="C1729" s="212" t="s">
        <v>3795</v>
      </c>
      <c r="D1729" s="83"/>
      <c r="E1729" s="141" t="s">
        <v>17719</v>
      </c>
      <c r="F1729" s="83"/>
      <c r="G1729" s="83">
        <v>1000000.0</v>
      </c>
    </row>
    <row r="1730" ht="30.0" customHeight="1">
      <c r="A1730" s="83">
        <v>602.0</v>
      </c>
      <c r="B1730" s="83" t="s">
        <v>17723</v>
      </c>
      <c r="C1730" s="212" t="s">
        <v>12391</v>
      </c>
      <c r="D1730" s="83"/>
      <c r="E1730" s="141" t="s">
        <v>17726</v>
      </c>
      <c r="F1730" s="83"/>
      <c r="G1730" s="83">
        <v>1000000.0</v>
      </c>
    </row>
    <row r="1731">
      <c r="A1731" s="83">
        <v>603.0</v>
      </c>
      <c r="B1731" s="83" t="s">
        <v>17732</v>
      </c>
      <c r="C1731" s="212" t="s">
        <v>12391</v>
      </c>
      <c r="D1731" s="83"/>
      <c r="E1731" s="141" t="s">
        <v>17734</v>
      </c>
      <c r="F1731" s="83"/>
      <c r="G1731" s="83">
        <v>1000000.0</v>
      </c>
    </row>
    <row r="1732">
      <c r="A1732" s="83">
        <v>604.0</v>
      </c>
      <c r="B1732" s="83" t="s">
        <v>17737</v>
      </c>
      <c r="C1732" s="212" t="s">
        <v>12391</v>
      </c>
      <c r="D1732" s="83"/>
      <c r="E1732" s="141" t="s">
        <v>17741</v>
      </c>
      <c r="F1732" s="83"/>
      <c r="G1732" s="83">
        <v>1000000.0</v>
      </c>
    </row>
    <row r="1733">
      <c r="A1733" s="83">
        <v>605.0</v>
      </c>
      <c r="B1733" s="83" t="s">
        <v>17745</v>
      </c>
      <c r="C1733" s="212" t="s">
        <v>12391</v>
      </c>
      <c r="D1733" s="83"/>
      <c r="E1733" s="141" t="s">
        <v>17747</v>
      </c>
      <c r="F1733" s="83"/>
      <c r="G1733" s="83">
        <v>1000000.0</v>
      </c>
    </row>
    <row r="1734" ht="30.0" customHeight="1">
      <c r="A1734" s="83">
        <v>606.0</v>
      </c>
      <c r="B1734" s="83" t="s">
        <v>17748</v>
      </c>
      <c r="C1734" s="212" t="s">
        <v>12391</v>
      </c>
      <c r="D1734" s="83"/>
      <c r="E1734" s="141" t="s">
        <v>17749</v>
      </c>
      <c r="F1734" s="83"/>
      <c r="G1734" s="83">
        <v>1000000.0</v>
      </c>
    </row>
    <row r="1735" ht="30.0" customHeight="1">
      <c r="A1735" s="83">
        <v>607.0</v>
      </c>
      <c r="B1735" s="83" t="s">
        <v>17753</v>
      </c>
      <c r="C1735" s="212" t="s">
        <v>12391</v>
      </c>
      <c r="D1735" s="83"/>
      <c r="E1735" s="141" t="s">
        <v>17754</v>
      </c>
      <c r="F1735" s="83"/>
      <c r="G1735" s="83">
        <v>1000000.0</v>
      </c>
    </row>
    <row r="1736" ht="30.0" customHeight="1">
      <c r="A1736" s="83">
        <v>608.0</v>
      </c>
      <c r="B1736" s="83" t="s">
        <v>17759</v>
      </c>
      <c r="C1736" s="212" t="s">
        <v>12391</v>
      </c>
      <c r="D1736" s="83"/>
      <c r="E1736" s="141" t="s">
        <v>17762</v>
      </c>
      <c r="F1736" s="83"/>
      <c r="G1736" s="83">
        <v>1000000.0</v>
      </c>
    </row>
    <row r="1737">
      <c r="A1737" s="83">
        <v>609.0</v>
      </c>
      <c r="B1737" s="83" t="s">
        <v>17767</v>
      </c>
      <c r="C1737" s="212" t="s">
        <v>12391</v>
      </c>
      <c r="D1737" s="83"/>
      <c r="E1737" s="141" t="s">
        <v>17768</v>
      </c>
      <c r="F1737" s="83"/>
      <c r="G1737" s="83">
        <v>1000000.0</v>
      </c>
    </row>
    <row r="1738" ht="30.0" customHeight="1">
      <c r="A1738" s="83">
        <v>610.0</v>
      </c>
      <c r="B1738" s="83" t="s">
        <v>17774</v>
      </c>
      <c r="C1738" s="212" t="s">
        <v>12440</v>
      </c>
      <c r="D1738" s="83"/>
      <c r="E1738" s="141" t="s">
        <v>17776</v>
      </c>
      <c r="F1738" s="83"/>
      <c r="G1738" s="83">
        <v>1000000.0</v>
      </c>
    </row>
    <row r="1739">
      <c r="A1739" s="83">
        <v>611.0</v>
      </c>
      <c r="B1739" s="83" t="s">
        <v>17781</v>
      </c>
      <c r="C1739" s="212" t="s">
        <v>12440</v>
      </c>
      <c r="D1739" s="83"/>
      <c r="E1739" s="141" t="s">
        <v>17784</v>
      </c>
      <c r="F1739" s="83"/>
      <c r="G1739" s="83">
        <v>1000000.0</v>
      </c>
    </row>
    <row r="1740">
      <c r="A1740" s="83">
        <v>612.0</v>
      </c>
      <c r="B1740" s="83" t="s">
        <v>17787</v>
      </c>
      <c r="C1740" s="212" t="s">
        <v>12440</v>
      </c>
      <c r="D1740" s="83"/>
      <c r="E1740" s="141" t="s">
        <v>17788</v>
      </c>
      <c r="F1740" s="83"/>
      <c r="G1740" s="83">
        <v>1000000.0</v>
      </c>
    </row>
    <row r="1741">
      <c r="A1741" s="83">
        <v>613.0</v>
      </c>
      <c r="B1741" s="83" t="s">
        <v>17792</v>
      </c>
      <c r="C1741" s="212" t="s">
        <v>12440</v>
      </c>
      <c r="D1741" s="83"/>
      <c r="E1741" s="141" t="s">
        <v>17794</v>
      </c>
      <c r="F1741" s="83"/>
      <c r="G1741" s="83">
        <v>1000000.0</v>
      </c>
    </row>
    <row r="1742">
      <c r="A1742" s="83">
        <v>614.0</v>
      </c>
      <c r="B1742" s="83" t="s">
        <v>17800</v>
      </c>
      <c r="C1742" s="212" t="s">
        <v>12440</v>
      </c>
      <c r="D1742" s="83"/>
      <c r="E1742" s="141" t="s">
        <v>17802</v>
      </c>
      <c r="F1742" s="83"/>
      <c r="G1742" s="83">
        <v>1000000.0</v>
      </c>
    </row>
    <row r="1743">
      <c r="A1743" s="83">
        <v>615.0</v>
      </c>
      <c r="B1743" s="83" t="s">
        <v>17805</v>
      </c>
      <c r="C1743" s="212" t="s">
        <v>12440</v>
      </c>
      <c r="D1743" s="83"/>
      <c r="E1743" s="141" t="s">
        <v>17808</v>
      </c>
      <c r="F1743" s="83"/>
      <c r="G1743" s="83">
        <v>1000000.0</v>
      </c>
    </row>
    <row r="1744">
      <c r="A1744" s="83">
        <v>616.0</v>
      </c>
      <c r="B1744" s="83" t="s">
        <v>17812</v>
      </c>
      <c r="C1744" s="212" t="s">
        <v>12440</v>
      </c>
      <c r="D1744" s="83"/>
      <c r="E1744" s="141" t="s">
        <v>17813</v>
      </c>
      <c r="F1744" s="83"/>
      <c r="G1744" s="83">
        <v>1000000.0</v>
      </c>
    </row>
    <row r="1745">
      <c r="A1745" s="83">
        <v>617.0</v>
      </c>
      <c r="B1745" s="83" t="s">
        <v>17816</v>
      </c>
      <c r="C1745" s="212" t="s">
        <v>12440</v>
      </c>
      <c r="D1745" s="83"/>
      <c r="E1745" s="141" t="s">
        <v>17819</v>
      </c>
      <c r="F1745" s="83"/>
      <c r="G1745" s="83">
        <v>1000000.0</v>
      </c>
    </row>
    <row r="1746">
      <c r="A1746" s="83">
        <v>618.0</v>
      </c>
      <c r="B1746" s="83" t="s">
        <v>17821</v>
      </c>
      <c r="C1746" s="212" t="s">
        <v>12440</v>
      </c>
      <c r="D1746" s="83"/>
      <c r="E1746" s="141" t="s">
        <v>17824</v>
      </c>
      <c r="F1746" s="83"/>
      <c r="G1746" s="83">
        <v>1000000.0</v>
      </c>
    </row>
    <row r="1747">
      <c r="A1747" s="83">
        <v>619.0</v>
      </c>
      <c r="B1747" s="83" t="s">
        <v>17828</v>
      </c>
      <c r="C1747" s="212" t="s">
        <v>12440</v>
      </c>
      <c r="D1747" s="83"/>
      <c r="E1747" s="141" t="s">
        <v>17832</v>
      </c>
      <c r="F1747" s="83"/>
      <c r="G1747" s="83">
        <v>2000000.0</v>
      </c>
    </row>
    <row r="1748">
      <c r="A1748" s="83">
        <v>620.0</v>
      </c>
      <c r="B1748" s="83" t="s">
        <v>17835</v>
      </c>
      <c r="C1748" s="212" t="s">
        <v>12440</v>
      </c>
      <c r="D1748" s="83"/>
      <c r="E1748" s="141" t="s">
        <v>17838</v>
      </c>
      <c r="F1748" s="83"/>
      <c r="G1748" s="83">
        <v>2000000.0</v>
      </c>
    </row>
    <row r="1749">
      <c r="A1749" s="83">
        <v>621.0</v>
      </c>
      <c r="B1749" s="83" t="s">
        <v>17842</v>
      </c>
      <c r="C1749" s="212" t="s">
        <v>12440</v>
      </c>
      <c r="D1749" s="83"/>
      <c r="E1749" s="141" t="s">
        <v>17845</v>
      </c>
      <c r="F1749" s="83"/>
      <c r="G1749" s="83">
        <v>1000000.0</v>
      </c>
    </row>
    <row r="1750" ht="30.0" customHeight="1">
      <c r="A1750" s="83">
        <v>622.0</v>
      </c>
      <c r="B1750" s="83" t="s">
        <v>17848</v>
      </c>
      <c r="C1750" s="212" t="s">
        <v>3816</v>
      </c>
      <c r="D1750" s="83"/>
      <c r="E1750" s="141" t="s">
        <v>17850</v>
      </c>
      <c r="F1750" s="83"/>
      <c r="G1750" s="83">
        <v>1000000.0</v>
      </c>
    </row>
    <row r="1751">
      <c r="A1751" s="83">
        <v>623.0</v>
      </c>
      <c r="B1751" s="83" t="s">
        <v>17852</v>
      </c>
      <c r="C1751" s="212" t="s">
        <v>3816</v>
      </c>
      <c r="D1751" s="83"/>
      <c r="E1751" s="141" t="s">
        <v>17854</v>
      </c>
      <c r="F1751" s="83"/>
      <c r="G1751" s="83">
        <v>1000000.0</v>
      </c>
    </row>
    <row r="1752">
      <c r="A1752" s="83">
        <v>624.0</v>
      </c>
      <c r="B1752" s="83" t="s">
        <v>17856</v>
      </c>
      <c r="C1752" s="212" t="s">
        <v>3816</v>
      </c>
      <c r="D1752" s="83"/>
      <c r="E1752" s="141" t="s">
        <v>17857</v>
      </c>
      <c r="F1752" s="83"/>
      <c r="G1752" s="83">
        <v>1000000.0</v>
      </c>
    </row>
    <row r="1753">
      <c r="A1753" s="83">
        <v>625.0</v>
      </c>
      <c r="B1753" s="83" t="s">
        <v>17860</v>
      </c>
      <c r="C1753" s="212" t="s">
        <v>3816</v>
      </c>
      <c r="D1753" s="83"/>
      <c r="E1753" s="141" t="s">
        <v>17861</v>
      </c>
      <c r="F1753" s="83"/>
      <c r="G1753" s="83">
        <v>1000000.0</v>
      </c>
    </row>
    <row r="1754">
      <c r="A1754" s="83">
        <v>626.0</v>
      </c>
      <c r="B1754" s="83" t="s">
        <v>17864</v>
      </c>
      <c r="C1754" s="212" t="s">
        <v>3816</v>
      </c>
      <c r="D1754" s="83"/>
      <c r="E1754" s="141" t="s">
        <v>17866</v>
      </c>
      <c r="F1754" s="83"/>
      <c r="G1754" s="83">
        <v>1000000.0</v>
      </c>
    </row>
    <row r="1755" ht="30.0" customHeight="1">
      <c r="A1755" s="83">
        <v>627.0</v>
      </c>
      <c r="B1755" s="83" t="s">
        <v>17874</v>
      </c>
      <c r="C1755" s="212" t="s">
        <v>3816</v>
      </c>
      <c r="D1755" s="83"/>
      <c r="E1755" s="141" t="s">
        <v>17875</v>
      </c>
      <c r="F1755" s="83"/>
      <c r="G1755" s="83">
        <v>1000000.0</v>
      </c>
    </row>
    <row r="1756" ht="30.0" customHeight="1">
      <c r="A1756" s="83">
        <v>628.0</v>
      </c>
      <c r="B1756" s="83" t="s">
        <v>17882</v>
      </c>
      <c r="C1756" s="212" t="s">
        <v>3816</v>
      </c>
      <c r="D1756" s="83"/>
      <c r="E1756" s="141" t="s">
        <v>17883</v>
      </c>
      <c r="F1756" s="83"/>
      <c r="G1756" s="83">
        <v>1000000.0</v>
      </c>
    </row>
    <row r="1757" ht="30.0" customHeight="1">
      <c r="A1757" s="83">
        <v>629.0</v>
      </c>
      <c r="B1757" s="83" t="s">
        <v>17887</v>
      </c>
      <c r="C1757" s="212"/>
      <c r="D1757" s="83"/>
      <c r="E1757" s="141" t="s">
        <v>17889</v>
      </c>
      <c r="F1757" s="83"/>
      <c r="G1757" s="83">
        <v>2000000.0</v>
      </c>
    </row>
    <row r="1758" ht="30.0" customHeight="1">
      <c r="A1758" s="83">
        <v>630.0</v>
      </c>
      <c r="B1758" s="83" t="s">
        <v>17897</v>
      </c>
      <c r="C1758" s="212">
        <v>74.0</v>
      </c>
      <c r="D1758" s="83"/>
      <c r="E1758" s="141" t="s">
        <v>17899</v>
      </c>
      <c r="F1758" s="83"/>
      <c r="G1758" s="83">
        <v>1000000.0</v>
      </c>
    </row>
    <row r="1759">
      <c r="A1759" s="83">
        <v>631.0</v>
      </c>
      <c r="B1759" s="83" t="s">
        <v>17907</v>
      </c>
      <c r="C1759" s="212">
        <v>74.0</v>
      </c>
      <c r="D1759" s="83"/>
      <c r="E1759" s="141" t="s">
        <v>17909</v>
      </c>
      <c r="F1759" s="83"/>
      <c r="G1759" s="83">
        <v>1000000.0</v>
      </c>
    </row>
    <row r="1760" ht="30.0" customHeight="1">
      <c r="A1760" s="83">
        <v>632.0</v>
      </c>
      <c r="B1760" s="83" t="s">
        <v>17914</v>
      </c>
      <c r="C1760" s="212">
        <v>74.0</v>
      </c>
      <c r="D1760" s="83"/>
      <c r="E1760" s="141" t="s">
        <v>17915</v>
      </c>
      <c r="F1760" s="83"/>
      <c r="G1760" s="83">
        <v>1000000.0</v>
      </c>
    </row>
    <row r="1761" ht="30.75" customHeight="1">
      <c r="A1761" s="154">
        <v>633.0</v>
      </c>
      <c r="B1761" s="154" t="s">
        <v>17922</v>
      </c>
      <c r="C1761" s="247">
        <v>74.0</v>
      </c>
      <c r="D1761" s="154"/>
      <c r="E1761" s="155" t="s">
        <v>17924</v>
      </c>
      <c r="F1761" s="154"/>
      <c r="G1761" s="154">
        <v>1000000.0</v>
      </c>
    </row>
    <row r="1762" ht="15.75" customHeight="1">
      <c r="A1762" s="83">
        <v>634.0</v>
      </c>
      <c r="B1762" s="83" t="s">
        <v>17929</v>
      </c>
      <c r="C1762" s="212">
        <v>74.0</v>
      </c>
      <c r="D1762" s="83"/>
      <c r="E1762" s="141" t="s">
        <v>17932</v>
      </c>
      <c r="F1762" s="83"/>
      <c r="G1762" s="83">
        <v>1000000.0</v>
      </c>
    </row>
    <row r="1763">
      <c r="A1763" s="83">
        <v>635.0</v>
      </c>
      <c r="B1763" s="83" t="s">
        <v>17934</v>
      </c>
      <c r="C1763" s="212">
        <v>36.0</v>
      </c>
      <c r="D1763" s="83"/>
      <c r="E1763" s="141" t="s">
        <v>17936</v>
      </c>
      <c r="F1763" s="83"/>
      <c r="G1763" s="83">
        <v>5000000.0</v>
      </c>
    </row>
    <row r="1764">
      <c r="A1764" s="83">
        <v>636.0</v>
      </c>
      <c r="B1764" s="83" t="s">
        <v>17941</v>
      </c>
      <c r="C1764" s="212">
        <v>36.0</v>
      </c>
      <c r="D1764" s="83"/>
      <c r="E1764" s="141" t="s">
        <v>17943</v>
      </c>
      <c r="F1764" s="83"/>
      <c r="G1764" s="83">
        <v>5000000.0</v>
      </c>
    </row>
    <row r="1765" ht="30.0" customHeight="1">
      <c r="A1765" s="83">
        <v>637.0</v>
      </c>
      <c r="B1765" s="83" t="s">
        <v>17951</v>
      </c>
      <c r="C1765" s="212">
        <v>36.0</v>
      </c>
      <c r="D1765" s="83"/>
      <c r="E1765" s="141" t="s">
        <v>17952</v>
      </c>
      <c r="F1765" s="83"/>
      <c r="G1765" s="83">
        <v>1.0E7</v>
      </c>
    </row>
    <row r="1766" ht="30.0" customHeight="1">
      <c r="A1766" s="83">
        <v>638.0</v>
      </c>
      <c r="B1766" s="83" t="s">
        <v>17959</v>
      </c>
      <c r="C1766" s="212">
        <v>36.0</v>
      </c>
      <c r="D1766" s="83"/>
      <c r="E1766" s="141" t="s">
        <v>17960</v>
      </c>
      <c r="F1766" s="83"/>
      <c r="G1766" s="83">
        <v>1.0E7</v>
      </c>
    </row>
    <row r="1767">
      <c r="A1767" s="83">
        <v>639.0</v>
      </c>
      <c r="B1767" s="83" t="s">
        <v>17964</v>
      </c>
      <c r="C1767" s="212">
        <v>51.0</v>
      </c>
      <c r="D1767" s="83"/>
      <c r="E1767" s="141" t="s">
        <v>17966</v>
      </c>
      <c r="F1767" s="83"/>
      <c r="G1767" s="83">
        <v>3000000.0</v>
      </c>
    </row>
    <row r="1768">
      <c r="A1768" s="83">
        <v>640.0</v>
      </c>
      <c r="B1768" s="83" t="s">
        <v>17970</v>
      </c>
      <c r="C1768" s="212">
        <v>51.0</v>
      </c>
      <c r="D1768" s="83"/>
      <c r="E1768" s="141" t="s">
        <v>17973</v>
      </c>
      <c r="F1768" s="83"/>
      <c r="G1768" s="83">
        <v>1000000.0</v>
      </c>
    </row>
    <row r="1769">
      <c r="A1769" s="83">
        <v>641.0</v>
      </c>
      <c r="B1769" s="83" t="s">
        <v>17977</v>
      </c>
      <c r="C1769" s="212">
        <v>70.0</v>
      </c>
      <c r="D1769" s="83"/>
      <c r="E1769" s="141" t="s">
        <v>17980</v>
      </c>
      <c r="F1769" s="83"/>
      <c r="G1769" s="83">
        <v>2000000.0</v>
      </c>
    </row>
    <row r="1770">
      <c r="A1770" s="83">
        <v>642.0</v>
      </c>
      <c r="B1770" s="83" t="s">
        <v>17985</v>
      </c>
      <c r="C1770" s="212"/>
      <c r="D1770" s="83"/>
      <c r="E1770" s="141" t="s">
        <v>17989</v>
      </c>
      <c r="F1770" s="83"/>
      <c r="G1770" s="83">
        <v>5000000.0</v>
      </c>
    </row>
    <row r="1771">
      <c r="A1771" s="83">
        <v>643.0</v>
      </c>
      <c r="B1771" s="83" t="s">
        <v>17993</v>
      </c>
      <c r="C1771" s="212">
        <v>51.0</v>
      </c>
      <c r="D1771" s="83"/>
      <c r="E1771" s="141" t="s">
        <v>17995</v>
      </c>
      <c r="F1771" s="83"/>
      <c r="G1771" s="83">
        <v>1000000.0</v>
      </c>
    </row>
    <row r="1772">
      <c r="A1772" s="83">
        <v>644.0</v>
      </c>
      <c r="B1772" s="83" t="s">
        <v>18000</v>
      </c>
      <c r="C1772" s="212"/>
      <c r="D1772" s="83"/>
      <c r="E1772" s="141" t="s">
        <v>18001</v>
      </c>
      <c r="F1772" s="83"/>
      <c r="G1772" s="83">
        <v>1.0E7</v>
      </c>
    </row>
    <row r="1773">
      <c r="A1773" s="83">
        <v>645.0</v>
      </c>
      <c r="B1773" s="83" t="s">
        <v>18008</v>
      </c>
      <c r="C1773" s="212" t="s">
        <v>3341</v>
      </c>
      <c r="D1773" s="83"/>
      <c r="E1773" s="141" t="s">
        <v>17552</v>
      </c>
      <c r="F1773" s="83"/>
      <c r="G1773" s="83">
        <v>1000000.0</v>
      </c>
    </row>
    <row r="1774">
      <c r="A1774" s="83"/>
      <c r="B1774" s="83"/>
      <c r="C1774" s="212"/>
      <c r="D1774" s="83"/>
      <c r="E1774" s="141"/>
      <c r="F1774" s="83"/>
      <c r="G1774" s="83"/>
    </row>
    <row r="1775">
      <c r="A1775" s="83"/>
      <c r="B1775" s="83"/>
      <c r="C1775" s="212"/>
      <c r="D1775" s="83"/>
      <c r="E1775" s="141" t="s">
        <v>18016</v>
      </c>
      <c r="F1775" s="83">
        <v>0.0</v>
      </c>
      <c r="G1775" s="83">
        <v>1.575E9</v>
      </c>
    </row>
    <row r="1776">
      <c r="A1776" s="83"/>
      <c r="B1776" s="83"/>
      <c r="C1776" s="212"/>
      <c r="D1776" s="83"/>
      <c r="E1776" s="141"/>
      <c r="F1776" s="83"/>
      <c r="G1776" s="83"/>
    </row>
    <row r="1777">
      <c r="A1777" s="83"/>
      <c r="B1777" s="83"/>
      <c r="C1777" s="212"/>
      <c r="D1777" s="83"/>
      <c r="E1777" s="141"/>
      <c r="F1777" s="83"/>
      <c r="G1777" s="83"/>
    </row>
    <row r="1778">
      <c r="A1778" s="83"/>
      <c r="B1778" s="83"/>
      <c r="C1778" s="212"/>
      <c r="D1778" s="83"/>
      <c r="E1778" s="141" t="s">
        <v>18030</v>
      </c>
      <c r="F1778" s="83"/>
      <c r="G1778" s="83"/>
    </row>
    <row r="1779">
      <c r="A1779" s="83"/>
      <c r="B1779" s="83" t="s">
        <v>18212</v>
      </c>
      <c r="C1779" s="212"/>
      <c r="D1779" s="83"/>
      <c r="E1779" s="141" t="s">
        <v>18218</v>
      </c>
      <c r="F1779" s="83"/>
      <c r="G1779" s="83"/>
    </row>
    <row r="1780">
      <c r="A1780" s="83">
        <v>1.0</v>
      </c>
      <c r="B1780" s="83" t="s">
        <v>18222</v>
      </c>
      <c r="C1780" s="212" t="s">
        <v>2708</v>
      </c>
      <c r="D1780" s="83"/>
      <c r="E1780" s="141" t="s">
        <v>18225</v>
      </c>
      <c r="F1780" s="83"/>
      <c r="G1780" s="83">
        <v>1000000.0</v>
      </c>
    </row>
    <row r="1781">
      <c r="A1781" s="83">
        <v>2.0</v>
      </c>
      <c r="B1781" s="83" t="s">
        <v>18230</v>
      </c>
      <c r="C1781" s="212" t="s">
        <v>2708</v>
      </c>
      <c r="D1781" s="83"/>
      <c r="E1781" s="141" t="s">
        <v>18232</v>
      </c>
      <c r="F1781" s="83"/>
      <c r="G1781" s="83">
        <v>1000000.0</v>
      </c>
    </row>
    <row r="1782">
      <c r="A1782" s="83">
        <v>3.0</v>
      </c>
      <c r="B1782" s="83" t="s">
        <v>18238</v>
      </c>
      <c r="C1782" s="212" t="s">
        <v>12689</v>
      </c>
      <c r="D1782" s="83"/>
      <c r="E1782" s="141" t="s">
        <v>18239</v>
      </c>
      <c r="F1782" s="83"/>
      <c r="G1782" s="83">
        <v>500000.0</v>
      </c>
    </row>
    <row r="1783">
      <c r="A1783" s="83">
        <v>4.0</v>
      </c>
      <c r="B1783" s="83" t="s">
        <v>18246</v>
      </c>
      <c r="C1783" s="212" t="s">
        <v>12689</v>
      </c>
      <c r="D1783" s="83"/>
      <c r="E1783" s="141" t="s">
        <v>18247</v>
      </c>
      <c r="F1783" s="83"/>
      <c r="G1783" s="83">
        <v>500000.0</v>
      </c>
    </row>
    <row r="1784">
      <c r="A1784" s="83">
        <v>5.0</v>
      </c>
      <c r="B1784" s="83" t="s">
        <v>18252</v>
      </c>
      <c r="C1784" s="212" t="s">
        <v>8039</v>
      </c>
      <c r="D1784" s="83"/>
      <c r="E1784" s="141" t="s">
        <v>18253</v>
      </c>
      <c r="F1784" s="83"/>
      <c r="G1784" s="83">
        <v>2000000.0</v>
      </c>
    </row>
    <row r="1785">
      <c r="A1785" s="83">
        <v>6.0</v>
      </c>
      <c r="B1785" s="83" t="s">
        <v>18256</v>
      </c>
      <c r="C1785" s="212" t="s">
        <v>8039</v>
      </c>
      <c r="D1785" s="83"/>
      <c r="E1785" s="141" t="s">
        <v>18257</v>
      </c>
      <c r="F1785" s="83"/>
      <c r="G1785" s="83">
        <v>2000000.0</v>
      </c>
    </row>
    <row r="1786">
      <c r="A1786" s="83">
        <v>7.0</v>
      </c>
      <c r="B1786" s="83" t="s">
        <v>18261</v>
      </c>
      <c r="C1786" s="212" t="s">
        <v>8039</v>
      </c>
      <c r="D1786" s="83"/>
      <c r="E1786" s="141" t="s">
        <v>18263</v>
      </c>
      <c r="F1786" s="83"/>
      <c r="G1786" s="83">
        <v>2000000.0</v>
      </c>
    </row>
    <row r="1787">
      <c r="A1787" s="83">
        <v>8.0</v>
      </c>
      <c r="B1787" s="83" t="s">
        <v>18266</v>
      </c>
      <c r="C1787" s="212" t="s">
        <v>8039</v>
      </c>
      <c r="D1787" s="83"/>
      <c r="E1787" s="141" t="s">
        <v>18267</v>
      </c>
      <c r="F1787" s="83"/>
      <c r="G1787" s="83">
        <v>2000000.0</v>
      </c>
    </row>
    <row r="1788">
      <c r="A1788" s="83">
        <v>9.0</v>
      </c>
      <c r="B1788" s="83" t="s">
        <v>18271</v>
      </c>
      <c r="C1788" s="212" t="s">
        <v>8039</v>
      </c>
      <c r="D1788" s="83"/>
      <c r="E1788" s="141" t="s">
        <v>18272</v>
      </c>
      <c r="F1788" s="83"/>
      <c r="G1788" s="83">
        <v>1000000.0</v>
      </c>
    </row>
    <row r="1789">
      <c r="A1789" s="83">
        <v>10.0</v>
      </c>
      <c r="B1789" s="83" t="s">
        <v>18276</v>
      </c>
      <c r="C1789" s="212" t="s">
        <v>8039</v>
      </c>
      <c r="D1789" s="83"/>
      <c r="E1789" s="141" t="s">
        <v>18278</v>
      </c>
      <c r="F1789" s="83"/>
      <c r="G1789" s="83">
        <v>1000000.0</v>
      </c>
    </row>
    <row r="1790">
      <c r="A1790" s="83">
        <v>11.0</v>
      </c>
      <c r="B1790" s="83" t="s">
        <v>18280</v>
      </c>
      <c r="C1790" s="212" t="s">
        <v>8039</v>
      </c>
      <c r="D1790" s="83"/>
      <c r="E1790" s="141" t="s">
        <v>18283</v>
      </c>
      <c r="F1790" s="83"/>
      <c r="G1790" s="83">
        <v>4000000.0</v>
      </c>
    </row>
    <row r="1791">
      <c r="A1791" s="83">
        <v>12.0</v>
      </c>
      <c r="B1791" s="83" t="s">
        <v>18285</v>
      </c>
      <c r="C1791" s="212" t="s">
        <v>8039</v>
      </c>
      <c r="D1791" s="83"/>
      <c r="E1791" s="141" t="s">
        <v>18287</v>
      </c>
      <c r="F1791" s="83"/>
      <c r="G1791" s="83">
        <v>4000000.0</v>
      </c>
    </row>
    <row r="1792">
      <c r="A1792" s="83">
        <v>13.0</v>
      </c>
      <c r="B1792" s="83" t="s">
        <v>18290</v>
      </c>
      <c r="C1792" s="212" t="s">
        <v>3452</v>
      </c>
      <c r="D1792" s="83"/>
      <c r="E1792" s="141" t="s">
        <v>18292</v>
      </c>
      <c r="F1792" s="83"/>
      <c r="G1792" s="83">
        <v>1000000.0</v>
      </c>
    </row>
    <row r="1793">
      <c r="A1793" s="83">
        <v>14.0</v>
      </c>
      <c r="B1793" s="83" t="s">
        <v>18295</v>
      </c>
      <c r="C1793" s="212" t="s">
        <v>3452</v>
      </c>
      <c r="D1793" s="83"/>
      <c r="E1793" s="141" t="s">
        <v>18297</v>
      </c>
      <c r="F1793" s="83"/>
      <c r="G1793" s="83">
        <v>1000000.0</v>
      </c>
    </row>
    <row r="1794">
      <c r="A1794" s="83">
        <v>15.0</v>
      </c>
      <c r="B1794" s="83" t="s">
        <v>18302</v>
      </c>
      <c r="C1794" s="212" t="s">
        <v>2745</v>
      </c>
      <c r="D1794" s="83"/>
      <c r="E1794" s="141" t="s">
        <v>18303</v>
      </c>
      <c r="F1794" s="83"/>
      <c r="G1794" s="83">
        <v>1000000.0</v>
      </c>
    </row>
    <row r="1795">
      <c r="A1795" s="83">
        <v>16.0</v>
      </c>
      <c r="B1795" s="83" t="s">
        <v>18309</v>
      </c>
      <c r="C1795" s="212" t="s">
        <v>2771</v>
      </c>
      <c r="D1795" s="83"/>
      <c r="E1795" s="141" t="s">
        <v>18310</v>
      </c>
      <c r="F1795" s="83"/>
      <c r="G1795" s="83">
        <v>5000000.0</v>
      </c>
    </row>
    <row r="1796">
      <c r="A1796" s="83">
        <v>17.0</v>
      </c>
      <c r="B1796" s="83" t="s">
        <v>18316</v>
      </c>
      <c r="C1796" s="212" t="s">
        <v>2787</v>
      </c>
      <c r="D1796" s="83"/>
      <c r="E1796" s="141" t="s">
        <v>18319</v>
      </c>
      <c r="F1796" s="83"/>
      <c r="G1796" s="83">
        <v>1000000.0</v>
      </c>
    </row>
    <row r="1797">
      <c r="A1797" s="83">
        <v>18.0</v>
      </c>
      <c r="B1797" s="83" t="s">
        <v>18325</v>
      </c>
      <c r="C1797" s="212" t="s">
        <v>2787</v>
      </c>
      <c r="D1797" s="83"/>
      <c r="E1797" s="141" t="s">
        <v>18327</v>
      </c>
      <c r="F1797" s="83"/>
      <c r="G1797" s="83">
        <v>1000000.0</v>
      </c>
    </row>
    <row r="1798">
      <c r="A1798" s="83">
        <v>19.0</v>
      </c>
      <c r="B1798" s="83" t="s">
        <v>18332</v>
      </c>
      <c r="C1798" s="212" t="s">
        <v>2817</v>
      </c>
      <c r="D1798" s="83"/>
      <c r="E1798" s="141" t="s">
        <v>18333</v>
      </c>
      <c r="F1798" s="83"/>
      <c r="G1798" s="83">
        <v>1000000.0</v>
      </c>
    </row>
    <row r="1799" ht="30.0" customHeight="1">
      <c r="A1799" s="83">
        <v>20.0</v>
      </c>
      <c r="B1799" s="83" t="s">
        <v>18336</v>
      </c>
      <c r="C1799" s="212" t="s">
        <v>2817</v>
      </c>
      <c r="D1799" s="83"/>
      <c r="E1799" s="141" t="s">
        <v>18337</v>
      </c>
      <c r="F1799" s="83"/>
      <c r="G1799" s="83">
        <v>500000.0</v>
      </c>
    </row>
    <row r="1800" ht="30.0" customHeight="1">
      <c r="A1800" s="83">
        <v>21.0</v>
      </c>
      <c r="B1800" s="83" t="s">
        <v>18343</v>
      </c>
      <c r="C1800" s="212" t="s">
        <v>18344</v>
      </c>
      <c r="D1800" s="83"/>
      <c r="E1800" s="141" t="s">
        <v>18345</v>
      </c>
      <c r="F1800" s="83"/>
      <c r="G1800" s="83">
        <v>2500000.0</v>
      </c>
    </row>
    <row r="1801">
      <c r="A1801" s="83">
        <v>22.0</v>
      </c>
      <c r="B1801" s="83" t="s">
        <v>18349</v>
      </c>
      <c r="C1801" s="212" t="s">
        <v>18344</v>
      </c>
      <c r="D1801" s="83"/>
      <c r="E1801" s="141" t="s">
        <v>18352</v>
      </c>
      <c r="F1801" s="83"/>
      <c r="G1801" s="83">
        <v>1000000.0</v>
      </c>
    </row>
    <row r="1802" ht="30.0" customHeight="1">
      <c r="A1802" s="83">
        <v>23.0</v>
      </c>
      <c r="B1802" s="83" t="s">
        <v>18361</v>
      </c>
      <c r="C1802" s="212" t="s">
        <v>2933</v>
      </c>
      <c r="D1802" s="83"/>
      <c r="E1802" s="141" t="s">
        <v>18363</v>
      </c>
      <c r="F1802" s="83"/>
      <c r="G1802" s="83">
        <v>2500000.0</v>
      </c>
    </row>
    <row r="1803">
      <c r="A1803" s="83">
        <v>24.0</v>
      </c>
      <c r="B1803" s="83" t="s">
        <v>18368</v>
      </c>
      <c r="C1803" s="212" t="s">
        <v>2933</v>
      </c>
      <c r="D1803" s="83"/>
      <c r="E1803" s="141" t="s">
        <v>18370</v>
      </c>
      <c r="F1803" s="83"/>
      <c r="G1803" s="83">
        <v>2500000.0</v>
      </c>
    </row>
    <row r="1804">
      <c r="A1804" s="83">
        <v>25.0</v>
      </c>
      <c r="B1804" s="83" t="s">
        <v>18376</v>
      </c>
      <c r="C1804" s="212" t="s">
        <v>2945</v>
      </c>
      <c r="D1804" s="83"/>
      <c r="E1804" s="141" t="s">
        <v>18377</v>
      </c>
      <c r="F1804" s="83"/>
      <c r="G1804" s="83">
        <v>2.0E7</v>
      </c>
    </row>
    <row r="1805">
      <c r="A1805" s="83">
        <v>26.0</v>
      </c>
      <c r="B1805" s="83" t="s">
        <v>18384</v>
      </c>
      <c r="C1805" s="212" t="s">
        <v>2945</v>
      </c>
      <c r="D1805" s="83"/>
      <c r="E1805" s="141" t="s">
        <v>18387</v>
      </c>
      <c r="F1805" s="83"/>
      <c r="G1805" s="83">
        <v>1.5E7</v>
      </c>
    </row>
    <row r="1806">
      <c r="A1806" s="83">
        <v>27.0</v>
      </c>
      <c r="B1806" s="83" t="s">
        <v>18393</v>
      </c>
      <c r="C1806" s="212" t="s">
        <v>2945</v>
      </c>
      <c r="D1806" s="83"/>
      <c r="E1806" s="141" t="s">
        <v>18395</v>
      </c>
      <c r="F1806" s="83"/>
      <c r="G1806" s="83">
        <v>1.5E7</v>
      </c>
    </row>
    <row r="1807">
      <c r="A1807" s="83">
        <v>28.0</v>
      </c>
      <c r="B1807" s="83" t="s">
        <v>18401</v>
      </c>
      <c r="C1807" s="212" t="s">
        <v>2945</v>
      </c>
      <c r="D1807" s="83"/>
      <c r="E1807" s="141" t="s">
        <v>18404</v>
      </c>
      <c r="F1807" s="83"/>
      <c r="G1807" s="83">
        <v>1.0E7</v>
      </c>
    </row>
    <row r="1808">
      <c r="A1808" s="83">
        <v>29.0</v>
      </c>
      <c r="B1808" s="83" t="s">
        <v>18411</v>
      </c>
      <c r="C1808" s="212" t="s">
        <v>2955</v>
      </c>
      <c r="D1808" s="83"/>
      <c r="E1808" s="141" t="s">
        <v>18412</v>
      </c>
      <c r="F1808" s="83"/>
      <c r="G1808" s="83">
        <v>1000000.0</v>
      </c>
    </row>
    <row r="1809">
      <c r="A1809" s="83">
        <v>30.0</v>
      </c>
      <c r="B1809" s="83" t="s">
        <v>18415</v>
      </c>
      <c r="C1809" s="212" t="s">
        <v>2955</v>
      </c>
      <c r="D1809" s="83"/>
      <c r="E1809" s="141" t="s">
        <v>18416</v>
      </c>
      <c r="F1809" s="83"/>
      <c r="G1809" s="83">
        <v>1000000.0</v>
      </c>
    </row>
    <row r="1810">
      <c r="A1810" s="83">
        <v>31.0</v>
      </c>
      <c r="B1810" s="83" t="s">
        <v>18420</v>
      </c>
      <c r="C1810" s="212" t="s">
        <v>2955</v>
      </c>
      <c r="D1810" s="83"/>
      <c r="E1810" s="141" t="s">
        <v>18422</v>
      </c>
      <c r="F1810" s="83"/>
      <c r="G1810" s="83">
        <v>2000000.0</v>
      </c>
    </row>
    <row r="1811">
      <c r="A1811" s="83">
        <v>32.0</v>
      </c>
      <c r="B1811" s="83" t="s">
        <v>18425</v>
      </c>
      <c r="C1811" s="212" t="s">
        <v>2955</v>
      </c>
      <c r="D1811" s="83"/>
      <c r="E1811" s="141" t="s">
        <v>18427</v>
      </c>
      <c r="F1811" s="83"/>
      <c r="G1811" s="83">
        <v>1000000.0</v>
      </c>
    </row>
    <row r="1812">
      <c r="A1812" s="83">
        <v>33.0</v>
      </c>
      <c r="B1812" s="83" t="s">
        <v>18431</v>
      </c>
      <c r="C1812" s="212" t="s">
        <v>3576</v>
      </c>
      <c r="D1812" s="83"/>
      <c r="E1812" s="141" t="s">
        <v>18433</v>
      </c>
      <c r="F1812" s="83"/>
      <c r="G1812" s="83">
        <v>1000000.0</v>
      </c>
    </row>
    <row r="1813">
      <c r="A1813" s="83">
        <v>34.0</v>
      </c>
      <c r="B1813" s="83" t="s">
        <v>18438</v>
      </c>
      <c r="C1813" s="212" t="s">
        <v>2985</v>
      </c>
      <c r="D1813" s="83"/>
      <c r="E1813" s="141" t="s">
        <v>18441</v>
      </c>
      <c r="F1813" s="83"/>
      <c r="G1813" s="83">
        <v>1500000.0</v>
      </c>
    </row>
    <row r="1814" ht="15.75" customHeight="1">
      <c r="A1814" s="154">
        <v>35.0</v>
      </c>
      <c r="B1814" s="154" t="s">
        <v>18447</v>
      </c>
      <c r="C1814" s="247" t="s">
        <v>14177</v>
      </c>
      <c r="D1814" s="154"/>
      <c r="E1814" s="155" t="s">
        <v>18451</v>
      </c>
      <c r="F1814" s="154"/>
      <c r="G1814" s="154">
        <v>5000000.0</v>
      </c>
    </row>
    <row r="1815" ht="15.75" customHeight="1">
      <c r="A1815" s="83">
        <v>36.0</v>
      </c>
      <c r="B1815" s="83" t="s">
        <v>18455</v>
      </c>
      <c r="C1815" s="212" t="s">
        <v>3022</v>
      </c>
      <c r="D1815" s="83"/>
      <c r="E1815" s="141" t="s">
        <v>18458</v>
      </c>
      <c r="F1815" s="83"/>
      <c r="G1815" s="83">
        <v>2500000.0</v>
      </c>
    </row>
    <row r="1816">
      <c r="A1816" s="83">
        <v>37.0</v>
      </c>
      <c r="B1816" s="83" t="s">
        <v>18465</v>
      </c>
      <c r="C1816" s="212" t="s">
        <v>3035</v>
      </c>
      <c r="D1816" s="83"/>
      <c r="E1816" s="141" t="s">
        <v>18467</v>
      </c>
      <c r="F1816" s="83"/>
      <c r="G1816" s="83">
        <v>1000000.0</v>
      </c>
    </row>
    <row r="1817">
      <c r="A1817" s="83">
        <v>38.0</v>
      </c>
      <c r="B1817" s="83" t="s">
        <v>18470</v>
      </c>
      <c r="C1817" s="212" t="s">
        <v>3035</v>
      </c>
      <c r="D1817" s="83"/>
      <c r="E1817" s="141" t="s">
        <v>18472</v>
      </c>
      <c r="F1817" s="83"/>
      <c r="G1817" s="83">
        <v>1000000.0</v>
      </c>
    </row>
    <row r="1818">
      <c r="A1818" s="83">
        <v>39.0</v>
      </c>
      <c r="B1818" s="83" t="s">
        <v>18477</v>
      </c>
      <c r="C1818" s="212" t="s">
        <v>3101</v>
      </c>
      <c r="D1818" s="83"/>
      <c r="E1818" s="141" t="s">
        <v>18481</v>
      </c>
      <c r="F1818" s="83"/>
      <c r="G1818" s="83">
        <v>2000000.0</v>
      </c>
    </row>
    <row r="1819">
      <c r="A1819" s="83">
        <v>40.0</v>
      </c>
      <c r="B1819" s="83" t="s">
        <v>18483</v>
      </c>
      <c r="C1819" s="212" t="s">
        <v>3625</v>
      </c>
      <c r="D1819" s="83"/>
      <c r="E1819" s="141" t="s">
        <v>18485</v>
      </c>
      <c r="F1819" s="83"/>
      <c r="G1819" s="83">
        <v>1000000.0</v>
      </c>
    </row>
    <row r="1820">
      <c r="A1820" s="83">
        <v>41.0</v>
      </c>
      <c r="B1820" s="83" t="s">
        <v>18486</v>
      </c>
      <c r="C1820" s="212" t="s">
        <v>3625</v>
      </c>
      <c r="D1820" s="83"/>
      <c r="E1820" s="141" t="s">
        <v>18487</v>
      </c>
      <c r="F1820" s="83"/>
      <c r="G1820" s="83">
        <v>1000000.0</v>
      </c>
    </row>
    <row r="1821">
      <c r="A1821" s="83">
        <v>42.0</v>
      </c>
      <c r="B1821" s="83" t="s">
        <v>18489</v>
      </c>
      <c r="C1821" s="212" t="s">
        <v>3644</v>
      </c>
      <c r="D1821" s="83"/>
      <c r="E1821" s="141" t="s">
        <v>18490</v>
      </c>
      <c r="F1821" s="83"/>
      <c r="G1821" s="83">
        <v>1000000.0</v>
      </c>
    </row>
    <row r="1822" ht="30.0" customHeight="1">
      <c r="A1822" s="83">
        <v>43.0</v>
      </c>
      <c r="B1822" s="83" t="s">
        <v>18492</v>
      </c>
      <c r="C1822" s="212" t="s">
        <v>11517</v>
      </c>
      <c r="D1822" s="83"/>
      <c r="E1822" s="141" t="s">
        <v>18493</v>
      </c>
      <c r="F1822" s="83"/>
      <c r="G1822" s="83">
        <v>2000000.0</v>
      </c>
    </row>
    <row r="1823">
      <c r="A1823" s="83">
        <v>44.0</v>
      </c>
      <c r="B1823" s="83" t="s">
        <v>18496</v>
      </c>
      <c r="C1823" s="212" t="s">
        <v>11517</v>
      </c>
      <c r="D1823" s="83"/>
      <c r="E1823" s="141" t="s">
        <v>18497</v>
      </c>
      <c r="F1823" s="83"/>
      <c r="G1823" s="83">
        <v>1000000.0</v>
      </c>
    </row>
    <row r="1824">
      <c r="A1824" s="83">
        <v>45.0</v>
      </c>
      <c r="B1824" s="83" t="s">
        <v>18504</v>
      </c>
      <c r="C1824" s="212" t="s">
        <v>11517</v>
      </c>
      <c r="D1824" s="83"/>
      <c r="E1824" s="141" t="s">
        <v>18505</v>
      </c>
      <c r="F1824" s="83"/>
      <c r="G1824" s="83">
        <v>1000000.0</v>
      </c>
    </row>
    <row r="1825">
      <c r="A1825" s="83">
        <v>46.0</v>
      </c>
      <c r="B1825" s="83" t="s">
        <v>18511</v>
      </c>
      <c r="C1825" s="212" t="s">
        <v>3137</v>
      </c>
      <c r="D1825" s="83"/>
      <c r="E1825" s="141" t="s">
        <v>18512</v>
      </c>
      <c r="F1825" s="83"/>
      <c r="G1825" s="83">
        <v>500000.0</v>
      </c>
    </row>
    <row r="1826">
      <c r="A1826" s="83">
        <v>47.0</v>
      </c>
      <c r="B1826" s="83" t="s">
        <v>18514</v>
      </c>
      <c r="C1826" s="212" t="s">
        <v>3171</v>
      </c>
      <c r="D1826" s="83"/>
      <c r="E1826" s="141" t="s">
        <v>18518</v>
      </c>
      <c r="F1826" s="83"/>
      <c r="G1826" s="83">
        <v>2000000.0</v>
      </c>
    </row>
    <row r="1827">
      <c r="A1827" s="83">
        <v>48.0</v>
      </c>
      <c r="B1827" s="83" t="s">
        <v>18520</v>
      </c>
      <c r="C1827" s="212" t="s">
        <v>3171</v>
      </c>
      <c r="D1827" s="83"/>
      <c r="E1827" s="141" t="s">
        <v>18523</v>
      </c>
      <c r="F1827" s="83"/>
      <c r="G1827" s="83">
        <v>2000000.0</v>
      </c>
    </row>
    <row r="1828">
      <c r="A1828" s="83">
        <v>49.0</v>
      </c>
      <c r="B1828" s="83" t="s">
        <v>18526</v>
      </c>
      <c r="C1828" s="212" t="s">
        <v>3213</v>
      </c>
      <c r="D1828" s="83"/>
      <c r="E1828" s="141" t="s">
        <v>18528</v>
      </c>
      <c r="F1828" s="83"/>
      <c r="G1828" s="83">
        <v>1500000.0</v>
      </c>
    </row>
    <row r="1829">
      <c r="A1829" s="83">
        <v>50.0</v>
      </c>
      <c r="B1829" s="83" t="s">
        <v>18532</v>
      </c>
      <c r="C1829" s="212" t="s">
        <v>3213</v>
      </c>
      <c r="D1829" s="83"/>
      <c r="E1829" s="141" t="s">
        <v>18535</v>
      </c>
      <c r="F1829" s="83"/>
      <c r="G1829" s="83">
        <v>1000000.0</v>
      </c>
    </row>
    <row r="1830">
      <c r="A1830" s="83">
        <v>51.0</v>
      </c>
      <c r="B1830" s="83" t="s">
        <v>18538</v>
      </c>
      <c r="C1830" s="212" t="s">
        <v>3245</v>
      </c>
      <c r="D1830" s="83"/>
      <c r="E1830" s="141" t="s">
        <v>18540</v>
      </c>
      <c r="F1830" s="83"/>
      <c r="G1830" s="83">
        <v>2000000.0</v>
      </c>
    </row>
    <row r="1831">
      <c r="A1831" s="83">
        <v>52.0</v>
      </c>
      <c r="B1831" s="83" t="s">
        <v>18543</v>
      </c>
      <c r="C1831" s="212" t="s">
        <v>3245</v>
      </c>
      <c r="D1831" s="83"/>
      <c r="E1831" s="141" t="s">
        <v>18544</v>
      </c>
      <c r="F1831" s="83"/>
      <c r="G1831" s="83">
        <v>5000000.0</v>
      </c>
    </row>
    <row r="1832">
      <c r="A1832" s="83">
        <v>53.0</v>
      </c>
      <c r="B1832" s="83" t="s">
        <v>18547</v>
      </c>
      <c r="C1832" s="212">
        <v>68.0</v>
      </c>
      <c r="D1832" s="83"/>
      <c r="E1832" s="141" t="s">
        <v>18548</v>
      </c>
      <c r="F1832" s="83"/>
      <c r="G1832" s="83">
        <v>2.0E7</v>
      </c>
    </row>
    <row r="1833" ht="30.0" customHeight="1">
      <c r="A1833" s="83">
        <v>54.0</v>
      </c>
      <c r="B1833" s="83" t="s">
        <v>18553</v>
      </c>
      <c r="C1833" s="212" t="s">
        <v>3300</v>
      </c>
      <c r="D1833" s="83"/>
      <c r="E1833" s="141" t="s">
        <v>18555</v>
      </c>
      <c r="F1833" s="83"/>
      <c r="G1833" s="83">
        <v>1000000.0</v>
      </c>
    </row>
    <row r="1834">
      <c r="A1834" s="83">
        <v>55.0</v>
      </c>
      <c r="B1834" s="83" t="s">
        <v>18559</v>
      </c>
      <c r="C1834" s="212" t="s">
        <v>3300</v>
      </c>
      <c r="D1834" s="83"/>
      <c r="E1834" s="141" t="s">
        <v>18561</v>
      </c>
      <c r="F1834" s="83"/>
      <c r="G1834" s="83">
        <v>1000000.0</v>
      </c>
    </row>
    <row r="1835">
      <c r="A1835" s="83">
        <v>56.0</v>
      </c>
      <c r="B1835" s="83" t="s">
        <v>18566</v>
      </c>
      <c r="C1835" s="212" t="s">
        <v>3300</v>
      </c>
      <c r="D1835" s="83"/>
      <c r="E1835" s="141" t="s">
        <v>18570</v>
      </c>
      <c r="F1835" s="83"/>
      <c r="G1835" s="83">
        <v>1000000.0</v>
      </c>
    </row>
    <row r="1836">
      <c r="A1836" s="83">
        <v>57.0</v>
      </c>
      <c r="B1836" s="83" t="s">
        <v>18576</v>
      </c>
      <c r="C1836" s="212" t="s">
        <v>3300</v>
      </c>
      <c r="D1836" s="83"/>
      <c r="E1836" s="141" t="s">
        <v>18577</v>
      </c>
      <c r="F1836" s="83"/>
      <c r="G1836" s="83">
        <v>1000000.0</v>
      </c>
    </row>
    <row r="1837">
      <c r="A1837" s="83">
        <v>58.0</v>
      </c>
      <c r="B1837" s="83" t="s">
        <v>18581</v>
      </c>
      <c r="C1837" s="212" t="s">
        <v>3300</v>
      </c>
      <c r="D1837" s="83"/>
      <c r="E1837" s="141" t="s">
        <v>18583</v>
      </c>
      <c r="F1837" s="83"/>
      <c r="G1837" s="83">
        <v>1000000.0</v>
      </c>
    </row>
    <row r="1838">
      <c r="A1838" s="83">
        <v>59.0</v>
      </c>
      <c r="B1838" s="83" t="s">
        <v>18587</v>
      </c>
      <c r="C1838" s="212" t="s">
        <v>3300</v>
      </c>
      <c r="D1838" s="83"/>
      <c r="E1838" s="141" t="s">
        <v>18590</v>
      </c>
      <c r="F1838" s="83"/>
      <c r="G1838" s="83">
        <v>1000000.0</v>
      </c>
    </row>
    <row r="1839">
      <c r="A1839" s="83">
        <v>60.0</v>
      </c>
      <c r="B1839" s="83" t="s">
        <v>18593</v>
      </c>
      <c r="C1839" s="212" t="s">
        <v>3800</v>
      </c>
      <c r="D1839" s="83"/>
      <c r="E1839" s="141" t="s">
        <v>18596</v>
      </c>
      <c r="F1839" s="83"/>
      <c r="G1839" s="83">
        <v>1000000.0</v>
      </c>
    </row>
    <row r="1840">
      <c r="A1840" s="83">
        <v>61.0</v>
      </c>
      <c r="B1840" s="83" t="s">
        <v>18600</v>
      </c>
      <c r="C1840" s="212">
        <v>65.0</v>
      </c>
      <c r="D1840" s="83"/>
      <c r="E1840" s="141" t="s">
        <v>18603</v>
      </c>
      <c r="F1840" s="83"/>
      <c r="G1840" s="83">
        <v>1000000.0</v>
      </c>
    </row>
    <row r="1841">
      <c r="A1841" s="83">
        <v>62.0</v>
      </c>
      <c r="B1841" s="83" t="s">
        <v>18605</v>
      </c>
      <c r="C1841" s="212"/>
      <c r="D1841" s="83"/>
      <c r="E1841" s="141" t="s">
        <v>18607</v>
      </c>
      <c r="F1841" s="83"/>
      <c r="G1841" s="83">
        <v>1.0E7</v>
      </c>
    </row>
    <row r="1842">
      <c r="A1842" s="83">
        <v>63.0</v>
      </c>
      <c r="B1842" s="83" t="s">
        <v>18611</v>
      </c>
      <c r="C1842" s="212"/>
      <c r="D1842" s="83"/>
      <c r="E1842" s="141" t="s">
        <v>18613</v>
      </c>
      <c r="F1842" s="83"/>
      <c r="G1842" s="83">
        <v>5000000.0</v>
      </c>
    </row>
    <row r="1843">
      <c r="A1843" s="83">
        <v>64.0</v>
      </c>
      <c r="B1843" s="83" t="s">
        <v>18616</v>
      </c>
      <c r="C1843" s="212"/>
      <c r="D1843" s="83"/>
      <c r="E1843" s="141" t="s">
        <v>18618</v>
      </c>
      <c r="F1843" s="83"/>
      <c r="G1843" s="83">
        <v>4000000.0</v>
      </c>
    </row>
    <row r="1844">
      <c r="A1844" s="83">
        <v>65.0</v>
      </c>
      <c r="B1844" s="83" t="s">
        <v>18622</v>
      </c>
      <c r="C1844" s="212"/>
      <c r="D1844" s="83"/>
      <c r="E1844" s="141" t="s">
        <v>18624</v>
      </c>
      <c r="F1844" s="83"/>
      <c r="G1844" s="83">
        <v>2.5E8</v>
      </c>
    </row>
    <row r="1845">
      <c r="A1845" s="83">
        <v>66.0</v>
      </c>
      <c r="B1845" s="83" t="s">
        <v>18627</v>
      </c>
      <c r="C1845" s="212" t="s">
        <v>3277</v>
      </c>
      <c r="D1845" s="83"/>
      <c r="E1845" s="141" t="s">
        <v>18630</v>
      </c>
      <c r="F1845" s="83"/>
      <c r="G1845" s="83">
        <v>2500000.0</v>
      </c>
    </row>
    <row r="1846">
      <c r="A1846" s="83">
        <v>67.0</v>
      </c>
      <c r="B1846" s="83" t="s">
        <v>18635</v>
      </c>
      <c r="C1846" s="212" t="s">
        <v>2955</v>
      </c>
      <c r="D1846" s="83"/>
      <c r="E1846" s="141" t="s">
        <v>18636</v>
      </c>
      <c r="F1846" s="83"/>
      <c r="G1846" s="83">
        <v>1.0E7</v>
      </c>
    </row>
    <row r="1847">
      <c r="A1847" s="83">
        <v>68.0</v>
      </c>
      <c r="B1847" s="83" t="s">
        <v>18640</v>
      </c>
      <c r="C1847" s="212" t="s">
        <v>3433</v>
      </c>
      <c r="D1847" s="83"/>
      <c r="E1847" s="141" t="s">
        <v>18641</v>
      </c>
      <c r="F1847" s="83"/>
      <c r="G1847" s="83">
        <v>5000000.0</v>
      </c>
    </row>
    <row r="1848">
      <c r="A1848" s="83">
        <v>69.0</v>
      </c>
      <c r="B1848" s="83" t="s">
        <v>18644</v>
      </c>
      <c r="C1848" s="212" t="s">
        <v>2718</v>
      </c>
      <c r="D1848" s="83"/>
      <c r="E1848" s="141" t="s">
        <v>18645</v>
      </c>
      <c r="F1848" s="83"/>
      <c r="G1848" s="83">
        <v>5000000.0</v>
      </c>
    </row>
    <row r="1849">
      <c r="A1849" s="83">
        <v>70.0</v>
      </c>
      <c r="B1849" s="83" t="s">
        <v>18648</v>
      </c>
      <c r="C1849" s="212" t="s">
        <v>3051</v>
      </c>
      <c r="D1849" s="83"/>
      <c r="E1849" s="141" t="s">
        <v>18649</v>
      </c>
      <c r="F1849" s="83"/>
      <c r="G1849" s="83">
        <v>5000000.0</v>
      </c>
    </row>
    <row r="1850">
      <c r="A1850" s="83">
        <v>71.0</v>
      </c>
      <c r="B1850" s="83" t="s">
        <v>18652</v>
      </c>
      <c r="C1850" s="212" t="s">
        <v>3445</v>
      </c>
      <c r="D1850" s="83"/>
      <c r="E1850" s="141" t="s">
        <v>18654</v>
      </c>
      <c r="F1850" s="83"/>
      <c r="G1850" s="83">
        <v>5000000.0</v>
      </c>
    </row>
    <row r="1851">
      <c r="A1851" s="83">
        <v>72.0</v>
      </c>
      <c r="B1851" s="83" t="s">
        <v>18659</v>
      </c>
      <c r="C1851" s="212" t="s">
        <v>3147</v>
      </c>
      <c r="D1851" s="83"/>
      <c r="E1851" s="141" t="s">
        <v>18660</v>
      </c>
      <c r="F1851" s="83"/>
      <c r="G1851" s="83">
        <v>5000000.0</v>
      </c>
    </row>
    <row r="1852">
      <c r="A1852" s="83">
        <v>73.0</v>
      </c>
      <c r="B1852" s="83" t="s">
        <v>18663</v>
      </c>
      <c r="C1852" s="212" t="s">
        <v>2763</v>
      </c>
      <c r="D1852" s="83"/>
      <c r="E1852" s="141" t="s">
        <v>18664</v>
      </c>
      <c r="F1852" s="83"/>
      <c r="G1852" s="83">
        <v>5000000.0</v>
      </c>
    </row>
    <row r="1853">
      <c r="A1853" s="83">
        <v>74.0</v>
      </c>
      <c r="B1853" s="83" t="s">
        <v>18666</v>
      </c>
      <c r="C1853" s="212" t="s">
        <v>11831</v>
      </c>
      <c r="D1853" s="83"/>
      <c r="E1853" s="141" t="s">
        <v>18668</v>
      </c>
      <c r="F1853" s="83"/>
      <c r="G1853" s="83">
        <v>1.0E7</v>
      </c>
    </row>
    <row r="1854">
      <c r="A1854" s="83">
        <v>75.0</v>
      </c>
      <c r="B1854" s="83" t="s">
        <v>18670</v>
      </c>
      <c r="C1854" s="212" t="s">
        <v>3501</v>
      </c>
      <c r="D1854" s="83"/>
      <c r="E1854" s="141" t="s">
        <v>18672</v>
      </c>
      <c r="F1854" s="83"/>
      <c r="G1854" s="83">
        <v>2.5E7</v>
      </c>
    </row>
    <row r="1855">
      <c r="A1855" s="83">
        <v>76.0</v>
      </c>
      <c r="B1855" s="83" t="s">
        <v>18674</v>
      </c>
      <c r="C1855" s="212" t="s">
        <v>10246</v>
      </c>
      <c r="D1855" s="83"/>
      <c r="E1855" s="141" t="s">
        <v>18676</v>
      </c>
      <c r="F1855" s="83"/>
      <c r="G1855" s="83">
        <v>2.5E7</v>
      </c>
    </row>
    <row r="1856">
      <c r="A1856" s="83">
        <v>77.0</v>
      </c>
      <c r="B1856" s="83" t="s">
        <v>18678</v>
      </c>
      <c r="C1856" s="212" t="s">
        <v>13592</v>
      </c>
      <c r="D1856" s="83"/>
      <c r="E1856" s="141" t="s">
        <v>18681</v>
      </c>
      <c r="F1856" s="83"/>
      <c r="G1856" s="83">
        <v>2.0E7</v>
      </c>
    </row>
    <row r="1857">
      <c r="A1857" s="83">
        <v>78.0</v>
      </c>
      <c r="B1857" s="83" t="s">
        <v>18685</v>
      </c>
      <c r="C1857" s="212" t="s">
        <v>2817</v>
      </c>
      <c r="D1857" s="83"/>
      <c r="E1857" s="141" t="s">
        <v>18686</v>
      </c>
      <c r="F1857" s="83"/>
      <c r="G1857" s="83">
        <v>5000000.0</v>
      </c>
    </row>
    <row r="1858">
      <c r="A1858" s="83"/>
      <c r="B1858" s="83"/>
      <c r="C1858" s="212"/>
      <c r="D1858" s="83"/>
      <c r="E1858" s="141"/>
      <c r="F1858" s="83"/>
      <c r="G1858" s="83"/>
    </row>
    <row r="1859">
      <c r="A1859" s="83"/>
      <c r="B1859" s="83"/>
      <c r="C1859" s="212"/>
      <c r="D1859" s="83"/>
      <c r="E1859" s="141" t="s">
        <v>18693</v>
      </c>
      <c r="F1859" s="83">
        <v>0.0</v>
      </c>
      <c r="G1859" s="83">
        <v>5.655E8</v>
      </c>
    </row>
    <row r="1860" ht="15.75" customHeight="1">
      <c r="A1860" s="154"/>
      <c r="B1860" s="154"/>
      <c r="C1860" s="247"/>
      <c r="D1860" s="154"/>
      <c r="E1860" s="155"/>
      <c r="F1860" s="154"/>
      <c r="G1860" s="154"/>
    </row>
    <row r="1861" ht="15.75" customHeight="1">
      <c r="A1861" s="83"/>
      <c r="B1861" s="83"/>
      <c r="C1861" s="212"/>
      <c r="D1861" s="83"/>
      <c r="E1861" s="141" t="s">
        <v>18698</v>
      </c>
      <c r="F1861" s="83"/>
      <c r="G1861" s="83"/>
    </row>
    <row r="1862">
      <c r="A1862" s="83"/>
      <c r="B1862" s="83"/>
      <c r="C1862" s="212"/>
      <c r="D1862" s="83"/>
      <c r="E1862" s="141"/>
      <c r="F1862" s="83"/>
      <c r="G1862" s="83"/>
    </row>
    <row r="1863">
      <c r="A1863" s="83"/>
      <c r="B1863" s="83"/>
      <c r="C1863" s="212"/>
      <c r="D1863" s="83"/>
      <c r="E1863" s="141"/>
      <c r="F1863" s="83"/>
      <c r="G1863" s="83"/>
    </row>
    <row r="1864">
      <c r="A1864" s="83"/>
      <c r="B1864" s="83"/>
      <c r="C1864" s="212"/>
      <c r="D1864" s="83"/>
      <c r="E1864" s="141" t="s">
        <v>18717</v>
      </c>
      <c r="F1864" s="83"/>
      <c r="G1864" s="83"/>
    </row>
    <row r="1865">
      <c r="A1865" s="83"/>
      <c r="B1865" s="83" t="s">
        <v>18723</v>
      </c>
      <c r="C1865" s="212"/>
      <c r="D1865" s="83"/>
      <c r="E1865" s="141" t="s">
        <v>18724</v>
      </c>
      <c r="F1865" s="83"/>
      <c r="G1865" s="83"/>
    </row>
    <row r="1866" ht="60.0" customHeight="1">
      <c r="A1866" s="83">
        <v>1.0</v>
      </c>
      <c r="B1866" s="83" t="s">
        <v>18730</v>
      </c>
      <c r="C1866" s="212" t="s">
        <v>2676</v>
      </c>
      <c r="D1866" s="83"/>
      <c r="E1866" s="141" t="s">
        <v>18732</v>
      </c>
      <c r="F1866" s="83"/>
      <c r="G1866" s="83">
        <v>1500000.0</v>
      </c>
    </row>
    <row r="1867">
      <c r="A1867" s="83">
        <v>2.0</v>
      </c>
      <c r="B1867" s="83" t="s">
        <v>18739</v>
      </c>
      <c r="C1867" s="212" t="s">
        <v>2688</v>
      </c>
      <c r="D1867" s="83"/>
      <c r="E1867" s="141" t="s">
        <v>18740</v>
      </c>
      <c r="F1867" s="83"/>
      <c r="G1867" s="83">
        <v>1500000.0</v>
      </c>
    </row>
    <row r="1868">
      <c r="A1868" s="83">
        <v>3.0</v>
      </c>
      <c r="B1868" s="83" t="s">
        <v>18745</v>
      </c>
      <c r="C1868" s="212" t="s">
        <v>7267</v>
      </c>
      <c r="D1868" s="83"/>
      <c r="E1868" s="141" t="s">
        <v>18747</v>
      </c>
      <c r="F1868" s="83"/>
      <c r="G1868" s="83">
        <v>1000000.0</v>
      </c>
    </row>
    <row r="1869">
      <c r="A1869" s="83">
        <v>4.0</v>
      </c>
      <c r="B1869" s="83" t="s">
        <v>18751</v>
      </c>
      <c r="C1869" s="212" t="s">
        <v>2697</v>
      </c>
      <c r="D1869" s="83"/>
      <c r="E1869" s="141" t="s">
        <v>18752</v>
      </c>
      <c r="F1869" s="83"/>
      <c r="G1869" s="83">
        <v>1000000.0</v>
      </c>
    </row>
    <row r="1870">
      <c r="A1870" s="83">
        <v>5.0</v>
      </c>
      <c r="B1870" s="83" t="s">
        <v>18755</v>
      </c>
      <c r="C1870" s="212" t="s">
        <v>2701</v>
      </c>
      <c r="D1870" s="83"/>
      <c r="E1870" s="141" t="s">
        <v>18756</v>
      </c>
      <c r="F1870" s="83"/>
      <c r="G1870" s="83">
        <v>1500000.0</v>
      </c>
    </row>
    <row r="1871" ht="30.0" customHeight="1">
      <c r="A1871" s="83">
        <v>6.0</v>
      </c>
      <c r="B1871" s="83" t="s">
        <v>18759</v>
      </c>
      <c r="C1871" s="212" t="s">
        <v>2708</v>
      </c>
      <c r="D1871" s="83"/>
      <c r="E1871" s="141" t="s">
        <v>18762</v>
      </c>
      <c r="F1871" s="83"/>
      <c r="G1871" s="83">
        <v>1000000.0</v>
      </c>
    </row>
    <row r="1872" ht="30.0" customHeight="1">
      <c r="A1872" s="83">
        <v>7.0</v>
      </c>
      <c r="B1872" s="83" t="s">
        <v>18770</v>
      </c>
      <c r="C1872" s="212" t="s">
        <v>2708</v>
      </c>
      <c r="D1872" s="83"/>
      <c r="E1872" s="141" t="s">
        <v>18771</v>
      </c>
      <c r="F1872" s="83"/>
      <c r="G1872" s="83">
        <v>1000000.0</v>
      </c>
    </row>
    <row r="1873">
      <c r="A1873" s="83">
        <v>8.0</v>
      </c>
      <c r="B1873" s="83" t="s">
        <v>18776</v>
      </c>
      <c r="C1873" s="212" t="s">
        <v>7442</v>
      </c>
      <c r="D1873" s="83"/>
      <c r="E1873" s="141" t="s">
        <v>18777</v>
      </c>
      <c r="F1873" s="83"/>
      <c r="G1873" s="83">
        <v>1000000.0</v>
      </c>
    </row>
    <row r="1874" ht="30.0" customHeight="1">
      <c r="A1874" s="83">
        <v>9.0</v>
      </c>
      <c r="B1874" s="83" t="s">
        <v>18782</v>
      </c>
      <c r="C1874" s="212" t="s">
        <v>2718</v>
      </c>
      <c r="D1874" s="83"/>
      <c r="E1874" s="141" t="s">
        <v>18783</v>
      </c>
      <c r="F1874" s="83"/>
      <c r="G1874" s="83">
        <v>1000000.0</v>
      </c>
    </row>
    <row r="1875">
      <c r="A1875" s="83">
        <v>10.0</v>
      </c>
      <c r="B1875" s="83" t="s">
        <v>18787</v>
      </c>
      <c r="C1875" s="212">
        <v>9.0</v>
      </c>
      <c r="D1875" s="83"/>
      <c r="E1875" s="141" t="s">
        <v>18791</v>
      </c>
      <c r="F1875" s="83"/>
      <c r="G1875" s="83">
        <v>500000.0</v>
      </c>
    </row>
    <row r="1876">
      <c r="A1876" s="83">
        <v>11.0</v>
      </c>
      <c r="B1876" s="83" t="s">
        <v>18794</v>
      </c>
      <c r="C1876" s="212" t="s">
        <v>2723</v>
      </c>
      <c r="D1876" s="83"/>
      <c r="E1876" s="141" t="s">
        <v>18797</v>
      </c>
      <c r="F1876" s="83"/>
      <c r="G1876" s="83">
        <v>1000000.0</v>
      </c>
    </row>
    <row r="1877">
      <c r="A1877" s="83">
        <v>12.0</v>
      </c>
      <c r="B1877" s="83" t="s">
        <v>18803</v>
      </c>
      <c r="C1877" s="212" t="s">
        <v>8039</v>
      </c>
      <c r="D1877" s="83"/>
      <c r="E1877" s="141" t="s">
        <v>18805</v>
      </c>
      <c r="F1877" s="83"/>
      <c r="G1877" s="83">
        <v>1000000.0</v>
      </c>
    </row>
    <row r="1878">
      <c r="A1878" s="83">
        <v>13.0</v>
      </c>
      <c r="B1878" s="83" t="s">
        <v>18809</v>
      </c>
      <c r="C1878" s="212" t="s">
        <v>2731</v>
      </c>
      <c r="D1878" s="83"/>
      <c r="E1878" s="141" t="s">
        <v>18812</v>
      </c>
      <c r="F1878" s="83"/>
      <c r="G1878" s="83">
        <v>1000000.0</v>
      </c>
    </row>
    <row r="1879" ht="30.0" customHeight="1">
      <c r="A1879" s="83">
        <v>14.0</v>
      </c>
      <c r="B1879" s="83" t="s">
        <v>18816</v>
      </c>
      <c r="C1879" s="212" t="s">
        <v>2731</v>
      </c>
      <c r="D1879" s="83"/>
      <c r="E1879" s="141" t="s">
        <v>18819</v>
      </c>
      <c r="F1879" s="83"/>
      <c r="G1879" s="83">
        <v>1000000.0</v>
      </c>
    </row>
    <row r="1880">
      <c r="A1880" s="83">
        <v>15.0</v>
      </c>
      <c r="B1880" s="83" t="s">
        <v>18824</v>
      </c>
      <c r="C1880" s="212" t="s">
        <v>2731</v>
      </c>
      <c r="D1880" s="83"/>
      <c r="E1880" s="141" t="s">
        <v>18826</v>
      </c>
      <c r="F1880" s="83"/>
      <c r="G1880" s="83">
        <v>500000.0</v>
      </c>
    </row>
    <row r="1881">
      <c r="A1881" s="83">
        <v>16.0</v>
      </c>
      <c r="B1881" s="83" t="s">
        <v>18830</v>
      </c>
      <c r="C1881" s="212" t="s">
        <v>2731</v>
      </c>
      <c r="D1881" s="83"/>
      <c r="E1881" s="141" t="s">
        <v>18832</v>
      </c>
      <c r="F1881" s="83"/>
      <c r="G1881" s="83">
        <v>500000.0</v>
      </c>
    </row>
    <row r="1882" ht="30.0" customHeight="1">
      <c r="A1882" s="83">
        <v>17.0</v>
      </c>
      <c r="B1882" s="83" t="s">
        <v>18834</v>
      </c>
      <c r="C1882" s="212" t="s">
        <v>3452</v>
      </c>
      <c r="D1882" s="83"/>
      <c r="E1882" s="141" t="s">
        <v>18839</v>
      </c>
      <c r="F1882" s="83"/>
      <c r="G1882" s="83">
        <v>1000000.0</v>
      </c>
    </row>
    <row r="1883">
      <c r="A1883" s="83">
        <v>18.0</v>
      </c>
      <c r="B1883" s="83" t="s">
        <v>18841</v>
      </c>
      <c r="C1883" s="212" t="s">
        <v>3452</v>
      </c>
      <c r="D1883" s="83"/>
      <c r="E1883" s="141" t="s">
        <v>18843</v>
      </c>
      <c r="F1883" s="83"/>
      <c r="G1883" s="83">
        <v>1000000.0</v>
      </c>
    </row>
    <row r="1884">
      <c r="A1884" s="83">
        <v>19.0</v>
      </c>
      <c r="B1884" s="83" t="s">
        <v>18846</v>
      </c>
      <c r="C1884" s="212" t="s">
        <v>2735</v>
      </c>
      <c r="D1884" s="83"/>
      <c r="E1884" s="141" t="s">
        <v>18847</v>
      </c>
      <c r="F1884" s="83"/>
      <c r="G1884" s="83">
        <v>1000000.0</v>
      </c>
    </row>
    <row r="1885">
      <c r="A1885" s="83">
        <v>20.0</v>
      </c>
      <c r="B1885" s="83" t="s">
        <v>18851</v>
      </c>
      <c r="C1885" s="212" t="s">
        <v>2735</v>
      </c>
      <c r="D1885" s="83"/>
      <c r="E1885" s="141" t="s">
        <v>18853</v>
      </c>
      <c r="F1885" s="83"/>
      <c r="G1885" s="83">
        <v>1000000.0</v>
      </c>
    </row>
    <row r="1886">
      <c r="A1886" s="83">
        <v>21.0</v>
      </c>
      <c r="B1886" s="83" t="s">
        <v>18859</v>
      </c>
      <c r="C1886" s="212" t="s">
        <v>2735</v>
      </c>
      <c r="D1886" s="83"/>
      <c r="E1886" s="141" t="s">
        <v>18860</v>
      </c>
      <c r="F1886" s="83"/>
      <c r="G1886" s="83">
        <v>1000000.0</v>
      </c>
    </row>
    <row r="1887">
      <c r="A1887" s="83">
        <v>22.0</v>
      </c>
      <c r="B1887" s="83" t="s">
        <v>18865</v>
      </c>
      <c r="C1887" s="212" t="s">
        <v>2740</v>
      </c>
      <c r="D1887" s="83"/>
      <c r="E1887" s="141" t="s">
        <v>18866</v>
      </c>
      <c r="F1887" s="83"/>
      <c r="G1887" s="83">
        <v>500000.0</v>
      </c>
    </row>
    <row r="1888">
      <c r="A1888" s="83">
        <v>23.0</v>
      </c>
      <c r="B1888" s="83" t="s">
        <v>18869</v>
      </c>
      <c r="C1888" s="212" t="s">
        <v>2745</v>
      </c>
      <c r="D1888" s="83"/>
      <c r="E1888" s="141" t="s">
        <v>18871</v>
      </c>
      <c r="F1888" s="83"/>
      <c r="G1888" s="83">
        <v>1000000.0</v>
      </c>
    </row>
    <row r="1889" ht="30.0" customHeight="1">
      <c r="A1889" s="83">
        <v>24.0</v>
      </c>
      <c r="B1889" s="83" t="s">
        <v>18875</v>
      </c>
      <c r="C1889" s="212" t="s">
        <v>2745</v>
      </c>
      <c r="D1889" s="83"/>
      <c r="E1889" s="141" t="s">
        <v>18876</v>
      </c>
      <c r="F1889" s="83"/>
      <c r="G1889" s="83">
        <v>1000000.0</v>
      </c>
    </row>
    <row r="1890">
      <c r="A1890" s="83">
        <v>25.0</v>
      </c>
      <c r="B1890" s="83" t="s">
        <v>18882</v>
      </c>
      <c r="C1890" s="212" t="s">
        <v>2745</v>
      </c>
      <c r="D1890" s="83"/>
      <c r="E1890" s="141" t="s">
        <v>18884</v>
      </c>
      <c r="F1890" s="83"/>
      <c r="G1890" s="83">
        <v>1000000.0</v>
      </c>
    </row>
    <row r="1891" ht="30.0" customHeight="1">
      <c r="A1891" s="83">
        <v>26.0</v>
      </c>
      <c r="B1891" s="83" t="s">
        <v>18887</v>
      </c>
      <c r="C1891" s="212" t="s">
        <v>2745</v>
      </c>
      <c r="D1891" s="83"/>
      <c r="E1891" s="141" t="s">
        <v>18888</v>
      </c>
      <c r="F1891" s="83"/>
      <c r="G1891" s="83">
        <v>1000000.0</v>
      </c>
    </row>
    <row r="1892" ht="30.0" customHeight="1">
      <c r="A1892" s="83">
        <v>27.0</v>
      </c>
      <c r="B1892" s="83" t="s">
        <v>18891</v>
      </c>
      <c r="C1892" s="212" t="s">
        <v>2760</v>
      </c>
      <c r="D1892" s="83"/>
      <c r="E1892" s="141" t="s">
        <v>18893</v>
      </c>
      <c r="F1892" s="83"/>
      <c r="G1892" s="83">
        <v>5000000.0</v>
      </c>
    </row>
    <row r="1893">
      <c r="A1893" s="83">
        <v>28.0</v>
      </c>
      <c r="B1893" s="83" t="s">
        <v>18898</v>
      </c>
      <c r="C1893" s="212" t="s">
        <v>2763</v>
      </c>
      <c r="D1893" s="83"/>
      <c r="E1893" s="141" t="s">
        <v>18900</v>
      </c>
      <c r="F1893" s="83"/>
      <c r="G1893" s="83">
        <v>1000000.0</v>
      </c>
    </row>
    <row r="1894" ht="30.0" customHeight="1">
      <c r="A1894" s="83">
        <v>29.0</v>
      </c>
      <c r="B1894" s="83" t="s">
        <v>18905</v>
      </c>
      <c r="C1894" s="212" t="s">
        <v>2771</v>
      </c>
      <c r="D1894" s="83"/>
      <c r="E1894" s="141" t="s">
        <v>18906</v>
      </c>
      <c r="F1894" s="83"/>
      <c r="G1894" s="83">
        <v>3000000.0</v>
      </c>
    </row>
    <row r="1895">
      <c r="A1895" s="83">
        <v>30.0</v>
      </c>
      <c r="B1895" s="83" t="s">
        <v>18910</v>
      </c>
      <c r="C1895" s="212" t="s">
        <v>3501</v>
      </c>
      <c r="D1895" s="83"/>
      <c r="E1895" s="141" t="s">
        <v>18912</v>
      </c>
      <c r="F1895" s="83"/>
      <c r="G1895" s="83">
        <v>1000000.0</v>
      </c>
    </row>
    <row r="1896">
      <c r="A1896" s="83">
        <v>31.0</v>
      </c>
      <c r="B1896" s="83" t="s">
        <v>18915</v>
      </c>
      <c r="C1896" s="212" t="s">
        <v>2787</v>
      </c>
      <c r="D1896" s="83"/>
      <c r="E1896" s="141" t="s">
        <v>18916</v>
      </c>
      <c r="F1896" s="83"/>
      <c r="G1896" s="83">
        <v>1000000.0</v>
      </c>
    </row>
    <row r="1897">
      <c r="A1897" s="83">
        <v>32.0</v>
      </c>
      <c r="B1897" s="83" t="s">
        <v>18919</v>
      </c>
      <c r="C1897" s="212" t="s">
        <v>2787</v>
      </c>
      <c r="D1897" s="83"/>
      <c r="E1897" s="141" t="s">
        <v>18921</v>
      </c>
      <c r="F1897" s="83"/>
      <c r="G1897" s="83">
        <v>1000000.0</v>
      </c>
    </row>
    <row r="1898" ht="30.0" customHeight="1">
      <c r="A1898" s="83">
        <v>33.0</v>
      </c>
      <c r="B1898" s="83" t="s">
        <v>18926</v>
      </c>
      <c r="C1898" s="212" t="s">
        <v>8687</v>
      </c>
      <c r="D1898" s="83"/>
      <c r="E1898" s="141" t="s">
        <v>18928</v>
      </c>
      <c r="F1898" s="83"/>
      <c r="G1898" s="83">
        <v>1000000.0</v>
      </c>
    </row>
    <row r="1899">
      <c r="A1899" s="83">
        <v>34.0</v>
      </c>
      <c r="B1899" s="83" t="s">
        <v>18932</v>
      </c>
      <c r="C1899" s="212">
        <v>21.0</v>
      </c>
      <c r="D1899" s="83"/>
      <c r="E1899" s="141" t="s">
        <v>18933</v>
      </c>
      <c r="F1899" s="83"/>
      <c r="G1899" s="83">
        <v>3000000.0</v>
      </c>
    </row>
    <row r="1900">
      <c r="A1900" s="83">
        <v>35.0</v>
      </c>
      <c r="B1900" s="83" t="s">
        <v>18938</v>
      </c>
      <c r="C1900" s="212">
        <v>21.0</v>
      </c>
      <c r="D1900" s="83"/>
      <c r="E1900" s="141" t="s">
        <v>18940</v>
      </c>
      <c r="F1900" s="83"/>
      <c r="G1900" s="83">
        <v>2000000.0</v>
      </c>
    </row>
    <row r="1901">
      <c r="A1901" s="83">
        <v>36.0</v>
      </c>
      <c r="B1901" s="83" t="s">
        <v>18945</v>
      </c>
      <c r="C1901" s="212" t="s">
        <v>2817</v>
      </c>
      <c r="D1901" s="83"/>
      <c r="E1901" s="141" t="s">
        <v>18947</v>
      </c>
      <c r="F1901" s="83"/>
      <c r="G1901" s="83">
        <v>1000000.0</v>
      </c>
    </row>
    <row r="1902">
      <c r="A1902" s="83">
        <v>37.0</v>
      </c>
      <c r="B1902" s="83" t="s">
        <v>18951</v>
      </c>
      <c r="C1902" s="212" t="s">
        <v>2817</v>
      </c>
      <c r="D1902" s="83"/>
      <c r="E1902" s="141" t="s">
        <v>18953</v>
      </c>
      <c r="F1902" s="83"/>
      <c r="G1902" s="83">
        <v>500000.0</v>
      </c>
    </row>
    <row r="1903" ht="30.0" customHeight="1">
      <c r="A1903" s="83">
        <v>38.0</v>
      </c>
      <c r="B1903" s="83" t="s">
        <v>18958</v>
      </c>
      <c r="C1903" s="212" t="s">
        <v>2827</v>
      </c>
      <c r="D1903" s="83"/>
      <c r="E1903" s="141" t="s">
        <v>18959</v>
      </c>
      <c r="F1903" s="83"/>
      <c r="G1903" s="83">
        <v>1000000.0</v>
      </c>
    </row>
    <row r="1904">
      <c r="A1904" s="83">
        <v>39.0</v>
      </c>
      <c r="B1904" s="83" t="s">
        <v>18964</v>
      </c>
      <c r="C1904" s="212" t="s">
        <v>2838</v>
      </c>
      <c r="D1904" s="83"/>
      <c r="E1904" s="141" t="s">
        <v>18966</v>
      </c>
      <c r="F1904" s="83"/>
      <c r="G1904" s="83">
        <v>2000000.0</v>
      </c>
    </row>
    <row r="1905">
      <c r="A1905" s="83">
        <v>40.0</v>
      </c>
      <c r="B1905" s="83" t="s">
        <v>18971</v>
      </c>
      <c r="C1905" s="212" t="s">
        <v>8750</v>
      </c>
      <c r="D1905" s="83"/>
      <c r="E1905" s="141" t="s">
        <v>18972</v>
      </c>
      <c r="F1905" s="83"/>
      <c r="G1905" s="83">
        <v>1000000.0</v>
      </c>
    </row>
    <row r="1906">
      <c r="A1906" s="83">
        <v>41.0</v>
      </c>
      <c r="B1906" s="83" t="s">
        <v>18978</v>
      </c>
      <c r="C1906" s="212" t="s">
        <v>2851</v>
      </c>
      <c r="D1906" s="83"/>
      <c r="E1906" s="141" t="s">
        <v>18980</v>
      </c>
      <c r="F1906" s="83"/>
      <c r="G1906" s="83">
        <v>500000.0</v>
      </c>
    </row>
    <row r="1907" ht="15.75" customHeight="1">
      <c r="A1907" s="154">
        <v>42.0</v>
      </c>
      <c r="B1907" s="154" t="s">
        <v>18983</v>
      </c>
      <c r="C1907" s="247" t="s">
        <v>2851</v>
      </c>
      <c r="D1907" s="154"/>
      <c r="E1907" s="155" t="s">
        <v>18984</v>
      </c>
      <c r="F1907" s="154"/>
      <c r="G1907" s="154">
        <v>500000.0</v>
      </c>
    </row>
    <row r="1908" ht="30.75" customHeight="1">
      <c r="A1908" s="83">
        <v>43.0</v>
      </c>
      <c r="B1908" s="83" t="s">
        <v>18989</v>
      </c>
      <c r="C1908" s="212" t="s">
        <v>2851</v>
      </c>
      <c r="D1908" s="83"/>
      <c r="E1908" s="141" t="s">
        <v>18990</v>
      </c>
      <c r="F1908" s="83"/>
      <c r="G1908" s="83">
        <v>500000.0</v>
      </c>
    </row>
    <row r="1909">
      <c r="A1909" s="83">
        <v>44.0</v>
      </c>
      <c r="B1909" s="83" t="s">
        <v>18995</v>
      </c>
      <c r="C1909" s="212" t="s">
        <v>2854</v>
      </c>
      <c r="D1909" s="83"/>
      <c r="E1909" s="141" t="s">
        <v>18996</v>
      </c>
      <c r="F1909" s="83"/>
      <c r="G1909" s="83">
        <v>500000.0</v>
      </c>
    </row>
    <row r="1910">
      <c r="A1910" s="83">
        <v>45.0</v>
      </c>
      <c r="B1910" s="83" t="s">
        <v>18998</v>
      </c>
      <c r="C1910" s="212" t="s">
        <v>2854</v>
      </c>
      <c r="D1910" s="83"/>
      <c r="E1910" s="141" t="s">
        <v>19000</v>
      </c>
      <c r="F1910" s="83"/>
      <c r="G1910" s="83">
        <v>500000.0</v>
      </c>
    </row>
    <row r="1911">
      <c r="A1911" s="83">
        <v>46.0</v>
      </c>
      <c r="B1911" s="83" t="s">
        <v>19002</v>
      </c>
      <c r="C1911" s="212" t="s">
        <v>8796</v>
      </c>
      <c r="D1911" s="83"/>
      <c r="E1911" s="141" t="s">
        <v>19006</v>
      </c>
      <c r="F1911" s="83"/>
      <c r="G1911" s="83">
        <v>1000000.0</v>
      </c>
    </row>
    <row r="1912">
      <c r="A1912" s="83">
        <v>47.0</v>
      </c>
      <c r="B1912" s="83" t="s">
        <v>19007</v>
      </c>
      <c r="C1912" s="212" t="s">
        <v>8796</v>
      </c>
      <c r="D1912" s="83"/>
      <c r="E1912" s="141" t="s">
        <v>19009</v>
      </c>
      <c r="F1912" s="83"/>
      <c r="G1912" s="83">
        <v>1000000.0</v>
      </c>
    </row>
    <row r="1913">
      <c r="A1913" s="83">
        <v>48.0</v>
      </c>
      <c r="B1913" s="83" t="s">
        <v>19013</v>
      </c>
      <c r="C1913" s="212" t="s">
        <v>8796</v>
      </c>
      <c r="D1913" s="83"/>
      <c r="E1913" s="141" t="s">
        <v>19015</v>
      </c>
      <c r="F1913" s="83"/>
      <c r="G1913" s="83">
        <v>1000000.0</v>
      </c>
    </row>
    <row r="1914">
      <c r="A1914" s="83">
        <v>49.0</v>
      </c>
      <c r="B1914" s="83" t="s">
        <v>19019</v>
      </c>
      <c r="C1914" s="212" t="s">
        <v>8796</v>
      </c>
      <c r="D1914" s="83"/>
      <c r="E1914" s="141" t="s">
        <v>19020</v>
      </c>
      <c r="F1914" s="83"/>
      <c r="G1914" s="83">
        <v>1500000.0</v>
      </c>
    </row>
    <row r="1915">
      <c r="A1915" s="83">
        <v>50.0</v>
      </c>
      <c r="B1915" s="83" t="s">
        <v>19026</v>
      </c>
      <c r="C1915" s="212" t="s">
        <v>2857</v>
      </c>
      <c r="D1915" s="83"/>
      <c r="E1915" s="141" t="s">
        <v>19028</v>
      </c>
      <c r="F1915" s="83"/>
      <c r="G1915" s="83">
        <v>1000000.0</v>
      </c>
    </row>
    <row r="1916">
      <c r="A1916" s="83">
        <v>51.0</v>
      </c>
      <c r="B1916" s="83" t="s">
        <v>19032</v>
      </c>
      <c r="C1916" s="212" t="s">
        <v>2857</v>
      </c>
      <c r="D1916" s="83"/>
      <c r="E1916" s="141" t="s">
        <v>19034</v>
      </c>
      <c r="F1916" s="83"/>
      <c r="G1916" s="83">
        <v>1000000.0</v>
      </c>
    </row>
    <row r="1917">
      <c r="A1917" s="83">
        <v>52.0</v>
      </c>
      <c r="B1917" s="83" t="s">
        <v>19039</v>
      </c>
      <c r="C1917" s="212" t="s">
        <v>2867</v>
      </c>
      <c r="D1917" s="83"/>
      <c r="E1917" s="141" t="s">
        <v>19040</v>
      </c>
      <c r="F1917" s="83"/>
      <c r="G1917" s="83">
        <v>500000.0</v>
      </c>
    </row>
    <row r="1918">
      <c r="A1918" s="83">
        <v>53.0</v>
      </c>
      <c r="B1918" s="83" t="s">
        <v>19043</v>
      </c>
      <c r="C1918" s="212" t="s">
        <v>2867</v>
      </c>
      <c r="D1918" s="83"/>
      <c r="E1918" s="141" t="s">
        <v>19044</v>
      </c>
      <c r="F1918" s="83"/>
      <c r="G1918" s="83">
        <v>500000.0</v>
      </c>
    </row>
    <row r="1919">
      <c r="A1919" s="83">
        <v>54.0</v>
      </c>
      <c r="B1919" s="83" t="s">
        <v>19050</v>
      </c>
      <c r="C1919" s="212" t="s">
        <v>2867</v>
      </c>
      <c r="D1919" s="83"/>
      <c r="E1919" s="141" t="s">
        <v>19051</v>
      </c>
      <c r="F1919" s="83"/>
      <c r="G1919" s="83">
        <v>500000.0</v>
      </c>
    </row>
    <row r="1920">
      <c r="A1920" s="83">
        <v>55.0</v>
      </c>
      <c r="B1920" s="83" t="s">
        <v>19055</v>
      </c>
      <c r="C1920" s="212" t="s">
        <v>2870</v>
      </c>
      <c r="D1920" s="83"/>
      <c r="E1920" s="141" t="s">
        <v>19056</v>
      </c>
      <c r="F1920" s="83"/>
      <c r="G1920" s="83">
        <v>500000.0</v>
      </c>
    </row>
    <row r="1921">
      <c r="A1921" s="83">
        <v>56.0</v>
      </c>
      <c r="B1921" s="83" t="s">
        <v>19060</v>
      </c>
      <c r="C1921" s="212" t="s">
        <v>2883</v>
      </c>
      <c r="D1921" s="83"/>
      <c r="E1921" s="141" t="s">
        <v>19063</v>
      </c>
      <c r="F1921" s="83"/>
      <c r="G1921" s="83">
        <v>500000.0</v>
      </c>
    </row>
    <row r="1922">
      <c r="A1922" s="83">
        <v>57.0</v>
      </c>
      <c r="B1922" s="83" t="s">
        <v>19067</v>
      </c>
      <c r="C1922" s="212" t="s">
        <v>2883</v>
      </c>
      <c r="D1922" s="83"/>
      <c r="E1922" s="141" t="s">
        <v>19069</v>
      </c>
      <c r="F1922" s="83"/>
      <c r="G1922" s="83">
        <v>500000.0</v>
      </c>
    </row>
    <row r="1923">
      <c r="A1923" s="83">
        <v>58.0</v>
      </c>
      <c r="B1923" s="83" t="s">
        <v>19075</v>
      </c>
      <c r="C1923" s="212" t="s">
        <v>2886</v>
      </c>
      <c r="D1923" s="83"/>
      <c r="E1923" s="141" t="s">
        <v>19077</v>
      </c>
      <c r="F1923" s="83"/>
      <c r="G1923" s="83">
        <v>1000000.0</v>
      </c>
    </row>
    <row r="1924">
      <c r="A1924" s="83">
        <v>59.0</v>
      </c>
      <c r="B1924" s="83" t="s">
        <v>19080</v>
      </c>
      <c r="C1924" s="212" t="s">
        <v>2886</v>
      </c>
      <c r="D1924" s="83"/>
      <c r="E1924" s="141" t="s">
        <v>19082</v>
      </c>
      <c r="F1924" s="83"/>
      <c r="G1924" s="83">
        <v>1000000.0</v>
      </c>
    </row>
    <row r="1925">
      <c r="A1925" s="83">
        <v>60.0</v>
      </c>
      <c r="B1925" s="83" t="s">
        <v>19086</v>
      </c>
      <c r="C1925" s="212" t="s">
        <v>2886</v>
      </c>
      <c r="D1925" s="83"/>
      <c r="E1925" s="141" t="s">
        <v>19087</v>
      </c>
      <c r="F1925" s="83"/>
      <c r="G1925" s="83">
        <v>1000000.0</v>
      </c>
    </row>
    <row r="1926" ht="30.0" customHeight="1">
      <c r="A1926" s="83">
        <v>61.0</v>
      </c>
      <c r="B1926" s="83" t="s">
        <v>19090</v>
      </c>
      <c r="C1926" s="212" t="s">
        <v>9129</v>
      </c>
      <c r="D1926" s="83"/>
      <c r="E1926" s="141" t="s">
        <v>19091</v>
      </c>
      <c r="F1926" s="83"/>
      <c r="G1926" s="83">
        <v>1000000.0</v>
      </c>
    </row>
    <row r="1927" ht="30.0" customHeight="1">
      <c r="A1927" s="83">
        <v>62.0</v>
      </c>
      <c r="B1927" s="83" t="s">
        <v>19095</v>
      </c>
      <c r="C1927" s="212" t="s">
        <v>18344</v>
      </c>
      <c r="D1927" s="83"/>
      <c r="E1927" s="141" t="s">
        <v>19096</v>
      </c>
      <c r="F1927" s="83"/>
      <c r="G1927" s="83">
        <v>1500000.0</v>
      </c>
    </row>
    <row r="1928">
      <c r="A1928" s="83">
        <v>63.0</v>
      </c>
      <c r="B1928" s="83" t="s">
        <v>19100</v>
      </c>
      <c r="C1928" s="212" t="s">
        <v>2896</v>
      </c>
      <c r="D1928" s="83"/>
      <c r="E1928" s="141" t="s">
        <v>19101</v>
      </c>
      <c r="F1928" s="83"/>
      <c r="G1928" s="83">
        <v>2500000.0</v>
      </c>
    </row>
    <row r="1929">
      <c r="A1929" s="83">
        <v>64.0</v>
      </c>
      <c r="B1929" s="83" t="s">
        <v>19103</v>
      </c>
      <c r="C1929" s="212" t="s">
        <v>2914</v>
      </c>
      <c r="D1929" s="83"/>
      <c r="E1929" s="141" t="s">
        <v>19104</v>
      </c>
      <c r="F1929" s="83"/>
      <c r="G1929" s="83">
        <v>1000000.0</v>
      </c>
    </row>
    <row r="1930">
      <c r="A1930" s="83">
        <v>65.0</v>
      </c>
      <c r="B1930" s="83" t="s">
        <v>19107</v>
      </c>
      <c r="C1930" s="212" t="s">
        <v>2914</v>
      </c>
      <c r="D1930" s="83"/>
      <c r="E1930" s="141" t="s">
        <v>19109</v>
      </c>
      <c r="F1930" s="83"/>
      <c r="G1930" s="83">
        <v>1000000.0</v>
      </c>
    </row>
    <row r="1931">
      <c r="A1931" s="83">
        <v>66.0</v>
      </c>
      <c r="B1931" s="83" t="s">
        <v>19111</v>
      </c>
      <c r="C1931" s="212" t="s">
        <v>2914</v>
      </c>
      <c r="D1931" s="83"/>
      <c r="E1931" s="141" t="s">
        <v>19113</v>
      </c>
      <c r="F1931" s="83"/>
      <c r="G1931" s="83">
        <v>1000000.0</v>
      </c>
    </row>
    <row r="1932">
      <c r="A1932" s="83">
        <v>67.0</v>
      </c>
      <c r="B1932" s="83" t="s">
        <v>19115</v>
      </c>
      <c r="C1932" s="212" t="s">
        <v>2919</v>
      </c>
      <c r="D1932" s="83"/>
      <c r="E1932" s="141" t="s">
        <v>19117</v>
      </c>
      <c r="F1932" s="83"/>
      <c r="G1932" s="83">
        <v>1000000.0</v>
      </c>
    </row>
    <row r="1933" ht="30.0" customHeight="1">
      <c r="A1933" s="83">
        <v>68.0</v>
      </c>
      <c r="B1933" s="83" t="s">
        <v>19119</v>
      </c>
      <c r="C1933" s="212" t="s">
        <v>3554</v>
      </c>
      <c r="D1933" s="83"/>
      <c r="E1933" s="141" t="s">
        <v>19122</v>
      </c>
      <c r="F1933" s="83"/>
      <c r="G1933" s="83">
        <v>3000000.0</v>
      </c>
    </row>
    <row r="1934">
      <c r="A1934" s="83">
        <v>69.0</v>
      </c>
      <c r="B1934" s="83" t="s">
        <v>19124</v>
      </c>
      <c r="C1934" s="212" t="s">
        <v>2930</v>
      </c>
      <c r="D1934" s="83"/>
      <c r="E1934" s="141" t="s">
        <v>19126</v>
      </c>
      <c r="F1934" s="83"/>
      <c r="G1934" s="83">
        <v>1000000.0</v>
      </c>
    </row>
    <row r="1935">
      <c r="A1935" s="83">
        <v>70.0</v>
      </c>
      <c r="B1935" s="83" t="s">
        <v>19128</v>
      </c>
      <c r="C1935" s="212" t="s">
        <v>2930</v>
      </c>
      <c r="D1935" s="83"/>
      <c r="E1935" s="141" t="s">
        <v>19130</v>
      </c>
      <c r="F1935" s="83"/>
      <c r="G1935" s="83">
        <v>1000000.0</v>
      </c>
    </row>
    <row r="1936">
      <c r="A1936" s="83">
        <v>71.0</v>
      </c>
      <c r="B1936" s="83" t="s">
        <v>19132</v>
      </c>
      <c r="C1936" s="212" t="s">
        <v>2933</v>
      </c>
      <c r="D1936" s="83"/>
      <c r="E1936" s="141" t="s">
        <v>19134</v>
      </c>
      <c r="F1936" s="83"/>
      <c r="G1936" s="83">
        <v>2000000.0</v>
      </c>
    </row>
    <row r="1937">
      <c r="A1937" s="83">
        <v>72.0</v>
      </c>
      <c r="B1937" s="83" t="s">
        <v>19136</v>
      </c>
      <c r="C1937" s="212" t="s">
        <v>14006</v>
      </c>
      <c r="D1937" s="83"/>
      <c r="E1937" s="141" t="s">
        <v>19138</v>
      </c>
      <c r="F1937" s="83"/>
      <c r="G1937" s="83">
        <v>1000000.0</v>
      </c>
    </row>
    <row r="1938">
      <c r="A1938" s="83">
        <v>73.0</v>
      </c>
      <c r="B1938" s="83" t="s">
        <v>19142</v>
      </c>
      <c r="C1938" s="212" t="s">
        <v>14006</v>
      </c>
      <c r="D1938" s="83"/>
      <c r="E1938" s="141" t="s">
        <v>19143</v>
      </c>
      <c r="F1938" s="83"/>
      <c r="G1938" s="83">
        <v>1000000.0</v>
      </c>
    </row>
    <row r="1939" ht="30.0" customHeight="1">
      <c r="A1939" s="83">
        <v>74.0</v>
      </c>
      <c r="B1939" s="83" t="s">
        <v>19146</v>
      </c>
      <c r="C1939" s="212" t="s">
        <v>2945</v>
      </c>
      <c r="D1939" s="83"/>
      <c r="E1939" s="141" t="s">
        <v>19147</v>
      </c>
      <c r="F1939" s="83"/>
      <c r="G1939" s="83">
        <v>2000000.0</v>
      </c>
    </row>
    <row r="1940">
      <c r="A1940" s="83">
        <v>75.0</v>
      </c>
      <c r="B1940" s="83" t="s">
        <v>19150</v>
      </c>
      <c r="C1940" s="212" t="s">
        <v>2955</v>
      </c>
      <c r="D1940" s="83"/>
      <c r="E1940" s="141" t="s">
        <v>19151</v>
      </c>
      <c r="F1940" s="83"/>
      <c r="G1940" s="83">
        <v>1000000.0</v>
      </c>
    </row>
    <row r="1941">
      <c r="A1941" s="83">
        <v>76.0</v>
      </c>
      <c r="B1941" s="83" t="s">
        <v>19154</v>
      </c>
      <c r="C1941" s="212" t="s">
        <v>2955</v>
      </c>
      <c r="D1941" s="83"/>
      <c r="E1941" s="141" t="s">
        <v>19155</v>
      </c>
      <c r="F1941" s="83"/>
      <c r="G1941" s="83">
        <v>2000000.0</v>
      </c>
    </row>
    <row r="1942">
      <c r="A1942" s="83">
        <v>77.0</v>
      </c>
      <c r="B1942" s="83" t="s">
        <v>19158</v>
      </c>
      <c r="C1942" s="212" t="s">
        <v>2955</v>
      </c>
      <c r="D1942" s="83"/>
      <c r="E1942" s="141" t="s">
        <v>19159</v>
      </c>
      <c r="F1942" s="83"/>
      <c r="G1942" s="83">
        <v>2000000.0</v>
      </c>
    </row>
    <row r="1943">
      <c r="A1943" s="83">
        <v>78.0</v>
      </c>
      <c r="B1943" s="83" t="s">
        <v>19165</v>
      </c>
      <c r="C1943" s="212" t="s">
        <v>2955</v>
      </c>
      <c r="D1943" s="83"/>
      <c r="E1943" s="141" t="s">
        <v>19166</v>
      </c>
      <c r="F1943" s="83"/>
      <c r="G1943" s="83">
        <v>1000000.0</v>
      </c>
    </row>
    <row r="1944">
      <c r="A1944" s="83">
        <v>79.0</v>
      </c>
      <c r="B1944" s="83" t="s">
        <v>19169</v>
      </c>
      <c r="C1944" s="212" t="s">
        <v>10195</v>
      </c>
      <c r="D1944" s="83"/>
      <c r="E1944" s="141" t="s">
        <v>19170</v>
      </c>
      <c r="F1944" s="83"/>
      <c r="G1944" s="83">
        <v>1000000.0</v>
      </c>
    </row>
    <row r="1945">
      <c r="A1945" s="83">
        <v>80.0</v>
      </c>
      <c r="B1945" s="83" t="s">
        <v>19171</v>
      </c>
      <c r="C1945" s="212" t="s">
        <v>2991</v>
      </c>
      <c r="D1945" s="83"/>
      <c r="E1945" s="141" t="s">
        <v>19173</v>
      </c>
      <c r="F1945" s="83"/>
      <c r="G1945" s="83">
        <v>1000000.0</v>
      </c>
    </row>
    <row r="1946">
      <c r="A1946" s="83">
        <v>81.0</v>
      </c>
      <c r="B1946" s="83" t="s">
        <v>19175</v>
      </c>
      <c r="C1946" s="212" t="s">
        <v>10246</v>
      </c>
      <c r="D1946" s="83"/>
      <c r="E1946" s="141" t="s">
        <v>19176</v>
      </c>
      <c r="F1946" s="83"/>
      <c r="G1946" s="83">
        <v>1000000.0</v>
      </c>
    </row>
    <row r="1947">
      <c r="A1947" s="83">
        <v>82.0</v>
      </c>
      <c r="B1947" s="83" t="s">
        <v>19179</v>
      </c>
      <c r="C1947" s="212" t="s">
        <v>3009</v>
      </c>
      <c r="D1947" s="83"/>
      <c r="E1947" s="141" t="s">
        <v>19180</v>
      </c>
      <c r="F1947" s="83"/>
      <c r="G1947" s="83">
        <v>1000000.0</v>
      </c>
    </row>
    <row r="1948">
      <c r="A1948" s="83">
        <v>83.0</v>
      </c>
      <c r="B1948" s="83" t="s">
        <v>19183</v>
      </c>
      <c r="C1948" s="212" t="s">
        <v>3009</v>
      </c>
      <c r="D1948" s="83"/>
      <c r="E1948" s="141" t="s">
        <v>19184</v>
      </c>
      <c r="F1948" s="83"/>
      <c r="G1948" s="83">
        <v>1000000.0</v>
      </c>
    </row>
    <row r="1949">
      <c r="A1949" s="83">
        <v>84.0</v>
      </c>
      <c r="B1949" s="83" t="s">
        <v>19189</v>
      </c>
      <c r="C1949" s="212" t="s">
        <v>3009</v>
      </c>
      <c r="D1949" s="83"/>
      <c r="E1949" s="141" t="s">
        <v>19190</v>
      </c>
      <c r="F1949" s="83"/>
      <c r="G1949" s="83">
        <v>1000000.0</v>
      </c>
    </row>
    <row r="1950">
      <c r="A1950" s="83">
        <v>85.0</v>
      </c>
      <c r="B1950" s="83" t="s">
        <v>19193</v>
      </c>
      <c r="C1950" s="212" t="s">
        <v>3009</v>
      </c>
      <c r="D1950" s="83"/>
      <c r="E1950" s="141" t="s">
        <v>19194</v>
      </c>
      <c r="F1950" s="83"/>
      <c r="G1950" s="83">
        <v>1000000.0</v>
      </c>
    </row>
    <row r="1951" ht="30.0" customHeight="1">
      <c r="A1951" s="83">
        <v>86.0</v>
      </c>
      <c r="B1951" s="83" t="s">
        <v>19196</v>
      </c>
      <c r="C1951" s="212" t="s">
        <v>3022</v>
      </c>
      <c r="D1951" s="83"/>
      <c r="E1951" s="141" t="s">
        <v>19198</v>
      </c>
      <c r="F1951" s="83"/>
      <c r="G1951" s="83">
        <v>2500000.0</v>
      </c>
    </row>
    <row r="1952">
      <c r="A1952" s="83">
        <v>87.0</v>
      </c>
      <c r="B1952" s="83" t="s">
        <v>19199</v>
      </c>
      <c r="C1952" s="212" t="s">
        <v>3035</v>
      </c>
      <c r="D1952" s="83"/>
      <c r="E1952" s="141" t="s">
        <v>19200</v>
      </c>
      <c r="F1952" s="83"/>
      <c r="G1952" s="83">
        <v>2000000.0</v>
      </c>
    </row>
    <row r="1953" ht="30.0" customHeight="1">
      <c r="A1953" s="83">
        <v>88.0</v>
      </c>
      <c r="B1953" s="83" t="s">
        <v>19201</v>
      </c>
      <c r="C1953" s="212" t="s">
        <v>3051</v>
      </c>
      <c r="D1953" s="83"/>
      <c r="E1953" s="141" t="s">
        <v>19202</v>
      </c>
      <c r="F1953" s="83"/>
      <c r="G1953" s="83">
        <v>1000000.0</v>
      </c>
    </row>
    <row r="1954">
      <c r="A1954" s="83">
        <v>89.0</v>
      </c>
      <c r="B1954" s="83" t="s">
        <v>19203</v>
      </c>
      <c r="C1954" s="212" t="s">
        <v>3096</v>
      </c>
      <c r="D1954" s="83"/>
      <c r="E1954" s="141" t="s">
        <v>19204</v>
      </c>
      <c r="F1954" s="83"/>
      <c r="G1954" s="83">
        <v>2000000.0</v>
      </c>
    </row>
    <row r="1955" ht="30.0" customHeight="1">
      <c r="A1955" s="83">
        <v>90.0</v>
      </c>
      <c r="B1955" s="83" t="s">
        <v>19208</v>
      </c>
      <c r="C1955" s="212" t="s">
        <v>3096</v>
      </c>
      <c r="D1955" s="83"/>
      <c r="E1955" s="141" t="s">
        <v>19209</v>
      </c>
      <c r="F1955" s="83"/>
      <c r="G1955" s="83">
        <v>1000000.0</v>
      </c>
    </row>
    <row r="1956">
      <c r="A1956" s="83">
        <v>91.0</v>
      </c>
      <c r="B1956" s="83" t="s">
        <v>19212</v>
      </c>
      <c r="C1956" s="212" t="s">
        <v>3101</v>
      </c>
      <c r="D1956" s="83"/>
      <c r="E1956" s="141" t="s">
        <v>19213</v>
      </c>
      <c r="F1956" s="83"/>
      <c r="G1956" s="83">
        <v>1000000.0</v>
      </c>
    </row>
    <row r="1957">
      <c r="A1957" s="83">
        <v>92.0</v>
      </c>
      <c r="B1957" s="83" t="s">
        <v>19217</v>
      </c>
      <c r="C1957" s="212" t="s">
        <v>3108</v>
      </c>
      <c r="D1957" s="83"/>
      <c r="E1957" s="141" t="s">
        <v>19218</v>
      </c>
      <c r="F1957" s="83"/>
      <c r="G1957" s="83">
        <v>1000000.0</v>
      </c>
    </row>
    <row r="1958">
      <c r="A1958" s="83">
        <v>93.0</v>
      </c>
      <c r="B1958" s="83" t="s">
        <v>19221</v>
      </c>
      <c r="C1958" s="212" t="s">
        <v>3108</v>
      </c>
      <c r="D1958" s="83"/>
      <c r="E1958" s="141" t="s">
        <v>19222</v>
      </c>
      <c r="F1958" s="83"/>
      <c r="G1958" s="83">
        <v>1000000.0</v>
      </c>
    </row>
    <row r="1959">
      <c r="A1959" s="83">
        <v>94.0</v>
      </c>
      <c r="B1959" s="83" t="s">
        <v>19225</v>
      </c>
      <c r="C1959" s="212" t="s">
        <v>3108</v>
      </c>
      <c r="D1959" s="83"/>
      <c r="E1959" s="141" t="s">
        <v>19226</v>
      </c>
      <c r="F1959" s="83"/>
      <c r="G1959" s="83">
        <v>1000000.0</v>
      </c>
    </row>
    <row r="1960" ht="15.75" customHeight="1">
      <c r="A1960" s="154">
        <v>95.0</v>
      </c>
      <c r="B1960" s="154" t="s">
        <v>19230</v>
      </c>
      <c r="C1960" s="247" t="s">
        <v>3108</v>
      </c>
      <c r="D1960" s="154"/>
      <c r="E1960" s="155" t="s">
        <v>19232</v>
      </c>
      <c r="F1960" s="154"/>
      <c r="G1960" s="154">
        <v>500000.0</v>
      </c>
    </row>
    <row r="1961" ht="15.75" customHeight="1">
      <c r="A1961" s="83">
        <v>96.0</v>
      </c>
      <c r="B1961" s="83" t="s">
        <v>19235</v>
      </c>
      <c r="C1961" s="212" t="s">
        <v>3108</v>
      </c>
      <c r="D1961" s="83"/>
      <c r="E1961" s="141" t="s">
        <v>19236</v>
      </c>
      <c r="F1961" s="83"/>
      <c r="G1961" s="83">
        <v>1000000.0</v>
      </c>
    </row>
    <row r="1962">
      <c r="A1962" s="83">
        <v>97.0</v>
      </c>
      <c r="B1962" s="83" t="s">
        <v>19239</v>
      </c>
      <c r="C1962" s="212" t="s">
        <v>3108</v>
      </c>
      <c r="D1962" s="83"/>
      <c r="E1962" s="141" t="s">
        <v>19240</v>
      </c>
      <c r="F1962" s="83"/>
      <c r="G1962" s="83">
        <v>1000000.0</v>
      </c>
    </row>
    <row r="1963">
      <c r="A1963" s="83">
        <v>98.0</v>
      </c>
      <c r="B1963" s="83" t="s">
        <v>19242</v>
      </c>
      <c r="C1963" s="212" t="s">
        <v>3113</v>
      </c>
      <c r="D1963" s="83"/>
      <c r="E1963" s="141" t="s">
        <v>19244</v>
      </c>
      <c r="F1963" s="83"/>
      <c r="G1963" s="83">
        <v>1000000.0</v>
      </c>
    </row>
    <row r="1964">
      <c r="A1964" s="83">
        <v>99.0</v>
      </c>
      <c r="B1964" s="83" t="s">
        <v>19246</v>
      </c>
      <c r="C1964" s="212" t="s">
        <v>3625</v>
      </c>
      <c r="D1964" s="83"/>
      <c r="E1964" s="141" t="s">
        <v>19248</v>
      </c>
      <c r="F1964" s="83"/>
      <c r="G1964" s="83">
        <v>1000000.0</v>
      </c>
    </row>
    <row r="1965">
      <c r="A1965" s="83">
        <v>100.0</v>
      </c>
      <c r="B1965" s="83" t="s">
        <v>19249</v>
      </c>
      <c r="C1965" s="212" t="s">
        <v>3131</v>
      </c>
      <c r="D1965" s="83"/>
      <c r="E1965" s="141" t="s">
        <v>19250</v>
      </c>
      <c r="F1965" s="83"/>
      <c r="G1965" s="83">
        <v>3000000.0</v>
      </c>
    </row>
    <row r="1966">
      <c r="A1966" s="83">
        <v>101.0</v>
      </c>
      <c r="B1966" s="83" t="s">
        <v>19254</v>
      </c>
      <c r="C1966" s="212" t="s">
        <v>3131</v>
      </c>
      <c r="D1966" s="83"/>
      <c r="E1966" s="141" t="s">
        <v>19255</v>
      </c>
      <c r="F1966" s="83"/>
      <c r="G1966" s="83">
        <v>1000000.0</v>
      </c>
    </row>
    <row r="1967">
      <c r="A1967" s="83">
        <v>102.0</v>
      </c>
      <c r="B1967" s="83" t="s">
        <v>19257</v>
      </c>
      <c r="C1967" s="212" t="s">
        <v>3131</v>
      </c>
      <c r="D1967" s="83"/>
      <c r="E1967" s="141" t="s">
        <v>19258</v>
      </c>
      <c r="F1967" s="83"/>
      <c r="G1967" s="83">
        <v>3000000.0</v>
      </c>
    </row>
    <row r="1968">
      <c r="A1968" s="83">
        <v>103.0</v>
      </c>
      <c r="B1968" s="83" t="s">
        <v>19259</v>
      </c>
      <c r="C1968" s="212" t="s">
        <v>3134</v>
      </c>
      <c r="D1968" s="83"/>
      <c r="E1968" s="141" t="s">
        <v>19260</v>
      </c>
      <c r="F1968" s="83"/>
      <c r="G1968" s="83">
        <v>1000000.0</v>
      </c>
    </row>
    <row r="1969" ht="30.0" customHeight="1">
      <c r="A1969" s="83">
        <v>104.0</v>
      </c>
      <c r="B1969" s="83" t="s">
        <v>19261</v>
      </c>
      <c r="C1969" s="212" t="s">
        <v>3137</v>
      </c>
      <c r="D1969" s="83"/>
      <c r="E1969" s="141" t="s">
        <v>19262</v>
      </c>
      <c r="F1969" s="83"/>
      <c r="G1969" s="83">
        <v>500000.0</v>
      </c>
    </row>
    <row r="1970" ht="30.0" customHeight="1">
      <c r="A1970" s="83">
        <v>105.0</v>
      </c>
      <c r="B1970" s="83" t="s">
        <v>19263</v>
      </c>
      <c r="C1970" s="212" t="s">
        <v>3137</v>
      </c>
      <c r="D1970" s="83"/>
      <c r="E1970" s="141" t="s">
        <v>19264</v>
      </c>
      <c r="F1970" s="83"/>
      <c r="G1970" s="83">
        <v>500000.0</v>
      </c>
    </row>
    <row r="1971">
      <c r="A1971" s="83">
        <v>106.0</v>
      </c>
      <c r="B1971" s="83" t="s">
        <v>19266</v>
      </c>
      <c r="C1971" s="212" t="s">
        <v>3142</v>
      </c>
      <c r="D1971" s="83"/>
      <c r="E1971" s="141" t="s">
        <v>19268</v>
      </c>
      <c r="F1971" s="83"/>
      <c r="G1971" s="83">
        <v>2000000.0</v>
      </c>
    </row>
    <row r="1972" ht="30.0" customHeight="1">
      <c r="A1972" s="83">
        <v>107.0</v>
      </c>
      <c r="B1972" s="83" t="s">
        <v>19269</v>
      </c>
      <c r="C1972" s="212" t="s">
        <v>3147</v>
      </c>
      <c r="D1972" s="83"/>
      <c r="E1972" s="141" t="s">
        <v>19270</v>
      </c>
      <c r="F1972" s="83"/>
      <c r="G1972" s="83">
        <v>1500000.0</v>
      </c>
    </row>
    <row r="1973">
      <c r="A1973" s="83">
        <v>108.0</v>
      </c>
      <c r="B1973" s="83" t="s">
        <v>19271</v>
      </c>
      <c r="C1973" s="212" t="s">
        <v>3151</v>
      </c>
      <c r="D1973" s="83"/>
      <c r="E1973" s="141" t="s">
        <v>19272</v>
      </c>
      <c r="F1973" s="83"/>
      <c r="G1973" s="83">
        <v>2500000.0</v>
      </c>
    </row>
    <row r="1974">
      <c r="A1974" s="83">
        <v>109.0</v>
      </c>
      <c r="B1974" s="83" t="s">
        <v>19273</v>
      </c>
      <c r="C1974" s="212" t="s">
        <v>3171</v>
      </c>
      <c r="D1974" s="83"/>
      <c r="E1974" s="141" t="s">
        <v>19274</v>
      </c>
      <c r="F1974" s="83"/>
      <c r="G1974" s="83">
        <v>1500000.0</v>
      </c>
    </row>
    <row r="1975">
      <c r="A1975" s="83">
        <v>110.0</v>
      </c>
      <c r="B1975" s="83" t="s">
        <v>19275</v>
      </c>
      <c r="C1975" s="212" t="s">
        <v>3171</v>
      </c>
      <c r="D1975" s="83"/>
      <c r="E1975" s="141" t="s">
        <v>19276</v>
      </c>
      <c r="F1975" s="83"/>
      <c r="G1975" s="83">
        <v>1000000.0</v>
      </c>
    </row>
    <row r="1976">
      <c r="A1976" s="83">
        <v>111.0</v>
      </c>
      <c r="B1976" s="83" t="s">
        <v>19277</v>
      </c>
      <c r="C1976" s="212" t="s">
        <v>11831</v>
      </c>
      <c r="D1976" s="83"/>
      <c r="E1976" s="141" t="s">
        <v>19278</v>
      </c>
      <c r="F1976" s="83"/>
      <c r="G1976" s="83">
        <v>1000000.0</v>
      </c>
    </row>
    <row r="1977">
      <c r="A1977" s="83">
        <v>112.0</v>
      </c>
      <c r="B1977" s="83" t="s">
        <v>19281</v>
      </c>
      <c r="C1977" s="212" t="s">
        <v>3213</v>
      </c>
      <c r="D1977" s="83"/>
      <c r="E1977" s="141" t="s">
        <v>19282</v>
      </c>
      <c r="F1977" s="83"/>
      <c r="G1977" s="83">
        <v>1000000.0</v>
      </c>
    </row>
    <row r="1978">
      <c r="A1978" s="83">
        <v>113.0</v>
      </c>
      <c r="B1978" s="83" t="s">
        <v>19283</v>
      </c>
      <c r="C1978" s="212" t="s">
        <v>3245</v>
      </c>
      <c r="D1978" s="83"/>
      <c r="E1978" s="141" t="s">
        <v>19284</v>
      </c>
      <c r="F1978" s="83"/>
      <c r="G1978" s="83">
        <v>2500000.0</v>
      </c>
    </row>
    <row r="1979">
      <c r="A1979" s="83">
        <v>114.0</v>
      </c>
      <c r="B1979" s="83" t="s">
        <v>19285</v>
      </c>
      <c r="C1979" s="212" t="s">
        <v>3300</v>
      </c>
      <c r="D1979" s="83"/>
      <c r="E1979" s="141" t="s">
        <v>19286</v>
      </c>
      <c r="F1979" s="83"/>
      <c r="G1979" s="83">
        <v>1000000.0</v>
      </c>
    </row>
    <row r="1980">
      <c r="A1980" s="83">
        <v>115.0</v>
      </c>
      <c r="B1980" s="83" t="s">
        <v>19287</v>
      </c>
      <c r="C1980" s="212" t="s">
        <v>3300</v>
      </c>
      <c r="D1980" s="83"/>
      <c r="E1980" s="141" t="s">
        <v>19288</v>
      </c>
      <c r="F1980" s="83"/>
      <c r="G1980" s="83">
        <v>1000000.0</v>
      </c>
    </row>
    <row r="1981">
      <c r="A1981" s="83">
        <v>116.0</v>
      </c>
      <c r="B1981" s="83" t="s">
        <v>19289</v>
      </c>
      <c r="C1981" s="212" t="s">
        <v>3300</v>
      </c>
      <c r="D1981" s="83"/>
      <c r="E1981" s="141" t="s">
        <v>19290</v>
      </c>
      <c r="F1981" s="83"/>
      <c r="G1981" s="83">
        <v>1000000.0</v>
      </c>
    </row>
    <row r="1982">
      <c r="A1982" s="83">
        <v>117.0</v>
      </c>
      <c r="B1982" s="83" t="s">
        <v>19291</v>
      </c>
      <c r="C1982" s="212" t="s">
        <v>3307</v>
      </c>
      <c r="D1982" s="83"/>
      <c r="E1982" s="141" t="s">
        <v>19292</v>
      </c>
      <c r="F1982" s="83"/>
      <c r="G1982" s="83">
        <v>1000000.0</v>
      </c>
    </row>
    <row r="1983">
      <c r="A1983" s="83">
        <v>118.0</v>
      </c>
      <c r="B1983" s="83" t="s">
        <v>19295</v>
      </c>
      <c r="C1983" s="212" t="s">
        <v>3307</v>
      </c>
      <c r="D1983" s="83"/>
      <c r="E1983" s="141" t="s">
        <v>19296</v>
      </c>
      <c r="F1983" s="83"/>
      <c r="G1983" s="83">
        <v>1000000.0</v>
      </c>
    </row>
    <row r="1984">
      <c r="A1984" s="83">
        <v>119.0</v>
      </c>
      <c r="B1984" s="83" t="s">
        <v>19297</v>
      </c>
      <c r="C1984" s="212" t="s">
        <v>3307</v>
      </c>
      <c r="D1984" s="83"/>
      <c r="E1984" s="141" t="s">
        <v>19298</v>
      </c>
      <c r="F1984" s="83"/>
      <c r="G1984" s="83">
        <v>1000000.0</v>
      </c>
    </row>
    <row r="1985">
      <c r="A1985" s="83">
        <v>120.0</v>
      </c>
      <c r="B1985" s="83" t="s">
        <v>19299</v>
      </c>
      <c r="C1985" s="212" t="s">
        <v>3765</v>
      </c>
      <c r="D1985" s="83"/>
      <c r="E1985" s="141" t="s">
        <v>19300</v>
      </c>
      <c r="F1985" s="83"/>
      <c r="G1985" s="83">
        <v>1000000.0</v>
      </c>
    </row>
    <row r="1986">
      <c r="A1986" s="83">
        <v>121.0</v>
      </c>
      <c r="B1986" s="83" t="s">
        <v>19301</v>
      </c>
      <c r="C1986" s="212" t="s">
        <v>3765</v>
      </c>
      <c r="D1986" s="83"/>
      <c r="E1986" s="141" t="s">
        <v>19302</v>
      </c>
      <c r="F1986" s="83"/>
      <c r="G1986" s="83">
        <v>1000000.0</v>
      </c>
    </row>
    <row r="1987">
      <c r="A1987" s="83">
        <v>122.0</v>
      </c>
      <c r="B1987" s="83" t="s">
        <v>19303</v>
      </c>
      <c r="C1987" s="212" t="s">
        <v>3765</v>
      </c>
      <c r="D1987" s="83"/>
      <c r="E1987" s="141" t="s">
        <v>19304</v>
      </c>
      <c r="F1987" s="83"/>
      <c r="G1987" s="83">
        <v>1000000.0</v>
      </c>
    </row>
    <row r="1988">
      <c r="A1988" s="83">
        <v>123.0</v>
      </c>
      <c r="B1988" s="83" t="s">
        <v>19305</v>
      </c>
      <c r="C1988" s="212" t="s">
        <v>3800</v>
      </c>
      <c r="D1988" s="83"/>
      <c r="E1988" s="141" t="s">
        <v>19306</v>
      </c>
      <c r="F1988" s="83"/>
      <c r="G1988" s="83">
        <v>1000000.0</v>
      </c>
    </row>
    <row r="1989">
      <c r="A1989" s="83">
        <v>124.0</v>
      </c>
      <c r="B1989" s="83" t="s">
        <v>19307</v>
      </c>
      <c r="C1989" s="212" t="s">
        <v>12440</v>
      </c>
      <c r="D1989" s="83"/>
      <c r="E1989" s="141" t="s">
        <v>19308</v>
      </c>
      <c r="F1989" s="83"/>
      <c r="G1989" s="83">
        <v>1000000.0</v>
      </c>
    </row>
    <row r="1990">
      <c r="A1990" s="83">
        <v>125.0</v>
      </c>
      <c r="B1990" s="83" t="s">
        <v>19309</v>
      </c>
      <c r="C1990" s="212" t="s">
        <v>12440</v>
      </c>
      <c r="D1990" s="83"/>
      <c r="E1990" s="141" t="s">
        <v>19310</v>
      </c>
      <c r="F1990" s="83"/>
      <c r="G1990" s="83">
        <v>1000000.0</v>
      </c>
    </row>
    <row r="1991">
      <c r="A1991" s="83">
        <v>126.0</v>
      </c>
      <c r="B1991" s="83" t="s">
        <v>19311</v>
      </c>
      <c r="C1991" s="212" t="s">
        <v>12440</v>
      </c>
      <c r="D1991" s="83"/>
      <c r="E1991" s="141" t="s">
        <v>19312</v>
      </c>
      <c r="F1991" s="83"/>
      <c r="G1991" s="83">
        <v>1000000.0</v>
      </c>
    </row>
    <row r="1992" ht="30.0" customHeight="1">
      <c r="A1992" s="83">
        <v>127.0</v>
      </c>
      <c r="B1992" s="83" t="s">
        <v>19314</v>
      </c>
      <c r="C1992" s="212">
        <v>74.0</v>
      </c>
      <c r="D1992" s="83"/>
      <c r="E1992" s="141" t="s">
        <v>19315</v>
      </c>
      <c r="F1992" s="83"/>
      <c r="G1992" s="83">
        <v>1000000.0</v>
      </c>
    </row>
    <row r="1993" ht="30.0" customHeight="1">
      <c r="A1993" s="83">
        <v>128.0</v>
      </c>
      <c r="B1993" s="83" t="s">
        <v>19316</v>
      </c>
      <c r="C1993" s="212">
        <v>74.0</v>
      </c>
      <c r="D1993" s="83"/>
      <c r="E1993" s="141" t="s">
        <v>19317</v>
      </c>
      <c r="F1993" s="83"/>
      <c r="G1993" s="83">
        <v>1000000.0</v>
      </c>
    </row>
    <row r="1994">
      <c r="A1994" s="83">
        <v>129.0</v>
      </c>
      <c r="B1994" s="83" t="s">
        <v>19318</v>
      </c>
      <c r="C1994" s="212">
        <v>52.0</v>
      </c>
      <c r="D1994" s="83"/>
      <c r="E1994" s="141" t="s">
        <v>19319</v>
      </c>
      <c r="F1994" s="83"/>
      <c r="G1994" s="83">
        <v>2500000.0</v>
      </c>
    </row>
    <row r="1995">
      <c r="A1995" s="83">
        <v>130.0</v>
      </c>
      <c r="B1995" s="83" t="s">
        <v>19320</v>
      </c>
      <c r="C1995" s="212"/>
      <c r="D1995" s="83"/>
      <c r="E1995" s="141" t="s">
        <v>19321</v>
      </c>
      <c r="F1995" s="83"/>
      <c r="G1995" s="83">
        <v>2.0E7</v>
      </c>
    </row>
    <row r="1996" ht="30.0" customHeight="1">
      <c r="A1996" s="83">
        <v>131.0</v>
      </c>
      <c r="B1996" s="83" t="s">
        <v>19322</v>
      </c>
      <c r="C1996" s="212">
        <v>13.0</v>
      </c>
      <c r="D1996" s="83"/>
      <c r="E1996" s="141" t="s">
        <v>19323</v>
      </c>
      <c r="F1996" s="83"/>
      <c r="G1996" s="83">
        <v>1500000.0</v>
      </c>
    </row>
    <row r="1997">
      <c r="A1997" s="83"/>
      <c r="B1997" s="83"/>
      <c r="C1997" s="212"/>
      <c r="D1997" s="83"/>
      <c r="E1997" s="141"/>
      <c r="F1997" s="83"/>
      <c r="G1997" s="83"/>
    </row>
    <row r="1998">
      <c r="A1998" s="83"/>
      <c r="B1998" s="83"/>
      <c r="C1998" s="212"/>
      <c r="D1998" s="83"/>
      <c r="E1998" s="141" t="s">
        <v>19324</v>
      </c>
      <c r="F1998" s="83">
        <v>0.0</v>
      </c>
      <c r="G1998" s="83">
        <v>1.75E8</v>
      </c>
    </row>
    <row r="1999" ht="15.75" customHeight="1">
      <c r="A1999" s="154"/>
      <c r="B1999" s="154"/>
      <c r="C1999" s="247"/>
      <c r="D1999" s="154"/>
      <c r="E1999" s="155"/>
      <c r="F1999" s="154"/>
      <c r="G1999" s="154"/>
    </row>
    <row r="2000" ht="15.75" customHeight="1">
      <c r="A2000" s="83"/>
      <c r="B2000" s="83"/>
      <c r="C2000" s="212"/>
      <c r="D2000" s="83"/>
      <c r="E2000" s="141" t="s">
        <v>19325</v>
      </c>
      <c r="F2000" s="83"/>
      <c r="G2000" s="83"/>
    </row>
    <row r="2001">
      <c r="A2001" s="83"/>
      <c r="B2001" s="83"/>
      <c r="C2001" s="212"/>
      <c r="D2001" s="83"/>
      <c r="E2001" s="141"/>
      <c r="F2001" s="83"/>
      <c r="G2001" s="83"/>
    </row>
    <row r="2002">
      <c r="A2002" s="83"/>
      <c r="B2002" s="83"/>
      <c r="C2002" s="212"/>
      <c r="D2002" s="83"/>
      <c r="E2002" s="141"/>
      <c r="F2002" s="83"/>
      <c r="G2002" s="83"/>
    </row>
    <row r="2003">
      <c r="A2003" s="83"/>
      <c r="B2003" s="83"/>
      <c r="C2003" s="212"/>
      <c r="D2003" s="83"/>
      <c r="E2003" s="141" t="s">
        <v>19326</v>
      </c>
      <c r="F2003" s="83"/>
      <c r="G2003" s="83"/>
    </row>
    <row r="2004">
      <c r="A2004" s="83"/>
      <c r="B2004" s="83"/>
      <c r="C2004" s="212"/>
      <c r="D2004" s="83"/>
      <c r="E2004" s="141" t="s">
        <v>19327</v>
      </c>
      <c r="F2004" s="83"/>
      <c r="G2004" s="83"/>
    </row>
    <row r="2005">
      <c r="A2005" s="83" t="s">
        <v>19328</v>
      </c>
      <c r="B2005" s="83"/>
      <c r="C2005" s="212"/>
      <c r="D2005" s="83"/>
      <c r="E2005" s="141"/>
      <c r="F2005" s="83"/>
      <c r="G2005" s="83"/>
    </row>
    <row r="2006">
      <c r="A2006" s="83"/>
      <c r="B2006" s="83"/>
      <c r="C2006" s="212"/>
      <c r="D2006" s="83"/>
      <c r="E2006" s="141"/>
      <c r="F2006" s="83"/>
      <c r="G2006" s="83"/>
    </row>
    <row r="2007">
      <c r="A2007" s="83" t="s">
        <v>1190</v>
      </c>
      <c r="B2007" s="83" t="s">
        <v>663</v>
      </c>
      <c r="C2007" s="212" t="s">
        <v>1319</v>
      </c>
      <c r="D2007" s="83"/>
      <c r="E2007" s="141" t="s">
        <v>1198</v>
      </c>
      <c r="F2007" s="83" t="s">
        <v>1321</v>
      </c>
      <c r="G2007" s="83" t="s">
        <v>1323</v>
      </c>
    </row>
    <row r="2008">
      <c r="A2008" s="83"/>
      <c r="B2008" s="83"/>
      <c r="C2008" s="212"/>
      <c r="D2008" s="83"/>
      <c r="E2008" s="141"/>
      <c r="F2008" s="83"/>
      <c r="G2008" s="83"/>
    </row>
    <row r="2009">
      <c r="A2009" s="83">
        <v>1.0</v>
      </c>
      <c r="B2009" s="83" t="s">
        <v>19331</v>
      </c>
      <c r="C2009" s="212" t="s">
        <v>5790</v>
      </c>
      <c r="D2009" s="83"/>
      <c r="E2009" s="141" t="s">
        <v>19332</v>
      </c>
      <c r="F2009" s="83"/>
      <c r="G2009" s="83">
        <v>1500000.0</v>
      </c>
    </row>
    <row r="2010">
      <c r="A2010" s="83">
        <v>2.0</v>
      </c>
      <c r="B2010" s="83" t="s">
        <v>19333</v>
      </c>
      <c r="C2010" s="212" t="s">
        <v>2688</v>
      </c>
      <c r="D2010" s="83"/>
      <c r="E2010" s="141" t="s">
        <v>19334</v>
      </c>
      <c r="F2010" s="83"/>
      <c r="G2010" s="83">
        <v>1000000.0</v>
      </c>
    </row>
    <row r="2011">
      <c r="A2011" s="83">
        <v>3.0</v>
      </c>
      <c r="B2011" s="83" t="s">
        <v>19335</v>
      </c>
      <c r="C2011" s="212" t="s">
        <v>2688</v>
      </c>
      <c r="D2011" s="83"/>
      <c r="E2011" s="141" t="s">
        <v>19336</v>
      </c>
      <c r="F2011" s="83"/>
      <c r="G2011" s="83">
        <v>1000000.0</v>
      </c>
    </row>
    <row r="2012">
      <c r="A2012" s="83">
        <v>4.0</v>
      </c>
      <c r="B2012" s="83" t="s">
        <v>19337</v>
      </c>
      <c r="C2012" s="212" t="s">
        <v>2688</v>
      </c>
      <c r="D2012" s="83"/>
      <c r="E2012" s="141" t="s">
        <v>19338</v>
      </c>
      <c r="F2012" s="83"/>
      <c r="G2012" s="83">
        <v>1000000.0</v>
      </c>
    </row>
    <row r="2013">
      <c r="A2013" s="83">
        <v>5.0</v>
      </c>
      <c r="B2013" s="83" t="s">
        <v>19340</v>
      </c>
      <c r="C2013" s="212" t="s">
        <v>2688</v>
      </c>
      <c r="D2013" s="83"/>
      <c r="E2013" s="141" t="s">
        <v>19341</v>
      </c>
      <c r="F2013" s="83"/>
      <c r="G2013" s="83">
        <v>1000000.0</v>
      </c>
    </row>
    <row r="2014">
      <c r="A2014" s="83">
        <v>6.0</v>
      </c>
      <c r="B2014" s="83" t="s">
        <v>19342</v>
      </c>
      <c r="C2014" s="212" t="s">
        <v>2688</v>
      </c>
      <c r="D2014" s="83"/>
      <c r="E2014" s="141" t="s">
        <v>19343</v>
      </c>
      <c r="F2014" s="83"/>
      <c r="G2014" s="83">
        <v>1000000.0</v>
      </c>
    </row>
    <row r="2015">
      <c r="A2015" s="83">
        <v>7.0</v>
      </c>
      <c r="B2015" s="83" t="s">
        <v>19344</v>
      </c>
      <c r="C2015" s="212" t="s">
        <v>2688</v>
      </c>
      <c r="D2015" s="83"/>
      <c r="E2015" s="141" t="s">
        <v>19345</v>
      </c>
      <c r="F2015" s="83"/>
      <c r="G2015" s="83">
        <v>1000000.0</v>
      </c>
    </row>
    <row r="2016">
      <c r="A2016" s="83">
        <v>8.0</v>
      </c>
      <c r="B2016" s="83" t="s">
        <v>19346</v>
      </c>
      <c r="C2016" s="212" t="s">
        <v>2688</v>
      </c>
      <c r="D2016" s="83"/>
      <c r="E2016" s="141" t="s">
        <v>19347</v>
      </c>
      <c r="F2016" s="83"/>
      <c r="G2016" s="83">
        <v>1000000.0</v>
      </c>
    </row>
    <row r="2017">
      <c r="A2017" s="83">
        <v>9.0</v>
      </c>
      <c r="B2017" s="83" t="s">
        <v>19348</v>
      </c>
      <c r="C2017" s="212" t="s">
        <v>2688</v>
      </c>
      <c r="D2017" s="83"/>
      <c r="E2017" s="141" t="s">
        <v>19349</v>
      </c>
      <c r="F2017" s="83"/>
      <c r="G2017" s="83">
        <v>1000000.0</v>
      </c>
    </row>
    <row r="2018">
      <c r="A2018" s="83">
        <v>10.0</v>
      </c>
      <c r="B2018" s="83" t="s">
        <v>19350</v>
      </c>
      <c r="C2018" s="212" t="s">
        <v>2688</v>
      </c>
      <c r="D2018" s="83"/>
      <c r="E2018" s="141" t="s">
        <v>19352</v>
      </c>
      <c r="F2018" s="83"/>
      <c r="G2018" s="83">
        <v>500000.0</v>
      </c>
    </row>
    <row r="2019">
      <c r="A2019" s="83">
        <v>11.0</v>
      </c>
      <c r="B2019" s="83" t="s">
        <v>19354</v>
      </c>
      <c r="C2019" s="212" t="s">
        <v>2688</v>
      </c>
      <c r="D2019" s="83"/>
      <c r="E2019" s="141" t="s">
        <v>19355</v>
      </c>
      <c r="F2019" s="83"/>
      <c r="G2019" s="83">
        <v>500000.0</v>
      </c>
    </row>
    <row r="2020">
      <c r="A2020" s="83">
        <v>12.0</v>
      </c>
      <c r="B2020" s="83" t="s">
        <v>19356</v>
      </c>
      <c r="C2020" s="212" t="s">
        <v>2691</v>
      </c>
      <c r="D2020" s="83"/>
      <c r="E2020" s="141" t="s">
        <v>19357</v>
      </c>
      <c r="F2020" s="83"/>
      <c r="G2020" s="83">
        <v>2000000.0</v>
      </c>
    </row>
    <row r="2021">
      <c r="A2021" s="83">
        <v>13.0</v>
      </c>
      <c r="B2021" s="83" t="s">
        <v>19358</v>
      </c>
      <c r="C2021" s="212" t="s">
        <v>7267</v>
      </c>
      <c r="D2021" s="83"/>
      <c r="E2021" s="141" t="s">
        <v>19359</v>
      </c>
      <c r="F2021" s="83"/>
      <c r="G2021" s="83">
        <v>1000000.0</v>
      </c>
    </row>
    <row r="2022">
      <c r="A2022" s="83">
        <v>14.0</v>
      </c>
      <c r="B2022" s="83" t="s">
        <v>19360</v>
      </c>
      <c r="C2022" s="212" t="s">
        <v>7267</v>
      </c>
      <c r="D2022" s="83"/>
      <c r="E2022" s="141" t="s">
        <v>19361</v>
      </c>
      <c r="F2022" s="83"/>
      <c r="G2022" s="83">
        <v>1000000.0</v>
      </c>
    </row>
    <row r="2023">
      <c r="A2023" s="83">
        <v>15.0</v>
      </c>
      <c r="B2023" s="83" t="s">
        <v>19362</v>
      </c>
      <c r="C2023" s="212" t="s">
        <v>7267</v>
      </c>
      <c r="D2023" s="83"/>
      <c r="E2023" s="141" t="s">
        <v>19363</v>
      </c>
      <c r="F2023" s="83"/>
      <c r="G2023" s="83">
        <v>1000000.0</v>
      </c>
    </row>
    <row r="2024">
      <c r="A2024" s="83">
        <v>16.0</v>
      </c>
      <c r="B2024" s="83" t="s">
        <v>19364</v>
      </c>
      <c r="C2024" s="212" t="s">
        <v>7267</v>
      </c>
      <c r="D2024" s="83"/>
      <c r="E2024" s="141" t="s">
        <v>19365</v>
      </c>
      <c r="F2024" s="83"/>
      <c r="G2024" s="83">
        <v>1000000.0</v>
      </c>
    </row>
    <row r="2025">
      <c r="A2025" s="83">
        <v>17.0</v>
      </c>
      <c r="B2025" s="83" t="s">
        <v>19366</v>
      </c>
      <c r="C2025" s="212" t="s">
        <v>7267</v>
      </c>
      <c r="D2025" s="83"/>
      <c r="E2025" s="141" t="s">
        <v>19367</v>
      </c>
      <c r="F2025" s="83"/>
      <c r="G2025" s="83">
        <v>1000000.0</v>
      </c>
    </row>
    <row r="2026">
      <c r="A2026" s="83">
        <v>18.0</v>
      </c>
      <c r="B2026" s="83" t="s">
        <v>19368</v>
      </c>
      <c r="C2026" s="212" t="s">
        <v>7267</v>
      </c>
      <c r="D2026" s="83"/>
      <c r="E2026" s="141" t="s">
        <v>19369</v>
      </c>
      <c r="F2026" s="83"/>
      <c r="G2026" s="83">
        <v>1000000.0</v>
      </c>
    </row>
    <row r="2027">
      <c r="A2027" s="83">
        <v>19.0</v>
      </c>
      <c r="B2027" s="83" t="s">
        <v>19370</v>
      </c>
      <c r="C2027" s="212" t="s">
        <v>7267</v>
      </c>
      <c r="D2027" s="83"/>
      <c r="E2027" s="141" t="s">
        <v>19371</v>
      </c>
      <c r="F2027" s="83"/>
      <c r="G2027" s="83">
        <v>1000000.0</v>
      </c>
    </row>
    <row r="2028">
      <c r="A2028" s="83">
        <v>20.0</v>
      </c>
      <c r="B2028" s="83" t="s">
        <v>19373</v>
      </c>
      <c r="C2028" s="212" t="s">
        <v>7267</v>
      </c>
      <c r="D2028" s="83"/>
      <c r="E2028" s="141" t="s">
        <v>19374</v>
      </c>
      <c r="F2028" s="83"/>
      <c r="G2028" s="83">
        <v>1000000.0</v>
      </c>
    </row>
    <row r="2029">
      <c r="A2029" s="83">
        <v>21.0</v>
      </c>
      <c r="B2029" s="83" t="s">
        <v>19375</v>
      </c>
      <c r="C2029" s="212" t="s">
        <v>7267</v>
      </c>
      <c r="D2029" s="83"/>
      <c r="E2029" s="141" t="s">
        <v>19376</v>
      </c>
      <c r="F2029" s="83"/>
      <c r="G2029" s="83">
        <v>1000000.0</v>
      </c>
    </row>
    <row r="2030">
      <c r="A2030" s="83">
        <v>22.0</v>
      </c>
      <c r="B2030" s="83" t="s">
        <v>19377</v>
      </c>
      <c r="C2030" s="212" t="s">
        <v>7267</v>
      </c>
      <c r="D2030" s="83"/>
      <c r="E2030" s="141" t="s">
        <v>19378</v>
      </c>
      <c r="F2030" s="83"/>
      <c r="G2030" s="83">
        <v>1000000.0</v>
      </c>
    </row>
    <row r="2031">
      <c r="A2031" s="83">
        <v>23.0</v>
      </c>
      <c r="B2031" s="83" t="s">
        <v>19379</v>
      </c>
      <c r="C2031" s="212" t="s">
        <v>2697</v>
      </c>
      <c r="D2031" s="83"/>
      <c r="E2031" s="141" t="s">
        <v>19380</v>
      </c>
      <c r="F2031" s="83"/>
      <c r="G2031" s="83">
        <v>2000000.0</v>
      </c>
    </row>
    <row r="2032">
      <c r="A2032" s="83">
        <v>24.0</v>
      </c>
      <c r="B2032" s="83" t="s">
        <v>19381</v>
      </c>
      <c r="C2032" s="212" t="s">
        <v>2697</v>
      </c>
      <c r="D2032" s="83"/>
      <c r="E2032" s="141" t="s">
        <v>19382</v>
      </c>
      <c r="F2032" s="83"/>
      <c r="G2032" s="83">
        <v>2000000.0</v>
      </c>
    </row>
    <row r="2033">
      <c r="A2033" s="83">
        <v>25.0</v>
      </c>
      <c r="B2033" s="83" t="s">
        <v>19383</v>
      </c>
      <c r="C2033" s="212" t="s">
        <v>2701</v>
      </c>
      <c r="D2033" s="83"/>
      <c r="E2033" s="141" t="s">
        <v>19384</v>
      </c>
      <c r="F2033" s="83"/>
      <c r="G2033" s="83">
        <v>1000000.0</v>
      </c>
    </row>
    <row r="2034" ht="30.0" customHeight="1">
      <c r="A2034" s="83">
        <v>26.0</v>
      </c>
      <c r="B2034" s="83" t="s">
        <v>19385</v>
      </c>
      <c r="C2034" s="212" t="s">
        <v>2701</v>
      </c>
      <c r="D2034" s="83"/>
      <c r="E2034" s="141" t="s">
        <v>19386</v>
      </c>
      <c r="F2034" s="83"/>
      <c r="G2034" s="83">
        <v>1000000.0</v>
      </c>
    </row>
    <row r="2035">
      <c r="A2035" s="83">
        <v>27.0</v>
      </c>
      <c r="B2035" s="83" t="s">
        <v>19387</v>
      </c>
      <c r="C2035" s="212" t="s">
        <v>2708</v>
      </c>
      <c r="D2035" s="83"/>
      <c r="E2035" s="141" t="s">
        <v>19388</v>
      </c>
      <c r="F2035" s="83"/>
      <c r="G2035" s="83">
        <v>1000000.0</v>
      </c>
    </row>
    <row r="2036" ht="30.0" customHeight="1">
      <c r="A2036" s="83">
        <v>28.0</v>
      </c>
      <c r="B2036" s="83" t="s">
        <v>19389</v>
      </c>
      <c r="C2036" s="212" t="s">
        <v>2708</v>
      </c>
      <c r="D2036" s="83"/>
      <c r="E2036" s="141" t="s">
        <v>19390</v>
      </c>
      <c r="F2036" s="83"/>
      <c r="G2036" s="83" t="s">
        <v>19391</v>
      </c>
    </row>
    <row r="2037">
      <c r="A2037" s="83">
        <v>29.0</v>
      </c>
      <c r="B2037" s="83" t="s">
        <v>19395</v>
      </c>
      <c r="C2037" s="212" t="s">
        <v>2708</v>
      </c>
      <c r="D2037" s="83"/>
      <c r="E2037" s="141" t="s">
        <v>19396</v>
      </c>
      <c r="F2037" s="83"/>
      <c r="G2037" s="83">
        <v>1000000.0</v>
      </c>
    </row>
    <row r="2038">
      <c r="A2038" s="83">
        <v>30.0</v>
      </c>
      <c r="B2038" s="83" t="s">
        <v>19397</v>
      </c>
      <c r="C2038" s="212" t="s">
        <v>2708</v>
      </c>
      <c r="D2038" s="83"/>
      <c r="E2038" s="141" t="s">
        <v>19398</v>
      </c>
      <c r="F2038" s="83"/>
      <c r="G2038" s="83">
        <v>1000000.0</v>
      </c>
    </row>
    <row r="2039">
      <c r="A2039" s="83">
        <v>31.0</v>
      </c>
      <c r="B2039" s="83" t="s">
        <v>19399</v>
      </c>
      <c r="C2039" s="212" t="s">
        <v>7442</v>
      </c>
      <c r="D2039" s="83"/>
      <c r="E2039" s="141" t="s">
        <v>19400</v>
      </c>
      <c r="F2039" s="83"/>
      <c r="G2039" s="83">
        <v>1500000.0</v>
      </c>
    </row>
    <row r="2040">
      <c r="A2040" s="83">
        <v>32.0</v>
      </c>
      <c r="B2040" s="83" t="s">
        <v>19401</v>
      </c>
      <c r="C2040" s="212" t="s">
        <v>7442</v>
      </c>
      <c r="D2040" s="83"/>
      <c r="E2040" s="141" t="s">
        <v>19402</v>
      </c>
      <c r="F2040" s="83"/>
      <c r="G2040" s="83">
        <v>1500000.0</v>
      </c>
    </row>
    <row r="2041">
      <c r="A2041" s="83">
        <v>33.0</v>
      </c>
      <c r="B2041" s="83" t="s">
        <v>19403</v>
      </c>
      <c r="C2041" s="212" t="s">
        <v>7442</v>
      </c>
      <c r="D2041" s="83"/>
      <c r="E2041" s="141" t="s">
        <v>19404</v>
      </c>
      <c r="F2041" s="83"/>
      <c r="G2041" s="83">
        <v>1000000.0</v>
      </c>
    </row>
    <row r="2042">
      <c r="A2042" s="83">
        <v>34.0</v>
      </c>
      <c r="B2042" s="83" t="s">
        <v>19406</v>
      </c>
      <c r="C2042" s="212" t="s">
        <v>7442</v>
      </c>
      <c r="D2042" s="83"/>
      <c r="E2042" s="141" t="s">
        <v>19408</v>
      </c>
      <c r="F2042" s="83"/>
      <c r="G2042" s="83">
        <v>1000000.0</v>
      </c>
    </row>
    <row r="2043">
      <c r="A2043" s="83">
        <v>35.0</v>
      </c>
      <c r="B2043" s="83" t="s">
        <v>19409</v>
      </c>
      <c r="C2043" s="212" t="s">
        <v>12689</v>
      </c>
      <c r="D2043" s="83"/>
      <c r="E2043" s="141" t="s">
        <v>19410</v>
      </c>
      <c r="F2043" s="83"/>
      <c r="G2043" s="83">
        <v>500000.0</v>
      </c>
    </row>
    <row r="2044">
      <c r="A2044" s="83">
        <v>36.0</v>
      </c>
      <c r="B2044" s="83" t="s">
        <v>19411</v>
      </c>
      <c r="C2044" s="212" t="s">
        <v>12689</v>
      </c>
      <c r="D2044" s="83"/>
      <c r="E2044" s="141" t="s">
        <v>19412</v>
      </c>
      <c r="F2044" s="83"/>
      <c r="G2044" s="83">
        <v>1000000.0</v>
      </c>
    </row>
    <row r="2045">
      <c r="A2045" s="83">
        <v>37.0</v>
      </c>
      <c r="B2045" s="83" t="s">
        <v>19413</v>
      </c>
      <c r="C2045" s="212" t="s">
        <v>3433</v>
      </c>
      <c r="D2045" s="83"/>
      <c r="E2045" s="141" t="s">
        <v>19414</v>
      </c>
      <c r="F2045" s="83"/>
      <c r="G2045" s="83">
        <v>1000000.0</v>
      </c>
    </row>
    <row r="2046">
      <c r="A2046" s="83">
        <v>38.0</v>
      </c>
      <c r="B2046" s="83" t="s">
        <v>19415</v>
      </c>
      <c r="C2046" s="212" t="s">
        <v>3433</v>
      </c>
      <c r="D2046" s="83"/>
      <c r="E2046" s="141" t="s">
        <v>19416</v>
      </c>
      <c r="F2046" s="83"/>
      <c r="G2046" s="83">
        <v>1000000.0</v>
      </c>
    </row>
    <row r="2047">
      <c r="A2047" s="83">
        <v>39.0</v>
      </c>
      <c r="B2047" s="83" t="s">
        <v>19417</v>
      </c>
      <c r="C2047" s="212" t="s">
        <v>3433</v>
      </c>
      <c r="D2047" s="83"/>
      <c r="E2047" s="141" t="s">
        <v>19418</v>
      </c>
      <c r="F2047" s="83"/>
      <c r="G2047" s="83">
        <v>1000000.0</v>
      </c>
    </row>
    <row r="2048">
      <c r="A2048" s="83">
        <v>40.0</v>
      </c>
      <c r="B2048" s="83" t="s">
        <v>19419</v>
      </c>
      <c r="C2048" s="212" t="s">
        <v>3433</v>
      </c>
      <c r="D2048" s="83"/>
      <c r="E2048" s="141" t="s">
        <v>19421</v>
      </c>
      <c r="F2048" s="83"/>
      <c r="G2048" s="83">
        <v>1000000.0</v>
      </c>
    </row>
    <row r="2049">
      <c r="A2049" s="83">
        <v>41.0</v>
      </c>
      <c r="B2049" s="83" t="s">
        <v>19423</v>
      </c>
      <c r="C2049" s="212" t="s">
        <v>3433</v>
      </c>
      <c r="D2049" s="83"/>
      <c r="E2049" s="141" t="s">
        <v>19424</v>
      </c>
      <c r="F2049" s="83"/>
      <c r="G2049" s="83">
        <v>1000000.0</v>
      </c>
    </row>
    <row r="2050">
      <c r="A2050" s="83">
        <v>42.0</v>
      </c>
      <c r="B2050" s="83" t="s">
        <v>19425</v>
      </c>
      <c r="C2050" s="212" t="s">
        <v>3433</v>
      </c>
      <c r="D2050" s="83"/>
      <c r="E2050" s="141" t="s">
        <v>19426</v>
      </c>
      <c r="F2050" s="83"/>
      <c r="G2050" s="83">
        <v>1000000.0</v>
      </c>
    </row>
    <row r="2051">
      <c r="A2051" s="83">
        <v>43.0</v>
      </c>
      <c r="B2051" s="83" t="s">
        <v>19427</v>
      </c>
      <c r="C2051" s="212" t="s">
        <v>3433</v>
      </c>
      <c r="D2051" s="83"/>
      <c r="E2051" s="141" t="s">
        <v>19428</v>
      </c>
      <c r="F2051" s="83"/>
      <c r="G2051" s="83">
        <v>1000000.0</v>
      </c>
    </row>
    <row r="2052">
      <c r="A2052" s="83">
        <v>44.0</v>
      </c>
      <c r="B2052" s="83" t="s">
        <v>19429</v>
      </c>
      <c r="C2052" s="212" t="s">
        <v>3433</v>
      </c>
      <c r="D2052" s="83"/>
      <c r="E2052" s="141" t="s">
        <v>19430</v>
      </c>
      <c r="F2052" s="83"/>
      <c r="G2052" s="83">
        <v>1000000.0</v>
      </c>
    </row>
    <row r="2053">
      <c r="A2053" s="83">
        <v>45.0</v>
      </c>
      <c r="B2053" s="83" t="s">
        <v>19432</v>
      </c>
      <c r="C2053" s="212" t="s">
        <v>3433</v>
      </c>
      <c r="D2053" s="83"/>
      <c r="E2053" s="141" t="s">
        <v>19433</v>
      </c>
      <c r="F2053" s="83"/>
      <c r="G2053" s="83">
        <v>1000000.0</v>
      </c>
    </row>
    <row r="2054">
      <c r="A2054" s="83">
        <v>46.0</v>
      </c>
      <c r="B2054" s="83" t="s">
        <v>19435</v>
      </c>
      <c r="C2054" s="212" t="s">
        <v>3433</v>
      </c>
      <c r="D2054" s="83"/>
      <c r="E2054" s="141" t="s">
        <v>19437</v>
      </c>
      <c r="F2054" s="83"/>
      <c r="G2054" s="83">
        <v>1000000.0</v>
      </c>
    </row>
    <row r="2055">
      <c r="A2055" s="83">
        <v>47.0</v>
      </c>
      <c r="B2055" s="83" t="s">
        <v>19438</v>
      </c>
      <c r="C2055" s="212" t="s">
        <v>3433</v>
      </c>
      <c r="D2055" s="83"/>
      <c r="E2055" s="141" t="s">
        <v>19439</v>
      </c>
      <c r="F2055" s="83"/>
      <c r="G2055" s="83">
        <v>1000000.0</v>
      </c>
    </row>
    <row r="2056">
      <c r="A2056" s="83">
        <v>48.0</v>
      </c>
      <c r="B2056" s="83" t="s">
        <v>19440</v>
      </c>
      <c r="C2056" s="212" t="s">
        <v>3433</v>
      </c>
      <c r="D2056" s="83"/>
      <c r="E2056" s="141" t="s">
        <v>19441</v>
      </c>
      <c r="F2056" s="83"/>
      <c r="G2056" s="83">
        <v>1000000.0</v>
      </c>
    </row>
    <row r="2057">
      <c r="A2057" s="83">
        <v>49.0</v>
      </c>
      <c r="B2057" s="83" t="s">
        <v>19443</v>
      </c>
      <c r="C2057" s="212" t="s">
        <v>3433</v>
      </c>
      <c r="D2057" s="83"/>
      <c r="E2057" s="141" t="s">
        <v>19444</v>
      </c>
      <c r="F2057" s="83"/>
      <c r="G2057" s="83">
        <v>1000000.0</v>
      </c>
    </row>
    <row r="2058" ht="15.75" customHeight="1">
      <c r="A2058" s="154">
        <v>50.0</v>
      </c>
      <c r="B2058" s="154" t="s">
        <v>19445</v>
      </c>
      <c r="C2058" s="247" t="s">
        <v>3445</v>
      </c>
      <c r="D2058" s="154"/>
      <c r="E2058" s="155" t="s">
        <v>19446</v>
      </c>
      <c r="F2058" s="154"/>
      <c r="G2058" s="154">
        <v>2000000.0</v>
      </c>
    </row>
    <row r="2059" ht="30.75" customHeight="1">
      <c r="A2059" s="83">
        <v>51.0</v>
      </c>
      <c r="B2059" s="83" t="s">
        <v>19447</v>
      </c>
      <c r="C2059" s="212" t="s">
        <v>3445</v>
      </c>
      <c r="D2059" s="83"/>
      <c r="E2059" s="141" t="s">
        <v>19448</v>
      </c>
      <c r="F2059" s="83"/>
      <c r="G2059" s="83">
        <v>1000000.0</v>
      </c>
    </row>
    <row r="2060" ht="30.0" customHeight="1">
      <c r="A2060" s="83">
        <v>52.0</v>
      </c>
      <c r="B2060" s="83" t="s">
        <v>19451</v>
      </c>
      <c r="C2060" s="212" t="s">
        <v>2718</v>
      </c>
      <c r="D2060" s="83"/>
      <c r="E2060" s="141" t="s">
        <v>19452</v>
      </c>
      <c r="F2060" s="83"/>
      <c r="G2060" s="83">
        <v>1000000.0</v>
      </c>
    </row>
    <row r="2061" ht="30.0" customHeight="1">
      <c r="A2061" s="83">
        <v>53.0</v>
      </c>
      <c r="B2061" s="83" t="s">
        <v>19453</v>
      </c>
      <c r="C2061" s="212" t="s">
        <v>2718</v>
      </c>
      <c r="D2061" s="83"/>
      <c r="E2061" s="141" t="s">
        <v>19452</v>
      </c>
      <c r="F2061" s="83"/>
      <c r="G2061" s="83">
        <v>1000000.0</v>
      </c>
    </row>
    <row r="2062">
      <c r="A2062" s="83">
        <v>54.0</v>
      </c>
      <c r="B2062" s="83" t="s">
        <v>19455</v>
      </c>
      <c r="C2062" s="212" t="s">
        <v>2718</v>
      </c>
      <c r="D2062" s="83"/>
      <c r="E2062" s="141" t="s">
        <v>19456</v>
      </c>
      <c r="F2062" s="83"/>
      <c r="G2062" s="83">
        <v>1000000.0</v>
      </c>
    </row>
    <row r="2063">
      <c r="A2063" s="83">
        <v>55.0</v>
      </c>
      <c r="B2063" s="83" t="s">
        <v>19457</v>
      </c>
      <c r="C2063" s="212" t="s">
        <v>2718</v>
      </c>
      <c r="D2063" s="83"/>
      <c r="E2063" s="141" t="s">
        <v>19458</v>
      </c>
      <c r="F2063" s="83"/>
      <c r="G2063" s="83">
        <v>1000000.0</v>
      </c>
    </row>
    <row r="2064">
      <c r="A2064" s="83">
        <v>56.0</v>
      </c>
      <c r="B2064" s="83" t="s">
        <v>19459</v>
      </c>
      <c r="C2064" s="212">
        <v>9.0</v>
      </c>
      <c r="D2064" s="83"/>
      <c r="E2064" s="141" t="s">
        <v>19460</v>
      </c>
      <c r="F2064" s="83"/>
      <c r="G2064" s="83">
        <v>2000000.0</v>
      </c>
    </row>
    <row r="2065">
      <c r="A2065" s="83">
        <v>57.0</v>
      </c>
      <c r="B2065" s="83" t="s">
        <v>19463</v>
      </c>
      <c r="C2065" s="212">
        <v>9.0</v>
      </c>
      <c r="D2065" s="83"/>
      <c r="E2065" s="141" t="s">
        <v>19464</v>
      </c>
      <c r="F2065" s="83"/>
      <c r="G2065" s="83">
        <v>2000000.0</v>
      </c>
    </row>
    <row r="2066">
      <c r="A2066" s="83">
        <v>58.0</v>
      </c>
      <c r="B2066" s="83" t="s">
        <v>19465</v>
      </c>
      <c r="C2066" s="212">
        <v>9.0</v>
      </c>
      <c r="D2066" s="83"/>
      <c r="E2066" s="141" t="s">
        <v>19466</v>
      </c>
      <c r="F2066" s="83"/>
      <c r="G2066" s="83">
        <v>2000000.0</v>
      </c>
    </row>
    <row r="2067" ht="30.0" customHeight="1">
      <c r="A2067" s="83">
        <v>59.0</v>
      </c>
      <c r="B2067" s="83" t="s">
        <v>19467</v>
      </c>
      <c r="C2067" s="212" t="s">
        <v>2723</v>
      </c>
      <c r="D2067" s="83"/>
      <c r="E2067" s="141" t="s">
        <v>19468</v>
      </c>
      <c r="F2067" s="83"/>
      <c r="G2067" s="83">
        <v>1000000.0</v>
      </c>
    </row>
    <row r="2068" ht="30.0" customHeight="1">
      <c r="A2068" s="83">
        <v>60.0</v>
      </c>
      <c r="B2068" s="83" t="s">
        <v>19470</v>
      </c>
      <c r="C2068" s="212" t="s">
        <v>2723</v>
      </c>
      <c r="D2068" s="83"/>
      <c r="E2068" s="141" t="s">
        <v>19471</v>
      </c>
      <c r="F2068" s="83"/>
      <c r="G2068" s="83">
        <v>1000000.0</v>
      </c>
    </row>
    <row r="2069">
      <c r="A2069" s="83">
        <v>61.0</v>
      </c>
      <c r="B2069" s="83" t="s">
        <v>19472</v>
      </c>
      <c r="C2069" s="212" t="s">
        <v>2723</v>
      </c>
      <c r="D2069" s="83"/>
      <c r="E2069" s="141" t="s">
        <v>19473</v>
      </c>
      <c r="F2069" s="83"/>
      <c r="G2069" s="83">
        <v>1000000.0</v>
      </c>
    </row>
    <row r="2070">
      <c r="A2070" s="83">
        <v>62.0</v>
      </c>
      <c r="B2070" s="83" t="s">
        <v>19474</v>
      </c>
      <c r="C2070" s="212" t="s">
        <v>2723</v>
      </c>
      <c r="D2070" s="83"/>
      <c r="E2070" s="141" t="s">
        <v>19475</v>
      </c>
      <c r="F2070" s="83"/>
      <c r="G2070" s="83">
        <v>2000000.0</v>
      </c>
    </row>
    <row r="2071">
      <c r="A2071" s="83">
        <v>63.0</v>
      </c>
      <c r="B2071" s="83" t="s">
        <v>19478</v>
      </c>
      <c r="C2071" s="212" t="s">
        <v>2723</v>
      </c>
      <c r="D2071" s="83"/>
      <c r="E2071" s="141" t="s">
        <v>19479</v>
      </c>
      <c r="F2071" s="83"/>
      <c r="G2071" s="83">
        <v>2000000.0</v>
      </c>
    </row>
    <row r="2072" ht="30.0" customHeight="1">
      <c r="A2072" s="83">
        <v>64.0</v>
      </c>
      <c r="B2072" s="83" t="s">
        <v>19480</v>
      </c>
      <c r="C2072" s="212" t="s">
        <v>2723</v>
      </c>
      <c r="D2072" s="83"/>
      <c r="E2072" s="141" t="s">
        <v>19481</v>
      </c>
      <c r="F2072" s="83"/>
      <c r="G2072" s="83">
        <v>1000000.0</v>
      </c>
    </row>
    <row r="2073">
      <c r="A2073" s="83">
        <v>65.0</v>
      </c>
      <c r="B2073" s="83" t="s">
        <v>19482</v>
      </c>
      <c r="C2073" s="212" t="s">
        <v>2723</v>
      </c>
      <c r="D2073" s="83"/>
      <c r="E2073" s="141" t="s">
        <v>19483</v>
      </c>
      <c r="F2073" s="83"/>
      <c r="G2073" s="83">
        <v>1000000.0</v>
      </c>
    </row>
    <row r="2074">
      <c r="A2074" s="83">
        <v>66.0</v>
      </c>
      <c r="B2074" s="83" t="s">
        <v>19484</v>
      </c>
      <c r="C2074" s="212" t="s">
        <v>8035</v>
      </c>
      <c r="D2074" s="83"/>
      <c r="E2074" s="141" t="s">
        <v>19485</v>
      </c>
      <c r="F2074" s="83"/>
      <c r="G2074" s="83">
        <v>1000000.0</v>
      </c>
    </row>
    <row r="2075">
      <c r="A2075" s="83">
        <v>67.0</v>
      </c>
      <c r="B2075" s="83" t="s">
        <v>19486</v>
      </c>
      <c r="C2075" s="212" t="s">
        <v>8035</v>
      </c>
      <c r="D2075" s="83"/>
      <c r="E2075" s="141" t="s">
        <v>19487</v>
      </c>
      <c r="F2075" s="83"/>
      <c r="G2075" s="83">
        <v>1000000.0</v>
      </c>
    </row>
    <row r="2076">
      <c r="A2076" s="83">
        <v>68.0</v>
      </c>
      <c r="B2076" s="83" t="s">
        <v>19488</v>
      </c>
      <c r="C2076" s="212" t="s">
        <v>8035</v>
      </c>
      <c r="D2076" s="83"/>
      <c r="E2076" s="141" t="s">
        <v>19489</v>
      </c>
      <c r="F2076" s="83"/>
      <c r="G2076" s="83">
        <v>1000000.0</v>
      </c>
    </row>
    <row r="2077">
      <c r="A2077" s="83">
        <v>69.0</v>
      </c>
      <c r="B2077" s="83" t="s">
        <v>19492</v>
      </c>
      <c r="C2077" s="212" t="s">
        <v>8035</v>
      </c>
      <c r="D2077" s="83"/>
      <c r="E2077" s="141" t="s">
        <v>19493</v>
      </c>
      <c r="F2077" s="83"/>
      <c r="G2077" s="83">
        <v>1000000.0</v>
      </c>
    </row>
    <row r="2078">
      <c r="A2078" s="83">
        <v>70.0</v>
      </c>
      <c r="B2078" s="83" t="s">
        <v>19494</v>
      </c>
      <c r="C2078" s="212" t="s">
        <v>8035</v>
      </c>
      <c r="D2078" s="83"/>
      <c r="E2078" s="141" t="s">
        <v>19495</v>
      </c>
      <c r="F2078" s="83"/>
      <c r="G2078" s="83">
        <v>2000000.0</v>
      </c>
    </row>
    <row r="2079">
      <c r="A2079" s="83">
        <v>71.0</v>
      </c>
      <c r="B2079" s="83" t="s">
        <v>19496</v>
      </c>
      <c r="C2079" s="212" t="s">
        <v>8035</v>
      </c>
      <c r="D2079" s="83"/>
      <c r="E2079" s="141" t="s">
        <v>19497</v>
      </c>
      <c r="F2079" s="83"/>
      <c r="G2079" s="83">
        <v>1000000.0</v>
      </c>
    </row>
    <row r="2080">
      <c r="A2080" s="83">
        <v>72.0</v>
      </c>
      <c r="B2080" s="83" t="s">
        <v>19498</v>
      </c>
      <c r="C2080" s="212" t="s">
        <v>8035</v>
      </c>
      <c r="D2080" s="83"/>
      <c r="E2080" s="141" t="s">
        <v>19499</v>
      </c>
      <c r="F2080" s="83"/>
      <c r="G2080" s="83">
        <v>2000000.0</v>
      </c>
    </row>
    <row r="2081">
      <c r="A2081" s="83">
        <v>73.0</v>
      </c>
      <c r="B2081" s="83" t="s">
        <v>19500</v>
      </c>
      <c r="C2081" s="212" t="s">
        <v>8039</v>
      </c>
      <c r="D2081" s="83"/>
      <c r="E2081" s="141" t="s">
        <v>19501</v>
      </c>
      <c r="F2081" s="83"/>
      <c r="G2081" s="83">
        <v>3500000.0</v>
      </c>
    </row>
    <row r="2082">
      <c r="A2082" s="83">
        <v>74.0</v>
      </c>
      <c r="B2082" s="83" t="s">
        <v>19502</v>
      </c>
      <c r="C2082" s="212" t="s">
        <v>8039</v>
      </c>
      <c r="D2082" s="83"/>
      <c r="E2082" s="141" t="s">
        <v>19503</v>
      </c>
      <c r="F2082" s="83"/>
      <c r="G2082" s="83">
        <v>3500000.0</v>
      </c>
    </row>
    <row r="2083" ht="30.0" customHeight="1">
      <c r="A2083" s="83">
        <v>75.0</v>
      </c>
      <c r="B2083" s="83" t="s">
        <v>19504</v>
      </c>
      <c r="C2083" s="212" t="s">
        <v>2731</v>
      </c>
      <c r="D2083" s="83"/>
      <c r="E2083" s="141" t="s">
        <v>19505</v>
      </c>
      <c r="F2083" s="83"/>
      <c r="G2083" s="83">
        <v>1000000.0</v>
      </c>
    </row>
    <row r="2084">
      <c r="A2084" s="83">
        <v>76.0</v>
      </c>
      <c r="B2084" s="83" t="s">
        <v>19506</v>
      </c>
      <c r="C2084" s="212" t="s">
        <v>3452</v>
      </c>
      <c r="D2084" s="83"/>
      <c r="E2084" s="141" t="s">
        <v>19507</v>
      </c>
      <c r="F2084" s="83"/>
      <c r="G2084" s="83">
        <v>1000000.0</v>
      </c>
    </row>
    <row r="2085">
      <c r="A2085" s="83">
        <v>77.0</v>
      </c>
      <c r="B2085" s="83" t="s">
        <v>19508</v>
      </c>
      <c r="C2085" s="212" t="s">
        <v>3452</v>
      </c>
      <c r="D2085" s="83"/>
      <c r="E2085" s="141" t="s">
        <v>19509</v>
      </c>
      <c r="F2085" s="83"/>
      <c r="G2085" s="83">
        <v>1000000.0</v>
      </c>
    </row>
    <row r="2086">
      <c r="A2086" s="83">
        <v>78.0</v>
      </c>
      <c r="B2086" s="83" t="s">
        <v>19510</v>
      </c>
      <c r="C2086" s="212" t="s">
        <v>2735</v>
      </c>
      <c r="D2086" s="83"/>
      <c r="E2086" s="141" t="s">
        <v>19511</v>
      </c>
      <c r="F2086" s="83"/>
      <c r="G2086" s="83">
        <v>1000000.0</v>
      </c>
    </row>
    <row r="2087">
      <c r="A2087" s="83">
        <v>79.0</v>
      </c>
      <c r="B2087" s="83" t="s">
        <v>19513</v>
      </c>
      <c r="C2087" s="212" t="s">
        <v>2735</v>
      </c>
      <c r="D2087" s="83"/>
      <c r="E2087" s="141" t="s">
        <v>19514</v>
      </c>
      <c r="F2087" s="83"/>
      <c r="G2087" s="83">
        <v>1000000.0</v>
      </c>
    </row>
    <row r="2088">
      <c r="A2088" s="83">
        <v>80.0</v>
      </c>
      <c r="B2088" s="83" t="s">
        <v>19515</v>
      </c>
      <c r="C2088" s="212" t="s">
        <v>3457</v>
      </c>
      <c r="D2088" s="83"/>
      <c r="E2088" s="141" t="s">
        <v>19516</v>
      </c>
      <c r="F2088" s="83"/>
      <c r="G2088" s="83">
        <v>1000000.0</v>
      </c>
    </row>
    <row r="2089">
      <c r="A2089" s="83">
        <v>81.0</v>
      </c>
      <c r="B2089" s="83" t="s">
        <v>19517</v>
      </c>
      <c r="C2089" s="212" t="s">
        <v>3457</v>
      </c>
      <c r="D2089" s="83"/>
      <c r="E2089" s="141" t="s">
        <v>19518</v>
      </c>
      <c r="F2089" s="83"/>
      <c r="G2089" s="83">
        <v>1000000.0</v>
      </c>
    </row>
    <row r="2090">
      <c r="A2090" s="83">
        <v>82.0</v>
      </c>
      <c r="B2090" s="83" t="s">
        <v>19519</v>
      </c>
      <c r="C2090" s="212" t="s">
        <v>3457</v>
      </c>
      <c r="D2090" s="83"/>
      <c r="E2090" s="141" t="s">
        <v>19520</v>
      </c>
      <c r="F2090" s="83"/>
      <c r="G2090" s="83">
        <v>1000000.0</v>
      </c>
    </row>
    <row r="2091">
      <c r="A2091" s="83">
        <v>83.0</v>
      </c>
      <c r="B2091" s="83" t="s">
        <v>19522</v>
      </c>
      <c r="C2091" s="212" t="s">
        <v>3457</v>
      </c>
      <c r="D2091" s="83"/>
      <c r="E2091" s="141" t="s">
        <v>19523</v>
      </c>
      <c r="F2091" s="83"/>
      <c r="G2091" s="83">
        <v>1000000.0</v>
      </c>
    </row>
    <row r="2092">
      <c r="A2092" s="83">
        <v>84.0</v>
      </c>
      <c r="B2092" s="83" t="s">
        <v>19524</v>
      </c>
      <c r="C2092" s="212" t="s">
        <v>3457</v>
      </c>
      <c r="D2092" s="83"/>
      <c r="E2092" s="141" t="s">
        <v>19523</v>
      </c>
      <c r="F2092" s="83"/>
      <c r="G2092" s="83">
        <v>1000000.0</v>
      </c>
    </row>
    <row r="2093">
      <c r="A2093" s="83">
        <v>85.0</v>
      </c>
      <c r="B2093" s="83" t="s">
        <v>19525</v>
      </c>
      <c r="C2093" s="212" t="s">
        <v>13020</v>
      </c>
      <c r="D2093" s="83"/>
      <c r="E2093" s="141" t="s">
        <v>19526</v>
      </c>
      <c r="F2093" s="83"/>
      <c r="G2093" s="83">
        <v>1000000.0</v>
      </c>
    </row>
    <row r="2094" ht="30.0" customHeight="1">
      <c r="A2094" s="83">
        <v>86.0</v>
      </c>
      <c r="B2094" s="83" t="s">
        <v>19527</v>
      </c>
      <c r="C2094" s="212" t="s">
        <v>13020</v>
      </c>
      <c r="D2094" s="83"/>
      <c r="E2094" s="141" t="s">
        <v>19528</v>
      </c>
      <c r="F2094" s="83"/>
      <c r="G2094" s="83">
        <v>1000000.0</v>
      </c>
    </row>
    <row r="2095">
      <c r="A2095" s="83">
        <v>87.0</v>
      </c>
      <c r="B2095" s="83" t="s">
        <v>19529</v>
      </c>
      <c r="C2095" s="212" t="s">
        <v>13031</v>
      </c>
      <c r="D2095" s="83"/>
      <c r="E2095" s="141" t="s">
        <v>19530</v>
      </c>
      <c r="F2095" s="83"/>
      <c r="G2095" s="83">
        <v>1000000.0</v>
      </c>
    </row>
    <row r="2096">
      <c r="A2096" s="83">
        <v>88.0</v>
      </c>
      <c r="B2096" s="83" t="s">
        <v>19531</v>
      </c>
      <c r="C2096" s="212" t="s">
        <v>13031</v>
      </c>
      <c r="D2096" s="83"/>
      <c r="E2096" s="141" t="s">
        <v>19532</v>
      </c>
      <c r="F2096" s="83"/>
      <c r="G2096" s="83">
        <v>1000000.0</v>
      </c>
    </row>
    <row r="2097">
      <c r="A2097" s="83">
        <v>89.0</v>
      </c>
      <c r="B2097" s="83" t="s">
        <v>19534</v>
      </c>
      <c r="C2097" s="212" t="s">
        <v>13031</v>
      </c>
      <c r="D2097" s="83"/>
      <c r="E2097" s="141" t="s">
        <v>19535</v>
      </c>
      <c r="F2097" s="83"/>
      <c r="G2097" s="83">
        <v>1000000.0</v>
      </c>
    </row>
    <row r="2098">
      <c r="A2098" s="83">
        <v>90.0</v>
      </c>
      <c r="B2098" s="83" t="s">
        <v>19536</v>
      </c>
      <c r="C2098" s="212" t="s">
        <v>13031</v>
      </c>
      <c r="D2098" s="83"/>
      <c r="E2098" s="141" t="s">
        <v>19537</v>
      </c>
      <c r="F2098" s="83"/>
      <c r="G2098" s="83">
        <v>1000000.0</v>
      </c>
    </row>
    <row r="2099">
      <c r="A2099" s="83">
        <v>91.0</v>
      </c>
      <c r="B2099" s="83" t="s">
        <v>19538</v>
      </c>
      <c r="C2099" s="212" t="s">
        <v>3463</v>
      </c>
      <c r="D2099" s="83"/>
      <c r="E2099" s="141" t="s">
        <v>19541</v>
      </c>
      <c r="F2099" s="83"/>
      <c r="G2099" s="83">
        <v>1000000.0</v>
      </c>
    </row>
    <row r="2100" ht="30.0" customHeight="1">
      <c r="A2100" s="83">
        <v>92.0</v>
      </c>
      <c r="B2100" s="83" t="s">
        <v>19542</v>
      </c>
      <c r="C2100" s="212" t="s">
        <v>3463</v>
      </c>
      <c r="D2100" s="83"/>
      <c r="E2100" s="141" t="s">
        <v>19543</v>
      </c>
      <c r="F2100" s="83"/>
      <c r="G2100" s="83">
        <v>1000000.0</v>
      </c>
    </row>
    <row r="2101">
      <c r="A2101" s="83">
        <v>93.0</v>
      </c>
      <c r="B2101" s="83" t="s">
        <v>19544</v>
      </c>
      <c r="C2101" s="212" t="s">
        <v>3463</v>
      </c>
      <c r="D2101" s="83"/>
      <c r="E2101" s="141" t="s">
        <v>19545</v>
      </c>
      <c r="F2101" s="83"/>
      <c r="G2101" s="83">
        <v>1000000.0</v>
      </c>
    </row>
    <row r="2102">
      <c r="A2102" s="83">
        <v>94.0</v>
      </c>
      <c r="B2102" s="83" t="s">
        <v>19546</v>
      </c>
      <c r="C2102" s="212" t="s">
        <v>3463</v>
      </c>
      <c r="D2102" s="83"/>
      <c r="E2102" s="141" t="s">
        <v>19547</v>
      </c>
      <c r="F2102" s="83"/>
      <c r="G2102" s="83">
        <v>1000000.0</v>
      </c>
    </row>
    <row r="2103">
      <c r="A2103" s="83">
        <v>95.0</v>
      </c>
      <c r="B2103" s="83" t="s">
        <v>19548</v>
      </c>
      <c r="C2103" s="212" t="s">
        <v>3463</v>
      </c>
      <c r="D2103" s="83"/>
      <c r="E2103" s="141" t="s">
        <v>19549</v>
      </c>
      <c r="F2103" s="83"/>
      <c r="G2103" s="83">
        <v>1000000.0</v>
      </c>
    </row>
    <row r="2104">
      <c r="A2104" s="83">
        <v>96.0</v>
      </c>
      <c r="B2104" s="83" t="s">
        <v>19550</v>
      </c>
      <c r="C2104" s="212" t="s">
        <v>3463</v>
      </c>
      <c r="D2104" s="83"/>
      <c r="E2104" s="141" t="s">
        <v>19551</v>
      </c>
      <c r="F2104" s="83"/>
      <c r="G2104" s="83">
        <v>1000000.0</v>
      </c>
    </row>
    <row r="2105" ht="30.0" customHeight="1">
      <c r="A2105" s="83">
        <v>97.0</v>
      </c>
      <c r="B2105" s="83" t="s">
        <v>19553</v>
      </c>
      <c r="C2105" s="212" t="s">
        <v>13105</v>
      </c>
      <c r="D2105" s="83"/>
      <c r="E2105" s="141" t="s">
        <v>19554</v>
      </c>
      <c r="F2105" s="83"/>
      <c r="G2105" s="83">
        <v>1000000.0</v>
      </c>
    </row>
    <row r="2106" ht="30.0" customHeight="1">
      <c r="A2106" s="83">
        <v>98.0</v>
      </c>
      <c r="B2106" s="83" t="s">
        <v>19555</v>
      </c>
      <c r="C2106" s="212" t="s">
        <v>2745</v>
      </c>
      <c r="D2106" s="83"/>
      <c r="E2106" s="141" t="s">
        <v>19556</v>
      </c>
      <c r="F2106" s="83"/>
      <c r="G2106" s="83">
        <v>1000000.0</v>
      </c>
    </row>
    <row r="2107">
      <c r="A2107" s="83">
        <v>99.0</v>
      </c>
      <c r="B2107" s="83" t="s">
        <v>19557</v>
      </c>
      <c r="C2107" s="212" t="s">
        <v>2745</v>
      </c>
      <c r="D2107" s="83"/>
      <c r="E2107" s="141" t="s">
        <v>19558</v>
      </c>
      <c r="F2107" s="83"/>
      <c r="G2107" s="83">
        <v>1000000.0</v>
      </c>
    </row>
    <row r="2108">
      <c r="A2108" s="83">
        <v>100.0</v>
      </c>
      <c r="B2108" s="83" t="s">
        <v>19559</v>
      </c>
      <c r="C2108" s="212" t="s">
        <v>2745</v>
      </c>
      <c r="D2108" s="83"/>
      <c r="E2108" s="141" t="s">
        <v>19560</v>
      </c>
      <c r="F2108" s="83"/>
      <c r="G2108" s="83">
        <v>1000000.0</v>
      </c>
    </row>
    <row r="2109">
      <c r="A2109" s="83">
        <v>101.0</v>
      </c>
      <c r="B2109" s="83" t="s">
        <v>19561</v>
      </c>
      <c r="C2109" s="212" t="s">
        <v>2745</v>
      </c>
      <c r="D2109" s="83"/>
      <c r="E2109" s="141" t="s">
        <v>19562</v>
      </c>
      <c r="F2109" s="83"/>
      <c r="G2109" s="83">
        <v>1000000.0</v>
      </c>
    </row>
    <row r="2110">
      <c r="A2110" s="83">
        <v>102.0</v>
      </c>
      <c r="B2110" s="83" t="s">
        <v>19563</v>
      </c>
      <c r="C2110" s="212" t="s">
        <v>2745</v>
      </c>
      <c r="D2110" s="83"/>
      <c r="E2110" s="141" t="s">
        <v>19564</v>
      </c>
      <c r="F2110" s="83"/>
      <c r="G2110" s="83">
        <v>1000000.0</v>
      </c>
    </row>
    <row r="2111">
      <c r="A2111" s="83">
        <v>103.0</v>
      </c>
      <c r="B2111" s="83" t="s">
        <v>19566</v>
      </c>
      <c r="C2111" s="212" t="s">
        <v>2760</v>
      </c>
      <c r="D2111" s="83"/>
      <c r="E2111" s="141" t="s">
        <v>19567</v>
      </c>
      <c r="F2111" s="83"/>
      <c r="G2111" s="83">
        <v>3000000.0</v>
      </c>
    </row>
    <row r="2112" ht="30.75" customHeight="1">
      <c r="A2112" s="154">
        <v>104.0</v>
      </c>
      <c r="B2112" s="154" t="s">
        <v>19568</v>
      </c>
      <c r="C2112" s="247" t="s">
        <v>2763</v>
      </c>
      <c r="D2112" s="154"/>
      <c r="E2112" s="155" t="s">
        <v>19569</v>
      </c>
      <c r="F2112" s="154"/>
      <c r="G2112" s="154">
        <v>1000000.0</v>
      </c>
    </row>
    <row r="2113" ht="15.75" customHeight="1">
      <c r="A2113" s="83">
        <v>105.0</v>
      </c>
      <c r="B2113" s="83" t="s">
        <v>19570</v>
      </c>
      <c r="C2113" s="212" t="s">
        <v>2763</v>
      </c>
      <c r="D2113" s="83"/>
      <c r="E2113" s="141" t="s">
        <v>19571</v>
      </c>
      <c r="F2113" s="83"/>
      <c r="G2113" s="83">
        <v>1000000.0</v>
      </c>
    </row>
    <row r="2114">
      <c r="A2114" s="83">
        <v>106.0</v>
      </c>
      <c r="B2114" s="83" t="s">
        <v>19572</v>
      </c>
      <c r="C2114" s="212" t="s">
        <v>2763</v>
      </c>
      <c r="D2114" s="83"/>
      <c r="E2114" s="141" t="s">
        <v>19573</v>
      </c>
      <c r="F2114" s="83"/>
      <c r="G2114" s="83">
        <v>1000000.0</v>
      </c>
    </row>
    <row r="2115">
      <c r="A2115" s="83">
        <v>107.0</v>
      </c>
      <c r="B2115" s="83" t="s">
        <v>19574</v>
      </c>
      <c r="C2115" s="212" t="s">
        <v>2763</v>
      </c>
      <c r="D2115" s="83"/>
      <c r="E2115" s="141" t="s">
        <v>19575</v>
      </c>
      <c r="F2115" s="83"/>
      <c r="G2115" s="83">
        <v>1000000.0</v>
      </c>
    </row>
    <row r="2116">
      <c r="A2116" s="83">
        <v>108.0</v>
      </c>
      <c r="B2116" s="83" t="s">
        <v>19578</v>
      </c>
      <c r="C2116" s="212" t="s">
        <v>2771</v>
      </c>
      <c r="D2116" s="83"/>
      <c r="E2116" s="141" t="s">
        <v>19579</v>
      </c>
      <c r="F2116" s="83"/>
      <c r="G2116" s="83">
        <v>1000000.0</v>
      </c>
    </row>
    <row r="2117">
      <c r="A2117" s="83">
        <v>109.0</v>
      </c>
      <c r="B2117" s="83" t="s">
        <v>19581</v>
      </c>
      <c r="C2117" s="212" t="s">
        <v>2771</v>
      </c>
      <c r="D2117" s="83"/>
      <c r="E2117" s="141" t="s">
        <v>19582</v>
      </c>
      <c r="F2117" s="83"/>
      <c r="G2117" s="83">
        <v>1000000.0</v>
      </c>
    </row>
    <row r="2118">
      <c r="A2118" s="83">
        <v>110.0</v>
      </c>
      <c r="B2118" s="83" t="s">
        <v>19583</v>
      </c>
      <c r="C2118" s="212" t="s">
        <v>8581</v>
      </c>
      <c r="D2118" s="83"/>
      <c r="E2118" s="141" t="s">
        <v>19584</v>
      </c>
      <c r="F2118" s="83"/>
      <c r="G2118" s="83">
        <v>1000000.0</v>
      </c>
    </row>
    <row r="2119">
      <c r="A2119" s="83">
        <v>111.0</v>
      </c>
      <c r="B2119" s="83" t="s">
        <v>19585</v>
      </c>
      <c r="C2119" s="212" t="s">
        <v>8581</v>
      </c>
      <c r="D2119" s="83"/>
      <c r="E2119" s="141" t="s">
        <v>19586</v>
      </c>
      <c r="F2119" s="83"/>
      <c r="G2119" s="83">
        <v>1000000.0</v>
      </c>
    </row>
    <row r="2120" ht="30.0" customHeight="1">
      <c r="A2120" s="83">
        <v>112.0</v>
      </c>
      <c r="B2120" s="83" t="s">
        <v>19587</v>
      </c>
      <c r="C2120" s="212" t="s">
        <v>8581</v>
      </c>
      <c r="D2120" s="83"/>
      <c r="E2120" s="141" t="s">
        <v>19588</v>
      </c>
      <c r="F2120" s="83"/>
      <c r="G2120" s="83">
        <v>1000000.0</v>
      </c>
    </row>
    <row r="2121">
      <c r="A2121" s="83">
        <v>113.0</v>
      </c>
      <c r="B2121" s="83" t="s">
        <v>19589</v>
      </c>
      <c r="C2121" s="212" t="s">
        <v>8581</v>
      </c>
      <c r="D2121" s="83"/>
      <c r="E2121" s="141" t="s">
        <v>19590</v>
      </c>
      <c r="F2121" s="83"/>
      <c r="G2121" s="83">
        <v>2000000.0</v>
      </c>
    </row>
    <row r="2122">
      <c r="A2122" s="83">
        <v>114.0</v>
      </c>
      <c r="B2122" s="83" t="s">
        <v>19593</v>
      </c>
      <c r="C2122" s="212" t="s">
        <v>8581</v>
      </c>
      <c r="D2122" s="83"/>
      <c r="E2122" s="141" t="s">
        <v>19594</v>
      </c>
      <c r="F2122" s="83"/>
      <c r="G2122" s="83">
        <v>1000000.0</v>
      </c>
    </row>
    <row r="2123">
      <c r="A2123" s="83">
        <v>115.0</v>
      </c>
      <c r="B2123" s="83" t="s">
        <v>19595</v>
      </c>
      <c r="C2123" s="212" t="s">
        <v>8687</v>
      </c>
      <c r="D2123" s="83"/>
      <c r="E2123" s="141" t="s">
        <v>19596</v>
      </c>
      <c r="F2123" s="83"/>
      <c r="G2123" s="83">
        <v>1000000.0</v>
      </c>
    </row>
    <row r="2124">
      <c r="A2124" s="83">
        <v>116.0</v>
      </c>
      <c r="B2124" s="83" t="s">
        <v>19597</v>
      </c>
      <c r="C2124" s="212" t="s">
        <v>8687</v>
      </c>
      <c r="D2124" s="83"/>
      <c r="E2124" s="141" t="s">
        <v>19598</v>
      </c>
      <c r="F2124" s="83"/>
      <c r="G2124" s="83">
        <v>1000000.0</v>
      </c>
    </row>
    <row r="2125">
      <c r="A2125" s="83">
        <v>117.0</v>
      </c>
      <c r="B2125" s="83" t="s">
        <v>19599</v>
      </c>
      <c r="C2125" s="212" t="s">
        <v>8687</v>
      </c>
      <c r="D2125" s="83"/>
      <c r="E2125" s="141" t="s">
        <v>19600</v>
      </c>
      <c r="F2125" s="83"/>
      <c r="G2125" s="83">
        <v>1000000.0</v>
      </c>
    </row>
    <row r="2126">
      <c r="A2126" s="83">
        <v>118.0</v>
      </c>
      <c r="B2126" s="83" t="s">
        <v>19601</v>
      </c>
      <c r="C2126" s="212" t="s">
        <v>8687</v>
      </c>
      <c r="D2126" s="83"/>
      <c r="E2126" s="141" t="s">
        <v>19602</v>
      </c>
      <c r="F2126" s="83"/>
      <c r="G2126" s="83">
        <v>1000000.0</v>
      </c>
    </row>
    <row r="2127">
      <c r="A2127" s="83">
        <v>119.0</v>
      </c>
      <c r="B2127" s="83" t="s">
        <v>19603</v>
      </c>
      <c r="C2127" s="212" t="s">
        <v>8687</v>
      </c>
      <c r="D2127" s="83"/>
      <c r="E2127" s="141" t="s">
        <v>19604</v>
      </c>
      <c r="F2127" s="83"/>
      <c r="G2127" s="83">
        <v>1000000.0</v>
      </c>
    </row>
    <row r="2128">
      <c r="A2128" s="83">
        <v>120.0</v>
      </c>
      <c r="B2128" s="83" t="s">
        <v>19605</v>
      </c>
      <c r="C2128" s="212">
        <v>21.0</v>
      </c>
      <c r="D2128" s="83"/>
      <c r="E2128" s="141" t="s">
        <v>19606</v>
      </c>
      <c r="F2128" s="83"/>
      <c r="G2128" s="83">
        <v>1500000.0</v>
      </c>
    </row>
    <row r="2129">
      <c r="A2129" s="83">
        <v>121.0</v>
      </c>
      <c r="B2129" s="83" t="s">
        <v>19607</v>
      </c>
      <c r="C2129" s="212">
        <v>21.0</v>
      </c>
      <c r="D2129" s="83"/>
      <c r="E2129" s="141" t="s">
        <v>19608</v>
      </c>
      <c r="F2129" s="83"/>
      <c r="G2129" s="83">
        <v>1500000.0</v>
      </c>
    </row>
    <row r="2130">
      <c r="A2130" s="83">
        <v>122.0</v>
      </c>
      <c r="B2130" s="83" t="s">
        <v>19609</v>
      </c>
      <c r="C2130" s="212">
        <v>21.0</v>
      </c>
      <c r="D2130" s="83"/>
      <c r="E2130" s="141" t="s">
        <v>19610</v>
      </c>
      <c r="F2130" s="83"/>
      <c r="G2130" s="83">
        <v>1000000.0</v>
      </c>
    </row>
    <row r="2131">
      <c r="A2131" s="83">
        <v>123.0</v>
      </c>
      <c r="B2131" s="83" t="s">
        <v>19613</v>
      </c>
      <c r="C2131" s="212">
        <v>21.0</v>
      </c>
      <c r="D2131" s="83"/>
      <c r="E2131" s="141" t="s">
        <v>19614</v>
      </c>
      <c r="F2131" s="83"/>
      <c r="G2131" s="83">
        <v>1000000.0</v>
      </c>
    </row>
    <row r="2132">
      <c r="A2132" s="83">
        <v>124.0</v>
      </c>
      <c r="B2132" s="83" t="s">
        <v>19615</v>
      </c>
      <c r="C2132" s="212" t="s">
        <v>2817</v>
      </c>
      <c r="D2132" s="83"/>
      <c r="E2132" s="141" t="s">
        <v>19616</v>
      </c>
      <c r="F2132" s="83"/>
      <c r="G2132" s="83">
        <v>500000.0</v>
      </c>
    </row>
    <row r="2133">
      <c r="A2133" s="83">
        <v>125.0</v>
      </c>
      <c r="B2133" s="83" t="s">
        <v>19617</v>
      </c>
      <c r="C2133" s="212" t="s">
        <v>2817</v>
      </c>
      <c r="D2133" s="83"/>
      <c r="E2133" s="141" t="s">
        <v>19618</v>
      </c>
      <c r="F2133" s="83"/>
      <c r="G2133" s="83">
        <v>500000.0</v>
      </c>
    </row>
    <row r="2134" ht="30.0" customHeight="1">
      <c r="A2134" s="83">
        <v>126.0</v>
      </c>
      <c r="B2134" s="83" t="s">
        <v>19619</v>
      </c>
      <c r="C2134" s="212" t="s">
        <v>2817</v>
      </c>
      <c r="D2134" s="83"/>
      <c r="E2134" s="141" t="s">
        <v>19620</v>
      </c>
      <c r="F2134" s="83"/>
      <c r="G2134" s="83">
        <v>1000000.0</v>
      </c>
    </row>
    <row r="2135">
      <c r="A2135" s="83">
        <v>127.0</v>
      </c>
      <c r="B2135" s="83" t="s">
        <v>19621</v>
      </c>
      <c r="C2135" s="212" t="s">
        <v>2817</v>
      </c>
      <c r="D2135" s="83"/>
      <c r="E2135" s="141" t="s">
        <v>19622</v>
      </c>
      <c r="F2135" s="83"/>
      <c r="G2135" s="83">
        <v>1000000.0</v>
      </c>
    </row>
    <row r="2136">
      <c r="A2136" s="83">
        <v>128.0</v>
      </c>
      <c r="B2136" s="83" t="s">
        <v>19623</v>
      </c>
      <c r="C2136" s="212" t="s">
        <v>2817</v>
      </c>
      <c r="D2136" s="83"/>
      <c r="E2136" s="141" t="s">
        <v>19624</v>
      </c>
      <c r="F2136" s="83"/>
      <c r="G2136" s="83">
        <v>1000000.0</v>
      </c>
    </row>
    <row r="2137">
      <c r="A2137" s="83">
        <v>129.0</v>
      </c>
      <c r="B2137" s="83" t="s">
        <v>19626</v>
      </c>
      <c r="C2137" s="212" t="s">
        <v>2827</v>
      </c>
      <c r="D2137" s="83"/>
      <c r="E2137" s="141" t="s">
        <v>19627</v>
      </c>
      <c r="F2137" s="83"/>
      <c r="G2137" s="83">
        <v>1000000.0</v>
      </c>
    </row>
    <row r="2138">
      <c r="A2138" s="83">
        <v>130.0</v>
      </c>
      <c r="B2138" s="83" t="s">
        <v>19628</v>
      </c>
      <c r="C2138" s="212" t="s">
        <v>2827</v>
      </c>
      <c r="D2138" s="83"/>
      <c r="E2138" s="141" t="s">
        <v>19629</v>
      </c>
      <c r="F2138" s="83"/>
      <c r="G2138" s="83">
        <v>500000.0</v>
      </c>
    </row>
    <row r="2139">
      <c r="A2139" s="83">
        <v>131.0</v>
      </c>
      <c r="B2139" s="83" t="s">
        <v>19630</v>
      </c>
      <c r="C2139" s="212" t="s">
        <v>2827</v>
      </c>
      <c r="D2139" s="83"/>
      <c r="E2139" s="141" t="s">
        <v>19631</v>
      </c>
      <c r="F2139" s="83"/>
      <c r="G2139" s="83">
        <v>1000000.0</v>
      </c>
    </row>
    <row r="2140" ht="30.0" customHeight="1">
      <c r="A2140" s="83">
        <v>132.0</v>
      </c>
      <c r="B2140" s="83" t="s">
        <v>19632</v>
      </c>
      <c r="C2140" s="212" t="s">
        <v>2827</v>
      </c>
      <c r="D2140" s="83"/>
      <c r="E2140" s="141" t="s">
        <v>19633</v>
      </c>
      <c r="F2140" s="83"/>
      <c r="G2140" s="83">
        <v>1000000.0</v>
      </c>
    </row>
    <row r="2141">
      <c r="A2141" s="83">
        <v>133.0</v>
      </c>
      <c r="B2141" s="83" t="s">
        <v>19634</v>
      </c>
      <c r="C2141" s="212" t="s">
        <v>2838</v>
      </c>
      <c r="D2141" s="83"/>
      <c r="E2141" s="141" t="s">
        <v>19635</v>
      </c>
      <c r="F2141" s="83"/>
      <c r="G2141" s="83">
        <v>1000000.0</v>
      </c>
    </row>
    <row r="2142" ht="30.0" customHeight="1">
      <c r="A2142" s="83">
        <v>134.0</v>
      </c>
      <c r="B2142" s="83" t="s">
        <v>19636</v>
      </c>
      <c r="C2142" s="212" t="s">
        <v>2838</v>
      </c>
      <c r="D2142" s="83"/>
      <c r="E2142" s="141" t="s">
        <v>19637</v>
      </c>
      <c r="F2142" s="83"/>
      <c r="G2142" s="83">
        <v>1000000.0</v>
      </c>
    </row>
    <row r="2143">
      <c r="A2143" s="83">
        <v>135.0</v>
      </c>
      <c r="B2143" s="83" t="s">
        <v>19638</v>
      </c>
      <c r="C2143" s="212" t="s">
        <v>2838</v>
      </c>
      <c r="D2143" s="83"/>
      <c r="E2143" s="141" t="s">
        <v>19639</v>
      </c>
      <c r="F2143" s="83"/>
      <c r="G2143" s="83">
        <v>300000.0</v>
      </c>
    </row>
    <row r="2144">
      <c r="A2144" s="83">
        <v>136.0</v>
      </c>
      <c r="B2144" s="83" t="s">
        <v>19640</v>
      </c>
      <c r="C2144" s="212" t="s">
        <v>8750</v>
      </c>
      <c r="D2144" s="83"/>
      <c r="E2144" s="141" t="s">
        <v>19641</v>
      </c>
      <c r="F2144" s="83"/>
      <c r="G2144" s="83">
        <v>1000000.0</v>
      </c>
    </row>
    <row r="2145">
      <c r="A2145" s="83">
        <v>137.0</v>
      </c>
      <c r="B2145" s="83" t="s">
        <v>19644</v>
      </c>
      <c r="C2145" s="212" t="s">
        <v>8750</v>
      </c>
      <c r="D2145" s="83"/>
      <c r="E2145" s="141" t="s">
        <v>19645</v>
      </c>
      <c r="F2145" s="83"/>
      <c r="G2145" s="83">
        <v>1000000.0</v>
      </c>
    </row>
    <row r="2146">
      <c r="A2146" s="83">
        <v>138.0</v>
      </c>
      <c r="B2146" s="83" t="s">
        <v>19646</v>
      </c>
      <c r="C2146" s="212" t="s">
        <v>8750</v>
      </c>
      <c r="D2146" s="83"/>
      <c r="E2146" s="141" t="s">
        <v>19647</v>
      </c>
      <c r="F2146" s="83"/>
      <c r="G2146" s="83">
        <v>1000000.0</v>
      </c>
    </row>
    <row r="2147">
      <c r="A2147" s="83">
        <v>139.0</v>
      </c>
      <c r="B2147" s="83" t="s">
        <v>19648</v>
      </c>
      <c r="C2147" s="212" t="s">
        <v>8750</v>
      </c>
      <c r="D2147" s="83"/>
      <c r="E2147" s="141" t="s">
        <v>19649</v>
      </c>
      <c r="F2147" s="83"/>
      <c r="G2147" s="83">
        <v>1000000.0</v>
      </c>
    </row>
    <row r="2148" ht="30.0" customHeight="1">
      <c r="A2148" s="83">
        <v>140.0</v>
      </c>
      <c r="B2148" s="83" t="s">
        <v>19650</v>
      </c>
      <c r="C2148" s="212" t="s">
        <v>8750</v>
      </c>
      <c r="D2148" s="83"/>
      <c r="E2148" s="141" t="s">
        <v>19651</v>
      </c>
      <c r="F2148" s="83"/>
      <c r="G2148" s="83">
        <v>1000000.0</v>
      </c>
    </row>
    <row r="2149" ht="30.0" customHeight="1">
      <c r="A2149" s="83">
        <v>141.0</v>
      </c>
      <c r="B2149" s="83" t="s">
        <v>19652</v>
      </c>
      <c r="C2149" s="212" t="s">
        <v>2851</v>
      </c>
      <c r="D2149" s="83"/>
      <c r="E2149" s="141" t="s">
        <v>19653</v>
      </c>
      <c r="F2149" s="83"/>
      <c r="G2149" s="83">
        <v>1000000.0</v>
      </c>
    </row>
    <row r="2150" ht="30.0" customHeight="1">
      <c r="A2150" s="83">
        <v>142.0</v>
      </c>
      <c r="B2150" s="83" t="s">
        <v>19655</v>
      </c>
      <c r="C2150" s="212" t="s">
        <v>2851</v>
      </c>
      <c r="D2150" s="83"/>
      <c r="E2150" s="141" t="s">
        <v>19656</v>
      </c>
      <c r="F2150" s="83"/>
      <c r="G2150" s="83">
        <v>1000000.0</v>
      </c>
    </row>
    <row r="2151" ht="30.0" customHeight="1">
      <c r="A2151" s="83">
        <v>143.0</v>
      </c>
      <c r="B2151" s="83" t="s">
        <v>19657</v>
      </c>
      <c r="C2151" s="212" t="s">
        <v>2851</v>
      </c>
      <c r="D2151" s="83"/>
      <c r="E2151" s="141" t="s">
        <v>19658</v>
      </c>
      <c r="F2151" s="83"/>
      <c r="G2151" s="83">
        <v>1000000.0</v>
      </c>
    </row>
    <row r="2152">
      <c r="A2152" s="83">
        <v>144.0</v>
      </c>
      <c r="B2152" s="83" t="s">
        <v>19659</v>
      </c>
      <c r="C2152" s="212" t="s">
        <v>2851</v>
      </c>
      <c r="D2152" s="83"/>
      <c r="E2152" s="141" t="s">
        <v>19660</v>
      </c>
      <c r="F2152" s="83"/>
      <c r="G2152" s="83">
        <v>500000.0</v>
      </c>
    </row>
    <row r="2153">
      <c r="A2153" s="83">
        <v>145.0</v>
      </c>
      <c r="B2153" s="83" t="s">
        <v>19661</v>
      </c>
      <c r="C2153" s="212" t="s">
        <v>2851</v>
      </c>
      <c r="D2153" s="83"/>
      <c r="E2153" s="141" t="s">
        <v>19662</v>
      </c>
      <c r="F2153" s="83"/>
      <c r="G2153" s="83">
        <v>500000.0</v>
      </c>
    </row>
    <row r="2154" ht="30.0" customHeight="1">
      <c r="A2154" s="83">
        <v>146.0</v>
      </c>
      <c r="B2154" s="83" t="s">
        <v>19663</v>
      </c>
      <c r="C2154" s="212" t="s">
        <v>3524</v>
      </c>
      <c r="D2154" s="83"/>
      <c r="E2154" s="141" t="s">
        <v>19664</v>
      </c>
      <c r="F2154" s="83"/>
      <c r="G2154" s="83">
        <v>2500000.0</v>
      </c>
    </row>
    <row r="2155" ht="30.0" customHeight="1">
      <c r="A2155" s="83">
        <v>147.0</v>
      </c>
      <c r="B2155" s="83" t="s">
        <v>19665</v>
      </c>
      <c r="C2155" s="212" t="s">
        <v>3524</v>
      </c>
      <c r="D2155" s="83"/>
      <c r="E2155" s="141" t="s">
        <v>19666</v>
      </c>
      <c r="F2155" s="83"/>
      <c r="G2155" s="83">
        <v>1500000.0</v>
      </c>
    </row>
    <row r="2156" ht="30.0" customHeight="1">
      <c r="A2156" s="83">
        <v>148.0</v>
      </c>
      <c r="B2156" s="83" t="s">
        <v>19667</v>
      </c>
      <c r="C2156" s="212" t="s">
        <v>3524</v>
      </c>
      <c r="D2156" s="83"/>
      <c r="E2156" s="141" t="s">
        <v>19669</v>
      </c>
      <c r="F2156" s="83"/>
      <c r="G2156" s="83">
        <v>1500000.0</v>
      </c>
    </row>
    <row r="2157" ht="30.75" customHeight="1">
      <c r="A2157" s="154">
        <v>149.0</v>
      </c>
      <c r="B2157" s="154" t="s">
        <v>19670</v>
      </c>
      <c r="C2157" s="247" t="s">
        <v>3524</v>
      </c>
      <c r="D2157" s="154"/>
      <c r="E2157" s="155" t="s">
        <v>19671</v>
      </c>
      <c r="F2157" s="154"/>
      <c r="G2157" s="154">
        <v>1500000.0</v>
      </c>
    </row>
    <row r="2158" ht="45.75" customHeight="1">
      <c r="A2158" s="83">
        <v>150.0</v>
      </c>
      <c r="B2158" s="83" t="s">
        <v>19672</v>
      </c>
      <c r="C2158" s="212" t="s">
        <v>3524</v>
      </c>
      <c r="D2158" s="83"/>
      <c r="E2158" s="141" t="s">
        <v>19673</v>
      </c>
      <c r="F2158" s="83"/>
      <c r="G2158" s="83">
        <v>1500000.0</v>
      </c>
    </row>
    <row r="2159" ht="30.0" customHeight="1">
      <c r="A2159" s="83">
        <v>151.0</v>
      </c>
      <c r="B2159" s="83" t="s">
        <v>19674</v>
      </c>
      <c r="C2159" s="212" t="s">
        <v>3524</v>
      </c>
      <c r="D2159" s="83"/>
      <c r="E2159" s="141" t="s">
        <v>19675</v>
      </c>
      <c r="F2159" s="83"/>
      <c r="G2159" s="83">
        <v>1500000.0</v>
      </c>
    </row>
    <row r="2160" ht="45.0" customHeight="1">
      <c r="A2160" s="83">
        <v>152.0</v>
      </c>
      <c r="B2160" s="83" t="s">
        <v>19676</v>
      </c>
      <c r="C2160" s="212" t="s">
        <v>3524</v>
      </c>
      <c r="D2160" s="83"/>
      <c r="E2160" s="141" t="s">
        <v>19677</v>
      </c>
      <c r="F2160" s="83"/>
      <c r="G2160" s="83">
        <v>1000000.0</v>
      </c>
    </row>
    <row r="2161" ht="45.0" customHeight="1">
      <c r="A2161" s="83">
        <v>153.0</v>
      </c>
      <c r="B2161" s="83" t="s">
        <v>19678</v>
      </c>
      <c r="C2161" s="212" t="s">
        <v>3524</v>
      </c>
      <c r="D2161" s="83"/>
      <c r="E2161" s="141" t="s">
        <v>19679</v>
      </c>
      <c r="F2161" s="83"/>
      <c r="G2161" s="83">
        <v>1500000.0</v>
      </c>
    </row>
    <row r="2162">
      <c r="A2162" s="83">
        <v>154.0</v>
      </c>
      <c r="B2162" s="83" t="s">
        <v>19682</v>
      </c>
      <c r="C2162" s="212" t="s">
        <v>2854</v>
      </c>
      <c r="D2162" s="83"/>
      <c r="E2162" s="141" t="s">
        <v>19683</v>
      </c>
      <c r="F2162" s="83"/>
      <c r="G2162" s="83">
        <v>1000000.0</v>
      </c>
    </row>
    <row r="2163" ht="30.0" customHeight="1">
      <c r="A2163" s="83">
        <v>155.0</v>
      </c>
      <c r="B2163" s="83" t="s">
        <v>19684</v>
      </c>
      <c r="C2163" s="212" t="s">
        <v>2854</v>
      </c>
      <c r="D2163" s="83"/>
      <c r="E2163" s="141" t="s">
        <v>19685</v>
      </c>
      <c r="F2163" s="83"/>
      <c r="G2163" s="83">
        <v>1000000.0</v>
      </c>
    </row>
    <row r="2164" ht="30.0" customHeight="1">
      <c r="A2164" s="83">
        <v>156.0</v>
      </c>
      <c r="B2164" s="83" t="s">
        <v>19686</v>
      </c>
      <c r="C2164" s="212" t="s">
        <v>2854</v>
      </c>
      <c r="D2164" s="83"/>
      <c r="E2164" s="141" t="s">
        <v>19687</v>
      </c>
      <c r="F2164" s="83"/>
      <c r="G2164" s="83">
        <v>1000000.0</v>
      </c>
    </row>
    <row r="2165">
      <c r="A2165" s="83">
        <v>157.0</v>
      </c>
      <c r="B2165" s="83" t="s">
        <v>19688</v>
      </c>
      <c r="C2165" s="212" t="s">
        <v>2854</v>
      </c>
      <c r="D2165" s="83"/>
      <c r="E2165" s="141" t="s">
        <v>19689</v>
      </c>
      <c r="F2165" s="83"/>
      <c r="G2165" s="83">
        <v>500000.0</v>
      </c>
    </row>
    <row r="2166" ht="30.0" customHeight="1">
      <c r="A2166" s="83">
        <v>158.0</v>
      </c>
      <c r="B2166" s="83" t="s">
        <v>19690</v>
      </c>
      <c r="C2166" s="212" t="s">
        <v>2854</v>
      </c>
      <c r="D2166" s="83"/>
      <c r="E2166" s="141" t="s">
        <v>19691</v>
      </c>
      <c r="F2166" s="83"/>
      <c r="G2166" s="83">
        <v>1000000.0</v>
      </c>
    </row>
    <row r="2167">
      <c r="A2167" s="83">
        <v>159.0</v>
      </c>
      <c r="B2167" s="83" t="s">
        <v>19694</v>
      </c>
      <c r="C2167" s="212" t="s">
        <v>2854</v>
      </c>
      <c r="D2167" s="83"/>
      <c r="E2167" s="141" t="s">
        <v>19695</v>
      </c>
      <c r="F2167" s="83"/>
      <c r="G2167" s="83">
        <v>1000000.0</v>
      </c>
    </row>
    <row r="2168" ht="30.0" customHeight="1">
      <c r="A2168" s="83">
        <v>160.0</v>
      </c>
      <c r="B2168" s="83" t="s">
        <v>19696</v>
      </c>
      <c r="C2168" s="212" t="s">
        <v>13672</v>
      </c>
      <c r="D2168" s="83"/>
      <c r="E2168" s="141" t="s">
        <v>19697</v>
      </c>
      <c r="F2168" s="83"/>
      <c r="G2168" s="83">
        <v>3000000.0</v>
      </c>
    </row>
    <row r="2169" ht="30.0" customHeight="1">
      <c r="A2169" s="83">
        <v>161.0</v>
      </c>
      <c r="B2169" s="83" t="s">
        <v>19698</v>
      </c>
      <c r="C2169" s="212" t="s">
        <v>13672</v>
      </c>
      <c r="D2169" s="83"/>
      <c r="E2169" s="141" t="s">
        <v>19699</v>
      </c>
      <c r="F2169" s="83"/>
      <c r="G2169" s="83">
        <v>3000000.0</v>
      </c>
    </row>
    <row r="2170">
      <c r="A2170" s="83">
        <v>162.0</v>
      </c>
      <c r="B2170" s="83" t="s">
        <v>19700</v>
      </c>
      <c r="C2170" s="212" t="s">
        <v>8796</v>
      </c>
      <c r="D2170" s="83"/>
      <c r="E2170" s="141" t="s">
        <v>19701</v>
      </c>
      <c r="F2170" s="83"/>
      <c r="G2170" s="83">
        <v>1000000.0</v>
      </c>
    </row>
    <row r="2171">
      <c r="A2171" s="83">
        <v>163.0</v>
      </c>
      <c r="B2171" s="83" t="s">
        <v>19702</v>
      </c>
      <c r="C2171" s="212" t="s">
        <v>8796</v>
      </c>
      <c r="D2171" s="83"/>
      <c r="E2171" s="141" t="s">
        <v>19703</v>
      </c>
      <c r="F2171" s="83"/>
      <c r="G2171" s="83">
        <v>1000000.0</v>
      </c>
    </row>
    <row r="2172">
      <c r="A2172" s="83">
        <v>164.0</v>
      </c>
      <c r="B2172" s="83" t="s">
        <v>19704</v>
      </c>
      <c r="C2172" s="212" t="s">
        <v>8796</v>
      </c>
      <c r="D2172" s="83"/>
      <c r="E2172" s="141" t="s">
        <v>19705</v>
      </c>
      <c r="F2172" s="83"/>
      <c r="G2172" s="83">
        <v>2000000.0</v>
      </c>
    </row>
    <row r="2173">
      <c r="A2173" s="83">
        <v>165.0</v>
      </c>
      <c r="B2173" s="83" t="s">
        <v>19706</v>
      </c>
      <c r="C2173" s="212" t="s">
        <v>8796</v>
      </c>
      <c r="D2173" s="83"/>
      <c r="E2173" s="141" t="s">
        <v>19707</v>
      </c>
      <c r="F2173" s="83"/>
      <c r="G2173" s="83">
        <v>1000000.0</v>
      </c>
    </row>
    <row r="2174">
      <c r="A2174" s="83">
        <v>166.0</v>
      </c>
      <c r="B2174" s="83" t="s">
        <v>19708</v>
      </c>
      <c r="C2174" s="212" t="s">
        <v>8796</v>
      </c>
      <c r="D2174" s="83"/>
      <c r="E2174" s="141" t="s">
        <v>19709</v>
      </c>
      <c r="F2174" s="83"/>
      <c r="G2174" s="83">
        <v>1000000.0</v>
      </c>
    </row>
    <row r="2175">
      <c r="A2175" s="83">
        <v>167.0</v>
      </c>
      <c r="B2175" s="83" t="s">
        <v>19710</v>
      </c>
      <c r="C2175" s="212" t="s">
        <v>8796</v>
      </c>
      <c r="D2175" s="83"/>
      <c r="E2175" s="141" t="s">
        <v>19711</v>
      </c>
      <c r="F2175" s="83"/>
      <c r="G2175" s="83">
        <v>1000000.0</v>
      </c>
    </row>
    <row r="2176">
      <c r="A2176" s="83">
        <v>168.0</v>
      </c>
      <c r="B2176" s="83" t="s">
        <v>19713</v>
      </c>
      <c r="C2176" s="212" t="s">
        <v>8796</v>
      </c>
      <c r="D2176" s="83"/>
      <c r="E2176" s="141" t="s">
        <v>19714</v>
      </c>
      <c r="F2176" s="83"/>
      <c r="G2176" s="83">
        <v>2000000.0</v>
      </c>
    </row>
    <row r="2177">
      <c r="A2177" s="83">
        <v>169.0</v>
      </c>
      <c r="B2177" s="83" t="s">
        <v>19715</v>
      </c>
      <c r="C2177" s="212" t="s">
        <v>8796</v>
      </c>
      <c r="D2177" s="83"/>
      <c r="E2177" s="141" t="s">
        <v>19716</v>
      </c>
      <c r="F2177" s="83"/>
      <c r="G2177" s="83">
        <v>2000000.0</v>
      </c>
    </row>
    <row r="2178">
      <c r="A2178" s="83">
        <v>170.0</v>
      </c>
      <c r="B2178" s="83" t="s">
        <v>19717</v>
      </c>
      <c r="C2178" s="212" t="s">
        <v>2857</v>
      </c>
      <c r="D2178" s="83"/>
      <c r="E2178" s="141" t="s">
        <v>19718</v>
      </c>
      <c r="F2178" s="83"/>
      <c r="G2178" s="83">
        <v>1000000.0</v>
      </c>
    </row>
    <row r="2179">
      <c r="A2179" s="83">
        <v>171.0</v>
      </c>
      <c r="B2179" s="83" t="s">
        <v>19719</v>
      </c>
      <c r="C2179" s="212" t="s">
        <v>2857</v>
      </c>
      <c r="D2179" s="83"/>
      <c r="E2179" s="141" t="s">
        <v>19720</v>
      </c>
      <c r="F2179" s="83"/>
      <c r="G2179" s="83">
        <v>1000000.0</v>
      </c>
    </row>
    <row r="2180">
      <c r="A2180" s="83">
        <v>172.0</v>
      </c>
      <c r="B2180" s="83" t="s">
        <v>19721</v>
      </c>
      <c r="C2180" s="212" t="s">
        <v>2857</v>
      </c>
      <c r="D2180" s="83"/>
      <c r="E2180" s="141" t="s">
        <v>19722</v>
      </c>
      <c r="F2180" s="83"/>
      <c r="G2180" s="83">
        <v>1000000.0</v>
      </c>
    </row>
    <row r="2181">
      <c r="A2181" s="83">
        <v>173.0</v>
      </c>
      <c r="B2181" s="83" t="s">
        <v>19724</v>
      </c>
      <c r="C2181" s="212" t="s">
        <v>2857</v>
      </c>
      <c r="D2181" s="83"/>
      <c r="E2181" s="141" t="s">
        <v>19725</v>
      </c>
      <c r="F2181" s="83"/>
      <c r="G2181" s="83">
        <v>1000000.0</v>
      </c>
    </row>
    <row r="2182">
      <c r="A2182" s="83">
        <v>174.0</v>
      </c>
      <c r="B2182" s="83" t="s">
        <v>19726</v>
      </c>
      <c r="C2182" s="212" t="s">
        <v>2857</v>
      </c>
      <c r="D2182" s="83"/>
      <c r="E2182" s="141" t="s">
        <v>19727</v>
      </c>
      <c r="F2182" s="83"/>
      <c r="G2182" s="83">
        <v>1000000.0</v>
      </c>
    </row>
    <row r="2183">
      <c r="A2183" s="83">
        <v>175.0</v>
      </c>
      <c r="B2183" s="83" t="s">
        <v>19728</v>
      </c>
      <c r="C2183" s="212" t="s">
        <v>2864</v>
      </c>
      <c r="D2183" s="83"/>
      <c r="E2183" s="141" t="s">
        <v>19729</v>
      </c>
      <c r="F2183" s="83"/>
      <c r="G2183" s="83">
        <v>2500000.0</v>
      </c>
    </row>
    <row r="2184">
      <c r="A2184" s="83">
        <v>176.0</v>
      </c>
      <c r="B2184" s="83" t="s">
        <v>19730</v>
      </c>
      <c r="C2184" s="212" t="s">
        <v>2867</v>
      </c>
      <c r="D2184" s="83"/>
      <c r="E2184" s="141" t="s">
        <v>19731</v>
      </c>
      <c r="F2184" s="83"/>
      <c r="G2184" s="83">
        <v>2000000.0</v>
      </c>
    </row>
    <row r="2185">
      <c r="A2185" s="83">
        <v>177.0</v>
      </c>
      <c r="B2185" s="83" t="s">
        <v>19732</v>
      </c>
      <c r="C2185" s="212" t="s">
        <v>2867</v>
      </c>
      <c r="D2185" s="83"/>
      <c r="E2185" s="141" t="s">
        <v>19733</v>
      </c>
      <c r="F2185" s="83"/>
      <c r="G2185" s="83">
        <v>2000000.0</v>
      </c>
    </row>
    <row r="2186">
      <c r="A2186" s="83">
        <v>178.0</v>
      </c>
      <c r="B2186" s="83" t="s">
        <v>19734</v>
      </c>
      <c r="C2186" s="212" t="s">
        <v>2867</v>
      </c>
      <c r="D2186" s="83"/>
      <c r="E2186" s="141" t="s">
        <v>19735</v>
      </c>
      <c r="F2186" s="83"/>
      <c r="G2186" s="83">
        <v>2000000.0</v>
      </c>
    </row>
    <row r="2187">
      <c r="A2187" s="83">
        <v>179.0</v>
      </c>
      <c r="B2187" s="83" t="s">
        <v>19738</v>
      </c>
      <c r="C2187" s="212" t="s">
        <v>2867</v>
      </c>
      <c r="D2187" s="83"/>
      <c r="E2187" s="141" t="s">
        <v>19739</v>
      </c>
      <c r="F2187" s="83"/>
      <c r="G2187" s="83">
        <v>2000000.0</v>
      </c>
    </row>
    <row r="2188">
      <c r="A2188" s="83">
        <v>180.0</v>
      </c>
      <c r="B2188" s="83" t="s">
        <v>19740</v>
      </c>
      <c r="C2188" s="212" t="s">
        <v>2867</v>
      </c>
      <c r="D2188" s="83"/>
      <c r="E2188" s="141" t="s">
        <v>19741</v>
      </c>
      <c r="F2188" s="83"/>
      <c r="G2188" s="83">
        <v>2000000.0</v>
      </c>
    </row>
    <row r="2189">
      <c r="A2189" s="83">
        <v>181.0</v>
      </c>
      <c r="B2189" s="83" t="s">
        <v>19742</v>
      </c>
      <c r="C2189" s="212" t="s">
        <v>2870</v>
      </c>
      <c r="D2189" s="83"/>
      <c r="E2189" s="141" t="s">
        <v>19743</v>
      </c>
      <c r="F2189" s="83"/>
      <c r="G2189" s="83">
        <v>500000.0</v>
      </c>
    </row>
    <row r="2190">
      <c r="A2190" s="83">
        <v>182.0</v>
      </c>
      <c r="B2190" s="83" t="s">
        <v>19744</v>
      </c>
      <c r="C2190" s="212" t="s">
        <v>2870</v>
      </c>
      <c r="D2190" s="83"/>
      <c r="E2190" s="141" t="s">
        <v>19745</v>
      </c>
      <c r="F2190" s="83"/>
      <c r="G2190" s="83">
        <v>500000.0</v>
      </c>
    </row>
    <row r="2191">
      <c r="A2191" s="83">
        <v>183.0</v>
      </c>
      <c r="B2191" s="83" t="s">
        <v>19746</v>
      </c>
      <c r="C2191" s="212" t="s">
        <v>2870</v>
      </c>
      <c r="D2191" s="83"/>
      <c r="E2191" s="141" t="s">
        <v>19747</v>
      </c>
      <c r="F2191" s="83"/>
      <c r="G2191" s="83">
        <v>500000.0</v>
      </c>
    </row>
    <row r="2192">
      <c r="A2192" s="83">
        <v>184.0</v>
      </c>
      <c r="B2192" s="83" t="s">
        <v>19748</v>
      </c>
      <c r="C2192" s="212" t="s">
        <v>2870</v>
      </c>
      <c r="D2192" s="83"/>
      <c r="E2192" s="141" t="s">
        <v>19749</v>
      </c>
      <c r="F2192" s="83"/>
      <c r="G2192" s="83">
        <v>500000.0</v>
      </c>
    </row>
    <row r="2193">
      <c r="A2193" s="83">
        <v>185.0</v>
      </c>
      <c r="B2193" s="83" t="s">
        <v>19750</v>
      </c>
      <c r="C2193" s="212" t="s">
        <v>2870</v>
      </c>
      <c r="D2193" s="83"/>
      <c r="E2193" s="141" t="s">
        <v>19752</v>
      </c>
      <c r="F2193" s="83"/>
      <c r="G2193" s="83">
        <v>1000000.0</v>
      </c>
    </row>
    <row r="2194">
      <c r="A2194" s="83">
        <v>186.0</v>
      </c>
      <c r="B2194" s="83" t="s">
        <v>19754</v>
      </c>
      <c r="C2194" s="212" t="s">
        <v>6393</v>
      </c>
      <c r="D2194" s="83"/>
      <c r="E2194" s="141" t="s">
        <v>19755</v>
      </c>
      <c r="F2194" s="83"/>
      <c r="G2194" s="83">
        <v>1000000.0</v>
      </c>
    </row>
    <row r="2195">
      <c r="A2195" s="83">
        <v>187.0</v>
      </c>
      <c r="B2195" s="83" t="s">
        <v>19756</v>
      </c>
      <c r="C2195" s="212" t="s">
        <v>6393</v>
      </c>
      <c r="D2195" s="83"/>
      <c r="E2195" s="141" t="s">
        <v>19757</v>
      </c>
      <c r="F2195" s="83"/>
      <c r="G2195" s="83">
        <v>1000000.0</v>
      </c>
    </row>
    <row r="2196">
      <c r="A2196" s="83">
        <v>188.0</v>
      </c>
      <c r="B2196" s="83" t="s">
        <v>19758</v>
      </c>
      <c r="C2196" s="212" t="s">
        <v>6393</v>
      </c>
      <c r="D2196" s="83"/>
      <c r="E2196" s="141" t="s">
        <v>19759</v>
      </c>
      <c r="F2196" s="83"/>
      <c r="G2196" s="83">
        <v>1000000.0</v>
      </c>
    </row>
    <row r="2197">
      <c r="A2197" s="83">
        <v>189.0</v>
      </c>
      <c r="B2197" s="83" t="s">
        <v>19760</v>
      </c>
      <c r="C2197" s="212" t="s">
        <v>6393</v>
      </c>
      <c r="D2197" s="83"/>
      <c r="E2197" s="141" t="s">
        <v>19761</v>
      </c>
      <c r="F2197" s="83"/>
      <c r="G2197" s="83">
        <v>1000000.0</v>
      </c>
    </row>
    <row r="2198">
      <c r="A2198" s="83">
        <v>190.0</v>
      </c>
      <c r="B2198" s="83" t="s">
        <v>19762</v>
      </c>
      <c r="C2198" s="212" t="s">
        <v>9021</v>
      </c>
      <c r="D2198" s="83"/>
      <c r="E2198" s="141" t="s">
        <v>19763</v>
      </c>
      <c r="F2198" s="83"/>
      <c r="G2198" s="83">
        <v>1000000.0</v>
      </c>
    </row>
    <row r="2199">
      <c r="A2199" s="83">
        <v>191.0</v>
      </c>
      <c r="B2199" s="83" t="s">
        <v>19765</v>
      </c>
      <c r="C2199" s="212" t="s">
        <v>9021</v>
      </c>
      <c r="D2199" s="83"/>
      <c r="E2199" s="141" t="s">
        <v>19767</v>
      </c>
      <c r="F2199" s="83"/>
      <c r="G2199" s="83">
        <v>1000000.0</v>
      </c>
    </row>
    <row r="2200">
      <c r="A2200" s="83">
        <v>192.0</v>
      </c>
      <c r="B2200" s="83" t="s">
        <v>19768</v>
      </c>
      <c r="C2200" s="212" t="s">
        <v>9021</v>
      </c>
      <c r="D2200" s="83"/>
      <c r="E2200" s="141" t="s">
        <v>19769</v>
      </c>
      <c r="F2200" s="83"/>
      <c r="G2200" s="83">
        <v>1000000.0</v>
      </c>
    </row>
    <row r="2201">
      <c r="A2201" s="83">
        <v>193.0</v>
      </c>
      <c r="B2201" s="83" t="s">
        <v>19770</v>
      </c>
      <c r="C2201" s="212" t="s">
        <v>9021</v>
      </c>
      <c r="D2201" s="83"/>
      <c r="E2201" s="141" t="s">
        <v>19771</v>
      </c>
      <c r="F2201" s="83"/>
      <c r="G2201" s="83">
        <v>1000000.0</v>
      </c>
    </row>
    <row r="2202" ht="30.0" customHeight="1">
      <c r="A2202" s="83">
        <v>194.0</v>
      </c>
      <c r="B2202" s="83" t="s">
        <v>19772</v>
      </c>
      <c r="C2202" s="212" t="s">
        <v>9021</v>
      </c>
      <c r="D2202" s="83"/>
      <c r="E2202" s="141" t="s">
        <v>19773</v>
      </c>
      <c r="F2202" s="83"/>
      <c r="G2202" s="83">
        <v>1000000.0</v>
      </c>
    </row>
    <row r="2203" ht="30.75" customHeight="1">
      <c r="A2203" s="154">
        <v>195.0</v>
      </c>
      <c r="B2203" s="154" t="s">
        <v>19774</v>
      </c>
      <c r="C2203" s="247" t="s">
        <v>9021</v>
      </c>
      <c r="D2203" s="154"/>
      <c r="E2203" s="155" t="s">
        <v>19775</v>
      </c>
      <c r="F2203" s="154"/>
      <c r="G2203" s="154">
        <v>1000000.0</v>
      </c>
    </row>
    <row r="2204" ht="15.75" customHeight="1">
      <c r="A2204" s="83">
        <v>196.0</v>
      </c>
      <c r="B2204" s="83" t="s">
        <v>19776</v>
      </c>
      <c r="C2204" s="212" t="s">
        <v>2883</v>
      </c>
      <c r="D2204" s="83"/>
      <c r="E2204" s="141" t="s">
        <v>19777</v>
      </c>
      <c r="F2204" s="83"/>
      <c r="G2204" s="83">
        <v>1000000.0</v>
      </c>
    </row>
    <row r="2205">
      <c r="A2205" s="83">
        <v>197.0</v>
      </c>
      <c r="B2205" s="83" t="s">
        <v>19778</v>
      </c>
      <c r="C2205" s="212" t="s">
        <v>2883</v>
      </c>
      <c r="D2205" s="83"/>
      <c r="E2205" s="141" t="s">
        <v>19781</v>
      </c>
      <c r="F2205" s="83"/>
      <c r="G2205" s="83">
        <v>1000000.0</v>
      </c>
    </row>
    <row r="2206" ht="30.0" customHeight="1">
      <c r="A2206" s="83">
        <v>198.0</v>
      </c>
      <c r="B2206" s="83" t="s">
        <v>19783</v>
      </c>
      <c r="C2206" s="212" t="s">
        <v>2883</v>
      </c>
      <c r="D2206" s="83"/>
      <c r="E2206" s="141" t="s">
        <v>19784</v>
      </c>
      <c r="F2206" s="83"/>
      <c r="G2206" s="83">
        <v>500000.0</v>
      </c>
    </row>
    <row r="2207">
      <c r="A2207" s="83">
        <v>199.0</v>
      </c>
      <c r="B2207" s="83" t="s">
        <v>19785</v>
      </c>
      <c r="C2207" s="212" t="s">
        <v>2883</v>
      </c>
      <c r="D2207" s="83"/>
      <c r="E2207" s="141" t="s">
        <v>19786</v>
      </c>
      <c r="F2207" s="83"/>
      <c r="G2207" s="83">
        <v>1000000.0</v>
      </c>
    </row>
    <row r="2208">
      <c r="A2208" s="83">
        <v>200.0</v>
      </c>
      <c r="B2208" s="83" t="s">
        <v>19787</v>
      </c>
      <c r="C2208" s="212" t="s">
        <v>2883</v>
      </c>
      <c r="D2208" s="83"/>
      <c r="E2208" s="141" t="s">
        <v>19788</v>
      </c>
      <c r="F2208" s="83"/>
      <c r="G2208" s="83">
        <v>1000000.0</v>
      </c>
    </row>
    <row r="2209">
      <c r="A2209" s="83">
        <v>201.0</v>
      </c>
      <c r="B2209" s="83" t="s">
        <v>19789</v>
      </c>
      <c r="C2209" s="212" t="s">
        <v>2883</v>
      </c>
      <c r="D2209" s="83"/>
      <c r="E2209" s="141" t="s">
        <v>19790</v>
      </c>
      <c r="F2209" s="83"/>
      <c r="G2209" s="83">
        <v>1000000.0</v>
      </c>
    </row>
    <row r="2210" ht="30.0" customHeight="1">
      <c r="A2210" s="83">
        <v>202.0</v>
      </c>
      <c r="B2210" s="83" t="s">
        <v>19791</v>
      </c>
      <c r="C2210" s="212" t="s">
        <v>9129</v>
      </c>
      <c r="D2210" s="83"/>
      <c r="E2210" s="141" t="s">
        <v>19792</v>
      </c>
      <c r="F2210" s="83"/>
      <c r="G2210" s="83">
        <v>1000000.0</v>
      </c>
    </row>
    <row r="2211">
      <c r="A2211" s="83">
        <v>203.0</v>
      </c>
      <c r="B2211" s="83" t="s">
        <v>19793</v>
      </c>
      <c r="C2211" s="212" t="s">
        <v>9129</v>
      </c>
      <c r="D2211" s="83"/>
      <c r="E2211" s="141" t="s">
        <v>19794</v>
      </c>
      <c r="F2211" s="83"/>
      <c r="G2211" s="83">
        <v>1000000.0</v>
      </c>
    </row>
    <row r="2212">
      <c r="A2212" s="83">
        <v>204.0</v>
      </c>
      <c r="B2212" s="83" t="s">
        <v>19796</v>
      </c>
      <c r="C2212" s="212" t="s">
        <v>9129</v>
      </c>
      <c r="D2212" s="83"/>
      <c r="E2212" s="141" t="s">
        <v>19797</v>
      </c>
      <c r="F2212" s="83"/>
      <c r="G2212" s="83">
        <v>1000000.0</v>
      </c>
    </row>
    <row r="2213">
      <c r="A2213" s="83">
        <v>205.0</v>
      </c>
      <c r="B2213" s="83" t="s">
        <v>19798</v>
      </c>
      <c r="C2213" s="212" t="s">
        <v>9129</v>
      </c>
      <c r="D2213" s="83"/>
      <c r="E2213" s="141" t="s">
        <v>19799</v>
      </c>
      <c r="F2213" s="83"/>
      <c r="G2213" s="83">
        <v>1000000.0</v>
      </c>
    </row>
    <row r="2214">
      <c r="A2214" s="83">
        <v>206.0</v>
      </c>
      <c r="B2214" s="83" t="s">
        <v>19800</v>
      </c>
      <c r="C2214" s="212" t="s">
        <v>9129</v>
      </c>
      <c r="D2214" s="83"/>
      <c r="E2214" s="141" t="s">
        <v>19801</v>
      </c>
      <c r="F2214" s="83"/>
      <c r="G2214" s="83">
        <v>1000000.0</v>
      </c>
    </row>
    <row r="2215" ht="30.0" customHeight="1">
      <c r="A2215" s="83">
        <v>207.0</v>
      </c>
      <c r="B2215" s="83" t="s">
        <v>19802</v>
      </c>
      <c r="C2215" s="212" t="s">
        <v>9129</v>
      </c>
      <c r="D2215" s="83"/>
      <c r="E2215" s="141" t="s">
        <v>19803</v>
      </c>
      <c r="F2215" s="83"/>
      <c r="G2215" s="83">
        <v>1000000.0</v>
      </c>
    </row>
    <row r="2216">
      <c r="A2216" s="83">
        <v>208.0</v>
      </c>
      <c r="B2216" s="83" t="s">
        <v>19804</v>
      </c>
      <c r="C2216" s="212" t="s">
        <v>2893</v>
      </c>
      <c r="D2216" s="83"/>
      <c r="E2216" s="141" t="s">
        <v>19805</v>
      </c>
      <c r="F2216" s="83"/>
      <c r="G2216" s="83">
        <v>1000000.0</v>
      </c>
    </row>
    <row r="2217">
      <c r="A2217" s="83">
        <v>209.0</v>
      </c>
      <c r="B2217" s="83" t="s">
        <v>19806</v>
      </c>
      <c r="C2217" s="212" t="s">
        <v>2896</v>
      </c>
      <c r="D2217" s="83"/>
      <c r="E2217" s="141" t="s">
        <v>19808</v>
      </c>
      <c r="F2217" s="83"/>
      <c r="G2217" s="83">
        <v>1000000.0</v>
      </c>
    </row>
    <row r="2218" ht="30.0" customHeight="1">
      <c r="A2218" s="83">
        <v>210.0</v>
      </c>
      <c r="B2218" s="83" t="s">
        <v>19809</v>
      </c>
      <c r="C2218" s="212" t="s">
        <v>2896</v>
      </c>
      <c r="D2218" s="83"/>
      <c r="E2218" s="141" t="s">
        <v>19811</v>
      </c>
      <c r="F2218" s="83"/>
      <c r="G2218" s="83">
        <v>1000000.0</v>
      </c>
    </row>
    <row r="2219">
      <c r="A2219" s="83">
        <v>211.0</v>
      </c>
      <c r="B2219" s="83" t="s">
        <v>19812</v>
      </c>
      <c r="C2219" s="212" t="s">
        <v>2896</v>
      </c>
      <c r="D2219" s="83"/>
      <c r="E2219" s="141" t="s">
        <v>19813</v>
      </c>
      <c r="F2219" s="83"/>
      <c r="G2219" s="83">
        <v>1000000.0</v>
      </c>
    </row>
    <row r="2220">
      <c r="A2220" s="83">
        <v>212.0</v>
      </c>
      <c r="B2220" s="83" t="s">
        <v>19814</v>
      </c>
      <c r="C2220" s="212" t="s">
        <v>2896</v>
      </c>
      <c r="D2220" s="83"/>
      <c r="E2220" s="141" t="s">
        <v>19815</v>
      </c>
      <c r="F2220" s="83"/>
      <c r="G2220" s="83">
        <v>1000000.0</v>
      </c>
    </row>
    <row r="2221" ht="30.0" customHeight="1">
      <c r="A2221" s="83">
        <v>213.0</v>
      </c>
      <c r="B2221" s="83" t="s">
        <v>19816</v>
      </c>
      <c r="C2221" s="212" t="s">
        <v>2896</v>
      </c>
      <c r="D2221" s="83"/>
      <c r="E2221" s="141" t="s">
        <v>19817</v>
      </c>
      <c r="F2221" s="83"/>
      <c r="G2221" s="83">
        <v>2500000.0</v>
      </c>
    </row>
    <row r="2222" ht="30.0" customHeight="1">
      <c r="A2222" s="83">
        <v>214.0</v>
      </c>
      <c r="B2222" s="83" t="s">
        <v>19818</v>
      </c>
      <c r="C2222" s="212" t="s">
        <v>2896</v>
      </c>
      <c r="D2222" s="83"/>
      <c r="E2222" s="141" t="s">
        <v>19819</v>
      </c>
      <c r="F2222" s="83"/>
      <c r="G2222" s="83">
        <v>2000000.0</v>
      </c>
    </row>
    <row r="2223" ht="30.0" customHeight="1">
      <c r="A2223" s="83">
        <v>215.0</v>
      </c>
      <c r="B2223" s="83" t="s">
        <v>19820</v>
      </c>
      <c r="C2223" s="212" t="s">
        <v>2896</v>
      </c>
      <c r="D2223" s="83"/>
      <c r="E2223" s="141" t="s">
        <v>19821</v>
      </c>
      <c r="F2223" s="83"/>
      <c r="G2223" s="83">
        <v>2000000.0</v>
      </c>
    </row>
    <row r="2224" ht="30.0" customHeight="1">
      <c r="A2224" s="83">
        <v>216.0</v>
      </c>
      <c r="B2224" s="83" t="s">
        <v>19822</v>
      </c>
      <c r="C2224" s="212" t="s">
        <v>2896</v>
      </c>
      <c r="D2224" s="83"/>
      <c r="E2224" s="141" t="s">
        <v>19823</v>
      </c>
      <c r="F2224" s="83"/>
      <c r="G2224" s="83">
        <v>2000000.0</v>
      </c>
    </row>
    <row r="2225">
      <c r="A2225" s="83">
        <v>217.0</v>
      </c>
      <c r="B2225" s="83" t="s">
        <v>19825</v>
      </c>
      <c r="C2225" s="212" t="s">
        <v>2909</v>
      </c>
      <c r="D2225" s="83"/>
      <c r="E2225" s="141" t="s">
        <v>19826</v>
      </c>
      <c r="F2225" s="83"/>
      <c r="G2225" s="83">
        <v>2500000.0</v>
      </c>
    </row>
    <row r="2226">
      <c r="A2226" s="83">
        <v>218.0</v>
      </c>
      <c r="B2226" s="83" t="s">
        <v>19827</v>
      </c>
      <c r="C2226" s="212" t="s">
        <v>2909</v>
      </c>
      <c r="D2226" s="83"/>
      <c r="E2226" s="141" t="s">
        <v>19829</v>
      </c>
      <c r="F2226" s="83"/>
      <c r="G2226" s="83">
        <v>2000000.0</v>
      </c>
    </row>
    <row r="2227">
      <c r="A2227" s="83">
        <v>219.0</v>
      </c>
      <c r="B2227" s="83" t="s">
        <v>19830</v>
      </c>
      <c r="C2227" s="212" t="s">
        <v>2919</v>
      </c>
      <c r="D2227" s="83"/>
      <c r="E2227" s="141" t="s">
        <v>19831</v>
      </c>
      <c r="F2227" s="83"/>
      <c r="G2227" s="83">
        <v>1000000.0</v>
      </c>
    </row>
    <row r="2228">
      <c r="A2228" s="83">
        <v>220.0</v>
      </c>
      <c r="B2228" s="83" t="s">
        <v>19832</v>
      </c>
      <c r="C2228" s="212" t="s">
        <v>2919</v>
      </c>
      <c r="D2228" s="83"/>
      <c r="E2228" s="141" t="s">
        <v>19833</v>
      </c>
      <c r="F2228" s="83"/>
      <c r="G2228" s="83">
        <v>1000000.0</v>
      </c>
    </row>
    <row r="2229">
      <c r="A2229" s="83">
        <v>221.0</v>
      </c>
      <c r="B2229" s="83" t="s">
        <v>19834</v>
      </c>
      <c r="C2229" s="212" t="s">
        <v>2919</v>
      </c>
      <c r="D2229" s="83"/>
      <c r="E2229" s="141" t="s">
        <v>19835</v>
      </c>
      <c r="F2229" s="83"/>
      <c r="G2229" s="83">
        <v>1000000.0</v>
      </c>
    </row>
    <row r="2230">
      <c r="A2230" s="83">
        <v>222.0</v>
      </c>
      <c r="B2230" s="83" t="s">
        <v>19837</v>
      </c>
      <c r="C2230" s="212" t="s">
        <v>2919</v>
      </c>
      <c r="D2230" s="83"/>
      <c r="E2230" s="141" t="s">
        <v>19838</v>
      </c>
      <c r="F2230" s="83"/>
      <c r="G2230" s="83">
        <v>1000000.0</v>
      </c>
    </row>
    <row r="2231">
      <c r="A2231" s="83">
        <v>223.0</v>
      </c>
      <c r="B2231" s="83" t="s">
        <v>19839</v>
      </c>
      <c r="C2231" s="212" t="s">
        <v>2919</v>
      </c>
      <c r="D2231" s="83"/>
      <c r="E2231" s="141" t="s">
        <v>19840</v>
      </c>
      <c r="F2231" s="83"/>
      <c r="G2231" s="83">
        <v>1000000.0</v>
      </c>
    </row>
    <row r="2232">
      <c r="A2232" s="83">
        <v>224.0</v>
      </c>
      <c r="B2232" s="83" t="s">
        <v>19841</v>
      </c>
      <c r="C2232" s="212" t="s">
        <v>2919</v>
      </c>
      <c r="D2232" s="83"/>
      <c r="E2232" s="141" t="s">
        <v>19842</v>
      </c>
      <c r="F2232" s="83"/>
      <c r="G2232" s="83">
        <v>1000000.0</v>
      </c>
    </row>
    <row r="2233">
      <c r="A2233" s="83">
        <v>225.0</v>
      </c>
      <c r="B2233" s="83" t="s">
        <v>19843</v>
      </c>
      <c r="C2233" s="212" t="s">
        <v>2919</v>
      </c>
      <c r="D2233" s="83"/>
      <c r="E2233" s="141" t="s">
        <v>19844</v>
      </c>
      <c r="F2233" s="83"/>
      <c r="G2233" s="83">
        <v>1000000.0</v>
      </c>
    </row>
    <row r="2234">
      <c r="A2234" s="83">
        <v>226.0</v>
      </c>
      <c r="B2234" s="83" t="s">
        <v>19845</v>
      </c>
      <c r="C2234" s="212" t="s">
        <v>2919</v>
      </c>
      <c r="D2234" s="83"/>
      <c r="E2234" s="141" t="s">
        <v>19846</v>
      </c>
      <c r="F2234" s="83"/>
      <c r="G2234" s="83">
        <v>1000000.0</v>
      </c>
    </row>
    <row r="2235">
      <c r="A2235" s="83">
        <v>227.0</v>
      </c>
      <c r="B2235" s="83" t="s">
        <v>19847</v>
      </c>
      <c r="C2235" s="212" t="s">
        <v>2919</v>
      </c>
      <c r="D2235" s="83"/>
      <c r="E2235" s="141" t="s">
        <v>19848</v>
      </c>
      <c r="F2235" s="83"/>
      <c r="G2235" s="83">
        <v>1000000.0</v>
      </c>
    </row>
    <row r="2236">
      <c r="A2236" s="83">
        <v>228.0</v>
      </c>
      <c r="B2236" s="83" t="s">
        <v>19850</v>
      </c>
      <c r="C2236" s="212" t="s">
        <v>2919</v>
      </c>
      <c r="D2236" s="83"/>
      <c r="E2236" s="141" t="s">
        <v>19851</v>
      </c>
      <c r="F2236" s="83"/>
      <c r="G2236" s="83">
        <v>1000000.0</v>
      </c>
    </row>
    <row r="2237" ht="45.0" customHeight="1">
      <c r="A2237" s="83">
        <v>229.0</v>
      </c>
      <c r="B2237" s="83" t="s">
        <v>19852</v>
      </c>
      <c r="C2237" s="212" t="s">
        <v>3554</v>
      </c>
      <c r="D2237" s="83"/>
      <c r="E2237" s="141" t="s">
        <v>19853</v>
      </c>
      <c r="F2237" s="83"/>
      <c r="G2237" s="83">
        <v>5000000.0</v>
      </c>
    </row>
    <row r="2238" ht="45.0" customHeight="1">
      <c r="A2238" s="83">
        <v>230.0</v>
      </c>
      <c r="B2238" s="83" t="s">
        <v>19854</v>
      </c>
      <c r="C2238" s="212" t="s">
        <v>3554</v>
      </c>
      <c r="D2238" s="83"/>
      <c r="E2238" s="141" t="s">
        <v>19855</v>
      </c>
      <c r="F2238" s="83"/>
      <c r="G2238" s="83">
        <v>3000000.0</v>
      </c>
    </row>
    <row r="2239">
      <c r="A2239" s="83">
        <v>231.0</v>
      </c>
      <c r="B2239" s="83" t="s">
        <v>19856</v>
      </c>
      <c r="C2239" s="212" t="s">
        <v>2930</v>
      </c>
      <c r="D2239" s="83"/>
      <c r="E2239" s="141" t="s">
        <v>19857</v>
      </c>
      <c r="F2239" s="83"/>
      <c r="G2239" s="83">
        <v>500000.0</v>
      </c>
    </row>
    <row r="2240" ht="30.0" customHeight="1">
      <c r="A2240" s="83">
        <v>232.0</v>
      </c>
      <c r="B2240" s="83" t="s">
        <v>19858</v>
      </c>
      <c r="C2240" s="212" t="s">
        <v>2930</v>
      </c>
      <c r="D2240" s="83"/>
      <c r="E2240" s="141" t="s">
        <v>19859</v>
      </c>
      <c r="F2240" s="83"/>
      <c r="G2240" s="83">
        <v>1000000.0</v>
      </c>
    </row>
    <row r="2241">
      <c r="A2241" s="83">
        <v>233.0</v>
      </c>
      <c r="B2241" s="83" t="s">
        <v>19861</v>
      </c>
      <c r="C2241" s="212" t="s">
        <v>2930</v>
      </c>
      <c r="D2241" s="83"/>
      <c r="E2241" s="141" t="s">
        <v>19862</v>
      </c>
      <c r="F2241" s="83"/>
      <c r="G2241" s="83">
        <v>500000.0</v>
      </c>
    </row>
    <row r="2242" ht="30.0" customHeight="1">
      <c r="A2242" s="83">
        <v>234.0</v>
      </c>
      <c r="B2242" s="83" t="s">
        <v>19863</v>
      </c>
      <c r="C2242" s="212" t="s">
        <v>2930</v>
      </c>
      <c r="D2242" s="83"/>
      <c r="E2242" s="141" t="s">
        <v>19864</v>
      </c>
      <c r="F2242" s="83"/>
      <c r="G2242" s="83">
        <v>2000000.0</v>
      </c>
    </row>
    <row r="2243">
      <c r="A2243" s="83">
        <v>235.0</v>
      </c>
      <c r="B2243" s="83" t="s">
        <v>19865</v>
      </c>
      <c r="C2243" s="212" t="s">
        <v>2930</v>
      </c>
      <c r="D2243" s="83"/>
      <c r="E2243" s="141" t="s">
        <v>19866</v>
      </c>
      <c r="F2243" s="83"/>
      <c r="G2243" s="83">
        <v>1000000.0</v>
      </c>
    </row>
    <row r="2244">
      <c r="A2244" s="83">
        <v>236.0</v>
      </c>
      <c r="B2244" s="83" t="s">
        <v>19867</v>
      </c>
      <c r="C2244" s="212" t="s">
        <v>2933</v>
      </c>
      <c r="D2244" s="83"/>
      <c r="E2244" s="141" t="s">
        <v>19868</v>
      </c>
      <c r="F2244" s="83"/>
      <c r="G2244" s="83">
        <v>1000000.0</v>
      </c>
    </row>
    <row r="2245">
      <c r="A2245" s="83">
        <v>237.0</v>
      </c>
      <c r="B2245" s="83" t="s">
        <v>19869</v>
      </c>
      <c r="C2245" s="212" t="s">
        <v>2933</v>
      </c>
      <c r="D2245" s="83"/>
      <c r="E2245" s="141" t="s">
        <v>19870</v>
      </c>
      <c r="F2245" s="83"/>
      <c r="G2245" s="83">
        <v>1000000.0</v>
      </c>
    </row>
    <row r="2246">
      <c r="A2246" s="83">
        <v>238.0</v>
      </c>
      <c r="B2246" s="83" t="s">
        <v>19871</v>
      </c>
      <c r="C2246" s="212" t="s">
        <v>2933</v>
      </c>
      <c r="D2246" s="83"/>
      <c r="E2246" s="141" t="s">
        <v>19872</v>
      </c>
      <c r="F2246" s="83"/>
      <c r="G2246" s="83">
        <v>1000000.0</v>
      </c>
    </row>
    <row r="2247">
      <c r="A2247" s="83">
        <v>239.0</v>
      </c>
      <c r="B2247" s="83" t="s">
        <v>19873</v>
      </c>
      <c r="C2247" s="212" t="s">
        <v>2933</v>
      </c>
      <c r="D2247" s="83"/>
      <c r="E2247" s="141" t="s">
        <v>19874</v>
      </c>
      <c r="F2247" s="83"/>
      <c r="G2247" s="83">
        <v>1000000.0</v>
      </c>
    </row>
    <row r="2248">
      <c r="A2248" s="83">
        <v>240.0</v>
      </c>
      <c r="B2248" s="83" t="s">
        <v>19875</v>
      </c>
      <c r="C2248" s="212" t="s">
        <v>2933</v>
      </c>
      <c r="D2248" s="83"/>
      <c r="E2248" s="141" t="s">
        <v>19876</v>
      </c>
      <c r="F2248" s="83"/>
      <c r="G2248" s="83">
        <v>1000000.0</v>
      </c>
    </row>
    <row r="2249">
      <c r="A2249" s="83">
        <v>241.0</v>
      </c>
      <c r="B2249" s="83" t="s">
        <v>19877</v>
      </c>
      <c r="C2249" s="212" t="s">
        <v>2933</v>
      </c>
      <c r="D2249" s="83"/>
      <c r="E2249" s="141" t="s">
        <v>19878</v>
      </c>
      <c r="F2249" s="83"/>
      <c r="G2249" s="83">
        <v>1000000.0</v>
      </c>
    </row>
    <row r="2250">
      <c r="A2250" s="83">
        <v>242.0</v>
      </c>
      <c r="B2250" s="83" t="s">
        <v>19879</v>
      </c>
      <c r="C2250" s="212" t="s">
        <v>2933</v>
      </c>
      <c r="D2250" s="83"/>
      <c r="E2250" s="141" t="s">
        <v>19880</v>
      </c>
      <c r="F2250" s="83"/>
      <c r="G2250" s="83">
        <v>1000000.0</v>
      </c>
    </row>
    <row r="2251">
      <c r="A2251" s="83">
        <v>243.0</v>
      </c>
      <c r="B2251" s="83" t="s">
        <v>19881</v>
      </c>
      <c r="C2251" s="212" t="s">
        <v>2933</v>
      </c>
      <c r="D2251" s="83"/>
      <c r="E2251" s="141" t="s">
        <v>19883</v>
      </c>
      <c r="F2251" s="83"/>
      <c r="G2251" s="83">
        <v>1000000.0</v>
      </c>
    </row>
    <row r="2252">
      <c r="A2252" s="83">
        <v>244.0</v>
      </c>
      <c r="B2252" s="83" t="s">
        <v>19884</v>
      </c>
      <c r="C2252" s="212" t="s">
        <v>2933</v>
      </c>
      <c r="D2252" s="83"/>
      <c r="E2252" s="141" t="s">
        <v>19885</v>
      </c>
      <c r="F2252" s="83"/>
      <c r="G2252" s="83">
        <v>1000000.0</v>
      </c>
    </row>
    <row r="2253">
      <c r="A2253" s="83">
        <v>245.0</v>
      </c>
      <c r="B2253" s="83" t="s">
        <v>19886</v>
      </c>
      <c r="C2253" s="212" t="s">
        <v>2933</v>
      </c>
      <c r="D2253" s="83"/>
      <c r="E2253" s="141" t="s">
        <v>19887</v>
      </c>
      <c r="F2253" s="83"/>
      <c r="G2253" s="83">
        <v>1000000.0</v>
      </c>
    </row>
    <row r="2254" ht="15.75" customHeight="1">
      <c r="A2254" s="154">
        <v>246.0</v>
      </c>
      <c r="B2254" s="154" t="s">
        <v>19888</v>
      </c>
      <c r="C2254" s="247" t="s">
        <v>14006</v>
      </c>
      <c r="D2254" s="154"/>
      <c r="E2254" s="155" t="s">
        <v>19889</v>
      </c>
      <c r="F2254" s="154"/>
      <c r="G2254" s="154">
        <v>1000000.0</v>
      </c>
    </row>
    <row r="2255" ht="30.75" customHeight="1">
      <c r="A2255" s="83">
        <v>247.0</v>
      </c>
      <c r="B2255" s="83" t="s">
        <v>19890</v>
      </c>
      <c r="C2255" s="212" t="s">
        <v>2945</v>
      </c>
      <c r="D2255" s="83"/>
      <c r="E2255" s="141" t="s">
        <v>19891</v>
      </c>
      <c r="F2255" s="83"/>
      <c r="G2255" s="83">
        <v>1.0E7</v>
      </c>
    </row>
    <row r="2256" ht="30.0" customHeight="1">
      <c r="A2256" s="83">
        <v>248.0</v>
      </c>
      <c r="B2256" s="83" t="s">
        <v>19892</v>
      </c>
      <c r="C2256" s="212" t="s">
        <v>3558</v>
      </c>
      <c r="D2256" s="83"/>
      <c r="E2256" s="141" t="s">
        <v>19893</v>
      </c>
      <c r="F2256" s="83"/>
      <c r="G2256" s="83">
        <v>1000000.0</v>
      </c>
    </row>
    <row r="2257" ht="30.0" customHeight="1">
      <c r="A2257" s="83">
        <v>249.0</v>
      </c>
      <c r="B2257" s="83" t="s">
        <v>19894</v>
      </c>
      <c r="C2257" s="212" t="s">
        <v>2949</v>
      </c>
      <c r="D2257" s="83"/>
      <c r="E2257" s="141" t="s">
        <v>19895</v>
      </c>
      <c r="F2257" s="83"/>
      <c r="G2257" s="83">
        <v>1500000.0</v>
      </c>
    </row>
    <row r="2258">
      <c r="A2258" s="83">
        <v>250.0</v>
      </c>
      <c r="B2258" s="83" t="s">
        <v>19897</v>
      </c>
      <c r="C2258" s="212" t="s">
        <v>2955</v>
      </c>
      <c r="D2258" s="83"/>
      <c r="E2258" s="141" t="s">
        <v>19898</v>
      </c>
      <c r="F2258" s="83"/>
      <c r="G2258" s="83">
        <v>1000000.0</v>
      </c>
    </row>
    <row r="2259">
      <c r="A2259" s="83">
        <v>251.0</v>
      </c>
      <c r="B2259" s="83" t="s">
        <v>19899</v>
      </c>
      <c r="C2259" s="212" t="s">
        <v>2955</v>
      </c>
      <c r="D2259" s="83"/>
      <c r="E2259" s="141" t="s">
        <v>19900</v>
      </c>
      <c r="F2259" s="83"/>
      <c r="G2259" s="83">
        <v>1000000.0</v>
      </c>
    </row>
    <row r="2260">
      <c r="A2260" s="83">
        <v>252.0</v>
      </c>
      <c r="B2260" s="83" t="s">
        <v>19901</v>
      </c>
      <c r="C2260" s="212" t="s">
        <v>2955</v>
      </c>
      <c r="D2260" s="83"/>
      <c r="E2260" s="141" t="s">
        <v>19902</v>
      </c>
      <c r="F2260" s="83"/>
      <c r="G2260" s="83">
        <v>1000000.0</v>
      </c>
    </row>
    <row r="2261">
      <c r="A2261" s="83">
        <v>253.0</v>
      </c>
      <c r="B2261" s="83" t="s">
        <v>19904</v>
      </c>
      <c r="C2261" s="212" t="s">
        <v>2955</v>
      </c>
      <c r="D2261" s="83"/>
      <c r="E2261" s="141" t="s">
        <v>19905</v>
      </c>
      <c r="F2261" s="83"/>
      <c r="G2261" s="83">
        <v>1000000.0</v>
      </c>
    </row>
    <row r="2262">
      <c r="A2262" s="83">
        <v>254.0</v>
      </c>
      <c r="B2262" s="83" t="s">
        <v>19908</v>
      </c>
      <c r="C2262" s="212" t="s">
        <v>2955</v>
      </c>
      <c r="D2262" s="83"/>
      <c r="E2262" s="141" t="s">
        <v>19909</v>
      </c>
      <c r="F2262" s="83"/>
      <c r="G2262" s="83">
        <v>1500000.0</v>
      </c>
    </row>
    <row r="2263" ht="30.0" customHeight="1">
      <c r="A2263" s="83">
        <v>255.0</v>
      </c>
      <c r="B2263" s="83" t="s">
        <v>19910</v>
      </c>
      <c r="C2263" s="212" t="s">
        <v>2955</v>
      </c>
      <c r="D2263" s="83"/>
      <c r="E2263" s="141" t="s">
        <v>19911</v>
      </c>
      <c r="F2263" s="83"/>
      <c r="G2263" s="83">
        <v>1000000.0</v>
      </c>
    </row>
    <row r="2264">
      <c r="A2264" s="83">
        <v>256.0</v>
      </c>
      <c r="B2264" s="83" t="s">
        <v>19912</v>
      </c>
      <c r="C2264" s="212" t="s">
        <v>3576</v>
      </c>
      <c r="D2264" s="83"/>
      <c r="E2264" s="141" t="s">
        <v>19913</v>
      </c>
      <c r="F2264" s="83"/>
      <c r="G2264" s="83">
        <v>2000000.0</v>
      </c>
    </row>
    <row r="2265">
      <c r="A2265" s="83">
        <v>257.0</v>
      </c>
      <c r="B2265" s="83" t="s">
        <v>19914</v>
      </c>
      <c r="C2265" s="212" t="s">
        <v>3576</v>
      </c>
      <c r="D2265" s="83"/>
      <c r="E2265" s="141" t="s">
        <v>19915</v>
      </c>
      <c r="F2265" s="83"/>
      <c r="G2265" s="83">
        <v>2000000.0</v>
      </c>
    </row>
    <row r="2266">
      <c r="A2266" s="83">
        <v>258.0</v>
      </c>
      <c r="B2266" s="83" t="s">
        <v>19916</v>
      </c>
      <c r="C2266" s="212" t="s">
        <v>2985</v>
      </c>
      <c r="D2266" s="83"/>
      <c r="E2266" s="141" t="s">
        <v>19917</v>
      </c>
      <c r="F2266" s="83"/>
      <c r="G2266" s="83">
        <v>1000000.0</v>
      </c>
    </row>
    <row r="2267">
      <c r="A2267" s="83">
        <v>259.0</v>
      </c>
      <c r="B2267" s="83" t="s">
        <v>19918</v>
      </c>
      <c r="C2267" s="212" t="s">
        <v>2985</v>
      </c>
      <c r="D2267" s="83"/>
      <c r="E2267" s="141" t="s">
        <v>19919</v>
      </c>
      <c r="F2267" s="83"/>
      <c r="G2267" s="83">
        <v>1000000.0</v>
      </c>
    </row>
    <row r="2268">
      <c r="A2268" s="83">
        <v>260.0</v>
      </c>
      <c r="B2268" s="83" t="s">
        <v>19922</v>
      </c>
      <c r="C2268" s="212" t="s">
        <v>2985</v>
      </c>
      <c r="D2268" s="83"/>
      <c r="E2268" s="141" t="s">
        <v>19923</v>
      </c>
      <c r="F2268" s="83"/>
      <c r="G2268" s="83">
        <v>1000000.0</v>
      </c>
    </row>
    <row r="2269" ht="30.0" customHeight="1">
      <c r="A2269" s="83">
        <v>261.0</v>
      </c>
      <c r="B2269" s="83" t="s">
        <v>19924</v>
      </c>
      <c r="C2269" s="212" t="s">
        <v>2985</v>
      </c>
      <c r="D2269" s="83"/>
      <c r="E2269" s="141" t="s">
        <v>19925</v>
      </c>
      <c r="F2269" s="83"/>
      <c r="G2269" s="83">
        <v>1000000.0</v>
      </c>
    </row>
    <row r="2270">
      <c r="A2270" s="83">
        <v>262.0</v>
      </c>
      <c r="B2270" s="83" t="s">
        <v>19926</v>
      </c>
      <c r="C2270" s="212" t="s">
        <v>14177</v>
      </c>
      <c r="D2270" s="83"/>
      <c r="E2270" s="141" t="s">
        <v>19927</v>
      </c>
      <c r="F2270" s="83"/>
      <c r="G2270" s="83">
        <v>2500000.0</v>
      </c>
    </row>
    <row r="2271">
      <c r="A2271" s="83">
        <v>263.0</v>
      </c>
      <c r="B2271" s="83" t="s">
        <v>19928</v>
      </c>
      <c r="C2271" s="212" t="s">
        <v>10195</v>
      </c>
      <c r="D2271" s="83"/>
      <c r="E2271" s="141" t="s">
        <v>19929</v>
      </c>
      <c r="F2271" s="83"/>
      <c r="G2271" s="83">
        <v>2000000.0</v>
      </c>
    </row>
    <row r="2272">
      <c r="A2272" s="83">
        <v>264.0</v>
      </c>
      <c r="B2272" s="83" t="s">
        <v>19930</v>
      </c>
      <c r="C2272" s="212" t="s">
        <v>10195</v>
      </c>
      <c r="D2272" s="83"/>
      <c r="E2272" s="141" t="s">
        <v>19931</v>
      </c>
      <c r="F2272" s="83"/>
      <c r="G2272" s="83">
        <v>2000000.0</v>
      </c>
    </row>
    <row r="2273">
      <c r="A2273" s="83">
        <v>265.0</v>
      </c>
      <c r="B2273" s="83" t="s">
        <v>19932</v>
      </c>
      <c r="C2273" s="212" t="s">
        <v>10195</v>
      </c>
      <c r="D2273" s="83"/>
      <c r="E2273" s="141" t="s">
        <v>19933</v>
      </c>
      <c r="F2273" s="83"/>
      <c r="G2273" s="83">
        <v>2000000.0</v>
      </c>
    </row>
    <row r="2274">
      <c r="A2274" s="83">
        <v>266.0</v>
      </c>
      <c r="B2274" s="83" t="s">
        <v>19935</v>
      </c>
      <c r="C2274" s="212" t="s">
        <v>10195</v>
      </c>
      <c r="D2274" s="83"/>
      <c r="E2274" s="141" t="s">
        <v>19936</v>
      </c>
      <c r="F2274" s="83"/>
      <c r="G2274" s="83">
        <v>2000000.0</v>
      </c>
    </row>
    <row r="2275">
      <c r="A2275" s="83">
        <v>267.0</v>
      </c>
      <c r="B2275" s="83" t="s">
        <v>19937</v>
      </c>
      <c r="C2275" s="212" t="s">
        <v>10195</v>
      </c>
      <c r="D2275" s="83"/>
      <c r="E2275" s="141" t="s">
        <v>19938</v>
      </c>
      <c r="F2275" s="83"/>
      <c r="G2275" s="83">
        <v>2000000.0</v>
      </c>
    </row>
    <row r="2276">
      <c r="A2276" s="83">
        <v>268.0</v>
      </c>
      <c r="B2276" s="83" t="s">
        <v>19939</v>
      </c>
      <c r="C2276" s="212" t="s">
        <v>10195</v>
      </c>
      <c r="D2276" s="83"/>
      <c r="E2276" s="141" t="s">
        <v>19940</v>
      </c>
      <c r="F2276" s="83"/>
      <c r="G2276" s="83">
        <v>1000000.0</v>
      </c>
    </row>
    <row r="2277">
      <c r="A2277" s="83">
        <v>269.0</v>
      </c>
      <c r="B2277" s="83" t="s">
        <v>19941</v>
      </c>
      <c r="C2277" s="212" t="s">
        <v>2991</v>
      </c>
      <c r="D2277" s="83"/>
      <c r="E2277" s="141" t="s">
        <v>19942</v>
      </c>
      <c r="F2277" s="83"/>
      <c r="G2277" s="83">
        <v>1000000.0</v>
      </c>
    </row>
    <row r="2278">
      <c r="A2278" s="83">
        <v>270.0</v>
      </c>
      <c r="B2278" s="83" t="s">
        <v>19943</v>
      </c>
      <c r="C2278" s="212" t="s">
        <v>2991</v>
      </c>
      <c r="D2278" s="83"/>
      <c r="E2278" s="141" t="s">
        <v>19944</v>
      </c>
      <c r="F2278" s="83"/>
      <c r="G2278" s="83">
        <v>1000000.0</v>
      </c>
    </row>
    <row r="2279">
      <c r="A2279" s="83">
        <v>271.0</v>
      </c>
      <c r="B2279" s="83" t="s">
        <v>19945</v>
      </c>
      <c r="C2279" s="212" t="s">
        <v>2991</v>
      </c>
      <c r="D2279" s="83"/>
      <c r="E2279" s="141" t="s">
        <v>19946</v>
      </c>
      <c r="F2279" s="83"/>
      <c r="G2279" s="83">
        <v>1000000.0</v>
      </c>
    </row>
    <row r="2280">
      <c r="A2280" s="83">
        <v>272.0</v>
      </c>
      <c r="B2280" s="83" t="s">
        <v>19948</v>
      </c>
      <c r="C2280" s="212" t="s">
        <v>2991</v>
      </c>
      <c r="D2280" s="83"/>
      <c r="E2280" s="141" t="s">
        <v>19949</v>
      </c>
      <c r="F2280" s="83"/>
      <c r="G2280" s="83">
        <v>1000000.0</v>
      </c>
    </row>
    <row r="2281">
      <c r="A2281" s="83">
        <v>273.0</v>
      </c>
      <c r="B2281" s="83" t="s">
        <v>19950</v>
      </c>
      <c r="C2281" s="212" t="s">
        <v>2991</v>
      </c>
      <c r="D2281" s="83"/>
      <c r="E2281" s="141" t="s">
        <v>19951</v>
      </c>
      <c r="F2281" s="83"/>
      <c r="G2281" s="83">
        <v>1000000.0</v>
      </c>
    </row>
    <row r="2282">
      <c r="A2282" s="83">
        <v>274.0</v>
      </c>
      <c r="B2282" s="83" t="s">
        <v>19952</v>
      </c>
      <c r="C2282" s="212" t="s">
        <v>2991</v>
      </c>
      <c r="D2282" s="83"/>
      <c r="E2282" s="141" t="s">
        <v>19953</v>
      </c>
      <c r="F2282" s="83"/>
      <c r="G2282" s="83">
        <v>1000000.0</v>
      </c>
    </row>
    <row r="2283">
      <c r="A2283" s="83">
        <v>275.0</v>
      </c>
      <c r="B2283" s="83" t="s">
        <v>19954</v>
      </c>
      <c r="C2283" s="212" t="s">
        <v>2991</v>
      </c>
      <c r="D2283" s="83"/>
      <c r="E2283" s="141" t="s">
        <v>19956</v>
      </c>
      <c r="F2283" s="83"/>
      <c r="G2283" s="83">
        <v>1000000.0</v>
      </c>
    </row>
    <row r="2284">
      <c r="A2284" s="83">
        <v>276.0</v>
      </c>
      <c r="B2284" s="83" t="s">
        <v>19957</v>
      </c>
      <c r="C2284" s="212" t="s">
        <v>2991</v>
      </c>
      <c r="D2284" s="83"/>
      <c r="E2284" s="141" t="s">
        <v>19958</v>
      </c>
      <c r="F2284" s="83"/>
      <c r="G2284" s="83">
        <v>1000000.0</v>
      </c>
    </row>
    <row r="2285">
      <c r="A2285" s="83">
        <v>277.0</v>
      </c>
      <c r="B2285" s="83" t="s">
        <v>19959</v>
      </c>
      <c r="C2285" s="212" t="s">
        <v>10246</v>
      </c>
      <c r="D2285" s="83"/>
      <c r="E2285" s="141" t="s">
        <v>19960</v>
      </c>
      <c r="F2285" s="83"/>
      <c r="G2285" s="83">
        <v>1000000.0</v>
      </c>
    </row>
    <row r="2286">
      <c r="A2286" s="83">
        <v>278.0</v>
      </c>
      <c r="B2286" s="83" t="s">
        <v>19962</v>
      </c>
      <c r="C2286" s="212" t="s">
        <v>10246</v>
      </c>
      <c r="D2286" s="83"/>
      <c r="E2286" s="141" t="s">
        <v>19963</v>
      </c>
      <c r="F2286" s="83"/>
      <c r="G2286" s="83">
        <v>1000000.0</v>
      </c>
    </row>
    <row r="2287">
      <c r="A2287" s="83">
        <v>279.0</v>
      </c>
      <c r="B2287" s="83" t="s">
        <v>19964</v>
      </c>
      <c r="C2287" s="212" t="s">
        <v>14411</v>
      </c>
      <c r="D2287" s="83"/>
      <c r="E2287" s="141" t="s">
        <v>19965</v>
      </c>
      <c r="F2287" s="83"/>
      <c r="G2287" s="83">
        <v>500000.0</v>
      </c>
    </row>
    <row r="2288">
      <c r="A2288" s="83">
        <v>280.0</v>
      </c>
      <c r="B2288" s="83" t="s">
        <v>19966</v>
      </c>
      <c r="C2288" s="212" t="s">
        <v>14411</v>
      </c>
      <c r="D2288" s="83"/>
      <c r="E2288" s="141" t="s">
        <v>19967</v>
      </c>
      <c r="F2288" s="83"/>
      <c r="G2288" s="83">
        <v>500000.0</v>
      </c>
    </row>
    <row r="2289" ht="30.0" customHeight="1">
      <c r="A2289" s="83">
        <v>281.0</v>
      </c>
      <c r="B2289" s="83" t="s">
        <v>19968</v>
      </c>
      <c r="C2289" s="212" t="s">
        <v>14411</v>
      </c>
      <c r="D2289" s="83"/>
      <c r="E2289" s="141" t="s">
        <v>19970</v>
      </c>
      <c r="F2289" s="83"/>
      <c r="G2289" s="83">
        <v>500000.0</v>
      </c>
    </row>
    <row r="2290">
      <c r="A2290" s="83">
        <v>282.0</v>
      </c>
      <c r="B2290" s="83" t="s">
        <v>19971</v>
      </c>
      <c r="C2290" s="212" t="s">
        <v>14411</v>
      </c>
      <c r="D2290" s="83"/>
      <c r="E2290" s="141" t="s">
        <v>19972</v>
      </c>
      <c r="F2290" s="83"/>
      <c r="G2290" s="83">
        <v>500000.0</v>
      </c>
    </row>
    <row r="2291">
      <c r="A2291" s="83">
        <v>283.0</v>
      </c>
      <c r="B2291" s="83" t="s">
        <v>19973</v>
      </c>
      <c r="C2291" s="212" t="s">
        <v>14411</v>
      </c>
      <c r="D2291" s="83"/>
      <c r="E2291" s="141" t="s">
        <v>19974</v>
      </c>
      <c r="F2291" s="83"/>
      <c r="G2291" s="83">
        <v>400000.0</v>
      </c>
    </row>
    <row r="2292" ht="30.0" customHeight="1">
      <c r="A2292" s="83">
        <v>284.0</v>
      </c>
      <c r="B2292" s="83" t="s">
        <v>19975</v>
      </c>
      <c r="C2292" s="212" t="s">
        <v>14411</v>
      </c>
      <c r="D2292" s="83"/>
      <c r="E2292" s="141" t="s">
        <v>19977</v>
      </c>
      <c r="F2292" s="83"/>
      <c r="G2292" s="83">
        <v>500000.0</v>
      </c>
    </row>
    <row r="2293">
      <c r="A2293" s="83">
        <v>285.0</v>
      </c>
      <c r="B2293" s="83" t="s">
        <v>19979</v>
      </c>
      <c r="C2293" s="212" t="s">
        <v>14411</v>
      </c>
      <c r="D2293" s="83"/>
      <c r="E2293" s="141" t="s">
        <v>19980</v>
      </c>
      <c r="F2293" s="83"/>
      <c r="G2293" s="83">
        <v>200000.0</v>
      </c>
    </row>
    <row r="2294">
      <c r="A2294" s="83">
        <v>286.0</v>
      </c>
      <c r="B2294" s="83" t="s">
        <v>19981</v>
      </c>
      <c r="C2294" s="212" t="s">
        <v>14411</v>
      </c>
      <c r="D2294" s="83"/>
      <c r="E2294" s="141" t="s">
        <v>19982</v>
      </c>
      <c r="F2294" s="83"/>
      <c r="G2294" s="83">
        <v>300000.0</v>
      </c>
    </row>
    <row r="2295">
      <c r="A2295" s="83">
        <v>287.0</v>
      </c>
      <c r="B2295" s="83" t="s">
        <v>19983</v>
      </c>
      <c r="C2295" s="212" t="s">
        <v>14411</v>
      </c>
      <c r="D2295" s="83"/>
      <c r="E2295" s="141" t="s">
        <v>19984</v>
      </c>
      <c r="F2295" s="83"/>
      <c r="G2295" s="83">
        <v>600000.0</v>
      </c>
    </row>
    <row r="2296">
      <c r="A2296" s="83">
        <v>288.0</v>
      </c>
      <c r="B2296" s="83" t="s">
        <v>19985</v>
      </c>
      <c r="C2296" s="212" t="s">
        <v>14411</v>
      </c>
      <c r="D2296" s="83"/>
      <c r="E2296" s="141" t="s">
        <v>19986</v>
      </c>
      <c r="F2296" s="83"/>
      <c r="G2296" s="83">
        <v>500000.0</v>
      </c>
    </row>
    <row r="2297">
      <c r="A2297" s="83">
        <v>289.0</v>
      </c>
      <c r="B2297" s="83" t="s">
        <v>19987</v>
      </c>
      <c r="C2297" s="212" t="s">
        <v>14411</v>
      </c>
      <c r="D2297" s="83"/>
      <c r="E2297" s="141" t="s">
        <v>19988</v>
      </c>
      <c r="F2297" s="83"/>
      <c r="G2297" s="83">
        <v>500000.0</v>
      </c>
    </row>
    <row r="2298">
      <c r="A2298" s="83">
        <v>290.0</v>
      </c>
      <c r="B2298" s="83" t="s">
        <v>19989</v>
      </c>
      <c r="C2298" s="212" t="s">
        <v>14411</v>
      </c>
      <c r="D2298" s="83"/>
      <c r="E2298" s="141" t="s">
        <v>19990</v>
      </c>
      <c r="F2298" s="83"/>
      <c r="G2298" s="83">
        <v>500000.0</v>
      </c>
    </row>
    <row r="2299">
      <c r="A2299" s="83">
        <v>291.0</v>
      </c>
      <c r="B2299" s="83" t="s">
        <v>19992</v>
      </c>
      <c r="C2299" s="212" t="s">
        <v>14411</v>
      </c>
      <c r="D2299" s="83"/>
      <c r="E2299" s="141" t="s">
        <v>19993</v>
      </c>
      <c r="F2299" s="83"/>
      <c r="G2299" s="83">
        <v>500000.0</v>
      </c>
    </row>
    <row r="2300">
      <c r="A2300" s="83">
        <v>292.0</v>
      </c>
      <c r="B2300" s="83" t="s">
        <v>19994</v>
      </c>
      <c r="C2300" s="212" t="s">
        <v>14411</v>
      </c>
      <c r="D2300" s="83"/>
      <c r="E2300" s="141" t="s">
        <v>19995</v>
      </c>
      <c r="F2300" s="83"/>
      <c r="G2300" s="83">
        <v>500000.0</v>
      </c>
    </row>
    <row r="2301">
      <c r="A2301" s="83">
        <v>293.0</v>
      </c>
      <c r="B2301" s="83" t="s">
        <v>19996</v>
      </c>
      <c r="C2301" s="212" t="s">
        <v>14411</v>
      </c>
      <c r="D2301" s="83"/>
      <c r="E2301" s="141" t="s">
        <v>19997</v>
      </c>
      <c r="F2301" s="83"/>
      <c r="G2301" s="83">
        <v>500000.0</v>
      </c>
    </row>
    <row r="2302" ht="30.0" customHeight="1">
      <c r="A2302" s="83">
        <v>294.0</v>
      </c>
      <c r="B2302" s="83" t="s">
        <v>19998</v>
      </c>
      <c r="C2302" s="212" t="s">
        <v>14411</v>
      </c>
      <c r="D2302" s="83"/>
      <c r="E2302" s="141" t="s">
        <v>19999</v>
      </c>
      <c r="F2302" s="83"/>
      <c r="G2302" s="83">
        <v>1000000.0</v>
      </c>
    </row>
    <row r="2303">
      <c r="A2303" s="83">
        <v>295.0</v>
      </c>
      <c r="B2303" s="83" t="s">
        <v>20000</v>
      </c>
      <c r="C2303" s="212" t="s">
        <v>14411</v>
      </c>
      <c r="D2303" s="83"/>
      <c r="E2303" s="141" t="s">
        <v>20002</v>
      </c>
      <c r="F2303" s="83"/>
      <c r="G2303" s="83">
        <v>500000.0</v>
      </c>
    </row>
    <row r="2304">
      <c r="A2304" s="83">
        <v>296.0</v>
      </c>
      <c r="B2304" s="83" t="s">
        <v>20003</v>
      </c>
      <c r="C2304" s="212" t="s">
        <v>14411</v>
      </c>
      <c r="D2304" s="83"/>
      <c r="E2304" s="141" t="s">
        <v>20004</v>
      </c>
      <c r="F2304" s="83"/>
      <c r="G2304" s="83">
        <v>600000.0</v>
      </c>
    </row>
    <row r="2305" ht="30.0" customHeight="1">
      <c r="A2305" s="83">
        <v>297.0</v>
      </c>
      <c r="B2305" s="83" t="s">
        <v>20007</v>
      </c>
      <c r="C2305" s="212" t="s">
        <v>14411</v>
      </c>
      <c r="D2305" s="83"/>
      <c r="E2305" s="141" t="s">
        <v>20008</v>
      </c>
      <c r="F2305" s="83"/>
      <c r="G2305" s="83">
        <v>400000.0</v>
      </c>
    </row>
    <row r="2306">
      <c r="A2306" s="83">
        <v>298.0</v>
      </c>
      <c r="B2306" s="83" t="s">
        <v>20009</v>
      </c>
      <c r="C2306" s="212" t="s">
        <v>14411</v>
      </c>
      <c r="D2306" s="83"/>
      <c r="E2306" s="141" t="s">
        <v>20010</v>
      </c>
      <c r="F2306" s="83"/>
      <c r="G2306" s="83">
        <v>200000.0</v>
      </c>
    </row>
    <row r="2307">
      <c r="A2307" s="83">
        <v>299.0</v>
      </c>
      <c r="B2307" s="83" t="s">
        <v>20011</v>
      </c>
      <c r="C2307" s="212" t="s">
        <v>14411</v>
      </c>
      <c r="D2307" s="83"/>
      <c r="E2307" s="141" t="s">
        <v>20012</v>
      </c>
      <c r="F2307" s="83"/>
      <c r="G2307" s="83">
        <v>300000.0</v>
      </c>
    </row>
    <row r="2308">
      <c r="A2308" s="83">
        <v>300.0</v>
      </c>
      <c r="B2308" s="83" t="s">
        <v>20013</v>
      </c>
      <c r="C2308" s="212" t="s">
        <v>14411</v>
      </c>
      <c r="D2308" s="83"/>
      <c r="E2308" s="141" t="s">
        <v>20014</v>
      </c>
      <c r="F2308" s="83"/>
      <c r="G2308" s="83">
        <v>1000000.0</v>
      </c>
    </row>
    <row r="2309" ht="15.75" customHeight="1">
      <c r="A2309" s="154">
        <v>301.0</v>
      </c>
      <c r="B2309" s="154" t="s">
        <v>20015</v>
      </c>
      <c r="C2309" s="247" t="s">
        <v>14572</v>
      </c>
      <c r="D2309" s="154"/>
      <c r="E2309" s="155" t="s">
        <v>20016</v>
      </c>
      <c r="F2309" s="154"/>
      <c r="G2309" s="154">
        <v>1000000.0</v>
      </c>
    </row>
    <row r="2310" ht="15.75" customHeight="1">
      <c r="A2310" s="83">
        <v>302.0</v>
      </c>
      <c r="B2310" s="83" t="s">
        <v>20017</v>
      </c>
      <c r="C2310" s="212" t="s">
        <v>14572</v>
      </c>
      <c r="D2310" s="83"/>
      <c r="E2310" s="141" t="s">
        <v>20018</v>
      </c>
      <c r="F2310" s="83"/>
      <c r="G2310" s="83">
        <v>1000000.0</v>
      </c>
    </row>
    <row r="2311">
      <c r="A2311" s="83">
        <v>303.0</v>
      </c>
      <c r="B2311" s="83" t="s">
        <v>20021</v>
      </c>
      <c r="C2311" s="212" t="s">
        <v>14572</v>
      </c>
      <c r="D2311" s="83"/>
      <c r="E2311" s="141" t="s">
        <v>20022</v>
      </c>
      <c r="F2311" s="83"/>
      <c r="G2311" s="83">
        <v>1000000.0</v>
      </c>
    </row>
    <row r="2312">
      <c r="A2312" s="83">
        <v>304.0</v>
      </c>
      <c r="B2312" s="83" t="s">
        <v>20023</v>
      </c>
      <c r="C2312" s="212" t="s">
        <v>14572</v>
      </c>
      <c r="D2312" s="83"/>
      <c r="E2312" s="141" t="s">
        <v>20024</v>
      </c>
      <c r="F2312" s="83"/>
      <c r="G2312" s="83">
        <v>1000000.0</v>
      </c>
    </row>
    <row r="2313">
      <c r="A2313" s="83">
        <v>305.0</v>
      </c>
      <c r="B2313" s="83" t="s">
        <v>20025</v>
      </c>
      <c r="C2313" s="212" t="s">
        <v>14572</v>
      </c>
      <c r="D2313" s="83"/>
      <c r="E2313" s="141" t="s">
        <v>20026</v>
      </c>
      <c r="F2313" s="83"/>
      <c r="G2313" s="83">
        <v>1000000.0</v>
      </c>
    </row>
    <row r="2314">
      <c r="A2314" s="83">
        <v>306.0</v>
      </c>
      <c r="B2314" s="83" t="s">
        <v>20027</v>
      </c>
      <c r="C2314" s="212" t="s">
        <v>14572</v>
      </c>
      <c r="D2314" s="83"/>
      <c r="E2314" s="141" t="s">
        <v>20028</v>
      </c>
      <c r="F2314" s="83"/>
      <c r="G2314" s="83">
        <v>1000000.0</v>
      </c>
    </row>
    <row r="2315">
      <c r="A2315" s="83">
        <v>307.0</v>
      </c>
      <c r="B2315" s="83" t="s">
        <v>20029</v>
      </c>
      <c r="C2315" s="212" t="s">
        <v>3005</v>
      </c>
      <c r="D2315" s="83"/>
      <c r="E2315" s="141" t="s">
        <v>20030</v>
      </c>
      <c r="F2315" s="83"/>
      <c r="G2315" s="83">
        <v>1500000.0</v>
      </c>
    </row>
    <row r="2316">
      <c r="A2316" s="83">
        <v>308.0</v>
      </c>
      <c r="B2316" s="83" t="s">
        <v>20031</v>
      </c>
      <c r="C2316" s="212" t="s">
        <v>3005</v>
      </c>
      <c r="D2316" s="83"/>
      <c r="E2316" s="141" t="s">
        <v>20032</v>
      </c>
      <c r="F2316" s="83"/>
      <c r="G2316" s="83">
        <v>1000000.0</v>
      </c>
    </row>
    <row r="2317">
      <c r="A2317" s="83">
        <v>309.0</v>
      </c>
      <c r="B2317" s="83" t="s">
        <v>20035</v>
      </c>
      <c r="C2317" s="212" t="s">
        <v>3022</v>
      </c>
      <c r="D2317" s="83"/>
      <c r="E2317" s="141" t="s">
        <v>20036</v>
      </c>
      <c r="F2317" s="83"/>
      <c r="G2317" s="83">
        <v>5000000.0</v>
      </c>
    </row>
    <row r="2318">
      <c r="A2318" s="83">
        <v>310.0</v>
      </c>
      <c r="B2318" s="83" t="s">
        <v>20037</v>
      </c>
      <c r="C2318" s="212" t="s">
        <v>3035</v>
      </c>
      <c r="D2318" s="83"/>
      <c r="E2318" s="141" t="s">
        <v>20038</v>
      </c>
      <c r="F2318" s="83"/>
      <c r="G2318" s="83">
        <v>1000000.0</v>
      </c>
    </row>
    <row r="2319" ht="30.0" customHeight="1">
      <c r="A2319" s="83">
        <v>311.0</v>
      </c>
      <c r="B2319" s="83" t="s">
        <v>20039</v>
      </c>
      <c r="C2319" s="212" t="s">
        <v>3035</v>
      </c>
      <c r="D2319" s="83"/>
      <c r="E2319" s="141" t="s">
        <v>20040</v>
      </c>
      <c r="F2319" s="83"/>
      <c r="G2319" s="83">
        <v>2000000.0</v>
      </c>
    </row>
    <row r="2320">
      <c r="A2320" s="83">
        <v>312.0</v>
      </c>
      <c r="B2320" s="83" t="s">
        <v>20041</v>
      </c>
      <c r="C2320" s="212" t="s">
        <v>3051</v>
      </c>
      <c r="D2320" s="83"/>
      <c r="E2320" s="141" t="s">
        <v>20042</v>
      </c>
      <c r="F2320" s="83"/>
      <c r="G2320" s="83">
        <v>1000000.0</v>
      </c>
    </row>
    <row r="2321">
      <c r="A2321" s="83">
        <v>313.0</v>
      </c>
      <c r="B2321" s="83" t="s">
        <v>20043</v>
      </c>
      <c r="C2321" s="212" t="s">
        <v>3051</v>
      </c>
      <c r="D2321" s="83"/>
      <c r="E2321" s="141" t="s">
        <v>20044</v>
      </c>
      <c r="F2321" s="83"/>
      <c r="G2321" s="83">
        <v>1000000.0</v>
      </c>
    </row>
    <row r="2322" ht="30.0" customHeight="1">
      <c r="A2322" s="83">
        <v>314.0</v>
      </c>
      <c r="B2322" s="83" t="s">
        <v>20045</v>
      </c>
      <c r="C2322" s="212" t="s">
        <v>6402</v>
      </c>
      <c r="D2322" s="83"/>
      <c r="E2322" s="141" t="s">
        <v>20047</v>
      </c>
      <c r="F2322" s="83"/>
      <c r="G2322" s="83">
        <v>1000000.0</v>
      </c>
    </row>
    <row r="2323" ht="30.0" customHeight="1">
      <c r="A2323" s="83">
        <v>315.0</v>
      </c>
      <c r="B2323" s="83" t="s">
        <v>20049</v>
      </c>
      <c r="C2323" s="212" t="s">
        <v>6402</v>
      </c>
      <c r="D2323" s="83"/>
      <c r="E2323" s="141" t="s">
        <v>20050</v>
      </c>
      <c r="F2323" s="83"/>
      <c r="G2323" s="83">
        <v>1000000.0</v>
      </c>
    </row>
    <row r="2324">
      <c r="A2324" s="83">
        <v>316.0</v>
      </c>
      <c r="B2324" s="83" t="s">
        <v>20051</v>
      </c>
      <c r="C2324" s="212" t="s">
        <v>6402</v>
      </c>
      <c r="D2324" s="83"/>
      <c r="E2324" s="141" t="s">
        <v>20052</v>
      </c>
      <c r="F2324" s="83"/>
      <c r="G2324" s="83">
        <v>1000000.0</v>
      </c>
    </row>
    <row r="2325" ht="30.0" customHeight="1">
      <c r="A2325" s="83">
        <v>317.0</v>
      </c>
      <c r="B2325" s="83" t="s">
        <v>20053</v>
      </c>
      <c r="C2325" s="212" t="s">
        <v>6402</v>
      </c>
      <c r="D2325" s="83"/>
      <c r="E2325" s="141" t="s">
        <v>20054</v>
      </c>
      <c r="F2325" s="83"/>
      <c r="G2325" s="83">
        <v>1000000.0</v>
      </c>
    </row>
    <row r="2326">
      <c r="A2326" s="83">
        <v>318.0</v>
      </c>
      <c r="B2326" s="83" t="s">
        <v>20055</v>
      </c>
      <c r="C2326" s="212" t="s">
        <v>6402</v>
      </c>
      <c r="D2326" s="83"/>
      <c r="E2326" s="141" t="s">
        <v>20056</v>
      </c>
      <c r="F2326" s="83"/>
      <c r="G2326" s="83">
        <v>1000000.0</v>
      </c>
    </row>
    <row r="2327">
      <c r="A2327" s="83">
        <v>319.0</v>
      </c>
      <c r="B2327" s="83" t="s">
        <v>20057</v>
      </c>
      <c r="C2327" s="212" t="s">
        <v>6402</v>
      </c>
      <c r="D2327" s="83"/>
      <c r="E2327" s="141" t="s">
        <v>20058</v>
      </c>
      <c r="F2327" s="83"/>
      <c r="G2327" s="83">
        <v>1000000.0</v>
      </c>
    </row>
    <row r="2328" ht="30.0" customHeight="1">
      <c r="A2328" s="83">
        <v>320.0</v>
      </c>
      <c r="B2328" s="83" t="s">
        <v>20061</v>
      </c>
      <c r="C2328" s="212" t="s">
        <v>6402</v>
      </c>
      <c r="D2328" s="83"/>
      <c r="E2328" s="141" t="s">
        <v>20062</v>
      </c>
      <c r="F2328" s="83"/>
      <c r="G2328" s="83">
        <v>1000000.0</v>
      </c>
    </row>
    <row r="2329" ht="30.0" customHeight="1">
      <c r="A2329" s="83">
        <v>321.0</v>
      </c>
      <c r="B2329" s="83" t="s">
        <v>20063</v>
      </c>
      <c r="C2329" s="212" t="s">
        <v>6402</v>
      </c>
      <c r="D2329" s="83"/>
      <c r="E2329" s="141" t="s">
        <v>20064</v>
      </c>
      <c r="F2329" s="83"/>
      <c r="G2329" s="83">
        <v>1000000.0</v>
      </c>
    </row>
    <row r="2330" ht="30.0" customHeight="1">
      <c r="A2330" s="83">
        <v>322.0</v>
      </c>
      <c r="B2330" s="83" t="s">
        <v>20065</v>
      </c>
      <c r="C2330" s="212" t="s">
        <v>6402</v>
      </c>
      <c r="D2330" s="83"/>
      <c r="E2330" s="141" t="s">
        <v>20066</v>
      </c>
      <c r="F2330" s="83"/>
      <c r="G2330" s="83">
        <v>1000000.0</v>
      </c>
    </row>
    <row r="2331" ht="30.0" customHeight="1">
      <c r="A2331" s="83">
        <v>323.0</v>
      </c>
      <c r="B2331" s="83" t="s">
        <v>20067</v>
      </c>
      <c r="C2331" s="212" t="s">
        <v>6402</v>
      </c>
      <c r="D2331" s="83"/>
      <c r="E2331" s="141" t="s">
        <v>20068</v>
      </c>
      <c r="F2331" s="83"/>
      <c r="G2331" s="83">
        <v>1000000.0</v>
      </c>
    </row>
    <row r="2332" ht="30.0" customHeight="1">
      <c r="A2332" s="83">
        <v>324.0</v>
      </c>
      <c r="B2332" s="83" t="s">
        <v>20069</v>
      </c>
      <c r="C2332" s="212" t="s">
        <v>6402</v>
      </c>
      <c r="D2332" s="83"/>
      <c r="E2332" s="141" t="s">
        <v>20070</v>
      </c>
      <c r="F2332" s="83"/>
      <c r="G2332" s="83">
        <v>1000000.0</v>
      </c>
    </row>
    <row r="2333" ht="30.0" customHeight="1">
      <c r="A2333" s="83">
        <v>325.0</v>
      </c>
      <c r="B2333" s="83" t="s">
        <v>20071</v>
      </c>
      <c r="C2333" s="212" t="s">
        <v>6402</v>
      </c>
      <c r="D2333" s="83"/>
      <c r="E2333" s="141" t="s">
        <v>20072</v>
      </c>
      <c r="F2333" s="83"/>
      <c r="G2333" s="83">
        <v>500000.0</v>
      </c>
    </row>
    <row r="2334">
      <c r="A2334" s="83">
        <v>326.0</v>
      </c>
      <c r="B2334" s="83" t="s">
        <v>20073</v>
      </c>
      <c r="C2334" s="212" t="s">
        <v>6402</v>
      </c>
      <c r="D2334" s="83"/>
      <c r="E2334" s="141" t="s">
        <v>20074</v>
      </c>
      <c r="F2334" s="83"/>
      <c r="G2334" s="83">
        <v>1000000.0</v>
      </c>
    </row>
    <row r="2335">
      <c r="A2335" s="83">
        <v>327.0</v>
      </c>
      <c r="B2335" s="83" t="s">
        <v>20075</v>
      </c>
      <c r="C2335" s="212" t="s">
        <v>3096</v>
      </c>
      <c r="D2335" s="83"/>
      <c r="E2335" s="141" t="s">
        <v>20076</v>
      </c>
      <c r="F2335" s="83"/>
      <c r="G2335" s="83">
        <v>1000000.0</v>
      </c>
    </row>
    <row r="2336">
      <c r="A2336" s="83">
        <v>328.0</v>
      </c>
      <c r="B2336" s="83" t="s">
        <v>20079</v>
      </c>
      <c r="C2336" s="212" t="s">
        <v>3096</v>
      </c>
      <c r="D2336" s="83"/>
      <c r="E2336" s="141" t="s">
        <v>20080</v>
      </c>
      <c r="F2336" s="83"/>
      <c r="G2336" s="83">
        <v>1000000.0</v>
      </c>
    </row>
    <row r="2337">
      <c r="A2337" s="83">
        <v>329.0</v>
      </c>
      <c r="B2337" s="83" t="s">
        <v>20081</v>
      </c>
      <c r="C2337" s="212" t="s">
        <v>3096</v>
      </c>
      <c r="D2337" s="83"/>
      <c r="E2337" s="141" t="s">
        <v>20082</v>
      </c>
      <c r="F2337" s="83"/>
      <c r="G2337" s="83">
        <v>1000000.0</v>
      </c>
    </row>
    <row r="2338">
      <c r="A2338" s="83">
        <v>330.0</v>
      </c>
      <c r="B2338" s="83" t="s">
        <v>20083</v>
      </c>
      <c r="C2338" s="212" t="s">
        <v>3101</v>
      </c>
      <c r="D2338" s="83"/>
      <c r="E2338" s="141" t="s">
        <v>20084</v>
      </c>
      <c r="F2338" s="83"/>
      <c r="G2338" s="83">
        <v>2000000.0</v>
      </c>
    </row>
    <row r="2339">
      <c r="A2339" s="83">
        <v>331.0</v>
      </c>
      <c r="B2339" s="83" t="s">
        <v>20085</v>
      </c>
      <c r="C2339" s="212" t="s">
        <v>3101</v>
      </c>
      <c r="D2339" s="83"/>
      <c r="E2339" s="141" t="s">
        <v>20086</v>
      </c>
      <c r="F2339" s="83"/>
      <c r="G2339" s="83">
        <v>1000000.0</v>
      </c>
    </row>
    <row r="2340">
      <c r="A2340" s="83">
        <v>332.0</v>
      </c>
      <c r="B2340" s="83" t="s">
        <v>20087</v>
      </c>
      <c r="C2340" s="212" t="s">
        <v>3101</v>
      </c>
      <c r="D2340" s="83"/>
      <c r="E2340" s="141" t="s">
        <v>20088</v>
      </c>
      <c r="F2340" s="83"/>
      <c r="G2340" s="83">
        <v>1000000.0</v>
      </c>
    </row>
    <row r="2341">
      <c r="A2341" s="83">
        <v>333.0</v>
      </c>
      <c r="B2341" s="83" t="s">
        <v>20089</v>
      </c>
      <c r="C2341" s="212" t="s">
        <v>3105</v>
      </c>
      <c r="D2341" s="83"/>
      <c r="E2341" s="141" t="s">
        <v>20090</v>
      </c>
      <c r="F2341" s="83"/>
      <c r="G2341" s="83">
        <v>1000000.0</v>
      </c>
    </row>
    <row r="2342">
      <c r="A2342" s="83">
        <v>334.0</v>
      </c>
      <c r="B2342" s="83" t="s">
        <v>20091</v>
      </c>
      <c r="C2342" s="212" t="s">
        <v>3105</v>
      </c>
      <c r="D2342" s="83"/>
      <c r="E2342" s="141" t="s">
        <v>20092</v>
      </c>
      <c r="F2342" s="83"/>
      <c r="G2342" s="83">
        <v>1500000.0</v>
      </c>
    </row>
    <row r="2343">
      <c r="A2343" s="83">
        <v>335.0</v>
      </c>
      <c r="B2343" s="83" t="s">
        <v>20093</v>
      </c>
      <c r="C2343" s="212" t="s">
        <v>3105</v>
      </c>
      <c r="D2343" s="83"/>
      <c r="E2343" s="141" t="s">
        <v>20094</v>
      </c>
      <c r="F2343" s="83"/>
      <c r="G2343" s="83">
        <v>1000000.0</v>
      </c>
    </row>
    <row r="2344">
      <c r="A2344" s="83">
        <v>336.0</v>
      </c>
      <c r="B2344" s="83" t="s">
        <v>20095</v>
      </c>
      <c r="C2344" s="212" t="s">
        <v>3108</v>
      </c>
      <c r="D2344" s="83"/>
      <c r="E2344" s="141" t="s">
        <v>20096</v>
      </c>
      <c r="F2344" s="83"/>
      <c r="G2344" s="83">
        <v>1000000.0</v>
      </c>
    </row>
    <row r="2345">
      <c r="A2345" s="83">
        <v>337.0</v>
      </c>
      <c r="B2345" s="83" t="s">
        <v>20097</v>
      </c>
      <c r="C2345" s="212" t="s">
        <v>3108</v>
      </c>
      <c r="D2345" s="83"/>
      <c r="E2345" s="141" t="s">
        <v>20098</v>
      </c>
      <c r="F2345" s="83"/>
      <c r="G2345" s="83">
        <v>1000000.0</v>
      </c>
    </row>
    <row r="2346">
      <c r="A2346" s="83">
        <v>338.0</v>
      </c>
      <c r="B2346" s="83" t="s">
        <v>20099</v>
      </c>
      <c r="C2346" s="212" t="s">
        <v>3108</v>
      </c>
      <c r="D2346" s="83"/>
      <c r="E2346" s="141" t="s">
        <v>20100</v>
      </c>
      <c r="F2346" s="83"/>
      <c r="G2346" s="83">
        <v>1000000.0</v>
      </c>
    </row>
    <row r="2347">
      <c r="A2347" s="83">
        <v>339.0</v>
      </c>
      <c r="B2347" s="83" t="s">
        <v>20101</v>
      </c>
      <c r="C2347" s="212" t="s">
        <v>3108</v>
      </c>
      <c r="D2347" s="83"/>
      <c r="E2347" s="141" t="s">
        <v>20102</v>
      </c>
      <c r="F2347" s="83"/>
      <c r="G2347" s="83">
        <v>1000000.0</v>
      </c>
    </row>
    <row r="2348">
      <c r="A2348" s="83">
        <v>340.0</v>
      </c>
      <c r="B2348" s="83" t="s">
        <v>20104</v>
      </c>
      <c r="C2348" s="212" t="s">
        <v>3113</v>
      </c>
      <c r="D2348" s="83"/>
      <c r="E2348" s="141" t="s">
        <v>20105</v>
      </c>
      <c r="F2348" s="83"/>
      <c r="G2348" s="83">
        <v>1000000.0</v>
      </c>
    </row>
    <row r="2349">
      <c r="A2349" s="83">
        <v>341.0</v>
      </c>
      <c r="B2349" s="83" t="s">
        <v>20106</v>
      </c>
      <c r="C2349" s="212" t="s">
        <v>3113</v>
      </c>
      <c r="D2349" s="83"/>
      <c r="E2349" s="141" t="s">
        <v>20107</v>
      </c>
      <c r="F2349" s="83"/>
      <c r="G2349" s="83">
        <v>1000000.0</v>
      </c>
    </row>
    <row r="2350">
      <c r="A2350" s="83">
        <v>342.0</v>
      </c>
      <c r="B2350" s="83" t="s">
        <v>20108</v>
      </c>
      <c r="C2350" s="212" t="s">
        <v>3113</v>
      </c>
      <c r="D2350" s="83"/>
      <c r="E2350" s="141" t="s">
        <v>20109</v>
      </c>
      <c r="F2350" s="83"/>
      <c r="G2350" s="83">
        <v>1000000.0</v>
      </c>
    </row>
    <row r="2351">
      <c r="A2351" s="83">
        <v>343.0</v>
      </c>
      <c r="B2351" s="83" t="s">
        <v>20111</v>
      </c>
      <c r="C2351" s="212" t="s">
        <v>3617</v>
      </c>
      <c r="D2351" s="83"/>
      <c r="E2351" s="141" t="s">
        <v>20112</v>
      </c>
      <c r="F2351" s="83"/>
      <c r="G2351" s="83">
        <v>1000000.0</v>
      </c>
    </row>
    <row r="2352">
      <c r="A2352" s="83">
        <v>344.0</v>
      </c>
      <c r="B2352" s="83" t="s">
        <v>20113</v>
      </c>
      <c r="C2352" s="212" t="s">
        <v>3617</v>
      </c>
      <c r="D2352" s="83"/>
      <c r="E2352" s="141" t="s">
        <v>20114</v>
      </c>
      <c r="F2352" s="83"/>
      <c r="G2352" s="83">
        <v>1000000.0</v>
      </c>
    </row>
    <row r="2353">
      <c r="A2353" s="83">
        <v>345.0</v>
      </c>
      <c r="B2353" s="83" t="s">
        <v>20115</v>
      </c>
      <c r="C2353" s="212" t="s">
        <v>3617</v>
      </c>
      <c r="D2353" s="83"/>
      <c r="E2353" s="141" t="s">
        <v>20116</v>
      </c>
      <c r="F2353" s="83"/>
      <c r="G2353" s="83">
        <v>1000000.0</v>
      </c>
    </row>
    <row r="2354" ht="30.0" customHeight="1">
      <c r="A2354" s="83">
        <v>346.0</v>
      </c>
      <c r="B2354" s="83" t="s">
        <v>20117</v>
      </c>
      <c r="C2354" s="212" t="s">
        <v>3617</v>
      </c>
      <c r="D2354" s="83"/>
      <c r="E2354" s="141" t="s">
        <v>20118</v>
      </c>
      <c r="F2354" s="83"/>
      <c r="G2354" s="83">
        <v>1000000.0</v>
      </c>
    </row>
    <row r="2355">
      <c r="A2355" s="83">
        <v>347.0</v>
      </c>
      <c r="B2355" s="83" t="s">
        <v>20119</v>
      </c>
      <c r="C2355" s="212" t="s">
        <v>3617</v>
      </c>
      <c r="D2355" s="83"/>
      <c r="E2355" s="141" t="s">
        <v>20120</v>
      </c>
      <c r="F2355" s="83"/>
      <c r="G2355" s="83">
        <v>1000000.0</v>
      </c>
    </row>
    <row r="2356">
      <c r="A2356" s="83">
        <v>348.0</v>
      </c>
      <c r="B2356" s="83" t="s">
        <v>20121</v>
      </c>
      <c r="C2356" s="212" t="s">
        <v>3625</v>
      </c>
      <c r="D2356" s="83"/>
      <c r="E2356" s="141" t="s">
        <v>20122</v>
      </c>
      <c r="F2356" s="83"/>
      <c r="G2356" s="83">
        <v>1000000.0</v>
      </c>
    </row>
    <row r="2357">
      <c r="A2357" s="83">
        <v>349.0</v>
      </c>
      <c r="B2357" s="83" t="s">
        <v>20124</v>
      </c>
      <c r="C2357" s="212" t="s">
        <v>3625</v>
      </c>
      <c r="D2357" s="83"/>
      <c r="E2357" s="141" t="s">
        <v>20125</v>
      </c>
      <c r="F2357" s="83"/>
      <c r="G2357" s="83">
        <v>1000000.0</v>
      </c>
    </row>
    <row r="2358">
      <c r="A2358" s="83">
        <v>350.0</v>
      </c>
      <c r="B2358" s="83" t="s">
        <v>20126</v>
      </c>
      <c r="C2358" s="212" t="s">
        <v>3625</v>
      </c>
      <c r="D2358" s="83"/>
      <c r="E2358" s="141" t="s">
        <v>20127</v>
      </c>
      <c r="F2358" s="83"/>
      <c r="G2358" s="83">
        <v>1000000.0</v>
      </c>
    </row>
    <row r="2359">
      <c r="A2359" s="83">
        <v>351.0</v>
      </c>
      <c r="B2359" s="83" t="s">
        <v>20128</v>
      </c>
      <c r="C2359" s="212" t="s">
        <v>3625</v>
      </c>
      <c r="D2359" s="83"/>
      <c r="E2359" s="141" t="s">
        <v>20129</v>
      </c>
      <c r="F2359" s="83"/>
      <c r="G2359" s="83">
        <v>1000000.0</v>
      </c>
    </row>
    <row r="2360">
      <c r="A2360" s="83">
        <v>352.0</v>
      </c>
      <c r="B2360" s="83" t="s">
        <v>20130</v>
      </c>
      <c r="C2360" s="212" t="s">
        <v>3625</v>
      </c>
      <c r="D2360" s="83"/>
      <c r="E2360" s="141" t="s">
        <v>20131</v>
      </c>
      <c r="F2360" s="83"/>
      <c r="G2360" s="83">
        <v>1000000.0</v>
      </c>
    </row>
    <row r="2361">
      <c r="A2361" s="83">
        <v>353.0</v>
      </c>
      <c r="B2361" s="83" t="s">
        <v>20132</v>
      </c>
      <c r="C2361" s="212" t="s">
        <v>3625</v>
      </c>
      <c r="D2361" s="83"/>
      <c r="E2361" s="141" t="s">
        <v>20133</v>
      </c>
      <c r="F2361" s="83"/>
      <c r="G2361" s="83">
        <v>1000000.0</v>
      </c>
    </row>
    <row r="2362">
      <c r="A2362" s="83">
        <v>354.0</v>
      </c>
      <c r="B2362" s="83" t="s">
        <v>20136</v>
      </c>
      <c r="C2362" s="212" t="s">
        <v>3625</v>
      </c>
      <c r="D2362" s="83"/>
      <c r="E2362" s="141" t="s">
        <v>20137</v>
      </c>
      <c r="F2362" s="83"/>
      <c r="G2362" s="83">
        <v>1000000.0</v>
      </c>
    </row>
    <row r="2363" ht="15.75" customHeight="1">
      <c r="A2363" s="154">
        <v>355.0</v>
      </c>
      <c r="B2363" s="154" t="s">
        <v>20138</v>
      </c>
      <c r="C2363" s="247" t="s">
        <v>3118</v>
      </c>
      <c r="D2363" s="154"/>
      <c r="E2363" s="155" t="s">
        <v>20139</v>
      </c>
      <c r="F2363" s="154"/>
      <c r="G2363" s="154">
        <v>1000000.0</v>
      </c>
    </row>
    <row r="2364" ht="15.75" customHeight="1">
      <c r="A2364" s="83">
        <v>356.0</v>
      </c>
      <c r="B2364" s="83" t="s">
        <v>20140</v>
      </c>
      <c r="C2364" s="212" t="s">
        <v>3118</v>
      </c>
      <c r="D2364" s="83"/>
      <c r="E2364" s="141" t="s">
        <v>20141</v>
      </c>
      <c r="F2364" s="83"/>
      <c r="G2364" s="83">
        <v>1000000.0</v>
      </c>
    </row>
    <row r="2365">
      <c r="A2365" s="83">
        <v>357.0</v>
      </c>
      <c r="B2365" s="83" t="s">
        <v>20142</v>
      </c>
      <c r="C2365" s="212" t="s">
        <v>3118</v>
      </c>
      <c r="D2365" s="83"/>
      <c r="E2365" s="141" t="s">
        <v>20143</v>
      </c>
      <c r="F2365" s="83"/>
      <c r="G2365" s="83">
        <v>1000000.0</v>
      </c>
    </row>
    <row r="2366" ht="30.0" customHeight="1">
      <c r="A2366" s="83">
        <v>358.0</v>
      </c>
      <c r="B2366" s="83" t="s">
        <v>20144</v>
      </c>
      <c r="C2366" s="212" t="s">
        <v>3128</v>
      </c>
      <c r="D2366" s="83"/>
      <c r="E2366" s="141" t="s">
        <v>20145</v>
      </c>
      <c r="F2366" s="83"/>
      <c r="G2366" s="83">
        <v>2000000.0</v>
      </c>
    </row>
    <row r="2367">
      <c r="A2367" s="83">
        <v>359.0</v>
      </c>
      <c r="B2367" s="83" t="s">
        <v>20146</v>
      </c>
      <c r="C2367" s="212" t="s">
        <v>3128</v>
      </c>
      <c r="D2367" s="83"/>
      <c r="E2367" s="141" t="s">
        <v>20148</v>
      </c>
      <c r="F2367" s="83"/>
      <c r="G2367" s="83">
        <v>2000000.0</v>
      </c>
    </row>
    <row r="2368">
      <c r="A2368" s="83">
        <v>360.0</v>
      </c>
      <c r="B2368" s="83" t="s">
        <v>20150</v>
      </c>
      <c r="C2368" s="212" t="s">
        <v>3128</v>
      </c>
      <c r="D2368" s="83"/>
      <c r="E2368" s="141" t="s">
        <v>20151</v>
      </c>
      <c r="F2368" s="83"/>
      <c r="G2368" s="83">
        <v>2000000.0</v>
      </c>
    </row>
    <row r="2369" ht="30.0" customHeight="1">
      <c r="A2369" s="83">
        <v>361.0</v>
      </c>
      <c r="B2369" s="83" t="s">
        <v>20152</v>
      </c>
      <c r="C2369" s="212" t="s">
        <v>3128</v>
      </c>
      <c r="D2369" s="83"/>
      <c r="E2369" s="141" t="s">
        <v>20153</v>
      </c>
      <c r="F2369" s="83"/>
      <c r="G2369" s="83">
        <v>2000000.0</v>
      </c>
    </row>
    <row r="2370">
      <c r="A2370" s="83">
        <v>362.0</v>
      </c>
      <c r="B2370" s="83" t="s">
        <v>20154</v>
      </c>
      <c r="C2370" s="212" t="s">
        <v>11451</v>
      </c>
      <c r="D2370" s="83"/>
      <c r="E2370" s="141" t="s">
        <v>20155</v>
      </c>
      <c r="F2370" s="83"/>
      <c r="G2370" s="83">
        <v>2000000.0</v>
      </c>
    </row>
    <row r="2371" ht="30.0" customHeight="1">
      <c r="A2371" s="83">
        <v>363.0</v>
      </c>
      <c r="B2371" s="83" t="s">
        <v>20156</v>
      </c>
      <c r="C2371" s="212" t="s">
        <v>11451</v>
      </c>
      <c r="D2371" s="83"/>
      <c r="E2371" s="141" t="s">
        <v>20157</v>
      </c>
      <c r="F2371" s="83"/>
      <c r="G2371" s="83">
        <v>2000000.0</v>
      </c>
    </row>
    <row r="2372">
      <c r="A2372" s="83">
        <v>364.0</v>
      </c>
      <c r="B2372" s="83" t="s">
        <v>20158</v>
      </c>
      <c r="C2372" s="212" t="s">
        <v>11451</v>
      </c>
      <c r="D2372" s="83"/>
      <c r="E2372" s="141" t="s">
        <v>20159</v>
      </c>
      <c r="F2372" s="83"/>
      <c r="G2372" s="83">
        <v>1500000.0</v>
      </c>
    </row>
    <row r="2373">
      <c r="A2373" s="83">
        <v>365.0</v>
      </c>
      <c r="B2373" s="83" t="s">
        <v>20161</v>
      </c>
      <c r="C2373" s="212" t="s">
        <v>3131</v>
      </c>
      <c r="D2373" s="83"/>
      <c r="E2373" s="141" t="s">
        <v>20163</v>
      </c>
      <c r="F2373" s="83"/>
      <c r="G2373" s="83">
        <v>2000000.0</v>
      </c>
    </row>
    <row r="2374">
      <c r="A2374" s="83">
        <v>366.0</v>
      </c>
      <c r="B2374" s="83" t="s">
        <v>20164</v>
      </c>
      <c r="C2374" s="212" t="s">
        <v>3131</v>
      </c>
      <c r="D2374" s="83"/>
      <c r="E2374" s="141" t="s">
        <v>20165</v>
      </c>
      <c r="F2374" s="83"/>
      <c r="G2374" s="83">
        <v>2000000.0</v>
      </c>
    </row>
    <row r="2375">
      <c r="A2375" s="83">
        <v>367.0</v>
      </c>
      <c r="B2375" s="83" t="s">
        <v>20166</v>
      </c>
      <c r="C2375" s="212" t="s">
        <v>3640</v>
      </c>
      <c r="D2375" s="83"/>
      <c r="E2375" s="141" t="s">
        <v>20167</v>
      </c>
      <c r="F2375" s="83"/>
      <c r="G2375" s="83">
        <v>1000000.0</v>
      </c>
    </row>
    <row r="2376">
      <c r="A2376" s="83">
        <v>368.0</v>
      </c>
      <c r="B2376" s="83" t="s">
        <v>20168</v>
      </c>
      <c r="C2376" s="212" t="s">
        <v>3640</v>
      </c>
      <c r="D2376" s="83"/>
      <c r="E2376" s="141" t="s">
        <v>20169</v>
      </c>
      <c r="F2376" s="83"/>
      <c r="G2376" s="83">
        <v>4000000.0</v>
      </c>
    </row>
    <row r="2377">
      <c r="A2377" s="83">
        <v>369.0</v>
      </c>
      <c r="B2377" s="83" t="s">
        <v>20170</v>
      </c>
      <c r="C2377" s="212" t="s">
        <v>11517</v>
      </c>
      <c r="D2377" s="83"/>
      <c r="E2377" s="141" t="s">
        <v>20171</v>
      </c>
      <c r="F2377" s="83"/>
      <c r="G2377" s="83">
        <v>1000000.0</v>
      </c>
    </row>
    <row r="2378">
      <c r="A2378" s="83">
        <v>370.0</v>
      </c>
      <c r="B2378" s="83" t="s">
        <v>20172</v>
      </c>
      <c r="C2378" s="212" t="s">
        <v>11517</v>
      </c>
      <c r="D2378" s="83"/>
      <c r="E2378" s="141" t="s">
        <v>20173</v>
      </c>
      <c r="F2378" s="83"/>
      <c r="G2378" s="83">
        <v>1000000.0</v>
      </c>
    </row>
    <row r="2379">
      <c r="A2379" s="83">
        <v>371.0</v>
      </c>
      <c r="B2379" s="83" t="s">
        <v>20175</v>
      </c>
      <c r="C2379" s="212" t="s">
        <v>3134</v>
      </c>
      <c r="D2379" s="83"/>
      <c r="E2379" s="141" t="s">
        <v>20176</v>
      </c>
      <c r="F2379" s="83"/>
      <c r="G2379" s="83">
        <v>500000.0</v>
      </c>
    </row>
    <row r="2380">
      <c r="A2380" s="83">
        <v>372.0</v>
      </c>
      <c r="B2380" s="83" t="s">
        <v>20177</v>
      </c>
      <c r="C2380" s="212" t="s">
        <v>3134</v>
      </c>
      <c r="D2380" s="83"/>
      <c r="E2380" s="141" t="s">
        <v>20178</v>
      </c>
      <c r="F2380" s="83"/>
      <c r="G2380" s="83">
        <v>1000000.0</v>
      </c>
    </row>
    <row r="2381">
      <c r="A2381" s="83">
        <v>373.0</v>
      </c>
      <c r="B2381" s="83" t="s">
        <v>20179</v>
      </c>
      <c r="C2381" s="212" t="s">
        <v>3134</v>
      </c>
      <c r="D2381" s="83"/>
      <c r="E2381" s="141" t="s">
        <v>20180</v>
      </c>
      <c r="F2381" s="83"/>
      <c r="G2381" s="83">
        <v>500000.0</v>
      </c>
    </row>
    <row r="2382">
      <c r="A2382" s="83">
        <v>374.0</v>
      </c>
      <c r="B2382" s="83" t="s">
        <v>20181</v>
      </c>
      <c r="C2382" s="212" t="s">
        <v>3134</v>
      </c>
      <c r="D2382" s="83"/>
      <c r="E2382" s="141" t="s">
        <v>20182</v>
      </c>
      <c r="F2382" s="83"/>
      <c r="G2382" s="83">
        <v>500000.0</v>
      </c>
    </row>
    <row r="2383">
      <c r="A2383" s="83">
        <v>375.0</v>
      </c>
      <c r="B2383" s="83" t="s">
        <v>20183</v>
      </c>
      <c r="C2383" s="212" t="s">
        <v>3134</v>
      </c>
      <c r="D2383" s="83"/>
      <c r="E2383" s="141" t="s">
        <v>20184</v>
      </c>
      <c r="F2383" s="83"/>
      <c r="G2383" s="83">
        <v>500000.0</v>
      </c>
    </row>
    <row r="2384">
      <c r="A2384" s="83">
        <v>376.0</v>
      </c>
      <c r="B2384" s="83" t="s">
        <v>20185</v>
      </c>
      <c r="C2384" s="212" t="s">
        <v>3661</v>
      </c>
      <c r="D2384" s="83"/>
      <c r="E2384" s="141" t="s">
        <v>20186</v>
      </c>
      <c r="F2384" s="83"/>
      <c r="G2384" s="83">
        <v>1000000.0</v>
      </c>
    </row>
    <row r="2385" ht="30.0" customHeight="1">
      <c r="A2385" s="83">
        <v>377.0</v>
      </c>
      <c r="B2385" s="83" t="s">
        <v>20187</v>
      </c>
      <c r="C2385" s="212" t="s">
        <v>3137</v>
      </c>
      <c r="D2385" s="83"/>
      <c r="E2385" s="141" t="s">
        <v>20188</v>
      </c>
      <c r="F2385" s="83"/>
      <c r="G2385" s="83">
        <v>500000.0</v>
      </c>
    </row>
    <row r="2386">
      <c r="A2386" s="83">
        <v>378.0</v>
      </c>
      <c r="B2386" s="83" t="s">
        <v>20189</v>
      </c>
      <c r="C2386" s="212" t="s">
        <v>3142</v>
      </c>
      <c r="D2386" s="83"/>
      <c r="E2386" s="141" t="s">
        <v>20190</v>
      </c>
      <c r="F2386" s="83"/>
      <c r="G2386" s="83">
        <v>1000000.0</v>
      </c>
    </row>
    <row r="2387" ht="30.0" customHeight="1">
      <c r="A2387" s="83">
        <v>379.0</v>
      </c>
      <c r="B2387" s="83" t="s">
        <v>20191</v>
      </c>
      <c r="C2387" s="212" t="s">
        <v>3147</v>
      </c>
      <c r="D2387" s="83"/>
      <c r="E2387" s="141" t="s">
        <v>20192</v>
      </c>
      <c r="F2387" s="83"/>
      <c r="G2387" s="83">
        <v>1000000.0</v>
      </c>
    </row>
    <row r="2388" ht="30.0" customHeight="1">
      <c r="A2388" s="83">
        <v>380.0</v>
      </c>
      <c r="B2388" s="83" t="s">
        <v>20194</v>
      </c>
      <c r="C2388" s="212" t="s">
        <v>3147</v>
      </c>
      <c r="D2388" s="83"/>
      <c r="E2388" s="141" t="s">
        <v>20195</v>
      </c>
      <c r="F2388" s="83"/>
      <c r="G2388" s="83">
        <v>1000000.0</v>
      </c>
    </row>
    <row r="2389">
      <c r="A2389" s="83">
        <v>381.0</v>
      </c>
      <c r="B2389" s="83" t="s">
        <v>20196</v>
      </c>
      <c r="C2389" s="212" t="s">
        <v>3151</v>
      </c>
      <c r="D2389" s="83"/>
      <c r="E2389" s="141" t="s">
        <v>20197</v>
      </c>
      <c r="F2389" s="83"/>
      <c r="G2389" s="83">
        <v>2000000.0</v>
      </c>
    </row>
    <row r="2390">
      <c r="A2390" s="83">
        <v>382.0</v>
      </c>
      <c r="B2390" s="83" t="s">
        <v>20198</v>
      </c>
      <c r="C2390" s="212" t="s">
        <v>3151</v>
      </c>
      <c r="D2390" s="83"/>
      <c r="E2390" s="141" t="s">
        <v>20199</v>
      </c>
      <c r="F2390" s="83"/>
      <c r="G2390" s="83">
        <v>2500000.0</v>
      </c>
    </row>
    <row r="2391">
      <c r="A2391" s="83">
        <v>383.0</v>
      </c>
      <c r="B2391" s="83" t="s">
        <v>20200</v>
      </c>
      <c r="C2391" s="212" t="s">
        <v>3151</v>
      </c>
      <c r="D2391" s="83"/>
      <c r="E2391" s="141" t="s">
        <v>20201</v>
      </c>
      <c r="F2391" s="83"/>
      <c r="G2391" s="83">
        <v>1000000.0</v>
      </c>
    </row>
    <row r="2392">
      <c r="A2392" s="83">
        <v>384.0</v>
      </c>
      <c r="B2392" s="83" t="s">
        <v>20202</v>
      </c>
      <c r="C2392" s="212" t="s">
        <v>3151</v>
      </c>
      <c r="D2392" s="83"/>
      <c r="E2392" s="141" t="s">
        <v>20203</v>
      </c>
      <c r="F2392" s="83"/>
      <c r="G2392" s="83">
        <v>500000.0</v>
      </c>
    </row>
    <row r="2393" ht="30.0" customHeight="1">
      <c r="A2393" s="83">
        <v>385.0</v>
      </c>
      <c r="B2393" s="83" t="s">
        <v>20204</v>
      </c>
      <c r="C2393" s="212" t="s">
        <v>3151</v>
      </c>
      <c r="D2393" s="83"/>
      <c r="E2393" s="141" t="s">
        <v>20205</v>
      </c>
      <c r="F2393" s="83"/>
      <c r="G2393" s="83">
        <v>500000.0</v>
      </c>
    </row>
    <row r="2394">
      <c r="A2394" s="83">
        <v>386.0</v>
      </c>
      <c r="B2394" s="83" t="s">
        <v>20206</v>
      </c>
      <c r="C2394" s="212" t="s">
        <v>3151</v>
      </c>
      <c r="D2394" s="83"/>
      <c r="E2394" s="141" t="s">
        <v>20207</v>
      </c>
      <c r="F2394" s="83"/>
      <c r="G2394" s="83">
        <v>500000.0</v>
      </c>
    </row>
    <row r="2395">
      <c r="A2395" s="83">
        <v>387.0</v>
      </c>
      <c r="B2395" s="83" t="s">
        <v>20208</v>
      </c>
      <c r="C2395" s="212" t="s">
        <v>3171</v>
      </c>
      <c r="D2395" s="83"/>
      <c r="E2395" s="141" t="s">
        <v>20209</v>
      </c>
      <c r="F2395" s="83"/>
      <c r="G2395" s="83">
        <v>1000000.0</v>
      </c>
    </row>
    <row r="2396">
      <c r="A2396" s="83">
        <v>388.0</v>
      </c>
      <c r="B2396" s="83" t="s">
        <v>20210</v>
      </c>
      <c r="C2396" s="212" t="s">
        <v>15038</v>
      </c>
      <c r="D2396" s="83"/>
      <c r="E2396" s="141" t="s">
        <v>20211</v>
      </c>
      <c r="F2396" s="83"/>
      <c r="G2396" s="83">
        <v>1500000.0</v>
      </c>
    </row>
    <row r="2397" ht="30.0" customHeight="1">
      <c r="A2397" s="83">
        <v>389.0</v>
      </c>
      <c r="B2397" s="83" t="s">
        <v>20212</v>
      </c>
      <c r="C2397" s="212" t="s">
        <v>15038</v>
      </c>
      <c r="D2397" s="83"/>
      <c r="E2397" s="141" t="s">
        <v>20213</v>
      </c>
      <c r="F2397" s="83"/>
      <c r="G2397" s="83">
        <v>1500000.0</v>
      </c>
    </row>
    <row r="2398">
      <c r="A2398" s="83">
        <v>390.0</v>
      </c>
      <c r="B2398" s="83" t="s">
        <v>20214</v>
      </c>
      <c r="C2398" s="212" t="s">
        <v>3728</v>
      </c>
      <c r="D2398" s="83"/>
      <c r="E2398" s="141" t="s">
        <v>20215</v>
      </c>
      <c r="F2398" s="83"/>
      <c r="G2398" s="83">
        <v>1000000.0</v>
      </c>
    </row>
    <row r="2399" ht="45.0" customHeight="1">
      <c r="A2399" s="83">
        <v>391.0</v>
      </c>
      <c r="B2399" s="83" t="s">
        <v>20216</v>
      </c>
      <c r="C2399" s="212" t="s">
        <v>3728</v>
      </c>
      <c r="D2399" s="83"/>
      <c r="E2399" s="141" t="s">
        <v>20217</v>
      </c>
      <c r="F2399" s="83"/>
      <c r="G2399" s="83">
        <v>1500000.0</v>
      </c>
    </row>
    <row r="2400" ht="30.0" customHeight="1">
      <c r="A2400" s="83">
        <v>392.0</v>
      </c>
      <c r="B2400" s="83" t="s">
        <v>20218</v>
      </c>
      <c r="C2400" s="212" t="s">
        <v>3728</v>
      </c>
      <c r="D2400" s="83"/>
      <c r="E2400" s="141" t="s">
        <v>20219</v>
      </c>
      <c r="F2400" s="83"/>
      <c r="G2400" s="83">
        <v>1000000.0</v>
      </c>
    </row>
    <row r="2401" ht="30.0" customHeight="1">
      <c r="A2401" s="83">
        <v>393.0</v>
      </c>
      <c r="B2401" s="83" t="s">
        <v>20220</v>
      </c>
      <c r="C2401" s="212" t="s">
        <v>3728</v>
      </c>
      <c r="D2401" s="83"/>
      <c r="E2401" s="141" t="s">
        <v>20221</v>
      </c>
      <c r="F2401" s="83"/>
      <c r="G2401" s="83">
        <v>1000000.0</v>
      </c>
    </row>
    <row r="2402" ht="45.0" customHeight="1">
      <c r="A2402" s="83">
        <v>394.0</v>
      </c>
      <c r="B2402" s="83" t="s">
        <v>20222</v>
      </c>
      <c r="C2402" s="212" t="s">
        <v>3728</v>
      </c>
      <c r="D2402" s="83"/>
      <c r="E2402" s="141" t="s">
        <v>20223</v>
      </c>
      <c r="F2402" s="83"/>
      <c r="G2402" s="83">
        <v>1000000.0</v>
      </c>
    </row>
    <row r="2403">
      <c r="A2403" s="83">
        <v>395.0</v>
      </c>
      <c r="B2403" s="83" t="s">
        <v>20226</v>
      </c>
      <c r="C2403" s="212" t="s">
        <v>11831</v>
      </c>
      <c r="D2403" s="83"/>
      <c r="E2403" s="141" t="s">
        <v>20227</v>
      </c>
      <c r="F2403" s="83"/>
      <c r="G2403" s="83">
        <v>2500000.0</v>
      </c>
    </row>
    <row r="2404">
      <c r="A2404" s="83">
        <v>396.0</v>
      </c>
      <c r="B2404" s="83" t="s">
        <v>20228</v>
      </c>
      <c r="C2404" s="212" t="s">
        <v>3181</v>
      </c>
      <c r="D2404" s="83"/>
      <c r="E2404" s="141" t="s">
        <v>20229</v>
      </c>
      <c r="F2404" s="83"/>
      <c r="G2404" s="83">
        <v>1000000.0</v>
      </c>
    </row>
    <row r="2405">
      <c r="A2405" s="83">
        <v>397.0</v>
      </c>
      <c r="B2405" s="83" t="s">
        <v>20230</v>
      </c>
      <c r="C2405" s="212" t="s">
        <v>3181</v>
      </c>
      <c r="D2405" s="83"/>
      <c r="E2405" s="141" t="s">
        <v>20231</v>
      </c>
      <c r="F2405" s="83"/>
      <c r="G2405" s="83">
        <v>1000000.0</v>
      </c>
    </row>
    <row r="2406" ht="30.0" customHeight="1">
      <c r="A2406" s="83">
        <v>398.0</v>
      </c>
      <c r="B2406" s="83" t="s">
        <v>20232</v>
      </c>
      <c r="C2406" s="212" t="s">
        <v>3187</v>
      </c>
      <c r="D2406" s="83"/>
      <c r="E2406" s="141" t="s">
        <v>20233</v>
      </c>
      <c r="F2406" s="83"/>
      <c r="G2406" s="83">
        <v>1000000.0</v>
      </c>
    </row>
    <row r="2407">
      <c r="A2407" s="83">
        <v>399.0</v>
      </c>
      <c r="B2407" s="83" t="s">
        <v>20234</v>
      </c>
      <c r="C2407" s="212" t="s">
        <v>3187</v>
      </c>
      <c r="D2407" s="83"/>
      <c r="E2407" s="141" t="s">
        <v>20235</v>
      </c>
      <c r="F2407" s="83"/>
      <c r="G2407" s="83">
        <v>1000000.0</v>
      </c>
    </row>
    <row r="2408" ht="30.0" customHeight="1">
      <c r="A2408" s="83">
        <v>400.0</v>
      </c>
      <c r="B2408" s="83" t="s">
        <v>20236</v>
      </c>
      <c r="C2408" s="212" t="s">
        <v>3187</v>
      </c>
      <c r="D2408" s="83"/>
      <c r="E2408" s="141" t="s">
        <v>20238</v>
      </c>
      <c r="F2408" s="83"/>
      <c r="G2408" s="83">
        <v>1000000.0</v>
      </c>
    </row>
    <row r="2409" ht="30.0" customHeight="1">
      <c r="A2409" s="83">
        <v>401.0</v>
      </c>
      <c r="B2409" s="83" t="s">
        <v>20239</v>
      </c>
      <c r="C2409" s="212" t="s">
        <v>3187</v>
      </c>
      <c r="D2409" s="83"/>
      <c r="E2409" s="141" t="s">
        <v>20240</v>
      </c>
      <c r="F2409" s="83"/>
      <c r="G2409" s="83">
        <v>1000000.0</v>
      </c>
    </row>
    <row r="2410" ht="30.0" customHeight="1">
      <c r="A2410" s="83">
        <v>402.0</v>
      </c>
      <c r="B2410" s="83" t="s">
        <v>20241</v>
      </c>
      <c r="C2410" s="212" t="s">
        <v>3187</v>
      </c>
      <c r="D2410" s="83"/>
      <c r="E2410" s="141" t="s">
        <v>20242</v>
      </c>
      <c r="F2410" s="83"/>
      <c r="G2410" s="83">
        <v>1000000.0</v>
      </c>
    </row>
    <row r="2411" ht="15.75" customHeight="1">
      <c r="A2411" s="154">
        <v>403.0</v>
      </c>
      <c r="B2411" s="154" t="s">
        <v>20243</v>
      </c>
      <c r="C2411" s="247" t="s">
        <v>3187</v>
      </c>
      <c r="D2411" s="154"/>
      <c r="E2411" s="155" t="s">
        <v>20244</v>
      </c>
      <c r="F2411" s="154"/>
      <c r="G2411" s="154">
        <v>1000000.0</v>
      </c>
    </row>
    <row r="2412" ht="30.75" customHeight="1">
      <c r="A2412" s="83">
        <v>404.0</v>
      </c>
      <c r="B2412" s="83" t="s">
        <v>20245</v>
      </c>
      <c r="C2412" s="212" t="s">
        <v>3208</v>
      </c>
      <c r="D2412" s="83"/>
      <c r="E2412" s="141" t="s">
        <v>20246</v>
      </c>
      <c r="F2412" s="83"/>
      <c r="G2412" s="83">
        <v>1000000.0</v>
      </c>
    </row>
    <row r="2413" ht="30.0" customHeight="1">
      <c r="A2413" s="83">
        <v>405.0</v>
      </c>
      <c r="B2413" s="83" t="s">
        <v>20247</v>
      </c>
      <c r="C2413" s="212" t="s">
        <v>3208</v>
      </c>
      <c r="D2413" s="83"/>
      <c r="E2413" s="141" t="s">
        <v>20248</v>
      </c>
      <c r="F2413" s="83"/>
      <c r="G2413" s="83">
        <v>1000000.0</v>
      </c>
    </row>
    <row r="2414" ht="30.0" customHeight="1">
      <c r="A2414" s="83">
        <v>406.0</v>
      </c>
      <c r="B2414" s="83" t="s">
        <v>20250</v>
      </c>
      <c r="C2414" s="212" t="s">
        <v>15435</v>
      </c>
      <c r="D2414" s="83"/>
      <c r="E2414" s="141" t="s">
        <v>20251</v>
      </c>
      <c r="F2414" s="83"/>
      <c r="G2414" s="83">
        <v>1000000.0</v>
      </c>
    </row>
    <row r="2415">
      <c r="A2415" s="83">
        <v>407.0</v>
      </c>
      <c r="B2415" s="83" t="s">
        <v>20252</v>
      </c>
      <c r="C2415" s="212" t="s">
        <v>15435</v>
      </c>
      <c r="D2415" s="83"/>
      <c r="E2415" s="141" t="s">
        <v>20253</v>
      </c>
      <c r="F2415" s="83"/>
      <c r="G2415" s="83">
        <v>1000000.0</v>
      </c>
    </row>
    <row r="2416">
      <c r="A2416" s="83">
        <v>408.0</v>
      </c>
      <c r="B2416" s="83" t="s">
        <v>20254</v>
      </c>
      <c r="C2416" s="212" t="s">
        <v>15435</v>
      </c>
      <c r="D2416" s="83"/>
      <c r="E2416" s="141" t="s">
        <v>20255</v>
      </c>
      <c r="F2416" s="83"/>
      <c r="G2416" s="83">
        <v>1000000.0</v>
      </c>
    </row>
    <row r="2417">
      <c r="A2417" s="83">
        <v>409.0</v>
      </c>
      <c r="B2417" s="83" t="s">
        <v>20256</v>
      </c>
      <c r="C2417" s="212" t="s">
        <v>15435</v>
      </c>
      <c r="D2417" s="83"/>
      <c r="E2417" s="141" t="s">
        <v>20257</v>
      </c>
      <c r="F2417" s="83"/>
      <c r="G2417" s="83">
        <v>1000000.0</v>
      </c>
    </row>
    <row r="2418">
      <c r="A2418" s="83">
        <v>410.0</v>
      </c>
      <c r="B2418" s="83" t="s">
        <v>20258</v>
      </c>
      <c r="C2418" s="212" t="s">
        <v>15435</v>
      </c>
      <c r="D2418" s="83"/>
      <c r="E2418" s="141" t="s">
        <v>20259</v>
      </c>
      <c r="F2418" s="83"/>
      <c r="G2418" s="83">
        <v>1000000.0</v>
      </c>
    </row>
    <row r="2419">
      <c r="A2419" s="83">
        <v>411.0</v>
      </c>
      <c r="B2419" s="83" t="s">
        <v>20260</v>
      </c>
      <c r="C2419" s="212" t="s">
        <v>15435</v>
      </c>
      <c r="D2419" s="83"/>
      <c r="E2419" s="141" t="s">
        <v>20261</v>
      </c>
      <c r="F2419" s="83"/>
      <c r="G2419" s="83">
        <v>1000000.0</v>
      </c>
    </row>
    <row r="2420">
      <c r="A2420" s="83">
        <v>412.0</v>
      </c>
      <c r="B2420" s="83" t="s">
        <v>20262</v>
      </c>
      <c r="C2420" s="212" t="s">
        <v>15435</v>
      </c>
      <c r="D2420" s="83"/>
      <c r="E2420" s="141" t="s">
        <v>20263</v>
      </c>
      <c r="F2420" s="83"/>
      <c r="G2420" s="83">
        <v>1000000.0</v>
      </c>
    </row>
    <row r="2421">
      <c r="A2421" s="83">
        <v>413.0</v>
      </c>
      <c r="B2421" s="83" t="s">
        <v>20265</v>
      </c>
      <c r="C2421" s="212" t="s">
        <v>15435</v>
      </c>
      <c r="D2421" s="83"/>
      <c r="E2421" s="141" t="s">
        <v>20266</v>
      </c>
      <c r="F2421" s="83"/>
      <c r="G2421" s="83">
        <v>1000000.0</v>
      </c>
    </row>
    <row r="2422">
      <c r="A2422" s="83">
        <v>414.0</v>
      </c>
      <c r="B2422" s="83" t="s">
        <v>20267</v>
      </c>
      <c r="C2422" s="212" t="s">
        <v>15435</v>
      </c>
      <c r="D2422" s="83"/>
      <c r="E2422" s="141" t="s">
        <v>20268</v>
      </c>
      <c r="F2422" s="83"/>
      <c r="G2422" s="83">
        <v>1000000.0</v>
      </c>
    </row>
    <row r="2423">
      <c r="A2423" s="83">
        <v>415.0</v>
      </c>
      <c r="B2423" s="83" t="s">
        <v>20269</v>
      </c>
      <c r="C2423" s="212" t="s">
        <v>15435</v>
      </c>
      <c r="D2423" s="83"/>
      <c r="E2423" s="141" t="s">
        <v>20270</v>
      </c>
      <c r="F2423" s="83"/>
      <c r="G2423" s="83">
        <v>1000000.0</v>
      </c>
    </row>
    <row r="2424">
      <c r="A2424" s="83">
        <v>416.0</v>
      </c>
      <c r="B2424" s="83" t="s">
        <v>20271</v>
      </c>
      <c r="C2424" s="212" t="s">
        <v>15435</v>
      </c>
      <c r="D2424" s="83"/>
      <c r="E2424" s="141" t="s">
        <v>20272</v>
      </c>
      <c r="F2424" s="83"/>
      <c r="G2424" s="83">
        <v>1000000.0</v>
      </c>
    </row>
    <row r="2425">
      <c r="A2425" s="83">
        <v>417.0</v>
      </c>
      <c r="B2425" s="83" t="s">
        <v>20273</v>
      </c>
      <c r="C2425" s="212" t="s">
        <v>15435</v>
      </c>
      <c r="D2425" s="83"/>
      <c r="E2425" s="141" t="s">
        <v>20274</v>
      </c>
      <c r="F2425" s="83"/>
      <c r="G2425" s="83">
        <v>1000000.0</v>
      </c>
    </row>
    <row r="2426">
      <c r="A2426" s="83">
        <v>418.0</v>
      </c>
      <c r="B2426" s="83" t="s">
        <v>20275</v>
      </c>
      <c r="C2426" s="212" t="s">
        <v>15435</v>
      </c>
      <c r="D2426" s="83"/>
      <c r="E2426" s="141" t="s">
        <v>20276</v>
      </c>
      <c r="F2426" s="83"/>
      <c r="G2426" s="83">
        <v>1000000.0</v>
      </c>
    </row>
    <row r="2427">
      <c r="A2427" s="83">
        <v>419.0</v>
      </c>
      <c r="B2427" s="83" t="s">
        <v>20277</v>
      </c>
      <c r="C2427" s="212" t="s">
        <v>15435</v>
      </c>
      <c r="D2427" s="83"/>
      <c r="E2427" s="141" t="s">
        <v>20278</v>
      </c>
      <c r="F2427" s="83"/>
      <c r="G2427" s="83">
        <v>1000000.0</v>
      </c>
    </row>
    <row r="2428">
      <c r="A2428" s="83">
        <v>420.0</v>
      </c>
      <c r="B2428" s="83" t="s">
        <v>20279</v>
      </c>
      <c r="C2428" s="212" t="s">
        <v>3213</v>
      </c>
      <c r="D2428" s="83"/>
      <c r="E2428" s="141" t="s">
        <v>20280</v>
      </c>
      <c r="F2428" s="83"/>
      <c r="G2428" s="83">
        <v>1000000.0</v>
      </c>
    </row>
    <row r="2429">
      <c r="A2429" s="83">
        <v>421.0</v>
      </c>
      <c r="B2429" s="83" t="s">
        <v>20281</v>
      </c>
      <c r="C2429" s="212" t="s">
        <v>3213</v>
      </c>
      <c r="D2429" s="83"/>
      <c r="E2429" s="141" t="s">
        <v>20282</v>
      </c>
      <c r="F2429" s="83"/>
      <c r="G2429" s="83">
        <v>1000000.0</v>
      </c>
    </row>
    <row r="2430">
      <c r="A2430" s="83">
        <v>422.0</v>
      </c>
      <c r="B2430" s="83" t="s">
        <v>20283</v>
      </c>
      <c r="C2430" s="212" t="s">
        <v>3213</v>
      </c>
      <c r="D2430" s="83"/>
      <c r="E2430" s="141" t="s">
        <v>20284</v>
      </c>
      <c r="F2430" s="83"/>
      <c r="G2430" s="83">
        <v>2000000.0</v>
      </c>
    </row>
    <row r="2431">
      <c r="A2431" s="83">
        <v>423.0</v>
      </c>
      <c r="B2431" s="83" t="s">
        <v>20285</v>
      </c>
      <c r="C2431" s="212" t="s">
        <v>3213</v>
      </c>
      <c r="D2431" s="83"/>
      <c r="E2431" s="141" t="s">
        <v>20286</v>
      </c>
      <c r="F2431" s="83"/>
      <c r="G2431" s="83">
        <v>2000000.0</v>
      </c>
    </row>
    <row r="2432">
      <c r="A2432" s="83">
        <v>424.0</v>
      </c>
      <c r="B2432" s="83" t="s">
        <v>20287</v>
      </c>
      <c r="C2432" s="212" t="s">
        <v>3213</v>
      </c>
      <c r="D2432" s="83"/>
      <c r="E2432" s="141" t="s">
        <v>20288</v>
      </c>
      <c r="F2432" s="83"/>
      <c r="G2432" s="83">
        <v>1000000.0</v>
      </c>
    </row>
    <row r="2433" ht="30.0" customHeight="1">
      <c r="A2433" s="83">
        <v>425.0</v>
      </c>
      <c r="B2433" s="83" t="s">
        <v>20289</v>
      </c>
      <c r="C2433" s="212" t="s">
        <v>3213</v>
      </c>
      <c r="D2433" s="83"/>
      <c r="E2433" s="141" t="s">
        <v>20290</v>
      </c>
      <c r="F2433" s="83"/>
      <c r="G2433" s="83">
        <v>2000000.0</v>
      </c>
    </row>
    <row r="2434" ht="30.0" customHeight="1">
      <c r="A2434" s="83">
        <v>426.0</v>
      </c>
      <c r="B2434" s="83" t="s">
        <v>20293</v>
      </c>
      <c r="C2434" s="212" t="s">
        <v>3213</v>
      </c>
      <c r="D2434" s="83"/>
      <c r="E2434" s="141" t="s">
        <v>20294</v>
      </c>
      <c r="F2434" s="83"/>
      <c r="G2434" s="83">
        <v>2000000.0</v>
      </c>
    </row>
    <row r="2435" ht="30.0" customHeight="1">
      <c r="A2435" s="83">
        <v>427.0</v>
      </c>
      <c r="B2435" s="83" t="s">
        <v>20295</v>
      </c>
      <c r="C2435" s="212" t="s">
        <v>3213</v>
      </c>
      <c r="D2435" s="83"/>
      <c r="E2435" s="141" t="s">
        <v>20296</v>
      </c>
      <c r="F2435" s="83"/>
      <c r="G2435" s="83">
        <v>1000000.0</v>
      </c>
    </row>
    <row r="2436" ht="30.0" customHeight="1">
      <c r="A2436" s="83">
        <v>428.0</v>
      </c>
      <c r="B2436" s="83" t="s">
        <v>20297</v>
      </c>
      <c r="C2436" s="212" t="s">
        <v>3213</v>
      </c>
      <c r="D2436" s="83"/>
      <c r="E2436" s="141" t="s">
        <v>20298</v>
      </c>
      <c r="F2436" s="83"/>
      <c r="G2436" s="83">
        <v>2000000.0</v>
      </c>
    </row>
    <row r="2437">
      <c r="A2437" s="83">
        <v>429.0</v>
      </c>
      <c r="B2437" s="83" t="s">
        <v>20299</v>
      </c>
      <c r="C2437" s="212" t="s">
        <v>3245</v>
      </c>
      <c r="D2437" s="83"/>
      <c r="E2437" s="141" t="s">
        <v>20300</v>
      </c>
      <c r="F2437" s="83"/>
      <c r="G2437" s="83">
        <v>500000.0</v>
      </c>
    </row>
    <row r="2438" ht="30.0" customHeight="1">
      <c r="A2438" s="83">
        <v>430.0</v>
      </c>
      <c r="B2438" s="83" t="s">
        <v>20301</v>
      </c>
      <c r="C2438" s="212" t="s">
        <v>3245</v>
      </c>
      <c r="D2438" s="83"/>
      <c r="E2438" s="141" t="s">
        <v>20302</v>
      </c>
      <c r="F2438" s="83"/>
      <c r="G2438" s="83">
        <v>700000.0</v>
      </c>
    </row>
    <row r="2439" ht="30.0" customHeight="1">
      <c r="A2439" s="83">
        <v>431.0</v>
      </c>
      <c r="B2439" s="83" t="s">
        <v>20303</v>
      </c>
      <c r="C2439" s="212" t="s">
        <v>3245</v>
      </c>
      <c r="D2439" s="83"/>
      <c r="E2439" s="141" t="s">
        <v>20306</v>
      </c>
      <c r="F2439" s="83"/>
      <c r="G2439" s="83">
        <v>500000.0</v>
      </c>
    </row>
    <row r="2440" ht="30.0" customHeight="1">
      <c r="A2440" s="83">
        <v>432.0</v>
      </c>
      <c r="B2440" s="83" t="s">
        <v>20307</v>
      </c>
      <c r="C2440" s="212" t="s">
        <v>3245</v>
      </c>
      <c r="D2440" s="83"/>
      <c r="E2440" s="141" t="s">
        <v>20308</v>
      </c>
      <c r="F2440" s="83"/>
      <c r="G2440" s="83">
        <v>2000000.0</v>
      </c>
    </row>
    <row r="2441" ht="30.0" customHeight="1">
      <c r="A2441" s="83">
        <v>433.0</v>
      </c>
      <c r="B2441" s="83" t="s">
        <v>20309</v>
      </c>
      <c r="C2441" s="212" t="s">
        <v>3245</v>
      </c>
      <c r="D2441" s="83"/>
      <c r="E2441" s="141" t="s">
        <v>20310</v>
      </c>
      <c r="F2441" s="83"/>
      <c r="G2441" s="83">
        <v>500000.0</v>
      </c>
    </row>
    <row r="2442" ht="30.0" customHeight="1">
      <c r="A2442" s="83">
        <v>434.0</v>
      </c>
      <c r="B2442" s="83" t="s">
        <v>20311</v>
      </c>
      <c r="C2442" s="212" t="s">
        <v>3245</v>
      </c>
      <c r="D2442" s="83"/>
      <c r="E2442" s="141" t="s">
        <v>20312</v>
      </c>
      <c r="F2442" s="83"/>
      <c r="G2442" s="83">
        <v>2500000.0</v>
      </c>
    </row>
    <row r="2443" ht="30.0" customHeight="1">
      <c r="A2443" s="83">
        <v>435.0</v>
      </c>
      <c r="B2443" s="83" t="s">
        <v>20313</v>
      </c>
      <c r="C2443" s="212" t="s">
        <v>3245</v>
      </c>
      <c r="D2443" s="83"/>
      <c r="E2443" s="141" t="s">
        <v>20314</v>
      </c>
      <c r="F2443" s="83"/>
      <c r="G2443" s="83">
        <v>300000.0</v>
      </c>
    </row>
    <row r="2444" ht="30.0" customHeight="1">
      <c r="A2444" s="83">
        <v>436.0</v>
      </c>
      <c r="B2444" s="83" t="s">
        <v>20315</v>
      </c>
      <c r="C2444" s="212" t="s">
        <v>3245</v>
      </c>
      <c r="D2444" s="83"/>
      <c r="E2444" s="141" t="s">
        <v>20316</v>
      </c>
      <c r="F2444" s="83"/>
      <c r="G2444" s="83">
        <v>1000000.0</v>
      </c>
    </row>
    <row r="2445">
      <c r="A2445" s="83">
        <v>437.0</v>
      </c>
      <c r="B2445" s="83" t="s">
        <v>20319</v>
      </c>
      <c r="C2445" s="212" t="s">
        <v>3245</v>
      </c>
      <c r="D2445" s="83"/>
      <c r="E2445" s="141" t="s">
        <v>20320</v>
      </c>
      <c r="F2445" s="83"/>
      <c r="G2445" s="83">
        <v>500000.0</v>
      </c>
    </row>
    <row r="2446">
      <c r="A2446" s="83">
        <v>438.0</v>
      </c>
      <c r="B2446" s="83" t="s">
        <v>20321</v>
      </c>
      <c r="C2446" s="212" t="s">
        <v>3245</v>
      </c>
      <c r="D2446" s="83"/>
      <c r="E2446" s="141" t="s">
        <v>20322</v>
      </c>
      <c r="F2446" s="83"/>
      <c r="G2446" s="83">
        <v>300000.0</v>
      </c>
    </row>
    <row r="2447" ht="30.0" customHeight="1">
      <c r="A2447" s="83">
        <v>439.0</v>
      </c>
      <c r="B2447" s="83" t="s">
        <v>20323</v>
      </c>
      <c r="C2447" s="212" t="s">
        <v>3245</v>
      </c>
      <c r="D2447" s="83"/>
      <c r="E2447" s="141" t="s">
        <v>20324</v>
      </c>
      <c r="F2447" s="83"/>
      <c r="G2447" s="83">
        <v>200000.0</v>
      </c>
    </row>
    <row r="2448" ht="30.0" customHeight="1">
      <c r="A2448" s="83">
        <v>440.0</v>
      </c>
      <c r="B2448" s="83" t="s">
        <v>20325</v>
      </c>
      <c r="C2448" s="212" t="s">
        <v>3245</v>
      </c>
      <c r="D2448" s="83"/>
      <c r="E2448" s="141" t="s">
        <v>20326</v>
      </c>
      <c r="F2448" s="83"/>
      <c r="G2448" s="83">
        <v>2000000.0</v>
      </c>
    </row>
    <row r="2449">
      <c r="A2449" s="83">
        <v>441.0</v>
      </c>
      <c r="B2449" s="83" t="s">
        <v>20327</v>
      </c>
      <c r="C2449" s="212" t="s">
        <v>3245</v>
      </c>
      <c r="D2449" s="83"/>
      <c r="E2449" s="141" t="s">
        <v>20328</v>
      </c>
      <c r="F2449" s="83"/>
      <c r="G2449" s="83">
        <v>1000000.0</v>
      </c>
    </row>
    <row r="2450" ht="30.0" customHeight="1">
      <c r="A2450" s="83">
        <v>442.0</v>
      </c>
      <c r="B2450" s="83" t="s">
        <v>20330</v>
      </c>
      <c r="C2450" s="212" t="s">
        <v>3245</v>
      </c>
      <c r="D2450" s="83"/>
      <c r="E2450" s="141" t="s">
        <v>20331</v>
      </c>
      <c r="F2450" s="83"/>
      <c r="G2450" s="83">
        <v>300000.0</v>
      </c>
    </row>
    <row r="2451">
      <c r="A2451" s="83">
        <v>443.0</v>
      </c>
      <c r="B2451" s="83" t="s">
        <v>20332</v>
      </c>
      <c r="C2451" s="212" t="s">
        <v>17140</v>
      </c>
      <c r="D2451" s="83"/>
      <c r="E2451" s="141" t="s">
        <v>20333</v>
      </c>
      <c r="F2451" s="83"/>
      <c r="G2451" s="83">
        <v>1000000.0</v>
      </c>
    </row>
    <row r="2452">
      <c r="A2452" s="83">
        <v>444.0</v>
      </c>
      <c r="B2452" s="83" t="s">
        <v>20334</v>
      </c>
      <c r="C2452" s="212" t="s">
        <v>17140</v>
      </c>
      <c r="D2452" s="83"/>
      <c r="E2452" s="141" t="s">
        <v>20335</v>
      </c>
      <c r="F2452" s="83"/>
      <c r="G2452" s="83">
        <v>1000000.0</v>
      </c>
    </row>
    <row r="2453">
      <c r="A2453" s="83">
        <v>445.0</v>
      </c>
      <c r="B2453" s="83" t="s">
        <v>20336</v>
      </c>
      <c r="C2453" s="212" t="s">
        <v>17140</v>
      </c>
      <c r="D2453" s="83"/>
      <c r="E2453" s="141" t="s">
        <v>20337</v>
      </c>
      <c r="F2453" s="83"/>
      <c r="G2453" s="83">
        <v>1000000.0</v>
      </c>
    </row>
    <row r="2454">
      <c r="A2454" s="83">
        <v>446.0</v>
      </c>
      <c r="B2454" s="83" t="s">
        <v>20338</v>
      </c>
      <c r="C2454" s="212" t="s">
        <v>3277</v>
      </c>
      <c r="D2454" s="83"/>
      <c r="E2454" s="141" t="s">
        <v>20339</v>
      </c>
      <c r="F2454" s="83"/>
      <c r="G2454" s="83">
        <v>1000000.0</v>
      </c>
    </row>
    <row r="2455">
      <c r="A2455" s="83">
        <v>447.0</v>
      </c>
      <c r="B2455" s="83" t="s">
        <v>20340</v>
      </c>
      <c r="C2455" s="212" t="s">
        <v>3277</v>
      </c>
      <c r="D2455" s="83"/>
      <c r="E2455" s="141" t="s">
        <v>20341</v>
      </c>
      <c r="F2455" s="83"/>
      <c r="G2455" s="83">
        <v>1000000.0</v>
      </c>
    </row>
    <row r="2456">
      <c r="A2456" s="83">
        <v>448.0</v>
      </c>
      <c r="B2456" s="83" t="s">
        <v>20342</v>
      </c>
      <c r="C2456" s="212" t="s">
        <v>3277</v>
      </c>
      <c r="D2456" s="83"/>
      <c r="E2456" s="141" t="s">
        <v>20343</v>
      </c>
      <c r="F2456" s="83"/>
      <c r="G2456" s="83">
        <v>1000000.0</v>
      </c>
    </row>
    <row r="2457">
      <c r="A2457" s="83">
        <v>449.0</v>
      </c>
      <c r="B2457" s="83" t="s">
        <v>20344</v>
      </c>
      <c r="C2457" s="212" t="s">
        <v>3277</v>
      </c>
      <c r="D2457" s="83"/>
      <c r="E2457" s="141" t="s">
        <v>20345</v>
      </c>
      <c r="F2457" s="83"/>
      <c r="G2457" s="83">
        <v>1000000.0</v>
      </c>
    </row>
    <row r="2458">
      <c r="A2458" s="83">
        <v>450.0</v>
      </c>
      <c r="B2458" s="83" t="s">
        <v>20346</v>
      </c>
      <c r="C2458" s="212" t="s">
        <v>3277</v>
      </c>
      <c r="D2458" s="83"/>
      <c r="E2458" s="141" t="s">
        <v>20347</v>
      </c>
      <c r="F2458" s="83"/>
      <c r="G2458" s="83">
        <v>1000000.0</v>
      </c>
    </row>
    <row r="2459">
      <c r="A2459" s="83">
        <v>451.0</v>
      </c>
      <c r="B2459" s="83" t="s">
        <v>20349</v>
      </c>
      <c r="C2459" s="212">
        <v>68.0</v>
      </c>
      <c r="D2459" s="83"/>
      <c r="E2459" s="141" t="s">
        <v>20350</v>
      </c>
      <c r="F2459" s="83"/>
      <c r="G2459" s="83">
        <v>2500000.0</v>
      </c>
    </row>
    <row r="2460">
      <c r="A2460" s="83">
        <v>452.0</v>
      </c>
      <c r="B2460" s="83" t="s">
        <v>20351</v>
      </c>
      <c r="C2460" s="212">
        <v>68.0</v>
      </c>
      <c r="D2460" s="83"/>
      <c r="E2460" s="141" t="s">
        <v>20352</v>
      </c>
      <c r="F2460" s="83"/>
      <c r="G2460" s="83">
        <v>5000000.0</v>
      </c>
    </row>
    <row r="2461">
      <c r="A2461" s="83">
        <v>453.0</v>
      </c>
      <c r="B2461" s="83" t="s">
        <v>20353</v>
      </c>
      <c r="C2461" s="212">
        <v>68.0</v>
      </c>
      <c r="D2461" s="83"/>
      <c r="E2461" s="141" t="s">
        <v>20354</v>
      </c>
      <c r="F2461" s="83"/>
      <c r="G2461" s="83">
        <v>2500000.0</v>
      </c>
    </row>
    <row r="2462">
      <c r="A2462" s="83">
        <v>454.0</v>
      </c>
      <c r="B2462" s="83" t="s">
        <v>20355</v>
      </c>
      <c r="C2462" s="212" t="s">
        <v>15472</v>
      </c>
      <c r="D2462" s="83"/>
      <c r="E2462" s="141" t="s">
        <v>20356</v>
      </c>
      <c r="F2462" s="83"/>
      <c r="G2462" s="83">
        <v>1000000.0</v>
      </c>
    </row>
    <row r="2463">
      <c r="A2463" s="83">
        <v>455.0</v>
      </c>
      <c r="B2463" s="83" t="s">
        <v>20357</v>
      </c>
      <c r="C2463" s="212" t="s">
        <v>15472</v>
      </c>
      <c r="D2463" s="83"/>
      <c r="E2463" s="141" t="s">
        <v>20358</v>
      </c>
      <c r="F2463" s="83"/>
      <c r="G2463" s="83">
        <v>1000000.0</v>
      </c>
    </row>
    <row r="2464" ht="15.75" customHeight="1">
      <c r="A2464" s="154">
        <v>456.0</v>
      </c>
      <c r="B2464" s="154" t="s">
        <v>20359</v>
      </c>
      <c r="C2464" s="247" t="s">
        <v>15472</v>
      </c>
      <c r="D2464" s="154"/>
      <c r="E2464" s="155" t="s">
        <v>20360</v>
      </c>
      <c r="F2464" s="154"/>
      <c r="G2464" s="154">
        <v>1000000.0</v>
      </c>
    </row>
    <row r="2465" ht="15.75" customHeight="1">
      <c r="A2465" s="83">
        <v>457.0</v>
      </c>
      <c r="B2465" s="83" t="s">
        <v>20361</v>
      </c>
      <c r="C2465" s="212" t="s">
        <v>15472</v>
      </c>
      <c r="D2465" s="83"/>
      <c r="E2465" s="141" t="s">
        <v>20362</v>
      </c>
      <c r="F2465" s="83"/>
      <c r="G2465" s="83">
        <v>1000000.0</v>
      </c>
    </row>
    <row r="2466">
      <c r="A2466" s="83">
        <v>458.0</v>
      </c>
      <c r="B2466" s="83" t="s">
        <v>20363</v>
      </c>
      <c r="C2466" s="212" t="s">
        <v>15472</v>
      </c>
      <c r="D2466" s="83"/>
      <c r="E2466" s="141" t="s">
        <v>20364</v>
      </c>
      <c r="F2466" s="83"/>
      <c r="G2466" s="83">
        <v>1000000.0</v>
      </c>
    </row>
    <row r="2467">
      <c r="A2467" s="83">
        <v>459.0</v>
      </c>
      <c r="B2467" s="83" t="s">
        <v>20365</v>
      </c>
      <c r="C2467" s="212" t="s">
        <v>15472</v>
      </c>
      <c r="D2467" s="83"/>
      <c r="E2467" s="141" t="s">
        <v>20366</v>
      </c>
      <c r="F2467" s="83"/>
      <c r="G2467" s="83">
        <v>1000000.0</v>
      </c>
    </row>
    <row r="2468">
      <c r="A2468" s="83">
        <v>460.0</v>
      </c>
      <c r="B2468" s="83" t="s">
        <v>20367</v>
      </c>
      <c r="C2468" s="212" t="s">
        <v>15472</v>
      </c>
      <c r="D2468" s="83"/>
      <c r="E2468" s="141" t="s">
        <v>20368</v>
      </c>
      <c r="F2468" s="83"/>
      <c r="G2468" s="83">
        <v>1000000.0</v>
      </c>
    </row>
    <row r="2469" ht="30.0" customHeight="1">
      <c r="A2469" s="83">
        <v>461.0</v>
      </c>
      <c r="B2469" s="83" t="s">
        <v>20369</v>
      </c>
      <c r="C2469" s="212" t="s">
        <v>15472</v>
      </c>
      <c r="D2469" s="83"/>
      <c r="E2469" s="141" t="s">
        <v>20370</v>
      </c>
      <c r="F2469" s="83"/>
      <c r="G2469" s="83">
        <v>1000000.0</v>
      </c>
    </row>
    <row r="2470">
      <c r="A2470" s="83">
        <v>462.0</v>
      </c>
      <c r="B2470" s="83" t="s">
        <v>20371</v>
      </c>
      <c r="C2470" s="212" t="s">
        <v>3738</v>
      </c>
      <c r="D2470" s="83"/>
      <c r="E2470" s="141" t="s">
        <v>20372</v>
      </c>
      <c r="F2470" s="83"/>
      <c r="G2470" s="83">
        <v>2500000.0</v>
      </c>
    </row>
    <row r="2471">
      <c r="A2471" s="83">
        <v>463.0</v>
      </c>
      <c r="B2471" s="83" t="s">
        <v>20373</v>
      </c>
      <c r="C2471" s="212" t="s">
        <v>3738</v>
      </c>
      <c r="D2471" s="83"/>
      <c r="E2471" s="141" t="s">
        <v>20374</v>
      </c>
      <c r="F2471" s="83"/>
      <c r="G2471" s="83">
        <v>2000000.0</v>
      </c>
    </row>
    <row r="2472">
      <c r="A2472" s="83">
        <v>464.0</v>
      </c>
      <c r="B2472" s="83" t="s">
        <v>20375</v>
      </c>
      <c r="C2472" s="212" t="s">
        <v>3738</v>
      </c>
      <c r="D2472" s="83"/>
      <c r="E2472" s="141" t="s">
        <v>20376</v>
      </c>
      <c r="F2472" s="83"/>
      <c r="G2472" s="83">
        <v>1000000.0</v>
      </c>
    </row>
    <row r="2473">
      <c r="A2473" s="83">
        <v>465.0</v>
      </c>
      <c r="B2473" s="83" t="s">
        <v>20377</v>
      </c>
      <c r="C2473" s="212" t="s">
        <v>3738</v>
      </c>
      <c r="D2473" s="83"/>
      <c r="E2473" s="141" t="s">
        <v>20378</v>
      </c>
      <c r="F2473" s="83"/>
      <c r="G2473" s="83">
        <v>1000000.0</v>
      </c>
    </row>
    <row r="2474" ht="30.0" customHeight="1">
      <c r="A2474" s="83">
        <v>466.0</v>
      </c>
      <c r="B2474" s="83" t="s">
        <v>20380</v>
      </c>
      <c r="C2474" s="212" t="s">
        <v>3738</v>
      </c>
      <c r="D2474" s="83"/>
      <c r="E2474" s="141" t="s">
        <v>20381</v>
      </c>
      <c r="F2474" s="83"/>
      <c r="G2474" s="83">
        <v>1000000.0</v>
      </c>
    </row>
    <row r="2475">
      <c r="A2475" s="83">
        <v>467.0</v>
      </c>
      <c r="B2475" s="83" t="s">
        <v>20382</v>
      </c>
      <c r="C2475" s="212" t="s">
        <v>3300</v>
      </c>
      <c r="D2475" s="83"/>
      <c r="E2475" s="141" t="s">
        <v>20383</v>
      </c>
      <c r="F2475" s="83"/>
      <c r="G2475" s="83">
        <v>1000000.0</v>
      </c>
    </row>
    <row r="2476">
      <c r="A2476" s="83">
        <v>468.0</v>
      </c>
      <c r="B2476" s="83" t="s">
        <v>20384</v>
      </c>
      <c r="C2476" s="212" t="s">
        <v>3300</v>
      </c>
      <c r="D2476" s="83"/>
      <c r="E2476" s="141" t="s">
        <v>20385</v>
      </c>
      <c r="F2476" s="83"/>
      <c r="G2476" s="83">
        <v>1000000.0</v>
      </c>
    </row>
    <row r="2477">
      <c r="A2477" s="83">
        <v>469.0</v>
      </c>
      <c r="B2477" s="83" t="s">
        <v>20386</v>
      </c>
      <c r="C2477" s="212" t="s">
        <v>3300</v>
      </c>
      <c r="D2477" s="83"/>
      <c r="E2477" s="141" t="s">
        <v>20387</v>
      </c>
      <c r="F2477" s="83"/>
      <c r="G2477" s="83">
        <v>1000000.0</v>
      </c>
    </row>
    <row r="2478">
      <c r="A2478" s="83">
        <v>470.0</v>
      </c>
      <c r="B2478" s="83" t="s">
        <v>20388</v>
      </c>
      <c r="C2478" s="212" t="s">
        <v>3307</v>
      </c>
      <c r="D2478" s="83"/>
      <c r="E2478" s="141" t="s">
        <v>20389</v>
      </c>
      <c r="F2478" s="83"/>
      <c r="G2478" s="83">
        <v>500000.0</v>
      </c>
    </row>
    <row r="2479">
      <c r="A2479" s="83">
        <v>471.0</v>
      </c>
      <c r="B2479" s="83" t="s">
        <v>20391</v>
      </c>
      <c r="C2479" s="212" t="s">
        <v>3313</v>
      </c>
      <c r="D2479" s="83"/>
      <c r="E2479" s="141" t="s">
        <v>20392</v>
      </c>
      <c r="F2479" s="83"/>
      <c r="G2479" s="83">
        <v>1000000.0</v>
      </c>
    </row>
    <row r="2480">
      <c r="A2480" s="83">
        <v>472.0</v>
      </c>
      <c r="B2480" s="83" t="s">
        <v>20393</v>
      </c>
      <c r="C2480" s="212" t="s">
        <v>3313</v>
      </c>
      <c r="D2480" s="83"/>
      <c r="E2480" s="141" t="s">
        <v>20394</v>
      </c>
      <c r="F2480" s="83"/>
      <c r="G2480" s="83">
        <v>1000000.0</v>
      </c>
    </row>
    <row r="2481">
      <c r="A2481" s="83">
        <v>473.0</v>
      </c>
      <c r="B2481" s="83" t="s">
        <v>20395</v>
      </c>
      <c r="C2481" s="212" t="s">
        <v>3313</v>
      </c>
      <c r="D2481" s="83"/>
      <c r="E2481" s="141" t="s">
        <v>20396</v>
      </c>
      <c r="F2481" s="83"/>
      <c r="G2481" s="83">
        <v>1000000.0</v>
      </c>
    </row>
    <row r="2482">
      <c r="A2482" s="83">
        <v>474.0</v>
      </c>
      <c r="B2482" s="83" t="s">
        <v>20397</v>
      </c>
      <c r="C2482" s="212" t="s">
        <v>3313</v>
      </c>
      <c r="D2482" s="83"/>
      <c r="E2482" s="141" t="s">
        <v>20398</v>
      </c>
      <c r="F2482" s="83"/>
      <c r="G2482" s="83">
        <v>1000000.0</v>
      </c>
    </row>
    <row r="2483">
      <c r="A2483" s="83">
        <v>475.0</v>
      </c>
      <c r="B2483" s="83" t="s">
        <v>20399</v>
      </c>
      <c r="C2483" s="212" t="s">
        <v>3313</v>
      </c>
      <c r="D2483" s="83"/>
      <c r="E2483" s="141" t="s">
        <v>20400</v>
      </c>
      <c r="F2483" s="83"/>
      <c r="G2483" s="83">
        <v>1000000.0</v>
      </c>
    </row>
    <row r="2484">
      <c r="A2484" s="83">
        <v>476.0</v>
      </c>
      <c r="B2484" s="83" t="s">
        <v>20401</v>
      </c>
      <c r="C2484" s="212" t="s">
        <v>3313</v>
      </c>
      <c r="D2484" s="83"/>
      <c r="E2484" s="141" t="s">
        <v>20404</v>
      </c>
      <c r="F2484" s="83"/>
      <c r="G2484" s="83">
        <v>1000000.0</v>
      </c>
    </row>
    <row r="2485" ht="30.0" customHeight="1">
      <c r="A2485" s="83">
        <v>477.0</v>
      </c>
      <c r="B2485" s="83" t="s">
        <v>20405</v>
      </c>
      <c r="C2485" s="212" t="s">
        <v>3313</v>
      </c>
      <c r="D2485" s="83"/>
      <c r="E2485" s="141" t="s">
        <v>20406</v>
      </c>
      <c r="F2485" s="83"/>
      <c r="G2485" s="83">
        <v>1000000.0</v>
      </c>
    </row>
    <row r="2486">
      <c r="A2486" s="83">
        <v>478.0</v>
      </c>
      <c r="B2486" s="83" t="s">
        <v>20407</v>
      </c>
      <c r="C2486" s="212" t="s">
        <v>3313</v>
      </c>
      <c r="D2486" s="83"/>
      <c r="E2486" s="141" t="s">
        <v>20408</v>
      </c>
      <c r="F2486" s="83"/>
      <c r="G2486" s="83">
        <v>1000000.0</v>
      </c>
    </row>
    <row r="2487">
      <c r="A2487" s="83">
        <v>479.0</v>
      </c>
      <c r="B2487" s="83" t="s">
        <v>20409</v>
      </c>
      <c r="C2487" s="212" t="s">
        <v>3332</v>
      </c>
      <c r="D2487" s="83"/>
      <c r="E2487" s="141" t="s">
        <v>20410</v>
      </c>
      <c r="F2487" s="83"/>
      <c r="G2487" s="83">
        <v>1000000.0</v>
      </c>
    </row>
    <row r="2488">
      <c r="A2488" s="83">
        <v>480.0</v>
      </c>
      <c r="B2488" s="83" t="s">
        <v>20411</v>
      </c>
      <c r="C2488" s="212" t="s">
        <v>3341</v>
      </c>
      <c r="D2488" s="83"/>
      <c r="E2488" s="141" t="s">
        <v>20412</v>
      </c>
      <c r="F2488" s="83"/>
      <c r="G2488" s="83">
        <v>1000000.0</v>
      </c>
    </row>
    <row r="2489">
      <c r="A2489" s="83">
        <v>481.0</v>
      </c>
      <c r="B2489" s="83" t="s">
        <v>20413</v>
      </c>
      <c r="C2489" s="212" t="s">
        <v>3341</v>
      </c>
      <c r="D2489" s="83"/>
      <c r="E2489" s="141" t="s">
        <v>20414</v>
      </c>
      <c r="F2489" s="83"/>
      <c r="G2489" s="83">
        <v>1000000.0</v>
      </c>
    </row>
    <row r="2490">
      <c r="A2490" s="83">
        <v>482.0</v>
      </c>
      <c r="B2490" s="83" t="s">
        <v>20417</v>
      </c>
      <c r="C2490" s="212" t="s">
        <v>3341</v>
      </c>
      <c r="D2490" s="83"/>
      <c r="E2490" s="141" t="s">
        <v>20418</v>
      </c>
      <c r="F2490" s="83"/>
      <c r="G2490" s="83">
        <v>1000000.0</v>
      </c>
    </row>
    <row r="2491">
      <c r="A2491" s="83">
        <v>483.0</v>
      </c>
      <c r="B2491" s="83" t="s">
        <v>20419</v>
      </c>
      <c r="C2491" s="212" t="s">
        <v>3341</v>
      </c>
      <c r="D2491" s="83"/>
      <c r="E2491" s="141" t="s">
        <v>20420</v>
      </c>
      <c r="F2491" s="83"/>
      <c r="G2491" s="83">
        <v>1000000.0</v>
      </c>
    </row>
    <row r="2492">
      <c r="A2492" s="83">
        <v>484.0</v>
      </c>
      <c r="B2492" s="83" t="s">
        <v>20421</v>
      </c>
      <c r="C2492" s="212" t="s">
        <v>3341</v>
      </c>
      <c r="D2492" s="83"/>
      <c r="E2492" s="141" t="s">
        <v>20422</v>
      </c>
      <c r="F2492" s="83"/>
      <c r="G2492" s="83">
        <v>1000000.0</v>
      </c>
    </row>
    <row r="2493">
      <c r="A2493" s="83">
        <v>485.0</v>
      </c>
      <c r="B2493" s="83" t="s">
        <v>20423</v>
      </c>
      <c r="C2493" s="212" t="s">
        <v>3341</v>
      </c>
      <c r="D2493" s="83"/>
      <c r="E2493" s="141" t="s">
        <v>20424</v>
      </c>
      <c r="F2493" s="83"/>
      <c r="G2493" s="83">
        <v>1000000.0</v>
      </c>
    </row>
    <row r="2494">
      <c r="A2494" s="83">
        <v>486.0</v>
      </c>
      <c r="B2494" s="83" t="s">
        <v>20425</v>
      </c>
      <c r="C2494" s="212" t="s">
        <v>3341</v>
      </c>
      <c r="D2494" s="83"/>
      <c r="E2494" s="141" t="s">
        <v>20426</v>
      </c>
      <c r="F2494" s="83"/>
      <c r="G2494" s="83">
        <v>1000000.0</v>
      </c>
    </row>
    <row r="2495">
      <c r="A2495" s="83">
        <v>487.0</v>
      </c>
      <c r="B2495" s="83" t="s">
        <v>20427</v>
      </c>
      <c r="C2495" s="212" t="s">
        <v>3341</v>
      </c>
      <c r="D2495" s="83"/>
      <c r="E2495" s="141" t="s">
        <v>20428</v>
      </c>
      <c r="F2495" s="83"/>
      <c r="G2495" s="83">
        <v>1000000.0</v>
      </c>
    </row>
    <row r="2496">
      <c r="A2496" s="83">
        <v>488.0</v>
      </c>
      <c r="B2496" s="83" t="s">
        <v>20431</v>
      </c>
      <c r="C2496" s="212" t="s">
        <v>3341</v>
      </c>
      <c r="D2496" s="83"/>
      <c r="E2496" s="141" t="s">
        <v>20432</v>
      </c>
      <c r="F2496" s="83"/>
      <c r="G2496" s="83">
        <v>500000.0</v>
      </c>
    </row>
    <row r="2497">
      <c r="A2497" s="83">
        <v>489.0</v>
      </c>
      <c r="B2497" s="83" t="s">
        <v>20433</v>
      </c>
      <c r="C2497" s="212">
        <v>73.0</v>
      </c>
      <c r="D2497" s="83"/>
      <c r="E2497" s="141" t="s">
        <v>20434</v>
      </c>
      <c r="F2497" s="83"/>
      <c r="G2497" s="83">
        <v>5000000.0</v>
      </c>
    </row>
    <row r="2498">
      <c r="A2498" s="83">
        <v>490.0</v>
      </c>
      <c r="B2498" s="83" t="s">
        <v>20435</v>
      </c>
      <c r="C2498" s="212">
        <v>73.0</v>
      </c>
      <c r="D2498" s="83"/>
      <c r="E2498" s="141" t="s">
        <v>20436</v>
      </c>
      <c r="F2498" s="83"/>
      <c r="G2498" s="83">
        <v>5000000.0</v>
      </c>
    </row>
    <row r="2499" ht="30.0" customHeight="1">
      <c r="A2499" s="83">
        <v>491.0</v>
      </c>
      <c r="B2499" s="83" t="s">
        <v>20437</v>
      </c>
      <c r="C2499" s="212">
        <v>73.0</v>
      </c>
      <c r="D2499" s="83"/>
      <c r="E2499" s="141" t="s">
        <v>20438</v>
      </c>
      <c r="F2499" s="83"/>
      <c r="G2499" s="83">
        <v>2500000.0</v>
      </c>
    </row>
    <row r="2500" ht="30.0" customHeight="1">
      <c r="A2500" s="83">
        <v>492.0</v>
      </c>
      <c r="B2500" s="83" t="s">
        <v>20439</v>
      </c>
      <c r="C2500" s="212" t="s">
        <v>3795</v>
      </c>
      <c r="D2500" s="83"/>
      <c r="E2500" s="141" t="s">
        <v>20440</v>
      </c>
      <c r="F2500" s="83"/>
      <c r="G2500" s="83">
        <v>1000000.0</v>
      </c>
    </row>
    <row r="2501" ht="30.0" customHeight="1">
      <c r="A2501" s="83">
        <v>493.0</v>
      </c>
      <c r="B2501" s="83" t="s">
        <v>20442</v>
      </c>
      <c r="C2501" s="212" t="s">
        <v>3795</v>
      </c>
      <c r="D2501" s="83"/>
      <c r="E2501" s="141" t="s">
        <v>20444</v>
      </c>
      <c r="F2501" s="83"/>
      <c r="G2501" s="83">
        <v>1000000.0</v>
      </c>
    </row>
    <row r="2502" ht="30.0" customHeight="1">
      <c r="A2502" s="83">
        <v>494.0</v>
      </c>
      <c r="B2502" s="83" t="s">
        <v>20445</v>
      </c>
      <c r="C2502" s="212" t="s">
        <v>3795</v>
      </c>
      <c r="D2502" s="83"/>
      <c r="E2502" s="141" t="s">
        <v>20446</v>
      </c>
      <c r="F2502" s="83"/>
      <c r="G2502" s="83">
        <v>1000000.0</v>
      </c>
    </row>
    <row r="2503" ht="30.0" customHeight="1">
      <c r="A2503" s="83">
        <v>495.0</v>
      </c>
      <c r="B2503" s="83" t="s">
        <v>20447</v>
      </c>
      <c r="C2503" s="212" t="s">
        <v>3795</v>
      </c>
      <c r="D2503" s="83"/>
      <c r="E2503" s="141" t="s">
        <v>20448</v>
      </c>
      <c r="F2503" s="83"/>
      <c r="G2503" s="83">
        <v>1000000.0</v>
      </c>
    </row>
    <row r="2504">
      <c r="A2504" s="83">
        <v>496.0</v>
      </c>
      <c r="B2504" s="83" t="s">
        <v>20449</v>
      </c>
      <c r="C2504" s="212" t="s">
        <v>3795</v>
      </c>
      <c r="D2504" s="83"/>
      <c r="E2504" s="141" t="s">
        <v>20450</v>
      </c>
      <c r="F2504" s="83"/>
      <c r="G2504" s="83">
        <v>1000000.0</v>
      </c>
    </row>
    <row r="2505">
      <c r="A2505" s="83">
        <v>497.0</v>
      </c>
      <c r="B2505" s="83" t="s">
        <v>20451</v>
      </c>
      <c r="C2505" s="212" t="s">
        <v>12391</v>
      </c>
      <c r="D2505" s="83"/>
      <c r="E2505" s="141" t="s">
        <v>20452</v>
      </c>
      <c r="F2505" s="83"/>
      <c r="G2505" s="83">
        <v>1000000.0</v>
      </c>
    </row>
    <row r="2506">
      <c r="A2506" s="83">
        <v>498.0</v>
      </c>
      <c r="B2506" s="83" t="s">
        <v>20453</v>
      </c>
      <c r="C2506" s="212" t="s">
        <v>12391</v>
      </c>
      <c r="D2506" s="83"/>
      <c r="E2506" s="141" t="s">
        <v>20454</v>
      </c>
      <c r="F2506" s="83"/>
      <c r="G2506" s="83">
        <v>1000000.0</v>
      </c>
    </row>
    <row r="2507">
      <c r="A2507" s="83">
        <v>499.0</v>
      </c>
      <c r="B2507" s="83" t="s">
        <v>20455</v>
      </c>
      <c r="C2507" s="212" t="s">
        <v>12391</v>
      </c>
      <c r="D2507" s="83"/>
      <c r="E2507" s="141" t="s">
        <v>20456</v>
      </c>
      <c r="F2507" s="83"/>
      <c r="G2507" s="83">
        <v>1000000.0</v>
      </c>
    </row>
    <row r="2508">
      <c r="A2508" s="83">
        <v>500.0</v>
      </c>
      <c r="B2508" s="83" t="s">
        <v>20459</v>
      </c>
      <c r="C2508" s="212" t="s">
        <v>3800</v>
      </c>
      <c r="D2508" s="83"/>
      <c r="E2508" s="141" t="s">
        <v>20460</v>
      </c>
      <c r="F2508" s="83"/>
      <c r="G2508" s="83">
        <v>1000000.0</v>
      </c>
    </row>
    <row r="2509">
      <c r="A2509" s="83">
        <v>501.0</v>
      </c>
      <c r="B2509" s="83" t="s">
        <v>20461</v>
      </c>
      <c r="C2509" s="212" t="s">
        <v>3800</v>
      </c>
      <c r="D2509" s="83"/>
      <c r="E2509" s="141" t="s">
        <v>20462</v>
      </c>
      <c r="F2509" s="83"/>
      <c r="G2509" s="83">
        <v>1000000.0</v>
      </c>
    </row>
    <row r="2510" ht="30.0" customHeight="1">
      <c r="A2510" s="83">
        <v>502.0</v>
      </c>
      <c r="B2510" s="83" t="s">
        <v>20463</v>
      </c>
      <c r="C2510" s="212" t="s">
        <v>12440</v>
      </c>
      <c r="D2510" s="83"/>
      <c r="E2510" s="141" t="s">
        <v>20464</v>
      </c>
      <c r="F2510" s="83"/>
      <c r="G2510" s="83">
        <v>1000000.0</v>
      </c>
    </row>
    <row r="2511">
      <c r="A2511" s="83">
        <v>503.0</v>
      </c>
      <c r="B2511" s="83" t="s">
        <v>20465</v>
      </c>
      <c r="C2511" s="212" t="s">
        <v>12440</v>
      </c>
      <c r="D2511" s="83"/>
      <c r="E2511" s="141" t="s">
        <v>20466</v>
      </c>
      <c r="F2511" s="83"/>
      <c r="G2511" s="83">
        <v>1000000.0</v>
      </c>
    </row>
    <row r="2512">
      <c r="A2512" s="83">
        <v>504.0</v>
      </c>
      <c r="B2512" s="83" t="s">
        <v>20467</v>
      </c>
      <c r="C2512" s="212" t="s">
        <v>12440</v>
      </c>
      <c r="D2512" s="83"/>
      <c r="E2512" s="141" t="s">
        <v>20468</v>
      </c>
      <c r="F2512" s="83"/>
      <c r="G2512" s="83">
        <v>1000000.0</v>
      </c>
    </row>
    <row r="2513">
      <c r="A2513" s="83">
        <v>505.0</v>
      </c>
      <c r="B2513" s="83" t="s">
        <v>20469</v>
      </c>
      <c r="C2513" s="212" t="s">
        <v>12440</v>
      </c>
      <c r="D2513" s="83"/>
      <c r="E2513" s="141" t="s">
        <v>20470</v>
      </c>
      <c r="F2513" s="83"/>
      <c r="G2513" s="83">
        <v>1000000.0</v>
      </c>
    </row>
    <row r="2514" ht="30.0" customHeight="1">
      <c r="A2514" s="83">
        <v>506.0</v>
      </c>
      <c r="B2514" s="83" t="s">
        <v>20473</v>
      </c>
      <c r="C2514" s="212" t="s">
        <v>12440</v>
      </c>
      <c r="D2514" s="83"/>
      <c r="E2514" s="141" t="s">
        <v>20474</v>
      </c>
      <c r="F2514" s="83"/>
      <c r="G2514" s="83">
        <v>1000000.0</v>
      </c>
    </row>
    <row r="2515" ht="30.75" customHeight="1">
      <c r="A2515" s="154">
        <v>507.0</v>
      </c>
      <c r="B2515" s="154" t="s">
        <v>20475</v>
      </c>
      <c r="C2515" s="247"/>
      <c r="D2515" s="154"/>
      <c r="E2515" s="155" t="s">
        <v>20476</v>
      </c>
      <c r="F2515" s="154"/>
      <c r="G2515" s="154">
        <v>500000.0</v>
      </c>
    </row>
    <row r="2516" ht="30.75" customHeight="1">
      <c r="A2516" s="83">
        <v>508.0</v>
      </c>
      <c r="B2516" s="83" t="s">
        <v>20477</v>
      </c>
      <c r="C2516" s="212"/>
      <c r="D2516" s="83"/>
      <c r="E2516" s="141" t="s">
        <v>20478</v>
      </c>
      <c r="F2516" s="83"/>
      <c r="G2516" s="83">
        <v>2500000.0</v>
      </c>
    </row>
    <row r="2517">
      <c r="A2517" s="83">
        <v>509.0</v>
      </c>
      <c r="B2517" s="83" t="s">
        <v>20479</v>
      </c>
      <c r="C2517" s="212"/>
      <c r="D2517" s="83"/>
      <c r="E2517" s="141" t="s">
        <v>20480</v>
      </c>
      <c r="F2517" s="83"/>
      <c r="G2517" s="83">
        <v>1000000.0</v>
      </c>
    </row>
    <row r="2518" ht="30.0" customHeight="1">
      <c r="A2518" s="83">
        <v>510.0</v>
      </c>
      <c r="B2518" s="83" t="s">
        <v>20481</v>
      </c>
      <c r="C2518" s="212"/>
      <c r="D2518" s="83"/>
      <c r="E2518" s="141" t="s">
        <v>20482</v>
      </c>
      <c r="F2518" s="83"/>
      <c r="G2518" s="83">
        <v>1000000.0</v>
      </c>
    </row>
    <row r="2519">
      <c r="A2519" s="83">
        <v>511.0</v>
      </c>
      <c r="B2519" s="83" t="s">
        <v>20485</v>
      </c>
      <c r="C2519" s="212"/>
      <c r="D2519" s="83"/>
      <c r="E2519" s="141" t="s">
        <v>20486</v>
      </c>
      <c r="F2519" s="83"/>
      <c r="G2519" s="83">
        <v>5000000.0</v>
      </c>
    </row>
    <row r="2520">
      <c r="A2520" s="83">
        <v>512.0</v>
      </c>
      <c r="B2520" s="83" t="s">
        <v>20487</v>
      </c>
      <c r="C2520" s="212">
        <v>13.0</v>
      </c>
      <c r="D2520" s="83"/>
      <c r="E2520" s="141" t="s">
        <v>20488</v>
      </c>
      <c r="F2520" s="83"/>
      <c r="G2520" s="83">
        <v>1000000.0</v>
      </c>
    </row>
    <row r="2521" ht="30.0" customHeight="1">
      <c r="A2521" s="83">
        <v>513.0</v>
      </c>
      <c r="B2521" s="83" t="s">
        <v>20489</v>
      </c>
      <c r="C2521" s="212"/>
      <c r="D2521" s="83"/>
      <c r="E2521" s="141" t="s">
        <v>20490</v>
      </c>
      <c r="F2521" s="83"/>
      <c r="G2521" s="83">
        <v>2000000.0</v>
      </c>
    </row>
    <row r="2522">
      <c r="A2522" s="83">
        <v>514.0</v>
      </c>
      <c r="B2522" s="83" t="s">
        <v>20491</v>
      </c>
      <c r="C2522" s="212" t="s">
        <v>17140</v>
      </c>
      <c r="D2522" s="83"/>
      <c r="E2522" s="141" t="s">
        <v>20492</v>
      </c>
      <c r="F2522" s="83"/>
      <c r="G2522" s="83">
        <v>1000000.0</v>
      </c>
    </row>
    <row r="2523">
      <c r="A2523" s="83"/>
      <c r="B2523" s="83"/>
      <c r="C2523" s="212"/>
      <c r="D2523" s="83"/>
      <c r="E2523" s="141"/>
      <c r="F2523" s="83"/>
      <c r="G2523" s="83"/>
    </row>
    <row r="2524">
      <c r="A2524" s="83"/>
      <c r="B2524" s="83"/>
      <c r="C2524" s="212"/>
      <c r="D2524" s="83"/>
      <c r="E2524" s="141" t="s">
        <v>20493</v>
      </c>
      <c r="F2524" s="83">
        <v>0.0</v>
      </c>
      <c r="G2524" s="83">
        <v>6.131E8</v>
      </c>
    </row>
    <row r="2525">
      <c r="A2525" s="83"/>
      <c r="B2525" s="83"/>
      <c r="C2525" s="212"/>
      <c r="D2525" s="83"/>
      <c r="E2525" s="141"/>
      <c r="F2525" s="83"/>
      <c r="G2525" s="83"/>
    </row>
    <row r="2526">
      <c r="A2526" s="83"/>
      <c r="B2526" s="83"/>
      <c r="C2526" s="212"/>
      <c r="D2526" s="83"/>
      <c r="E2526" s="141"/>
      <c r="F2526" s="83"/>
      <c r="G2526" s="83"/>
    </row>
    <row r="2527">
      <c r="A2527" s="83"/>
      <c r="B2527" s="83"/>
      <c r="C2527" s="212"/>
      <c r="D2527" s="83"/>
      <c r="E2527" s="141" t="s">
        <v>20494</v>
      </c>
      <c r="F2527" s="83"/>
      <c r="G2527" s="83"/>
    </row>
    <row r="2528">
      <c r="A2528" s="83"/>
      <c r="B2528" s="83"/>
      <c r="C2528" s="212"/>
      <c r="D2528" s="83"/>
      <c r="E2528" s="141" t="s">
        <v>20495</v>
      </c>
      <c r="F2528" s="83"/>
      <c r="G2528" s="83"/>
    </row>
    <row r="2529">
      <c r="A2529" s="83" t="s">
        <v>20497</v>
      </c>
      <c r="B2529" s="83"/>
      <c r="C2529" s="212"/>
      <c r="D2529" s="83"/>
      <c r="E2529" s="141"/>
      <c r="F2529" s="83"/>
      <c r="G2529" s="83"/>
    </row>
    <row r="2530">
      <c r="A2530" s="83"/>
      <c r="B2530" s="83"/>
      <c r="C2530" s="212"/>
      <c r="D2530" s="83"/>
      <c r="E2530" s="141"/>
      <c r="F2530" s="83"/>
      <c r="G2530" s="83"/>
    </row>
    <row r="2531">
      <c r="A2531" s="83" t="s">
        <v>1190</v>
      </c>
      <c r="B2531" s="83" t="s">
        <v>663</v>
      </c>
      <c r="C2531" s="212" t="s">
        <v>1319</v>
      </c>
      <c r="D2531" s="83"/>
      <c r="E2531" s="141" t="s">
        <v>1198</v>
      </c>
      <c r="F2531" s="83" t="s">
        <v>1321</v>
      </c>
      <c r="G2531" s="83" t="s">
        <v>1323</v>
      </c>
    </row>
    <row r="2532">
      <c r="A2532" s="83"/>
      <c r="B2532" s="83"/>
      <c r="C2532" s="212"/>
      <c r="D2532" s="83"/>
      <c r="E2532" s="141"/>
      <c r="F2532" s="83"/>
      <c r="G2532" s="83"/>
    </row>
    <row r="2533">
      <c r="A2533" s="83">
        <v>1.0</v>
      </c>
      <c r="B2533" s="83" t="s">
        <v>20498</v>
      </c>
      <c r="C2533" s="212" t="s">
        <v>2735</v>
      </c>
      <c r="D2533" s="83"/>
      <c r="E2533" s="141" t="s">
        <v>20499</v>
      </c>
      <c r="F2533" s="83"/>
      <c r="G2533" s="83">
        <v>1.25E7</v>
      </c>
    </row>
    <row r="2534" ht="30.0" customHeight="1">
      <c r="A2534" s="83">
        <v>2.0</v>
      </c>
      <c r="B2534" s="83" t="s">
        <v>20500</v>
      </c>
      <c r="C2534" s="212" t="s">
        <v>3457</v>
      </c>
      <c r="D2534" s="83"/>
      <c r="E2534" s="141" t="s">
        <v>20501</v>
      </c>
      <c r="F2534" s="83"/>
      <c r="G2534" s="83">
        <v>2500000.0</v>
      </c>
    </row>
    <row r="2535" ht="30.0" customHeight="1">
      <c r="A2535" s="83">
        <v>3.0</v>
      </c>
      <c r="B2535" s="83" t="s">
        <v>20502</v>
      </c>
      <c r="C2535" s="212" t="s">
        <v>2760</v>
      </c>
      <c r="D2535" s="83"/>
      <c r="E2535" s="141" t="s">
        <v>20503</v>
      </c>
      <c r="F2535" s="83"/>
      <c r="G2535" s="83">
        <v>1.5E7</v>
      </c>
    </row>
    <row r="2536">
      <c r="A2536" s="83">
        <v>4.0</v>
      </c>
      <c r="B2536" s="83" t="s">
        <v>20504</v>
      </c>
      <c r="C2536" s="212" t="s">
        <v>2760</v>
      </c>
      <c r="D2536" s="83"/>
      <c r="E2536" s="141" t="s">
        <v>20505</v>
      </c>
      <c r="F2536" s="83"/>
      <c r="G2536" s="83">
        <v>4.0E7</v>
      </c>
    </row>
    <row r="2537" ht="30.0" customHeight="1">
      <c r="A2537" s="83">
        <v>5.0</v>
      </c>
      <c r="B2537" s="83" t="s">
        <v>20506</v>
      </c>
      <c r="C2537" s="212" t="s">
        <v>2760</v>
      </c>
      <c r="D2537" s="83"/>
      <c r="E2537" s="141" t="s">
        <v>20507</v>
      </c>
      <c r="F2537" s="83"/>
      <c r="G2537" s="83">
        <v>1.0E7</v>
      </c>
    </row>
    <row r="2538" ht="30.0" customHeight="1">
      <c r="A2538" s="83">
        <v>6.0</v>
      </c>
      <c r="B2538" s="83" t="s">
        <v>20508</v>
      </c>
      <c r="C2538" s="212" t="s">
        <v>2817</v>
      </c>
      <c r="D2538" s="83"/>
      <c r="E2538" s="141" t="s">
        <v>20509</v>
      </c>
      <c r="F2538" s="83"/>
      <c r="G2538" s="83">
        <v>4000000.0</v>
      </c>
    </row>
    <row r="2539">
      <c r="A2539" s="83">
        <v>7.0</v>
      </c>
      <c r="B2539" s="83" t="s">
        <v>20510</v>
      </c>
      <c r="C2539" s="212" t="s">
        <v>2851</v>
      </c>
      <c r="D2539" s="83"/>
      <c r="E2539" s="141" t="s">
        <v>20511</v>
      </c>
      <c r="F2539" s="83"/>
      <c r="G2539" s="83">
        <v>500000.0</v>
      </c>
    </row>
    <row r="2540" ht="30.0" customHeight="1">
      <c r="A2540" s="83">
        <v>8.0</v>
      </c>
      <c r="B2540" s="83" t="s">
        <v>20512</v>
      </c>
      <c r="C2540" s="212" t="s">
        <v>2883</v>
      </c>
      <c r="D2540" s="83"/>
      <c r="E2540" s="141" t="s">
        <v>20513</v>
      </c>
      <c r="F2540" s="83"/>
      <c r="G2540" s="83">
        <v>1000000.0</v>
      </c>
    </row>
    <row r="2541">
      <c r="A2541" s="83">
        <v>9.0</v>
      </c>
      <c r="B2541" s="83" t="s">
        <v>20514</v>
      </c>
      <c r="C2541" s="212" t="s">
        <v>14006</v>
      </c>
      <c r="D2541" s="83"/>
      <c r="E2541" s="141" t="s">
        <v>20515</v>
      </c>
      <c r="F2541" s="83"/>
      <c r="G2541" s="83">
        <v>2000000.0</v>
      </c>
    </row>
    <row r="2542">
      <c r="A2542" s="83">
        <v>10.0</v>
      </c>
      <c r="B2542" s="83" t="s">
        <v>20516</v>
      </c>
      <c r="C2542" s="212" t="s">
        <v>2936</v>
      </c>
      <c r="D2542" s="83"/>
      <c r="E2542" s="141" t="s">
        <v>20517</v>
      </c>
      <c r="F2542" s="83"/>
      <c r="G2542" s="83">
        <v>2000000.0</v>
      </c>
    </row>
    <row r="2543">
      <c r="A2543" s="83">
        <v>11.0</v>
      </c>
      <c r="B2543" s="83" t="s">
        <v>20519</v>
      </c>
      <c r="C2543" s="212" t="s">
        <v>10195</v>
      </c>
      <c r="D2543" s="83"/>
      <c r="E2543" s="141" t="s">
        <v>20520</v>
      </c>
      <c r="F2543" s="83"/>
      <c r="G2543" s="83">
        <v>5000000.0</v>
      </c>
    </row>
    <row r="2544">
      <c r="A2544" s="83">
        <v>12.0</v>
      </c>
      <c r="B2544" s="83" t="s">
        <v>20521</v>
      </c>
      <c r="C2544" s="212" t="s">
        <v>10195</v>
      </c>
      <c r="D2544" s="83"/>
      <c r="E2544" s="141" t="s">
        <v>20522</v>
      </c>
      <c r="F2544" s="83"/>
      <c r="G2544" s="83">
        <v>5000000.0</v>
      </c>
    </row>
    <row r="2545">
      <c r="A2545" s="83">
        <v>13.0</v>
      </c>
      <c r="B2545" s="83" t="s">
        <v>20523</v>
      </c>
      <c r="C2545" s="212" t="s">
        <v>10195</v>
      </c>
      <c r="D2545" s="83"/>
      <c r="E2545" s="141" t="s">
        <v>20524</v>
      </c>
      <c r="F2545" s="83"/>
      <c r="G2545" s="83">
        <v>1.0E7</v>
      </c>
    </row>
    <row r="2546">
      <c r="A2546" s="83">
        <v>14.0</v>
      </c>
      <c r="B2546" s="83" t="s">
        <v>20525</v>
      </c>
      <c r="C2546" s="212" t="s">
        <v>17144</v>
      </c>
      <c r="D2546" s="83"/>
      <c r="E2546" s="141" t="s">
        <v>20526</v>
      </c>
      <c r="F2546" s="83"/>
      <c r="G2546" s="83">
        <v>5000000.0</v>
      </c>
    </row>
    <row r="2547">
      <c r="A2547" s="83">
        <v>15.0</v>
      </c>
      <c r="B2547" s="83" t="s">
        <v>20527</v>
      </c>
      <c r="C2547" s="212" t="s">
        <v>17144</v>
      </c>
      <c r="D2547" s="83"/>
      <c r="E2547" s="141" t="s">
        <v>20528</v>
      </c>
      <c r="F2547" s="83"/>
      <c r="G2547" s="83">
        <v>2500000.0</v>
      </c>
    </row>
    <row r="2548">
      <c r="A2548" s="83">
        <v>16.0</v>
      </c>
      <c r="B2548" s="83" t="s">
        <v>20529</v>
      </c>
      <c r="C2548" s="212" t="s">
        <v>17144</v>
      </c>
      <c r="D2548" s="83"/>
      <c r="E2548" s="141" t="s">
        <v>20530</v>
      </c>
      <c r="F2548" s="83"/>
      <c r="G2548" s="83">
        <v>1.0E7</v>
      </c>
    </row>
    <row r="2549">
      <c r="A2549" s="83">
        <v>17.0</v>
      </c>
      <c r="B2549" s="83" t="s">
        <v>20532</v>
      </c>
      <c r="C2549" s="212" t="s">
        <v>17144</v>
      </c>
      <c r="D2549" s="83"/>
      <c r="E2549" s="141" t="s">
        <v>20533</v>
      </c>
      <c r="F2549" s="83"/>
      <c r="G2549" s="83">
        <v>2000000.0</v>
      </c>
    </row>
    <row r="2550">
      <c r="A2550" s="83">
        <v>18.0</v>
      </c>
      <c r="B2550" s="83" t="s">
        <v>20534</v>
      </c>
      <c r="C2550" s="212" t="s">
        <v>2991</v>
      </c>
      <c r="D2550" s="83"/>
      <c r="E2550" s="141" t="s">
        <v>20535</v>
      </c>
      <c r="F2550" s="83"/>
      <c r="G2550" s="83">
        <v>2500000.0</v>
      </c>
    </row>
    <row r="2551">
      <c r="A2551" s="83">
        <v>19.0</v>
      </c>
      <c r="B2551" s="83" t="s">
        <v>20536</v>
      </c>
      <c r="C2551" s="212" t="s">
        <v>3123</v>
      </c>
      <c r="D2551" s="83"/>
      <c r="E2551" s="141" t="s">
        <v>20537</v>
      </c>
      <c r="F2551" s="83"/>
      <c r="G2551" s="83">
        <v>3000000.0</v>
      </c>
    </row>
    <row r="2552" ht="30.0" customHeight="1">
      <c r="A2552" s="83">
        <v>20.0</v>
      </c>
      <c r="B2552" s="83" t="s">
        <v>20538</v>
      </c>
      <c r="C2552" s="212" t="s">
        <v>3123</v>
      </c>
      <c r="D2552" s="83"/>
      <c r="E2552" s="141" t="s">
        <v>20539</v>
      </c>
      <c r="F2552" s="83"/>
      <c r="G2552" s="83">
        <v>3000000.0</v>
      </c>
    </row>
    <row r="2553">
      <c r="A2553" s="83">
        <v>21.0</v>
      </c>
      <c r="B2553" s="83" t="s">
        <v>20540</v>
      </c>
      <c r="C2553" s="212" t="s">
        <v>3131</v>
      </c>
      <c r="D2553" s="83"/>
      <c r="E2553" s="141" t="s">
        <v>20541</v>
      </c>
      <c r="F2553" s="83"/>
      <c r="G2553" s="83">
        <v>5000000.0</v>
      </c>
    </row>
    <row r="2554">
      <c r="A2554" s="83">
        <v>22.0</v>
      </c>
      <c r="B2554" s="83" t="s">
        <v>20543</v>
      </c>
      <c r="C2554" s="212" t="s">
        <v>3131</v>
      </c>
      <c r="D2554" s="83"/>
      <c r="E2554" s="141" t="s">
        <v>20545</v>
      </c>
      <c r="F2554" s="83"/>
      <c r="G2554" s="83">
        <v>5000000.0</v>
      </c>
    </row>
    <row r="2555">
      <c r="A2555" s="83">
        <v>23.0</v>
      </c>
      <c r="B2555" s="83" t="s">
        <v>20546</v>
      </c>
      <c r="C2555" s="212" t="s">
        <v>3151</v>
      </c>
      <c r="D2555" s="83"/>
      <c r="E2555" s="141" t="s">
        <v>20547</v>
      </c>
      <c r="F2555" s="83"/>
      <c r="G2555" s="83">
        <v>2000000.0</v>
      </c>
    </row>
    <row r="2556">
      <c r="A2556" s="83">
        <v>24.0</v>
      </c>
      <c r="B2556" s="83" t="s">
        <v>20548</v>
      </c>
      <c r="C2556" s="212" t="s">
        <v>3151</v>
      </c>
      <c r="D2556" s="83"/>
      <c r="E2556" s="141" t="s">
        <v>20549</v>
      </c>
      <c r="F2556" s="83"/>
      <c r="G2556" s="83">
        <v>5000000.0</v>
      </c>
    </row>
    <row r="2557" ht="30.0" customHeight="1">
      <c r="A2557" s="83">
        <v>25.0</v>
      </c>
      <c r="B2557" s="83" t="s">
        <v>20550</v>
      </c>
      <c r="C2557" s="212" t="s">
        <v>3213</v>
      </c>
      <c r="D2557" s="83"/>
      <c r="E2557" s="141" t="s">
        <v>20551</v>
      </c>
      <c r="F2557" s="83"/>
      <c r="G2557" s="83">
        <v>5000000.0</v>
      </c>
    </row>
    <row r="2558">
      <c r="A2558" s="83">
        <v>26.0</v>
      </c>
      <c r="B2558" s="83" t="s">
        <v>20552</v>
      </c>
      <c r="C2558" s="212" t="s">
        <v>12440</v>
      </c>
      <c r="D2558" s="83"/>
      <c r="E2558" s="141" t="s">
        <v>20553</v>
      </c>
      <c r="F2558" s="83"/>
      <c r="G2558" s="83">
        <v>5000000.0</v>
      </c>
    </row>
    <row r="2559" ht="30.0" customHeight="1">
      <c r="A2559" s="83">
        <v>27.0</v>
      </c>
      <c r="B2559" s="83" t="s">
        <v>20554</v>
      </c>
      <c r="C2559" s="212" t="s">
        <v>12440</v>
      </c>
      <c r="D2559" s="83"/>
      <c r="E2559" s="141" t="s">
        <v>20555</v>
      </c>
      <c r="F2559" s="83"/>
      <c r="G2559" s="83">
        <v>1000000.0</v>
      </c>
    </row>
    <row r="2560">
      <c r="A2560" s="83">
        <v>28.0</v>
      </c>
      <c r="B2560" s="83" t="s">
        <v>20558</v>
      </c>
      <c r="C2560" s="212">
        <v>13.0</v>
      </c>
      <c r="D2560" s="83"/>
      <c r="E2560" s="141" t="s">
        <v>20559</v>
      </c>
      <c r="F2560" s="83"/>
      <c r="G2560" s="83">
        <v>1500000.0</v>
      </c>
    </row>
    <row r="2561">
      <c r="A2561" s="83">
        <v>29.0</v>
      </c>
      <c r="B2561" s="83" t="s">
        <v>20560</v>
      </c>
      <c r="C2561" s="212"/>
      <c r="D2561" s="83"/>
      <c r="E2561" s="141" t="s">
        <v>20561</v>
      </c>
      <c r="F2561" s="83"/>
      <c r="G2561" s="83">
        <v>2.0E7</v>
      </c>
    </row>
    <row r="2562">
      <c r="A2562" s="83">
        <v>30.0</v>
      </c>
      <c r="B2562" s="83" t="s">
        <v>20562</v>
      </c>
      <c r="C2562" s="212"/>
      <c r="D2562" s="83"/>
      <c r="E2562" s="141" t="s">
        <v>20563</v>
      </c>
      <c r="F2562" s="83"/>
      <c r="G2562" s="83">
        <v>1.5E7</v>
      </c>
    </row>
    <row r="2563">
      <c r="A2563" s="83">
        <v>31.0</v>
      </c>
      <c r="B2563" s="83" t="s">
        <v>20564</v>
      </c>
      <c r="C2563" s="212"/>
      <c r="D2563" s="83"/>
      <c r="E2563" s="141" t="s">
        <v>20565</v>
      </c>
      <c r="F2563" s="83"/>
      <c r="G2563" s="83">
        <v>1.5E7</v>
      </c>
    </row>
    <row r="2564" ht="30.0" customHeight="1">
      <c r="A2564" s="83">
        <v>32.0</v>
      </c>
      <c r="B2564" s="83" t="s">
        <v>20566</v>
      </c>
      <c r="C2564" s="212"/>
      <c r="D2564" s="83"/>
      <c r="E2564" s="141" t="s">
        <v>20567</v>
      </c>
      <c r="F2564" s="83"/>
      <c r="G2564" s="83">
        <v>1.5E7</v>
      </c>
    </row>
    <row r="2565">
      <c r="A2565" s="83"/>
      <c r="B2565" s="83"/>
      <c r="C2565" s="212"/>
      <c r="D2565" s="83"/>
      <c r="E2565" s="141"/>
      <c r="F2565" s="83"/>
      <c r="G2565" s="83"/>
    </row>
    <row r="2566">
      <c r="A2566" s="83"/>
      <c r="B2566" s="83"/>
      <c r="C2566" s="212"/>
      <c r="D2566" s="83"/>
      <c r="E2566" s="141" t="s">
        <v>20568</v>
      </c>
      <c r="F2566" s="83">
        <v>0.0</v>
      </c>
      <c r="G2566" s="83">
        <v>2.32E8</v>
      </c>
    </row>
    <row r="2567" ht="15.75" customHeight="1">
      <c r="A2567" s="154"/>
      <c r="B2567" s="154"/>
      <c r="C2567" s="247"/>
      <c r="D2567" s="154"/>
      <c r="E2567" s="155"/>
      <c r="F2567" s="154"/>
      <c r="G2567" s="154"/>
    </row>
    <row r="2568" ht="15.75" customHeight="1">
      <c r="A2568" s="83"/>
      <c r="B2568" s="83"/>
      <c r="C2568" s="212"/>
      <c r="D2568" s="83"/>
      <c r="E2568" s="141" t="s">
        <v>20571</v>
      </c>
      <c r="F2568" s="83"/>
      <c r="G2568" s="83"/>
    </row>
    <row r="2569">
      <c r="A2569" s="83"/>
      <c r="B2569" s="83"/>
      <c r="C2569" s="212"/>
      <c r="D2569" s="83"/>
      <c r="E2569" s="141"/>
      <c r="F2569" s="83"/>
      <c r="G2569" s="83"/>
    </row>
    <row r="2570">
      <c r="A2570" s="83"/>
      <c r="B2570" s="83"/>
      <c r="C2570" s="212"/>
      <c r="D2570" s="83"/>
      <c r="E2570" s="141"/>
      <c r="F2570" s="83"/>
      <c r="G2570" s="83"/>
    </row>
    <row r="2571">
      <c r="A2571" s="83"/>
      <c r="B2571" s="83"/>
      <c r="C2571" s="212"/>
      <c r="D2571" s="83"/>
      <c r="E2571" s="141" t="s">
        <v>20572</v>
      </c>
      <c r="F2571" s="83"/>
      <c r="G2571" s="83"/>
    </row>
    <row r="2572">
      <c r="A2572" s="83"/>
      <c r="B2572" s="83"/>
      <c r="C2572" s="212"/>
      <c r="D2572" s="83"/>
      <c r="E2572" s="141" t="s">
        <v>20573</v>
      </c>
      <c r="F2572" s="83"/>
      <c r="G2572" s="83"/>
    </row>
    <row r="2573">
      <c r="A2573" s="83" t="s">
        <v>20575</v>
      </c>
      <c r="B2573" s="83"/>
      <c r="C2573" s="212"/>
      <c r="D2573" s="83"/>
      <c r="E2573" s="141"/>
      <c r="F2573" s="83"/>
      <c r="G2573" s="83"/>
    </row>
    <row r="2574">
      <c r="A2574" s="83"/>
      <c r="B2574" s="83"/>
      <c r="C2574" s="212"/>
      <c r="D2574" s="83"/>
      <c r="E2574" s="141"/>
      <c r="F2574" s="83"/>
      <c r="G2574" s="83"/>
    </row>
    <row r="2575">
      <c r="A2575" s="83" t="s">
        <v>1190</v>
      </c>
      <c r="B2575" s="83" t="s">
        <v>663</v>
      </c>
      <c r="C2575" s="212" t="s">
        <v>1319</v>
      </c>
      <c r="D2575" s="83"/>
      <c r="E2575" s="141" t="s">
        <v>1198</v>
      </c>
      <c r="F2575" s="83" t="s">
        <v>1321</v>
      </c>
      <c r="G2575" s="83" t="s">
        <v>1323</v>
      </c>
    </row>
    <row r="2576">
      <c r="A2576" s="83"/>
      <c r="B2576" s="83"/>
      <c r="C2576" s="212"/>
      <c r="D2576" s="83"/>
      <c r="E2576" s="141"/>
      <c r="F2576" s="83"/>
      <c r="G2576" s="83"/>
    </row>
    <row r="2577">
      <c r="A2577" s="83">
        <v>1.0</v>
      </c>
      <c r="B2577" s="83" t="s">
        <v>20577</v>
      </c>
      <c r="C2577" s="212" t="s">
        <v>5279</v>
      </c>
      <c r="D2577" s="83"/>
      <c r="E2577" s="141" t="s">
        <v>20578</v>
      </c>
      <c r="F2577" s="83"/>
      <c r="G2577" s="83">
        <v>2000000.0</v>
      </c>
    </row>
    <row r="2578">
      <c r="A2578" s="83">
        <v>2.0</v>
      </c>
      <c r="B2578" s="83" t="s">
        <v>20579</v>
      </c>
      <c r="C2578" s="212" t="s">
        <v>2688</v>
      </c>
      <c r="D2578" s="83"/>
      <c r="E2578" s="141" t="s">
        <v>20580</v>
      </c>
      <c r="F2578" s="83"/>
      <c r="G2578" s="83">
        <v>2000000.0</v>
      </c>
    </row>
    <row r="2579">
      <c r="A2579" s="83">
        <v>3.0</v>
      </c>
      <c r="B2579" s="83" t="s">
        <v>20581</v>
      </c>
      <c r="C2579" s="212" t="s">
        <v>2688</v>
      </c>
      <c r="D2579" s="83"/>
      <c r="E2579" s="141" t="s">
        <v>20582</v>
      </c>
      <c r="F2579" s="83"/>
      <c r="G2579" s="83">
        <v>1000000.0</v>
      </c>
    </row>
    <row r="2580">
      <c r="A2580" s="83">
        <v>4.0</v>
      </c>
      <c r="B2580" s="83" t="s">
        <v>20585</v>
      </c>
      <c r="C2580" s="212" t="s">
        <v>2688</v>
      </c>
      <c r="D2580" s="83"/>
      <c r="E2580" s="141" t="s">
        <v>20586</v>
      </c>
      <c r="F2580" s="83"/>
      <c r="G2580" s="83">
        <v>1000000.0</v>
      </c>
    </row>
    <row r="2581" ht="30.0" customHeight="1">
      <c r="A2581" s="83">
        <v>5.0</v>
      </c>
      <c r="B2581" s="83" t="s">
        <v>20587</v>
      </c>
      <c r="C2581" s="212" t="s">
        <v>7267</v>
      </c>
      <c r="D2581" s="83"/>
      <c r="E2581" s="141" t="s">
        <v>20588</v>
      </c>
      <c r="F2581" s="83"/>
      <c r="G2581" s="83">
        <v>1000000.0</v>
      </c>
    </row>
    <row r="2582">
      <c r="A2582" s="83">
        <v>6.0</v>
      </c>
      <c r="B2582" s="83" t="s">
        <v>20589</v>
      </c>
      <c r="C2582" s="212" t="s">
        <v>2697</v>
      </c>
      <c r="D2582" s="83"/>
      <c r="E2582" s="141" t="s">
        <v>20590</v>
      </c>
      <c r="F2582" s="83"/>
      <c r="G2582" s="83">
        <v>2500000.0</v>
      </c>
    </row>
    <row r="2583">
      <c r="A2583" s="83">
        <v>7.0</v>
      </c>
      <c r="B2583" s="83" t="s">
        <v>20591</v>
      </c>
      <c r="C2583" s="212" t="s">
        <v>2708</v>
      </c>
      <c r="D2583" s="83"/>
      <c r="E2583" s="141" t="s">
        <v>20592</v>
      </c>
      <c r="F2583" s="83"/>
      <c r="G2583" s="83">
        <v>2000000.0</v>
      </c>
    </row>
    <row r="2584">
      <c r="A2584" s="83">
        <v>8.0</v>
      </c>
      <c r="B2584" s="83" t="s">
        <v>20593</v>
      </c>
      <c r="C2584" s="212" t="s">
        <v>2708</v>
      </c>
      <c r="D2584" s="83"/>
      <c r="E2584" s="141" t="s">
        <v>20594</v>
      </c>
      <c r="F2584" s="83"/>
      <c r="G2584" s="83">
        <v>2000000.0</v>
      </c>
    </row>
    <row r="2585">
      <c r="A2585" s="83">
        <v>9.0</v>
      </c>
      <c r="B2585" s="83" t="s">
        <v>20595</v>
      </c>
      <c r="C2585" s="212" t="s">
        <v>7442</v>
      </c>
      <c r="D2585" s="83"/>
      <c r="E2585" s="141" t="s">
        <v>20598</v>
      </c>
      <c r="F2585" s="83"/>
      <c r="G2585" s="83">
        <v>1500000.0</v>
      </c>
    </row>
    <row r="2586">
      <c r="A2586" s="83">
        <v>10.0</v>
      </c>
      <c r="B2586" s="83" t="s">
        <v>20599</v>
      </c>
      <c r="C2586" s="212" t="s">
        <v>12689</v>
      </c>
      <c r="D2586" s="83"/>
      <c r="E2586" s="141" t="s">
        <v>20600</v>
      </c>
      <c r="F2586" s="83"/>
      <c r="G2586" s="83">
        <v>500000.0</v>
      </c>
    </row>
    <row r="2587">
      <c r="A2587" s="83">
        <v>11.0</v>
      </c>
      <c r="B2587" s="83" t="s">
        <v>20601</v>
      </c>
      <c r="C2587" s="212" t="s">
        <v>3440</v>
      </c>
      <c r="D2587" s="83"/>
      <c r="E2587" s="141" t="s">
        <v>20602</v>
      </c>
      <c r="F2587" s="83"/>
      <c r="G2587" s="83">
        <v>1000000.0</v>
      </c>
    </row>
    <row r="2588">
      <c r="A2588" s="83">
        <v>12.0</v>
      </c>
      <c r="B2588" s="83" t="s">
        <v>20603</v>
      </c>
      <c r="C2588" s="212" t="s">
        <v>3440</v>
      </c>
      <c r="D2588" s="83"/>
      <c r="E2588" s="141" t="s">
        <v>20604</v>
      </c>
      <c r="F2588" s="83"/>
      <c r="G2588" s="83">
        <v>1000000.0</v>
      </c>
    </row>
    <row r="2589" ht="30.0" customHeight="1">
      <c r="A2589" s="83">
        <v>13.0</v>
      </c>
      <c r="B2589" s="83" t="s">
        <v>20605</v>
      </c>
      <c r="C2589" s="212" t="s">
        <v>3445</v>
      </c>
      <c r="D2589" s="83"/>
      <c r="E2589" s="141" t="s">
        <v>20606</v>
      </c>
      <c r="F2589" s="83"/>
      <c r="G2589" s="83">
        <v>1000000.0</v>
      </c>
    </row>
    <row r="2590">
      <c r="A2590" s="83">
        <v>14.0</v>
      </c>
      <c r="B2590" s="83" t="s">
        <v>20607</v>
      </c>
      <c r="C2590" s="212" t="s">
        <v>3445</v>
      </c>
      <c r="D2590" s="83"/>
      <c r="E2590" s="141" t="s">
        <v>20608</v>
      </c>
      <c r="F2590" s="83"/>
      <c r="G2590" s="83">
        <v>1000000.0</v>
      </c>
    </row>
    <row r="2591" ht="30.0" customHeight="1">
      <c r="A2591" s="83">
        <v>15.0</v>
      </c>
      <c r="B2591" s="83" t="s">
        <v>20611</v>
      </c>
      <c r="C2591" s="212" t="s">
        <v>3445</v>
      </c>
      <c r="D2591" s="83"/>
      <c r="E2591" s="141" t="s">
        <v>20612</v>
      </c>
      <c r="F2591" s="83"/>
      <c r="G2591" s="83">
        <v>1000000.0</v>
      </c>
    </row>
    <row r="2592" ht="30.0" customHeight="1">
      <c r="A2592" s="83">
        <v>16.0</v>
      </c>
      <c r="B2592" s="83" t="s">
        <v>20613</v>
      </c>
      <c r="C2592" s="212" t="s">
        <v>2718</v>
      </c>
      <c r="D2592" s="83"/>
      <c r="E2592" s="141" t="s">
        <v>20614</v>
      </c>
      <c r="F2592" s="83"/>
      <c r="G2592" s="83">
        <v>2000000.0</v>
      </c>
    </row>
    <row r="2593">
      <c r="A2593" s="83">
        <v>17.0</v>
      </c>
      <c r="B2593" s="83" t="s">
        <v>20615</v>
      </c>
      <c r="C2593" s="212">
        <v>9.0</v>
      </c>
      <c r="D2593" s="83"/>
      <c r="E2593" s="141" t="s">
        <v>20616</v>
      </c>
      <c r="F2593" s="83"/>
      <c r="G2593" s="83">
        <v>5000000.0</v>
      </c>
    </row>
    <row r="2594">
      <c r="A2594" s="83">
        <v>18.0</v>
      </c>
      <c r="B2594" s="83" t="s">
        <v>20617</v>
      </c>
      <c r="C2594" s="212" t="s">
        <v>8035</v>
      </c>
      <c r="D2594" s="83"/>
      <c r="E2594" s="141" t="s">
        <v>20618</v>
      </c>
      <c r="F2594" s="83"/>
      <c r="G2594" s="83">
        <v>2.0E7</v>
      </c>
    </row>
    <row r="2595">
      <c r="A2595" s="83">
        <v>19.0</v>
      </c>
      <c r="B2595" s="83" t="s">
        <v>20619</v>
      </c>
      <c r="C2595" s="212" t="s">
        <v>8039</v>
      </c>
      <c r="D2595" s="83"/>
      <c r="E2595" s="141" t="s">
        <v>20620</v>
      </c>
      <c r="F2595" s="83"/>
      <c r="G2595" s="83">
        <v>1000000.0</v>
      </c>
    </row>
    <row r="2596">
      <c r="A2596" s="83">
        <v>20.0</v>
      </c>
      <c r="B2596" s="83" t="s">
        <v>20622</v>
      </c>
      <c r="C2596" s="212" t="s">
        <v>3452</v>
      </c>
      <c r="D2596" s="83"/>
      <c r="E2596" s="141" t="s">
        <v>20623</v>
      </c>
      <c r="F2596" s="83"/>
      <c r="G2596" s="83">
        <v>1000000.0</v>
      </c>
    </row>
    <row r="2597" ht="30.0" customHeight="1">
      <c r="A2597" s="83">
        <v>21.0</v>
      </c>
      <c r="B2597" s="83" t="s">
        <v>20624</v>
      </c>
      <c r="C2597" s="212" t="s">
        <v>2740</v>
      </c>
      <c r="D2597" s="83"/>
      <c r="E2597" s="141" t="s">
        <v>20625</v>
      </c>
      <c r="F2597" s="83"/>
      <c r="G2597" s="83">
        <v>1000000.0</v>
      </c>
    </row>
    <row r="2598">
      <c r="A2598" s="83">
        <v>22.0</v>
      </c>
      <c r="B2598" s="83" t="s">
        <v>20626</v>
      </c>
      <c r="C2598" s="212" t="s">
        <v>2740</v>
      </c>
      <c r="D2598" s="83"/>
      <c r="E2598" s="141" t="s">
        <v>20628</v>
      </c>
      <c r="F2598" s="83"/>
      <c r="G2598" s="83">
        <v>1000000.0</v>
      </c>
    </row>
    <row r="2599" ht="30.0" customHeight="1">
      <c r="A2599" s="83">
        <v>23.0</v>
      </c>
      <c r="B2599" s="83" t="s">
        <v>20629</v>
      </c>
      <c r="C2599" s="212" t="s">
        <v>13020</v>
      </c>
      <c r="D2599" s="83"/>
      <c r="E2599" s="141" t="s">
        <v>20630</v>
      </c>
      <c r="F2599" s="83"/>
      <c r="G2599" s="83">
        <v>1000000.0</v>
      </c>
    </row>
    <row r="2600" ht="30.0" customHeight="1">
      <c r="A2600" s="83">
        <v>24.0</v>
      </c>
      <c r="B2600" s="83" t="s">
        <v>20631</v>
      </c>
      <c r="C2600" s="212" t="s">
        <v>13031</v>
      </c>
      <c r="D2600" s="83"/>
      <c r="E2600" s="141" t="s">
        <v>20632</v>
      </c>
      <c r="F2600" s="83"/>
      <c r="G2600" s="83">
        <v>1500000.0</v>
      </c>
    </row>
    <row r="2601">
      <c r="A2601" s="83">
        <v>25.0</v>
      </c>
      <c r="B2601" s="83" t="s">
        <v>20633</v>
      </c>
      <c r="C2601" s="212" t="s">
        <v>13031</v>
      </c>
      <c r="D2601" s="83"/>
      <c r="E2601" s="141" t="s">
        <v>20634</v>
      </c>
      <c r="F2601" s="83"/>
      <c r="G2601" s="83">
        <v>1000000.0</v>
      </c>
    </row>
    <row r="2602">
      <c r="A2602" s="83">
        <v>26.0</v>
      </c>
      <c r="B2602" s="83" t="s">
        <v>20635</v>
      </c>
      <c r="C2602" s="212" t="s">
        <v>3463</v>
      </c>
      <c r="D2602" s="83"/>
      <c r="E2602" s="141" t="s">
        <v>20636</v>
      </c>
      <c r="F2602" s="83"/>
      <c r="G2602" s="83">
        <v>1000000.0</v>
      </c>
    </row>
    <row r="2603">
      <c r="A2603" s="83">
        <v>27.0</v>
      </c>
      <c r="B2603" s="83" t="s">
        <v>20637</v>
      </c>
      <c r="C2603" s="212" t="s">
        <v>2745</v>
      </c>
      <c r="D2603" s="83"/>
      <c r="E2603" s="141" t="s">
        <v>20638</v>
      </c>
      <c r="F2603" s="83"/>
      <c r="G2603" s="83">
        <v>1000000.0</v>
      </c>
    </row>
    <row r="2604" ht="30.0" customHeight="1">
      <c r="A2604" s="83">
        <v>28.0</v>
      </c>
      <c r="B2604" s="83" t="s">
        <v>20639</v>
      </c>
      <c r="C2604" s="212" t="s">
        <v>2745</v>
      </c>
      <c r="D2604" s="83"/>
      <c r="E2604" s="141" t="s">
        <v>20640</v>
      </c>
      <c r="F2604" s="83"/>
      <c r="G2604" s="83">
        <v>500000.0</v>
      </c>
    </row>
    <row r="2605">
      <c r="A2605" s="83">
        <v>29.0</v>
      </c>
      <c r="B2605" s="83" t="s">
        <v>20641</v>
      </c>
      <c r="C2605" s="212" t="s">
        <v>2760</v>
      </c>
      <c r="D2605" s="83"/>
      <c r="E2605" s="141" t="s">
        <v>20642</v>
      </c>
      <c r="F2605" s="83"/>
      <c r="G2605" s="83">
        <v>1.0E7</v>
      </c>
    </row>
    <row r="2606">
      <c r="A2606" s="83">
        <v>30.0</v>
      </c>
      <c r="B2606" s="83" t="s">
        <v>20645</v>
      </c>
      <c r="C2606" s="212" t="s">
        <v>2760</v>
      </c>
      <c r="D2606" s="83"/>
      <c r="E2606" s="141" t="s">
        <v>20646</v>
      </c>
      <c r="F2606" s="83"/>
      <c r="G2606" s="83">
        <v>5000000.0</v>
      </c>
    </row>
    <row r="2607" ht="30.0" customHeight="1">
      <c r="A2607" s="83">
        <v>31.0</v>
      </c>
      <c r="B2607" s="83" t="s">
        <v>20647</v>
      </c>
      <c r="C2607" s="212" t="s">
        <v>2760</v>
      </c>
      <c r="D2607" s="83"/>
      <c r="E2607" s="141" t="s">
        <v>20648</v>
      </c>
      <c r="F2607" s="83"/>
      <c r="G2607" s="83">
        <v>1.0E7</v>
      </c>
    </row>
    <row r="2608">
      <c r="A2608" s="83">
        <v>32.0</v>
      </c>
      <c r="B2608" s="83" t="s">
        <v>20649</v>
      </c>
      <c r="C2608" s="212" t="s">
        <v>2771</v>
      </c>
      <c r="D2608" s="83"/>
      <c r="E2608" s="141" t="s">
        <v>20650</v>
      </c>
      <c r="F2608" s="83"/>
      <c r="G2608" s="83">
        <v>1000000.0</v>
      </c>
    </row>
    <row r="2609">
      <c r="A2609" s="83">
        <v>33.0</v>
      </c>
      <c r="B2609" s="83" t="s">
        <v>20651</v>
      </c>
      <c r="C2609" s="212" t="s">
        <v>3501</v>
      </c>
      <c r="D2609" s="83"/>
      <c r="E2609" s="141" t="s">
        <v>20652</v>
      </c>
      <c r="F2609" s="83"/>
      <c r="G2609" s="83">
        <v>1000000.0</v>
      </c>
    </row>
    <row r="2610">
      <c r="A2610" s="83">
        <v>34.0</v>
      </c>
      <c r="B2610" s="83" t="s">
        <v>20653</v>
      </c>
      <c r="C2610" s="212" t="s">
        <v>2787</v>
      </c>
      <c r="D2610" s="83"/>
      <c r="E2610" s="141" t="s">
        <v>20654</v>
      </c>
      <c r="F2610" s="83"/>
      <c r="G2610" s="83">
        <v>1000000.0</v>
      </c>
    </row>
    <row r="2611" ht="30.0" customHeight="1">
      <c r="A2611" s="83">
        <v>35.0</v>
      </c>
      <c r="B2611" s="83" t="s">
        <v>20655</v>
      </c>
      <c r="C2611" s="212" t="s">
        <v>8687</v>
      </c>
      <c r="D2611" s="83"/>
      <c r="E2611" s="141" t="s">
        <v>20656</v>
      </c>
      <c r="F2611" s="83"/>
      <c r="G2611" s="83">
        <v>1000000.0</v>
      </c>
    </row>
    <row r="2612">
      <c r="A2612" s="83">
        <v>36.0</v>
      </c>
      <c r="B2612" s="83" t="s">
        <v>20658</v>
      </c>
      <c r="C2612" s="212" t="s">
        <v>8687</v>
      </c>
      <c r="D2612" s="83"/>
      <c r="E2612" s="141" t="s">
        <v>20660</v>
      </c>
      <c r="F2612" s="83"/>
      <c r="G2612" s="83">
        <v>1000000.0</v>
      </c>
    </row>
    <row r="2613" ht="30.0" customHeight="1">
      <c r="A2613" s="83">
        <v>37.0</v>
      </c>
      <c r="B2613" s="83" t="s">
        <v>20661</v>
      </c>
      <c r="C2613" s="212" t="s">
        <v>8687</v>
      </c>
      <c r="D2613" s="83"/>
      <c r="E2613" s="141" t="s">
        <v>20662</v>
      </c>
      <c r="F2613" s="83"/>
      <c r="G2613" s="83">
        <v>1000000.0</v>
      </c>
    </row>
    <row r="2614">
      <c r="A2614" s="83">
        <v>38.0</v>
      </c>
      <c r="B2614" s="83" t="s">
        <v>20663</v>
      </c>
      <c r="C2614" s="212">
        <v>21.0</v>
      </c>
      <c r="D2614" s="83"/>
      <c r="E2614" s="141" t="s">
        <v>20664</v>
      </c>
      <c r="F2614" s="83"/>
      <c r="G2614" s="83">
        <v>3000000.0</v>
      </c>
    </row>
    <row r="2615" ht="30.0" customHeight="1">
      <c r="A2615" s="83">
        <v>39.0</v>
      </c>
      <c r="B2615" s="83" t="s">
        <v>20665</v>
      </c>
      <c r="C2615" s="212" t="s">
        <v>2827</v>
      </c>
      <c r="D2615" s="83"/>
      <c r="E2615" s="141" t="s">
        <v>20666</v>
      </c>
      <c r="F2615" s="83"/>
      <c r="G2615" s="83">
        <v>1000000.0</v>
      </c>
    </row>
    <row r="2616">
      <c r="A2616" s="83">
        <v>40.0</v>
      </c>
      <c r="B2616" s="83" t="s">
        <v>20667</v>
      </c>
      <c r="C2616" s="212" t="s">
        <v>2830</v>
      </c>
      <c r="D2616" s="83"/>
      <c r="E2616" s="141" t="s">
        <v>20668</v>
      </c>
      <c r="F2616" s="83"/>
      <c r="G2616" s="83">
        <v>1000000.0</v>
      </c>
    </row>
    <row r="2617">
      <c r="A2617" s="83">
        <v>41.0</v>
      </c>
      <c r="B2617" s="83" t="s">
        <v>20669</v>
      </c>
      <c r="C2617" s="212" t="s">
        <v>2830</v>
      </c>
      <c r="D2617" s="83"/>
      <c r="E2617" s="141" t="s">
        <v>20670</v>
      </c>
      <c r="F2617" s="83"/>
      <c r="G2617" s="83">
        <v>1000000.0</v>
      </c>
    </row>
    <row r="2618">
      <c r="A2618" s="83">
        <v>42.0</v>
      </c>
      <c r="B2618" s="83" t="s">
        <v>20672</v>
      </c>
      <c r="C2618" s="212" t="s">
        <v>2830</v>
      </c>
      <c r="D2618" s="83"/>
      <c r="E2618" s="141" t="s">
        <v>20674</v>
      </c>
      <c r="F2618" s="83"/>
      <c r="G2618" s="83">
        <v>1000000.0</v>
      </c>
    </row>
    <row r="2619" ht="30.0" customHeight="1">
      <c r="A2619" s="83">
        <v>43.0</v>
      </c>
      <c r="B2619" s="83" t="s">
        <v>20675</v>
      </c>
      <c r="C2619" s="212" t="s">
        <v>3524</v>
      </c>
      <c r="D2619" s="83"/>
      <c r="E2619" s="141" t="s">
        <v>20676</v>
      </c>
      <c r="F2619" s="83"/>
      <c r="G2619" s="83">
        <v>1000000.0</v>
      </c>
    </row>
    <row r="2620" ht="15.75" customHeight="1">
      <c r="A2620" s="154">
        <v>44.0</v>
      </c>
      <c r="B2620" s="154" t="s">
        <v>20677</v>
      </c>
      <c r="C2620" s="247" t="s">
        <v>2854</v>
      </c>
      <c r="D2620" s="154"/>
      <c r="E2620" s="155" t="s">
        <v>20678</v>
      </c>
      <c r="F2620" s="154"/>
      <c r="G2620" s="154">
        <v>1000000.0</v>
      </c>
    </row>
    <row r="2621" ht="15.75" customHeight="1">
      <c r="A2621" s="83">
        <v>45.0</v>
      </c>
      <c r="B2621" s="83" t="s">
        <v>20679</v>
      </c>
      <c r="C2621" s="212" t="s">
        <v>2854</v>
      </c>
      <c r="D2621" s="83"/>
      <c r="E2621" s="141" t="s">
        <v>20680</v>
      </c>
      <c r="F2621" s="83"/>
      <c r="G2621" s="83">
        <v>1000000.0</v>
      </c>
    </row>
    <row r="2622" ht="30.0" customHeight="1">
      <c r="A2622" s="83">
        <v>46.0</v>
      </c>
      <c r="B2622" s="83" t="s">
        <v>20681</v>
      </c>
      <c r="C2622" s="212" t="s">
        <v>13672</v>
      </c>
      <c r="D2622" s="83"/>
      <c r="E2622" s="141" t="s">
        <v>20682</v>
      </c>
      <c r="F2622" s="83"/>
      <c r="G2622" s="83">
        <v>3000000.0</v>
      </c>
    </row>
    <row r="2623">
      <c r="A2623" s="83">
        <v>47.0</v>
      </c>
      <c r="B2623" s="83" t="s">
        <v>20683</v>
      </c>
      <c r="C2623" s="212" t="s">
        <v>8796</v>
      </c>
      <c r="D2623" s="83"/>
      <c r="E2623" s="141" t="s">
        <v>20684</v>
      </c>
      <c r="F2623" s="83"/>
      <c r="G2623" s="83">
        <v>1000000.0</v>
      </c>
    </row>
    <row r="2624">
      <c r="A2624" s="83">
        <v>48.0</v>
      </c>
      <c r="B2624" s="83" t="s">
        <v>20685</v>
      </c>
      <c r="C2624" s="212" t="s">
        <v>2857</v>
      </c>
      <c r="D2624" s="83"/>
      <c r="E2624" s="141" t="s">
        <v>20686</v>
      </c>
      <c r="F2624" s="83"/>
      <c r="G2624" s="83">
        <v>1000000.0</v>
      </c>
    </row>
    <row r="2625">
      <c r="A2625" s="83">
        <v>49.0</v>
      </c>
      <c r="B2625" s="83" t="s">
        <v>20689</v>
      </c>
      <c r="C2625" s="212" t="s">
        <v>2870</v>
      </c>
      <c r="D2625" s="83"/>
      <c r="E2625" s="141" t="s">
        <v>20690</v>
      </c>
      <c r="F2625" s="83"/>
      <c r="G2625" s="83">
        <v>500000.0</v>
      </c>
    </row>
    <row r="2626">
      <c r="A2626" s="83">
        <v>50.0</v>
      </c>
      <c r="B2626" s="83" t="s">
        <v>20691</v>
      </c>
      <c r="C2626" s="212" t="s">
        <v>9021</v>
      </c>
      <c r="D2626" s="83"/>
      <c r="E2626" s="141" t="s">
        <v>20692</v>
      </c>
      <c r="F2626" s="83"/>
      <c r="G2626" s="83">
        <v>1000000.0</v>
      </c>
    </row>
    <row r="2627">
      <c r="A2627" s="83">
        <v>51.0</v>
      </c>
      <c r="B2627" s="83" t="s">
        <v>20693</v>
      </c>
      <c r="C2627" s="212" t="s">
        <v>2886</v>
      </c>
      <c r="D2627" s="83"/>
      <c r="E2627" s="141" t="s">
        <v>20694</v>
      </c>
      <c r="F2627" s="83"/>
      <c r="G2627" s="83">
        <v>1000000.0</v>
      </c>
    </row>
    <row r="2628">
      <c r="A2628" s="83">
        <v>52.0</v>
      </c>
      <c r="B2628" s="83" t="s">
        <v>20695</v>
      </c>
      <c r="C2628" s="212" t="s">
        <v>2909</v>
      </c>
      <c r="D2628" s="83"/>
      <c r="E2628" s="141" t="s">
        <v>20696</v>
      </c>
      <c r="F2628" s="83"/>
      <c r="G2628" s="83">
        <v>5000000.0</v>
      </c>
    </row>
    <row r="2629">
      <c r="A2629" s="83">
        <v>53.0</v>
      </c>
      <c r="B2629" s="83" t="s">
        <v>20697</v>
      </c>
      <c r="C2629" s="212" t="s">
        <v>3554</v>
      </c>
      <c r="D2629" s="83"/>
      <c r="E2629" s="141" t="s">
        <v>20698</v>
      </c>
      <c r="F2629" s="83"/>
      <c r="G2629" s="83">
        <v>2500000.0</v>
      </c>
    </row>
    <row r="2630" ht="30.0" customHeight="1">
      <c r="A2630" s="83">
        <v>54.0</v>
      </c>
      <c r="B2630" s="83" t="s">
        <v>20699</v>
      </c>
      <c r="C2630" s="212" t="s">
        <v>2933</v>
      </c>
      <c r="D2630" s="83"/>
      <c r="E2630" s="141" t="s">
        <v>20700</v>
      </c>
      <c r="F2630" s="83"/>
      <c r="G2630" s="83">
        <v>2000000.0</v>
      </c>
    </row>
    <row r="2631" ht="30.0" customHeight="1">
      <c r="A2631" s="83">
        <v>55.0</v>
      </c>
      <c r="B2631" s="83" t="s">
        <v>20701</v>
      </c>
      <c r="C2631" s="212" t="s">
        <v>2936</v>
      </c>
      <c r="D2631" s="83"/>
      <c r="E2631" s="141" t="s">
        <v>20702</v>
      </c>
      <c r="F2631" s="83"/>
      <c r="G2631" s="83">
        <v>2000000.0</v>
      </c>
    </row>
    <row r="2632">
      <c r="A2632" s="83">
        <v>56.0</v>
      </c>
      <c r="B2632" s="83" t="s">
        <v>20703</v>
      </c>
      <c r="C2632" s="212" t="s">
        <v>2945</v>
      </c>
      <c r="D2632" s="83"/>
      <c r="E2632" s="141" t="s">
        <v>20704</v>
      </c>
      <c r="F2632" s="83"/>
      <c r="G2632" s="83">
        <v>3000000.0</v>
      </c>
    </row>
    <row r="2633" ht="30.0" customHeight="1">
      <c r="A2633" s="83">
        <v>57.0</v>
      </c>
      <c r="B2633" s="83" t="s">
        <v>20705</v>
      </c>
      <c r="C2633" s="212" t="s">
        <v>2949</v>
      </c>
      <c r="D2633" s="83"/>
      <c r="E2633" s="141" t="s">
        <v>20707</v>
      </c>
      <c r="F2633" s="83"/>
      <c r="G2633" s="83">
        <v>1500000.0</v>
      </c>
    </row>
    <row r="2634" ht="30.0" customHeight="1">
      <c r="A2634" s="83">
        <v>58.0</v>
      </c>
      <c r="B2634" s="83" t="s">
        <v>20708</v>
      </c>
      <c r="C2634" s="212" t="s">
        <v>2955</v>
      </c>
      <c r="D2634" s="83"/>
      <c r="E2634" s="141" t="s">
        <v>20709</v>
      </c>
      <c r="F2634" s="83"/>
      <c r="G2634" s="83">
        <v>2500000.0</v>
      </c>
    </row>
    <row r="2635">
      <c r="A2635" s="83">
        <v>59.0</v>
      </c>
      <c r="B2635" s="83" t="s">
        <v>20710</v>
      </c>
      <c r="C2635" s="212" t="s">
        <v>2955</v>
      </c>
      <c r="D2635" s="83"/>
      <c r="E2635" s="141" t="s">
        <v>20711</v>
      </c>
      <c r="F2635" s="83"/>
      <c r="G2635" s="83">
        <v>1000000.0</v>
      </c>
    </row>
    <row r="2636" ht="30.0" customHeight="1">
      <c r="A2636" s="83">
        <v>60.0</v>
      </c>
      <c r="B2636" s="83" t="s">
        <v>20712</v>
      </c>
      <c r="C2636" s="212" t="s">
        <v>2955</v>
      </c>
      <c r="D2636" s="83"/>
      <c r="E2636" s="141" t="s">
        <v>20713</v>
      </c>
      <c r="F2636" s="83"/>
      <c r="G2636" s="83">
        <v>2000000.0</v>
      </c>
    </row>
    <row r="2637" ht="30.0" customHeight="1">
      <c r="A2637" s="83">
        <v>61.0</v>
      </c>
      <c r="B2637" s="83" t="s">
        <v>20714</v>
      </c>
      <c r="C2637" s="212" t="s">
        <v>2955</v>
      </c>
      <c r="D2637" s="83"/>
      <c r="E2637" s="141" t="s">
        <v>20715</v>
      </c>
      <c r="F2637" s="83"/>
      <c r="G2637" s="83">
        <v>1000000.0</v>
      </c>
    </row>
    <row r="2638">
      <c r="A2638" s="83">
        <v>62.0</v>
      </c>
      <c r="B2638" s="83" t="s">
        <v>20716</v>
      </c>
      <c r="C2638" s="212" t="s">
        <v>3576</v>
      </c>
      <c r="D2638" s="83"/>
      <c r="E2638" s="141" t="s">
        <v>20717</v>
      </c>
      <c r="F2638" s="83"/>
      <c r="G2638" s="83">
        <v>2000000.0</v>
      </c>
    </row>
    <row r="2639">
      <c r="A2639" s="83">
        <v>63.0</v>
      </c>
      <c r="B2639" s="83" t="s">
        <v>20718</v>
      </c>
      <c r="C2639" s="212" t="s">
        <v>2985</v>
      </c>
      <c r="D2639" s="83"/>
      <c r="E2639" s="141" t="s">
        <v>20719</v>
      </c>
      <c r="F2639" s="83"/>
      <c r="G2639" s="83">
        <v>1000000.0</v>
      </c>
    </row>
    <row r="2640">
      <c r="A2640" s="83">
        <v>64.0</v>
      </c>
      <c r="B2640" s="83" t="s">
        <v>20720</v>
      </c>
      <c r="C2640" s="212" t="s">
        <v>17144</v>
      </c>
      <c r="D2640" s="83"/>
      <c r="E2640" s="141" t="s">
        <v>20721</v>
      </c>
      <c r="F2640" s="83"/>
      <c r="G2640" s="83">
        <v>5000000.0</v>
      </c>
    </row>
    <row r="2641">
      <c r="A2641" s="83">
        <v>65.0</v>
      </c>
      <c r="B2641" s="83" t="s">
        <v>20722</v>
      </c>
      <c r="C2641" s="212" t="s">
        <v>2991</v>
      </c>
      <c r="D2641" s="83"/>
      <c r="E2641" s="141" t="s">
        <v>20723</v>
      </c>
      <c r="F2641" s="83"/>
      <c r="G2641" s="83">
        <v>1000000.0</v>
      </c>
    </row>
    <row r="2642">
      <c r="A2642" s="83">
        <v>66.0</v>
      </c>
      <c r="B2642" s="83" t="s">
        <v>20724</v>
      </c>
      <c r="C2642" s="212" t="s">
        <v>2991</v>
      </c>
      <c r="D2642" s="83"/>
      <c r="E2642" s="141" t="s">
        <v>20725</v>
      </c>
      <c r="F2642" s="83"/>
      <c r="G2642" s="83">
        <v>1000000.0</v>
      </c>
    </row>
    <row r="2643">
      <c r="A2643" s="83">
        <v>67.0</v>
      </c>
      <c r="B2643" s="83" t="s">
        <v>20727</v>
      </c>
      <c r="C2643" s="212" t="s">
        <v>2991</v>
      </c>
      <c r="D2643" s="83"/>
      <c r="E2643" s="141" t="s">
        <v>20728</v>
      </c>
      <c r="F2643" s="83"/>
      <c r="G2643" s="83">
        <v>3000000.0</v>
      </c>
    </row>
    <row r="2644" ht="30.0" customHeight="1">
      <c r="A2644" s="83">
        <v>68.0</v>
      </c>
      <c r="B2644" s="83" t="s">
        <v>20729</v>
      </c>
      <c r="C2644" s="212" t="s">
        <v>10246</v>
      </c>
      <c r="D2644" s="83"/>
      <c r="E2644" s="141" t="s">
        <v>20730</v>
      </c>
      <c r="F2644" s="83"/>
      <c r="G2644" s="83">
        <v>1000000.0</v>
      </c>
    </row>
    <row r="2645">
      <c r="A2645" s="83">
        <v>69.0</v>
      </c>
      <c r="B2645" s="83" t="s">
        <v>20731</v>
      </c>
      <c r="C2645" s="212" t="s">
        <v>3005</v>
      </c>
      <c r="D2645" s="83"/>
      <c r="E2645" s="141" t="s">
        <v>20732</v>
      </c>
      <c r="F2645" s="83"/>
      <c r="G2645" s="83">
        <v>1000000.0</v>
      </c>
    </row>
    <row r="2646" ht="30.0" customHeight="1">
      <c r="A2646" s="83">
        <v>70.0</v>
      </c>
      <c r="B2646" s="83" t="s">
        <v>20733</v>
      </c>
      <c r="C2646" s="212" t="s">
        <v>14622</v>
      </c>
      <c r="D2646" s="83"/>
      <c r="E2646" s="141" t="s">
        <v>20734</v>
      </c>
      <c r="F2646" s="83"/>
      <c r="G2646" s="83">
        <v>2500000.0</v>
      </c>
    </row>
    <row r="2647">
      <c r="A2647" s="83">
        <v>71.0</v>
      </c>
      <c r="B2647" s="83" t="s">
        <v>20736</v>
      </c>
      <c r="C2647" s="212" t="s">
        <v>3035</v>
      </c>
      <c r="D2647" s="83"/>
      <c r="E2647" s="141" t="s">
        <v>20737</v>
      </c>
      <c r="F2647" s="83"/>
      <c r="G2647" s="83">
        <v>1000000.0</v>
      </c>
    </row>
    <row r="2648" ht="30.0" customHeight="1">
      <c r="A2648" s="83">
        <v>72.0</v>
      </c>
      <c r="B2648" s="83" t="s">
        <v>20738</v>
      </c>
      <c r="C2648" s="212" t="s">
        <v>3035</v>
      </c>
      <c r="D2648" s="83"/>
      <c r="E2648" s="141" t="s">
        <v>20739</v>
      </c>
      <c r="F2648" s="83"/>
      <c r="G2648" s="83">
        <v>1000000.0</v>
      </c>
    </row>
    <row r="2649" ht="30.0" customHeight="1">
      <c r="A2649" s="83">
        <v>73.0</v>
      </c>
      <c r="B2649" s="83" t="s">
        <v>20740</v>
      </c>
      <c r="C2649" s="212" t="s">
        <v>3051</v>
      </c>
      <c r="D2649" s="83"/>
      <c r="E2649" s="141" t="s">
        <v>20741</v>
      </c>
      <c r="F2649" s="83"/>
      <c r="G2649" s="83">
        <v>1000000.0</v>
      </c>
    </row>
    <row r="2650" ht="30.0" customHeight="1">
      <c r="A2650" s="83">
        <v>74.0</v>
      </c>
      <c r="B2650" s="83" t="s">
        <v>20742</v>
      </c>
      <c r="C2650" s="212" t="s">
        <v>6402</v>
      </c>
      <c r="D2650" s="83"/>
      <c r="E2650" s="141" t="s">
        <v>20743</v>
      </c>
      <c r="F2650" s="83"/>
      <c r="G2650" s="83">
        <v>2000000.0</v>
      </c>
    </row>
    <row r="2651">
      <c r="A2651" s="83">
        <v>75.0</v>
      </c>
      <c r="B2651" s="83" t="s">
        <v>20744</v>
      </c>
      <c r="C2651" s="212" t="s">
        <v>3096</v>
      </c>
      <c r="D2651" s="83"/>
      <c r="E2651" s="141" t="s">
        <v>20745</v>
      </c>
      <c r="F2651" s="83"/>
      <c r="G2651" s="83">
        <v>1000000.0</v>
      </c>
    </row>
    <row r="2652">
      <c r="A2652" s="83">
        <v>76.0</v>
      </c>
      <c r="B2652" s="83" t="s">
        <v>20746</v>
      </c>
      <c r="C2652" s="212" t="s">
        <v>3105</v>
      </c>
      <c r="D2652" s="83"/>
      <c r="E2652" s="141" t="s">
        <v>20747</v>
      </c>
      <c r="F2652" s="83"/>
      <c r="G2652" s="83">
        <v>1000000.0</v>
      </c>
    </row>
    <row r="2653">
      <c r="A2653" s="83">
        <v>77.0</v>
      </c>
      <c r="B2653" s="83" t="s">
        <v>20748</v>
      </c>
      <c r="C2653" s="212" t="s">
        <v>3108</v>
      </c>
      <c r="D2653" s="83"/>
      <c r="E2653" s="141" t="s">
        <v>20750</v>
      </c>
      <c r="F2653" s="83"/>
      <c r="G2653" s="83">
        <v>500000.0</v>
      </c>
    </row>
    <row r="2654">
      <c r="A2654" s="83">
        <v>78.0</v>
      </c>
      <c r="B2654" s="83" t="s">
        <v>20752</v>
      </c>
      <c r="C2654" s="212" t="s">
        <v>3113</v>
      </c>
      <c r="D2654" s="83"/>
      <c r="E2654" s="141" t="s">
        <v>20753</v>
      </c>
      <c r="F2654" s="83"/>
      <c r="G2654" s="83">
        <v>1000000.0</v>
      </c>
    </row>
    <row r="2655">
      <c r="A2655" s="83">
        <v>79.0</v>
      </c>
      <c r="B2655" s="83" t="s">
        <v>20754</v>
      </c>
      <c r="C2655" s="212" t="s">
        <v>3625</v>
      </c>
      <c r="D2655" s="83"/>
      <c r="E2655" s="141" t="s">
        <v>20755</v>
      </c>
      <c r="F2655" s="83"/>
      <c r="G2655" s="83">
        <v>1000000.0</v>
      </c>
    </row>
    <row r="2656">
      <c r="A2656" s="83">
        <v>80.0</v>
      </c>
      <c r="B2656" s="83" t="s">
        <v>20756</v>
      </c>
      <c r="C2656" s="212" t="s">
        <v>11451</v>
      </c>
      <c r="D2656" s="83"/>
      <c r="E2656" s="141" t="s">
        <v>20757</v>
      </c>
      <c r="F2656" s="83"/>
      <c r="G2656" s="83">
        <v>2000000.0</v>
      </c>
    </row>
    <row r="2657">
      <c r="A2657" s="83">
        <v>81.0</v>
      </c>
      <c r="B2657" s="83" t="s">
        <v>20758</v>
      </c>
      <c r="C2657" s="212" t="s">
        <v>3131</v>
      </c>
      <c r="D2657" s="83"/>
      <c r="E2657" s="141" t="s">
        <v>20759</v>
      </c>
      <c r="F2657" s="83"/>
      <c r="G2657" s="83">
        <v>1000000.0</v>
      </c>
    </row>
    <row r="2658" ht="30.0" customHeight="1">
      <c r="A2658" s="83">
        <v>82.0</v>
      </c>
      <c r="B2658" s="83" t="s">
        <v>20760</v>
      </c>
      <c r="C2658" s="212" t="s">
        <v>3644</v>
      </c>
      <c r="D2658" s="83"/>
      <c r="E2658" s="141" t="s">
        <v>20761</v>
      </c>
      <c r="F2658" s="83"/>
      <c r="G2658" s="83">
        <v>1000000.0</v>
      </c>
    </row>
    <row r="2659" ht="30.0" customHeight="1">
      <c r="A2659" s="83">
        <v>83.0</v>
      </c>
      <c r="B2659" s="83" t="s">
        <v>20763</v>
      </c>
      <c r="C2659" s="212" t="s">
        <v>11517</v>
      </c>
      <c r="D2659" s="83"/>
      <c r="E2659" s="141" t="s">
        <v>20764</v>
      </c>
      <c r="F2659" s="83"/>
      <c r="G2659" s="83">
        <v>2000000.0</v>
      </c>
    </row>
    <row r="2660" ht="30.0" customHeight="1">
      <c r="A2660" s="83">
        <v>84.0</v>
      </c>
      <c r="B2660" s="83" t="s">
        <v>20765</v>
      </c>
      <c r="C2660" s="212" t="s">
        <v>11517</v>
      </c>
      <c r="D2660" s="83"/>
      <c r="E2660" s="141" t="s">
        <v>20766</v>
      </c>
      <c r="F2660" s="83"/>
      <c r="G2660" s="83">
        <v>1000000.0</v>
      </c>
    </row>
    <row r="2661" ht="30.0" customHeight="1">
      <c r="A2661" s="83">
        <v>85.0</v>
      </c>
      <c r="B2661" s="83" t="s">
        <v>20767</v>
      </c>
      <c r="C2661" s="212" t="s">
        <v>11517</v>
      </c>
      <c r="D2661" s="83"/>
      <c r="E2661" s="141" t="s">
        <v>20768</v>
      </c>
      <c r="F2661" s="83"/>
      <c r="G2661" s="83">
        <v>1000000.0</v>
      </c>
    </row>
    <row r="2662" ht="30.0" customHeight="1">
      <c r="A2662" s="83">
        <v>86.0</v>
      </c>
      <c r="B2662" s="83" t="s">
        <v>20769</v>
      </c>
      <c r="C2662" s="212" t="s">
        <v>3137</v>
      </c>
      <c r="D2662" s="83"/>
      <c r="E2662" s="141" t="s">
        <v>20770</v>
      </c>
      <c r="F2662" s="83"/>
      <c r="G2662" s="83">
        <v>1000000.0</v>
      </c>
    </row>
    <row r="2663" ht="30.0" customHeight="1">
      <c r="A2663" s="83">
        <v>87.0</v>
      </c>
      <c r="B2663" s="83" t="s">
        <v>20771</v>
      </c>
      <c r="C2663" s="212" t="s">
        <v>3142</v>
      </c>
      <c r="D2663" s="83"/>
      <c r="E2663" s="141" t="s">
        <v>20772</v>
      </c>
      <c r="F2663" s="83"/>
      <c r="G2663" s="83">
        <v>2500000.0</v>
      </c>
    </row>
    <row r="2664" ht="30.75" customHeight="1">
      <c r="A2664" s="154">
        <v>88.0</v>
      </c>
      <c r="B2664" s="154" t="s">
        <v>20773</v>
      </c>
      <c r="C2664" s="247" t="s">
        <v>3142</v>
      </c>
      <c r="D2664" s="154"/>
      <c r="E2664" s="155" t="s">
        <v>20775</v>
      </c>
      <c r="F2664" s="154"/>
      <c r="G2664" s="154">
        <v>1000000.0</v>
      </c>
    </row>
    <row r="2665" ht="15.75" customHeight="1">
      <c r="A2665" s="83">
        <v>89.0</v>
      </c>
      <c r="B2665" s="83" t="s">
        <v>20777</v>
      </c>
      <c r="C2665" s="212" t="s">
        <v>3142</v>
      </c>
      <c r="D2665" s="83"/>
      <c r="E2665" s="141" t="s">
        <v>20778</v>
      </c>
      <c r="F2665" s="83"/>
      <c r="G2665" s="83">
        <v>1500000.0</v>
      </c>
    </row>
    <row r="2666">
      <c r="A2666" s="83">
        <v>90.0</v>
      </c>
      <c r="B2666" s="83" t="s">
        <v>20779</v>
      </c>
      <c r="C2666" s="212" t="s">
        <v>3147</v>
      </c>
      <c r="D2666" s="83"/>
      <c r="E2666" s="141" t="s">
        <v>20780</v>
      </c>
      <c r="F2666" s="83"/>
      <c r="G2666" s="83">
        <v>1000000.0</v>
      </c>
    </row>
    <row r="2667">
      <c r="A2667" s="83">
        <v>91.0</v>
      </c>
      <c r="B2667" s="83" t="s">
        <v>20781</v>
      </c>
      <c r="C2667" s="212" t="s">
        <v>3147</v>
      </c>
      <c r="D2667" s="83"/>
      <c r="E2667" s="141" t="s">
        <v>20782</v>
      </c>
      <c r="F2667" s="83"/>
      <c r="G2667" s="83">
        <v>1000000.0</v>
      </c>
    </row>
    <row r="2668">
      <c r="A2668" s="83">
        <v>92.0</v>
      </c>
      <c r="B2668" s="83" t="s">
        <v>20783</v>
      </c>
      <c r="C2668" s="212" t="s">
        <v>3147</v>
      </c>
      <c r="D2668" s="83"/>
      <c r="E2668" s="141" t="s">
        <v>20784</v>
      </c>
      <c r="F2668" s="83"/>
      <c r="G2668" s="83">
        <v>1000000.0</v>
      </c>
    </row>
    <row r="2669">
      <c r="A2669" s="83">
        <v>93.0</v>
      </c>
      <c r="B2669" s="83" t="s">
        <v>20785</v>
      </c>
      <c r="C2669" s="212" t="s">
        <v>3151</v>
      </c>
      <c r="D2669" s="83"/>
      <c r="E2669" s="141" t="s">
        <v>20786</v>
      </c>
      <c r="F2669" s="83"/>
      <c r="G2669" s="83">
        <v>2000000.0</v>
      </c>
    </row>
    <row r="2670">
      <c r="A2670" s="83">
        <v>94.0</v>
      </c>
      <c r="B2670" s="83" t="s">
        <v>20789</v>
      </c>
      <c r="C2670" s="212" t="s">
        <v>11831</v>
      </c>
      <c r="D2670" s="83"/>
      <c r="E2670" s="141" t="s">
        <v>20790</v>
      </c>
      <c r="F2670" s="83"/>
      <c r="G2670" s="83">
        <v>2500000.0</v>
      </c>
    </row>
    <row r="2671">
      <c r="A2671" s="83">
        <v>95.0</v>
      </c>
      <c r="B2671" s="83" t="s">
        <v>20791</v>
      </c>
      <c r="C2671" s="212" t="s">
        <v>3181</v>
      </c>
      <c r="D2671" s="83"/>
      <c r="E2671" s="141" t="s">
        <v>20792</v>
      </c>
      <c r="F2671" s="83"/>
      <c r="G2671" s="83">
        <v>2000000.0</v>
      </c>
    </row>
    <row r="2672" ht="30.0" customHeight="1">
      <c r="A2672" s="83">
        <v>96.0</v>
      </c>
      <c r="B2672" s="83" t="s">
        <v>20793</v>
      </c>
      <c r="C2672" s="212" t="s">
        <v>3208</v>
      </c>
      <c r="D2672" s="83"/>
      <c r="E2672" s="141" t="s">
        <v>20794</v>
      </c>
      <c r="F2672" s="83"/>
      <c r="G2672" s="83">
        <v>1000000.0</v>
      </c>
    </row>
    <row r="2673">
      <c r="A2673" s="83">
        <v>97.0</v>
      </c>
      <c r="B2673" s="83" t="s">
        <v>20795</v>
      </c>
      <c r="C2673" s="212" t="s">
        <v>15435</v>
      </c>
      <c r="D2673" s="83"/>
      <c r="E2673" s="141" t="s">
        <v>20796</v>
      </c>
      <c r="F2673" s="83"/>
      <c r="G2673" s="83">
        <v>1000000.0</v>
      </c>
    </row>
    <row r="2674">
      <c r="A2674" s="83">
        <v>98.0</v>
      </c>
      <c r="B2674" s="83" t="s">
        <v>20797</v>
      </c>
      <c r="C2674" s="212" t="s">
        <v>15435</v>
      </c>
      <c r="D2674" s="83"/>
      <c r="E2674" s="141" t="s">
        <v>20798</v>
      </c>
      <c r="F2674" s="83"/>
      <c r="G2674" s="83">
        <v>1500000.0</v>
      </c>
    </row>
    <row r="2675">
      <c r="A2675" s="83">
        <v>99.0</v>
      </c>
      <c r="B2675" s="83" t="s">
        <v>20799</v>
      </c>
      <c r="C2675" s="212" t="s">
        <v>3213</v>
      </c>
      <c r="D2675" s="83"/>
      <c r="E2675" s="141" t="s">
        <v>20800</v>
      </c>
      <c r="F2675" s="83"/>
      <c r="G2675" s="83">
        <v>2500000.0</v>
      </c>
    </row>
    <row r="2676">
      <c r="A2676" s="83">
        <v>100.0</v>
      </c>
      <c r="B2676" s="83" t="s">
        <v>20803</v>
      </c>
      <c r="C2676" s="212" t="s">
        <v>3213</v>
      </c>
      <c r="D2676" s="83"/>
      <c r="E2676" s="141" t="s">
        <v>20804</v>
      </c>
      <c r="F2676" s="83"/>
      <c r="G2676" s="83">
        <v>2500000.0</v>
      </c>
    </row>
    <row r="2677">
      <c r="A2677" s="83">
        <v>101.0</v>
      </c>
      <c r="B2677" s="83" t="s">
        <v>20805</v>
      </c>
      <c r="C2677" s="212" t="s">
        <v>3213</v>
      </c>
      <c r="D2677" s="83"/>
      <c r="E2677" s="141" t="s">
        <v>20806</v>
      </c>
      <c r="F2677" s="83"/>
      <c r="G2677" s="83">
        <v>2000000.0</v>
      </c>
    </row>
    <row r="2678">
      <c r="A2678" s="83">
        <v>102.0</v>
      </c>
      <c r="B2678" s="83" t="s">
        <v>20807</v>
      </c>
      <c r="C2678" s="212" t="s">
        <v>3213</v>
      </c>
      <c r="D2678" s="83"/>
      <c r="E2678" s="141" t="s">
        <v>20808</v>
      </c>
      <c r="F2678" s="83"/>
      <c r="G2678" s="83">
        <v>1000000.0</v>
      </c>
    </row>
    <row r="2679" ht="30.0" customHeight="1">
      <c r="A2679" s="83">
        <v>103.0</v>
      </c>
      <c r="B2679" s="83" t="s">
        <v>20809</v>
      </c>
      <c r="C2679" s="212" t="s">
        <v>3245</v>
      </c>
      <c r="D2679" s="83"/>
      <c r="E2679" s="141" t="s">
        <v>20810</v>
      </c>
      <c r="F2679" s="83"/>
      <c r="G2679" s="83">
        <v>200000.0</v>
      </c>
    </row>
    <row r="2680">
      <c r="A2680" s="83">
        <v>104.0</v>
      </c>
      <c r="B2680" s="83" t="s">
        <v>20811</v>
      </c>
      <c r="C2680" s="212" t="s">
        <v>3277</v>
      </c>
      <c r="D2680" s="83"/>
      <c r="E2680" s="141" t="s">
        <v>20812</v>
      </c>
      <c r="F2680" s="83"/>
      <c r="G2680" s="83">
        <v>1000000.0</v>
      </c>
    </row>
    <row r="2681">
      <c r="A2681" s="83">
        <v>105.0</v>
      </c>
      <c r="B2681" s="83" t="s">
        <v>20813</v>
      </c>
      <c r="C2681" s="212" t="s">
        <v>3738</v>
      </c>
      <c r="D2681" s="83"/>
      <c r="E2681" s="141" t="s">
        <v>20814</v>
      </c>
      <c r="F2681" s="83"/>
      <c r="G2681" s="83">
        <v>3000000.0</v>
      </c>
    </row>
    <row r="2682">
      <c r="A2682" s="83">
        <v>106.0</v>
      </c>
      <c r="B2682" s="83" t="s">
        <v>20815</v>
      </c>
      <c r="C2682" s="212" t="s">
        <v>3800</v>
      </c>
      <c r="D2682" s="83"/>
      <c r="E2682" s="141" t="s">
        <v>20816</v>
      </c>
      <c r="F2682" s="83"/>
      <c r="G2682" s="83">
        <v>1000000.0</v>
      </c>
    </row>
    <row r="2683" ht="30.0" customHeight="1">
      <c r="A2683" s="83">
        <v>107.0</v>
      </c>
      <c r="B2683" s="83" t="s">
        <v>20819</v>
      </c>
      <c r="C2683" s="212" t="s">
        <v>3816</v>
      </c>
      <c r="D2683" s="83"/>
      <c r="E2683" s="141" t="s">
        <v>20820</v>
      </c>
      <c r="F2683" s="83"/>
      <c r="G2683" s="83">
        <v>1.05E7</v>
      </c>
    </row>
    <row r="2684">
      <c r="A2684" s="83">
        <v>108.0</v>
      </c>
      <c r="B2684" s="83" t="s">
        <v>20821</v>
      </c>
      <c r="C2684" s="212" t="s">
        <v>3816</v>
      </c>
      <c r="D2684" s="83"/>
      <c r="E2684" s="141" t="s">
        <v>20822</v>
      </c>
      <c r="F2684" s="83"/>
      <c r="G2684" s="83">
        <v>1000000.0</v>
      </c>
    </row>
    <row r="2685">
      <c r="A2685" s="83">
        <v>109.0</v>
      </c>
      <c r="B2685" s="83" t="s">
        <v>20823</v>
      </c>
      <c r="C2685" s="212" t="s">
        <v>3816</v>
      </c>
      <c r="D2685" s="83"/>
      <c r="E2685" s="141" t="s">
        <v>20824</v>
      </c>
      <c r="F2685" s="83"/>
      <c r="G2685" s="83">
        <v>1000000.0</v>
      </c>
    </row>
    <row r="2686">
      <c r="A2686" s="83">
        <v>110.0</v>
      </c>
      <c r="B2686" s="83" t="s">
        <v>20825</v>
      </c>
      <c r="C2686" s="212"/>
      <c r="D2686" s="83"/>
      <c r="E2686" s="141" t="s">
        <v>20826</v>
      </c>
      <c r="F2686" s="83"/>
      <c r="G2686" s="83">
        <v>1.0E7</v>
      </c>
    </row>
    <row r="2687" ht="30.0" customHeight="1">
      <c r="A2687" s="83">
        <v>111.0</v>
      </c>
      <c r="B2687" s="83" t="s">
        <v>20827</v>
      </c>
      <c r="C2687" s="212"/>
      <c r="D2687" s="83"/>
      <c r="E2687" s="141" t="s">
        <v>20828</v>
      </c>
      <c r="F2687" s="83"/>
      <c r="G2687" s="83">
        <v>1500000.0</v>
      </c>
    </row>
    <row r="2688">
      <c r="A2688" s="83">
        <v>112.0</v>
      </c>
      <c r="B2688" s="83" t="s">
        <v>20829</v>
      </c>
      <c r="C2688" s="212" t="s">
        <v>3277</v>
      </c>
      <c r="D2688" s="83"/>
      <c r="E2688" s="141" t="s">
        <v>20830</v>
      </c>
      <c r="F2688" s="83"/>
      <c r="G2688" s="83">
        <v>5000000.0</v>
      </c>
    </row>
    <row r="2689">
      <c r="A2689" s="83"/>
      <c r="B2689" s="83"/>
      <c r="C2689" s="212"/>
      <c r="D2689" s="83"/>
      <c r="E2689" s="141"/>
      <c r="F2689" s="83"/>
      <c r="G2689" s="83"/>
    </row>
    <row r="2690">
      <c r="A2690" s="83"/>
      <c r="B2690" s="83"/>
      <c r="C2690" s="212"/>
      <c r="D2690" s="83"/>
      <c r="E2690" s="141" t="s">
        <v>20833</v>
      </c>
      <c r="F2690" s="83">
        <v>0.0</v>
      </c>
      <c r="G2690" s="83">
        <v>2.247E8</v>
      </c>
    </row>
    <row r="2691">
      <c r="A2691" s="83"/>
      <c r="B2691" s="83"/>
      <c r="C2691" s="212"/>
      <c r="D2691" s="83"/>
      <c r="E2691" s="141"/>
      <c r="F2691" s="83"/>
      <c r="G2691" s="83"/>
    </row>
    <row r="2692">
      <c r="A2692" s="83"/>
      <c r="B2692" s="83"/>
      <c r="C2692" s="212"/>
      <c r="D2692" s="83"/>
      <c r="E2692" s="141"/>
      <c r="F2692" s="83"/>
      <c r="G2692" s="83"/>
    </row>
    <row r="2693">
      <c r="A2693" s="83"/>
      <c r="B2693" s="83"/>
      <c r="C2693" s="212"/>
      <c r="D2693" s="83"/>
      <c r="E2693" s="141" t="s">
        <v>20834</v>
      </c>
      <c r="F2693" s="83"/>
      <c r="G2693" s="83"/>
    </row>
    <row r="2694">
      <c r="A2694" s="83"/>
      <c r="B2694" s="83"/>
      <c r="C2694" s="212"/>
      <c r="D2694" s="83"/>
      <c r="E2694" s="141" t="s">
        <v>20835</v>
      </c>
      <c r="F2694" s="83"/>
      <c r="G2694" s="83"/>
    </row>
    <row r="2695">
      <c r="A2695" s="83" t="s">
        <v>20836</v>
      </c>
      <c r="B2695" s="83"/>
      <c r="C2695" s="212"/>
      <c r="D2695" s="83"/>
      <c r="E2695" s="141"/>
      <c r="F2695" s="83"/>
      <c r="G2695" s="83"/>
    </row>
    <row r="2696">
      <c r="A2696" s="83"/>
      <c r="B2696" s="83"/>
      <c r="C2696" s="212"/>
      <c r="D2696" s="83"/>
      <c r="E2696" s="141"/>
      <c r="F2696" s="83"/>
      <c r="G2696" s="83"/>
    </row>
    <row r="2697">
      <c r="A2697" s="83" t="s">
        <v>1190</v>
      </c>
      <c r="B2697" s="83" t="s">
        <v>663</v>
      </c>
      <c r="C2697" s="212" t="s">
        <v>1319</v>
      </c>
      <c r="D2697" s="83"/>
      <c r="E2697" s="141" t="s">
        <v>1198</v>
      </c>
      <c r="F2697" s="83" t="s">
        <v>1321</v>
      </c>
      <c r="G2697" s="83" t="s">
        <v>1323</v>
      </c>
    </row>
    <row r="2698">
      <c r="A2698" s="83"/>
      <c r="B2698" s="83"/>
      <c r="C2698" s="212"/>
      <c r="D2698" s="83"/>
      <c r="E2698" s="141"/>
      <c r="F2698" s="83"/>
      <c r="G2698" s="83"/>
    </row>
    <row r="2699" ht="30.0" customHeight="1">
      <c r="A2699" s="83">
        <v>1.0</v>
      </c>
      <c r="B2699" s="83" t="s">
        <v>20839</v>
      </c>
      <c r="C2699" s="212" t="s">
        <v>2708</v>
      </c>
      <c r="D2699" s="83"/>
      <c r="E2699" s="141" t="s">
        <v>20840</v>
      </c>
      <c r="F2699" s="83"/>
      <c r="G2699" s="83">
        <v>1000000.0</v>
      </c>
    </row>
    <row r="2700">
      <c r="A2700" s="83">
        <v>2.0</v>
      </c>
      <c r="B2700" s="83" t="s">
        <v>20841</v>
      </c>
      <c r="C2700" s="212" t="s">
        <v>7442</v>
      </c>
      <c r="D2700" s="83"/>
      <c r="E2700" s="141" t="s">
        <v>20842</v>
      </c>
      <c r="F2700" s="83"/>
      <c r="G2700" s="83">
        <v>1000000.0</v>
      </c>
    </row>
    <row r="2701">
      <c r="A2701" s="83">
        <v>3.0</v>
      </c>
      <c r="B2701" s="83" t="s">
        <v>20843</v>
      </c>
      <c r="C2701" s="212" t="s">
        <v>12689</v>
      </c>
      <c r="D2701" s="83"/>
      <c r="E2701" s="141" t="s">
        <v>20844</v>
      </c>
      <c r="F2701" s="83"/>
      <c r="G2701" s="83">
        <v>1000000.0</v>
      </c>
    </row>
    <row r="2702">
      <c r="A2702" s="83">
        <v>4.0</v>
      </c>
      <c r="B2702" s="83" t="s">
        <v>20845</v>
      </c>
      <c r="C2702" s="212" t="s">
        <v>12689</v>
      </c>
      <c r="D2702" s="83"/>
      <c r="E2702" s="141" t="s">
        <v>20846</v>
      </c>
      <c r="F2702" s="83"/>
      <c r="G2702" s="83">
        <v>1000000.0</v>
      </c>
    </row>
    <row r="2703">
      <c r="A2703" s="83">
        <v>5.0</v>
      </c>
      <c r="B2703" s="83" t="s">
        <v>20847</v>
      </c>
      <c r="C2703" s="212" t="s">
        <v>12689</v>
      </c>
      <c r="D2703" s="83"/>
      <c r="E2703" s="141" t="s">
        <v>20848</v>
      </c>
      <c r="F2703" s="83"/>
      <c r="G2703" s="83">
        <v>500000.0</v>
      </c>
    </row>
    <row r="2704">
      <c r="A2704" s="83">
        <v>6.0</v>
      </c>
      <c r="B2704" s="83" t="s">
        <v>20849</v>
      </c>
      <c r="C2704" s="212" t="s">
        <v>12689</v>
      </c>
      <c r="D2704" s="83"/>
      <c r="E2704" s="141" t="s">
        <v>20850</v>
      </c>
      <c r="F2704" s="83"/>
      <c r="G2704" s="83">
        <v>500000.0</v>
      </c>
    </row>
    <row r="2705" ht="30.0" customHeight="1">
      <c r="A2705" s="83">
        <v>7.0</v>
      </c>
      <c r="B2705" s="83" t="s">
        <v>20851</v>
      </c>
      <c r="C2705" s="212" t="s">
        <v>2745</v>
      </c>
      <c r="D2705" s="83"/>
      <c r="E2705" s="141" t="s">
        <v>20852</v>
      </c>
      <c r="F2705" s="83"/>
      <c r="G2705" s="83">
        <v>1000000.0</v>
      </c>
    </row>
    <row r="2706">
      <c r="A2706" s="83">
        <v>8.0</v>
      </c>
      <c r="B2706" s="83" t="s">
        <v>20854</v>
      </c>
      <c r="C2706" s="212" t="s">
        <v>2745</v>
      </c>
      <c r="D2706" s="83"/>
      <c r="E2706" s="141" t="s">
        <v>20855</v>
      </c>
      <c r="F2706" s="83"/>
      <c r="G2706" s="83">
        <v>1000000.0</v>
      </c>
    </row>
    <row r="2707">
      <c r="A2707" s="83">
        <v>9.0</v>
      </c>
      <c r="B2707" s="83" t="s">
        <v>20856</v>
      </c>
      <c r="C2707" s="212" t="s">
        <v>2787</v>
      </c>
      <c r="D2707" s="83"/>
      <c r="E2707" s="141" t="s">
        <v>20857</v>
      </c>
      <c r="F2707" s="83"/>
      <c r="G2707" s="83">
        <v>1000000.0</v>
      </c>
    </row>
    <row r="2708">
      <c r="A2708" s="83">
        <v>10.0</v>
      </c>
      <c r="B2708" s="83" t="s">
        <v>20858</v>
      </c>
      <c r="C2708" s="212" t="s">
        <v>3511</v>
      </c>
      <c r="D2708" s="83"/>
      <c r="E2708" s="141" t="s">
        <v>20859</v>
      </c>
      <c r="F2708" s="83"/>
      <c r="G2708" s="83">
        <v>1000000.0</v>
      </c>
    </row>
    <row r="2709">
      <c r="A2709" s="83">
        <v>11.0</v>
      </c>
      <c r="B2709" s="83" t="s">
        <v>20860</v>
      </c>
      <c r="C2709" s="212" t="s">
        <v>2817</v>
      </c>
      <c r="D2709" s="83"/>
      <c r="E2709" s="141" t="s">
        <v>20861</v>
      </c>
      <c r="F2709" s="83"/>
      <c r="G2709" s="83">
        <v>500000.0</v>
      </c>
    </row>
    <row r="2710" ht="30.0" customHeight="1">
      <c r="A2710" s="83">
        <v>12.0</v>
      </c>
      <c r="B2710" s="83" t="s">
        <v>20862</v>
      </c>
      <c r="C2710" s="212" t="s">
        <v>2827</v>
      </c>
      <c r="D2710" s="83"/>
      <c r="E2710" s="141" t="s">
        <v>20863</v>
      </c>
      <c r="F2710" s="83"/>
      <c r="G2710" s="83">
        <v>1000000.0</v>
      </c>
    </row>
    <row r="2711">
      <c r="A2711" s="83">
        <v>13.0</v>
      </c>
      <c r="B2711" s="83" t="s">
        <v>20864</v>
      </c>
      <c r="C2711" s="212" t="s">
        <v>2830</v>
      </c>
      <c r="D2711" s="83"/>
      <c r="E2711" s="141" t="s">
        <v>20865</v>
      </c>
      <c r="F2711" s="83"/>
      <c r="G2711" s="83">
        <v>1000000.0</v>
      </c>
    </row>
    <row r="2712" ht="30.0" customHeight="1">
      <c r="A2712" s="83">
        <v>14.0</v>
      </c>
      <c r="B2712" s="83" t="s">
        <v>20866</v>
      </c>
      <c r="C2712" s="212" t="s">
        <v>3524</v>
      </c>
      <c r="D2712" s="83"/>
      <c r="E2712" s="141" t="s">
        <v>20867</v>
      </c>
      <c r="F2712" s="83"/>
      <c r="G2712" s="83">
        <v>1500000.0</v>
      </c>
    </row>
    <row r="2713" ht="30.0" customHeight="1">
      <c r="A2713" s="83">
        <v>15.0</v>
      </c>
      <c r="B2713" s="83" t="s">
        <v>20868</v>
      </c>
      <c r="C2713" s="212" t="s">
        <v>3524</v>
      </c>
      <c r="D2713" s="83"/>
      <c r="E2713" s="141" t="s">
        <v>20869</v>
      </c>
      <c r="F2713" s="83"/>
      <c r="G2713" s="83">
        <v>1000000.0</v>
      </c>
    </row>
    <row r="2714">
      <c r="A2714" s="83">
        <v>16.0</v>
      </c>
      <c r="B2714" s="83" t="s">
        <v>20870</v>
      </c>
      <c r="C2714" s="212" t="s">
        <v>9021</v>
      </c>
      <c r="D2714" s="83"/>
      <c r="E2714" s="141" t="s">
        <v>20871</v>
      </c>
      <c r="F2714" s="83"/>
      <c r="G2714" s="83">
        <v>1000000.0</v>
      </c>
    </row>
    <row r="2715" ht="15.75" customHeight="1">
      <c r="A2715" s="154">
        <v>17.0</v>
      </c>
      <c r="B2715" s="154" t="s">
        <v>20874</v>
      </c>
      <c r="C2715" s="247" t="s">
        <v>14006</v>
      </c>
      <c r="D2715" s="154"/>
      <c r="E2715" s="155" t="s">
        <v>20875</v>
      </c>
      <c r="F2715" s="154"/>
      <c r="G2715" s="154">
        <v>1000000.0</v>
      </c>
    </row>
    <row r="2716" ht="30.75" customHeight="1">
      <c r="A2716" s="83">
        <v>18.0</v>
      </c>
      <c r="B2716" s="83" t="s">
        <v>20876</v>
      </c>
      <c r="C2716" s="212" t="s">
        <v>3558</v>
      </c>
      <c r="D2716" s="83"/>
      <c r="E2716" s="141" t="s">
        <v>20877</v>
      </c>
      <c r="F2716" s="83"/>
      <c r="G2716" s="83">
        <v>1000000.0</v>
      </c>
    </row>
    <row r="2717" ht="30.0" customHeight="1">
      <c r="A2717" s="83">
        <v>19.0</v>
      </c>
      <c r="B2717" s="83" t="s">
        <v>20878</v>
      </c>
      <c r="C2717" s="212" t="s">
        <v>2949</v>
      </c>
      <c r="D2717" s="83"/>
      <c r="E2717" s="141" t="s">
        <v>20879</v>
      </c>
      <c r="F2717" s="83"/>
      <c r="G2717" s="83">
        <v>2000000.0</v>
      </c>
    </row>
    <row r="2718">
      <c r="A2718" s="83">
        <v>20.0</v>
      </c>
      <c r="B2718" s="83" t="s">
        <v>20880</v>
      </c>
      <c r="C2718" s="212" t="s">
        <v>17144</v>
      </c>
      <c r="D2718" s="83"/>
      <c r="E2718" s="141" t="s">
        <v>20881</v>
      </c>
      <c r="F2718" s="83"/>
      <c r="G2718" s="83">
        <v>3000000.0</v>
      </c>
    </row>
    <row r="2719" ht="30.0" customHeight="1">
      <c r="A2719" s="83">
        <v>21.0</v>
      </c>
      <c r="B2719" s="83" t="s">
        <v>20882</v>
      </c>
      <c r="C2719" s="212" t="s">
        <v>14622</v>
      </c>
      <c r="D2719" s="83"/>
      <c r="E2719" s="141" t="s">
        <v>20883</v>
      </c>
      <c r="F2719" s="83"/>
      <c r="G2719" s="83">
        <v>2500000.0</v>
      </c>
    </row>
    <row r="2720" ht="30.0" customHeight="1">
      <c r="A2720" s="83">
        <v>22.0</v>
      </c>
      <c r="B2720" s="83" t="s">
        <v>20884</v>
      </c>
      <c r="C2720" s="212" t="s">
        <v>3051</v>
      </c>
      <c r="D2720" s="83"/>
      <c r="E2720" s="141" t="s">
        <v>20885</v>
      </c>
      <c r="F2720" s="83"/>
      <c r="G2720" s="83">
        <v>2500000.0</v>
      </c>
    </row>
    <row r="2721" ht="30.0" customHeight="1">
      <c r="A2721" s="83">
        <v>23.0</v>
      </c>
      <c r="B2721" s="83" t="s">
        <v>20886</v>
      </c>
      <c r="C2721" s="212" t="s">
        <v>3051</v>
      </c>
      <c r="D2721" s="83"/>
      <c r="E2721" s="141" t="s">
        <v>20887</v>
      </c>
      <c r="F2721" s="83"/>
      <c r="G2721" s="83">
        <v>1000000.0</v>
      </c>
    </row>
    <row r="2722" ht="30.0" customHeight="1">
      <c r="A2722" s="83">
        <v>24.0</v>
      </c>
      <c r="B2722" s="83" t="s">
        <v>20888</v>
      </c>
      <c r="C2722" s="212" t="s">
        <v>6402</v>
      </c>
      <c r="D2722" s="83"/>
      <c r="E2722" s="141" t="s">
        <v>20889</v>
      </c>
      <c r="F2722" s="83"/>
      <c r="G2722" s="83">
        <v>2500000.0</v>
      </c>
    </row>
    <row r="2723">
      <c r="A2723" s="83">
        <v>25.0</v>
      </c>
      <c r="B2723" s="83" t="s">
        <v>20890</v>
      </c>
      <c r="C2723" s="212" t="s">
        <v>6402</v>
      </c>
      <c r="D2723" s="83"/>
      <c r="E2723" s="141" t="s">
        <v>20892</v>
      </c>
      <c r="F2723" s="83"/>
      <c r="G2723" s="83">
        <v>1000000.0</v>
      </c>
    </row>
    <row r="2724">
      <c r="A2724" s="83">
        <v>26.0</v>
      </c>
      <c r="B2724" s="83" t="s">
        <v>20893</v>
      </c>
      <c r="C2724" s="212" t="s">
        <v>3101</v>
      </c>
      <c r="D2724" s="83"/>
      <c r="E2724" s="141" t="s">
        <v>20894</v>
      </c>
      <c r="F2724" s="83"/>
      <c r="G2724" s="83">
        <v>1000000.0</v>
      </c>
    </row>
    <row r="2725">
      <c r="A2725" s="83">
        <v>27.0</v>
      </c>
      <c r="B2725" s="83" t="s">
        <v>20895</v>
      </c>
      <c r="C2725" s="212" t="s">
        <v>3105</v>
      </c>
      <c r="D2725" s="83"/>
      <c r="E2725" s="141" t="s">
        <v>20896</v>
      </c>
      <c r="F2725" s="83"/>
      <c r="G2725" s="83">
        <v>1000000.0</v>
      </c>
    </row>
    <row r="2726">
      <c r="A2726" s="83">
        <v>28.0</v>
      </c>
      <c r="B2726" s="83" t="s">
        <v>20897</v>
      </c>
      <c r="C2726" s="212" t="s">
        <v>3108</v>
      </c>
      <c r="D2726" s="83"/>
      <c r="E2726" s="141" t="s">
        <v>20898</v>
      </c>
      <c r="F2726" s="83"/>
      <c r="G2726" s="83">
        <v>1000000.0</v>
      </c>
    </row>
    <row r="2727">
      <c r="A2727" s="83">
        <v>29.0</v>
      </c>
      <c r="B2727" s="83" t="s">
        <v>20899</v>
      </c>
      <c r="C2727" s="212" t="s">
        <v>3113</v>
      </c>
      <c r="D2727" s="83"/>
      <c r="E2727" s="141" t="s">
        <v>20900</v>
      </c>
      <c r="F2727" s="83"/>
      <c r="G2727" s="83">
        <v>1000000.0</v>
      </c>
    </row>
    <row r="2728">
      <c r="A2728" s="83">
        <v>30.0</v>
      </c>
      <c r="B2728" s="83" t="s">
        <v>20901</v>
      </c>
      <c r="C2728" s="212" t="s">
        <v>3131</v>
      </c>
      <c r="D2728" s="83"/>
      <c r="E2728" s="141" t="s">
        <v>20902</v>
      </c>
      <c r="F2728" s="83"/>
      <c r="G2728" s="83">
        <v>1000000.0</v>
      </c>
    </row>
    <row r="2729">
      <c r="A2729" s="83">
        <v>31.0</v>
      </c>
      <c r="B2729" s="83" t="s">
        <v>20903</v>
      </c>
      <c r="C2729" s="212" t="s">
        <v>3131</v>
      </c>
      <c r="D2729" s="83"/>
      <c r="E2729" s="141" t="s">
        <v>20904</v>
      </c>
      <c r="F2729" s="83"/>
      <c r="G2729" s="83">
        <v>1000000.0</v>
      </c>
    </row>
    <row r="2730" ht="30.0" customHeight="1">
      <c r="A2730" s="83">
        <v>32.0</v>
      </c>
      <c r="B2730" s="83" t="s">
        <v>20905</v>
      </c>
      <c r="C2730" s="212" t="s">
        <v>11517</v>
      </c>
      <c r="D2730" s="83"/>
      <c r="E2730" s="141" t="s">
        <v>20906</v>
      </c>
      <c r="F2730" s="83"/>
      <c r="G2730" s="83">
        <v>1500000.0</v>
      </c>
    </row>
    <row r="2731" ht="30.0" customHeight="1">
      <c r="A2731" s="83">
        <v>33.0</v>
      </c>
      <c r="B2731" s="83" t="s">
        <v>20907</v>
      </c>
      <c r="C2731" s="212" t="s">
        <v>3142</v>
      </c>
      <c r="D2731" s="83"/>
      <c r="E2731" s="141" t="s">
        <v>20908</v>
      </c>
      <c r="F2731" s="83"/>
      <c r="G2731" s="83">
        <v>5000000.0</v>
      </c>
    </row>
    <row r="2732">
      <c r="A2732" s="83">
        <v>34.0</v>
      </c>
      <c r="B2732" s="83" t="s">
        <v>20909</v>
      </c>
      <c r="C2732" s="212" t="s">
        <v>3147</v>
      </c>
      <c r="D2732" s="83"/>
      <c r="E2732" s="141" t="s">
        <v>20910</v>
      </c>
      <c r="F2732" s="83"/>
      <c r="G2732" s="83">
        <v>2500000.0</v>
      </c>
    </row>
    <row r="2733">
      <c r="A2733" s="83">
        <v>35.0</v>
      </c>
      <c r="B2733" s="83" t="s">
        <v>20911</v>
      </c>
      <c r="C2733" s="212" t="s">
        <v>3171</v>
      </c>
      <c r="D2733" s="83"/>
      <c r="E2733" s="141" t="s">
        <v>20912</v>
      </c>
      <c r="F2733" s="83"/>
      <c r="G2733" s="83">
        <v>1000000.0</v>
      </c>
    </row>
    <row r="2734">
      <c r="A2734" s="83">
        <v>36.0</v>
      </c>
      <c r="B2734" s="83" t="s">
        <v>20913</v>
      </c>
      <c r="C2734" s="212" t="s">
        <v>3728</v>
      </c>
      <c r="D2734" s="83"/>
      <c r="E2734" s="141" t="s">
        <v>20914</v>
      </c>
      <c r="F2734" s="83"/>
      <c r="G2734" s="83">
        <v>1000000.0</v>
      </c>
    </row>
    <row r="2735" ht="30.0" customHeight="1">
      <c r="A2735" s="83">
        <v>37.0</v>
      </c>
      <c r="B2735" s="83" t="s">
        <v>20915</v>
      </c>
      <c r="C2735" s="212" t="s">
        <v>3208</v>
      </c>
      <c r="D2735" s="83"/>
      <c r="E2735" s="141" t="s">
        <v>20916</v>
      </c>
      <c r="F2735" s="83"/>
      <c r="G2735" s="83">
        <v>1000000.0</v>
      </c>
    </row>
    <row r="2736">
      <c r="A2736" s="83">
        <v>38.0</v>
      </c>
      <c r="B2736" s="83" t="s">
        <v>20917</v>
      </c>
      <c r="C2736" s="212" t="s">
        <v>3225</v>
      </c>
      <c r="D2736" s="83"/>
      <c r="E2736" s="141" t="s">
        <v>20918</v>
      </c>
      <c r="F2736" s="83"/>
      <c r="G2736" s="83">
        <v>1000000.0</v>
      </c>
    </row>
    <row r="2737">
      <c r="A2737" s="83">
        <v>39.0</v>
      </c>
      <c r="B2737" s="83" t="s">
        <v>20920</v>
      </c>
      <c r="C2737" s="212" t="s">
        <v>3341</v>
      </c>
      <c r="D2737" s="83"/>
      <c r="E2737" s="141" t="s">
        <v>20921</v>
      </c>
      <c r="F2737" s="83"/>
      <c r="G2737" s="83">
        <v>500000.0</v>
      </c>
    </row>
    <row r="2738">
      <c r="A2738" s="83">
        <v>40.0</v>
      </c>
      <c r="B2738" s="83" t="s">
        <v>20922</v>
      </c>
      <c r="C2738" s="212">
        <v>73.0</v>
      </c>
      <c r="D2738" s="83"/>
      <c r="E2738" s="141" t="s">
        <v>20923</v>
      </c>
      <c r="F2738" s="83"/>
      <c r="G2738" s="83">
        <v>5500000.0</v>
      </c>
    </row>
    <row r="2739" ht="30.0" customHeight="1">
      <c r="A2739" s="83">
        <v>41.0</v>
      </c>
      <c r="B2739" s="83" t="s">
        <v>20924</v>
      </c>
      <c r="C2739" s="212">
        <v>74.0</v>
      </c>
      <c r="D2739" s="83"/>
      <c r="E2739" s="141" t="s">
        <v>20925</v>
      </c>
      <c r="F2739" s="83"/>
      <c r="G2739" s="83">
        <v>1000000.0</v>
      </c>
    </row>
    <row r="2740">
      <c r="A2740" s="83">
        <v>42.0</v>
      </c>
      <c r="B2740" s="83" t="s">
        <v>20926</v>
      </c>
      <c r="C2740" s="212"/>
      <c r="D2740" s="83"/>
      <c r="E2740" s="141" t="s">
        <v>20927</v>
      </c>
      <c r="F2740" s="83"/>
      <c r="G2740" s="83">
        <v>4000000.0</v>
      </c>
    </row>
    <row r="2741">
      <c r="A2741" s="83">
        <v>43.0</v>
      </c>
      <c r="B2741" s="83" t="s">
        <v>20928</v>
      </c>
      <c r="C2741" s="212">
        <v>70.0</v>
      </c>
      <c r="D2741" s="83"/>
      <c r="E2741" s="141" t="s">
        <v>20929</v>
      </c>
      <c r="F2741" s="83"/>
      <c r="G2741" s="83">
        <v>2000000.0</v>
      </c>
    </row>
    <row r="2742">
      <c r="A2742" s="83">
        <v>44.0</v>
      </c>
      <c r="B2742" s="83" t="s">
        <v>20930</v>
      </c>
      <c r="C2742" s="212"/>
      <c r="D2742" s="83"/>
      <c r="E2742" s="141" t="s">
        <v>20931</v>
      </c>
      <c r="F2742" s="83"/>
      <c r="G2742" s="83">
        <v>5000000.0</v>
      </c>
    </row>
    <row r="2743">
      <c r="A2743" s="83">
        <v>45.0</v>
      </c>
      <c r="B2743" s="83" t="s">
        <v>20933</v>
      </c>
      <c r="C2743" s="212" t="s">
        <v>3277</v>
      </c>
      <c r="D2743" s="83"/>
      <c r="E2743" s="141" t="s">
        <v>20934</v>
      </c>
      <c r="F2743" s="83"/>
      <c r="G2743" s="83">
        <v>5000000.0</v>
      </c>
    </row>
    <row r="2744">
      <c r="A2744" s="83">
        <v>46.0</v>
      </c>
      <c r="B2744" s="83" t="s">
        <v>20935</v>
      </c>
      <c r="C2744" s="212" t="s">
        <v>3341</v>
      </c>
      <c r="D2744" s="83"/>
      <c r="E2744" s="141" t="s">
        <v>20921</v>
      </c>
      <c r="F2744" s="83"/>
      <c r="G2744" s="83">
        <v>500000.0</v>
      </c>
    </row>
    <row r="2745">
      <c r="A2745" s="83"/>
      <c r="B2745" s="83"/>
      <c r="C2745" s="212"/>
      <c r="D2745" s="83"/>
      <c r="E2745" s="141"/>
      <c r="F2745" s="83"/>
      <c r="G2745" s="83"/>
    </row>
    <row r="2746">
      <c r="A2746" s="83"/>
      <c r="B2746" s="83"/>
      <c r="C2746" s="212"/>
      <c r="D2746" s="83"/>
      <c r="E2746" s="141" t="s">
        <v>20936</v>
      </c>
      <c r="F2746" s="83">
        <v>0.0</v>
      </c>
      <c r="G2746" s="83">
        <v>7.4E7</v>
      </c>
    </row>
    <row r="2747">
      <c r="A2747" s="83"/>
      <c r="B2747" s="83"/>
      <c r="C2747" s="212"/>
      <c r="D2747" s="83"/>
      <c r="E2747" s="141"/>
      <c r="F2747" s="83"/>
      <c r="G2747" s="83"/>
    </row>
    <row r="2748">
      <c r="A2748" s="83"/>
      <c r="B2748" s="83"/>
      <c r="C2748" s="212"/>
      <c r="D2748" s="83"/>
      <c r="E2748" s="141"/>
      <c r="F2748" s="83"/>
      <c r="G2748" s="83"/>
    </row>
    <row r="2749">
      <c r="A2749" s="83"/>
      <c r="B2749" s="83"/>
      <c r="C2749" s="212"/>
      <c r="D2749" s="83"/>
      <c r="E2749" s="141" t="s">
        <v>20938</v>
      </c>
      <c r="F2749" s="83"/>
      <c r="G2749" s="83"/>
    </row>
    <row r="2750">
      <c r="A2750" s="83"/>
      <c r="B2750" s="83"/>
      <c r="C2750" s="212"/>
      <c r="D2750" s="83"/>
      <c r="E2750" s="141" t="s">
        <v>20939</v>
      </c>
      <c r="F2750" s="83"/>
      <c r="G2750" s="83"/>
    </row>
    <row r="2751">
      <c r="A2751" s="83" t="s">
        <v>20940</v>
      </c>
      <c r="B2751" s="83"/>
      <c r="C2751" s="212"/>
      <c r="D2751" s="83"/>
      <c r="E2751" s="141"/>
      <c r="F2751" s="83"/>
      <c r="G2751" s="83"/>
    </row>
    <row r="2752">
      <c r="A2752" s="83"/>
      <c r="B2752" s="83"/>
      <c r="C2752" s="212"/>
      <c r="D2752" s="83"/>
      <c r="E2752" s="141"/>
      <c r="F2752" s="83"/>
      <c r="G2752" s="83"/>
    </row>
    <row r="2753">
      <c r="A2753" s="83" t="s">
        <v>1190</v>
      </c>
      <c r="B2753" s="83" t="s">
        <v>663</v>
      </c>
      <c r="C2753" s="212" t="s">
        <v>1319</v>
      </c>
      <c r="D2753" s="83"/>
      <c r="E2753" s="141" t="s">
        <v>1198</v>
      </c>
      <c r="F2753" s="83" t="s">
        <v>1321</v>
      </c>
      <c r="G2753" s="83" t="s">
        <v>1323</v>
      </c>
    </row>
    <row r="2754">
      <c r="A2754" s="83"/>
      <c r="B2754" s="83"/>
      <c r="C2754" s="212"/>
      <c r="D2754" s="83"/>
      <c r="E2754" s="141"/>
      <c r="F2754" s="83"/>
      <c r="G2754" s="83"/>
    </row>
    <row r="2755">
      <c r="A2755" s="83">
        <v>1.0</v>
      </c>
      <c r="B2755" s="83" t="s">
        <v>20943</v>
      </c>
      <c r="C2755" s="212" t="s">
        <v>5279</v>
      </c>
      <c r="D2755" s="83"/>
      <c r="E2755" s="141" t="s">
        <v>20944</v>
      </c>
      <c r="F2755" s="83"/>
      <c r="G2755" s="83">
        <v>1000000.0</v>
      </c>
    </row>
    <row r="2756">
      <c r="A2756" s="83">
        <v>2.0</v>
      </c>
      <c r="B2756" s="83" t="s">
        <v>20945</v>
      </c>
      <c r="C2756" s="212" t="s">
        <v>2701</v>
      </c>
      <c r="D2756" s="83"/>
      <c r="E2756" s="141" t="s">
        <v>20946</v>
      </c>
      <c r="F2756" s="83"/>
      <c r="G2756" s="83">
        <v>1000000.0</v>
      </c>
    </row>
    <row r="2757">
      <c r="A2757" s="83">
        <v>3.0</v>
      </c>
      <c r="B2757" s="83" t="s">
        <v>20947</v>
      </c>
      <c r="C2757" s="212" t="s">
        <v>2701</v>
      </c>
      <c r="D2757" s="83"/>
      <c r="E2757" s="141" t="s">
        <v>20948</v>
      </c>
      <c r="F2757" s="83"/>
      <c r="G2757" s="83">
        <v>1000000.0</v>
      </c>
    </row>
    <row r="2758">
      <c r="A2758" s="83">
        <v>4.0</v>
      </c>
      <c r="B2758" s="83" t="s">
        <v>20949</v>
      </c>
      <c r="C2758" s="212" t="s">
        <v>2708</v>
      </c>
      <c r="D2758" s="83"/>
      <c r="E2758" s="141" t="s">
        <v>20950</v>
      </c>
      <c r="F2758" s="83"/>
      <c r="G2758" s="83">
        <v>1000000.0</v>
      </c>
    </row>
    <row r="2759">
      <c r="A2759" s="83">
        <v>5.0</v>
      </c>
      <c r="B2759" s="83" t="s">
        <v>20951</v>
      </c>
      <c r="C2759" s="212" t="s">
        <v>12689</v>
      </c>
      <c r="D2759" s="83"/>
      <c r="E2759" s="141" t="s">
        <v>20952</v>
      </c>
      <c r="F2759" s="83"/>
      <c r="G2759" s="83">
        <v>500000.0</v>
      </c>
    </row>
    <row r="2760">
      <c r="A2760" s="83">
        <v>6.0</v>
      </c>
      <c r="B2760" s="83" t="s">
        <v>20953</v>
      </c>
      <c r="C2760" s="212" t="s">
        <v>12689</v>
      </c>
      <c r="D2760" s="83"/>
      <c r="E2760" s="141" t="s">
        <v>20954</v>
      </c>
      <c r="F2760" s="83"/>
      <c r="G2760" s="83">
        <v>1000000.0</v>
      </c>
    </row>
    <row r="2761">
      <c r="A2761" s="83">
        <v>7.0</v>
      </c>
      <c r="B2761" s="83" t="s">
        <v>20957</v>
      </c>
      <c r="C2761" s="212" t="s">
        <v>3440</v>
      </c>
      <c r="D2761" s="83"/>
      <c r="E2761" s="141" t="s">
        <v>20958</v>
      </c>
      <c r="F2761" s="83"/>
      <c r="G2761" s="83">
        <v>1000000.0</v>
      </c>
    </row>
    <row r="2762">
      <c r="A2762" s="83">
        <v>8.0</v>
      </c>
      <c r="B2762" s="83" t="s">
        <v>20959</v>
      </c>
      <c r="C2762" s="212" t="s">
        <v>3440</v>
      </c>
      <c r="D2762" s="83"/>
      <c r="E2762" s="141" t="s">
        <v>20960</v>
      </c>
      <c r="F2762" s="83"/>
      <c r="G2762" s="83">
        <v>1000000.0</v>
      </c>
    </row>
    <row r="2763">
      <c r="A2763" s="83">
        <v>9.0</v>
      </c>
      <c r="B2763" s="83" t="s">
        <v>20961</v>
      </c>
      <c r="C2763" s="212" t="s">
        <v>2723</v>
      </c>
      <c r="D2763" s="83"/>
      <c r="E2763" s="141" t="s">
        <v>20962</v>
      </c>
      <c r="F2763" s="83"/>
      <c r="G2763" s="83">
        <v>1000000.0</v>
      </c>
    </row>
    <row r="2764">
      <c r="A2764" s="83">
        <v>10.0</v>
      </c>
      <c r="B2764" s="83" t="s">
        <v>20963</v>
      </c>
      <c r="C2764" s="212" t="s">
        <v>2723</v>
      </c>
      <c r="D2764" s="83"/>
      <c r="E2764" s="141" t="s">
        <v>20964</v>
      </c>
      <c r="F2764" s="83"/>
      <c r="G2764" s="83">
        <v>1000000.0</v>
      </c>
    </row>
    <row r="2765">
      <c r="A2765" s="83">
        <v>11.0</v>
      </c>
      <c r="B2765" s="83" t="s">
        <v>20965</v>
      </c>
      <c r="C2765" s="212" t="s">
        <v>2723</v>
      </c>
      <c r="D2765" s="83"/>
      <c r="E2765" s="141" t="s">
        <v>20966</v>
      </c>
      <c r="F2765" s="83"/>
      <c r="G2765" s="83">
        <v>1000000.0</v>
      </c>
    </row>
    <row r="2766">
      <c r="A2766" s="83">
        <v>12.0</v>
      </c>
      <c r="B2766" s="83" t="s">
        <v>20969</v>
      </c>
      <c r="C2766" s="212" t="s">
        <v>8035</v>
      </c>
      <c r="D2766" s="83"/>
      <c r="E2766" s="141" t="s">
        <v>20970</v>
      </c>
      <c r="F2766" s="83"/>
      <c r="G2766" s="83">
        <v>2000000.0</v>
      </c>
    </row>
    <row r="2767">
      <c r="A2767" s="83">
        <v>13.0</v>
      </c>
      <c r="B2767" s="83" t="s">
        <v>20971</v>
      </c>
      <c r="C2767" s="212" t="s">
        <v>8035</v>
      </c>
      <c r="D2767" s="83"/>
      <c r="E2767" s="141" t="s">
        <v>20972</v>
      </c>
      <c r="F2767" s="83"/>
      <c r="G2767" s="83">
        <v>1000000.0</v>
      </c>
    </row>
    <row r="2768">
      <c r="A2768" s="83">
        <v>14.0</v>
      </c>
      <c r="B2768" s="83" t="s">
        <v>20973</v>
      </c>
      <c r="C2768" s="212" t="s">
        <v>8039</v>
      </c>
      <c r="D2768" s="83"/>
      <c r="E2768" s="141" t="s">
        <v>20974</v>
      </c>
      <c r="F2768" s="83"/>
      <c r="G2768" s="83">
        <v>5000000.0</v>
      </c>
    </row>
    <row r="2769" ht="15.75" customHeight="1">
      <c r="A2769" s="154">
        <v>15.0</v>
      </c>
      <c r="B2769" s="154" t="s">
        <v>20975</v>
      </c>
      <c r="C2769" s="247" t="s">
        <v>2731</v>
      </c>
      <c r="D2769" s="154"/>
      <c r="E2769" s="155" t="s">
        <v>20976</v>
      </c>
      <c r="F2769" s="154"/>
      <c r="G2769" s="154">
        <v>2000000.0</v>
      </c>
    </row>
    <row r="2770" ht="15.75" customHeight="1">
      <c r="A2770" s="83">
        <v>16.0</v>
      </c>
      <c r="B2770" s="83" t="s">
        <v>20977</v>
      </c>
      <c r="C2770" s="212" t="s">
        <v>2740</v>
      </c>
      <c r="D2770" s="83"/>
      <c r="E2770" s="141" t="s">
        <v>20978</v>
      </c>
      <c r="F2770" s="83"/>
      <c r="G2770" s="83">
        <v>1000000.0</v>
      </c>
    </row>
    <row r="2771" ht="30.0" customHeight="1">
      <c r="A2771" s="83">
        <v>17.0</v>
      </c>
      <c r="B2771" s="83" t="s">
        <v>20979</v>
      </c>
      <c r="C2771" s="212" t="s">
        <v>13020</v>
      </c>
      <c r="D2771" s="83"/>
      <c r="E2771" s="141" t="s">
        <v>20980</v>
      </c>
      <c r="F2771" s="83"/>
      <c r="G2771" s="83">
        <v>1000000.0</v>
      </c>
    </row>
    <row r="2772">
      <c r="A2772" s="83">
        <v>18.0</v>
      </c>
      <c r="B2772" s="83" t="s">
        <v>20981</v>
      </c>
      <c r="C2772" s="212" t="s">
        <v>2745</v>
      </c>
      <c r="D2772" s="83"/>
      <c r="E2772" s="141" t="s">
        <v>20982</v>
      </c>
      <c r="F2772" s="83"/>
      <c r="G2772" s="83">
        <v>1000000.0</v>
      </c>
    </row>
    <row r="2773">
      <c r="A2773" s="83">
        <v>19.0</v>
      </c>
      <c r="B2773" s="83" t="s">
        <v>20983</v>
      </c>
      <c r="C2773" s="212" t="s">
        <v>2760</v>
      </c>
      <c r="D2773" s="83"/>
      <c r="E2773" s="141" t="s">
        <v>20984</v>
      </c>
      <c r="F2773" s="83"/>
      <c r="G2773" s="83">
        <v>5000000.0</v>
      </c>
    </row>
    <row r="2774" ht="30.0" customHeight="1">
      <c r="A2774" s="83">
        <v>20.0</v>
      </c>
      <c r="B2774" s="83" t="s">
        <v>20985</v>
      </c>
      <c r="C2774" s="212" t="s">
        <v>2760</v>
      </c>
      <c r="D2774" s="83"/>
      <c r="E2774" s="141" t="s">
        <v>20986</v>
      </c>
      <c r="F2774" s="83"/>
      <c r="G2774" s="83">
        <v>5000000.0</v>
      </c>
    </row>
    <row r="2775">
      <c r="A2775" s="83">
        <v>21.0</v>
      </c>
      <c r="B2775" s="83" t="s">
        <v>20987</v>
      </c>
      <c r="C2775" s="212" t="s">
        <v>2787</v>
      </c>
      <c r="D2775" s="83"/>
      <c r="E2775" s="141" t="s">
        <v>20989</v>
      </c>
      <c r="F2775" s="83"/>
      <c r="G2775" s="83">
        <v>1000000.0</v>
      </c>
    </row>
    <row r="2776">
      <c r="A2776" s="83">
        <v>22.0</v>
      </c>
      <c r="B2776" s="83" t="s">
        <v>20990</v>
      </c>
      <c r="C2776" s="212" t="s">
        <v>2817</v>
      </c>
      <c r="D2776" s="83"/>
      <c r="E2776" s="141" t="s">
        <v>20991</v>
      </c>
      <c r="F2776" s="83"/>
      <c r="G2776" s="83">
        <v>500000.0</v>
      </c>
    </row>
    <row r="2777" ht="30.0" customHeight="1">
      <c r="A2777" s="83">
        <v>23.0</v>
      </c>
      <c r="B2777" s="83" t="s">
        <v>20992</v>
      </c>
      <c r="C2777" s="212" t="s">
        <v>2830</v>
      </c>
      <c r="D2777" s="83"/>
      <c r="E2777" s="141" t="s">
        <v>20993</v>
      </c>
      <c r="F2777" s="83"/>
      <c r="G2777" s="83">
        <v>1000000.0</v>
      </c>
    </row>
    <row r="2778">
      <c r="A2778" s="83">
        <v>24.0</v>
      </c>
      <c r="B2778" s="83" t="s">
        <v>20994</v>
      </c>
      <c r="C2778" s="212" t="s">
        <v>2857</v>
      </c>
      <c r="D2778" s="83"/>
      <c r="E2778" s="141" t="s">
        <v>20995</v>
      </c>
      <c r="F2778" s="83"/>
      <c r="G2778" s="83">
        <v>1000000.0</v>
      </c>
    </row>
    <row r="2779">
      <c r="A2779" s="83">
        <v>25.0</v>
      </c>
      <c r="B2779" s="83" t="s">
        <v>20996</v>
      </c>
      <c r="C2779" s="212" t="s">
        <v>2883</v>
      </c>
      <c r="D2779" s="83"/>
      <c r="E2779" s="141" t="s">
        <v>20997</v>
      </c>
      <c r="F2779" s="83"/>
      <c r="G2779" s="83">
        <v>1000000.0</v>
      </c>
    </row>
    <row r="2780">
      <c r="A2780" s="83">
        <v>26.0</v>
      </c>
      <c r="B2780" s="83" t="s">
        <v>20998</v>
      </c>
      <c r="C2780" s="212" t="s">
        <v>10195</v>
      </c>
      <c r="D2780" s="83"/>
      <c r="E2780" s="141" t="s">
        <v>20999</v>
      </c>
      <c r="F2780" s="83"/>
      <c r="G2780" s="83">
        <v>1000000.0</v>
      </c>
    </row>
    <row r="2781">
      <c r="A2781" s="83">
        <v>27.0</v>
      </c>
      <c r="B2781" s="83" t="s">
        <v>21000</v>
      </c>
      <c r="C2781" s="212" t="s">
        <v>3005</v>
      </c>
      <c r="D2781" s="83"/>
      <c r="E2781" s="141" t="s">
        <v>21001</v>
      </c>
      <c r="F2781" s="83"/>
      <c r="G2781" s="83">
        <v>2000000.0</v>
      </c>
    </row>
    <row r="2782" ht="30.0" customHeight="1">
      <c r="A2782" s="83">
        <v>28.0</v>
      </c>
      <c r="B2782" s="83" t="s">
        <v>21002</v>
      </c>
      <c r="C2782" s="212" t="s">
        <v>14622</v>
      </c>
      <c r="D2782" s="83"/>
      <c r="E2782" s="141" t="s">
        <v>21003</v>
      </c>
      <c r="F2782" s="83"/>
      <c r="G2782" s="83">
        <v>2500000.0</v>
      </c>
    </row>
    <row r="2783" ht="30.0" customHeight="1">
      <c r="A2783" s="83">
        <v>29.0</v>
      </c>
      <c r="B2783" s="83" t="s">
        <v>21004</v>
      </c>
      <c r="C2783" s="212" t="s">
        <v>14622</v>
      </c>
      <c r="D2783" s="83"/>
      <c r="E2783" s="141" t="s">
        <v>21005</v>
      </c>
      <c r="F2783" s="83"/>
      <c r="G2783" s="83">
        <v>2500000.0</v>
      </c>
    </row>
    <row r="2784">
      <c r="A2784" s="83">
        <v>30.0</v>
      </c>
      <c r="B2784" s="83" t="s">
        <v>21006</v>
      </c>
      <c r="C2784" s="212" t="s">
        <v>3035</v>
      </c>
      <c r="D2784" s="83"/>
      <c r="E2784" s="141" t="s">
        <v>21007</v>
      </c>
      <c r="F2784" s="83"/>
      <c r="G2784" s="83">
        <v>1000000.0</v>
      </c>
    </row>
    <row r="2785">
      <c r="A2785" s="83">
        <v>31.0</v>
      </c>
      <c r="B2785" s="83" t="s">
        <v>21009</v>
      </c>
      <c r="C2785" s="212" t="s">
        <v>3108</v>
      </c>
      <c r="D2785" s="83"/>
      <c r="E2785" s="141" t="s">
        <v>21010</v>
      </c>
      <c r="F2785" s="83"/>
      <c r="G2785" s="83">
        <v>1000000.0</v>
      </c>
    </row>
    <row r="2786">
      <c r="A2786" s="83">
        <v>32.0</v>
      </c>
      <c r="B2786" s="83" t="s">
        <v>21011</v>
      </c>
      <c r="C2786" s="212" t="s">
        <v>3123</v>
      </c>
      <c r="D2786" s="83"/>
      <c r="E2786" s="141" t="s">
        <v>21012</v>
      </c>
      <c r="F2786" s="83"/>
      <c r="G2786" s="83">
        <v>1000000.0</v>
      </c>
    </row>
    <row r="2787" ht="30.0" customHeight="1">
      <c r="A2787" s="83">
        <v>33.0</v>
      </c>
      <c r="B2787" s="83" t="s">
        <v>21013</v>
      </c>
      <c r="C2787" s="212" t="s">
        <v>15038</v>
      </c>
      <c r="D2787" s="83"/>
      <c r="E2787" s="141" t="s">
        <v>21014</v>
      </c>
      <c r="F2787" s="83"/>
      <c r="G2787" s="83">
        <v>1500000.0</v>
      </c>
    </row>
    <row r="2788" ht="30.0" customHeight="1">
      <c r="A2788" s="83">
        <v>34.0</v>
      </c>
      <c r="B2788" s="83" t="s">
        <v>21016</v>
      </c>
      <c r="C2788" s="212" t="s">
        <v>3728</v>
      </c>
      <c r="D2788" s="83"/>
      <c r="E2788" s="141" t="s">
        <v>21018</v>
      </c>
      <c r="F2788" s="83"/>
      <c r="G2788" s="83">
        <v>1000000.0</v>
      </c>
    </row>
    <row r="2789">
      <c r="A2789" s="83">
        <v>35.0</v>
      </c>
      <c r="B2789" s="83" t="s">
        <v>21019</v>
      </c>
      <c r="C2789" s="212" t="s">
        <v>3181</v>
      </c>
      <c r="D2789" s="83"/>
      <c r="E2789" s="141" t="s">
        <v>21020</v>
      </c>
      <c r="F2789" s="83"/>
      <c r="G2789" s="83">
        <v>2000000.0</v>
      </c>
    </row>
    <row r="2790">
      <c r="A2790" s="83">
        <v>36.0</v>
      </c>
      <c r="B2790" s="83" t="s">
        <v>21021</v>
      </c>
      <c r="C2790" s="212" t="s">
        <v>3213</v>
      </c>
      <c r="D2790" s="83"/>
      <c r="E2790" s="141" t="s">
        <v>21022</v>
      </c>
      <c r="F2790" s="83"/>
      <c r="G2790" s="83">
        <v>2000000.0</v>
      </c>
    </row>
    <row r="2791">
      <c r="A2791" s="83">
        <v>37.0</v>
      </c>
      <c r="B2791" s="83" t="s">
        <v>21023</v>
      </c>
      <c r="C2791" s="212">
        <v>73.0</v>
      </c>
      <c r="D2791" s="83"/>
      <c r="E2791" s="141" t="s">
        <v>21024</v>
      </c>
      <c r="F2791" s="83"/>
      <c r="G2791" s="83">
        <v>1.0E7</v>
      </c>
    </row>
    <row r="2792">
      <c r="A2792" s="83">
        <v>38.0</v>
      </c>
      <c r="B2792" s="83" t="s">
        <v>21025</v>
      </c>
      <c r="C2792" s="212" t="s">
        <v>3816</v>
      </c>
      <c r="D2792" s="83"/>
      <c r="E2792" s="141" t="s">
        <v>21026</v>
      </c>
      <c r="F2792" s="83"/>
      <c r="G2792" s="83">
        <v>1000000.0</v>
      </c>
    </row>
    <row r="2793">
      <c r="A2793" s="83">
        <v>39.0</v>
      </c>
      <c r="B2793" s="83" t="s">
        <v>21027</v>
      </c>
      <c r="C2793" s="212"/>
      <c r="D2793" s="83"/>
      <c r="E2793" s="141" t="s">
        <v>21028</v>
      </c>
      <c r="F2793" s="83"/>
      <c r="G2793" s="83">
        <v>7000000.0</v>
      </c>
    </row>
    <row r="2794">
      <c r="A2794" s="83">
        <v>40.0</v>
      </c>
      <c r="B2794" s="83" t="s">
        <v>21030</v>
      </c>
      <c r="C2794" s="212"/>
      <c r="D2794" s="83"/>
      <c r="E2794" s="141" t="s">
        <v>21032</v>
      </c>
      <c r="F2794" s="83"/>
      <c r="G2794" s="83">
        <v>1.0E7</v>
      </c>
    </row>
    <row r="2795" ht="30.0" customHeight="1">
      <c r="A2795" s="83">
        <v>41.0</v>
      </c>
      <c r="B2795" s="83" t="s">
        <v>21033</v>
      </c>
      <c r="C2795" s="212">
        <v>22.0</v>
      </c>
      <c r="D2795" s="83"/>
      <c r="E2795" s="141" t="s">
        <v>21034</v>
      </c>
      <c r="F2795" s="83"/>
      <c r="G2795" s="83">
        <v>1000000.0</v>
      </c>
    </row>
    <row r="2796">
      <c r="A2796" s="83">
        <v>42.0</v>
      </c>
      <c r="B2796" s="83" t="s">
        <v>21035</v>
      </c>
      <c r="C2796" s="212">
        <v>13.0</v>
      </c>
      <c r="D2796" s="83"/>
      <c r="E2796" s="141" t="s">
        <v>21036</v>
      </c>
      <c r="F2796" s="83"/>
      <c r="G2796" s="83">
        <v>1000000.0</v>
      </c>
    </row>
    <row r="2797">
      <c r="A2797" s="83"/>
      <c r="B2797" s="83"/>
      <c r="C2797" s="212"/>
      <c r="D2797" s="83"/>
      <c r="E2797" s="141"/>
      <c r="F2797" s="83"/>
      <c r="G2797" s="83"/>
    </row>
    <row r="2798">
      <c r="A2798" s="83"/>
      <c r="B2798" s="83"/>
      <c r="C2798" s="212"/>
      <c r="D2798" s="83"/>
      <c r="E2798" s="141" t="s">
        <v>21037</v>
      </c>
      <c r="F2798" s="83">
        <v>0.0</v>
      </c>
      <c r="G2798" s="83">
        <v>8.55E7</v>
      </c>
    </row>
    <row r="2799">
      <c r="A2799" s="83"/>
      <c r="B2799" s="83"/>
      <c r="C2799" s="212"/>
      <c r="D2799" s="83"/>
      <c r="E2799" s="141"/>
      <c r="F2799" s="83"/>
      <c r="G2799" s="83"/>
    </row>
    <row r="2800">
      <c r="A2800" s="83"/>
      <c r="B2800" s="83"/>
      <c r="C2800" s="212"/>
      <c r="D2800" s="83"/>
      <c r="E2800" s="141"/>
      <c r="F2800" s="83"/>
      <c r="G2800" s="83"/>
    </row>
    <row r="2801">
      <c r="A2801" s="83"/>
      <c r="B2801" s="83"/>
      <c r="C2801" s="212"/>
      <c r="D2801" s="83"/>
      <c r="E2801" s="141" t="s">
        <v>21040</v>
      </c>
      <c r="F2801" s="83"/>
      <c r="G2801" s="83"/>
    </row>
    <row r="2802">
      <c r="A2802" s="83"/>
      <c r="B2802" s="83"/>
      <c r="C2802" s="212"/>
      <c r="D2802" s="83"/>
      <c r="E2802" s="141" t="s">
        <v>21041</v>
      </c>
      <c r="F2802" s="83"/>
      <c r="G2802" s="83"/>
    </row>
    <row r="2803">
      <c r="A2803" s="83" t="s">
        <v>21042</v>
      </c>
      <c r="B2803" s="83"/>
      <c r="C2803" s="212"/>
      <c r="D2803" s="83"/>
      <c r="E2803" s="141"/>
      <c r="F2803" s="83"/>
      <c r="G2803" s="83"/>
    </row>
    <row r="2804">
      <c r="A2804" s="83"/>
      <c r="B2804" s="83"/>
      <c r="C2804" s="212"/>
      <c r="D2804" s="83"/>
      <c r="E2804" s="141"/>
      <c r="F2804" s="83"/>
      <c r="G2804" s="83"/>
    </row>
    <row r="2805">
      <c r="A2805" s="83" t="s">
        <v>1190</v>
      </c>
      <c r="B2805" s="83" t="s">
        <v>663</v>
      </c>
      <c r="C2805" s="212" t="s">
        <v>1319</v>
      </c>
      <c r="D2805" s="83"/>
      <c r="E2805" s="141" t="s">
        <v>1198</v>
      </c>
      <c r="F2805" s="83" t="s">
        <v>1321</v>
      </c>
      <c r="G2805" s="83" t="s">
        <v>1323</v>
      </c>
    </row>
    <row r="2806">
      <c r="A2806" s="83"/>
      <c r="B2806" s="83"/>
      <c r="C2806" s="212"/>
      <c r="D2806" s="83"/>
      <c r="E2806" s="141"/>
      <c r="F2806" s="83"/>
      <c r="G2806" s="83"/>
    </row>
    <row r="2807">
      <c r="A2807" s="83">
        <v>1.0</v>
      </c>
      <c r="B2807" s="83" t="s">
        <v>21043</v>
      </c>
      <c r="C2807" s="212" t="s">
        <v>2676</v>
      </c>
      <c r="D2807" s="83"/>
      <c r="E2807" s="141" t="s">
        <v>21044</v>
      </c>
      <c r="F2807" s="83"/>
      <c r="G2807" s="83">
        <v>500000.0</v>
      </c>
    </row>
    <row r="2808" ht="30.0" customHeight="1">
      <c r="A2808" s="83">
        <v>2.0</v>
      </c>
      <c r="B2808" s="83" t="s">
        <v>21047</v>
      </c>
      <c r="C2808" s="212" t="s">
        <v>5279</v>
      </c>
      <c r="D2808" s="83"/>
      <c r="E2808" s="141" t="s">
        <v>21048</v>
      </c>
      <c r="F2808" s="83"/>
      <c r="G2808" s="83">
        <v>2000000.0</v>
      </c>
    </row>
    <row r="2809">
      <c r="A2809" s="83">
        <v>3.0</v>
      </c>
      <c r="B2809" s="83" t="s">
        <v>21049</v>
      </c>
      <c r="C2809" s="212" t="s">
        <v>5790</v>
      </c>
      <c r="D2809" s="83"/>
      <c r="E2809" s="141" t="s">
        <v>21050</v>
      </c>
      <c r="F2809" s="83"/>
      <c r="G2809" s="83">
        <v>1500000.0</v>
      </c>
    </row>
    <row r="2810">
      <c r="A2810" s="83">
        <v>4.0</v>
      </c>
      <c r="B2810" s="83" t="s">
        <v>21051</v>
      </c>
      <c r="C2810" s="212" t="s">
        <v>2688</v>
      </c>
      <c r="D2810" s="83"/>
      <c r="E2810" s="141" t="s">
        <v>21052</v>
      </c>
      <c r="F2810" s="83"/>
      <c r="G2810" s="83">
        <v>2500000.0</v>
      </c>
    </row>
    <row r="2811">
      <c r="A2811" s="83">
        <v>5.0</v>
      </c>
      <c r="B2811" s="83" t="s">
        <v>21053</v>
      </c>
      <c r="C2811" s="212" t="s">
        <v>2691</v>
      </c>
      <c r="D2811" s="83"/>
      <c r="E2811" s="141" t="s">
        <v>21054</v>
      </c>
      <c r="F2811" s="83"/>
      <c r="G2811" s="83">
        <v>1000000.0</v>
      </c>
    </row>
    <row r="2812" ht="30.0" customHeight="1">
      <c r="A2812" s="83">
        <v>6.0</v>
      </c>
      <c r="B2812" s="83" t="s">
        <v>21055</v>
      </c>
      <c r="C2812" s="212" t="s">
        <v>2691</v>
      </c>
      <c r="D2812" s="83"/>
      <c r="E2812" s="141" t="s">
        <v>21056</v>
      </c>
      <c r="F2812" s="83"/>
      <c r="G2812" s="83">
        <v>1000000.0</v>
      </c>
    </row>
    <row r="2813">
      <c r="A2813" s="83">
        <v>7.0</v>
      </c>
      <c r="B2813" s="83" t="s">
        <v>21057</v>
      </c>
      <c r="C2813" s="212" t="s">
        <v>2691</v>
      </c>
      <c r="D2813" s="83"/>
      <c r="E2813" s="141" t="s">
        <v>21059</v>
      </c>
      <c r="F2813" s="83"/>
      <c r="G2813" s="83">
        <v>500000.0</v>
      </c>
    </row>
    <row r="2814">
      <c r="A2814" s="83">
        <v>8.0</v>
      </c>
      <c r="B2814" s="83" t="s">
        <v>21061</v>
      </c>
      <c r="C2814" s="212" t="s">
        <v>7267</v>
      </c>
      <c r="D2814" s="83"/>
      <c r="E2814" s="141" t="s">
        <v>21062</v>
      </c>
      <c r="F2814" s="83"/>
      <c r="G2814" s="83">
        <v>500000.0</v>
      </c>
    </row>
    <row r="2815" ht="30.0" customHeight="1">
      <c r="A2815" s="83">
        <v>9.0</v>
      </c>
      <c r="B2815" s="83" t="s">
        <v>21063</v>
      </c>
      <c r="C2815" s="212" t="s">
        <v>7267</v>
      </c>
      <c r="D2815" s="83"/>
      <c r="E2815" s="141" t="s">
        <v>21064</v>
      </c>
      <c r="F2815" s="83"/>
      <c r="G2815" s="83">
        <v>1000000.0</v>
      </c>
    </row>
    <row r="2816">
      <c r="A2816" s="83">
        <v>10.0</v>
      </c>
      <c r="B2816" s="83" t="s">
        <v>21065</v>
      </c>
      <c r="C2816" s="212" t="s">
        <v>7442</v>
      </c>
      <c r="D2816" s="83"/>
      <c r="E2816" s="141" t="s">
        <v>21066</v>
      </c>
      <c r="F2816" s="83"/>
      <c r="G2816" s="83">
        <v>2500000.0</v>
      </c>
    </row>
    <row r="2817">
      <c r="A2817" s="83">
        <v>11.0</v>
      </c>
      <c r="B2817" s="83" t="s">
        <v>21067</v>
      </c>
      <c r="C2817" s="212" t="s">
        <v>12689</v>
      </c>
      <c r="D2817" s="83"/>
      <c r="E2817" s="141" t="s">
        <v>21068</v>
      </c>
      <c r="F2817" s="83"/>
      <c r="G2817" s="83">
        <v>500000.0</v>
      </c>
    </row>
    <row r="2818">
      <c r="A2818" s="83">
        <v>12.0</v>
      </c>
      <c r="B2818" s="83" t="s">
        <v>21069</v>
      </c>
      <c r="C2818" s="212" t="s">
        <v>12689</v>
      </c>
      <c r="D2818" s="83"/>
      <c r="E2818" s="141" t="s">
        <v>21070</v>
      </c>
      <c r="F2818" s="83"/>
      <c r="G2818" s="83">
        <v>500000.0</v>
      </c>
    </row>
    <row r="2819" ht="30.0" customHeight="1">
      <c r="A2819" s="83">
        <v>13.0</v>
      </c>
      <c r="B2819" s="83" t="s">
        <v>21072</v>
      </c>
      <c r="C2819" s="212">
        <v>9.0</v>
      </c>
      <c r="D2819" s="83"/>
      <c r="E2819" s="141" t="s">
        <v>21074</v>
      </c>
      <c r="F2819" s="83"/>
      <c r="G2819" s="83">
        <v>5000000.0</v>
      </c>
    </row>
    <row r="2820">
      <c r="A2820" s="83">
        <v>14.0</v>
      </c>
      <c r="B2820" s="83" t="s">
        <v>21075</v>
      </c>
      <c r="C2820" s="212">
        <v>9.0</v>
      </c>
      <c r="D2820" s="83"/>
      <c r="E2820" s="141" t="s">
        <v>21076</v>
      </c>
      <c r="F2820" s="83"/>
      <c r="G2820" s="83">
        <v>5000000.0</v>
      </c>
    </row>
    <row r="2821">
      <c r="A2821" s="83">
        <v>15.0</v>
      </c>
      <c r="B2821" s="83" t="s">
        <v>21077</v>
      </c>
      <c r="C2821" s="212" t="s">
        <v>2731</v>
      </c>
      <c r="D2821" s="83"/>
      <c r="E2821" s="141" t="s">
        <v>21078</v>
      </c>
      <c r="F2821" s="83"/>
      <c r="G2821" s="83">
        <v>500000.0</v>
      </c>
    </row>
    <row r="2822">
      <c r="A2822" s="83">
        <v>16.0</v>
      </c>
      <c r="B2822" s="83" t="s">
        <v>21079</v>
      </c>
      <c r="C2822" s="212" t="s">
        <v>2735</v>
      </c>
      <c r="D2822" s="83"/>
      <c r="E2822" s="141" t="s">
        <v>21080</v>
      </c>
      <c r="F2822" s="83"/>
      <c r="G2822" s="83">
        <v>1000000.0</v>
      </c>
    </row>
    <row r="2823">
      <c r="A2823" s="83">
        <v>17.0</v>
      </c>
      <c r="B2823" s="83" t="s">
        <v>21081</v>
      </c>
      <c r="C2823" s="212" t="s">
        <v>2735</v>
      </c>
      <c r="D2823" s="83"/>
      <c r="E2823" s="141" t="s">
        <v>21082</v>
      </c>
      <c r="F2823" s="83"/>
      <c r="G2823" s="83">
        <v>1000000.0</v>
      </c>
    </row>
    <row r="2824" ht="15.75" customHeight="1">
      <c r="A2824" s="154">
        <v>18.0</v>
      </c>
      <c r="B2824" s="154" t="s">
        <v>21083</v>
      </c>
      <c r="C2824" s="247" t="s">
        <v>2735</v>
      </c>
      <c r="D2824" s="154"/>
      <c r="E2824" s="155" t="s">
        <v>21084</v>
      </c>
      <c r="F2824" s="154"/>
      <c r="G2824" s="154">
        <v>1000000.0</v>
      </c>
    </row>
    <row r="2825" ht="15.75" customHeight="1">
      <c r="A2825" s="83">
        <v>19.0</v>
      </c>
      <c r="B2825" s="83" t="s">
        <v>21087</v>
      </c>
      <c r="C2825" s="212" t="s">
        <v>2740</v>
      </c>
      <c r="D2825" s="83"/>
      <c r="E2825" s="141" t="s">
        <v>21088</v>
      </c>
      <c r="F2825" s="83"/>
      <c r="G2825" s="83">
        <v>1000000.0</v>
      </c>
    </row>
    <row r="2826">
      <c r="A2826" s="83">
        <v>20.0</v>
      </c>
      <c r="B2826" s="83" t="s">
        <v>21089</v>
      </c>
      <c r="C2826" s="212" t="s">
        <v>2740</v>
      </c>
      <c r="D2826" s="83"/>
      <c r="E2826" s="141" t="s">
        <v>21090</v>
      </c>
      <c r="F2826" s="83"/>
      <c r="G2826" s="83">
        <v>1000000.0</v>
      </c>
    </row>
    <row r="2827" ht="30.0" customHeight="1">
      <c r="A2827" s="83">
        <v>21.0</v>
      </c>
      <c r="B2827" s="83" t="s">
        <v>21091</v>
      </c>
      <c r="C2827" s="212" t="s">
        <v>3457</v>
      </c>
      <c r="D2827" s="83"/>
      <c r="E2827" s="141" t="s">
        <v>21092</v>
      </c>
      <c r="F2827" s="83"/>
      <c r="G2827" s="83">
        <v>2000000.0</v>
      </c>
    </row>
    <row r="2828" ht="30.0" customHeight="1">
      <c r="A2828" s="83">
        <v>22.0</v>
      </c>
      <c r="B2828" s="83" t="s">
        <v>21093</v>
      </c>
      <c r="C2828" s="212" t="s">
        <v>3457</v>
      </c>
      <c r="D2828" s="83"/>
      <c r="E2828" s="141" t="s">
        <v>21094</v>
      </c>
      <c r="F2828" s="83"/>
      <c r="G2828" s="83">
        <v>2500000.0</v>
      </c>
    </row>
    <row r="2829" ht="30.0" customHeight="1">
      <c r="A2829" s="83">
        <v>23.0</v>
      </c>
      <c r="B2829" s="83" t="s">
        <v>21095</v>
      </c>
      <c r="C2829" s="212" t="s">
        <v>13020</v>
      </c>
      <c r="D2829" s="83"/>
      <c r="E2829" s="141" t="s">
        <v>21096</v>
      </c>
      <c r="F2829" s="83"/>
      <c r="G2829" s="83">
        <v>1000000.0</v>
      </c>
    </row>
    <row r="2830" ht="30.0" customHeight="1">
      <c r="A2830" s="83">
        <v>24.0</v>
      </c>
      <c r="B2830" s="83" t="s">
        <v>21097</v>
      </c>
      <c r="C2830" s="212" t="s">
        <v>13020</v>
      </c>
      <c r="D2830" s="83"/>
      <c r="E2830" s="141" t="s">
        <v>21098</v>
      </c>
      <c r="F2830" s="83"/>
      <c r="G2830" s="83">
        <v>1000000.0</v>
      </c>
    </row>
    <row r="2831">
      <c r="A2831" s="83">
        <v>25.0</v>
      </c>
      <c r="B2831" s="83" t="s">
        <v>21101</v>
      </c>
      <c r="C2831" s="212" t="s">
        <v>13020</v>
      </c>
      <c r="D2831" s="83"/>
      <c r="E2831" s="141" t="s">
        <v>21102</v>
      </c>
      <c r="F2831" s="83"/>
      <c r="G2831" s="83">
        <v>1000000.0</v>
      </c>
    </row>
    <row r="2832" ht="30.0" customHeight="1">
      <c r="A2832" s="83">
        <v>26.0</v>
      </c>
      <c r="B2832" s="83" t="s">
        <v>21103</v>
      </c>
      <c r="C2832" s="212" t="s">
        <v>13592</v>
      </c>
      <c r="D2832" s="83"/>
      <c r="E2832" s="141" t="s">
        <v>21104</v>
      </c>
      <c r="F2832" s="83"/>
      <c r="G2832" s="83">
        <v>1000000.0</v>
      </c>
    </row>
    <row r="2833">
      <c r="A2833" s="83">
        <v>27.0</v>
      </c>
      <c r="B2833" s="83" t="s">
        <v>21105</v>
      </c>
      <c r="C2833" s="212" t="s">
        <v>13592</v>
      </c>
      <c r="D2833" s="83"/>
      <c r="E2833" s="141" t="s">
        <v>21106</v>
      </c>
      <c r="F2833" s="83"/>
      <c r="G2833" s="83">
        <v>1000000.0</v>
      </c>
    </row>
    <row r="2834" ht="30.0" customHeight="1">
      <c r="A2834" s="83">
        <v>28.0</v>
      </c>
      <c r="B2834" s="83" t="s">
        <v>21107</v>
      </c>
      <c r="C2834" s="212" t="s">
        <v>15987</v>
      </c>
      <c r="D2834" s="83"/>
      <c r="E2834" s="141" t="s">
        <v>21108</v>
      </c>
      <c r="F2834" s="83"/>
      <c r="G2834" s="83">
        <v>3000000.0</v>
      </c>
    </row>
    <row r="2835">
      <c r="A2835" s="83">
        <v>29.0</v>
      </c>
      <c r="B2835" s="83" t="s">
        <v>21109</v>
      </c>
      <c r="C2835" s="212" t="s">
        <v>15987</v>
      </c>
      <c r="D2835" s="83"/>
      <c r="E2835" s="141" t="s">
        <v>21110</v>
      </c>
      <c r="F2835" s="83"/>
      <c r="G2835" s="83">
        <v>1000000.0</v>
      </c>
    </row>
    <row r="2836">
      <c r="A2836" s="83">
        <v>30.0</v>
      </c>
      <c r="B2836" s="83" t="s">
        <v>21111</v>
      </c>
      <c r="C2836" s="212" t="s">
        <v>15987</v>
      </c>
      <c r="D2836" s="83"/>
      <c r="E2836" s="141" t="s">
        <v>21113</v>
      </c>
      <c r="F2836" s="83"/>
      <c r="G2836" s="83">
        <v>1000000.0</v>
      </c>
    </row>
    <row r="2837">
      <c r="A2837" s="83">
        <v>31.0</v>
      </c>
      <c r="B2837" s="83" t="s">
        <v>21115</v>
      </c>
      <c r="C2837" s="212" t="s">
        <v>13031</v>
      </c>
      <c r="D2837" s="83"/>
      <c r="E2837" s="141" t="s">
        <v>21116</v>
      </c>
      <c r="F2837" s="83"/>
      <c r="G2837" s="83">
        <v>1000000.0</v>
      </c>
    </row>
    <row r="2838" ht="30.0" customHeight="1">
      <c r="A2838" s="83">
        <v>32.0</v>
      </c>
      <c r="B2838" s="83" t="s">
        <v>21117</v>
      </c>
      <c r="C2838" s="212" t="s">
        <v>13031</v>
      </c>
      <c r="D2838" s="83"/>
      <c r="E2838" s="141" t="s">
        <v>21118</v>
      </c>
      <c r="F2838" s="83"/>
      <c r="G2838" s="83">
        <v>1000000.0</v>
      </c>
    </row>
    <row r="2839" ht="30.0" customHeight="1">
      <c r="A2839" s="83">
        <v>33.0</v>
      </c>
      <c r="B2839" s="83" t="s">
        <v>21119</v>
      </c>
      <c r="C2839" s="212" t="s">
        <v>13031</v>
      </c>
      <c r="D2839" s="83"/>
      <c r="E2839" s="141" t="s">
        <v>21120</v>
      </c>
      <c r="F2839" s="83"/>
      <c r="G2839" s="83">
        <v>1500000.0</v>
      </c>
    </row>
    <row r="2840" ht="30.0" customHeight="1">
      <c r="A2840" s="83">
        <v>34.0</v>
      </c>
      <c r="B2840" s="83" t="s">
        <v>21121</v>
      </c>
      <c r="C2840" s="212" t="s">
        <v>13105</v>
      </c>
      <c r="D2840" s="83"/>
      <c r="E2840" s="141" t="s">
        <v>21122</v>
      </c>
      <c r="F2840" s="83"/>
      <c r="G2840" s="83">
        <v>1000000.0</v>
      </c>
    </row>
    <row r="2841">
      <c r="A2841" s="83">
        <v>35.0</v>
      </c>
      <c r="B2841" s="83" t="s">
        <v>21123</v>
      </c>
      <c r="C2841" s="212" t="s">
        <v>13105</v>
      </c>
      <c r="D2841" s="83"/>
      <c r="E2841" s="141" t="s">
        <v>21124</v>
      </c>
      <c r="F2841" s="83"/>
      <c r="G2841" s="83">
        <v>1000000.0</v>
      </c>
    </row>
    <row r="2842">
      <c r="A2842" s="83">
        <v>36.0</v>
      </c>
      <c r="B2842" s="83" t="s">
        <v>21125</v>
      </c>
      <c r="C2842" s="212" t="s">
        <v>2745</v>
      </c>
      <c r="D2842" s="83"/>
      <c r="E2842" s="141" t="s">
        <v>21126</v>
      </c>
      <c r="F2842" s="83"/>
      <c r="G2842" s="83">
        <v>1000000.0</v>
      </c>
    </row>
    <row r="2843" ht="30.0" customHeight="1">
      <c r="A2843" s="83">
        <v>37.0</v>
      </c>
      <c r="B2843" s="83" t="s">
        <v>21129</v>
      </c>
      <c r="C2843" s="212" t="s">
        <v>2745</v>
      </c>
      <c r="D2843" s="83"/>
      <c r="E2843" s="141" t="s">
        <v>21130</v>
      </c>
      <c r="F2843" s="83"/>
      <c r="G2843" s="83">
        <v>1500000.0</v>
      </c>
    </row>
    <row r="2844">
      <c r="A2844" s="83">
        <v>38.0</v>
      </c>
      <c r="B2844" s="83" t="s">
        <v>21131</v>
      </c>
      <c r="C2844" s="212" t="s">
        <v>2760</v>
      </c>
      <c r="D2844" s="83"/>
      <c r="E2844" s="141" t="s">
        <v>21132</v>
      </c>
      <c r="F2844" s="83"/>
      <c r="G2844" s="83">
        <v>5000000.0</v>
      </c>
    </row>
    <row r="2845">
      <c r="A2845" s="83">
        <v>39.0</v>
      </c>
      <c r="B2845" s="83" t="s">
        <v>21133</v>
      </c>
      <c r="C2845" s="212" t="s">
        <v>2760</v>
      </c>
      <c r="D2845" s="83"/>
      <c r="E2845" s="141" t="s">
        <v>21134</v>
      </c>
      <c r="F2845" s="83"/>
      <c r="G2845" s="83">
        <v>2000000.0</v>
      </c>
    </row>
    <row r="2846" ht="30.0" customHeight="1">
      <c r="A2846" s="83">
        <v>40.0</v>
      </c>
      <c r="B2846" s="83" t="s">
        <v>21135</v>
      </c>
      <c r="C2846" s="212" t="s">
        <v>2760</v>
      </c>
      <c r="D2846" s="83"/>
      <c r="E2846" s="141" t="s">
        <v>21136</v>
      </c>
      <c r="F2846" s="83"/>
      <c r="G2846" s="83">
        <v>5000000.0</v>
      </c>
    </row>
    <row r="2847" ht="30.0" customHeight="1">
      <c r="A2847" s="83">
        <v>41.0</v>
      </c>
      <c r="B2847" s="83" t="s">
        <v>21137</v>
      </c>
      <c r="C2847" s="212" t="s">
        <v>2760</v>
      </c>
      <c r="D2847" s="83"/>
      <c r="E2847" s="141" t="s">
        <v>21138</v>
      </c>
      <c r="F2847" s="83"/>
      <c r="G2847" s="83">
        <v>5000000.0</v>
      </c>
    </row>
    <row r="2848" ht="30.0" customHeight="1">
      <c r="A2848" s="83">
        <v>42.0</v>
      </c>
      <c r="B2848" s="83" t="s">
        <v>21139</v>
      </c>
      <c r="C2848" s="212" t="s">
        <v>2760</v>
      </c>
      <c r="D2848" s="83"/>
      <c r="E2848" s="141" t="s">
        <v>21140</v>
      </c>
      <c r="F2848" s="83"/>
      <c r="G2848" s="83">
        <v>5000000.0</v>
      </c>
    </row>
    <row r="2849">
      <c r="A2849" s="83">
        <v>43.0</v>
      </c>
      <c r="B2849" s="83" t="s">
        <v>21141</v>
      </c>
      <c r="C2849" s="212" t="s">
        <v>2760</v>
      </c>
      <c r="D2849" s="83"/>
      <c r="E2849" s="141" t="s">
        <v>21142</v>
      </c>
      <c r="F2849" s="83"/>
      <c r="G2849" s="83">
        <v>2500000.0</v>
      </c>
    </row>
    <row r="2850">
      <c r="A2850" s="83">
        <v>44.0</v>
      </c>
      <c r="B2850" s="83" t="s">
        <v>21143</v>
      </c>
      <c r="C2850" s="212" t="s">
        <v>2771</v>
      </c>
      <c r="D2850" s="83"/>
      <c r="E2850" s="141" t="s">
        <v>21144</v>
      </c>
      <c r="F2850" s="83"/>
      <c r="G2850" s="83">
        <v>1000000.0</v>
      </c>
    </row>
    <row r="2851">
      <c r="A2851" s="83">
        <v>45.0</v>
      </c>
      <c r="B2851" s="83" t="s">
        <v>21146</v>
      </c>
      <c r="C2851" s="212" t="s">
        <v>2771</v>
      </c>
      <c r="D2851" s="83"/>
      <c r="E2851" s="141" t="s">
        <v>21147</v>
      </c>
      <c r="F2851" s="83"/>
      <c r="G2851" s="83">
        <v>1000000.0</v>
      </c>
    </row>
    <row r="2852">
      <c r="A2852" s="83">
        <v>46.0</v>
      </c>
      <c r="B2852" s="83" t="s">
        <v>21148</v>
      </c>
      <c r="C2852" s="212" t="s">
        <v>3501</v>
      </c>
      <c r="D2852" s="83"/>
      <c r="E2852" s="141" t="s">
        <v>21149</v>
      </c>
      <c r="F2852" s="83"/>
      <c r="G2852" s="83">
        <v>1000000.0</v>
      </c>
    </row>
    <row r="2853">
      <c r="A2853" s="83">
        <v>47.0</v>
      </c>
      <c r="B2853" s="83" t="s">
        <v>21150</v>
      </c>
      <c r="C2853" s="212" t="s">
        <v>3501</v>
      </c>
      <c r="D2853" s="83"/>
      <c r="E2853" s="141" t="s">
        <v>21151</v>
      </c>
      <c r="F2853" s="83"/>
      <c r="G2853" s="83">
        <v>800000.0</v>
      </c>
    </row>
    <row r="2854" ht="30.0" customHeight="1">
      <c r="A2854" s="83">
        <v>48.0</v>
      </c>
      <c r="B2854" s="83" t="s">
        <v>21152</v>
      </c>
      <c r="C2854" s="212" t="s">
        <v>3501</v>
      </c>
      <c r="D2854" s="83"/>
      <c r="E2854" s="141" t="s">
        <v>21153</v>
      </c>
      <c r="F2854" s="83"/>
      <c r="G2854" s="83">
        <v>1000000.0</v>
      </c>
    </row>
    <row r="2855" ht="30.0" customHeight="1">
      <c r="A2855" s="83">
        <v>49.0</v>
      </c>
      <c r="B2855" s="83" t="s">
        <v>21154</v>
      </c>
      <c r="C2855" s="212" t="s">
        <v>8581</v>
      </c>
      <c r="D2855" s="83"/>
      <c r="E2855" s="141" t="s">
        <v>21155</v>
      </c>
      <c r="F2855" s="83"/>
      <c r="G2855" s="83">
        <v>1000000.0</v>
      </c>
    </row>
    <row r="2856">
      <c r="A2856" s="83">
        <v>50.0</v>
      </c>
      <c r="B2856" s="83" t="s">
        <v>21156</v>
      </c>
      <c r="C2856" s="212" t="s">
        <v>2787</v>
      </c>
      <c r="D2856" s="83"/>
      <c r="E2856" s="141" t="s">
        <v>21157</v>
      </c>
      <c r="F2856" s="83"/>
      <c r="G2856" s="83">
        <v>1000000.0</v>
      </c>
    </row>
    <row r="2857" ht="30.0" customHeight="1">
      <c r="A2857" s="83">
        <v>51.0</v>
      </c>
      <c r="B2857" s="83" t="s">
        <v>21158</v>
      </c>
      <c r="C2857" s="212" t="s">
        <v>2787</v>
      </c>
      <c r="D2857" s="83"/>
      <c r="E2857" s="141" t="s">
        <v>21159</v>
      </c>
      <c r="F2857" s="83"/>
      <c r="G2857" s="83">
        <v>500000.0</v>
      </c>
    </row>
    <row r="2858">
      <c r="A2858" s="83">
        <v>52.0</v>
      </c>
      <c r="B2858" s="83" t="s">
        <v>21160</v>
      </c>
      <c r="C2858" s="212" t="s">
        <v>8687</v>
      </c>
      <c r="D2858" s="83"/>
      <c r="E2858" s="141" t="s">
        <v>21161</v>
      </c>
      <c r="F2858" s="83"/>
      <c r="G2858" s="83">
        <v>1000000.0</v>
      </c>
    </row>
    <row r="2859">
      <c r="A2859" s="83">
        <v>53.0</v>
      </c>
      <c r="B2859" s="83" t="s">
        <v>21162</v>
      </c>
      <c r="C2859" s="212">
        <v>21.0</v>
      </c>
      <c r="D2859" s="83"/>
      <c r="E2859" s="141" t="s">
        <v>21163</v>
      </c>
      <c r="F2859" s="83"/>
      <c r="G2859" s="83">
        <v>3000000.0</v>
      </c>
    </row>
    <row r="2860">
      <c r="A2860" s="83">
        <v>54.0</v>
      </c>
      <c r="B2860" s="83" t="s">
        <v>21164</v>
      </c>
      <c r="C2860" s="212">
        <v>21.0</v>
      </c>
      <c r="D2860" s="83"/>
      <c r="E2860" s="141" t="s">
        <v>21165</v>
      </c>
      <c r="F2860" s="83"/>
      <c r="G2860" s="83">
        <v>3000000.0</v>
      </c>
    </row>
    <row r="2861">
      <c r="A2861" s="83">
        <v>55.0</v>
      </c>
      <c r="B2861" s="83" t="s">
        <v>21166</v>
      </c>
      <c r="C2861" s="212" t="s">
        <v>2817</v>
      </c>
      <c r="D2861" s="83"/>
      <c r="E2861" s="141" t="s">
        <v>21167</v>
      </c>
      <c r="F2861" s="83"/>
      <c r="G2861" s="83">
        <v>1000000.0</v>
      </c>
    </row>
    <row r="2862">
      <c r="A2862" s="83">
        <v>56.0</v>
      </c>
      <c r="B2862" s="83" t="s">
        <v>21168</v>
      </c>
      <c r="C2862" s="212" t="s">
        <v>2827</v>
      </c>
      <c r="D2862" s="83"/>
      <c r="E2862" s="141" t="s">
        <v>21169</v>
      </c>
      <c r="F2862" s="83"/>
      <c r="G2862" s="83">
        <v>1000000.0</v>
      </c>
    </row>
    <row r="2863">
      <c r="A2863" s="83">
        <v>57.0</v>
      </c>
      <c r="B2863" s="83" t="s">
        <v>21170</v>
      </c>
      <c r="C2863" s="212" t="s">
        <v>2827</v>
      </c>
      <c r="D2863" s="83"/>
      <c r="E2863" s="141" t="s">
        <v>21171</v>
      </c>
      <c r="F2863" s="83"/>
      <c r="G2863" s="83">
        <v>500000.0</v>
      </c>
    </row>
    <row r="2864" ht="30.0" customHeight="1">
      <c r="A2864" s="83">
        <v>58.0</v>
      </c>
      <c r="B2864" s="83" t="s">
        <v>21172</v>
      </c>
      <c r="C2864" s="212" t="s">
        <v>2830</v>
      </c>
      <c r="D2864" s="83"/>
      <c r="E2864" s="141" t="s">
        <v>21173</v>
      </c>
      <c r="F2864" s="83"/>
      <c r="G2864" s="83">
        <v>1000000.0</v>
      </c>
    </row>
    <row r="2865" ht="30.0" customHeight="1">
      <c r="A2865" s="83">
        <v>59.0</v>
      </c>
      <c r="B2865" s="83" t="s">
        <v>21174</v>
      </c>
      <c r="C2865" s="212" t="s">
        <v>2830</v>
      </c>
      <c r="D2865" s="83"/>
      <c r="E2865" s="141" t="s">
        <v>21175</v>
      </c>
      <c r="F2865" s="83"/>
      <c r="G2865" s="83">
        <v>3000000.0</v>
      </c>
    </row>
    <row r="2866">
      <c r="A2866" s="83">
        <v>60.0</v>
      </c>
      <c r="B2866" s="83" t="s">
        <v>21178</v>
      </c>
      <c r="C2866" s="212" t="s">
        <v>2830</v>
      </c>
      <c r="D2866" s="83"/>
      <c r="E2866" s="141" t="s">
        <v>21179</v>
      </c>
      <c r="F2866" s="83"/>
      <c r="G2866" s="83">
        <v>1000000.0</v>
      </c>
    </row>
    <row r="2867" ht="30.0" customHeight="1">
      <c r="A2867" s="83">
        <v>61.0</v>
      </c>
      <c r="B2867" s="83" t="s">
        <v>21180</v>
      </c>
      <c r="C2867" s="212" t="s">
        <v>2838</v>
      </c>
      <c r="D2867" s="83"/>
      <c r="E2867" s="141" t="s">
        <v>21181</v>
      </c>
      <c r="F2867" s="83"/>
      <c r="G2867" s="83">
        <v>200000.0</v>
      </c>
    </row>
    <row r="2868">
      <c r="A2868" s="83">
        <v>62.0</v>
      </c>
      <c r="B2868" s="83" t="s">
        <v>21182</v>
      </c>
      <c r="C2868" s="212" t="s">
        <v>8750</v>
      </c>
      <c r="D2868" s="83"/>
      <c r="E2868" s="141" t="s">
        <v>21183</v>
      </c>
      <c r="F2868" s="83"/>
      <c r="G2868" s="83">
        <v>1000000.0</v>
      </c>
    </row>
    <row r="2869" ht="30.0" customHeight="1">
      <c r="A2869" s="83">
        <v>63.0</v>
      </c>
      <c r="B2869" s="83" t="s">
        <v>21184</v>
      </c>
      <c r="C2869" s="212" t="s">
        <v>8750</v>
      </c>
      <c r="D2869" s="83"/>
      <c r="E2869" s="141" t="s">
        <v>21185</v>
      </c>
      <c r="F2869" s="83"/>
      <c r="G2869" s="83">
        <v>1000000.0</v>
      </c>
    </row>
    <row r="2870" ht="15.75" customHeight="1">
      <c r="A2870" s="154">
        <v>64.0</v>
      </c>
      <c r="B2870" s="154" t="s">
        <v>21186</v>
      </c>
      <c r="C2870" s="247" t="s">
        <v>2851</v>
      </c>
      <c r="D2870" s="154"/>
      <c r="E2870" s="155" t="s">
        <v>21187</v>
      </c>
      <c r="F2870" s="154"/>
      <c r="G2870" s="154">
        <v>500000.0</v>
      </c>
    </row>
    <row r="2871" ht="15.75" customHeight="1">
      <c r="A2871" s="83">
        <v>65.0</v>
      </c>
      <c r="B2871" s="83" t="s">
        <v>21188</v>
      </c>
      <c r="C2871" s="212" t="s">
        <v>3524</v>
      </c>
      <c r="D2871" s="83"/>
      <c r="E2871" s="141" t="s">
        <v>21189</v>
      </c>
      <c r="F2871" s="83"/>
      <c r="G2871" s="83">
        <v>500000.0</v>
      </c>
    </row>
    <row r="2872">
      <c r="A2872" s="83">
        <v>66.0</v>
      </c>
      <c r="B2872" s="83" t="s">
        <v>21192</v>
      </c>
      <c r="C2872" s="212" t="s">
        <v>2854</v>
      </c>
      <c r="D2872" s="83"/>
      <c r="E2872" s="141" t="s">
        <v>21193</v>
      </c>
      <c r="F2872" s="83"/>
      <c r="G2872" s="83">
        <v>500000.0</v>
      </c>
    </row>
    <row r="2873">
      <c r="A2873" s="83">
        <v>67.0</v>
      </c>
      <c r="B2873" s="83" t="s">
        <v>21194</v>
      </c>
      <c r="C2873" s="212" t="s">
        <v>2854</v>
      </c>
      <c r="D2873" s="83"/>
      <c r="E2873" s="141" t="s">
        <v>21195</v>
      </c>
      <c r="F2873" s="83"/>
      <c r="G2873" s="83">
        <v>1000000.0</v>
      </c>
    </row>
    <row r="2874">
      <c r="A2874" s="83">
        <v>68.0</v>
      </c>
      <c r="B2874" s="83" t="s">
        <v>21196</v>
      </c>
      <c r="C2874" s="212" t="s">
        <v>2864</v>
      </c>
      <c r="D2874" s="83"/>
      <c r="E2874" s="141" t="s">
        <v>21197</v>
      </c>
      <c r="F2874" s="83"/>
      <c r="G2874" s="83">
        <v>1500000.0</v>
      </c>
    </row>
    <row r="2875" ht="30.0" customHeight="1">
      <c r="A2875" s="83">
        <v>69.0</v>
      </c>
      <c r="B2875" s="83" t="s">
        <v>21198</v>
      </c>
      <c r="C2875" s="212" t="s">
        <v>2867</v>
      </c>
      <c r="D2875" s="83"/>
      <c r="E2875" s="141" t="s">
        <v>21199</v>
      </c>
      <c r="F2875" s="83"/>
      <c r="G2875" s="83">
        <v>1000000.0</v>
      </c>
    </row>
    <row r="2876">
      <c r="A2876" s="83">
        <v>70.0</v>
      </c>
      <c r="B2876" s="83" t="s">
        <v>21200</v>
      </c>
      <c r="C2876" s="212" t="s">
        <v>2870</v>
      </c>
      <c r="D2876" s="83"/>
      <c r="E2876" s="141" t="s">
        <v>21201</v>
      </c>
      <c r="F2876" s="83"/>
      <c r="G2876" s="83">
        <v>500000.0</v>
      </c>
    </row>
    <row r="2877" ht="30.0" customHeight="1">
      <c r="A2877" s="83">
        <v>71.0</v>
      </c>
      <c r="B2877" s="83" t="s">
        <v>21202</v>
      </c>
      <c r="C2877" s="212" t="s">
        <v>2883</v>
      </c>
      <c r="D2877" s="83"/>
      <c r="E2877" s="141" t="s">
        <v>21204</v>
      </c>
      <c r="F2877" s="83"/>
      <c r="G2877" s="83">
        <v>1000000.0</v>
      </c>
    </row>
    <row r="2878">
      <c r="A2878" s="83">
        <v>72.0</v>
      </c>
      <c r="B2878" s="83" t="s">
        <v>21206</v>
      </c>
      <c r="C2878" s="212" t="s">
        <v>2886</v>
      </c>
      <c r="D2878" s="83"/>
      <c r="E2878" s="141" t="s">
        <v>21207</v>
      </c>
      <c r="F2878" s="83"/>
      <c r="G2878" s="83">
        <v>1000000.0</v>
      </c>
    </row>
    <row r="2879">
      <c r="A2879" s="83">
        <v>73.0</v>
      </c>
      <c r="B2879" s="83" t="s">
        <v>21208</v>
      </c>
      <c r="C2879" s="212" t="s">
        <v>2886</v>
      </c>
      <c r="D2879" s="83"/>
      <c r="E2879" s="141" t="s">
        <v>21209</v>
      </c>
      <c r="F2879" s="83"/>
      <c r="G2879" s="83">
        <v>1000000.0</v>
      </c>
    </row>
    <row r="2880">
      <c r="A2880" s="83">
        <v>74.0</v>
      </c>
      <c r="B2880" s="83" t="s">
        <v>21210</v>
      </c>
      <c r="C2880" s="212" t="s">
        <v>2886</v>
      </c>
      <c r="D2880" s="83"/>
      <c r="E2880" s="141" t="s">
        <v>21211</v>
      </c>
      <c r="F2880" s="83"/>
      <c r="G2880" s="83">
        <v>1000000.0</v>
      </c>
    </row>
    <row r="2881">
      <c r="A2881" s="83">
        <v>75.0</v>
      </c>
      <c r="B2881" s="83" t="s">
        <v>21212</v>
      </c>
      <c r="C2881" s="212" t="s">
        <v>2893</v>
      </c>
      <c r="D2881" s="83"/>
      <c r="E2881" s="141" t="s">
        <v>21213</v>
      </c>
      <c r="F2881" s="83"/>
      <c r="G2881" s="83">
        <v>1000000.0</v>
      </c>
    </row>
    <row r="2882">
      <c r="A2882" s="83">
        <v>76.0</v>
      </c>
      <c r="B2882" s="83" t="s">
        <v>21214</v>
      </c>
      <c r="C2882" s="212" t="s">
        <v>2909</v>
      </c>
      <c r="D2882" s="83"/>
      <c r="E2882" s="141" t="s">
        <v>21215</v>
      </c>
      <c r="F2882" s="83"/>
      <c r="G2882" s="83">
        <v>5000000.0</v>
      </c>
    </row>
    <row r="2883">
      <c r="A2883" s="83">
        <v>77.0</v>
      </c>
      <c r="B2883" s="83" t="s">
        <v>21216</v>
      </c>
      <c r="C2883" s="212" t="s">
        <v>2930</v>
      </c>
      <c r="D2883" s="83"/>
      <c r="E2883" s="141" t="s">
        <v>21218</v>
      </c>
      <c r="F2883" s="83"/>
      <c r="G2883" s="83">
        <v>1000000.0</v>
      </c>
    </row>
    <row r="2884">
      <c r="A2884" s="83">
        <v>78.0</v>
      </c>
      <c r="B2884" s="83" t="s">
        <v>21220</v>
      </c>
      <c r="C2884" s="212" t="s">
        <v>14006</v>
      </c>
      <c r="D2884" s="83"/>
      <c r="E2884" s="141" t="s">
        <v>21221</v>
      </c>
      <c r="F2884" s="83"/>
      <c r="G2884" s="83">
        <v>2000000.0</v>
      </c>
    </row>
    <row r="2885">
      <c r="A2885" s="83">
        <v>79.0</v>
      </c>
      <c r="B2885" s="83" t="s">
        <v>21222</v>
      </c>
      <c r="C2885" s="212" t="s">
        <v>14006</v>
      </c>
      <c r="D2885" s="83"/>
      <c r="E2885" s="141" t="s">
        <v>21223</v>
      </c>
      <c r="F2885" s="83"/>
      <c r="G2885" s="83">
        <v>3000000.0</v>
      </c>
    </row>
    <row r="2886">
      <c r="A2886" s="83">
        <v>80.0</v>
      </c>
      <c r="B2886" s="83" t="s">
        <v>21224</v>
      </c>
      <c r="C2886" s="212" t="s">
        <v>2936</v>
      </c>
      <c r="D2886" s="83"/>
      <c r="E2886" s="141" t="s">
        <v>21225</v>
      </c>
      <c r="F2886" s="83"/>
      <c r="G2886" s="83">
        <v>2000000.0</v>
      </c>
    </row>
    <row r="2887">
      <c r="A2887" s="83">
        <v>81.0</v>
      </c>
      <c r="B2887" s="83" t="s">
        <v>21226</v>
      </c>
      <c r="C2887" s="212" t="s">
        <v>2945</v>
      </c>
      <c r="D2887" s="83"/>
      <c r="E2887" s="141" t="s">
        <v>21227</v>
      </c>
      <c r="F2887" s="83"/>
      <c r="G2887" s="83">
        <v>2000000.0</v>
      </c>
    </row>
    <row r="2888">
      <c r="A2888" s="83">
        <v>82.0</v>
      </c>
      <c r="B2888" s="83" t="s">
        <v>21228</v>
      </c>
      <c r="C2888" s="212" t="s">
        <v>2945</v>
      </c>
      <c r="D2888" s="83"/>
      <c r="E2888" s="141" t="s">
        <v>21229</v>
      </c>
      <c r="F2888" s="83"/>
      <c r="G2888" s="83">
        <v>2000000.0</v>
      </c>
    </row>
    <row r="2889" ht="30.0" customHeight="1">
      <c r="A2889" s="83">
        <v>83.0</v>
      </c>
      <c r="B2889" s="83" t="s">
        <v>21230</v>
      </c>
      <c r="C2889" s="212" t="s">
        <v>3558</v>
      </c>
      <c r="D2889" s="83"/>
      <c r="E2889" s="141" t="s">
        <v>21232</v>
      </c>
      <c r="F2889" s="83"/>
      <c r="G2889" s="83">
        <v>1000000.0</v>
      </c>
    </row>
    <row r="2890" ht="30.0" customHeight="1">
      <c r="A2890" s="83">
        <v>84.0</v>
      </c>
      <c r="B2890" s="83" t="s">
        <v>21234</v>
      </c>
      <c r="C2890" s="212" t="s">
        <v>3558</v>
      </c>
      <c r="D2890" s="83"/>
      <c r="E2890" s="141" t="s">
        <v>21235</v>
      </c>
      <c r="F2890" s="83"/>
      <c r="G2890" s="83">
        <v>1000000.0</v>
      </c>
    </row>
    <row r="2891" ht="30.0" customHeight="1">
      <c r="A2891" s="83">
        <v>85.0</v>
      </c>
      <c r="B2891" s="83" t="s">
        <v>21236</v>
      </c>
      <c r="C2891" s="212" t="s">
        <v>2949</v>
      </c>
      <c r="D2891" s="83"/>
      <c r="E2891" s="141" t="s">
        <v>21237</v>
      </c>
      <c r="F2891" s="83"/>
      <c r="G2891" s="83">
        <v>7500000.0</v>
      </c>
    </row>
    <row r="2892" ht="30.0" customHeight="1">
      <c r="A2892" s="83">
        <v>86.0</v>
      </c>
      <c r="B2892" s="83" t="s">
        <v>21238</v>
      </c>
      <c r="C2892" s="212" t="s">
        <v>2949</v>
      </c>
      <c r="D2892" s="83"/>
      <c r="E2892" s="141" t="s">
        <v>21239</v>
      </c>
      <c r="F2892" s="83"/>
      <c r="G2892" s="83">
        <v>1000000.0</v>
      </c>
    </row>
    <row r="2893" ht="30.0" customHeight="1">
      <c r="A2893" s="83">
        <v>87.0</v>
      </c>
      <c r="B2893" s="83" t="s">
        <v>21240</v>
      </c>
      <c r="C2893" s="212" t="s">
        <v>2949</v>
      </c>
      <c r="D2893" s="83"/>
      <c r="E2893" s="141" t="s">
        <v>21241</v>
      </c>
      <c r="F2893" s="83"/>
      <c r="G2893" s="83">
        <v>1000000.0</v>
      </c>
    </row>
    <row r="2894">
      <c r="A2894" s="83">
        <v>88.0</v>
      </c>
      <c r="B2894" s="83" t="s">
        <v>21242</v>
      </c>
      <c r="C2894" s="212" t="s">
        <v>2955</v>
      </c>
      <c r="D2894" s="83"/>
      <c r="E2894" s="141" t="s">
        <v>21243</v>
      </c>
      <c r="F2894" s="83"/>
      <c r="G2894" s="83">
        <v>2000000.0</v>
      </c>
    </row>
    <row r="2895">
      <c r="A2895" s="83">
        <v>89.0</v>
      </c>
      <c r="B2895" s="83" t="s">
        <v>21244</v>
      </c>
      <c r="C2895" s="212" t="s">
        <v>3576</v>
      </c>
      <c r="D2895" s="83"/>
      <c r="E2895" s="141" t="s">
        <v>21245</v>
      </c>
      <c r="F2895" s="83"/>
      <c r="G2895" s="83">
        <v>1000000.0</v>
      </c>
    </row>
    <row r="2896">
      <c r="A2896" s="83">
        <v>90.0</v>
      </c>
      <c r="B2896" s="83" t="s">
        <v>21246</v>
      </c>
      <c r="C2896" s="212" t="s">
        <v>2985</v>
      </c>
      <c r="D2896" s="83"/>
      <c r="E2896" s="141" t="s">
        <v>21247</v>
      </c>
      <c r="F2896" s="83"/>
      <c r="G2896" s="83">
        <v>1000000.0</v>
      </c>
    </row>
    <row r="2897" ht="30.0" customHeight="1">
      <c r="A2897" s="83">
        <v>91.0</v>
      </c>
      <c r="B2897" s="83" t="s">
        <v>21248</v>
      </c>
      <c r="C2897" s="212" t="s">
        <v>10195</v>
      </c>
      <c r="D2897" s="83"/>
      <c r="E2897" s="141" t="s">
        <v>21249</v>
      </c>
      <c r="F2897" s="83"/>
      <c r="G2897" s="83">
        <v>2000000.0</v>
      </c>
    </row>
    <row r="2898">
      <c r="A2898" s="83">
        <v>92.0</v>
      </c>
      <c r="B2898" s="83" t="s">
        <v>21250</v>
      </c>
      <c r="C2898" s="212" t="s">
        <v>14411</v>
      </c>
      <c r="D2898" s="83"/>
      <c r="E2898" s="141" t="s">
        <v>21251</v>
      </c>
      <c r="F2898" s="83"/>
      <c r="G2898" s="83">
        <v>2000000.0</v>
      </c>
    </row>
    <row r="2899" ht="30.0" customHeight="1">
      <c r="A2899" s="83">
        <v>93.0</v>
      </c>
      <c r="B2899" s="83" t="s">
        <v>21253</v>
      </c>
      <c r="C2899" s="212" t="s">
        <v>14622</v>
      </c>
      <c r="D2899" s="83"/>
      <c r="E2899" s="141" t="s">
        <v>21254</v>
      </c>
      <c r="F2899" s="83"/>
      <c r="G2899" s="83">
        <v>2500000.0</v>
      </c>
    </row>
    <row r="2900">
      <c r="A2900" s="83">
        <v>94.0</v>
      </c>
      <c r="B2900" s="83" t="s">
        <v>21255</v>
      </c>
      <c r="C2900" s="212" t="s">
        <v>3022</v>
      </c>
      <c r="D2900" s="83"/>
      <c r="E2900" s="141" t="s">
        <v>21256</v>
      </c>
      <c r="F2900" s="83"/>
      <c r="G2900" s="83">
        <v>2500000.0</v>
      </c>
    </row>
    <row r="2901">
      <c r="A2901" s="83">
        <v>95.0</v>
      </c>
      <c r="B2901" s="83" t="s">
        <v>21257</v>
      </c>
      <c r="C2901" s="212" t="s">
        <v>3022</v>
      </c>
      <c r="D2901" s="83"/>
      <c r="E2901" s="141" t="s">
        <v>21258</v>
      </c>
      <c r="F2901" s="83"/>
      <c r="G2901" s="83">
        <v>2500000.0</v>
      </c>
    </row>
    <row r="2902">
      <c r="A2902" s="83">
        <v>96.0</v>
      </c>
      <c r="B2902" s="83" t="s">
        <v>21259</v>
      </c>
      <c r="C2902" s="212" t="s">
        <v>3035</v>
      </c>
      <c r="D2902" s="83"/>
      <c r="E2902" s="141" t="s">
        <v>21260</v>
      </c>
      <c r="F2902" s="83"/>
      <c r="G2902" s="83">
        <v>1000000.0</v>
      </c>
    </row>
    <row r="2903">
      <c r="A2903" s="83">
        <v>97.0</v>
      </c>
      <c r="B2903" s="83" t="s">
        <v>21261</v>
      </c>
      <c r="C2903" s="212" t="s">
        <v>3051</v>
      </c>
      <c r="D2903" s="83"/>
      <c r="E2903" s="141" t="s">
        <v>21262</v>
      </c>
      <c r="F2903" s="83"/>
      <c r="G2903" s="83">
        <v>1000000.0</v>
      </c>
    </row>
    <row r="2904">
      <c r="A2904" s="83">
        <v>98.0</v>
      </c>
      <c r="B2904" s="83" t="s">
        <v>21263</v>
      </c>
      <c r="C2904" s="212" t="s">
        <v>3101</v>
      </c>
      <c r="D2904" s="83"/>
      <c r="E2904" s="141" t="s">
        <v>21264</v>
      </c>
      <c r="F2904" s="83"/>
      <c r="G2904" s="83">
        <v>1000000.0</v>
      </c>
    </row>
    <row r="2905" ht="30.0" customHeight="1">
      <c r="A2905" s="83">
        <v>99.0</v>
      </c>
      <c r="B2905" s="83" t="s">
        <v>21265</v>
      </c>
      <c r="C2905" s="212" t="s">
        <v>3105</v>
      </c>
      <c r="D2905" s="83"/>
      <c r="E2905" s="141" t="s">
        <v>21266</v>
      </c>
      <c r="F2905" s="83"/>
      <c r="G2905" s="83">
        <v>1000000.0</v>
      </c>
    </row>
    <row r="2906">
      <c r="A2906" s="83">
        <v>100.0</v>
      </c>
      <c r="B2906" s="83" t="s">
        <v>21267</v>
      </c>
      <c r="C2906" s="212" t="s">
        <v>3105</v>
      </c>
      <c r="D2906" s="83"/>
      <c r="E2906" s="141" t="s">
        <v>21268</v>
      </c>
      <c r="F2906" s="83"/>
      <c r="G2906" s="83">
        <v>1000000.0</v>
      </c>
    </row>
    <row r="2907">
      <c r="A2907" s="83">
        <v>101.0</v>
      </c>
      <c r="B2907" s="83" t="s">
        <v>21269</v>
      </c>
      <c r="C2907" s="212" t="s">
        <v>3105</v>
      </c>
      <c r="D2907" s="83"/>
      <c r="E2907" s="141" t="s">
        <v>21270</v>
      </c>
      <c r="F2907" s="83"/>
      <c r="G2907" s="83">
        <v>1000000.0</v>
      </c>
    </row>
    <row r="2908">
      <c r="A2908" s="83">
        <v>102.0</v>
      </c>
      <c r="B2908" s="83" t="s">
        <v>21271</v>
      </c>
      <c r="C2908" s="212" t="s">
        <v>3105</v>
      </c>
      <c r="D2908" s="83"/>
      <c r="E2908" s="141" t="s">
        <v>21272</v>
      </c>
      <c r="F2908" s="83"/>
      <c r="G2908" s="83">
        <v>1000000.0</v>
      </c>
    </row>
    <row r="2909">
      <c r="A2909" s="83">
        <v>103.0</v>
      </c>
      <c r="B2909" s="83" t="s">
        <v>21273</v>
      </c>
      <c r="C2909" s="212" t="s">
        <v>3105</v>
      </c>
      <c r="D2909" s="83"/>
      <c r="E2909" s="141" t="s">
        <v>21274</v>
      </c>
      <c r="F2909" s="83"/>
      <c r="G2909" s="83">
        <v>1000000.0</v>
      </c>
    </row>
    <row r="2910">
      <c r="A2910" s="83">
        <v>104.0</v>
      </c>
      <c r="B2910" s="83" t="s">
        <v>21275</v>
      </c>
      <c r="C2910" s="212" t="s">
        <v>3108</v>
      </c>
      <c r="D2910" s="83"/>
      <c r="E2910" s="141" t="s">
        <v>21276</v>
      </c>
      <c r="F2910" s="83"/>
      <c r="G2910" s="83">
        <v>500000.0</v>
      </c>
    </row>
    <row r="2911">
      <c r="A2911" s="83">
        <v>105.0</v>
      </c>
      <c r="B2911" s="83" t="s">
        <v>21277</v>
      </c>
      <c r="C2911" s="212" t="s">
        <v>3108</v>
      </c>
      <c r="D2911" s="83"/>
      <c r="E2911" s="141" t="s">
        <v>21278</v>
      </c>
      <c r="F2911" s="83"/>
      <c r="G2911" s="83">
        <v>1000000.0</v>
      </c>
    </row>
    <row r="2912">
      <c r="A2912" s="83">
        <v>106.0</v>
      </c>
      <c r="B2912" s="83" t="s">
        <v>21281</v>
      </c>
      <c r="C2912" s="212" t="s">
        <v>3108</v>
      </c>
      <c r="D2912" s="83"/>
      <c r="E2912" s="141" t="s">
        <v>21282</v>
      </c>
      <c r="F2912" s="83"/>
      <c r="G2912" s="83">
        <v>1000000.0</v>
      </c>
    </row>
    <row r="2913">
      <c r="A2913" s="83">
        <v>107.0</v>
      </c>
      <c r="B2913" s="83" t="s">
        <v>21283</v>
      </c>
      <c r="C2913" s="212" t="s">
        <v>3113</v>
      </c>
      <c r="D2913" s="83"/>
      <c r="E2913" s="141" t="s">
        <v>21284</v>
      </c>
      <c r="F2913" s="83"/>
      <c r="G2913" s="83">
        <v>1000000.0</v>
      </c>
    </row>
    <row r="2914">
      <c r="A2914" s="83">
        <v>108.0</v>
      </c>
      <c r="B2914" s="83" t="s">
        <v>21285</v>
      </c>
      <c r="C2914" s="212" t="s">
        <v>3625</v>
      </c>
      <c r="D2914" s="83"/>
      <c r="E2914" s="141" t="s">
        <v>21286</v>
      </c>
      <c r="F2914" s="83"/>
      <c r="G2914" s="83">
        <v>1000000.0</v>
      </c>
    </row>
    <row r="2915">
      <c r="A2915" s="83">
        <v>109.0</v>
      </c>
      <c r="B2915" s="83" t="s">
        <v>21287</v>
      </c>
      <c r="C2915" s="212" t="s">
        <v>3118</v>
      </c>
      <c r="D2915" s="83"/>
      <c r="E2915" s="141" t="s">
        <v>21288</v>
      </c>
      <c r="F2915" s="83"/>
      <c r="G2915" s="83">
        <v>1000000.0</v>
      </c>
    </row>
    <row r="2916">
      <c r="A2916" s="83">
        <v>110.0</v>
      </c>
      <c r="B2916" s="83" t="s">
        <v>21289</v>
      </c>
      <c r="C2916" s="212" t="s">
        <v>3118</v>
      </c>
      <c r="D2916" s="83"/>
      <c r="E2916" s="141" t="s">
        <v>21290</v>
      </c>
      <c r="F2916" s="83"/>
      <c r="G2916" s="83">
        <v>1000000.0</v>
      </c>
    </row>
    <row r="2917">
      <c r="A2917" s="83">
        <v>111.0</v>
      </c>
      <c r="B2917" s="83" t="s">
        <v>21291</v>
      </c>
      <c r="C2917" s="212" t="s">
        <v>3128</v>
      </c>
      <c r="D2917" s="83"/>
      <c r="E2917" s="141" t="s">
        <v>21292</v>
      </c>
      <c r="F2917" s="83"/>
      <c r="G2917" s="83">
        <v>1500000.0</v>
      </c>
    </row>
    <row r="2918" ht="30.0" customHeight="1">
      <c r="A2918" s="83">
        <v>112.0</v>
      </c>
      <c r="B2918" s="83" t="s">
        <v>21294</v>
      </c>
      <c r="C2918" s="212" t="s">
        <v>3131</v>
      </c>
      <c r="D2918" s="83"/>
      <c r="E2918" s="141" t="s">
        <v>21295</v>
      </c>
      <c r="F2918" s="83"/>
      <c r="G2918" s="83">
        <v>2500000.0</v>
      </c>
    </row>
    <row r="2919">
      <c r="A2919" s="83">
        <v>113.0</v>
      </c>
      <c r="B2919" s="83" t="s">
        <v>21296</v>
      </c>
      <c r="C2919" s="212" t="s">
        <v>3131</v>
      </c>
      <c r="D2919" s="83"/>
      <c r="E2919" s="141" t="s">
        <v>21297</v>
      </c>
      <c r="F2919" s="83"/>
      <c r="G2919" s="83">
        <v>1000000.0</v>
      </c>
    </row>
    <row r="2920">
      <c r="A2920" s="83">
        <v>114.0</v>
      </c>
      <c r="B2920" s="83" t="s">
        <v>21298</v>
      </c>
      <c r="C2920" s="212" t="s">
        <v>3131</v>
      </c>
      <c r="D2920" s="83"/>
      <c r="E2920" s="141" t="s">
        <v>21299</v>
      </c>
      <c r="F2920" s="83"/>
      <c r="G2920" s="83">
        <v>2000000.0</v>
      </c>
    </row>
    <row r="2921">
      <c r="A2921" s="83">
        <v>115.0</v>
      </c>
      <c r="B2921" s="83" t="s">
        <v>21300</v>
      </c>
      <c r="C2921" s="212" t="s">
        <v>3640</v>
      </c>
      <c r="D2921" s="83"/>
      <c r="E2921" s="141" t="s">
        <v>21301</v>
      </c>
      <c r="F2921" s="83"/>
      <c r="G2921" s="83">
        <v>1000000.0</v>
      </c>
    </row>
    <row r="2922" ht="15.75" customHeight="1">
      <c r="A2922" s="154">
        <v>116.0</v>
      </c>
      <c r="B2922" s="154" t="s">
        <v>21302</v>
      </c>
      <c r="C2922" s="247" t="s">
        <v>3640</v>
      </c>
      <c r="D2922" s="154"/>
      <c r="E2922" s="155" t="s">
        <v>21303</v>
      </c>
      <c r="F2922" s="154"/>
      <c r="G2922" s="154">
        <v>1000000.0</v>
      </c>
    </row>
    <row r="2923" ht="15.75" customHeight="1">
      <c r="A2923" s="83">
        <v>117.0</v>
      </c>
      <c r="B2923" s="83" t="s">
        <v>21304</v>
      </c>
      <c r="C2923" s="212" t="s">
        <v>3644</v>
      </c>
      <c r="D2923" s="83"/>
      <c r="E2923" s="141" t="s">
        <v>21305</v>
      </c>
      <c r="F2923" s="83"/>
      <c r="G2923" s="83">
        <v>1000000.0</v>
      </c>
    </row>
    <row r="2924">
      <c r="A2924" s="83">
        <v>118.0</v>
      </c>
      <c r="B2924" s="83" t="s">
        <v>21308</v>
      </c>
      <c r="C2924" s="212" t="s">
        <v>3644</v>
      </c>
      <c r="D2924" s="83"/>
      <c r="E2924" s="141" t="s">
        <v>21309</v>
      </c>
      <c r="F2924" s="83"/>
      <c r="G2924" s="83">
        <v>1000000.0</v>
      </c>
    </row>
    <row r="2925">
      <c r="A2925" s="83">
        <v>119.0</v>
      </c>
      <c r="B2925" s="83" t="s">
        <v>21310</v>
      </c>
      <c r="C2925" s="212" t="s">
        <v>3644</v>
      </c>
      <c r="D2925" s="83"/>
      <c r="E2925" s="141" t="s">
        <v>21311</v>
      </c>
      <c r="F2925" s="83"/>
      <c r="G2925" s="83">
        <v>1000000.0</v>
      </c>
    </row>
    <row r="2926" ht="30.0" customHeight="1">
      <c r="A2926" s="83">
        <v>120.0</v>
      </c>
      <c r="B2926" s="83" t="s">
        <v>21312</v>
      </c>
      <c r="C2926" s="212" t="s">
        <v>3644</v>
      </c>
      <c r="D2926" s="83"/>
      <c r="E2926" s="141" t="s">
        <v>21313</v>
      </c>
      <c r="F2926" s="83"/>
      <c r="G2926" s="83">
        <v>1000000.0</v>
      </c>
    </row>
    <row r="2927" ht="30.0" customHeight="1">
      <c r="A2927" s="83">
        <v>121.0</v>
      </c>
      <c r="B2927" s="83" t="s">
        <v>21314</v>
      </c>
      <c r="C2927" s="212" t="s">
        <v>11517</v>
      </c>
      <c r="D2927" s="83"/>
      <c r="E2927" s="141" t="s">
        <v>21315</v>
      </c>
      <c r="F2927" s="83"/>
      <c r="G2927" s="83">
        <v>2000000.0</v>
      </c>
    </row>
    <row r="2928">
      <c r="A2928" s="83">
        <v>122.0</v>
      </c>
      <c r="B2928" s="83" t="s">
        <v>21316</v>
      </c>
      <c r="C2928" s="212" t="s">
        <v>11517</v>
      </c>
      <c r="D2928" s="83"/>
      <c r="E2928" s="141" t="s">
        <v>21317</v>
      </c>
      <c r="F2928" s="83"/>
      <c r="G2928" s="83">
        <v>2000000.0</v>
      </c>
    </row>
    <row r="2929" ht="30.0" customHeight="1">
      <c r="A2929" s="83">
        <v>123.0</v>
      </c>
      <c r="B2929" s="83" t="s">
        <v>21319</v>
      </c>
      <c r="C2929" s="212" t="s">
        <v>11517</v>
      </c>
      <c r="D2929" s="83"/>
      <c r="E2929" s="141" t="s">
        <v>21321</v>
      </c>
      <c r="F2929" s="83"/>
      <c r="G2929" s="83">
        <v>2000000.0</v>
      </c>
    </row>
    <row r="2930" ht="30.0" customHeight="1">
      <c r="A2930" s="83">
        <v>124.0</v>
      </c>
      <c r="B2930" s="83" t="s">
        <v>21322</v>
      </c>
      <c r="C2930" s="212" t="s">
        <v>3137</v>
      </c>
      <c r="D2930" s="83"/>
      <c r="E2930" s="141" t="s">
        <v>21323</v>
      </c>
      <c r="F2930" s="83"/>
      <c r="G2930" s="83">
        <v>1000000.0</v>
      </c>
    </row>
    <row r="2931">
      <c r="A2931" s="83">
        <v>125.0</v>
      </c>
      <c r="B2931" s="83" t="s">
        <v>21324</v>
      </c>
      <c r="C2931" s="212" t="s">
        <v>3137</v>
      </c>
      <c r="D2931" s="83"/>
      <c r="E2931" s="141" t="s">
        <v>21325</v>
      </c>
      <c r="F2931" s="83"/>
      <c r="G2931" s="83">
        <v>1000000.0</v>
      </c>
    </row>
    <row r="2932">
      <c r="A2932" s="83">
        <v>126.0</v>
      </c>
      <c r="B2932" s="83" t="s">
        <v>21326</v>
      </c>
      <c r="C2932" s="212" t="s">
        <v>3142</v>
      </c>
      <c r="D2932" s="83"/>
      <c r="E2932" s="141" t="s">
        <v>21327</v>
      </c>
      <c r="F2932" s="83"/>
      <c r="G2932" s="83">
        <v>1500000.0</v>
      </c>
    </row>
    <row r="2933">
      <c r="A2933" s="83">
        <v>127.0</v>
      </c>
      <c r="B2933" s="83" t="s">
        <v>21328</v>
      </c>
      <c r="C2933" s="212" t="s">
        <v>3142</v>
      </c>
      <c r="D2933" s="83"/>
      <c r="E2933" s="141" t="s">
        <v>21329</v>
      </c>
      <c r="F2933" s="83"/>
      <c r="G2933" s="83">
        <v>1000000.0</v>
      </c>
    </row>
    <row r="2934" ht="30.0" customHeight="1">
      <c r="A2934" s="83">
        <v>128.0</v>
      </c>
      <c r="B2934" s="83" t="s">
        <v>21330</v>
      </c>
      <c r="C2934" s="212" t="s">
        <v>3142</v>
      </c>
      <c r="D2934" s="83"/>
      <c r="E2934" s="141" t="s">
        <v>21331</v>
      </c>
      <c r="F2934" s="83"/>
      <c r="G2934" s="83">
        <v>1000000.0</v>
      </c>
    </row>
    <row r="2935" ht="30.0" customHeight="1">
      <c r="A2935" s="83">
        <v>129.0</v>
      </c>
      <c r="B2935" s="83" t="s">
        <v>21334</v>
      </c>
      <c r="C2935" s="212" t="s">
        <v>3142</v>
      </c>
      <c r="D2935" s="83"/>
      <c r="E2935" s="141" t="s">
        <v>21335</v>
      </c>
      <c r="F2935" s="83"/>
      <c r="G2935" s="83">
        <v>1000000.0</v>
      </c>
    </row>
    <row r="2936" ht="30.0" customHeight="1">
      <c r="A2936" s="83">
        <v>130.0</v>
      </c>
      <c r="B2936" s="83" t="s">
        <v>21336</v>
      </c>
      <c r="C2936" s="212" t="s">
        <v>3147</v>
      </c>
      <c r="D2936" s="83"/>
      <c r="E2936" s="141" t="s">
        <v>21337</v>
      </c>
      <c r="F2936" s="83"/>
      <c r="G2936" s="83">
        <v>1000000.0</v>
      </c>
    </row>
    <row r="2937" ht="30.0" customHeight="1">
      <c r="A2937" s="83">
        <v>131.0</v>
      </c>
      <c r="B2937" s="83" t="s">
        <v>21338</v>
      </c>
      <c r="C2937" s="212" t="s">
        <v>3147</v>
      </c>
      <c r="D2937" s="83"/>
      <c r="E2937" s="141" t="s">
        <v>21339</v>
      </c>
      <c r="F2937" s="83"/>
      <c r="G2937" s="83">
        <v>1000000.0</v>
      </c>
    </row>
    <row r="2938">
      <c r="A2938" s="83">
        <v>132.0</v>
      </c>
      <c r="B2938" s="83" t="s">
        <v>21340</v>
      </c>
      <c r="C2938" s="212" t="s">
        <v>3151</v>
      </c>
      <c r="D2938" s="83"/>
      <c r="E2938" s="141" t="s">
        <v>21341</v>
      </c>
      <c r="F2938" s="83"/>
      <c r="G2938" s="83">
        <v>1000000.0</v>
      </c>
    </row>
    <row r="2939">
      <c r="A2939" s="83">
        <v>133.0</v>
      </c>
      <c r="B2939" s="83" t="s">
        <v>21342</v>
      </c>
      <c r="C2939" s="212" t="s">
        <v>3171</v>
      </c>
      <c r="D2939" s="83"/>
      <c r="E2939" s="141" t="s">
        <v>21343</v>
      </c>
      <c r="F2939" s="83"/>
      <c r="G2939" s="83">
        <v>2000000.0</v>
      </c>
    </row>
    <row r="2940">
      <c r="A2940" s="83">
        <v>134.0</v>
      </c>
      <c r="B2940" s="83" t="s">
        <v>21346</v>
      </c>
      <c r="C2940" s="212" t="s">
        <v>3171</v>
      </c>
      <c r="D2940" s="83"/>
      <c r="E2940" s="141" t="s">
        <v>21347</v>
      </c>
      <c r="F2940" s="83"/>
      <c r="G2940" s="83">
        <v>1000000.0</v>
      </c>
    </row>
    <row r="2941">
      <c r="A2941" s="83">
        <v>135.0</v>
      </c>
      <c r="B2941" s="83" t="s">
        <v>21348</v>
      </c>
      <c r="C2941" s="212" t="s">
        <v>3728</v>
      </c>
      <c r="D2941" s="83"/>
      <c r="E2941" s="141" t="s">
        <v>21349</v>
      </c>
      <c r="F2941" s="83"/>
      <c r="G2941" s="83">
        <v>1000000.0</v>
      </c>
    </row>
    <row r="2942" ht="30.0" customHeight="1">
      <c r="A2942" s="83">
        <v>136.0</v>
      </c>
      <c r="B2942" s="83" t="s">
        <v>21350</v>
      </c>
      <c r="C2942" s="212" t="s">
        <v>3728</v>
      </c>
      <c r="D2942" s="83"/>
      <c r="E2942" s="141" t="s">
        <v>21351</v>
      </c>
      <c r="F2942" s="83"/>
      <c r="G2942" s="83">
        <v>1000000.0</v>
      </c>
    </row>
    <row r="2943" ht="30.0" customHeight="1">
      <c r="A2943" s="83">
        <v>137.0</v>
      </c>
      <c r="B2943" s="83" t="s">
        <v>21352</v>
      </c>
      <c r="C2943" s="212" t="s">
        <v>3728</v>
      </c>
      <c r="D2943" s="83"/>
      <c r="E2943" s="141" t="s">
        <v>21353</v>
      </c>
      <c r="F2943" s="83"/>
      <c r="G2943" s="83">
        <v>1000000.0</v>
      </c>
    </row>
    <row r="2944">
      <c r="A2944" s="83">
        <v>138.0</v>
      </c>
      <c r="B2944" s="83" t="s">
        <v>21354</v>
      </c>
      <c r="C2944" s="212" t="s">
        <v>3181</v>
      </c>
      <c r="D2944" s="83"/>
      <c r="E2944" s="141" t="s">
        <v>21355</v>
      </c>
      <c r="F2944" s="83"/>
      <c r="G2944" s="83">
        <v>1000000.0</v>
      </c>
    </row>
    <row r="2945">
      <c r="A2945" s="83">
        <v>139.0</v>
      </c>
      <c r="B2945" s="83" t="s">
        <v>21356</v>
      </c>
      <c r="C2945" s="212" t="s">
        <v>3181</v>
      </c>
      <c r="D2945" s="83"/>
      <c r="E2945" s="141" t="s">
        <v>21357</v>
      </c>
      <c r="F2945" s="83"/>
      <c r="G2945" s="83">
        <v>1000000.0</v>
      </c>
    </row>
    <row r="2946" ht="30.0" customHeight="1">
      <c r="A2946" s="83">
        <v>140.0</v>
      </c>
      <c r="B2946" s="83" t="s">
        <v>21360</v>
      </c>
      <c r="C2946" s="212" t="s">
        <v>15435</v>
      </c>
      <c r="D2946" s="83"/>
      <c r="E2946" s="141" t="s">
        <v>21361</v>
      </c>
      <c r="F2946" s="83"/>
      <c r="G2946" s="83">
        <v>1000000.0</v>
      </c>
    </row>
    <row r="2947">
      <c r="A2947" s="83">
        <v>141.0</v>
      </c>
      <c r="B2947" s="83" t="s">
        <v>21362</v>
      </c>
      <c r="C2947" s="212" t="s">
        <v>3213</v>
      </c>
      <c r="D2947" s="83"/>
      <c r="E2947" s="141" t="s">
        <v>21363</v>
      </c>
      <c r="F2947" s="83"/>
      <c r="G2947" s="83">
        <v>1500000.0</v>
      </c>
    </row>
    <row r="2948" ht="30.0" customHeight="1">
      <c r="A2948" s="83">
        <v>142.0</v>
      </c>
      <c r="B2948" s="83" t="s">
        <v>21364</v>
      </c>
      <c r="C2948" s="212" t="s">
        <v>3225</v>
      </c>
      <c r="D2948" s="83"/>
      <c r="E2948" s="141" t="s">
        <v>21365</v>
      </c>
      <c r="F2948" s="83"/>
      <c r="G2948" s="83">
        <v>1000000.0</v>
      </c>
    </row>
    <row r="2949">
      <c r="A2949" s="83">
        <v>143.0</v>
      </c>
      <c r="B2949" s="83" t="s">
        <v>21366</v>
      </c>
      <c r="C2949" s="212" t="s">
        <v>3225</v>
      </c>
      <c r="D2949" s="83"/>
      <c r="E2949" s="141" t="s">
        <v>21367</v>
      </c>
      <c r="F2949" s="83"/>
      <c r="G2949" s="83">
        <v>1000000.0</v>
      </c>
    </row>
    <row r="2950">
      <c r="A2950" s="83">
        <v>144.0</v>
      </c>
      <c r="B2950" s="83" t="s">
        <v>21368</v>
      </c>
      <c r="C2950" s="212" t="s">
        <v>3277</v>
      </c>
      <c r="D2950" s="83"/>
      <c r="E2950" s="141" t="s">
        <v>21369</v>
      </c>
      <c r="F2950" s="83"/>
      <c r="G2950" s="83">
        <v>500000.0</v>
      </c>
    </row>
    <row r="2951">
      <c r="A2951" s="83">
        <v>145.0</v>
      </c>
      <c r="B2951" s="83" t="s">
        <v>21370</v>
      </c>
      <c r="C2951" s="212" t="s">
        <v>3277</v>
      </c>
      <c r="D2951" s="83"/>
      <c r="E2951" s="141" t="s">
        <v>21371</v>
      </c>
      <c r="F2951" s="83"/>
      <c r="G2951" s="83">
        <v>1000000.0</v>
      </c>
    </row>
    <row r="2952">
      <c r="A2952" s="83">
        <v>146.0</v>
      </c>
      <c r="B2952" s="83" t="s">
        <v>21374</v>
      </c>
      <c r="C2952" s="212">
        <v>68.0</v>
      </c>
      <c r="D2952" s="83"/>
      <c r="E2952" s="141" t="s">
        <v>21375</v>
      </c>
      <c r="F2952" s="83"/>
      <c r="G2952" s="83">
        <v>3.0E7</v>
      </c>
    </row>
    <row r="2953">
      <c r="A2953" s="83">
        <v>147.0</v>
      </c>
      <c r="B2953" s="83" t="s">
        <v>21376</v>
      </c>
      <c r="C2953" s="212" t="s">
        <v>3307</v>
      </c>
      <c r="D2953" s="83"/>
      <c r="E2953" s="141" t="s">
        <v>21377</v>
      </c>
      <c r="F2953" s="83"/>
      <c r="G2953" s="83">
        <v>1000000.0</v>
      </c>
    </row>
    <row r="2954">
      <c r="A2954" s="83">
        <v>148.0</v>
      </c>
      <c r="B2954" s="83" t="s">
        <v>21378</v>
      </c>
      <c r="C2954" s="212" t="s">
        <v>3313</v>
      </c>
      <c r="D2954" s="83"/>
      <c r="E2954" s="141" t="s">
        <v>21379</v>
      </c>
      <c r="F2954" s="83"/>
      <c r="G2954" s="83">
        <v>1000000.0</v>
      </c>
    </row>
    <row r="2955">
      <c r="A2955" s="83">
        <v>149.0</v>
      </c>
      <c r="B2955" s="83" t="s">
        <v>21380</v>
      </c>
      <c r="C2955" s="212" t="s">
        <v>3765</v>
      </c>
      <c r="D2955" s="83"/>
      <c r="E2955" s="141" t="s">
        <v>21381</v>
      </c>
      <c r="F2955" s="83"/>
      <c r="G2955" s="83">
        <v>1000000.0</v>
      </c>
    </row>
    <row r="2956" ht="30.0" customHeight="1">
      <c r="A2956" s="83">
        <v>150.0</v>
      </c>
      <c r="B2956" s="83" t="s">
        <v>21382</v>
      </c>
      <c r="C2956" s="212" t="s">
        <v>3795</v>
      </c>
      <c r="D2956" s="83"/>
      <c r="E2956" s="141" t="s">
        <v>21383</v>
      </c>
      <c r="F2956" s="83"/>
      <c r="G2956" s="83">
        <v>1000000.0</v>
      </c>
    </row>
    <row r="2957">
      <c r="A2957" s="83">
        <v>151.0</v>
      </c>
      <c r="B2957" s="83" t="s">
        <v>21386</v>
      </c>
      <c r="C2957" s="212" t="s">
        <v>12440</v>
      </c>
      <c r="D2957" s="83"/>
      <c r="E2957" s="141" t="s">
        <v>21387</v>
      </c>
      <c r="F2957" s="83"/>
      <c r="G2957" s="83">
        <v>2000000.0</v>
      </c>
    </row>
    <row r="2958">
      <c r="A2958" s="83">
        <v>152.0</v>
      </c>
      <c r="B2958" s="83" t="s">
        <v>21388</v>
      </c>
      <c r="C2958" s="212" t="s">
        <v>3816</v>
      </c>
      <c r="D2958" s="83"/>
      <c r="E2958" s="141" t="s">
        <v>21389</v>
      </c>
      <c r="F2958" s="83"/>
      <c r="G2958" s="83">
        <v>1000000.0</v>
      </c>
    </row>
    <row r="2959" ht="30.0" customHeight="1">
      <c r="A2959" s="83">
        <v>153.0</v>
      </c>
      <c r="B2959" s="83" t="s">
        <v>21390</v>
      </c>
      <c r="C2959" s="212"/>
      <c r="D2959" s="83"/>
      <c r="E2959" s="141" t="s">
        <v>21391</v>
      </c>
      <c r="F2959" s="83"/>
      <c r="G2959" s="83">
        <v>1.0E7</v>
      </c>
    </row>
    <row r="2960" ht="30.0" customHeight="1">
      <c r="A2960" s="83">
        <v>154.0</v>
      </c>
      <c r="B2960" s="83" t="s">
        <v>21392</v>
      </c>
      <c r="C2960" s="212"/>
      <c r="D2960" s="83"/>
      <c r="E2960" s="141" t="s">
        <v>21393</v>
      </c>
      <c r="F2960" s="83"/>
      <c r="G2960" s="83">
        <v>1000000.0</v>
      </c>
    </row>
    <row r="2961" ht="45.0" customHeight="1">
      <c r="A2961" s="83">
        <v>155.0</v>
      </c>
      <c r="B2961" s="83" t="s">
        <v>21394</v>
      </c>
      <c r="C2961" s="212"/>
      <c r="D2961" s="83"/>
      <c r="E2961" s="141" t="s">
        <v>21395</v>
      </c>
      <c r="F2961" s="83"/>
      <c r="G2961" s="83">
        <v>1000000.0</v>
      </c>
    </row>
    <row r="2962" ht="30.0" customHeight="1">
      <c r="A2962" s="83">
        <v>156.0</v>
      </c>
      <c r="B2962" s="83" t="s">
        <v>21396</v>
      </c>
      <c r="C2962" s="212"/>
      <c r="D2962" s="83"/>
      <c r="E2962" s="141" t="s">
        <v>21397</v>
      </c>
      <c r="F2962" s="83"/>
      <c r="G2962" s="83">
        <v>1.0E7</v>
      </c>
    </row>
    <row r="2963" ht="30.0" customHeight="1">
      <c r="A2963" s="83">
        <v>157.0</v>
      </c>
      <c r="B2963" s="83" t="s">
        <v>21400</v>
      </c>
      <c r="C2963" s="212">
        <v>74.0</v>
      </c>
      <c r="D2963" s="83"/>
      <c r="E2963" s="141" t="s">
        <v>21401</v>
      </c>
      <c r="F2963" s="83"/>
      <c r="G2963" s="83">
        <v>1000000.0</v>
      </c>
    </row>
    <row r="2964" ht="15.75" customHeight="1">
      <c r="A2964" s="154">
        <v>158.0</v>
      </c>
      <c r="B2964" s="154" t="s">
        <v>21402</v>
      </c>
      <c r="C2964" s="247"/>
      <c r="D2964" s="154"/>
      <c r="E2964" s="155" t="s">
        <v>21403</v>
      </c>
      <c r="F2964" s="154"/>
      <c r="G2964" s="154">
        <v>1.0E7</v>
      </c>
    </row>
    <row r="2965" ht="15.75" customHeight="1">
      <c r="A2965" s="83">
        <v>159.0</v>
      </c>
      <c r="B2965" s="83" t="s">
        <v>21404</v>
      </c>
      <c r="C2965" s="212"/>
      <c r="D2965" s="83"/>
      <c r="E2965" s="141" t="s">
        <v>21405</v>
      </c>
      <c r="F2965" s="83"/>
      <c r="G2965" s="83">
        <v>1000000.0</v>
      </c>
    </row>
    <row r="2966" ht="30.0" customHeight="1">
      <c r="A2966" s="83">
        <v>160.0</v>
      </c>
      <c r="B2966" s="83" t="s">
        <v>21408</v>
      </c>
      <c r="C2966" s="212"/>
      <c r="D2966" s="83"/>
      <c r="E2966" s="141" t="s">
        <v>21409</v>
      </c>
      <c r="F2966" s="83"/>
      <c r="G2966" s="83">
        <v>1000000.0</v>
      </c>
    </row>
    <row r="2967" ht="30.0" customHeight="1">
      <c r="A2967" s="83">
        <v>161.0</v>
      </c>
      <c r="B2967" s="83" t="s">
        <v>21410</v>
      </c>
      <c r="C2967" s="212">
        <v>25.0</v>
      </c>
      <c r="D2967" s="83"/>
      <c r="E2967" s="141" t="s">
        <v>21411</v>
      </c>
      <c r="F2967" s="83"/>
      <c r="G2967" s="83">
        <v>5.0E7</v>
      </c>
    </row>
    <row r="2968">
      <c r="A2968" s="83">
        <v>162.0</v>
      </c>
      <c r="B2968" s="83" t="s">
        <v>21412</v>
      </c>
      <c r="C2968" s="212"/>
      <c r="D2968" s="83"/>
      <c r="E2968" s="141" t="s">
        <v>21413</v>
      </c>
      <c r="F2968" s="83"/>
      <c r="G2968" s="83">
        <v>3000000.0</v>
      </c>
    </row>
    <row r="2969">
      <c r="A2969" s="83">
        <v>163.0</v>
      </c>
      <c r="B2969" s="83" t="s">
        <v>21414</v>
      </c>
      <c r="C2969" s="212"/>
      <c r="D2969" s="83"/>
      <c r="E2969" s="141" t="s">
        <v>21415</v>
      </c>
      <c r="F2969" s="83"/>
      <c r="G2969" s="83">
        <v>5000000.0</v>
      </c>
    </row>
    <row r="2970" ht="30.0" customHeight="1">
      <c r="A2970" s="83">
        <v>164.0</v>
      </c>
      <c r="B2970" s="83" t="s">
        <v>21416</v>
      </c>
      <c r="C2970" s="212"/>
      <c r="D2970" s="83"/>
      <c r="E2970" s="141" t="s">
        <v>21417</v>
      </c>
      <c r="F2970" s="83"/>
      <c r="G2970" s="83">
        <v>4.0E7</v>
      </c>
    </row>
    <row r="2971" ht="30.0" customHeight="1">
      <c r="A2971" s="83">
        <v>165.0</v>
      </c>
      <c r="B2971" s="83" t="s">
        <v>21418</v>
      </c>
      <c r="C2971" s="212">
        <v>13.0</v>
      </c>
      <c r="D2971" s="83"/>
      <c r="E2971" s="141" t="s">
        <v>21419</v>
      </c>
      <c r="F2971" s="83"/>
      <c r="G2971" s="83">
        <v>2500000.0</v>
      </c>
    </row>
    <row r="2972">
      <c r="A2972" s="83">
        <v>166.0</v>
      </c>
      <c r="B2972" s="83" t="s">
        <v>21422</v>
      </c>
      <c r="C2972" s="212"/>
      <c r="D2972" s="83"/>
      <c r="E2972" s="141" t="s">
        <v>21423</v>
      </c>
      <c r="F2972" s="83"/>
      <c r="G2972" s="83">
        <v>4000000.0</v>
      </c>
    </row>
    <row r="2973">
      <c r="A2973" s="83">
        <v>167.0</v>
      </c>
      <c r="B2973" s="83" t="s">
        <v>21424</v>
      </c>
      <c r="C2973" s="212"/>
      <c r="D2973" s="83"/>
      <c r="E2973" s="141" t="s">
        <v>21425</v>
      </c>
      <c r="F2973" s="83"/>
      <c r="G2973" s="83">
        <v>2.0E7</v>
      </c>
    </row>
    <row r="2974">
      <c r="A2974" s="83">
        <v>168.0</v>
      </c>
      <c r="B2974" s="83" t="s">
        <v>21426</v>
      </c>
      <c r="C2974" s="212">
        <v>18.0</v>
      </c>
      <c r="D2974" s="83"/>
      <c r="E2974" s="141" t="s">
        <v>21427</v>
      </c>
      <c r="F2974" s="83"/>
      <c r="G2974" s="83">
        <v>2000000.0</v>
      </c>
    </row>
    <row r="2975">
      <c r="A2975" s="83">
        <v>169.0</v>
      </c>
      <c r="B2975" s="83" t="s">
        <v>21428</v>
      </c>
      <c r="C2975" s="212">
        <v>39.0</v>
      </c>
      <c r="D2975" s="83"/>
      <c r="E2975" s="141" t="s">
        <v>21429</v>
      </c>
      <c r="F2975" s="83"/>
      <c r="G2975" s="83">
        <v>1.5E7</v>
      </c>
    </row>
    <row r="2976" ht="30.0" customHeight="1">
      <c r="A2976" s="83">
        <v>170.0</v>
      </c>
      <c r="B2976" s="83" t="s">
        <v>21430</v>
      </c>
      <c r="C2976" s="212"/>
      <c r="D2976" s="83"/>
      <c r="E2976" s="141" t="s">
        <v>21431</v>
      </c>
      <c r="F2976" s="83"/>
      <c r="G2976" s="83">
        <v>1.5E7</v>
      </c>
    </row>
    <row r="2977">
      <c r="A2977" s="83"/>
      <c r="B2977" s="83"/>
      <c r="C2977" s="212"/>
      <c r="D2977" s="83"/>
      <c r="E2977" s="141"/>
      <c r="F2977" s="83"/>
      <c r="G2977" s="83"/>
    </row>
    <row r="2978">
      <c r="A2978" s="83"/>
      <c r="B2978" s="83"/>
      <c r="C2978" s="212"/>
      <c r="D2978" s="83"/>
      <c r="E2978" s="141" t="s">
        <v>21434</v>
      </c>
      <c r="F2978" s="83">
        <v>0.0</v>
      </c>
      <c r="G2978" s="83">
        <v>4.405E8</v>
      </c>
    </row>
    <row r="2979">
      <c r="A2979" s="83"/>
      <c r="B2979" s="83"/>
      <c r="C2979" s="212"/>
      <c r="D2979" s="83"/>
      <c r="E2979" s="141"/>
      <c r="F2979" s="83"/>
      <c r="G2979" s="83"/>
    </row>
    <row r="2980">
      <c r="A2980" s="83"/>
      <c r="B2980" s="83"/>
      <c r="C2980" s="212"/>
      <c r="D2980" s="83"/>
      <c r="E2980" s="141"/>
      <c r="F2980" s="83"/>
      <c r="G2980" s="83"/>
    </row>
    <row r="2981">
      <c r="A2981" s="83"/>
      <c r="B2981" s="83"/>
      <c r="C2981" s="212"/>
      <c r="D2981" s="83"/>
      <c r="E2981" s="141" t="s">
        <v>21435</v>
      </c>
      <c r="F2981" s="83"/>
      <c r="G2981" s="83"/>
    </row>
    <row r="2982">
      <c r="A2982" s="83"/>
      <c r="B2982" s="83"/>
      <c r="C2982" s="212"/>
      <c r="D2982" s="83"/>
      <c r="E2982" s="141" t="s">
        <v>21436</v>
      </c>
      <c r="F2982" s="83"/>
      <c r="G2982" s="83"/>
    </row>
    <row r="2983">
      <c r="A2983" s="83" t="s">
        <v>21437</v>
      </c>
      <c r="B2983" s="83"/>
      <c r="C2983" s="212"/>
      <c r="D2983" s="83"/>
      <c r="E2983" s="141"/>
      <c r="F2983" s="83"/>
      <c r="G2983" s="83"/>
    </row>
    <row r="2984">
      <c r="A2984" s="83"/>
      <c r="B2984" s="83"/>
      <c r="C2984" s="212"/>
      <c r="D2984" s="83"/>
      <c r="E2984" s="141"/>
      <c r="F2984" s="83"/>
      <c r="G2984" s="83"/>
    </row>
    <row r="2985">
      <c r="A2985" s="83" t="s">
        <v>1190</v>
      </c>
      <c r="B2985" s="83" t="s">
        <v>663</v>
      </c>
      <c r="C2985" s="212" t="s">
        <v>1319</v>
      </c>
      <c r="D2985" s="83"/>
      <c r="E2985" s="141" t="s">
        <v>1198</v>
      </c>
      <c r="F2985" s="83" t="s">
        <v>1321</v>
      </c>
      <c r="G2985" s="83" t="s">
        <v>1323</v>
      </c>
    </row>
    <row r="2986">
      <c r="A2986" s="83"/>
      <c r="B2986" s="83"/>
      <c r="C2986" s="212"/>
      <c r="D2986" s="83"/>
      <c r="E2986" s="141"/>
      <c r="F2986" s="83"/>
      <c r="G2986" s="83"/>
    </row>
    <row r="2987" ht="30.0" customHeight="1">
      <c r="A2987" s="83">
        <v>1.0</v>
      </c>
      <c r="B2987" s="83" t="s">
        <v>21440</v>
      </c>
      <c r="C2987" s="212" t="s">
        <v>5790</v>
      </c>
      <c r="D2987" s="83"/>
      <c r="E2987" s="141" t="s">
        <v>21441</v>
      </c>
      <c r="F2987" s="83"/>
      <c r="G2987" s="83">
        <v>2500000.0</v>
      </c>
    </row>
    <row r="2988">
      <c r="A2988" s="83">
        <v>2.0</v>
      </c>
      <c r="B2988" s="83" t="s">
        <v>21442</v>
      </c>
      <c r="C2988" s="212" t="s">
        <v>2701</v>
      </c>
      <c r="D2988" s="83"/>
      <c r="E2988" s="141" t="s">
        <v>21443</v>
      </c>
      <c r="F2988" s="83"/>
      <c r="G2988" s="83">
        <v>1000000.0</v>
      </c>
    </row>
    <row r="2989">
      <c r="A2989" s="83">
        <v>3.0</v>
      </c>
      <c r="B2989" s="83" t="s">
        <v>21444</v>
      </c>
      <c r="C2989" s="212" t="s">
        <v>12689</v>
      </c>
      <c r="D2989" s="83"/>
      <c r="E2989" s="141" t="s">
        <v>21446</v>
      </c>
      <c r="F2989" s="83"/>
      <c r="G2989" s="83">
        <v>1000000.0</v>
      </c>
    </row>
    <row r="2990">
      <c r="A2990" s="83">
        <v>4.0</v>
      </c>
      <c r="B2990" s="83" t="s">
        <v>21448</v>
      </c>
      <c r="C2990" s="212" t="s">
        <v>2718</v>
      </c>
      <c r="D2990" s="83"/>
      <c r="E2990" s="141" t="s">
        <v>21449</v>
      </c>
      <c r="F2990" s="83"/>
      <c r="G2990" s="83">
        <v>1000000.0</v>
      </c>
    </row>
    <row r="2991">
      <c r="A2991" s="83">
        <v>5.0</v>
      </c>
      <c r="B2991" s="83" t="s">
        <v>21450</v>
      </c>
      <c r="C2991" s="212">
        <v>9.0</v>
      </c>
      <c r="D2991" s="83"/>
      <c r="E2991" s="141" t="s">
        <v>21451</v>
      </c>
      <c r="F2991" s="83"/>
      <c r="G2991" s="83">
        <v>3000000.0</v>
      </c>
    </row>
    <row r="2992">
      <c r="A2992" s="83">
        <v>6.0</v>
      </c>
      <c r="B2992" s="83" t="s">
        <v>21452</v>
      </c>
      <c r="C2992" s="212" t="s">
        <v>8039</v>
      </c>
      <c r="D2992" s="83"/>
      <c r="E2992" s="141" t="s">
        <v>21453</v>
      </c>
      <c r="F2992" s="83"/>
      <c r="G2992" s="83">
        <v>1000000.0</v>
      </c>
    </row>
    <row r="2993">
      <c r="A2993" s="83">
        <v>7.0</v>
      </c>
      <c r="B2993" s="83" t="s">
        <v>21454</v>
      </c>
      <c r="C2993" s="212" t="s">
        <v>8039</v>
      </c>
      <c r="D2993" s="83"/>
      <c r="E2993" s="141" t="s">
        <v>21455</v>
      </c>
      <c r="F2993" s="83"/>
      <c r="G2993" s="83">
        <v>1000000.0</v>
      </c>
    </row>
    <row r="2994">
      <c r="A2994" s="83">
        <v>8.0</v>
      </c>
      <c r="B2994" s="83" t="s">
        <v>21456</v>
      </c>
      <c r="C2994" s="212" t="s">
        <v>2740</v>
      </c>
      <c r="D2994" s="83"/>
      <c r="E2994" s="141" t="s">
        <v>21457</v>
      </c>
      <c r="F2994" s="83"/>
      <c r="G2994" s="83">
        <v>1000000.0</v>
      </c>
    </row>
    <row r="2995">
      <c r="A2995" s="83">
        <v>9.0</v>
      </c>
      <c r="B2995" s="83" t="s">
        <v>21460</v>
      </c>
      <c r="C2995" s="212" t="s">
        <v>2740</v>
      </c>
      <c r="D2995" s="83"/>
      <c r="E2995" s="141" t="s">
        <v>21461</v>
      </c>
      <c r="F2995" s="83"/>
      <c r="G2995" s="83">
        <v>1000000.0</v>
      </c>
    </row>
    <row r="2996">
      <c r="A2996" s="83">
        <v>10.0</v>
      </c>
      <c r="B2996" s="83" t="s">
        <v>21462</v>
      </c>
      <c r="C2996" s="212" t="s">
        <v>3457</v>
      </c>
      <c r="D2996" s="83"/>
      <c r="E2996" s="141" t="s">
        <v>21463</v>
      </c>
      <c r="F2996" s="83"/>
      <c r="G2996" s="83">
        <v>2000000.0</v>
      </c>
    </row>
    <row r="2997" ht="30.0" customHeight="1">
      <c r="A2997" s="83">
        <v>11.0</v>
      </c>
      <c r="B2997" s="83" t="s">
        <v>21464</v>
      </c>
      <c r="C2997" s="212" t="s">
        <v>13592</v>
      </c>
      <c r="D2997" s="83"/>
      <c r="E2997" s="141" t="s">
        <v>21465</v>
      </c>
      <c r="F2997" s="83"/>
      <c r="G2997" s="83">
        <v>1000000.0</v>
      </c>
    </row>
    <row r="2998" ht="30.0" customHeight="1">
      <c r="A2998" s="83">
        <v>12.0</v>
      </c>
      <c r="B2998" s="83" t="s">
        <v>21466</v>
      </c>
      <c r="C2998" s="212" t="s">
        <v>13031</v>
      </c>
      <c r="D2998" s="83"/>
      <c r="E2998" s="141" t="s">
        <v>21467</v>
      </c>
      <c r="F2998" s="83"/>
      <c r="G2998" s="83">
        <v>1500000.0</v>
      </c>
    </row>
    <row r="2999">
      <c r="A2999" s="83">
        <v>13.0</v>
      </c>
      <c r="B2999" s="83" t="s">
        <v>21468</v>
      </c>
      <c r="C2999" s="212" t="s">
        <v>3463</v>
      </c>
      <c r="D2999" s="83"/>
      <c r="E2999" s="141" t="s">
        <v>21469</v>
      </c>
      <c r="F2999" s="83"/>
      <c r="G2999" s="83">
        <v>1000000.0</v>
      </c>
    </row>
    <row r="3000">
      <c r="A3000" s="83">
        <v>14.0</v>
      </c>
      <c r="B3000" s="83" t="s">
        <v>21470</v>
      </c>
      <c r="C3000" s="212" t="s">
        <v>3463</v>
      </c>
      <c r="D3000" s="83"/>
      <c r="E3000" s="141" t="s">
        <v>21471</v>
      </c>
      <c r="F3000" s="83"/>
      <c r="G3000" s="83">
        <v>1000000.0</v>
      </c>
    </row>
    <row r="3001" ht="30.0" customHeight="1">
      <c r="A3001" s="83">
        <v>15.0</v>
      </c>
      <c r="B3001" s="83" t="s">
        <v>21472</v>
      </c>
      <c r="C3001" s="212" t="s">
        <v>13105</v>
      </c>
      <c r="D3001" s="83"/>
      <c r="E3001" s="141" t="s">
        <v>21473</v>
      </c>
      <c r="F3001" s="83"/>
      <c r="G3001" s="83">
        <v>1000000.0</v>
      </c>
    </row>
    <row r="3002">
      <c r="A3002" s="83">
        <v>16.0</v>
      </c>
      <c r="B3002" s="83" t="s">
        <v>21474</v>
      </c>
      <c r="C3002" s="212" t="s">
        <v>2787</v>
      </c>
      <c r="D3002" s="83"/>
      <c r="E3002" s="141" t="s">
        <v>21475</v>
      </c>
      <c r="F3002" s="83"/>
      <c r="G3002" s="83">
        <v>1000000.0</v>
      </c>
    </row>
    <row r="3003">
      <c r="A3003" s="83">
        <v>17.0</v>
      </c>
      <c r="B3003" s="83" t="s">
        <v>21476</v>
      </c>
      <c r="C3003" s="212">
        <v>21.0</v>
      </c>
      <c r="D3003" s="83"/>
      <c r="E3003" s="141" t="s">
        <v>21478</v>
      </c>
      <c r="F3003" s="83"/>
      <c r="G3003" s="83">
        <v>1000000.0</v>
      </c>
    </row>
    <row r="3004" ht="30.0" customHeight="1">
      <c r="A3004" s="83">
        <v>18.0</v>
      </c>
      <c r="B3004" s="83" t="s">
        <v>21479</v>
      </c>
      <c r="C3004" s="212" t="s">
        <v>2817</v>
      </c>
      <c r="D3004" s="83"/>
      <c r="E3004" s="141" t="s">
        <v>21480</v>
      </c>
      <c r="F3004" s="83"/>
      <c r="G3004" s="83">
        <v>1000000.0</v>
      </c>
    </row>
    <row r="3005">
      <c r="A3005" s="83">
        <v>19.0</v>
      </c>
      <c r="B3005" s="83" t="s">
        <v>21481</v>
      </c>
      <c r="C3005" s="212" t="s">
        <v>2817</v>
      </c>
      <c r="D3005" s="83"/>
      <c r="E3005" s="141" t="s">
        <v>21482</v>
      </c>
      <c r="F3005" s="83"/>
      <c r="G3005" s="83">
        <v>500000.0</v>
      </c>
    </row>
    <row r="3006">
      <c r="A3006" s="83">
        <v>20.0</v>
      </c>
      <c r="B3006" s="83" t="s">
        <v>21483</v>
      </c>
      <c r="C3006" s="212" t="s">
        <v>2817</v>
      </c>
      <c r="D3006" s="83"/>
      <c r="E3006" s="141" t="s">
        <v>21484</v>
      </c>
      <c r="F3006" s="83"/>
      <c r="G3006" s="83">
        <v>500000.0</v>
      </c>
    </row>
    <row r="3007">
      <c r="A3007" s="83">
        <v>21.0</v>
      </c>
      <c r="B3007" s="83" t="s">
        <v>21485</v>
      </c>
      <c r="C3007" s="212" t="s">
        <v>2870</v>
      </c>
      <c r="D3007" s="83"/>
      <c r="E3007" s="141" t="s">
        <v>21486</v>
      </c>
      <c r="F3007" s="83"/>
      <c r="G3007" s="83">
        <v>1000000.0</v>
      </c>
    </row>
    <row r="3008">
      <c r="A3008" s="83">
        <v>22.0</v>
      </c>
      <c r="B3008" s="83" t="s">
        <v>21487</v>
      </c>
      <c r="C3008" s="212" t="s">
        <v>2896</v>
      </c>
      <c r="D3008" s="83"/>
      <c r="E3008" s="141" t="s">
        <v>21488</v>
      </c>
      <c r="F3008" s="83"/>
      <c r="G3008" s="83">
        <v>2000000.0</v>
      </c>
    </row>
    <row r="3009">
      <c r="A3009" s="83">
        <v>23.0</v>
      </c>
      <c r="B3009" s="83" t="s">
        <v>21489</v>
      </c>
      <c r="C3009" s="212" t="s">
        <v>3554</v>
      </c>
      <c r="D3009" s="83"/>
      <c r="E3009" s="141" t="s">
        <v>21490</v>
      </c>
      <c r="F3009" s="83"/>
      <c r="G3009" s="83">
        <v>1500000.0</v>
      </c>
    </row>
    <row r="3010" ht="30.0" customHeight="1">
      <c r="A3010" s="83">
        <v>24.0</v>
      </c>
      <c r="B3010" s="83" t="s">
        <v>21491</v>
      </c>
      <c r="C3010" s="212" t="s">
        <v>2991</v>
      </c>
      <c r="D3010" s="83"/>
      <c r="E3010" s="141" t="s">
        <v>21492</v>
      </c>
      <c r="F3010" s="83"/>
      <c r="G3010" s="83">
        <v>1000000.0</v>
      </c>
    </row>
    <row r="3011">
      <c r="A3011" s="83">
        <v>25.0</v>
      </c>
      <c r="B3011" s="83" t="s">
        <v>21493</v>
      </c>
      <c r="C3011" s="212" t="s">
        <v>2991</v>
      </c>
      <c r="D3011" s="83"/>
      <c r="E3011" s="141" t="s">
        <v>21494</v>
      </c>
      <c r="F3011" s="83"/>
      <c r="G3011" s="83">
        <v>1000000.0</v>
      </c>
    </row>
    <row r="3012">
      <c r="A3012" s="83">
        <v>26.0</v>
      </c>
      <c r="B3012" s="83" t="s">
        <v>21495</v>
      </c>
      <c r="C3012" s="212" t="s">
        <v>3035</v>
      </c>
      <c r="D3012" s="83"/>
      <c r="E3012" s="141" t="s">
        <v>21496</v>
      </c>
      <c r="F3012" s="83"/>
      <c r="G3012" s="83">
        <v>1000000.0</v>
      </c>
    </row>
    <row r="3013">
      <c r="A3013" s="83">
        <v>27.0</v>
      </c>
      <c r="B3013" s="83" t="s">
        <v>21497</v>
      </c>
      <c r="C3013" s="212" t="s">
        <v>3105</v>
      </c>
      <c r="D3013" s="83"/>
      <c r="E3013" s="141" t="s">
        <v>21498</v>
      </c>
      <c r="F3013" s="83"/>
      <c r="G3013" s="83">
        <v>1000000.0</v>
      </c>
    </row>
    <row r="3014">
      <c r="A3014" s="83">
        <v>28.0</v>
      </c>
      <c r="B3014" s="83" t="s">
        <v>21499</v>
      </c>
      <c r="C3014" s="212" t="s">
        <v>3108</v>
      </c>
      <c r="D3014" s="83"/>
      <c r="E3014" s="141" t="s">
        <v>21500</v>
      </c>
      <c r="F3014" s="83"/>
      <c r="G3014" s="83">
        <v>1000000.0</v>
      </c>
    </row>
    <row r="3015" ht="30.0" customHeight="1">
      <c r="A3015" s="83">
        <v>29.0</v>
      </c>
      <c r="B3015" s="83" t="s">
        <v>21501</v>
      </c>
      <c r="C3015" s="212" t="s">
        <v>3108</v>
      </c>
      <c r="D3015" s="83"/>
      <c r="E3015" s="141" t="s">
        <v>21502</v>
      </c>
      <c r="F3015" s="83"/>
      <c r="G3015" s="83">
        <v>500000.0</v>
      </c>
    </row>
    <row r="3016" ht="30.75" customHeight="1">
      <c r="A3016" s="154">
        <v>30.0</v>
      </c>
      <c r="B3016" s="154" t="s">
        <v>21504</v>
      </c>
      <c r="C3016" s="247" t="s">
        <v>3108</v>
      </c>
      <c r="D3016" s="154"/>
      <c r="E3016" s="155" t="s">
        <v>21505</v>
      </c>
      <c r="F3016" s="154"/>
      <c r="G3016" s="154">
        <v>1000000.0</v>
      </c>
    </row>
    <row r="3017" ht="30.75" customHeight="1">
      <c r="A3017" s="83">
        <v>31.0</v>
      </c>
      <c r="B3017" s="83" t="s">
        <v>21506</v>
      </c>
      <c r="C3017" s="212" t="s">
        <v>3113</v>
      </c>
      <c r="D3017" s="83"/>
      <c r="E3017" s="141" t="s">
        <v>21507</v>
      </c>
      <c r="F3017" s="83"/>
      <c r="G3017" s="83">
        <v>1000000.0</v>
      </c>
    </row>
    <row r="3018" ht="30.0" customHeight="1">
      <c r="A3018" s="83">
        <v>32.0</v>
      </c>
      <c r="B3018" s="83" t="s">
        <v>21508</v>
      </c>
      <c r="C3018" s="212" t="s">
        <v>11451</v>
      </c>
      <c r="D3018" s="83"/>
      <c r="E3018" s="141" t="s">
        <v>21509</v>
      </c>
      <c r="F3018" s="83"/>
      <c r="G3018" s="83">
        <v>2000000.0</v>
      </c>
    </row>
    <row r="3019" ht="30.0" customHeight="1">
      <c r="A3019" s="83">
        <v>33.0</v>
      </c>
      <c r="B3019" s="83" t="s">
        <v>21510</v>
      </c>
      <c r="C3019" s="212" t="s">
        <v>11517</v>
      </c>
      <c r="D3019" s="83"/>
      <c r="E3019" s="141" t="s">
        <v>21511</v>
      </c>
      <c r="F3019" s="83"/>
      <c r="G3019" s="83">
        <v>2000000.0</v>
      </c>
    </row>
    <row r="3020" ht="30.0" customHeight="1">
      <c r="A3020" s="83">
        <v>34.0</v>
      </c>
      <c r="B3020" s="83" t="s">
        <v>21514</v>
      </c>
      <c r="C3020" s="212" t="s">
        <v>3137</v>
      </c>
      <c r="D3020" s="83"/>
      <c r="E3020" s="141" t="s">
        <v>21515</v>
      </c>
      <c r="F3020" s="83"/>
      <c r="G3020" s="83">
        <v>1000000.0</v>
      </c>
    </row>
    <row r="3021">
      <c r="A3021" s="83">
        <v>35.0</v>
      </c>
      <c r="B3021" s="83" t="s">
        <v>21516</v>
      </c>
      <c r="C3021" s="212" t="s">
        <v>3142</v>
      </c>
      <c r="D3021" s="83"/>
      <c r="E3021" s="141" t="s">
        <v>21517</v>
      </c>
      <c r="F3021" s="83"/>
      <c r="G3021" s="83">
        <v>1000000.0</v>
      </c>
    </row>
    <row r="3022">
      <c r="A3022" s="83">
        <v>36.0</v>
      </c>
      <c r="B3022" s="83" t="s">
        <v>21518</v>
      </c>
      <c r="C3022" s="212" t="s">
        <v>3151</v>
      </c>
      <c r="D3022" s="83"/>
      <c r="E3022" s="141" t="s">
        <v>21519</v>
      </c>
      <c r="F3022" s="83"/>
      <c r="G3022" s="83">
        <v>2000000.0</v>
      </c>
    </row>
    <row r="3023">
      <c r="A3023" s="83">
        <v>37.0</v>
      </c>
      <c r="B3023" s="83" t="s">
        <v>21520</v>
      </c>
      <c r="C3023" s="212" t="s">
        <v>3171</v>
      </c>
      <c r="D3023" s="83"/>
      <c r="E3023" s="141" t="s">
        <v>21521</v>
      </c>
      <c r="F3023" s="83"/>
      <c r="G3023" s="83">
        <v>1000000.0</v>
      </c>
    </row>
    <row r="3024">
      <c r="A3024" s="83">
        <v>38.0</v>
      </c>
      <c r="B3024" s="83" t="s">
        <v>21522</v>
      </c>
      <c r="C3024" s="212" t="s">
        <v>3213</v>
      </c>
      <c r="D3024" s="83"/>
      <c r="E3024" s="141" t="s">
        <v>21523</v>
      </c>
      <c r="F3024" s="83"/>
      <c r="G3024" s="83">
        <v>1000000.0</v>
      </c>
    </row>
    <row r="3025" ht="30.0" customHeight="1">
      <c r="A3025" s="83">
        <v>39.0</v>
      </c>
      <c r="B3025" s="83" t="s">
        <v>21525</v>
      </c>
      <c r="C3025" s="212" t="s">
        <v>3332</v>
      </c>
      <c r="D3025" s="83"/>
      <c r="E3025" s="141" t="s">
        <v>21526</v>
      </c>
      <c r="F3025" s="83"/>
      <c r="G3025" s="83">
        <v>1000000.0</v>
      </c>
    </row>
    <row r="3026">
      <c r="A3026" s="83">
        <v>40.0</v>
      </c>
      <c r="B3026" s="83" t="s">
        <v>21527</v>
      </c>
      <c r="C3026" s="212"/>
      <c r="D3026" s="83"/>
      <c r="E3026" s="141" t="s">
        <v>21528</v>
      </c>
      <c r="F3026" s="83"/>
      <c r="G3026" s="83">
        <v>2500000.0</v>
      </c>
    </row>
    <row r="3027">
      <c r="A3027" s="83">
        <v>41.0</v>
      </c>
      <c r="B3027" s="83" t="s">
        <v>21529</v>
      </c>
      <c r="C3027" s="212">
        <v>65.0</v>
      </c>
      <c r="D3027" s="83"/>
      <c r="E3027" s="141" t="s">
        <v>21530</v>
      </c>
      <c r="F3027" s="83"/>
      <c r="G3027" s="83">
        <v>1500000.0</v>
      </c>
    </row>
    <row r="3028">
      <c r="A3028" s="83"/>
      <c r="B3028" s="83"/>
      <c r="C3028" s="212"/>
      <c r="D3028" s="83"/>
      <c r="E3028" s="141"/>
      <c r="F3028" s="83"/>
      <c r="G3028" s="83"/>
    </row>
    <row r="3029">
      <c r="A3029" s="83"/>
      <c r="B3029" s="83"/>
      <c r="C3029" s="212"/>
      <c r="D3029" s="83"/>
      <c r="E3029" s="141" t="s">
        <v>21531</v>
      </c>
      <c r="F3029" s="83">
        <v>0.0</v>
      </c>
      <c r="G3029" s="83">
        <v>5.1E7</v>
      </c>
    </row>
    <row r="3030">
      <c r="A3030" s="83"/>
      <c r="B3030" s="83"/>
      <c r="C3030" s="212"/>
      <c r="D3030" s="83"/>
      <c r="E3030" s="141"/>
      <c r="F3030" s="83"/>
      <c r="G3030" s="83"/>
    </row>
    <row r="3031">
      <c r="A3031" s="83"/>
      <c r="B3031" s="83"/>
      <c r="C3031" s="212"/>
      <c r="D3031" s="83"/>
      <c r="E3031" s="141"/>
      <c r="F3031" s="83"/>
      <c r="G3031" s="83"/>
    </row>
    <row r="3032">
      <c r="A3032" s="83"/>
      <c r="B3032" s="83"/>
      <c r="C3032" s="212"/>
      <c r="D3032" s="83"/>
      <c r="E3032" s="141" t="s">
        <v>21532</v>
      </c>
      <c r="F3032" s="83"/>
      <c r="G3032" s="83"/>
    </row>
    <row r="3033">
      <c r="A3033" s="83"/>
      <c r="B3033" s="83"/>
      <c r="C3033" s="212"/>
      <c r="D3033" s="83"/>
      <c r="E3033" s="141" t="s">
        <v>21533</v>
      </c>
      <c r="F3033" s="83"/>
      <c r="G3033" s="83"/>
    </row>
    <row r="3034">
      <c r="A3034" s="83" t="s">
        <v>21534</v>
      </c>
      <c r="B3034" s="83"/>
      <c r="C3034" s="212"/>
      <c r="D3034" s="83"/>
      <c r="E3034" s="141"/>
      <c r="F3034" s="83"/>
      <c r="G3034" s="83"/>
    </row>
    <row r="3035">
      <c r="A3035" s="83"/>
      <c r="B3035" s="83"/>
      <c r="C3035" s="212"/>
      <c r="D3035" s="83"/>
      <c r="E3035" s="141"/>
      <c r="F3035" s="83"/>
      <c r="G3035" s="83"/>
    </row>
    <row r="3036">
      <c r="A3036" s="83" t="s">
        <v>1190</v>
      </c>
      <c r="B3036" s="83" t="s">
        <v>663</v>
      </c>
      <c r="C3036" s="212" t="s">
        <v>1319</v>
      </c>
      <c r="D3036" s="83"/>
      <c r="E3036" s="141" t="s">
        <v>1198</v>
      </c>
      <c r="F3036" s="83" t="s">
        <v>1321</v>
      </c>
      <c r="G3036" s="83" t="s">
        <v>1323</v>
      </c>
    </row>
    <row r="3037">
      <c r="A3037" s="83"/>
      <c r="B3037" s="83"/>
      <c r="C3037" s="212"/>
      <c r="D3037" s="83"/>
      <c r="E3037" s="141"/>
      <c r="F3037" s="83"/>
      <c r="G3037" s="83"/>
    </row>
    <row r="3038" ht="30.0" customHeight="1">
      <c r="A3038" s="83">
        <v>1.0</v>
      </c>
      <c r="B3038" s="83" t="s">
        <v>21535</v>
      </c>
      <c r="C3038" s="212" t="s">
        <v>2681</v>
      </c>
      <c r="D3038" s="83"/>
      <c r="E3038" s="141" t="s">
        <v>21536</v>
      </c>
      <c r="F3038" s="83"/>
      <c r="G3038" s="83">
        <v>500000.0</v>
      </c>
    </row>
    <row r="3039" ht="30.0" customHeight="1">
      <c r="A3039" s="83">
        <v>2.0</v>
      </c>
      <c r="B3039" s="83" t="s">
        <v>21537</v>
      </c>
      <c r="C3039" s="212" t="s">
        <v>2691</v>
      </c>
      <c r="D3039" s="83"/>
      <c r="E3039" s="141" t="s">
        <v>21538</v>
      </c>
      <c r="F3039" s="83"/>
      <c r="G3039" s="83">
        <v>1000000.0</v>
      </c>
    </row>
    <row r="3040">
      <c r="A3040" s="83">
        <v>3.0</v>
      </c>
      <c r="B3040" s="83" t="s">
        <v>21539</v>
      </c>
      <c r="C3040" s="212" t="s">
        <v>7267</v>
      </c>
      <c r="D3040" s="83"/>
      <c r="E3040" s="141" t="s">
        <v>21540</v>
      </c>
      <c r="F3040" s="83"/>
      <c r="G3040" s="83">
        <v>1000000.0</v>
      </c>
    </row>
    <row r="3041">
      <c r="A3041" s="83">
        <v>4.0</v>
      </c>
      <c r="B3041" s="83" t="s">
        <v>21541</v>
      </c>
      <c r="C3041" s="212" t="s">
        <v>2697</v>
      </c>
      <c r="D3041" s="83"/>
      <c r="E3041" s="141" t="s">
        <v>21542</v>
      </c>
      <c r="F3041" s="83"/>
      <c r="G3041" s="83">
        <v>2500000.0</v>
      </c>
    </row>
    <row r="3042">
      <c r="A3042" s="83">
        <v>5.0</v>
      </c>
      <c r="B3042" s="83" t="s">
        <v>21543</v>
      </c>
      <c r="C3042" s="212" t="s">
        <v>2708</v>
      </c>
      <c r="D3042" s="83"/>
      <c r="E3042" s="141" t="s">
        <v>21544</v>
      </c>
      <c r="F3042" s="83"/>
      <c r="G3042" s="83">
        <v>1000000.0</v>
      </c>
    </row>
    <row r="3043">
      <c r="A3043" s="83">
        <v>6.0</v>
      </c>
      <c r="B3043" s="83" t="s">
        <v>21545</v>
      </c>
      <c r="C3043" s="212" t="s">
        <v>7442</v>
      </c>
      <c r="D3043" s="83"/>
      <c r="E3043" s="141" t="s">
        <v>21546</v>
      </c>
      <c r="F3043" s="83"/>
      <c r="G3043" s="83">
        <v>1000000.0</v>
      </c>
    </row>
    <row r="3044">
      <c r="A3044" s="83">
        <v>7.0</v>
      </c>
      <c r="B3044" s="83" t="s">
        <v>21547</v>
      </c>
      <c r="C3044" s="212" t="s">
        <v>12689</v>
      </c>
      <c r="D3044" s="83"/>
      <c r="E3044" s="141" t="s">
        <v>21548</v>
      </c>
      <c r="F3044" s="83"/>
      <c r="G3044" s="83">
        <v>1000000.0</v>
      </c>
    </row>
    <row r="3045">
      <c r="A3045" s="83">
        <v>8.0</v>
      </c>
      <c r="B3045" s="83" t="s">
        <v>21549</v>
      </c>
      <c r="C3045" s="212" t="s">
        <v>3433</v>
      </c>
      <c r="D3045" s="83"/>
      <c r="E3045" s="141" t="s">
        <v>21550</v>
      </c>
      <c r="F3045" s="83"/>
      <c r="G3045" s="83">
        <v>1000000.0</v>
      </c>
    </row>
    <row r="3046">
      <c r="A3046" s="83">
        <v>9.0</v>
      </c>
      <c r="B3046" s="83" t="s">
        <v>21551</v>
      </c>
      <c r="C3046" s="212" t="s">
        <v>3440</v>
      </c>
      <c r="D3046" s="83"/>
      <c r="E3046" s="141" t="s">
        <v>21552</v>
      </c>
      <c r="F3046" s="83"/>
      <c r="G3046" s="83">
        <v>1000000.0</v>
      </c>
    </row>
    <row r="3047">
      <c r="A3047" s="83">
        <v>10.0</v>
      </c>
      <c r="B3047" s="83" t="s">
        <v>21553</v>
      </c>
      <c r="C3047" s="212" t="s">
        <v>3440</v>
      </c>
      <c r="D3047" s="83"/>
      <c r="E3047" s="141" t="s">
        <v>21554</v>
      </c>
      <c r="F3047" s="83"/>
      <c r="G3047" s="83">
        <v>1000000.0</v>
      </c>
    </row>
    <row r="3048">
      <c r="A3048" s="83">
        <v>11.0</v>
      </c>
      <c r="B3048" s="83" t="s">
        <v>21555</v>
      </c>
      <c r="C3048" s="212" t="s">
        <v>8039</v>
      </c>
      <c r="D3048" s="83"/>
      <c r="E3048" s="141" t="s">
        <v>21556</v>
      </c>
      <c r="F3048" s="83"/>
      <c r="G3048" s="83">
        <v>1000000.0</v>
      </c>
    </row>
    <row r="3049" ht="30.0" customHeight="1">
      <c r="A3049" s="83">
        <v>12.0</v>
      </c>
      <c r="B3049" s="83" t="s">
        <v>21557</v>
      </c>
      <c r="C3049" s="212" t="s">
        <v>8039</v>
      </c>
      <c r="D3049" s="83"/>
      <c r="E3049" s="141" t="s">
        <v>21558</v>
      </c>
      <c r="F3049" s="83"/>
      <c r="G3049" s="83">
        <v>1000000.0</v>
      </c>
    </row>
    <row r="3050">
      <c r="A3050" s="83">
        <v>13.0</v>
      </c>
      <c r="B3050" s="83" t="s">
        <v>21559</v>
      </c>
      <c r="C3050" s="212" t="s">
        <v>8039</v>
      </c>
      <c r="D3050" s="83"/>
      <c r="E3050" s="141" t="s">
        <v>21560</v>
      </c>
      <c r="F3050" s="83"/>
      <c r="G3050" s="83">
        <v>1000000.0</v>
      </c>
    </row>
    <row r="3051" ht="30.0" customHeight="1">
      <c r="A3051" s="83">
        <v>14.0</v>
      </c>
      <c r="B3051" s="83" t="s">
        <v>21561</v>
      </c>
      <c r="C3051" s="212" t="s">
        <v>2731</v>
      </c>
      <c r="D3051" s="83"/>
      <c r="E3051" s="141" t="s">
        <v>21562</v>
      </c>
      <c r="F3051" s="83"/>
      <c r="G3051" s="83">
        <v>1500000.0</v>
      </c>
    </row>
    <row r="3052">
      <c r="A3052" s="83">
        <v>15.0</v>
      </c>
      <c r="B3052" s="83" t="s">
        <v>21565</v>
      </c>
      <c r="C3052" s="212" t="s">
        <v>2740</v>
      </c>
      <c r="D3052" s="83"/>
      <c r="E3052" s="141" t="s">
        <v>21566</v>
      </c>
      <c r="F3052" s="83"/>
      <c r="G3052" s="83">
        <v>1000000.0</v>
      </c>
    </row>
    <row r="3053" ht="30.0" customHeight="1">
      <c r="A3053" s="83">
        <v>16.0</v>
      </c>
      <c r="B3053" s="83" t="s">
        <v>21567</v>
      </c>
      <c r="C3053" s="212" t="s">
        <v>13020</v>
      </c>
      <c r="D3053" s="83"/>
      <c r="E3053" s="141" t="s">
        <v>21568</v>
      </c>
      <c r="F3053" s="83"/>
      <c r="G3053" s="83">
        <v>1000000.0</v>
      </c>
    </row>
    <row r="3054" ht="30.0" customHeight="1">
      <c r="A3054" s="83">
        <v>17.0</v>
      </c>
      <c r="B3054" s="83" t="s">
        <v>21569</v>
      </c>
      <c r="C3054" s="212" t="s">
        <v>13020</v>
      </c>
      <c r="D3054" s="83"/>
      <c r="E3054" s="141" t="s">
        <v>21570</v>
      </c>
      <c r="F3054" s="83"/>
      <c r="G3054" s="83">
        <v>1000000.0</v>
      </c>
    </row>
    <row r="3055" ht="30.0" customHeight="1">
      <c r="A3055" s="83">
        <v>18.0</v>
      </c>
      <c r="B3055" s="83" t="s">
        <v>21571</v>
      </c>
      <c r="C3055" s="212" t="s">
        <v>13020</v>
      </c>
      <c r="D3055" s="83"/>
      <c r="E3055" s="141" t="s">
        <v>21572</v>
      </c>
      <c r="F3055" s="83"/>
      <c r="G3055" s="83">
        <v>1000000.0</v>
      </c>
    </row>
    <row r="3056" ht="30.0" customHeight="1">
      <c r="A3056" s="83">
        <v>19.0</v>
      </c>
      <c r="B3056" s="83" t="s">
        <v>21573</v>
      </c>
      <c r="C3056" s="212" t="s">
        <v>13592</v>
      </c>
      <c r="D3056" s="83"/>
      <c r="E3056" s="141" t="s">
        <v>21574</v>
      </c>
      <c r="F3056" s="83"/>
      <c r="G3056" s="83">
        <v>1000000.0</v>
      </c>
    </row>
    <row r="3057" ht="30.0" customHeight="1">
      <c r="A3057" s="83">
        <v>20.0</v>
      </c>
      <c r="B3057" s="83" t="s">
        <v>21575</v>
      </c>
      <c r="C3057" s="212" t="s">
        <v>13592</v>
      </c>
      <c r="D3057" s="83"/>
      <c r="E3057" s="141" t="s">
        <v>21576</v>
      </c>
      <c r="F3057" s="83"/>
      <c r="G3057" s="83">
        <v>1000000.0</v>
      </c>
    </row>
    <row r="3058" ht="30.0" customHeight="1">
      <c r="A3058" s="83">
        <v>21.0</v>
      </c>
      <c r="B3058" s="83" t="s">
        <v>21577</v>
      </c>
      <c r="C3058" s="212" t="s">
        <v>15987</v>
      </c>
      <c r="D3058" s="83"/>
      <c r="E3058" s="141" t="s">
        <v>21578</v>
      </c>
      <c r="F3058" s="83"/>
      <c r="G3058" s="83">
        <v>1000000.0</v>
      </c>
    </row>
    <row r="3059">
      <c r="A3059" s="83">
        <v>22.0</v>
      </c>
      <c r="B3059" s="83" t="s">
        <v>21581</v>
      </c>
      <c r="C3059" s="212" t="s">
        <v>15987</v>
      </c>
      <c r="D3059" s="83"/>
      <c r="E3059" s="141" t="s">
        <v>21582</v>
      </c>
      <c r="F3059" s="83"/>
      <c r="G3059" s="83">
        <v>1000000.0</v>
      </c>
    </row>
    <row r="3060">
      <c r="A3060" s="83">
        <v>23.0</v>
      </c>
      <c r="B3060" s="83" t="s">
        <v>21583</v>
      </c>
      <c r="C3060" s="212" t="s">
        <v>15987</v>
      </c>
      <c r="D3060" s="83"/>
      <c r="E3060" s="141" t="s">
        <v>21584</v>
      </c>
      <c r="F3060" s="83"/>
      <c r="G3060" s="83">
        <v>1000000.0</v>
      </c>
    </row>
    <row r="3061" ht="30.0" customHeight="1">
      <c r="A3061" s="83">
        <v>24.0</v>
      </c>
      <c r="B3061" s="83" t="s">
        <v>21585</v>
      </c>
      <c r="C3061" s="212" t="s">
        <v>13031</v>
      </c>
      <c r="D3061" s="83"/>
      <c r="E3061" s="141" t="s">
        <v>21586</v>
      </c>
      <c r="F3061" s="83"/>
      <c r="G3061" s="83">
        <v>1000000.0</v>
      </c>
    </row>
    <row r="3062">
      <c r="A3062" s="83">
        <v>25.0</v>
      </c>
      <c r="B3062" s="83" t="s">
        <v>21587</v>
      </c>
      <c r="C3062" s="212" t="s">
        <v>13031</v>
      </c>
      <c r="D3062" s="83"/>
      <c r="E3062" s="141" t="s">
        <v>21588</v>
      </c>
      <c r="F3062" s="83"/>
      <c r="G3062" s="83">
        <v>1000000.0</v>
      </c>
    </row>
    <row r="3063" ht="30.0" customHeight="1">
      <c r="A3063" s="83">
        <v>26.0</v>
      </c>
      <c r="B3063" s="83" t="s">
        <v>21589</v>
      </c>
      <c r="C3063" s="212" t="s">
        <v>13031</v>
      </c>
      <c r="D3063" s="83"/>
      <c r="E3063" s="141" t="s">
        <v>21590</v>
      </c>
      <c r="F3063" s="83"/>
      <c r="G3063" s="83">
        <v>500000.0</v>
      </c>
    </row>
    <row r="3064" ht="30.0" customHeight="1">
      <c r="A3064" s="83">
        <v>27.0</v>
      </c>
      <c r="B3064" s="83" t="s">
        <v>21591</v>
      </c>
      <c r="C3064" s="212" t="s">
        <v>13105</v>
      </c>
      <c r="D3064" s="83"/>
      <c r="E3064" s="141" t="s">
        <v>21592</v>
      </c>
      <c r="F3064" s="83"/>
      <c r="G3064" s="83">
        <v>1000000.0</v>
      </c>
    </row>
    <row r="3065" ht="30.0" customHeight="1">
      <c r="A3065" s="83">
        <v>28.0</v>
      </c>
      <c r="B3065" s="83" t="s">
        <v>21593</v>
      </c>
      <c r="C3065" s="212" t="s">
        <v>2745</v>
      </c>
      <c r="D3065" s="83"/>
      <c r="E3065" s="141" t="s">
        <v>21594</v>
      </c>
      <c r="F3065" s="83"/>
      <c r="G3065" s="83">
        <v>500000.0</v>
      </c>
    </row>
    <row r="3066">
      <c r="A3066" s="83">
        <v>29.0</v>
      </c>
      <c r="B3066" s="83" t="s">
        <v>21597</v>
      </c>
      <c r="C3066" s="212" t="s">
        <v>2771</v>
      </c>
      <c r="D3066" s="83"/>
      <c r="E3066" s="141" t="s">
        <v>21598</v>
      </c>
      <c r="F3066" s="83"/>
      <c r="G3066" s="83">
        <v>1000000.0</v>
      </c>
    </row>
    <row r="3067">
      <c r="A3067" s="83">
        <v>30.0</v>
      </c>
      <c r="B3067" s="83" t="s">
        <v>21599</v>
      </c>
      <c r="C3067" s="212" t="s">
        <v>2771</v>
      </c>
      <c r="D3067" s="83"/>
      <c r="E3067" s="141" t="s">
        <v>21600</v>
      </c>
      <c r="F3067" s="83"/>
      <c r="G3067" s="83">
        <v>1000000.0</v>
      </c>
    </row>
    <row r="3068">
      <c r="A3068" s="83">
        <v>31.0</v>
      </c>
      <c r="B3068" s="83" t="s">
        <v>21601</v>
      </c>
      <c r="C3068" s="212" t="s">
        <v>3501</v>
      </c>
      <c r="D3068" s="83"/>
      <c r="E3068" s="141" t="s">
        <v>21602</v>
      </c>
      <c r="F3068" s="83"/>
      <c r="G3068" s="83">
        <v>1000000.0</v>
      </c>
    </row>
    <row r="3069">
      <c r="A3069" s="83">
        <v>32.0</v>
      </c>
      <c r="B3069" s="83" t="s">
        <v>21603</v>
      </c>
      <c r="C3069" s="212" t="s">
        <v>8581</v>
      </c>
      <c r="D3069" s="83"/>
      <c r="E3069" s="141" t="s">
        <v>21604</v>
      </c>
      <c r="F3069" s="83"/>
      <c r="G3069" s="83">
        <v>1000000.0</v>
      </c>
    </row>
    <row r="3070" ht="30.0" customHeight="1">
      <c r="A3070" s="83">
        <v>33.0</v>
      </c>
      <c r="B3070" s="83" t="s">
        <v>21605</v>
      </c>
      <c r="C3070" s="212" t="s">
        <v>2787</v>
      </c>
      <c r="D3070" s="83"/>
      <c r="E3070" s="141" t="s">
        <v>21606</v>
      </c>
      <c r="F3070" s="83"/>
      <c r="G3070" s="83">
        <v>500000.0</v>
      </c>
    </row>
    <row r="3071" ht="15.75" customHeight="1">
      <c r="A3071" s="154">
        <v>34.0</v>
      </c>
      <c r="B3071" s="154" t="s">
        <v>21607</v>
      </c>
      <c r="C3071" s="247" t="s">
        <v>2787</v>
      </c>
      <c r="D3071" s="154"/>
      <c r="E3071" s="155" t="s">
        <v>21608</v>
      </c>
      <c r="F3071" s="154"/>
      <c r="G3071" s="154">
        <v>1000000.0</v>
      </c>
    </row>
    <row r="3072" ht="30.75" customHeight="1">
      <c r="A3072" s="83">
        <v>35.0</v>
      </c>
      <c r="B3072" s="83" t="s">
        <v>21611</v>
      </c>
      <c r="C3072" s="212" t="s">
        <v>2787</v>
      </c>
      <c r="D3072" s="83"/>
      <c r="E3072" s="141" t="s">
        <v>21612</v>
      </c>
      <c r="F3072" s="83"/>
      <c r="G3072" s="83">
        <v>1000000.0</v>
      </c>
    </row>
    <row r="3073">
      <c r="A3073" s="83">
        <v>36.0</v>
      </c>
      <c r="B3073" s="83" t="s">
        <v>21613</v>
      </c>
      <c r="C3073" s="212">
        <v>21.0</v>
      </c>
      <c r="D3073" s="83"/>
      <c r="E3073" s="141" t="s">
        <v>21614</v>
      </c>
      <c r="F3073" s="83"/>
      <c r="G3073" s="83">
        <v>2000000.0</v>
      </c>
    </row>
    <row r="3074" ht="30.0" customHeight="1">
      <c r="A3074" s="83">
        <v>37.0</v>
      </c>
      <c r="B3074" s="83" t="s">
        <v>21615</v>
      </c>
      <c r="C3074" s="212" t="s">
        <v>2827</v>
      </c>
      <c r="D3074" s="83"/>
      <c r="E3074" s="141" t="s">
        <v>21616</v>
      </c>
      <c r="F3074" s="83"/>
      <c r="G3074" s="83">
        <v>500000.0</v>
      </c>
    </row>
    <row r="3075">
      <c r="A3075" s="83">
        <v>38.0</v>
      </c>
      <c r="B3075" s="83" t="s">
        <v>21617</v>
      </c>
      <c r="C3075" s="212" t="s">
        <v>2827</v>
      </c>
      <c r="D3075" s="83"/>
      <c r="E3075" s="141" t="s">
        <v>21618</v>
      </c>
      <c r="F3075" s="83"/>
      <c r="G3075" s="83">
        <v>500000.0</v>
      </c>
    </row>
    <row r="3076">
      <c r="A3076" s="83">
        <v>39.0</v>
      </c>
      <c r="B3076" s="83" t="s">
        <v>21619</v>
      </c>
      <c r="C3076" s="212" t="s">
        <v>2830</v>
      </c>
      <c r="D3076" s="83"/>
      <c r="E3076" s="141" t="s">
        <v>21620</v>
      </c>
      <c r="F3076" s="83"/>
      <c r="G3076" s="83">
        <v>1000000.0</v>
      </c>
    </row>
    <row r="3077" ht="30.0" customHeight="1">
      <c r="A3077" s="83">
        <v>40.0</v>
      </c>
      <c r="B3077" s="83" t="s">
        <v>21621</v>
      </c>
      <c r="C3077" s="212" t="s">
        <v>2851</v>
      </c>
      <c r="D3077" s="83"/>
      <c r="E3077" s="141" t="s">
        <v>21624</v>
      </c>
      <c r="F3077" s="83"/>
      <c r="G3077" s="83">
        <v>500000.0</v>
      </c>
    </row>
    <row r="3078">
      <c r="A3078" s="83">
        <v>41.0</v>
      </c>
      <c r="B3078" s="83" t="s">
        <v>21625</v>
      </c>
      <c r="C3078" s="212" t="s">
        <v>2854</v>
      </c>
      <c r="D3078" s="83"/>
      <c r="E3078" s="141" t="s">
        <v>21626</v>
      </c>
      <c r="F3078" s="83"/>
      <c r="G3078" s="83">
        <v>500000.0</v>
      </c>
    </row>
    <row r="3079">
      <c r="A3079" s="83">
        <v>42.0</v>
      </c>
      <c r="B3079" s="83" t="s">
        <v>21627</v>
      </c>
      <c r="C3079" s="212" t="s">
        <v>8796</v>
      </c>
      <c r="D3079" s="83"/>
      <c r="E3079" s="141" t="s">
        <v>21628</v>
      </c>
      <c r="F3079" s="83"/>
      <c r="G3079" s="83">
        <v>1000000.0</v>
      </c>
    </row>
    <row r="3080">
      <c r="A3080" s="83">
        <v>43.0</v>
      </c>
      <c r="B3080" s="83" t="s">
        <v>21629</v>
      </c>
      <c r="C3080" s="212" t="s">
        <v>2857</v>
      </c>
      <c r="D3080" s="83"/>
      <c r="E3080" s="141" t="s">
        <v>21630</v>
      </c>
      <c r="F3080" s="83"/>
      <c r="G3080" s="83">
        <v>1000000.0</v>
      </c>
    </row>
    <row r="3081">
      <c r="A3081" s="83">
        <v>44.0</v>
      </c>
      <c r="B3081" s="83" t="s">
        <v>21631</v>
      </c>
      <c r="C3081" s="212" t="s">
        <v>2867</v>
      </c>
      <c r="D3081" s="83"/>
      <c r="E3081" s="141" t="s">
        <v>21632</v>
      </c>
      <c r="F3081" s="83"/>
      <c r="G3081" s="83">
        <v>2000000.0</v>
      </c>
    </row>
    <row r="3082" ht="30.0" customHeight="1">
      <c r="A3082" s="83">
        <v>45.0</v>
      </c>
      <c r="B3082" s="83" t="s">
        <v>21633</v>
      </c>
      <c r="C3082" s="212" t="s">
        <v>6393</v>
      </c>
      <c r="D3082" s="83"/>
      <c r="E3082" s="141" t="s">
        <v>21634</v>
      </c>
      <c r="F3082" s="83"/>
      <c r="G3082" s="83">
        <v>3000000.0</v>
      </c>
    </row>
    <row r="3083" ht="30.0" customHeight="1">
      <c r="A3083" s="83">
        <v>46.0</v>
      </c>
      <c r="B3083" s="83" t="s">
        <v>21635</v>
      </c>
      <c r="C3083" s="212" t="s">
        <v>2886</v>
      </c>
      <c r="D3083" s="83"/>
      <c r="E3083" s="141" t="s">
        <v>21636</v>
      </c>
      <c r="F3083" s="83"/>
      <c r="G3083" s="83">
        <v>1000000.0</v>
      </c>
    </row>
    <row r="3084">
      <c r="A3084" s="83">
        <v>47.0</v>
      </c>
      <c r="B3084" s="83" t="s">
        <v>21637</v>
      </c>
      <c r="C3084" s="212" t="s">
        <v>2886</v>
      </c>
      <c r="D3084" s="83"/>
      <c r="E3084" s="141" t="s">
        <v>21638</v>
      </c>
      <c r="F3084" s="83"/>
      <c r="G3084" s="83">
        <v>500000.0</v>
      </c>
    </row>
    <row r="3085">
      <c r="A3085" s="83">
        <v>48.0</v>
      </c>
      <c r="B3085" s="83" t="s">
        <v>21639</v>
      </c>
      <c r="C3085" s="212" t="s">
        <v>9129</v>
      </c>
      <c r="D3085" s="83"/>
      <c r="E3085" s="141" t="s">
        <v>21640</v>
      </c>
      <c r="F3085" s="83"/>
      <c r="G3085" s="83">
        <v>1000000.0</v>
      </c>
    </row>
    <row r="3086">
      <c r="A3086" s="83">
        <v>49.0</v>
      </c>
      <c r="B3086" s="83" t="s">
        <v>21641</v>
      </c>
      <c r="C3086" s="212" t="s">
        <v>9129</v>
      </c>
      <c r="D3086" s="83"/>
      <c r="E3086" s="141" t="s">
        <v>21642</v>
      </c>
      <c r="F3086" s="83"/>
      <c r="G3086" s="83">
        <v>1000000.0</v>
      </c>
    </row>
    <row r="3087">
      <c r="A3087" s="83">
        <v>50.0</v>
      </c>
      <c r="B3087" s="83" t="s">
        <v>21644</v>
      </c>
      <c r="C3087" s="212" t="s">
        <v>9129</v>
      </c>
      <c r="D3087" s="83"/>
      <c r="E3087" s="141" t="s">
        <v>21645</v>
      </c>
      <c r="F3087" s="83"/>
      <c r="G3087" s="83">
        <v>500000.0</v>
      </c>
    </row>
    <row r="3088">
      <c r="A3088" s="83">
        <v>51.0</v>
      </c>
      <c r="B3088" s="83" t="s">
        <v>21646</v>
      </c>
      <c r="C3088" s="212" t="s">
        <v>3554</v>
      </c>
      <c r="D3088" s="83"/>
      <c r="E3088" s="141" t="s">
        <v>21647</v>
      </c>
      <c r="F3088" s="83"/>
      <c r="G3088" s="83">
        <v>500000.0</v>
      </c>
    </row>
    <row r="3089">
      <c r="A3089" s="83">
        <v>52.0</v>
      </c>
      <c r="B3089" s="83" t="s">
        <v>21648</v>
      </c>
      <c r="C3089" s="212" t="s">
        <v>2955</v>
      </c>
      <c r="D3089" s="83"/>
      <c r="E3089" s="141" t="s">
        <v>21649</v>
      </c>
      <c r="F3089" s="83"/>
      <c r="G3089" s="83">
        <v>1000000.0</v>
      </c>
    </row>
    <row r="3090">
      <c r="A3090" s="83">
        <v>53.0</v>
      </c>
      <c r="B3090" s="83" t="s">
        <v>21650</v>
      </c>
      <c r="C3090" s="212" t="s">
        <v>3576</v>
      </c>
      <c r="D3090" s="83"/>
      <c r="E3090" s="141" t="s">
        <v>21651</v>
      </c>
      <c r="F3090" s="83"/>
      <c r="G3090" s="83">
        <v>1000000.0</v>
      </c>
    </row>
    <row r="3091" ht="30.0" customHeight="1">
      <c r="A3091" s="83">
        <v>54.0</v>
      </c>
      <c r="B3091" s="83" t="s">
        <v>21652</v>
      </c>
      <c r="C3091" s="212" t="s">
        <v>2985</v>
      </c>
      <c r="D3091" s="83"/>
      <c r="E3091" s="141" t="s">
        <v>21653</v>
      </c>
      <c r="F3091" s="83"/>
      <c r="G3091" s="83">
        <v>2000000.0</v>
      </c>
    </row>
    <row r="3092">
      <c r="A3092" s="83">
        <v>55.0</v>
      </c>
      <c r="B3092" s="83" t="s">
        <v>21654</v>
      </c>
      <c r="C3092" s="212" t="s">
        <v>10246</v>
      </c>
      <c r="D3092" s="83"/>
      <c r="E3092" s="141" t="s">
        <v>21655</v>
      </c>
      <c r="F3092" s="83"/>
      <c r="G3092" s="83">
        <v>1000000.0</v>
      </c>
    </row>
    <row r="3093" ht="30.0" customHeight="1">
      <c r="A3093" s="83">
        <v>56.0</v>
      </c>
      <c r="B3093" s="83" t="s">
        <v>21656</v>
      </c>
      <c r="C3093" s="212" t="s">
        <v>10246</v>
      </c>
      <c r="D3093" s="83"/>
      <c r="E3093" s="141" t="s">
        <v>21657</v>
      </c>
      <c r="F3093" s="83"/>
      <c r="G3093" s="83">
        <v>1000000.0</v>
      </c>
    </row>
    <row r="3094">
      <c r="A3094" s="83">
        <v>57.0</v>
      </c>
      <c r="B3094" s="83" t="s">
        <v>21658</v>
      </c>
      <c r="C3094" s="212" t="s">
        <v>3005</v>
      </c>
      <c r="D3094" s="83"/>
      <c r="E3094" s="141" t="s">
        <v>21659</v>
      </c>
      <c r="F3094" s="83"/>
      <c r="G3094" s="83">
        <v>1000000.0</v>
      </c>
    </row>
    <row r="3095">
      <c r="A3095" s="83">
        <v>58.0</v>
      </c>
      <c r="B3095" s="83" t="s">
        <v>21660</v>
      </c>
      <c r="C3095" s="212" t="s">
        <v>3022</v>
      </c>
      <c r="D3095" s="83"/>
      <c r="E3095" s="141" t="s">
        <v>21661</v>
      </c>
      <c r="F3095" s="83"/>
      <c r="G3095" s="83">
        <v>1000000.0</v>
      </c>
    </row>
    <row r="3096">
      <c r="A3096" s="83">
        <v>59.0</v>
      </c>
      <c r="B3096" s="83" t="s">
        <v>21662</v>
      </c>
      <c r="C3096" s="212" t="s">
        <v>3035</v>
      </c>
      <c r="D3096" s="83"/>
      <c r="E3096" s="141" t="s">
        <v>21663</v>
      </c>
      <c r="F3096" s="83"/>
      <c r="G3096" s="83">
        <v>1000000.0</v>
      </c>
    </row>
    <row r="3097">
      <c r="A3097" s="83">
        <v>60.0</v>
      </c>
      <c r="B3097" s="83" t="s">
        <v>21664</v>
      </c>
      <c r="C3097" s="212" t="s">
        <v>3035</v>
      </c>
      <c r="D3097" s="83"/>
      <c r="E3097" s="141" t="s">
        <v>21665</v>
      </c>
      <c r="F3097" s="83"/>
      <c r="G3097" s="83">
        <v>1000000.0</v>
      </c>
    </row>
    <row r="3098" ht="30.0" customHeight="1">
      <c r="A3098" s="83">
        <v>61.0</v>
      </c>
      <c r="B3098" s="83" t="s">
        <v>21666</v>
      </c>
      <c r="C3098" s="212" t="s">
        <v>3035</v>
      </c>
      <c r="D3098" s="83"/>
      <c r="E3098" s="141" t="s">
        <v>21667</v>
      </c>
      <c r="F3098" s="83"/>
      <c r="G3098" s="83">
        <v>1000000.0</v>
      </c>
    </row>
    <row r="3099">
      <c r="A3099" s="83">
        <v>62.0</v>
      </c>
      <c r="B3099" s="83" t="s">
        <v>21668</v>
      </c>
      <c r="C3099" s="212" t="s">
        <v>3096</v>
      </c>
      <c r="D3099" s="83"/>
      <c r="E3099" s="141" t="s">
        <v>21669</v>
      </c>
      <c r="F3099" s="83"/>
      <c r="G3099" s="83">
        <v>1000000.0</v>
      </c>
    </row>
    <row r="3100">
      <c r="A3100" s="83">
        <v>63.0</v>
      </c>
      <c r="B3100" s="83" t="s">
        <v>21671</v>
      </c>
      <c r="C3100" s="212" t="s">
        <v>3101</v>
      </c>
      <c r="D3100" s="83"/>
      <c r="E3100" s="141" t="s">
        <v>21672</v>
      </c>
      <c r="F3100" s="83"/>
      <c r="G3100" s="83">
        <v>1500000.0</v>
      </c>
    </row>
    <row r="3101">
      <c r="A3101" s="83">
        <v>64.0</v>
      </c>
      <c r="B3101" s="83" t="s">
        <v>21673</v>
      </c>
      <c r="C3101" s="212" t="s">
        <v>3101</v>
      </c>
      <c r="D3101" s="83"/>
      <c r="E3101" s="141" t="s">
        <v>21674</v>
      </c>
      <c r="F3101" s="83"/>
      <c r="G3101" s="83">
        <v>1500000.0</v>
      </c>
    </row>
    <row r="3102">
      <c r="A3102" s="83">
        <v>65.0</v>
      </c>
      <c r="B3102" s="83" t="s">
        <v>21675</v>
      </c>
      <c r="C3102" s="212" t="s">
        <v>3101</v>
      </c>
      <c r="D3102" s="83"/>
      <c r="E3102" s="141" t="s">
        <v>21676</v>
      </c>
      <c r="F3102" s="83"/>
      <c r="G3102" s="83">
        <v>1000000.0</v>
      </c>
    </row>
    <row r="3103">
      <c r="A3103" s="83">
        <v>66.0</v>
      </c>
      <c r="B3103" s="83" t="s">
        <v>21677</v>
      </c>
      <c r="C3103" s="212" t="s">
        <v>3108</v>
      </c>
      <c r="D3103" s="83"/>
      <c r="E3103" s="141" t="s">
        <v>21678</v>
      </c>
      <c r="F3103" s="83"/>
      <c r="G3103" s="83">
        <v>500000.0</v>
      </c>
    </row>
    <row r="3104">
      <c r="A3104" s="83">
        <v>67.0</v>
      </c>
      <c r="B3104" s="83" t="s">
        <v>21679</v>
      </c>
      <c r="C3104" s="212" t="s">
        <v>3108</v>
      </c>
      <c r="D3104" s="83"/>
      <c r="E3104" s="141" t="s">
        <v>21680</v>
      </c>
      <c r="F3104" s="83"/>
      <c r="G3104" s="83">
        <v>500000.0</v>
      </c>
    </row>
    <row r="3105">
      <c r="A3105" s="83">
        <v>68.0</v>
      </c>
      <c r="B3105" s="83" t="s">
        <v>21681</v>
      </c>
      <c r="C3105" s="212" t="s">
        <v>3108</v>
      </c>
      <c r="D3105" s="83"/>
      <c r="E3105" s="141" t="s">
        <v>21682</v>
      </c>
      <c r="F3105" s="83"/>
      <c r="G3105" s="83">
        <v>1000000.0</v>
      </c>
    </row>
    <row r="3106" ht="30.0" customHeight="1">
      <c r="A3106" s="83">
        <v>69.0</v>
      </c>
      <c r="B3106" s="83" t="s">
        <v>21684</v>
      </c>
      <c r="C3106" s="212" t="s">
        <v>3131</v>
      </c>
      <c r="D3106" s="83"/>
      <c r="E3106" s="141" t="s">
        <v>21685</v>
      </c>
      <c r="F3106" s="83"/>
      <c r="G3106" s="83">
        <v>2500000.0</v>
      </c>
    </row>
    <row r="3107">
      <c r="A3107" s="83">
        <v>70.0</v>
      </c>
      <c r="B3107" s="83" t="s">
        <v>21686</v>
      </c>
      <c r="C3107" s="212" t="s">
        <v>3131</v>
      </c>
      <c r="D3107" s="83"/>
      <c r="E3107" s="141" t="s">
        <v>21687</v>
      </c>
      <c r="F3107" s="83"/>
      <c r="G3107" s="83">
        <v>1000000.0</v>
      </c>
    </row>
    <row r="3108" ht="30.0" customHeight="1">
      <c r="A3108" s="83">
        <v>71.0</v>
      </c>
      <c r="B3108" s="83" t="s">
        <v>21688</v>
      </c>
      <c r="C3108" s="212" t="s">
        <v>3131</v>
      </c>
      <c r="D3108" s="83"/>
      <c r="E3108" s="141" t="s">
        <v>21689</v>
      </c>
      <c r="F3108" s="83"/>
      <c r="G3108" s="83">
        <v>1000000.0</v>
      </c>
    </row>
    <row r="3109">
      <c r="A3109" s="83">
        <v>72.0</v>
      </c>
      <c r="B3109" s="83" t="s">
        <v>21690</v>
      </c>
      <c r="C3109" s="212" t="s">
        <v>3640</v>
      </c>
      <c r="D3109" s="83"/>
      <c r="E3109" s="141" t="s">
        <v>21691</v>
      </c>
      <c r="F3109" s="83"/>
      <c r="G3109" s="83">
        <v>1000000.0</v>
      </c>
    </row>
    <row r="3110">
      <c r="A3110" s="83">
        <v>73.0</v>
      </c>
      <c r="B3110" s="83" t="s">
        <v>21692</v>
      </c>
      <c r="C3110" s="212" t="s">
        <v>3640</v>
      </c>
      <c r="D3110" s="83"/>
      <c r="E3110" s="141" t="s">
        <v>21693</v>
      </c>
      <c r="F3110" s="83"/>
      <c r="G3110" s="83">
        <v>1000000.0</v>
      </c>
    </row>
    <row r="3111">
      <c r="A3111" s="83">
        <v>74.0</v>
      </c>
      <c r="B3111" s="83" t="s">
        <v>21694</v>
      </c>
      <c r="C3111" s="212" t="s">
        <v>3640</v>
      </c>
      <c r="D3111" s="83"/>
      <c r="E3111" s="141" t="s">
        <v>21697</v>
      </c>
      <c r="F3111" s="83"/>
      <c r="G3111" s="83">
        <v>1000000.0</v>
      </c>
    </row>
    <row r="3112" ht="30.0" customHeight="1">
      <c r="A3112" s="83">
        <v>75.0</v>
      </c>
      <c r="B3112" s="83" t="s">
        <v>21698</v>
      </c>
      <c r="C3112" s="212" t="s">
        <v>11517</v>
      </c>
      <c r="D3112" s="83"/>
      <c r="E3112" s="141" t="s">
        <v>21699</v>
      </c>
      <c r="F3112" s="83"/>
      <c r="G3112" s="83">
        <v>2000000.0</v>
      </c>
    </row>
    <row r="3113">
      <c r="A3113" s="83">
        <v>76.0</v>
      </c>
      <c r="B3113" s="83" t="s">
        <v>21700</v>
      </c>
      <c r="C3113" s="212" t="s">
        <v>3134</v>
      </c>
      <c r="D3113" s="83"/>
      <c r="E3113" s="141" t="s">
        <v>21701</v>
      </c>
      <c r="F3113" s="83"/>
      <c r="G3113" s="83">
        <v>1000000.0</v>
      </c>
    </row>
    <row r="3114">
      <c r="A3114" s="83">
        <v>77.0</v>
      </c>
      <c r="B3114" s="83" t="s">
        <v>21702</v>
      </c>
      <c r="C3114" s="212" t="s">
        <v>3137</v>
      </c>
      <c r="D3114" s="83"/>
      <c r="E3114" s="141" t="s">
        <v>21703</v>
      </c>
      <c r="F3114" s="83"/>
      <c r="G3114" s="83">
        <v>2000000.0</v>
      </c>
    </row>
    <row r="3115">
      <c r="A3115" s="83">
        <v>78.0</v>
      </c>
      <c r="B3115" s="83" t="s">
        <v>21704</v>
      </c>
      <c r="C3115" s="212" t="s">
        <v>3142</v>
      </c>
      <c r="D3115" s="83"/>
      <c r="E3115" s="141" t="s">
        <v>21705</v>
      </c>
      <c r="F3115" s="83"/>
      <c r="G3115" s="83">
        <v>1500000.0</v>
      </c>
    </row>
    <row r="3116">
      <c r="A3116" s="83">
        <v>79.0</v>
      </c>
      <c r="B3116" s="83" t="s">
        <v>21706</v>
      </c>
      <c r="C3116" s="212" t="s">
        <v>3142</v>
      </c>
      <c r="D3116" s="83"/>
      <c r="E3116" s="141" t="s">
        <v>21707</v>
      </c>
      <c r="F3116" s="83"/>
      <c r="G3116" s="83">
        <v>2000000.0</v>
      </c>
    </row>
    <row r="3117" ht="30.0" customHeight="1">
      <c r="A3117" s="83">
        <v>80.0</v>
      </c>
      <c r="B3117" s="83" t="s">
        <v>21710</v>
      </c>
      <c r="C3117" s="212" t="s">
        <v>3147</v>
      </c>
      <c r="D3117" s="83"/>
      <c r="E3117" s="141" t="s">
        <v>21711</v>
      </c>
      <c r="F3117" s="83"/>
      <c r="G3117" s="83">
        <v>1000000.0</v>
      </c>
    </row>
    <row r="3118">
      <c r="A3118" s="83">
        <v>81.0</v>
      </c>
      <c r="B3118" s="83" t="s">
        <v>21712</v>
      </c>
      <c r="C3118" s="212" t="s">
        <v>3147</v>
      </c>
      <c r="D3118" s="83"/>
      <c r="E3118" s="141" t="s">
        <v>21713</v>
      </c>
      <c r="F3118" s="83"/>
      <c r="G3118" s="83">
        <v>1000000.0</v>
      </c>
    </row>
    <row r="3119">
      <c r="A3119" s="83">
        <v>82.0</v>
      </c>
      <c r="B3119" s="83" t="s">
        <v>21714</v>
      </c>
      <c r="C3119" s="212" t="s">
        <v>3147</v>
      </c>
      <c r="D3119" s="83"/>
      <c r="E3119" s="141" t="s">
        <v>21715</v>
      </c>
      <c r="F3119" s="83"/>
      <c r="G3119" s="83">
        <v>1000000.0</v>
      </c>
    </row>
    <row r="3120" ht="15.75" customHeight="1">
      <c r="A3120" s="154">
        <v>83.0</v>
      </c>
      <c r="B3120" s="154" t="s">
        <v>21716</v>
      </c>
      <c r="C3120" s="247" t="s">
        <v>3151</v>
      </c>
      <c r="D3120" s="154"/>
      <c r="E3120" s="155" t="s">
        <v>21717</v>
      </c>
      <c r="F3120" s="154"/>
      <c r="G3120" s="154">
        <v>1000000.0</v>
      </c>
    </row>
    <row r="3121" ht="30.75" customHeight="1">
      <c r="A3121" s="83">
        <v>84.0</v>
      </c>
      <c r="B3121" s="83" t="s">
        <v>21718</v>
      </c>
      <c r="C3121" s="212" t="s">
        <v>3187</v>
      </c>
      <c r="D3121" s="83"/>
      <c r="E3121" s="141" t="s">
        <v>21719</v>
      </c>
      <c r="F3121" s="83"/>
      <c r="G3121" s="83">
        <v>1000000.0</v>
      </c>
    </row>
    <row r="3122">
      <c r="A3122" s="83">
        <v>85.0</v>
      </c>
      <c r="B3122" s="83" t="s">
        <v>21720</v>
      </c>
      <c r="C3122" s="212" t="s">
        <v>3213</v>
      </c>
      <c r="D3122" s="83"/>
      <c r="E3122" s="141" t="s">
        <v>21721</v>
      </c>
      <c r="F3122" s="83"/>
      <c r="G3122" s="83">
        <v>1500000.0</v>
      </c>
    </row>
    <row r="3123">
      <c r="A3123" s="83">
        <v>86.0</v>
      </c>
      <c r="B3123" s="83" t="s">
        <v>21724</v>
      </c>
      <c r="C3123" s="212" t="s">
        <v>3245</v>
      </c>
      <c r="D3123" s="83"/>
      <c r="E3123" s="141" t="s">
        <v>21725</v>
      </c>
      <c r="F3123" s="83"/>
      <c r="G3123" s="83">
        <v>500000.0</v>
      </c>
    </row>
    <row r="3124">
      <c r="A3124" s="83">
        <v>87.0</v>
      </c>
      <c r="B3124" s="83" t="s">
        <v>21726</v>
      </c>
      <c r="C3124" s="212">
        <v>68.0</v>
      </c>
      <c r="D3124" s="83"/>
      <c r="E3124" s="141" t="s">
        <v>21727</v>
      </c>
      <c r="F3124" s="83"/>
      <c r="G3124" s="83">
        <v>1.0E7</v>
      </c>
    </row>
    <row r="3125">
      <c r="A3125" s="83">
        <v>88.0</v>
      </c>
      <c r="B3125" s="83" t="s">
        <v>21728</v>
      </c>
      <c r="C3125" s="212" t="s">
        <v>3738</v>
      </c>
      <c r="D3125" s="83"/>
      <c r="E3125" s="141" t="s">
        <v>21729</v>
      </c>
      <c r="F3125" s="83"/>
      <c r="G3125" s="83">
        <v>1000000.0</v>
      </c>
    </row>
    <row r="3126" ht="30.0" customHeight="1">
      <c r="A3126" s="83">
        <v>89.0</v>
      </c>
      <c r="B3126" s="83" t="s">
        <v>21730</v>
      </c>
      <c r="C3126" s="212" t="s">
        <v>3816</v>
      </c>
      <c r="D3126" s="83"/>
      <c r="E3126" s="141" t="s">
        <v>21731</v>
      </c>
      <c r="F3126" s="83"/>
      <c r="G3126" s="83">
        <v>2000000.0</v>
      </c>
    </row>
    <row r="3127">
      <c r="A3127" s="83">
        <v>90.0</v>
      </c>
      <c r="B3127" s="83" t="s">
        <v>21732</v>
      </c>
      <c r="C3127" s="212">
        <v>65.0</v>
      </c>
      <c r="D3127" s="83"/>
      <c r="E3127" s="141" t="s">
        <v>21733</v>
      </c>
      <c r="F3127" s="83"/>
      <c r="G3127" s="83">
        <v>500000.0</v>
      </c>
    </row>
    <row r="3128" ht="30.0" customHeight="1">
      <c r="A3128" s="83">
        <v>91.0</v>
      </c>
      <c r="B3128" s="83" t="s">
        <v>21734</v>
      </c>
      <c r="C3128" s="212">
        <v>50.0</v>
      </c>
      <c r="D3128" s="83"/>
      <c r="E3128" s="141" t="s">
        <v>21735</v>
      </c>
      <c r="F3128" s="83"/>
      <c r="G3128" s="83">
        <v>3000000.0</v>
      </c>
    </row>
    <row r="3129">
      <c r="A3129" s="83">
        <v>92.0</v>
      </c>
      <c r="B3129" s="83" t="s">
        <v>21738</v>
      </c>
      <c r="C3129" s="212"/>
      <c r="D3129" s="83"/>
      <c r="E3129" s="141" t="s">
        <v>21739</v>
      </c>
      <c r="F3129" s="83"/>
      <c r="G3129" s="83">
        <v>1000000.0</v>
      </c>
    </row>
    <row r="3130">
      <c r="A3130" s="83">
        <v>93.0</v>
      </c>
      <c r="B3130" s="83" t="s">
        <v>21740</v>
      </c>
      <c r="C3130" s="212"/>
      <c r="D3130" s="83"/>
      <c r="E3130" s="141" t="s">
        <v>21741</v>
      </c>
      <c r="F3130" s="83"/>
      <c r="G3130" s="83">
        <v>500000.0</v>
      </c>
    </row>
    <row r="3131" ht="30.0" customHeight="1">
      <c r="A3131" s="83">
        <v>94.0</v>
      </c>
      <c r="B3131" s="83" t="s">
        <v>21742</v>
      </c>
      <c r="C3131" s="212">
        <v>18.0</v>
      </c>
      <c r="D3131" s="83"/>
      <c r="E3131" s="141" t="s">
        <v>21743</v>
      </c>
      <c r="F3131" s="83"/>
      <c r="G3131" s="83">
        <v>1500000.0</v>
      </c>
    </row>
    <row r="3132">
      <c r="A3132" s="83">
        <v>95.0</v>
      </c>
      <c r="B3132" s="83" t="s">
        <v>21744</v>
      </c>
      <c r="C3132" s="212">
        <v>14.0</v>
      </c>
      <c r="D3132" s="83"/>
      <c r="E3132" s="141" t="s">
        <v>21745</v>
      </c>
      <c r="F3132" s="83"/>
      <c r="G3132" s="83">
        <v>1500000.0</v>
      </c>
    </row>
    <row r="3133" ht="30.0" customHeight="1">
      <c r="A3133" s="83">
        <v>96.0</v>
      </c>
      <c r="B3133" s="83" t="s">
        <v>21746</v>
      </c>
      <c r="C3133" s="212"/>
      <c r="D3133" s="83"/>
      <c r="E3133" s="141" t="s">
        <v>21747</v>
      </c>
      <c r="F3133" s="83"/>
      <c r="G3133" s="83">
        <v>1.5E7</v>
      </c>
    </row>
    <row r="3134">
      <c r="A3134" s="83">
        <v>97.0</v>
      </c>
      <c r="B3134" s="83" t="s">
        <v>21750</v>
      </c>
      <c r="C3134" s="212" t="s">
        <v>3277</v>
      </c>
      <c r="D3134" s="83"/>
      <c r="E3134" s="141" t="s">
        <v>21751</v>
      </c>
      <c r="F3134" s="83"/>
      <c r="G3134" s="83">
        <v>5000000.0</v>
      </c>
    </row>
    <row r="3135">
      <c r="A3135" s="83"/>
      <c r="B3135" s="83"/>
      <c r="C3135" s="212"/>
      <c r="D3135" s="83"/>
      <c r="E3135" s="141"/>
      <c r="F3135" s="83"/>
      <c r="G3135" s="83"/>
    </row>
    <row r="3136">
      <c r="A3136" s="83"/>
      <c r="B3136" s="83"/>
      <c r="C3136" s="212"/>
      <c r="D3136" s="83"/>
      <c r="E3136" s="141" t="s">
        <v>21752</v>
      </c>
      <c r="F3136" s="83">
        <v>0.0</v>
      </c>
      <c r="G3136" s="83">
        <v>1.335E8</v>
      </c>
    </row>
    <row r="3137">
      <c r="A3137" s="83"/>
      <c r="B3137" s="83"/>
      <c r="C3137" s="212"/>
      <c r="D3137" s="83"/>
      <c r="E3137" s="141"/>
      <c r="F3137" s="83"/>
      <c r="G3137" s="83"/>
    </row>
    <row r="3138">
      <c r="A3138" s="83"/>
      <c r="B3138" s="83"/>
      <c r="C3138" s="212"/>
      <c r="D3138" s="83"/>
      <c r="E3138" s="141"/>
      <c r="F3138" s="83"/>
      <c r="G3138" s="83"/>
    </row>
    <row r="3139">
      <c r="A3139" s="83"/>
      <c r="B3139" s="83"/>
      <c r="C3139" s="212"/>
      <c r="D3139" s="83"/>
      <c r="E3139" s="141" t="s">
        <v>21753</v>
      </c>
      <c r="F3139" s="83"/>
      <c r="G3139" s="83"/>
    </row>
    <row r="3140">
      <c r="A3140" s="83"/>
      <c r="B3140" s="83"/>
      <c r="C3140" s="212"/>
      <c r="D3140" s="83"/>
      <c r="E3140" s="141" t="s">
        <v>14765</v>
      </c>
      <c r="F3140" s="83"/>
      <c r="G3140" s="83"/>
    </row>
    <row r="3141">
      <c r="A3141" s="83" t="s">
        <v>21756</v>
      </c>
      <c r="B3141" s="83"/>
      <c r="C3141" s="212"/>
      <c r="D3141" s="83"/>
      <c r="E3141" s="141"/>
      <c r="F3141" s="83"/>
      <c r="G3141" s="83"/>
    </row>
    <row r="3142">
      <c r="A3142" s="83"/>
      <c r="B3142" s="83"/>
      <c r="C3142" s="212"/>
      <c r="D3142" s="83"/>
      <c r="E3142" s="141"/>
      <c r="F3142" s="83"/>
      <c r="G3142" s="83"/>
    </row>
    <row r="3143">
      <c r="A3143" s="83" t="s">
        <v>1190</v>
      </c>
      <c r="B3143" s="83" t="s">
        <v>663</v>
      </c>
      <c r="C3143" s="212" t="s">
        <v>1319</v>
      </c>
      <c r="D3143" s="83"/>
      <c r="E3143" s="141" t="s">
        <v>1198</v>
      </c>
      <c r="F3143" s="83" t="s">
        <v>1321</v>
      </c>
      <c r="G3143" s="83" t="s">
        <v>1323</v>
      </c>
    </row>
    <row r="3144">
      <c r="A3144" s="83"/>
      <c r="B3144" s="83"/>
      <c r="C3144" s="212"/>
      <c r="D3144" s="83"/>
      <c r="E3144" s="141"/>
      <c r="F3144" s="83"/>
      <c r="G3144" s="83"/>
    </row>
    <row r="3145">
      <c r="A3145" s="83">
        <v>1.0</v>
      </c>
      <c r="B3145" s="83" t="s">
        <v>21757</v>
      </c>
      <c r="C3145" s="212" t="s">
        <v>5279</v>
      </c>
      <c r="D3145" s="83"/>
      <c r="E3145" s="141" t="s">
        <v>21758</v>
      </c>
      <c r="F3145" s="83"/>
      <c r="G3145" s="83">
        <v>2000000.0</v>
      </c>
    </row>
    <row r="3146">
      <c r="A3146" s="83">
        <v>2.0</v>
      </c>
      <c r="B3146" s="83" t="s">
        <v>21761</v>
      </c>
      <c r="C3146" s="212" t="s">
        <v>7267</v>
      </c>
      <c r="D3146" s="83"/>
      <c r="E3146" s="141" t="s">
        <v>21762</v>
      </c>
      <c r="F3146" s="83"/>
      <c r="G3146" s="83">
        <v>1000000.0</v>
      </c>
    </row>
    <row r="3147" ht="30.0" customHeight="1">
      <c r="A3147" s="83">
        <v>3.0</v>
      </c>
      <c r="B3147" s="83" t="s">
        <v>21763</v>
      </c>
      <c r="C3147" s="212" t="s">
        <v>2708</v>
      </c>
      <c r="D3147" s="83"/>
      <c r="E3147" s="141" t="s">
        <v>21764</v>
      </c>
      <c r="F3147" s="83"/>
      <c r="G3147" s="83">
        <v>1000000.0</v>
      </c>
    </row>
    <row r="3148">
      <c r="A3148" s="83">
        <v>4.0</v>
      </c>
      <c r="B3148" s="83" t="s">
        <v>21765</v>
      </c>
      <c r="C3148" s="212" t="s">
        <v>2708</v>
      </c>
      <c r="D3148" s="83"/>
      <c r="E3148" s="141" t="s">
        <v>21766</v>
      </c>
      <c r="F3148" s="83"/>
      <c r="G3148" s="83">
        <v>2000000.0</v>
      </c>
    </row>
    <row r="3149">
      <c r="A3149" s="83">
        <v>5.0</v>
      </c>
      <c r="B3149" s="83" t="s">
        <v>21767</v>
      </c>
      <c r="C3149" s="212" t="s">
        <v>3440</v>
      </c>
      <c r="D3149" s="83"/>
      <c r="E3149" s="141" t="s">
        <v>21768</v>
      </c>
      <c r="F3149" s="83"/>
      <c r="G3149" s="83">
        <v>2000000.0</v>
      </c>
    </row>
    <row r="3150">
      <c r="A3150" s="83">
        <v>6.0</v>
      </c>
      <c r="B3150" s="83" t="s">
        <v>21769</v>
      </c>
      <c r="C3150" s="212" t="s">
        <v>3440</v>
      </c>
      <c r="D3150" s="83"/>
      <c r="E3150" s="141" t="s">
        <v>21770</v>
      </c>
      <c r="F3150" s="83"/>
      <c r="G3150" s="83">
        <v>1000000.0</v>
      </c>
    </row>
    <row r="3151" ht="30.0" customHeight="1">
      <c r="A3151" s="83">
        <v>7.0</v>
      </c>
      <c r="B3151" s="83" t="s">
        <v>21773</v>
      </c>
      <c r="C3151" s="212" t="s">
        <v>2723</v>
      </c>
      <c r="D3151" s="83"/>
      <c r="E3151" s="141" t="s">
        <v>21774</v>
      </c>
      <c r="F3151" s="83"/>
      <c r="G3151" s="83">
        <v>1000000.0</v>
      </c>
    </row>
    <row r="3152">
      <c r="A3152" s="83">
        <v>8.0</v>
      </c>
      <c r="B3152" s="83" t="s">
        <v>21775</v>
      </c>
      <c r="C3152" s="212" t="s">
        <v>8035</v>
      </c>
      <c r="D3152" s="83"/>
      <c r="E3152" s="141" t="s">
        <v>21776</v>
      </c>
      <c r="F3152" s="83"/>
      <c r="G3152" s="83">
        <v>2000000.0</v>
      </c>
    </row>
    <row r="3153" ht="30.0" customHeight="1">
      <c r="A3153" s="83">
        <v>9.0</v>
      </c>
      <c r="B3153" s="83" t="s">
        <v>21777</v>
      </c>
      <c r="C3153" s="212" t="s">
        <v>2731</v>
      </c>
      <c r="D3153" s="83"/>
      <c r="E3153" s="141" t="s">
        <v>21778</v>
      </c>
      <c r="F3153" s="83"/>
      <c r="G3153" s="83">
        <v>2000000.0</v>
      </c>
    </row>
    <row r="3154">
      <c r="A3154" s="83">
        <v>10.0</v>
      </c>
      <c r="B3154" s="83" t="s">
        <v>21779</v>
      </c>
      <c r="C3154" s="212" t="s">
        <v>2740</v>
      </c>
      <c r="D3154" s="83"/>
      <c r="E3154" s="141" t="s">
        <v>21780</v>
      </c>
      <c r="F3154" s="83"/>
      <c r="G3154" s="83">
        <v>1000000.0</v>
      </c>
    </row>
    <row r="3155" ht="30.0" customHeight="1">
      <c r="A3155" s="83">
        <v>11.0</v>
      </c>
      <c r="B3155" s="83" t="s">
        <v>21781</v>
      </c>
      <c r="C3155" s="212" t="s">
        <v>3457</v>
      </c>
      <c r="D3155" s="83"/>
      <c r="E3155" s="141" t="s">
        <v>21783</v>
      </c>
      <c r="F3155" s="83"/>
      <c r="G3155" s="83">
        <v>2000000.0</v>
      </c>
    </row>
    <row r="3156" ht="30.0" customHeight="1">
      <c r="A3156" s="83">
        <v>12.0</v>
      </c>
      <c r="B3156" s="83" t="s">
        <v>21785</v>
      </c>
      <c r="C3156" s="212" t="s">
        <v>3457</v>
      </c>
      <c r="D3156" s="83"/>
      <c r="E3156" s="141" t="s">
        <v>21786</v>
      </c>
      <c r="F3156" s="83"/>
      <c r="G3156" s="83">
        <v>2000000.0</v>
      </c>
    </row>
    <row r="3157" ht="30.0" customHeight="1">
      <c r="A3157" s="83">
        <v>13.0</v>
      </c>
      <c r="B3157" s="83" t="s">
        <v>21787</v>
      </c>
      <c r="C3157" s="212" t="s">
        <v>13020</v>
      </c>
      <c r="D3157" s="83"/>
      <c r="E3157" s="141" t="s">
        <v>21788</v>
      </c>
      <c r="F3157" s="83"/>
      <c r="G3157" s="83">
        <v>1000000.0</v>
      </c>
    </row>
    <row r="3158" ht="30.0" customHeight="1">
      <c r="A3158" s="83">
        <v>14.0</v>
      </c>
      <c r="B3158" s="83" t="s">
        <v>21789</v>
      </c>
      <c r="C3158" s="212" t="s">
        <v>13020</v>
      </c>
      <c r="D3158" s="83"/>
      <c r="E3158" s="141" t="s">
        <v>21790</v>
      </c>
      <c r="F3158" s="83"/>
      <c r="G3158" s="83">
        <v>1500000.0</v>
      </c>
    </row>
    <row r="3159" ht="30.0" customHeight="1">
      <c r="A3159" s="83">
        <v>15.0</v>
      </c>
      <c r="B3159" s="83" t="s">
        <v>21791</v>
      </c>
      <c r="C3159" s="212" t="s">
        <v>13020</v>
      </c>
      <c r="D3159" s="83"/>
      <c r="E3159" s="141" t="s">
        <v>21792</v>
      </c>
      <c r="F3159" s="83"/>
      <c r="G3159" s="83">
        <v>1000000.0</v>
      </c>
    </row>
    <row r="3160" ht="30.0" customHeight="1">
      <c r="A3160" s="83">
        <v>16.0</v>
      </c>
      <c r="B3160" s="83" t="s">
        <v>21793</v>
      </c>
      <c r="C3160" s="212" t="s">
        <v>13020</v>
      </c>
      <c r="D3160" s="83"/>
      <c r="E3160" s="141" t="s">
        <v>21794</v>
      </c>
      <c r="F3160" s="83"/>
      <c r="G3160" s="83">
        <v>1000000.0</v>
      </c>
    </row>
    <row r="3161">
      <c r="A3161" s="83">
        <v>17.0</v>
      </c>
      <c r="B3161" s="83" t="s">
        <v>21795</v>
      </c>
      <c r="C3161" s="212" t="s">
        <v>13031</v>
      </c>
      <c r="D3161" s="83"/>
      <c r="E3161" s="141" t="s">
        <v>21796</v>
      </c>
      <c r="F3161" s="83"/>
      <c r="G3161" s="83">
        <v>1500000.0</v>
      </c>
    </row>
    <row r="3162">
      <c r="A3162" s="83">
        <v>18.0</v>
      </c>
      <c r="B3162" s="83" t="s">
        <v>21797</v>
      </c>
      <c r="C3162" s="212" t="s">
        <v>2745</v>
      </c>
      <c r="D3162" s="83"/>
      <c r="E3162" s="141" t="s">
        <v>21799</v>
      </c>
      <c r="F3162" s="83"/>
      <c r="G3162" s="83">
        <v>1000000.0</v>
      </c>
    </row>
    <row r="3163" ht="30.0" customHeight="1">
      <c r="A3163" s="83">
        <v>19.0</v>
      </c>
      <c r="B3163" s="83" t="s">
        <v>21801</v>
      </c>
      <c r="C3163" s="212" t="s">
        <v>2745</v>
      </c>
      <c r="D3163" s="83"/>
      <c r="E3163" s="141" t="s">
        <v>21802</v>
      </c>
      <c r="F3163" s="83"/>
      <c r="G3163" s="83">
        <v>2000000.0</v>
      </c>
    </row>
    <row r="3164">
      <c r="A3164" s="83">
        <v>20.0</v>
      </c>
      <c r="B3164" s="83" t="s">
        <v>21803</v>
      </c>
      <c r="C3164" s="212" t="s">
        <v>2830</v>
      </c>
      <c r="D3164" s="83"/>
      <c r="E3164" s="141" t="s">
        <v>21804</v>
      </c>
      <c r="F3164" s="83"/>
      <c r="G3164" s="83">
        <v>2000000.0</v>
      </c>
    </row>
    <row r="3165">
      <c r="A3165" s="83">
        <v>21.0</v>
      </c>
      <c r="B3165" s="83" t="s">
        <v>21805</v>
      </c>
      <c r="C3165" s="212" t="s">
        <v>2830</v>
      </c>
      <c r="D3165" s="83"/>
      <c r="E3165" s="141" t="s">
        <v>21806</v>
      </c>
      <c r="F3165" s="83"/>
      <c r="G3165" s="83">
        <v>3000000.0</v>
      </c>
    </row>
    <row r="3166">
      <c r="A3166" s="83">
        <v>22.0</v>
      </c>
      <c r="B3166" s="83" t="s">
        <v>21807</v>
      </c>
      <c r="C3166" s="212" t="s">
        <v>2830</v>
      </c>
      <c r="D3166" s="83"/>
      <c r="E3166" s="141" t="s">
        <v>21808</v>
      </c>
      <c r="F3166" s="83"/>
      <c r="G3166" s="83">
        <v>1000000.0</v>
      </c>
    </row>
    <row r="3167">
      <c r="A3167" s="83">
        <v>23.0</v>
      </c>
      <c r="B3167" s="83" t="s">
        <v>21809</v>
      </c>
      <c r="C3167" s="212" t="s">
        <v>2830</v>
      </c>
      <c r="D3167" s="83"/>
      <c r="E3167" s="141" t="s">
        <v>21810</v>
      </c>
      <c r="F3167" s="83"/>
      <c r="G3167" s="83">
        <v>1000000.0</v>
      </c>
    </row>
    <row r="3168">
      <c r="A3168" s="83">
        <v>24.0</v>
      </c>
      <c r="B3168" s="83" t="s">
        <v>21813</v>
      </c>
      <c r="C3168" s="212" t="s">
        <v>2848</v>
      </c>
      <c r="D3168" s="83"/>
      <c r="E3168" s="141" t="s">
        <v>21814</v>
      </c>
      <c r="F3168" s="83"/>
      <c r="G3168" s="83">
        <v>1.0E7</v>
      </c>
    </row>
    <row r="3169" ht="30.0" customHeight="1">
      <c r="A3169" s="83">
        <v>25.0</v>
      </c>
      <c r="B3169" s="83" t="s">
        <v>21815</v>
      </c>
      <c r="C3169" s="212" t="s">
        <v>3524</v>
      </c>
      <c r="D3169" s="83"/>
      <c r="E3169" s="141" t="s">
        <v>21816</v>
      </c>
      <c r="F3169" s="83"/>
      <c r="G3169" s="83">
        <v>1000000.0</v>
      </c>
    </row>
    <row r="3170" ht="30.0" customHeight="1">
      <c r="A3170" s="83">
        <v>26.0</v>
      </c>
      <c r="B3170" s="83" t="s">
        <v>21817</v>
      </c>
      <c r="C3170" s="212" t="s">
        <v>3524</v>
      </c>
      <c r="D3170" s="83"/>
      <c r="E3170" s="141" t="s">
        <v>21818</v>
      </c>
      <c r="F3170" s="83"/>
      <c r="G3170" s="83">
        <v>1000000.0</v>
      </c>
    </row>
    <row r="3171" ht="30.0" customHeight="1">
      <c r="A3171" s="83">
        <v>27.0</v>
      </c>
      <c r="B3171" s="83" t="s">
        <v>21819</v>
      </c>
      <c r="C3171" s="212" t="s">
        <v>3524</v>
      </c>
      <c r="D3171" s="83"/>
      <c r="E3171" s="141" t="s">
        <v>21820</v>
      </c>
      <c r="F3171" s="83"/>
      <c r="G3171" s="83">
        <v>1000000.0</v>
      </c>
    </row>
    <row r="3172" ht="15.75" customHeight="1">
      <c r="A3172" s="154">
        <v>28.0</v>
      </c>
      <c r="B3172" s="154" t="s">
        <v>21822</v>
      </c>
      <c r="C3172" s="247" t="s">
        <v>8796</v>
      </c>
      <c r="D3172" s="154"/>
      <c r="E3172" s="155" t="s">
        <v>21824</v>
      </c>
      <c r="F3172" s="154"/>
      <c r="G3172" s="154">
        <v>1000000.0</v>
      </c>
    </row>
    <row r="3173" ht="15.75" customHeight="1">
      <c r="A3173" s="83">
        <v>29.0</v>
      </c>
      <c r="B3173" s="83" t="s">
        <v>21825</v>
      </c>
      <c r="C3173" s="212" t="s">
        <v>2857</v>
      </c>
      <c r="D3173" s="83"/>
      <c r="E3173" s="141" t="s">
        <v>21826</v>
      </c>
      <c r="F3173" s="83"/>
      <c r="G3173" s="83">
        <v>1000000.0</v>
      </c>
    </row>
    <row r="3174" ht="30.0" customHeight="1">
      <c r="A3174" s="83">
        <v>30.0</v>
      </c>
      <c r="B3174" s="83" t="s">
        <v>21827</v>
      </c>
      <c r="C3174" s="212" t="s">
        <v>2864</v>
      </c>
      <c r="D3174" s="83"/>
      <c r="E3174" s="141" t="s">
        <v>21828</v>
      </c>
      <c r="F3174" s="83"/>
      <c r="G3174" s="83">
        <v>5000000.0</v>
      </c>
    </row>
    <row r="3175">
      <c r="A3175" s="83">
        <v>31.0</v>
      </c>
      <c r="B3175" s="83" t="s">
        <v>21829</v>
      </c>
      <c r="C3175" s="212" t="s">
        <v>2864</v>
      </c>
      <c r="D3175" s="83"/>
      <c r="E3175" s="141" t="s">
        <v>21830</v>
      </c>
      <c r="F3175" s="83"/>
      <c r="G3175" s="83">
        <v>2500000.0</v>
      </c>
    </row>
    <row r="3176">
      <c r="A3176" s="83">
        <v>32.0</v>
      </c>
      <c r="B3176" s="83" t="s">
        <v>21831</v>
      </c>
      <c r="C3176" s="212" t="s">
        <v>2864</v>
      </c>
      <c r="D3176" s="83"/>
      <c r="E3176" s="141" t="s">
        <v>21832</v>
      </c>
      <c r="F3176" s="83"/>
      <c r="G3176" s="83">
        <v>1000000.0</v>
      </c>
    </row>
    <row r="3177">
      <c r="A3177" s="83">
        <v>33.0</v>
      </c>
      <c r="B3177" s="83" t="s">
        <v>21833</v>
      </c>
      <c r="C3177" s="212" t="s">
        <v>9021</v>
      </c>
      <c r="D3177" s="83"/>
      <c r="E3177" s="141" t="s">
        <v>21834</v>
      </c>
      <c r="F3177" s="83"/>
      <c r="G3177" s="83">
        <v>2000000.0</v>
      </c>
    </row>
    <row r="3178">
      <c r="A3178" s="83">
        <v>34.0</v>
      </c>
      <c r="B3178" s="83" t="s">
        <v>21837</v>
      </c>
      <c r="C3178" s="212" t="s">
        <v>3554</v>
      </c>
      <c r="D3178" s="83"/>
      <c r="E3178" s="141" t="s">
        <v>21838</v>
      </c>
      <c r="F3178" s="83"/>
      <c r="G3178" s="83">
        <v>5000000.0</v>
      </c>
    </row>
    <row r="3179">
      <c r="A3179" s="83">
        <v>35.0</v>
      </c>
      <c r="B3179" s="83" t="s">
        <v>21839</v>
      </c>
      <c r="C3179" s="212" t="s">
        <v>2930</v>
      </c>
      <c r="D3179" s="83"/>
      <c r="E3179" s="141" t="s">
        <v>21840</v>
      </c>
      <c r="F3179" s="83"/>
      <c r="G3179" s="83">
        <v>1000000.0</v>
      </c>
    </row>
    <row r="3180">
      <c r="A3180" s="83">
        <v>36.0</v>
      </c>
      <c r="B3180" s="83" t="s">
        <v>21841</v>
      </c>
      <c r="C3180" s="212" t="s">
        <v>2933</v>
      </c>
      <c r="D3180" s="83"/>
      <c r="E3180" s="141" t="s">
        <v>21842</v>
      </c>
      <c r="F3180" s="83"/>
      <c r="G3180" s="83">
        <v>5000000.0</v>
      </c>
    </row>
    <row r="3181" ht="30.0" customHeight="1">
      <c r="A3181" s="83">
        <v>37.0</v>
      </c>
      <c r="B3181" s="83" t="s">
        <v>21843</v>
      </c>
      <c r="C3181" s="212" t="s">
        <v>14006</v>
      </c>
      <c r="D3181" s="83"/>
      <c r="E3181" s="141" t="s">
        <v>21844</v>
      </c>
      <c r="F3181" s="83"/>
      <c r="G3181" s="83">
        <v>2000000.0</v>
      </c>
    </row>
    <row r="3182">
      <c r="A3182" s="83">
        <v>38.0</v>
      </c>
      <c r="B3182" s="83" t="s">
        <v>21845</v>
      </c>
      <c r="C3182" s="212" t="s">
        <v>2945</v>
      </c>
      <c r="D3182" s="83"/>
      <c r="E3182" s="141" t="s">
        <v>21846</v>
      </c>
      <c r="F3182" s="83"/>
      <c r="G3182" s="83">
        <v>1.0E7</v>
      </c>
    </row>
    <row r="3183">
      <c r="A3183" s="83">
        <v>39.0</v>
      </c>
      <c r="B3183" s="83" t="s">
        <v>21847</v>
      </c>
      <c r="C3183" s="212" t="s">
        <v>2955</v>
      </c>
      <c r="D3183" s="83"/>
      <c r="E3183" s="141" t="s">
        <v>21848</v>
      </c>
      <c r="F3183" s="83"/>
      <c r="G3183" s="83">
        <v>2000000.0</v>
      </c>
    </row>
    <row r="3184">
      <c r="A3184" s="83">
        <v>40.0</v>
      </c>
      <c r="B3184" s="83" t="s">
        <v>21851</v>
      </c>
      <c r="C3184" s="212" t="s">
        <v>2985</v>
      </c>
      <c r="D3184" s="83"/>
      <c r="E3184" s="141" t="s">
        <v>21852</v>
      </c>
      <c r="F3184" s="83"/>
      <c r="G3184" s="83">
        <v>2000000.0</v>
      </c>
    </row>
    <row r="3185">
      <c r="A3185" s="83">
        <v>41.0</v>
      </c>
      <c r="B3185" s="83" t="s">
        <v>21853</v>
      </c>
      <c r="C3185" s="212" t="s">
        <v>14177</v>
      </c>
      <c r="D3185" s="83"/>
      <c r="E3185" s="141" t="s">
        <v>21854</v>
      </c>
      <c r="F3185" s="83"/>
      <c r="G3185" s="83">
        <v>1.0E7</v>
      </c>
    </row>
    <row r="3186">
      <c r="A3186" s="83">
        <v>42.0</v>
      </c>
      <c r="B3186" s="83" t="s">
        <v>21855</v>
      </c>
      <c r="C3186" s="212" t="s">
        <v>17144</v>
      </c>
      <c r="D3186" s="83"/>
      <c r="E3186" s="141" t="s">
        <v>21856</v>
      </c>
      <c r="F3186" s="83"/>
      <c r="G3186" s="83">
        <v>2000000.0</v>
      </c>
    </row>
    <row r="3187">
      <c r="A3187" s="83">
        <v>43.0</v>
      </c>
      <c r="B3187" s="83" t="s">
        <v>21857</v>
      </c>
      <c r="C3187" s="212" t="s">
        <v>2991</v>
      </c>
      <c r="D3187" s="83"/>
      <c r="E3187" s="141" t="s">
        <v>21858</v>
      </c>
      <c r="F3187" s="83"/>
      <c r="G3187" s="83">
        <v>1000000.0</v>
      </c>
    </row>
    <row r="3188">
      <c r="A3188" s="83">
        <v>44.0</v>
      </c>
      <c r="B3188" s="83" t="s">
        <v>21859</v>
      </c>
      <c r="C3188" s="212" t="s">
        <v>14411</v>
      </c>
      <c r="D3188" s="83"/>
      <c r="E3188" s="141" t="s">
        <v>21860</v>
      </c>
      <c r="F3188" s="83"/>
      <c r="G3188" s="83">
        <v>2000000.0</v>
      </c>
    </row>
    <row r="3189">
      <c r="A3189" s="83">
        <v>45.0</v>
      </c>
      <c r="B3189" s="83" t="s">
        <v>21861</v>
      </c>
      <c r="C3189" s="212" t="s">
        <v>14411</v>
      </c>
      <c r="D3189" s="83"/>
      <c r="E3189" s="141" t="s">
        <v>21863</v>
      </c>
      <c r="F3189" s="83"/>
      <c r="G3189" s="83">
        <v>2000000.0</v>
      </c>
    </row>
    <row r="3190">
      <c r="A3190" s="83">
        <v>46.0</v>
      </c>
      <c r="B3190" s="83" t="s">
        <v>21865</v>
      </c>
      <c r="C3190" s="212" t="s">
        <v>14411</v>
      </c>
      <c r="D3190" s="83"/>
      <c r="E3190" s="141" t="s">
        <v>21866</v>
      </c>
      <c r="F3190" s="83"/>
      <c r="G3190" s="83">
        <v>2000000.0</v>
      </c>
    </row>
    <row r="3191">
      <c r="A3191" s="83">
        <v>47.0</v>
      </c>
      <c r="B3191" s="83" t="s">
        <v>21867</v>
      </c>
      <c r="C3191" s="212" t="s">
        <v>14411</v>
      </c>
      <c r="D3191" s="83"/>
      <c r="E3191" s="141" t="s">
        <v>21868</v>
      </c>
      <c r="F3191" s="83"/>
      <c r="G3191" s="83">
        <v>2000000.0</v>
      </c>
    </row>
    <row r="3192">
      <c r="A3192" s="83">
        <v>48.0</v>
      </c>
      <c r="B3192" s="83" t="s">
        <v>21869</v>
      </c>
      <c r="C3192" s="212" t="s">
        <v>14411</v>
      </c>
      <c r="D3192" s="83"/>
      <c r="E3192" s="141" t="s">
        <v>21870</v>
      </c>
      <c r="F3192" s="83"/>
      <c r="G3192" s="83">
        <v>2000000.0</v>
      </c>
    </row>
    <row r="3193" ht="30.0" customHeight="1">
      <c r="A3193" s="83">
        <v>49.0</v>
      </c>
      <c r="B3193" s="83" t="s">
        <v>21871</v>
      </c>
      <c r="C3193" s="212" t="s">
        <v>3035</v>
      </c>
      <c r="D3193" s="83"/>
      <c r="E3193" s="141" t="s">
        <v>21872</v>
      </c>
      <c r="F3193" s="83"/>
      <c r="G3193" s="83">
        <v>1500000.0</v>
      </c>
    </row>
    <row r="3194">
      <c r="A3194" s="83">
        <v>50.0</v>
      </c>
      <c r="B3194" s="83" t="s">
        <v>21873</v>
      </c>
      <c r="C3194" s="212" t="s">
        <v>3101</v>
      </c>
      <c r="D3194" s="83"/>
      <c r="E3194" s="141" t="s">
        <v>21874</v>
      </c>
      <c r="F3194" s="83"/>
      <c r="G3194" s="83">
        <v>1000000.0</v>
      </c>
    </row>
    <row r="3195">
      <c r="A3195" s="83">
        <v>51.0</v>
      </c>
      <c r="B3195" s="83" t="s">
        <v>21875</v>
      </c>
      <c r="C3195" s="212" t="s">
        <v>3105</v>
      </c>
      <c r="D3195" s="83"/>
      <c r="E3195" s="141" t="s">
        <v>21876</v>
      </c>
      <c r="F3195" s="83"/>
      <c r="G3195" s="83">
        <v>2000000.0</v>
      </c>
    </row>
    <row r="3196">
      <c r="A3196" s="83">
        <v>52.0</v>
      </c>
      <c r="B3196" s="83" t="s">
        <v>21877</v>
      </c>
      <c r="C3196" s="212" t="s">
        <v>3108</v>
      </c>
      <c r="D3196" s="83"/>
      <c r="E3196" s="141" t="s">
        <v>21878</v>
      </c>
      <c r="F3196" s="83"/>
      <c r="G3196" s="83">
        <v>1000000.0</v>
      </c>
    </row>
    <row r="3197">
      <c r="A3197" s="83">
        <v>53.0</v>
      </c>
      <c r="B3197" s="83" t="s">
        <v>21879</v>
      </c>
      <c r="C3197" s="212" t="s">
        <v>3108</v>
      </c>
      <c r="D3197" s="83"/>
      <c r="E3197" s="141" t="s">
        <v>21880</v>
      </c>
      <c r="F3197" s="83"/>
      <c r="G3197" s="83">
        <v>1000000.0</v>
      </c>
    </row>
    <row r="3198">
      <c r="A3198" s="83">
        <v>54.0</v>
      </c>
      <c r="B3198" s="83" t="s">
        <v>21881</v>
      </c>
      <c r="C3198" s="212" t="s">
        <v>3108</v>
      </c>
      <c r="D3198" s="83"/>
      <c r="E3198" s="141" t="s">
        <v>21882</v>
      </c>
      <c r="F3198" s="83"/>
      <c r="G3198" s="83">
        <v>1000000.0</v>
      </c>
    </row>
    <row r="3199">
      <c r="A3199" s="83">
        <v>55.0</v>
      </c>
      <c r="B3199" s="83" t="s">
        <v>21884</v>
      </c>
      <c r="C3199" s="212" t="s">
        <v>3108</v>
      </c>
      <c r="D3199" s="83"/>
      <c r="E3199" s="141" t="s">
        <v>21885</v>
      </c>
      <c r="F3199" s="83"/>
      <c r="G3199" s="83">
        <v>1000000.0</v>
      </c>
    </row>
    <row r="3200">
      <c r="A3200" s="83">
        <v>56.0</v>
      </c>
      <c r="B3200" s="83" t="s">
        <v>21886</v>
      </c>
      <c r="C3200" s="212" t="s">
        <v>3617</v>
      </c>
      <c r="D3200" s="83"/>
      <c r="E3200" s="141" t="s">
        <v>21887</v>
      </c>
      <c r="F3200" s="83"/>
      <c r="G3200" s="83">
        <v>2000000.0</v>
      </c>
    </row>
    <row r="3201">
      <c r="A3201" s="83">
        <v>57.0</v>
      </c>
      <c r="B3201" s="83" t="s">
        <v>21888</v>
      </c>
      <c r="C3201" s="212" t="s">
        <v>3617</v>
      </c>
      <c r="D3201" s="83"/>
      <c r="E3201" s="141" t="s">
        <v>21889</v>
      </c>
      <c r="F3201" s="83"/>
      <c r="G3201" s="83">
        <v>2000000.0</v>
      </c>
    </row>
    <row r="3202">
      <c r="A3202" s="83">
        <v>58.0</v>
      </c>
      <c r="B3202" s="83" t="s">
        <v>21890</v>
      </c>
      <c r="C3202" s="212" t="s">
        <v>3617</v>
      </c>
      <c r="D3202" s="83"/>
      <c r="E3202" s="141" t="s">
        <v>21891</v>
      </c>
      <c r="F3202" s="83"/>
      <c r="G3202" s="83">
        <v>2000000.0</v>
      </c>
    </row>
    <row r="3203">
      <c r="A3203" s="83">
        <v>59.0</v>
      </c>
      <c r="B3203" s="83" t="s">
        <v>21892</v>
      </c>
      <c r="C3203" s="212" t="s">
        <v>3625</v>
      </c>
      <c r="D3203" s="83"/>
      <c r="E3203" s="141" t="s">
        <v>21893</v>
      </c>
      <c r="F3203" s="83"/>
      <c r="G3203" s="83">
        <v>1000000.0</v>
      </c>
    </row>
    <row r="3204">
      <c r="A3204" s="83">
        <v>60.0</v>
      </c>
      <c r="B3204" s="83" t="s">
        <v>21894</v>
      </c>
      <c r="C3204" s="212" t="s">
        <v>3123</v>
      </c>
      <c r="D3204" s="83"/>
      <c r="E3204" s="141" t="s">
        <v>21895</v>
      </c>
      <c r="F3204" s="83"/>
      <c r="G3204" s="83">
        <v>1500000.0</v>
      </c>
    </row>
    <row r="3205">
      <c r="A3205" s="83">
        <v>61.0</v>
      </c>
      <c r="B3205" s="83" t="s">
        <v>21896</v>
      </c>
      <c r="C3205" s="212" t="s">
        <v>3123</v>
      </c>
      <c r="D3205" s="83"/>
      <c r="E3205" s="141" t="s">
        <v>21897</v>
      </c>
      <c r="F3205" s="83"/>
      <c r="G3205" s="83">
        <v>1500000.0</v>
      </c>
    </row>
    <row r="3206" ht="30.0" customHeight="1">
      <c r="A3206" s="83">
        <v>62.0</v>
      </c>
      <c r="B3206" s="83" t="s">
        <v>21898</v>
      </c>
      <c r="C3206" s="212" t="s">
        <v>3128</v>
      </c>
      <c r="D3206" s="83"/>
      <c r="E3206" s="141" t="s">
        <v>21899</v>
      </c>
      <c r="F3206" s="83"/>
      <c r="G3206" s="83">
        <v>2500000.0</v>
      </c>
    </row>
    <row r="3207">
      <c r="A3207" s="83">
        <v>63.0</v>
      </c>
      <c r="B3207" s="83" t="s">
        <v>21900</v>
      </c>
      <c r="C3207" s="212" t="s">
        <v>3128</v>
      </c>
      <c r="D3207" s="83"/>
      <c r="E3207" s="141" t="s">
        <v>21901</v>
      </c>
      <c r="F3207" s="83"/>
      <c r="G3207" s="83">
        <v>1000000.0</v>
      </c>
    </row>
    <row r="3208" ht="30.0" customHeight="1">
      <c r="A3208" s="83">
        <v>64.0</v>
      </c>
      <c r="B3208" s="83" t="s">
        <v>21902</v>
      </c>
      <c r="C3208" s="212" t="s">
        <v>11451</v>
      </c>
      <c r="D3208" s="83"/>
      <c r="E3208" s="141" t="s">
        <v>21903</v>
      </c>
      <c r="F3208" s="83"/>
      <c r="G3208" s="83">
        <v>2000000.0</v>
      </c>
    </row>
    <row r="3209">
      <c r="A3209" s="83">
        <v>65.0</v>
      </c>
      <c r="B3209" s="83" t="s">
        <v>21904</v>
      </c>
      <c r="C3209" s="212" t="s">
        <v>3131</v>
      </c>
      <c r="D3209" s="83"/>
      <c r="E3209" s="141" t="s">
        <v>21905</v>
      </c>
      <c r="F3209" s="83"/>
      <c r="G3209" s="83">
        <v>3000000.0</v>
      </c>
    </row>
    <row r="3210" ht="30.0" customHeight="1">
      <c r="A3210" s="83">
        <v>66.0</v>
      </c>
      <c r="B3210" s="83" t="s">
        <v>21908</v>
      </c>
      <c r="C3210" s="212" t="s">
        <v>3644</v>
      </c>
      <c r="D3210" s="83"/>
      <c r="E3210" s="141" t="s">
        <v>21909</v>
      </c>
      <c r="F3210" s="83"/>
      <c r="G3210" s="83">
        <v>1000000.0</v>
      </c>
    </row>
    <row r="3211">
      <c r="A3211" s="83">
        <v>67.0</v>
      </c>
      <c r="B3211" s="83" t="s">
        <v>21910</v>
      </c>
      <c r="C3211" s="212" t="s">
        <v>11517</v>
      </c>
      <c r="D3211" s="83"/>
      <c r="E3211" s="141" t="s">
        <v>21911</v>
      </c>
      <c r="F3211" s="83"/>
      <c r="G3211" s="83">
        <v>1000000.0</v>
      </c>
    </row>
    <row r="3212">
      <c r="A3212" s="83">
        <v>68.0</v>
      </c>
      <c r="B3212" s="83" t="s">
        <v>21912</v>
      </c>
      <c r="C3212" s="212" t="s">
        <v>3142</v>
      </c>
      <c r="D3212" s="83"/>
      <c r="E3212" s="141" t="s">
        <v>21913</v>
      </c>
      <c r="F3212" s="83"/>
      <c r="G3212" s="83">
        <v>2000000.0</v>
      </c>
    </row>
    <row r="3213">
      <c r="A3213" s="83">
        <v>69.0</v>
      </c>
      <c r="B3213" s="83" t="s">
        <v>21914</v>
      </c>
      <c r="C3213" s="212" t="s">
        <v>3151</v>
      </c>
      <c r="D3213" s="83"/>
      <c r="E3213" s="141" t="s">
        <v>21915</v>
      </c>
      <c r="F3213" s="83"/>
      <c r="G3213" s="83">
        <v>2000000.0</v>
      </c>
    </row>
    <row r="3214" ht="30.0" customHeight="1">
      <c r="A3214" s="83">
        <v>70.0</v>
      </c>
      <c r="B3214" s="83" t="s">
        <v>21916</v>
      </c>
      <c r="C3214" s="212" t="s">
        <v>3728</v>
      </c>
      <c r="D3214" s="83"/>
      <c r="E3214" s="141" t="s">
        <v>21918</v>
      </c>
      <c r="F3214" s="83"/>
      <c r="G3214" s="83">
        <v>1000000.0</v>
      </c>
    </row>
    <row r="3215">
      <c r="A3215" s="83">
        <v>71.0</v>
      </c>
      <c r="B3215" s="83" t="s">
        <v>21919</v>
      </c>
      <c r="C3215" s="212" t="s">
        <v>3181</v>
      </c>
      <c r="D3215" s="83"/>
      <c r="E3215" s="141" t="s">
        <v>21920</v>
      </c>
      <c r="F3215" s="83"/>
      <c r="G3215" s="83">
        <v>1500000.0</v>
      </c>
    </row>
    <row r="3216">
      <c r="A3216" s="83">
        <v>72.0</v>
      </c>
      <c r="B3216" s="83" t="s">
        <v>21921</v>
      </c>
      <c r="C3216" s="212" t="s">
        <v>3213</v>
      </c>
      <c r="D3216" s="83"/>
      <c r="E3216" s="141" t="s">
        <v>21922</v>
      </c>
      <c r="F3216" s="83"/>
      <c r="G3216" s="83">
        <v>2500000.0</v>
      </c>
    </row>
    <row r="3217">
      <c r="A3217" s="83">
        <v>73.0</v>
      </c>
      <c r="B3217" s="83" t="s">
        <v>21923</v>
      </c>
      <c r="C3217" s="212" t="s">
        <v>3213</v>
      </c>
      <c r="D3217" s="83"/>
      <c r="E3217" s="141" t="s">
        <v>21924</v>
      </c>
      <c r="F3217" s="83"/>
      <c r="G3217" s="83">
        <v>2500000.0</v>
      </c>
    </row>
    <row r="3218">
      <c r="A3218" s="83">
        <v>74.0</v>
      </c>
      <c r="B3218" s="83" t="s">
        <v>21925</v>
      </c>
      <c r="C3218" s="212" t="s">
        <v>3213</v>
      </c>
      <c r="D3218" s="83"/>
      <c r="E3218" s="141" t="s">
        <v>21926</v>
      </c>
      <c r="F3218" s="83"/>
      <c r="G3218" s="83">
        <v>5000000.0</v>
      </c>
    </row>
    <row r="3219">
      <c r="A3219" s="83">
        <v>75.0</v>
      </c>
      <c r="B3219" s="83" t="s">
        <v>21927</v>
      </c>
      <c r="C3219" s="212" t="s">
        <v>3213</v>
      </c>
      <c r="D3219" s="83"/>
      <c r="E3219" s="141" t="s">
        <v>21928</v>
      </c>
      <c r="F3219" s="83"/>
      <c r="G3219" s="83">
        <v>2500000.0</v>
      </c>
    </row>
    <row r="3220">
      <c r="A3220" s="83">
        <v>76.0</v>
      </c>
      <c r="B3220" s="83" t="s">
        <v>21929</v>
      </c>
      <c r="C3220" s="212" t="s">
        <v>3225</v>
      </c>
      <c r="D3220" s="83"/>
      <c r="E3220" s="141" t="s">
        <v>21930</v>
      </c>
      <c r="F3220" s="83"/>
      <c r="G3220" s="83">
        <v>1000000.0</v>
      </c>
    </row>
    <row r="3221" ht="30.0" customHeight="1">
      <c r="A3221" s="83">
        <v>77.0</v>
      </c>
      <c r="B3221" s="83" t="s">
        <v>21931</v>
      </c>
      <c r="C3221" s="212" t="s">
        <v>3225</v>
      </c>
      <c r="D3221" s="83"/>
      <c r="E3221" s="141" t="s">
        <v>21932</v>
      </c>
      <c r="F3221" s="83"/>
      <c r="G3221" s="83">
        <v>1000000.0</v>
      </c>
    </row>
    <row r="3222" ht="30.0" customHeight="1">
      <c r="A3222" s="83">
        <v>78.0</v>
      </c>
      <c r="B3222" s="83" t="s">
        <v>21933</v>
      </c>
      <c r="C3222" s="212" t="s">
        <v>3245</v>
      </c>
      <c r="D3222" s="83"/>
      <c r="E3222" s="141" t="s">
        <v>21934</v>
      </c>
      <c r="F3222" s="83"/>
      <c r="G3222" s="83">
        <v>2000000.0</v>
      </c>
    </row>
    <row r="3223" ht="15.75" customHeight="1">
      <c r="A3223" s="154">
        <v>79.0</v>
      </c>
      <c r="B3223" s="154" t="s">
        <v>21935</v>
      </c>
      <c r="C3223" s="247" t="s">
        <v>3277</v>
      </c>
      <c r="D3223" s="154"/>
      <c r="E3223" s="155" t="s">
        <v>21936</v>
      </c>
      <c r="F3223" s="154"/>
      <c r="G3223" s="154">
        <v>1000000.0</v>
      </c>
    </row>
    <row r="3224" ht="15.75" customHeight="1">
      <c r="A3224" s="83">
        <v>80.0</v>
      </c>
      <c r="B3224" s="83" t="s">
        <v>21937</v>
      </c>
      <c r="C3224" s="212" t="s">
        <v>3277</v>
      </c>
      <c r="D3224" s="83"/>
      <c r="E3224" s="141" t="s">
        <v>21938</v>
      </c>
      <c r="F3224" s="83"/>
      <c r="G3224" s="83">
        <v>1000000.0</v>
      </c>
    </row>
    <row r="3225">
      <c r="A3225" s="83">
        <v>81.0</v>
      </c>
      <c r="B3225" s="83" t="s">
        <v>21939</v>
      </c>
      <c r="C3225" s="212" t="s">
        <v>3738</v>
      </c>
      <c r="D3225" s="83"/>
      <c r="E3225" s="141" t="s">
        <v>21940</v>
      </c>
      <c r="F3225" s="83"/>
      <c r="G3225" s="83">
        <v>2000000.0</v>
      </c>
    </row>
    <row r="3226">
      <c r="A3226" s="83">
        <v>82.0</v>
      </c>
      <c r="B3226" s="83" t="s">
        <v>21941</v>
      </c>
      <c r="C3226" s="212" t="s">
        <v>3738</v>
      </c>
      <c r="D3226" s="83"/>
      <c r="E3226" s="141" t="s">
        <v>21942</v>
      </c>
      <c r="F3226" s="83"/>
      <c r="G3226" s="83">
        <v>2000000.0</v>
      </c>
    </row>
    <row r="3227">
      <c r="A3227" s="83">
        <v>83.0</v>
      </c>
      <c r="B3227" s="83" t="s">
        <v>21943</v>
      </c>
      <c r="C3227" s="212" t="s">
        <v>3332</v>
      </c>
      <c r="D3227" s="83"/>
      <c r="E3227" s="141" t="s">
        <v>21944</v>
      </c>
      <c r="F3227" s="83"/>
      <c r="G3227" s="83">
        <v>1000000.0</v>
      </c>
    </row>
    <row r="3228">
      <c r="A3228" s="83">
        <v>84.0</v>
      </c>
      <c r="B3228" s="83" t="s">
        <v>21946</v>
      </c>
      <c r="C3228" s="212">
        <v>73.0</v>
      </c>
      <c r="D3228" s="83"/>
      <c r="E3228" s="141" t="s">
        <v>21947</v>
      </c>
      <c r="F3228" s="83"/>
      <c r="G3228" s="83">
        <v>5000000.0</v>
      </c>
    </row>
    <row r="3229">
      <c r="A3229" s="83">
        <v>85.0</v>
      </c>
      <c r="B3229" s="83" t="s">
        <v>21948</v>
      </c>
      <c r="C3229" s="212">
        <v>73.0</v>
      </c>
      <c r="D3229" s="83"/>
      <c r="E3229" s="141" t="s">
        <v>21949</v>
      </c>
      <c r="F3229" s="83"/>
      <c r="G3229" s="83">
        <v>2500000.0</v>
      </c>
    </row>
    <row r="3230">
      <c r="A3230" s="83">
        <v>86.0</v>
      </c>
      <c r="B3230" s="83" t="s">
        <v>21950</v>
      </c>
      <c r="C3230" s="212">
        <v>73.0</v>
      </c>
      <c r="D3230" s="83"/>
      <c r="E3230" s="141" t="s">
        <v>21951</v>
      </c>
      <c r="F3230" s="83"/>
      <c r="G3230" s="83">
        <v>2500000.0</v>
      </c>
    </row>
    <row r="3231">
      <c r="A3231" s="83">
        <v>87.0</v>
      </c>
      <c r="B3231" s="83" t="s">
        <v>21952</v>
      </c>
      <c r="C3231" s="212" t="s">
        <v>3800</v>
      </c>
      <c r="D3231" s="83"/>
      <c r="E3231" s="141" t="s">
        <v>21953</v>
      </c>
      <c r="F3231" s="83"/>
      <c r="G3231" s="83">
        <v>1000000.0</v>
      </c>
    </row>
    <row r="3232">
      <c r="A3232" s="83">
        <v>88.0</v>
      </c>
      <c r="B3232" s="83" t="s">
        <v>21954</v>
      </c>
      <c r="C3232" s="212">
        <v>74.0</v>
      </c>
      <c r="D3232" s="83"/>
      <c r="E3232" s="141" t="s">
        <v>21955</v>
      </c>
      <c r="F3232" s="83"/>
      <c r="G3232" s="83">
        <v>1000000.0</v>
      </c>
    </row>
    <row r="3233">
      <c r="A3233" s="83">
        <v>89.0</v>
      </c>
      <c r="B3233" s="83" t="s">
        <v>21956</v>
      </c>
      <c r="C3233" s="212">
        <v>45.0</v>
      </c>
      <c r="D3233" s="83"/>
      <c r="E3233" s="141" t="s">
        <v>21957</v>
      </c>
      <c r="F3233" s="83"/>
      <c r="G3233" s="83">
        <v>1000000.0</v>
      </c>
    </row>
    <row r="3234">
      <c r="A3234" s="83">
        <v>90.0</v>
      </c>
      <c r="B3234" s="83" t="s">
        <v>21958</v>
      </c>
      <c r="C3234" s="212">
        <v>45.0</v>
      </c>
      <c r="D3234" s="83"/>
      <c r="E3234" s="141" t="s">
        <v>21959</v>
      </c>
      <c r="F3234" s="83"/>
      <c r="G3234" s="83">
        <v>1500000.0</v>
      </c>
    </row>
    <row r="3235" ht="30.0" customHeight="1">
      <c r="A3235" s="83">
        <v>91.0</v>
      </c>
      <c r="B3235" s="83" t="s">
        <v>21961</v>
      </c>
      <c r="C3235" s="212">
        <v>53.0</v>
      </c>
      <c r="D3235" s="83"/>
      <c r="E3235" s="141" t="s">
        <v>21962</v>
      </c>
      <c r="F3235" s="83"/>
      <c r="G3235" s="83">
        <v>2500000.0</v>
      </c>
    </row>
    <row r="3236" ht="30.0" customHeight="1">
      <c r="A3236" s="83">
        <v>92.0</v>
      </c>
      <c r="B3236" s="83" t="s">
        <v>21963</v>
      </c>
      <c r="C3236" s="212">
        <v>13.0</v>
      </c>
      <c r="D3236" s="83"/>
      <c r="E3236" s="141" t="s">
        <v>21964</v>
      </c>
      <c r="F3236" s="83"/>
      <c r="G3236" s="83">
        <v>2000000.0</v>
      </c>
    </row>
    <row r="3237">
      <c r="A3237" s="83"/>
      <c r="B3237" s="83"/>
      <c r="C3237" s="212"/>
      <c r="D3237" s="83"/>
      <c r="E3237" s="141"/>
      <c r="F3237" s="83"/>
      <c r="G3237" s="83"/>
    </row>
    <row r="3238">
      <c r="A3238" s="83"/>
      <c r="B3238" s="83"/>
      <c r="C3238" s="212"/>
      <c r="D3238" s="83"/>
      <c r="E3238" s="141" t="s">
        <v>21965</v>
      </c>
      <c r="F3238" s="83">
        <v>0.0</v>
      </c>
      <c r="G3238" s="83">
        <v>1.885E8</v>
      </c>
    </row>
    <row r="3239">
      <c r="A3239" s="83"/>
      <c r="B3239" s="83"/>
      <c r="C3239" s="212"/>
      <c r="D3239" s="83"/>
      <c r="E3239" s="141"/>
      <c r="F3239" s="83"/>
      <c r="G3239" s="83"/>
    </row>
    <row r="3240">
      <c r="A3240" s="83"/>
      <c r="B3240" s="83"/>
      <c r="C3240" s="212"/>
      <c r="D3240" s="83"/>
      <c r="E3240" s="141"/>
      <c r="F3240" s="83"/>
      <c r="G3240" s="83"/>
    </row>
    <row r="3241">
      <c r="A3241" s="83"/>
      <c r="B3241" s="83"/>
      <c r="C3241" s="212"/>
      <c r="D3241" s="83"/>
      <c r="E3241" s="141" t="s">
        <v>21966</v>
      </c>
      <c r="F3241" s="83"/>
      <c r="G3241" s="83"/>
    </row>
    <row r="3242">
      <c r="A3242" s="83"/>
      <c r="B3242" s="83"/>
      <c r="C3242" s="212"/>
      <c r="D3242" s="83"/>
      <c r="E3242" s="141" t="s">
        <v>21967</v>
      </c>
      <c r="F3242" s="83"/>
      <c r="G3242" s="83"/>
    </row>
    <row r="3243">
      <c r="A3243" s="83" t="s">
        <v>21970</v>
      </c>
      <c r="B3243" s="83"/>
      <c r="C3243" s="212"/>
      <c r="D3243" s="83"/>
      <c r="E3243" s="141"/>
      <c r="F3243" s="83"/>
      <c r="G3243" s="83"/>
    </row>
    <row r="3244">
      <c r="A3244" s="83"/>
      <c r="B3244" s="83"/>
      <c r="C3244" s="212"/>
      <c r="D3244" s="83"/>
      <c r="E3244" s="141"/>
      <c r="F3244" s="83"/>
      <c r="G3244" s="83"/>
    </row>
    <row r="3245">
      <c r="A3245" s="83" t="s">
        <v>1190</v>
      </c>
      <c r="B3245" s="83" t="s">
        <v>663</v>
      </c>
      <c r="C3245" s="212" t="s">
        <v>1319</v>
      </c>
      <c r="D3245" s="83"/>
      <c r="E3245" s="141" t="s">
        <v>1198</v>
      </c>
      <c r="F3245" s="83" t="s">
        <v>1321</v>
      </c>
      <c r="G3245" s="83" t="s">
        <v>1323</v>
      </c>
    </row>
    <row r="3246">
      <c r="A3246" s="83"/>
      <c r="B3246" s="83"/>
      <c r="C3246" s="212"/>
      <c r="D3246" s="83"/>
      <c r="E3246" s="141"/>
      <c r="F3246" s="83"/>
      <c r="G3246" s="83"/>
    </row>
    <row r="3247">
      <c r="A3247" s="83">
        <v>1.0</v>
      </c>
      <c r="B3247" s="83" t="s">
        <v>21971</v>
      </c>
      <c r="C3247" s="212" t="s">
        <v>2676</v>
      </c>
      <c r="D3247" s="83"/>
      <c r="E3247" s="141" t="s">
        <v>21972</v>
      </c>
      <c r="F3247" s="83"/>
      <c r="G3247" s="83">
        <v>1000000.0</v>
      </c>
    </row>
    <row r="3248">
      <c r="A3248" s="83">
        <v>2.0</v>
      </c>
      <c r="B3248" s="83" t="s">
        <v>21973</v>
      </c>
      <c r="C3248" s="212" t="s">
        <v>5790</v>
      </c>
      <c r="D3248" s="83"/>
      <c r="E3248" s="141" t="s">
        <v>21974</v>
      </c>
      <c r="F3248" s="83"/>
      <c r="G3248" s="83">
        <v>2500000.0</v>
      </c>
    </row>
    <row r="3249">
      <c r="A3249" s="83">
        <v>3.0</v>
      </c>
      <c r="B3249" s="83" t="s">
        <v>21975</v>
      </c>
      <c r="C3249" s="212" t="s">
        <v>2688</v>
      </c>
      <c r="D3249" s="83"/>
      <c r="E3249" s="141" t="s">
        <v>21976</v>
      </c>
      <c r="F3249" s="83"/>
      <c r="G3249" s="83">
        <v>1000000.0</v>
      </c>
    </row>
    <row r="3250" ht="30.0" customHeight="1">
      <c r="A3250" s="83">
        <v>4.0</v>
      </c>
      <c r="B3250" s="83" t="s">
        <v>21977</v>
      </c>
      <c r="C3250" s="212" t="s">
        <v>2701</v>
      </c>
      <c r="D3250" s="83"/>
      <c r="E3250" s="141" t="s">
        <v>21979</v>
      </c>
      <c r="F3250" s="83"/>
      <c r="G3250" s="83">
        <v>1000000.0</v>
      </c>
    </row>
    <row r="3251">
      <c r="A3251" s="83">
        <v>5.0</v>
      </c>
      <c r="B3251" s="83" t="s">
        <v>21981</v>
      </c>
      <c r="C3251" s="212" t="s">
        <v>2708</v>
      </c>
      <c r="D3251" s="83"/>
      <c r="E3251" s="141" t="s">
        <v>21982</v>
      </c>
      <c r="F3251" s="83"/>
      <c r="G3251" s="83">
        <v>1000000.0</v>
      </c>
    </row>
    <row r="3252" ht="30.0" customHeight="1">
      <c r="A3252" s="83">
        <v>6.0</v>
      </c>
      <c r="B3252" s="83" t="s">
        <v>21983</v>
      </c>
      <c r="C3252" s="212" t="s">
        <v>7442</v>
      </c>
      <c r="D3252" s="83"/>
      <c r="E3252" s="141" t="s">
        <v>21984</v>
      </c>
      <c r="F3252" s="83"/>
      <c r="G3252" s="83">
        <v>1500000.0</v>
      </c>
    </row>
    <row r="3253">
      <c r="A3253" s="83">
        <v>7.0</v>
      </c>
      <c r="B3253" s="83" t="s">
        <v>21985</v>
      </c>
      <c r="C3253" s="212" t="s">
        <v>3445</v>
      </c>
      <c r="D3253" s="83"/>
      <c r="E3253" s="141" t="s">
        <v>21986</v>
      </c>
      <c r="F3253" s="83"/>
      <c r="G3253" s="83">
        <v>2500000.0</v>
      </c>
    </row>
    <row r="3254">
      <c r="A3254" s="83">
        <v>8.0</v>
      </c>
      <c r="B3254" s="83" t="s">
        <v>21987</v>
      </c>
      <c r="C3254" s="212">
        <v>9.0</v>
      </c>
      <c r="D3254" s="83"/>
      <c r="E3254" s="141" t="s">
        <v>21988</v>
      </c>
      <c r="F3254" s="83"/>
      <c r="G3254" s="83">
        <v>2000000.0</v>
      </c>
    </row>
    <row r="3255">
      <c r="A3255" s="83">
        <v>9.0</v>
      </c>
      <c r="B3255" s="83" t="s">
        <v>21989</v>
      </c>
      <c r="C3255" s="212">
        <v>9.0</v>
      </c>
      <c r="D3255" s="83"/>
      <c r="E3255" s="141" t="s">
        <v>21990</v>
      </c>
      <c r="F3255" s="83"/>
      <c r="G3255" s="83">
        <v>5000000.0</v>
      </c>
    </row>
    <row r="3256" ht="30.0" customHeight="1">
      <c r="A3256" s="83">
        <v>10.0</v>
      </c>
      <c r="B3256" s="83" t="s">
        <v>21991</v>
      </c>
      <c r="C3256" s="212" t="s">
        <v>2723</v>
      </c>
      <c r="D3256" s="83"/>
      <c r="E3256" s="141" t="s">
        <v>21992</v>
      </c>
      <c r="F3256" s="83"/>
      <c r="G3256" s="83">
        <v>1000000.0</v>
      </c>
    </row>
    <row r="3257" ht="30.0" customHeight="1">
      <c r="A3257" s="83">
        <v>11.0</v>
      </c>
      <c r="B3257" s="83" t="s">
        <v>21993</v>
      </c>
      <c r="C3257" s="212" t="s">
        <v>13020</v>
      </c>
      <c r="D3257" s="83"/>
      <c r="E3257" s="141" t="s">
        <v>21994</v>
      </c>
      <c r="F3257" s="83"/>
      <c r="G3257" s="83">
        <v>1000000.0</v>
      </c>
    </row>
    <row r="3258">
      <c r="A3258" s="83">
        <v>12.0</v>
      </c>
      <c r="B3258" s="83" t="s">
        <v>21995</v>
      </c>
      <c r="C3258" s="212" t="s">
        <v>2760</v>
      </c>
      <c r="D3258" s="83"/>
      <c r="E3258" s="141" t="s">
        <v>21996</v>
      </c>
      <c r="F3258" s="83"/>
      <c r="G3258" s="83">
        <v>5000000.0</v>
      </c>
    </row>
    <row r="3259">
      <c r="A3259" s="83">
        <v>13.0</v>
      </c>
      <c r="B3259" s="83" t="s">
        <v>21997</v>
      </c>
      <c r="C3259" s="212" t="s">
        <v>2771</v>
      </c>
      <c r="D3259" s="83"/>
      <c r="E3259" s="141" t="s">
        <v>21998</v>
      </c>
      <c r="F3259" s="83"/>
      <c r="G3259" s="83">
        <v>6000000.0</v>
      </c>
    </row>
    <row r="3260" ht="30.0" customHeight="1">
      <c r="A3260" s="83">
        <v>14.0</v>
      </c>
      <c r="B3260" s="83" t="s">
        <v>22000</v>
      </c>
      <c r="C3260" s="212" t="s">
        <v>2771</v>
      </c>
      <c r="D3260" s="83"/>
      <c r="E3260" s="141" t="s">
        <v>22001</v>
      </c>
      <c r="F3260" s="83"/>
      <c r="G3260" s="83">
        <v>2500000.0</v>
      </c>
    </row>
    <row r="3261">
      <c r="A3261" s="83">
        <v>15.0</v>
      </c>
      <c r="B3261" s="83" t="s">
        <v>22002</v>
      </c>
      <c r="C3261" s="212" t="s">
        <v>2787</v>
      </c>
      <c r="D3261" s="83"/>
      <c r="E3261" s="141" t="s">
        <v>22003</v>
      </c>
      <c r="F3261" s="83"/>
      <c r="G3261" s="83">
        <v>1000000.0</v>
      </c>
    </row>
    <row r="3262">
      <c r="A3262" s="83">
        <v>16.0</v>
      </c>
      <c r="B3262" s="83" t="s">
        <v>22004</v>
      </c>
      <c r="C3262" s="212" t="s">
        <v>2827</v>
      </c>
      <c r="D3262" s="83"/>
      <c r="E3262" s="141" t="s">
        <v>22005</v>
      </c>
      <c r="F3262" s="83"/>
      <c r="G3262" s="83">
        <v>1000000.0</v>
      </c>
    </row>
    <row r="3263">
      <c r="A3263" s="83">
        <v>17.0</v>
      </c>
      <c r="B3263" s="83" t="s">
        <v>22006</v>
      </c>
      <c r="C3263" s="212" t="s">
        <v>2864</v>
      </c>
      <c r="D3263" s="83"/>
      <c r="E3263" s="141" t="s">
        <v>22007</v>
      </c>
      <c r="F3263" s="83"/>
      <c r="G3263" s="83">
        <v>2500000.0</v>
      </c>
    </row>
    <row r="3264">
      <c r="A3264" s="83">
        <v>18.0</v>
      </c>
      <c r="B3264" s="83" t="s">
        <v>22008</v>
      </c>
      <c r="C3264" s="212" t="s">
        <v>2864</v>
      </c>
      <c r="D3264" s="83"/>
      <c r="E3264" s="141" t="s">
        <v>22009</v>
      </c>
      <c r="F3264" s="83"/>
      <c r="G3264" s="83">
        <v>2500000.0</v>
      </c>
    </row>
    <row r="3265">
      <c r="A3265" s="83">
        <v>19.0</v>
      </c>
      <c r="B3265" s="83" t="s">
        <v>22010</v>
      </c>
      <c r="C3265" s="212" t="s">
        <v>2864</v>
      </c>
      <c r="D3265" s="83"/>
      <c r="E3265" s="141" t="s">
        <v>22011</v>
      </c>
      <c r="F3265" s="83"/>
      <c r="G3265" s="83">
        <v>1000000.0</v>
      </c>
    </row>
    <row r="3266">
      <c r="A3266" s="83">
        <v>20.0</v>
      </c>
      <c r="B3266" s="83" t="s">
        <v>22012</v>
      </c>
      <c r="C3266" s="212" t="s">
        <v>2864</v>
      </c>
      <c r="D3266" s="83"/>
      <c r="E3266" s="141" t="s">
        <v>22013</v>
      </c>
      <c r="F3266" s="83"/>
      <c r="G3266" s="83">
        <v>1000000.0</v>
      </c>
    </row>
    <row r="3267" ht="30.0" customHeight="1">
      <c r="A3267" s="83">
        <v>21.0</v>
      </c>
      <c r="B3267" s="83" t="s">
        <v>22014</v>
      </c>
      <c r="C3267" s="212" t="s">
        <v>2867</v>
      </c>
      <c r="D3267" s="83"/>
      <c r="E3267" s="141" t="s">
        <v>22015</v>
      </c>
      <c r="F3267" s="83"/>
      <c r="G3267" s="83">
        <v>2000000.0</v>
      </c>
    </row>
    <row r="3268" ht="30.0" customHeight="1">
      <c r="A3268" s="83">
        <v>22.0</v>
      </c>
      <c r="B3268" s="83" t="s">
        <v>22016</v>
      </c>
      <c r="C3268" s="212" t="s">
        <v>6393</v>
      </c>
      <c r="D3268" s="83"/>
      <c r="E3268" s="141" t="s">
        <v>22017</v>
      </c>
      <c r="F3268" s="83"/>
      <c r="G3268" s="83">
        <v>2500000.0</v>
      </c>
    </row>
    <row r="3269">
      <c r="A3269" s="83">
        <v>23.0</v>
      </c>
      <c r="B3269" s="83" t="s">
        <v>22018</v>
      </c>
      <c r="C3269" s="212" t="s">
        <v>6393</v>
      </c>
      <c r="D3269" s="83"/>
      <c r="E3269" s="141" t="s">
        <v>22019</v>
      </c>
      <c r="F3269" s="83"/>
      <c r="G3269" s="83">
        <v>2500000.0</v>
      </c>
    </row>
    <row r="3270">
      <c r="A3270" s="83">
        <v>24.0</v>
      </c>
      <c r="B3270" s="83" t="s">
        <v>22020</v>
      </c>
      <c r="C3270" s="212" t="s">
        <v>6393</v>
      </c>
      <c r="D3270" s="83"/>
      <c r="E3270" s="141" t="s">
        <v>22021</v>
      </c>
      <c r="F3270" s="83"/>
      <c r="G3270" s="83">
        <v>1000000.0</v>
      </c>
    </row>
    <row r="3271" ht="30.0" customHeight="1">
      <c r="A3271" s="83">
        <v>25.0</v>
      </c>
      <c r="B3271" s="83" t="s">
        <v>22022</v>
      </c>
      <c r="C3271" s="212" t="s">
        <v>9021</v>
      </c>
      <c r="D3271" s="83"/>
      <c r="E3271" s="141" t="s">
        <v>22023</v>
      </c>
      <c r="F3271" s="83"/>
      <c r="G3271" s="83">
        <v>1500000.0</v>
      </c>
    </row>
    <row r="3272" ht="30.0" customHeight="1">
      <c r="A3272" s="83">
        <v>26.0</v>
      </c>
      <c r="B3272" s="83" t="s">
        <v>22024</v>
      </c>
      <c r="C3272" s="212" t="s">
        <v>2936</v>
      </c>
      <c r="D3272" s="83"/>
      <c r="E3272" s="141" t="s">
        <v>22025</v>
      </c>
      <c r="F3272" s="83"/>
      <c r="G3272" s="83">
        <v>2000000.0</v>
      </c>
    </row>
    <row r="3273">
      <c r="A3273" s="83">
        <v>27.0</v>
      </c>
      <c r="B3273" s="83" t="s">
        <v>22026</v>
      </c>
      <c r="C3273" s="212" t="s">
        <v>3576</v>
      </c>
      <c r="D3273" s="83"/>
      <c r="E3273" s="141" t="s">
        <v>22027</v>
      </c>
      <c r="F3273" s="83"/>
      <c r="G3273" s="83">
        <v>2000000.0</v>
      </c>
    </row>
    <row r="3274">
      <c r="A3274" s="83">
        <v>28.0</v>
      </c>
      <c r="B3274" s="83" t="s">
        <v>22028</v>
      </c>
      <c r="C3274" s="212" t="s">
        <v>3576</v>
      </c>
      <c r="D3274" s="83"/>
      <c r="E3274" s="141" t="s">
        <v>22029</v>
      </c>
      <c r="F3274" s="83"/>
      <c r="G3274" s="83">
        <v>2000000.0</v>
      </c>
    </row>
    <row r="3275" ht="30.0" customHeight="1">
      <c r="A3275" s="83">
        <v>29.0</v>
      </c>
      <c r="B3275" s="83" t="s">
        <v>22032</v>
      </c>
      <c r="C3275" s="212" t="s">
        <v>2978</v>
      </c>
      <c r="D3275" s="83"/>
      <c r="E3275" s="141" t="s">
        <v>22033</v>
      </c>
      <c r="F3275" s="83"/>
      <c r="G3275" s="83">
        <v>1.5E7</v>
      </c>
    </row>
    <row r="3276">
      <c r="A3276" s="83">
        <v>30.0</v>
      </c>
      <c r="B3276" s="83" t="s">
        <v>22034</v>
      </c>
      <c r="C3276" s="212" t="s">
        <v>2978</v>
      </c>
      <c r="D3276" s="83"/>
      <c r="E3276" s="141" t="s">
        <v>22035</v>
      </c>
      <c r="F3276" s="83"/>
      <c r="G3276" s="83">
        <v>2000000.0</v>
      </c>
    </row>
    <row r="3277">
      <c r="A3277" s="83">
        <v>31.0</v>
      </c>
      <c r="B3277" s="83" t="s">
        <v>22036</v>
      </c>
      <c r="C3277" s="212" t="s">
        <v>2991</v>
      </c>
      <c r="D3277" s="83"/>
      <c r="E3277" s="141" t="s">
        <v>22037</v>
      </c>
      <c r="F3277" s="83"/>
      <c r="G3277" s="83">
        <v>1000000.0</v>
      </c>
    </row>
    <row r="3278" ht="15.75" customHeight="1">
      <c r="A3278" s="154">
        <v>32.0</v>
      </c>
      <c r="B3278" s="154" t="s">
        <v>22038</v>
      </c>
      <c r="C3278" s="247" t="s">
        <v>2991</v>
      </c>
      <c r="D3278" s="154"/>
      <c r="E3278" s="155" t="s">
        <v>22039</v>
      </c>
      <c r="F3278" s="154"/>
      <c r="G3278" s="154">
        <v>1000000.0</v>
      </c>
    </row>
    <row r="3279" ht="15.75" customHeight="1">
      <c r="A3279" s="83">
        <v>33.0</v>
      </c>
      <c r="B3279" s="83" t="s">
        <v>22040</v>
      </c>
      <c r="C3279" s="212" t="s">
        <v>14622</v>
      </c>
      <c r="D3279" s="83"/>
      <c r="E3279" s="141" t="s">
        <v>22041</v>
      </c>
      <c r="F3279" s="83"/>
      <c r="G3279" s="83">
        <v>2500000.0</v>
      </c>
    </row>
    <row r="3280">
      <c r="A3280" s="83">
        <v>34.0</v>
      </c>
      <c r="B3280" s="83" t="s">
        <v>22042</v>
      </c>
      <c r="C3280" s="212" t="s">
        <v>3108</v>
      </c>
      <c r="D3280" s="83"/>
      <c r="E3280" s="141" t="s">
        <v>22044</v>
      </c>
      <c r="F3280" s="83"/>
      <c r="G3280" s="83">
        <v>1000000.0</v>
      </c>
    </row>
    <row r="3281">
      <c r="A3281" s="83">
        <v>35.0</v>
      </c>
      <c r="B3281" s="83" t="s">
        <v>22045</v>
      </c>
      <c r="C3281" s="212" t="s">
        <v>3644</v>
      </c>
      <c r="D3281" s="83"/>
      <c r="E3281" s="141" t="s">
        <v>22046</v>
      </c>
      <c r="F3281" s="83"/>
      <c r="G3281" s="83">
        <v>1000000.0</v>
      </c>
    </row>
    <row r="3282" ht="30.0" customHeight="1">
      <c r="A3282" s="83">
        <v>36.0</v>
      </c>
      <c r="B3282" s="83" t="s">
        <v>22047</v>
      </c>
      <c r="C3282" s="212" t="s">
        <v>3644</v>
      </c>
      <c r="D3282" s="83"/>
      <c r="E3282" s="141" t="s">
        <v>22048</v>
      </c>
      <c r="F3282" s="83"/>
      <c r="G3282" s="83">
        <v>1000000.0</v>
      </c>
    </row>
    <row r="3283">
      <c r="A3283" s="83">
        <v>37.0</v>
      </c>
      <c r="B3283" s="83" t="s">
        <v>22049</v>
      </c>
      <c r="C3283" s="212" t="s">
        <v>11517</v>
      </c>
      <c r="D3283" s="83"/>
      <c r="E3283" s="141" t="s">
        <v>22050</v>
      </c>
      <c r="F3283" s="83"/>
      <c r="G3283" s="83">
        <v>1000000.0</v>
      </c>
    </row>
    <row r="3284">
      <c r="A3284" s="83">
        <v>38.0</v>
      </c>
      <c r="B3284" s="83" t="s">
        <v>22051</v>
      </c>
      <c r="C3284" s="212" t="s">
        <v>11517</v>
      </c>
      <c r="D3284" s="83"/>
      <c r="E3284" s="141" t="s">
        <v>22052</v>
      </c>
      <c r="F3284" s="83"/>
      <c r="G3284" s="83">
        <v>1000000.0</v>
      </c>
    </row>
    <row r="3285">
      <c r="A3285" s="83">
        <v>39.0</v>
      </c>
      <c r="B3285" s="83" t="s">
        <v>22053</v>
      </c>
      <c r="C3285" s="212" t="s">
        <v>3147</v>
      </c>
      <c r="D3285" s="83"/>
      <c r="E3285" s="141" t="s">
        <v>22054</v>
      </c>
      <c r="F3285" s="83"/>
      <c r="G3285" s="83">
        <v>1000000.0</v>
      </c>
    </row>
    <row r="3286" ht="30.0" customHeight="1">
      <c r="A3286" s="83">
        <v>40.0</v>
      </c>
      <c r="B3286" s="83" t="s">
        <v>22055</v>
      </c>
      <c r="C3286" s="212" t="s">
        <v>3147</v>
      </c>
      <c r="D3286" s="83"/>
      <c r="E3286" s="141" t="s">
        <v>22056</v>
      </c>
      <c r="F3286" s="83"/>
      <c r="G3286" s="83">
        <v>1000000.0</v>
      </c>
    </row>
    <row r="3287">
      <c r="A3287" s="83">
        <v>41.0</v>
      </c>
      <c r="B3287" s="83" t="s">
        <v>22057</v>
      </c>
      <c r="C3287" s="212" t="s">
        <v>3728</v>
      </c>
      <c r="D3287" s="83"/>
      <c r="E3287" s="141" t="s">
        <v>22058</v>
      </c>
      <c r="F3287" s="83"/>
      <c r="G3287" s="83">
        <v>2000000.0</v>
      </c>
    </row>
    <row r="3288">
      <c r="A3288" s="83">
        <v>42.0</v>
      </c>
      <c r="B3288" s="83" t="s">
        <v>22059</v>
      </c>
      <c r="C3288" s="212" t="s">
        <v>11831</v>
      </c>
      <c r="D3288" s="83"/>
      <c r="E3288" s="141" t="s">
        <v>22060</v>
      </c>
      <c r="F3288" s="83"/>
      <c r="G3288" s="83">
        <v>2500000.0</v>
      </c>
    </row>
    <row r="3289">
      <c r="A3289" s="83">
        <v>43.0</v>
      </c>
      <c r="B3289" s="83" t="s">
        <v>22063</v>
      </c>
      <c r="C3289" s="212" t="s">
        <v>3181</v>
      </c>
      <c r="D3289" s="83"/>
      <c r="E3289" s="141" t="s">
        <v>22064</v>
      </c>
      <c r="F3289" s="83"/>
      <c r="G3289" s="83">
        <v>3000000.0</v>
      </c>
    </row>
    <row r="3290">
      <c r="A3290" s="83">
        <v>44.0</v>
      </c>
      <c r="B3290" s="83" t="s">
        <v>22065</v>
      </c>
      <c r="C3290" s="212" t="s">
        <v>3332</v>
      </c>
      <c r="D3290" s="83"/>
      <c r="E3290" s="141" t="s">
        <v>22066</v>
      </c>
      <c r="F3290" s="83"/>
      <c r="G3290" s="83">
        <v>1000000.0</v>
      </c>
    </row>
    <row r="3291">
      <c r="A3291" s="83">
        <v>45.0</v>
      </c>
      <c r="B3291" s="83" t="s">
        <v>22067</v>
      </c>
      <c r="C3291" s="212" t="s">
        <v>3800</v>
      </c>
      <c r="D3291" s="83"/>
      <c r="E3291" s="141" t="s">
        <v>22068</v>
      </c>
      <c r="F3291" s="83"/>
      <c r="G3291" s="83">
        <v>6000000.0</v>
      </c>
    </row>
    <row r="3292" ht="30.0" customHeight="1">
      <c r="A3292" s="83">
        <v>46.0</v>
      </c>
      <c r="B3292" s="83" t="s">
        <v>22069</v>
      </c>
      <c r="C3292" s="212" t="s">
        <v>3800</v>
      </c>
      <c r="D3292" s="83"/>
      <c r="E3292" s="141" t="s">
        <v>22070</v>
      </c>
      <c r="F3292" s="83"/>
      <c r="G3292" s="83">
        <v>5000000.0</v>
      </c>
    </row>
    <row r="3293" ht="30.0" customHeight="1">
      <c r="A3293" s="83">
        <v>47.0</v>
      </c>
      <c r="B3293" s="83" t="s">
        <v>22071</v>
      </c>
      <c r="C3293" s="212" t="s">
        <v>12440</v>
      </c>
      <c r="D3293" s="83"/>
      <c r="E3293" s="141" t="s">
        <v>22072</v>
      </c>
      <c r="F3293" s="83"/>
      <c r="G3293" s="83">
        <v>2000000.0</v>
      </c>
    </row>
    <row r="3294">
      <c r="A3294" s="83">
        <v>48.0</v>
      </c>
      <c r="B3294" s="83" t="s">
        <v>22073</v>
      </c>
      <c r="C3294" s="212"/>
      <c r="D3294" s="83"/>
      <c r="E3294" s="141" t="s">
        <v>22074</v>
      </c>
      <c r="F3294" s="83"/>
      <c r="G3294" s="83">
        <v>3000000.0</v>
      </c>
    </row>
    <row r="3295">
      <c r="A3295" s="83">
        <v>49.0</v>
      </c>
      <c r="B3295" s="83" t="s">
        <v>22077</v>
      </c>
      <c r="C3295" s="212"/>
      <c r="D3295" s="83"/>
      <c r="E3295" s="141" t="s">
        <v>22078</v>
      </c>
      <c r="F3295" s="83"/>
      <c r="G3295" s="83">
        <v>2500000.0</v>
      </c>
    </row>
    <row r="3296">
      <c r="A3296" s="83">
        <v>50.0</v>
      </c>
      <c r="B3296" s="83" t="s">
        <v>22079</v>
      </c>
      <c r="C3296" s="212">
        <v>65.0</v>
      </c>
      <c r="D3296" s="83"/>
      <c r="E3296" s="141" t="s">
        <v>22080</v>
      </c>
      <c r="F3296" s="83"/>
      <c r="G3296" s="83">
        <v>1000000.0</v>
      </c>
    </row>
    <row r="3297" ht="30.0" customHeight="1">
      <c r="A3297" s="83">
        <v>51.0</v>
      </c>
      <c r="B3297" s="83" t="s">
        <v>22081</v>
      </c>
      <c r="C3297" s="212">
        <v>65.0</v>
      </c>
      <c r="D3297" s="83"/>
      <c r="E3297" s="141" t="s">
        <v>22082</v>
      </c>
      <c r="F3297" s="83"/>
      <c r="G3297" s="83">
        <v>1000000.0</v>
      </c>
    </row>
    <row r="3298" ht="30.0" customHeight="1">
      <c r="A3298" s="83">
        <v>52.0</v>
      </c>
      <c r="B3298" s="83" t="s">
        <v>22083</v>
      </c>
      <c r="C3298" s="212">
        <v>65.0</v>
      </c>
      <c r="D3298" s="83"/>
      <c r="E3298" s="141" t="s">
        <v>22084</v>
      </c>
      <c r="F3298" s="83"/>
      <c r="G3298" s="83">
        <v>500000.0</v>
      </c>
    </row>
    <row r="3299">
      <c r="A3299" s="83">
        <v>53.0</v>
      </c>
      <c r="B3299" s="83" t="s">
        <v>22085</v>
      </c>
      <c r="C3299" s="212"/>
      <c r="D3299" s="83"/>
      <c r="E3299" s="141" t="s">
        <v>22086</v>
      </c>
      <c r="F3299" s="83"/>
      <c r="G3299" s="83">
        <v>1000000.0</v>
      </c>
    </row>
    <row r="3300" ht="30.0" customHeight="1">
      <c r="A3300" s="83">
        <v>54.0</v>
      </c>
      <c r="B3300" s="83" t="s">
        <v>22087</v>
      </c>
      <c r="C3300" s="212"/>
      <c r="D3300" s="83"/>
      <c r="E3300" s="141" t="s">
        <v>22088</v>
      </c>
      <c r="F3300" s="83"/>
      <c r="G3300" s="83">
        <v>5000000.0</v>
      </c>
    </row>
    <row r="3301">
      <c r="A3301" s="83">
        <v>55.0</v>
      </c>
      <c r="B3301" s="83" t="s">
        <v>22089</v>
      </c>
      <c r="C3301" s="212"/>
      <c r="D3301" s="83"/>
      <c r="E3301" s="141" t="s">
        <v>22090</v>
      </c>
      <c r="F3301" s="83"/>
      <c r="G3301" s="83">
        <v>5000000.0</v>
      </c>
    </row>
    <row r="3302">
      <c r="A3302" s="83"/>
      <c r="B3302" s="83"/>
      <c r="C3302" s="212"/>
      <c r="D3302" s="83"/>
      <c r="E3302" s="141"/>
      <c r="F3302" s="83"/>
      <c r="G3302" s="83"/>
    </row>
    <row r="3303">
      <c r="A3303" s="83"/>
      <c r="B3303" s="83"/>
      <c r="C3303" s="212"/>
      <c r="D3303" s="83"/>
      <c r="E3303" s="141" t="s">
        <v>22091</v>
      </c>
      <c r="F3303" s="83">
        <v>0.0</v>
      </c>
      <c r="G3303" s="83">
        <v>1.265E8</v>
      </c>
    </row>
    <row r="3304">
      <c r="A3304" s="83"/>
      <c r="B3304" s="83"/>
      <c r="C3304" s="212"/>
      <c r="D3304" s="83"/>
      <c r="E3304" s="141"/>
      <c r="F3304" s="83"/>
      <c r="G3304" s="83"/>
    </row>
    <row r="3305">
      <c r="A3305" s="83"/>
      <c r="B3305" s="83"/>
      <c r="C3305" s="212"/>
      <c r="D3305" s="83"/>
      <c r="E3305" s="141"/>
      <c r="F3305" s="83"/>
      <c r="G3305" s="83"/>
    </row>
    <row r="3306">
      <c r="A3306" s="83"/>
      <c r="B3306" s="83"/>
      <c r="C3306" s="212"/>
      <c r="D3306" s="83"/>
      <c r="E3306" s="141" t="s">
        <v>22093</v>
      </c>
      <c r="F3306" s="83"/>
      <c r="G3306" s="83"/>
    </row>
    <row r="3307">
      <c r="A3307" s="83"/>
      <c r="B3307" s="83"/>
      <c r="C3307" s="212"/>
      <c r="D3307" s="83"/>
      <c r="E3307" s="141" t="s">
        <v>22094</v>
      </c>
      <c r="F3307" s="83"/>
      <c r="G3307" s="83"/>
    </row>
    <row r="3308">
      <c r="A3308" s="83" t="s">
        <v>22095</v>
      </c>
      <c r="B3308" s="83"/>
      <c r="C3308" s="212"/>
      <c r="D3308" s="83"/>
      <c r="E3308" s="141"/>
      <c r="F3308" s="83"/>
      <c r="G3308" s="83"/>
    </row>
    <row r="3309">
      <c r="A3309" s="83"/>
      <c r="B3309" s="83"/>
      <c r="C3309" s="212"/>
      <c r="D3309" s="83"/>
      <c r="E3309" s="141"/>
      <c r="F3309" s="83"/>
      <c r="G3309" s="83"/>
    </row>
    <row r="3310">
      <c r="A3310" s="83" t="s">
        <v>1190</v>
      </c>
      <c r="B3310" s="83" t="s">
        <v>663</v>
      </c>
      <c r="C3310" s="212" t="s">
        <v>1319</v>
      </c>
      <c r="D3310" s="83"/>
      <c r="E3310" s="141" t="s">
        <v>1198</v>
      </c>
      <c r="F3310" s="83" t="s">
        <v>1321</v>
      </c>
      <c r="G3310" s="83" t="s">
        <v>1323</v>
      </c>
    </row>
    <row r="3311">
      <c r="A3311" s="83"/>
      <c r="B3311" s="83"/>
      <c r="C3311" s="212"/>
      <c r="D3311" s="83"/>
      <c r="E3311" s="141"/>
      <c r="F3311" s="83"/>
      <c r="G3311" s="83"/>
    </row>
    <row r="3312">
      <c r="A3312" s="83">
        <v>1.0</v>
      </c>
      <c r="B3312" s="83" t="s">
        <v>22097</v>
      </c>
      <c r="C3312" s="212" t="s">
        <v>2688</v>
      </c>
      <c r="D3312" s="83"/>
      <c r="E3312" s="141" t="s">
        <v>22098</v>
      </c>
      <c r="F3312" s="83"/>
      <c r="G3312" s="83">
        <v>2000000.0</v>
      </c>
    </row>
    <row r="3313">
      <c r="A3313" s="83">
        <v>2.0</v>
      </c>
      <c r="B3313" s="83" t="s">
        <v>22099</v>
      </c>
      <c r="C3313" s="212" t="s">
        <v>2688</v>
      </c>
      <c r="D3313" s="83"/>
      <c r="E3313" s="141" t="s">
        <v>22100</v>
      </c>
      <c r="F3313" s="83"/>
      <c r="G3313" s="83">
        <v>2500000.0</v>
      </c>
    </row>
    <row r="3314" ht="30.0" customHeight="1">
      <c r="A3314" s="83">
        <v>3.0</v>
      </c>
      <c r="B3314" s="83" t="s">
        <v>22101</v>
      </c>
      <c r="C3314" s="212" t="s">
        <v>2708</v>
      </c>
      <c r="D3314" s="83"/>
      <c r="E3314" s="141" t="s">
        <v>22102</v>
      </c>
      <c r="F3314" s="83"/>
      <c r="G3314" s="83">
        <v>1000000.0</v>
      </c>
    </row>
    <row r="3315">
      <c r="A3315" s="83">
        <v>4.0</v>
      </c>
      <c r="B3315" s="83" t="s">
        <v>22105</v>
      </c>
      <c r="C3315" s="212" t="s">
        <v>2883</v>
      </c>
      <c r="D3315" s="83"/>
      <c r="E3315" s="141" t="s">
        <v>22106</v>
      </c>
      <c r="F3315" s="83"/>
      <c r="G3315" s="83">
        <v>1000000.0</v>
      </c>
    </row>
    <row r="3316">
      <c r="A3316" s="83">
        <v>5.0</v>
      </c>
      <c r="B3316" s="83" t="s">
        <v>22107</v>
      </c>
      <c r="C3316" s="212" t="s">
        <v>2896</v>
      </c>
      <c r="D3316" s="83"/>
      <c r="E3316" s="141" t="s">
        <v>22108</v>
      </c>
      <c r="F3316" s="83"/>
      <c r="G3316" s="83">
        <v>1.0E7</v>
      </c>
    </row>
    <row r="3317">
      <c r="A3317" s="83">
        <v>6.0</v>
      </c>
      <c r="B3317" s="83" t="s">
        <v>22109</v>
      </c>
      <c r="C3317" s="212" t="s">
        <v>2909</v>
      </c>
      <c r="D3317" s="83"/>
      <c r="E3317" s="141" t="s">
        <v>22110</v>
      </c>
      <c r="F3317" s="83"/>
      <c r="G3317" s="83">
        <v>2000000.0</v>
      </c>
    </row>
    <row r="3318">
      <c r="A3318" s="83">
        <v>7.0</v>
      </c>
      <c r="B3318" s="83" t="s">
        <v>22111</v>
      </c>
      <c r="C3318" s="212" t="s">
        <v>17144</v>
      </c>
      <c r="D3318" s="83"/>
      <c r="E3318" s="141" t="s">
        <v>22112</v>
      </c>
      <c r="F3318" s="83"/>
      <c r="G3318" s="83">
        <v>2500000.0</v>
      </c>
    </row>
    <row r="3319">
      <c r="A3319" s="83">
        <v>8.0</v>
      </c>
      <c r="B3319" s="83" t="s">
        <v>22113</v>
      </c>
      <c r="C3319" s="212" t="s">
        <v>17144</v>
      </c>
      <c r="D3319" s="83"/>
      <c r="E3319" s="141" t="s">
        <v>22114</v>
      </c>
      <c r="F3319" s="83"/>
      <c r="G3319" s="83">
        <v>2000000.0</v>
      </c>
    </row>
    <row r="3320">
      <c r="A3320" s="83">
        <v>9.0</v>
      </c>
      <c r="B3320" s="83" t="s">
        <v>22115</v>
      </c>
      <c r="C3320" s="212" t="s">
        <v>3005</v>
      </c>
      <c r="D3320" s="83"/>
      <c r="E3320" s="141" t="s">
        <v>22116</v>
      </c>
      <c r="F3320" s="83"/>
      <c r="G3320" s="83">
        <v>2000000.0</v>
      </c>
    </row>
    <row r="3321">
      <c r="A3321" s="83">
        <v>10.0</v>
      </c>
      <c r="B3321" s="83" t="s">
        <v>22117</v>
      </c>
      <c r="C3321" s="212" t="s">
        <v>3005</v>
      </c>
      <c r="D3321" s="83"/>
      <c r="E3321" s="141" t="s">
        <v>22118</v>
      </c>
      <c r="F3321" s="83"/>
      <c r="G3321" s="83">
        <v>1000000.0</v>
      </c>
    </row>
    <row r="3322" ht="30.0" customHeight="1">
      <c r="A3322" s="83">
        <v>11.0</v>
      </c>
      <c r="B3322" s="83" t="s">
        <v>22119</v>
      </c>
      <c r="C3322" s="212" t="s">
        <v>3035</v>
      </c>
      <c r="D3322" s="83"/>
      <c r="E3322" s="141" t="s">
        <v>22120</v>
      </c>
      <c r="F3322" s="83"/>
      <c r="G3322" s="83">
        <v>1000000.0</v>
      </c>
    </row>
    <row r="3323" ht="30.0" customHeight="1">
      <c r="A3323" s="83">
        <v>12.0</v>
      </c>
      <c r="B3323" s="83" t="s">
        <v>22121</v>
      </c>
      <c r="C3323" s="212" t="s">
        <v>3108</v>
      </c>
      <c r="D3323" s="83"/>
      <c r="E3323" s="141" t="s">
        <v>22122</v>
      </c>
      <c r="F3323" s="83"/>
      <c r="G3323" s="83">
        <v>500000.0</v>
      </c>
    </row>
    <row r="3324">
      <c r="A3324" s="83">
        <v>13.0</v>
      </c>
      <c r="B3324" s="83" t="s">
        <v>22124</v>
      </c>
      <c r="C3324" s="212" t="s">
        <v>3108</v>
      </c>
      <c r="D3324" s="83"/>
      <c r="E3324" s="141" t="s">
        <v>22125</v>
      </c>
      <c r="F3324" s="83"/>
      <c r="G3324" s="83">
        <v>1000000.0</v>
      </c>
    </row>
    <row r="3325" ht="30.0" customHeight="1">
      <c r="A3325" s="83">
        <v>14.0</v>
      </c>
      <c r="B3325" s="83" t="s">
        <v>22126</v>
      </c>
      <c r="C3325" s="212" t="s">
        <v>3128</v>
      </c>
      <c r="D3325" s="83"/>
      <c r="E3325" s="141" t="s">
        <v>22127</v>
      </c>
      <c r="F3325" s="83"/>
      <c r="G3325" s="83">
        <v>1000000.0</v>
      </c>
    </row>
    <row r="3326">
      <c r="A3326" s="83">
        <v>15.0</v>
      </c>
      <c r="B3326" s="83" t="s">
        <v>22128</v>
      </c>
      <c r="C3326" s="212"/>
      <c r="D3326" s="83"/>
      <c r="E3326" s="141" t="s">
        <v>22129</v>
      </c>
      <c r="F3326" s="83"/>
      <c r="G3326" s="83">
        <v>5000000.0</v>
      </c>
    </row>
    <row r="3327">
      <c r="A3327" s="83">
        <v>16.0</v>
      </c>
      <c r="B3327" s="83" t="s">
        <v>22130</v>
      </c>
      <c r="C3327" s="212"/>
      <c r="D3327" s="83"/>
      <c r="E3327" s="141" t="s">
        <v>22131</v>
      </c>
      <c r="F3327" s="83"/>
      <c r="G3327" s="83">
        <v>1.0E7</v>
      </c>
    </row>
    <row r="3328">
      <c r="A3328" s="83">
        <v>17.0</v>
      </c>
      <c r="B3328" s="83" t="s">
        <v>22132</v>
      </c>
      <c r="C3328" s="212">
        <v>22.0</v>
      </c>
      <c r="D3328" s="83"/>
      <c r="E3328" s="141" t="s">
        <v>22133</v>
      </c>
      <c r="F3328" s="83"/>
      <c r="G3328" s="83">
        <v>2500000.0</v>
      </c>
    </row>
    <row r="3329" ht="30.0" customHeight="1">
      <c r="A3329" s="83">
        <v>18.0</v>
      </c>
      <c r="B3329" s="83" t="s">
        <v>22134</v>
      </c>
      <c r="C3329" s="212"/>
      <c r="D3329" s="83"/>
      <c r="E3329" s="141" t="s">
        <v>22135</v>
      </c>
      <c r="F3329" s="83"/>
      <c r="G3329" s="83">
        <v>1.0E7</v>
      </c>
    </row>
    <row r="3330">
      <c r="A3330" s="83"/>
      <c r="B3330" s="83"/>
      <c r="C3330" s="212"/>
      <c r="D3330" s="83"/>
      <c r="E3330" s="141"/>
      <c r="F3330" s="83"/>
      <c r="G3330" s="83"/>
    </row>
    <row r="3331">
      <c r="A3331" s="83"/>
      <c r="B3331" s="83"/>
      <c r="C3331" s="212"/>
      <c r="D3331" s="83"/>
      <c r="E3331" s="141" t="s">
        <v>22136</v>
      </c>
      <c r="F3331" s="83">
        <v>0.0</v>
      </c>
      <c r="G3331" s="83">
        <v>5.7E7</v>
      </c>
    </row>
    <row r="3332" ht="15.75" customHeight="1">
      <c r="A3332" s="154"/>
      <c r="B3332" s="154"/>
      <c r="C3332" s="247"/>
      <c r="D3332" s="154"/>
      <c r="E3332" s="155"/>
      <c r="F3332" s="154"/>
      <c r="G3332" s="154"/>
    </row>
    <row r="3333" ht="15.75" customHeight="1">
      <c r="A3333" s="83"/>
      <c r="B3333" s="83"/>
      <c r="C3333" s="212"/>
      <c r="D3333" s="83"/>
      <c r="E3333" s="141"/>
      <c r="F3333" s="83"/>
      <c r="G3333" s="83"/>
    </row>
    <row r="3334">
      <c r="A3334" s="83"/>
      <c r="B3334" s="83"/>
      <c r="C3334" s="212"/>
      <c r="D3334" s="83"/>
      <c r="E3334" s="141" t="s">
        <v>22139</v>
      </c>
      <c r="F3334" s="83"/>
      <c r="G3334" s="83"/>
    </row>
    <row r="3335">
      <c r="A3335" s="83"/>
      <c r="B3335" s="83"/>
      <c r="C3335" s="212"/>
      <c r="D3335" s="83"/>
      <c r="E3335" s="141" t="s">
        <v>22140</v>
      </c>
      <c r="F3335" s="83"/>
      <c r="G3335" s="83"/>
    </row>
    <row r="3336">
      <c r="A3336" s="83" t="s">
        <v>22141</v>
      </c>
      <c r="B3336" s="83"/>
      <c r="C3336" s="212"/>
      <c r="D3336" s="83"/>
      <c r="E3336" s="141"/>
      <c r="F3336" s="83"/>
      <c r="G3336" s="83"/>
    </row>
    <row r="3337">
      <c r="A3337" s="83"/>
      <c r="B3337" s="83"/>
      <c r="C3337" s="212"/>
      <c r="D3337" s="83"/>
      <c r="E3337" s="141"/>
      <c r="F3337" s="83"/>
      <c r="G3337" s="83"/>
    </row>
    <row r="3338">
      <c r="A3338" s="83" t="s">
        <v>1190</v>
      </c>
      <c r="B3338" s="83" t="s">
        <v>663</v>
      </c>
      <c r="C3338" s="212" t="s">
        <v>1319</v>
      </c>
      <c r="D3338" s="83"/>
      <c r="E3338" s="141" t="s">
        <v>1198</v>
      </c>
      <c r="F3338" s="83" t="s">
        <v>1321</v>
      </c>
      <c r="G3338" s="83" t="s">
        <v>1323</v>
      </c>
    </row>
    <row r="3339">
      <c r="A3339" s="83"/>
      <c r="B3339" s="83"/>
      <c r="C3339" s="212"/>
      <c r="D3339" s="83"/>
      <c r="E3339" s="141"/>
      <c r="F3339" s="83"/>
      <c r="G3339" s="83"/>
    </row>
    <row r="3340">
      <c r="A3340" s="83">
        <v>1.0</v>
      </c>
      <c r="B3340" s="83" t="s">
        <v>22142</v>
      </c>
      <c r="C3340" s="212" t="s">
        <v>2676</v>
      </c>
      <c r="D3340" s="83"/>
      <c r="E3340" s="141" t="s">
        <v>22143</v>
      </c>
      <c r="F3340" s="83"/>
      <c r="G3340" s="83">
        <v>3000000.0</v>
      </c>
    </row>
    <row r="3341">
      <c r="A3341" s="83">
        <v>2.0</v>
      </c>
      <c r="B3341" s="83" t="s">
        <v>22144</v>
      </c>
      <c r="C3341" s="212" t="s">
        <v>2708</v>
      </c>
      <c r="D3341" s="83"/>
      <c r="E3341" s="141" t="s">
        <v>22145</v>
      </c>
      <c r="F3341" s="83"/>
      <c r="G3341" s="83">
        <v>1000000.0</v>
      </c>
    </row>
    <row r="3342">
      <c r="A3342" s="83">
        <v>3.0</v>
      </c>
      <c r="B3342" s="83" t="s">
        <v>22147</v>
      </c>
      <c r="C3342" s="212">
        <v>9.0</v>
      </c>
      <c r="D3342" s="83"/>
      <c r="E3342" s="141" t="s">
        <v>22148</v>
      </c>
      <c r="F3342" s="83"/>
      <c r="G3342" s="83">
        <v>2000000.0</v>
      </c>
    </row>
    <row r="3343">
      <c r="A3343" s="83">
        <v>4.0</v>
      </c>
      <c r="B3343" s="83" t="s">
        <v>22149</v>
      </c>
      <c r="C3343" s="212" t="s">
        <v>2723</v>
      </c>
      <c r="D3343" s="83"/>
      <c r="E3343" s="141" t="s">
        <v>22150</v>
      </c>
      <c r="F3343" s="83"/>
      <c r="G3343" s="83">
        <v>1000000.0</v>
      </c>
    </row>
    <row r="3344">
      <c r="A3344" s="83">
        <v>5.0</v>
      </c>
      <c r="B3344" s="83" t="s">
        <v>22151</v>
      </c>
      <c r="C3344" s="212" t="s">
        <v>2723</v>
      </c>
      <c r="D3344" s="83"/>
      <c r="E3344" s="141" t="s">
        <v>22152</v>
      </c>
      <c r="F3344" s="83"/>
      <c r="G3344" s="83">
        <v>1000000.0</v>
      </c>
    </row>
    <row r="3345">
      <c r="A3345" s="83">
        <v>6.0</v>
      </c>
      <c r="B3345" s="83" t="s">
        <v>22153</v>
      </c>
      <c r="C3345" s="212" t="s">
        <v>8035</v>
      </c>
      <c r="D3345" s="83"/>
      <c r="E3345" s="141" t="s">
        <v>22154</v>
      </c>
      <c r="F3345" s="83"/>
      <c r="G3345" s="83">
        <v>1000000.0</v>
      </c>
    </row>
    <row r="3346">
      <c r="A3346" s="83">
        <v>7.0</v>
      </c>
      <c r="B3346" s="83" t="s">
        <v>22155</v>
      </c>
      <c r="C3346" s="212" t="s">
        <v>2760</v>
      </c>
      <c r="D3346" s="83"/>
      <c r="E3346" s="141" t="s">
        <v>22156</v>
      </c>
      <c r="F3346" s="83"/>
      <c r="G3346" s="83">
        <v>5000000.0</v>
      </c>
    </row>
    <row r="3347">
      <c r="A3347" s="83">
        <v>8.0</v>
      </c>
      <c r="B3347" s="83" t="s">
        <v>22157</v>
      </c>
      <c r="C3347" s="212" t="s">
        <v>2763</v>
      </c>
      <c r="D3347" s="83"/>
      <c r="E3347" s="141" t="s">
        <v>22158</v>
      </c>
      <c r="F3347" s="83"/>
      <c r="G3347" s="83">
        <v>1000000.0</v>
      </c>
    </row>
    <row r="3348">
      <c r="A3348" s="83">
        <v>9.0</v>
      </c>
      <c r="B3348" s="83" t="s">
        <v>22159</v>
      </c>
      <c r="C3348" s="212" t="s">
        <v>3501</v>
      </c>
      <c r="D3348" s="83"/>
      <c r="E3348" s="141" t="s">
        <v>22160</v>
      </c>
      <c r="F3348" s="83"/>
      <c r="G3348" s="83">
        <v>1000000.0</v>
      </c>
    </row>
    <row r="3349" ht="30.0" customHeight="1">
      <c r="A3349" s="83">
        <v>10.0</v>
      </c>
      <c r="B3349" s="83" t="s">
        <v>22161</v>
      </c>
      <c r="C3349" s="212" t="s">
        <v>8581</v>
      </c>
      <c r="D3349" s="83"/>
      <c r="E3349" s="141" t="s">
        <v>22162</v>
      </c>
      <c r="F3349" s="83"/>
      <c r="G3349" s="83">
        <v>3000000.0</v>
      </c>
    </row>
    <row r="3350">
      <c r="A3350" s="83">
        <v>11.0</v>
      </c>
      <c r="B3350" s="83" t="s">
        <v>22163</v>
      </c>
      <c r="C3350" s="212" t="s">
        <v>2896</v>
      </c>
      <c r="D3350" s="83"/>
      <c r="E3350" s="141" t="s">
        <v>22164</v>
      </c>
      <c r="F3350" s="83"/>
      <c r="G3350" s="83">
        <v>2500000.0</v>
      </c>
    </row>
    <row r="3351" ht="30.0" customHeight="1">
      <c r="A3351" s="83">
        <v>12.0</v>
      </c>
      <c r="B3351" s="83" t="s">
        <v>22165</v>
      </c>
      <c r="C3351" s="212" t="s">
        <v>3558</v>
      </c>
      <c r="D3351" s="83"/>
      <c r="E3351" s="141" t="s">
        <v>22166</v>
      </c>
      <c r="F3351" s="83"/>
      <c r="G3351" s="83">
        <v>1000000.0</v>
      </c>
    </row>
    <row r="3352">
      <c r="A3352" s="83">
        <v>13.0</v>
      </c>
      <c r="B3352" s="83" t="s">
        <v>22167</v>
      </c>
      <c r="C3352" s="212" t="s">
        <v>17144</v>
      </c>
      <c r="D3352" s="83"/>
      <c r="E3352" s="141" t="s">
        <v>22168</v>
      </c>
      <c r="F3352" s="83"/>
      <c r="G3352" s="83">
        <v>2000000.0</v>
      </c>
    </row>
    <row r="3353">
      <c r="A3353" s="83">
        <v>14.0</v>
      </c>
      <c r="B3353" s="83" t="s">
        <v>22169</v>
      </c>
      <c r="C3353" s="212" t="s">
        <v>3005</v>
      </c>
      <c r="D3353" s="83"/>
      <c r="E3353" s="141" t="s">
        <v>22170</v>
      </c>
      <c r="F3353" s="83"/>
      <c r="G3353" s="83">
        <v>1000000.0</v>
      </c>
    </row>
    <row r="3354" ht="30.0" customHeight="1">
      <c r="A3354" s="83">
        <v>15.0</v>
      </c>
      <c r="B3354" s="83" t="s">
        <v>22172</v>
      </c>
      <c r="C3354" s="212" t="s">
        <v>3123</v>
      </c>
      <c r="D3354" s="83"/>
      <c r="E3354" s="141" t="s">
        <v>22173</v>
      </c>
      <c r="F3354" s="83"/>
      <c r="G3354" s="83">
        <v>1000000.0</v>
      </c>
    </row>
    <row r="3355" ht="30.0" customHeight="1">
      <c r="A3355" s="83">
        <v>16.0</v>
      </c>
      <c r="B3355" s="83" t="s">
        <v>22174</v>
      </c>
      <c r="C3355" s="212" t="s">
        <v>3147</v>
      </c>
      <c r="D3355" s="83"/>
      <c r="E3355" s="141" t="s">
        <v>22175</v>
      </c>
      <c r="F3355" s="83"/>
      <c r="G3355" s="83">
        <v>2000000.0</v>
      </c>
    </row>
    <row r="3356">
      <c r="A3356" s="83">
        <v>17.0</v>
      </c>
      <c r="B3356" s="83" t="s">
        <v>22176</v>
      </c>
      <c r="C3356" s="212" t="s">
        <v>3151</v>
      </c>
      <c r="D3356" s="83"/>
      <c r="E3356" s="141" t="s">
        <v>22177</v>
      </c>
      <c r="F3356" s="83"/>
      <c r="G3356" s="83">
        <v>1000000.0</v>
      </c>
    </row>
    <row r="3357" ht="30.0" customHeight="1">
      <c r="A3357" s="83">
        <v>18.0</v>
      </c>
      <c r="B3357" s="83" t="s">
        <v>22178</v>
      </c>
      <c r="C3357" s="212" t="s">
        <v>15038</v>
      </c>
      <c r="D3357" s="83"/>
      <c r="E3357" s="141" t="s">
        <v>22179</v>
      </c>
      <c r="F3357" s="83"/>
      <c r="G3357" s="83">
        <v>1000000.0</v>
      </c>
    </row>
    <row r="3358">
      <c r="A3358" s="83">
        <v>19.0</v>
      </c>
      <c r="B3358" s="83" t="s">
        <v>22180</v>
      </c>
      <c r="C3358" s="212" t="s">
        <v>3728</v>
      </c>
      <c r="D3358" s="83"/>
      <c r="E3358" s="141" t="s">
        <v>22181</v>
      </c>
      <c r="F3358" s="83"/>
      <c r="G3358" s="83">
        <v>1000000.0</v>
      </c>
    </row>
    <row r="3359">
      <c r="A3359" s="83">
        <v>20.0</v>
      </c>
      <c r="B3359" s="83" t="s">
        <v>22182</v>
      </c>
      <c r="C3359" s="212">
        <v>65.0</v>
      </c>
      <c r="D3359" s="83"/>
      <c r="E3359" s="141" t="s">
        <v>22183</v>
      </c>
      <c r="F3359" s="83"/>
      <c r="G3359" s="83">
        <v>1000000.0</v>
      </c>
    </row>
    <row r="3360" ht="30.0" customHeight="1">
      <c r="A3360" s="83">
        <v>21.0</v>
      </c>
      <c r="B3360" s="83" t="s">
        <v>22185</v>
      </c>
      <c r="C3360" s="212">
        <v>74.0</v>
      </c>
      <c r="D3360" s="83"/>
      <c r="E3360" s="141" t="s">
        <v>22186</v>
      </c>
      <c r="F3360" s="83"/>
      <c r="G3360" s="83">
        <v>4500000.0</v>
      </c>
    </row>
    <row r="3361">
      <c r="A3361" s="83">
        <v>22.0</v>
      </c>
      <c r="B3361" s="83" t="s">
        <v>22187</v>
      </c>
      <c r="C3361" s="212"/>
      <c r="D3361" s="83"/>
      <c r="E3361" s="141" t="s">
        <v>22188</v>
      </c>
      <c r="F3361" s="83"/>
      <c r="G3361" s="83">
        <v>1.0E7</v>
      </c>
    </row>
    <row r="3362">
      <c r="A3362" s="83"/>
      <c r="B3362" s="83"/>
      <c r="C3362" s="212"/>
      <c r="D3362" s="83"/>
      <c r="E3362" s="141"/>
      <c r="F3362" s="83"/>
      <c r="G3362" s="83"/>
    </row>
    <row r="3363">
      <c r="A3363" s="83"/>
      <c r="B3363" s="83"/>
      <c r="C3363" s="212"/>
      <c r="D3363" s="83"/>
      <c r="E3363" s="141" t="s">
        <v>22189</v>
      </c>
      <c r="F3363" s="83">
        <v>0.0</v>
      </c>
      <c r="G3363" s="83">
        <v>4.7E7</v>
      </c>
    </row>
    <row r="3364" ht="15.75" customHeight="1">
      <c r="A3364" s="154"/>
      <c r="B3364" s="154"/>
      <c r="C3364" s="247"/>
      <c r="D3364" s="154"/>
      <c r="E3364" s="155"/>
      <c r="F3364" s="154"/>
      <c r="G3364" s="154"/>
    </row>
    <row r="3365" ht="15.75" customHeight="1">
      <c r="A3365" s="83"/>
      <c r="B3365" s="83"/>
      <c r="C3365" s="212"/>
      <c r="D3365" s="83"/>
      <c r="E3365" s="141"/>
      <c r="F3365" s="83"/>
      <c r="G3365" s="83"/>
    </row>
    <row r="3366">
      <c r="A3366" s="83"/>
      <c r="B3366" s="83"/>
      <c r="C3366" s="212"/>
      <c r="D3366" s="83"/>
      <c r="E3366" s="141" t="s">
        <v>22191</v>
      </c>
      <c r="F3366" s="83"/>
      <c r="G3366" s="83"/>
    </row>
    <row r="3367">
      <c r="A3367" s="83"/>
      <c r="B3367" s="83"/>
      <c r="C3367" s="212"/>
      <c r="D3367" s="83"/>
      <c r="E3367" s="141"/>
      <c r="F3367" s="83"/>
      <c r="G3367" s="83"/>
    </row>
    <row r="3368">
      <c r="A3368" s="83"/>
      <c r="B3368" s="83"/>
      <c r="C3368" s="212"/>
      <c r="D3368" s="83"/>
      <c r="E3368" s="141"/>
      <c r="F3368" s="83"/>
      <c r="G3368" s="83"/>
    </row>
    <row r="3369">
      <c r="A3369" s="83"/>
      <c r="B3369" s="83"/>
      <c r="C3369" s="212"/>
      <c r="D3369" s="83"/>
      <c r="E3369" s="141" t="s">
        <v>22192</v>
      </c>
      <c r="F3369" s="83"/>
      <c r="G3369" s="83"/>
    </row>
    <row r="3370">
      <c r="A3370" s="83"/>
      <c r="B3370" s="83"/>
      <c r="C3370" s="212"/>
      <c r="D3370" s="83"/>
      <c r="E3370" s="141" t="s">
        <v>22193</v>
      </c>
      <c r="F3370" s="83"/>
      <c r="G3370" s="83"/>
    </row>
    <row r="3371">
      <c r="A3371" s="83" t="s">
        <v>22194</v>
      </c>
      <c r="B3371" s="83"/>
      <c r="C3371" s="212"/>
      <c r="D3371" s="83"/>
      <c r="E3371" s="141"/>
      <c r="F3371" s="83"/>
      <c r="G3371" s="83"/>
    </row>
    <row r="3372">
      <c r="A3372" s="83"/>
      <c r="B3372" s="83"/>
      <c r="C3372" s="212"/>
      <c r="D3372" s="83"/>
      <c r="E3372" s="141"/>
      <c r="F3372" s="83"/>
      <c r="G3372" s="83"/>
    </row>
    <row r="3373">
      <c r="A3373" s="83" t="s">
        <v>1190</v>
      </c>
      <c r="B3373" s="83" t="s">
        <v>663</v>
      </c>
      <c r="C3373" s="212" t="s">
        <v>1319</v>
      </c>
      <c r="D3373" s="83"/>
      <c r="E3373" s="141" t="s">
        <v>1198</v>
      </c>
      <c r="F3373" s="83" t="s">
        <v>1321</v>
      </c>
      <c r="G3373" s="83" t="s">
        <v>1323</v>
      </c>
    </row>
    <row r="3374">
      <c r="A3374" s="83"/>
      <c r="B3374" s="83"/>
      <c r="C3374" s="212"/>
      <c r="D3374" s="83"/>
      <c r="E3374" s="141"/>
      <c r="F3374" s="83"/>
      <c r="G3374" s="83"/>
    </row>
    <row r="3375">
      <c r="A3375" s="83">
        <v>1.0</v>
      </c>
      <c r="B3375" s="83" t="s">
        <v>22196</v>
      </c>
      <c r="C3375" s="212" t="s">
        <v>2676</v>
      </c>
      <c r="D3375" s="83"/>
      <c r="E3375" s="141" t="s">
        <v>22197</v>
      </c>
      <c r="F3375" s="83"/>
      <c r="G3375" s="83">
        <v>500000.0</v>
      </c>
    </row>
    <row r="3376">
      <c r="A3376" s="83">
        <v>2.0</v>
      </c>
      <c r="B3376" s="83" t="s">
        <v>22198</v>
      </c>
      <c r="C3376" s="212" t="s">
        <v>2676</v>
      </c>
      <c r="D3376" s="83"/>
      <c r="E3376" s="141" t="s">
        <v>22199</v>
      </c>
      <c r="F3376" s="83"/>
      <c r="G3376" s="83">
        <v>1000000.0</v>
      </c>
    </row>
    <row r="3377">
      <c r="A3377" s="83">
        <v>3.0</v>
      </c>
      <c r="B3377" s="83" t="s">
        <v>22200</v>
      </c>
      <c r="C3377" s="212" t="s">
        <v>5279</v>
      </c>
      <c r="D3377" s="83"/>
      <c r="E3377" s="141" t="s">
        <v>22201</v>
      </c>
      <c r="F3377" s="83"/>
      <c r="G3377" s="83">
        <v>2500000.0</v>
      </c>
    </row>
    <row r="3378">
      <c r="A3378" s="83">
        <v>4.0</v>
      </c>
      <c r="B3378" s="83" t="s">
        <v>22202</v>
      </c>
      <c r="C3378" s="212" t="s">
        <v>5790</v>
      </c>
      <c r="D3378" s="83"/>
      <c r="E3378" s="141" t="s">
        <v>22203</v>
      </c>
      <c r="F3378" s="83"/>
      <c r="G3378" s="83">
        <v>2500000.0</v>
      </c>
    </row>
    <row r="3379">
      <c r="A3379" s="83">
        <v>5.0</v>
      </c>
      <c r="B3379" s="83" t="s">
        <v>22204</v>
      </c>
      <c r="C3379" s="212" t="s">
        <v>2688</v>
      </c>
      <c r="D3379" s="83"/>
      <c r="E3379" s="141" t="s">
        <v>22205</v>
      </c>
      <c r="F3379" s="83"/>
      <c r="G3379" s="83">
        <v>1000000.0</v>
      </c>
    </row>
    <row r="3380">
      <c r="A3380" s="83">
        <v>6.0</v>
      </c>
      <c r="B3380" s="83" t="s">
        <v>22207</v>
      </c>
      <c r="C3380" s="212" t="s">
        <v>2688</v>
      </c>
      <c r="D3380" s="83"/>
      <c r="E3380" s="141" t="s">
        <v>22208</v>
      </c>
      <c r="F3380" s="83"/>
      <c r="G3380" s="83">
        <v>500000.0</v>
      </c>
    </row>
    <row r="3381">
      <c r="A3381" s="83">
        <v>7.0</v>
      </c>
      <c r="B3381" s="83" t="s">
        <v>22209</v>
      </c>
      <c r="C3381" s="212" t="s">
        <v>2688</v>
      </c>
      <c r="D3381" s="83"/>
      <c r="E3381" s="141" t="s">
        <v>22210</v>
      </c>
      <c r="F3381" s="83"/>
      <c r="G3381" s="83">
        <v>1000000.0</v>
      </c>
    </row>
    <row r="3382">
      <c r="A3382" s="83">
        <v>8.0</v>
      </c>
      <c r="B3382" s="83" t="s">
        <v>22211</v>
      </c>
      <c r="C3382" s="212" t="s">
        <v>2701</v>
      </c>
      <c r="D3382" s="83"/>
      <c r="E3382" s="141" t="s">
        <v>22212</v>
      </c>
      <c r="F3382" s="83"/>
      <c r="G3382" s="83">
        <v>1500000.0</v>
      </c>
    </row>
    <row r="3383">
      <c r="A3383" s="83">
        <v>9.0</v>
      </c>
      <c r="B3383" s="83" t="s">
        <v>22213</v>
      </c>
      <c r="C3383" s="212" t="s">
        <v>2708</v>
      </c>
      <c r="D3383" s="83"/>
      <c r="E3383" s="141" t="s">
        <v>22214</v>
      </c>
      <c r="F3383" s="83"/>
      <c r="G3383" s="83">
        <v>2000000.0</v>
      </c>
    </row>
    <row r="3384" ht="30.0" customHeight="1">
      <c r="A3384" s="83">
        <v>10.0</v>
      </c>
      <c r="B3384" s="83" t="s">
        <v>22215</v>
      </c>
      <c r="C3384" s="212" t="s">
        <v>2708</v>
      </c>
      <c r="D3384" s="83"/>
      <c r="E3384" s="141" t="s">
        <v>22216</v>
      </c>
      <c r="F3384" s="83"/>
      <c r="G3384" s="83">
        <v>1000000.0</v>
      </c>
    </row>
    <row r="3385">
      <c r="A3385" s="83">
        <v>11.0</v>
      </c>
      <c r="B3385" s="83" t="s">
        <v>22217</v>
      </c>
      <c r="C3385" s="212" t="s">
        <v>3440</v>
      </c>
      <c r="D3385" s="83"/>
      <c r="E3385" s="141" t="s">
        <v>22218</v>
      </c>
      <c r="F3385" s="83"/>
      <c r="G3385" s="83">
        <v>1000000.0</v>
      </c>
    </row>
    <row r="3386" ht="30.0" customHeight="1">
      <c r="A3386" s="83">
        <v>12.0</v>
      </c>
      <c r="B3386" s="83" t="s">
        <v>22219</v>
      </c>
      <c r="C3386" s="212" t="s">
        <v>3445</v>
      </c>
      <c r="D3386" s="83"/>
      <c r="E3386" s="141" t="s">
        <v>22220</v>
      </c>
      <c r="F3386" s="83"/>
      <c r="G3386" s="83">
        <v>2500000.0</v>
      </c>
    </row>
    <row r="3387">
      <c r="A3387" s="83">
        <v>13.0</v>
      </c>
      <c r="B3387" s="83" t="s">
        <v>22221</v>
      </c>
      <c r="C3387" s="212">
        <v>9.0</v>
      </c>
      <c r="D3387" s="83"/>
      <c r="E3387" s="141" t="s">
        <v>22222</v>
      </c>
      <c r="F3387" s="83"/>
      <c r="G3387" s="83">
        <v>2000000.0</v>
      </c>
    </row>
    <row r="3388">
      <c r="A3388" s="83">
        <v>14.0</v>
      </c>
      <c r="B3388" s="83" t="s">
        <v>22223</v>
      </c>
      <c r="C3388" s="212">
        <v>9.0</v>
      </c>
      <c r="D3388" s="83"/>
      <c r="E3388" s="141" t="s">
        <v>22224</v>
      </c>
      <c r="F3388" s="83"/>
      <c r="G3388" s="83">
        <v>1.0E7</v>
      </c>
    </row>
    <row r="3389">
      <c r="A3389" s="83">
        <v>15.0</v>
      </c>
      <c r="B3389" s="83" t="s">
        <v>22225</v>
      </c>
      <c r="C3389" s="212" t="s">
        <v>8035</v>
      </c>
      <c r="D3389" s="83"/>
      <c r="E3389" s="141" t="s">
        <v>22227</v>
      </c>
      <c r="F3389" s="83"/>
      <c r="G3389" s="83">
        <v>2000000.0</v>
      </c>
    </row>
    <row r="3390">
      <c r="A3390" s="83">
        <v>16.0</v>
      </c>
      <c r="B3390" s="83" t="s">
        <v>22228</v>
      </c>
      <c r="C3390" s="212" t="s">
        <v>8035</v>
      </c>
      <c r="D3390" s="83"/>
      <c r="E3390" s="141" t="s">
        <v>22229</v>
      </c>
      <c r="F3390" s="83"/>
      <c r="G3390" s="83">
        <v>2000000.0</v>
      </c>
    </row>
    <row r="3391">
      <c r="A3391" s="83">
        <v>17.0</v>
      </c>
      <c r="B3391" s="83" t="s">
        <v>22230</v>
      </c>
      <c r="C3391" s="212" t="s">
        <v>8039</v>
      </c>
      <c r="D3391" s="83"/>
      <c r="E3391" s="141" t="s">
        <v>22231</v>
      </c>
      <c r="F3391" s="83"/>
      <c r="G3391" s="83">
        <v>3000000.0</v>
      </c>
    </row>
    <row r="3392">
      <c r="A3392" s="83">
        <v>18.0</v>
      </c>
      <c r="B3392" s="83" t="s">
        <v>22232</v>
      </c>
      <c r="C3392" s="212" t="s">
        <v>8039</v>
      </c>
      <c r="D3392" s="83"/>
      <c r="E3392" s="141" t="s">
        <v>22233</v>
      </c>
      <c r="F3392" s="83"/>
      <c r="G3392" s="83">
        <v>1000000.0</v>
      </c>
    </row>
    <row r="3393">
      <c r="A3393" s="83">
        <v>19.0</v>
      </c>
      <c r="B3393" s="83" t="s">
        <v>22234</v>
      </c>
      <c r="C3393" s="212" t="s">
        <v>8039</v>
      </c>
      <c r="D3393" s="83"/>
      <c r="E3393" s="141" t="s">
        <v>22235</v>
      </c>
      <c r="F3393" s="83"/>
      <c r="G3393" s="83">
        <v>1000000.0</v>
      </c>
    </row>
    <row r="3394">
      <c r="A3394" s="83">
        <v>20.0</v>
      </c>
      <c r="B3394" s="83" t="s">
        <v>22236</v>
      </c>
      <c r="C3394" s="212" t="s">
        <v>2731</v>
      </c>
      <c r="D3394" s="83"/>
      <c r="E3394" s="141" t="s">
        <v>22237</v>
      </c>
      <c r="F3394" s="83"/>
      <c r="G3394" s="83">
        <v>1000000.0</v>
      </c>
    </row>
    <row r="3395" ht="30.0" customHeight="1">
      <c r="A3395" s="83">
        <v>21.0</v>
      </c>
      <c r="B3395" s="83" t="s">
        <v>22239</v>
      </c>
      <c r="C3395" s="212" t="s">
        <v>2731</v>
      </c>
      <c r="D3395" s="83"/>
      <c r="E3395" s="141" t="s">
        <v>22241</v>
      </c>
      <c r="F3395" s="83"/>
      <c r="G3395" s="83">
        <v>1000000.0</v>
      </c>
    </row>
    <row r="3396">
      <c r="A3396" s="83">
        <v>22.0</v>
      </c>
      <c r="B3396" s="83" t="s">
        <v>22242</v>
      </c>
      <c r="C3396" s="212" t="s">
        <v>2731</v>
      </c>
      <c r="D3396" s="83"/>
      <c r="E3396" s="141" t="s">
        <v>22243</v>
      </c>
      <c r="F3396" s="83"/>
      <c r="G3396" s="83">
        <v>1000000.0</v>
      </c>
    </row>
    <row r="3397" ht="30.0" customHeight="1">
      <c r="A3397" s="83">
        <v>23.0</v>
      </c>
      <c r="B3397" s="83" t="s">
        <v>22244</v>
      </c>
      <c r="C3397" s="212" t="s">
        <v>3452</v>
      </c>
      <c r="D3397" s="83"/>
      <c r="E3397" s="141" t="s">
        <v>22245</v>
      </c>
      <c r="F3397" s="83"/>
      <c r="G3397" s="83">
        <v>1000000.0</v>
      </c>
    </row>
    <row r="3398">
      <c r="A3398" s="83">
        <v>24.0</v>
      </c>
      <c r="B3398" s="83" t="s">
        <v>22246</v>
      </c>
      <c r="C3398" s="212" t="s">
        <v>3452</v>
      </c>
      <c r="D3398" s="83"/>
      <c r="E3398" s="141" t="s">
        <v>22247</v>
      </c>
      <c r="F3398" s="83"/>
      <c r="G3398" s="83">
        <v>1000000.0</v>
      </c>
    </row>
    <row r="3399">
      <c r="A3399" s="83">
        <v>25.0</v>
      </c>
      <c r="B3399" s="83" t="s">
        <v>22248</v>
      </c>
      <c r="C3399" s="212" t="s">
        <v>2735</v>
      </c>
      <c r="D3399" s="83"/>
      <c r="E3399" s="141" t="s">
        <v>22249</v>
      </c>
      <c r="F3399" s="83"/>
      <c r="G3399" s="83">
        <v>1000000.0</v>
      </c>
    </row>
    <row r="3400" ht="30.0" customHeight="1">
      <c r="A3400" s="83">
        <v>26.0</v>
      </c>
      <c r="B3400" s="83" t="s">
        <v>22250</v>
      </c>
      <c r="C3400" s="212" t="s">
        <v>2740</v>
      </c>
      <c r="D3400" s="83"/>
      <c r="E3400" s="141" t="s">
        <v>22251</v>
      </c>
      <c r="F3400" s="83"/>
      <c r="G3400" s="83">
        <v>1000000.0</v>
      </c>
    </row>
    <row r="3401">
      <c r="A3401" s="83">
        <v>27.0</v>
      </c>
      <c r="B3401" s="83" t="s">
        <v>22252</v>
      </c>
      <c r="C3401" s="212" t="s">
        <v>2740</v>
      </c>
      <c r="D3401" s="83"/>
      <c r="E3401" s="141" t="s">
        <v>22253</v>
      </c>
      <c r="F3401" s="83"/>
      <c r="G3401" s="83">
        <v>1000000.0</v>
      </c>
    </row>
    <row r="3402" ht="30.0" customHeight="1">
      <c r="A3402" s="83">
        <v>28.0</v>
      </c>
      <c r="B3402" s="83" t="s">
        <v>22254</v>
      </c>
      <c r="C3402" s="212" t="s">
        <v>3457</v>
      </c>
      <c r="D3402" s="83"/>
      <c r="E3402" s="141" t="s">
        <v>22255</v>
      </c>
      <c r="F3402" s="83"/>
      <c r="G3402" s="83">
        <v>3500000.0</v>
      </c>
    </row>
    <row r="3403" ht="30.0" customHeight="1">
      <c r="A3403" s="83">
        <v>29.0</v>
      </c>
      <c r="B3403" s="83" t="s">
        <v>22256</v>
      </c>
      <c r="C3403" s="212" t="s">
        <v>3457</v>
      </c>
      <c r="D3403" s="83"/>
      <c r="E3403" s="141" t="s">
        <v>22257</v>
      </c>
      <c r="F3403" s="83"/>
      <c r="G3403" s="83">
        <v>2000000.0</v>
      </c>
    </row>
    <row r="3404" ht="30.0" customHeight="1">
      <c r="A3404" s="83">
        <v>30.0</v>
      </c>
      <c r="B3404" s="83" t="s">
        <v>22258</v>
      </c>
      <c r="C3404" s="212" t="s">
        <v>3457</v>
      </c>
      <c r="D3404" s="83"/>
      <c r="E3404" s="141" t="s">
        <v>22259</v>
      </c>
      <c r="F3404" s="83"/>
      <c r="G3404" s="83">
        <v>500000.0</v>
      </c>
    </row>
    <row r="3405">
      <c r="A3405" s="83">
        <v>31.0</v>
      </c>
      <c r="B3405" s="83" t="s">
        <v>22260</v>
      </c>
      <c r="C3405" s="212" t="s">
        <v>3457</v>
      </c>
      <c r="D3405" s="83"/>
      <c r="E3405" s="141" t="s">
        <v>22261</v>
      </c>
      <c r="F3405" s="83"/>
      <c r="G3405" s="83">
        <v>500000.0</v>
      </c>
    </row>
    <row r="3406">
      <c r="A3406" s="83">
        <v>32.0</v>
      </c>
      <c r="B3406" s="83" t="s">
        <v>22262</v>
      </c>
      <c r="C3406" s="212" t="s">
        <v>13020</v>
      </c>
      <c r="D3406" s="83"/>
      <c r="E3406" s="141" t="s">
        <v>22263</v>
      </c>
      <c r="F3406" s="83"/>
      <c r="G3406" s="83">
        <v>1000000.0</v>
      </c>
    </row>
    <row r="3407">
      <c r="A3407" s="83">
        <v>33.0</v>
      </c>
      <c r="B3407" s="83" t="s">
        <v>22264</v>
      </c>
      <c r="C3407" s="212" t="s">
        <v>13020</v>
      </c>
      <c r="D3407" s="83"/>
      <c r="E3407" s="141" t="s">
        <v>22265</v>
      </c>
      <c r="F3407" s="83"/>
      <c r="G3407" s="83">
        <v>1000000.0</v>
      </c>
    </row>
    <row r="3408" ht="30.0" customHeight="1">
      <c r="A3408" s="83">
        <v>34.0</v>
      </c>
      <c r="B3408" s="83" t="s">
        <v>22266</v>
      </c>
      <c r="C3408" s="212" t="s">
        <v>13020</v>
      </c>
      <c r="D3408" s="83"/>
      <c r="E3408" s="141" t="s">
        <v>22267</v>
      </c>
      <c r="F3408" s="83"/>
      <c r="G3408" s="83">
        <v>1500000.0</v>
      </c>
    </row>
    <row r="3409">
      <c r="A3409" s="83">
        <v>35.0</v>
      </c>
      <c r="B3409" s="83" t="s">
        <v>22268</v>
      </c>
      <c r="C3409" s="212" t="s">
        <v>13592</v>
      </c>
      <c r="D3409" s="83"/>
      <c r="E3409" s="141" t="s">
        <v>22269</v>
      </c>
      <c r="F3409" s="83"/>
      <c r="G3409" s="83">
        <v>1000000.0</v>
      </c>
    </row>
    <row r="3410">
      <c r="A3410" s="83">
        <v>36.0</v>
      </c>
      <c r="B3410" s="83" t="s">
        <v>22270</v>
      </c>
      <c r="C3410" s="212" t="s">
        <v>13031</v>
      </c>
      <c r="D3410" s="83"/>
      <c r="E3410" s="141" t="s">
        <v>22271</v>
      </c>
      <c r="F3410" s="83"/>
      <c r="G3410" s="83">
        <v>1000000.0</v>
      </c>
    </row>
    <row r="3411">
      <c r="A3411" s="83">
        <v>37.0</v>
      </c>
      <c r="B3411" s="83" t="s">
        <v>22272</v>
      </c>
      <c r="C3411" s="212" t="s">
        <v>13031</v>
      </c>
      <c r="D3411" s="83"/>
      <c r="E3411" s="141" t="s">
        <v>22273</v>
      </c>
      <c r="F3411" s="83"/>
      <c r="G3411" s="83">
        <v>1000000.0</v>
      </c>
    </row>
    <row r="3412">
      <c r="A3412" s="83">
        <v>38.0</v>
      </c>
      <c r="B3412" s="83" t="s">
        <v>22274</v>
      </c>
      <c r="C3412" s="212" t="s">
        <v>13031</v>
      </c>
      <c r="D3412" s="83"/>
      <c r="E3412" s="141" t="s">
        <v>22275</v>
      </c>
      <c r="F3412" s="83"/>
      <c r="G3412" s="83">
        <v>1000000.0</v>
      </c>
    </row>
    <row r="3413" ht="30.0" customHeight="1">
      <c r="A3413" s="83">
        <v>39.0</v>
      </c>
      <c r="B3413" s="83" t="s">
        <v>22276</v>
      </c>
      <c r="C3413" s="212" t="s">
        <v>3463</v>
      </c>
      <c r="D3413" s="83"/>
      <c r="E3413" s="141" t="s">
        <v>22277</v>
      </c>
      <c r="F3413" s="83"/>
      <c r="G3413" s="83">
        <v>1000000.0</v>
      </c>
    </row>
    <row r="3414">
      <c r="A3414" s="83">
        <v>40.0</v>
      </c>
      <c r="B3414" s="83" t="s">
        <v>22278</v>
      </c>
      <c r="C3414" s="212" t="s">
        <v>3463</v>
      </c>
      <c r="D3414" s="83"/>
      <c r="E3414" s="141" t="s">
        <v>22279</v>
      </c>
      <c r="F3414" s="83"/>
      <c r="G3414" s="83">
        <v>2000000.0</v>
      </c>
    </row>
    <row r="3415">
      <c r="A3415" s="83">
        <v>41.0</v>
      </c>
      <c r="B3415" s="83" t="s">
        <v>22280</v>
      </c>
      <c r="C3415" s="212" t="s">
        <v>13105</v>
      </c>
      <c r="D3415" s="83"/>
      <c r="E3415" s="141" t="s">
        <v>22281</v>
      </c>
      <c r="F3415" s="83"/>
      <c r="G3415" s="83">
        <v>1000000.0</v>
      </c>
    </row>
    <row r="3416" ht="30.75" customHeight="1">
      <c r="A3416" s="154">
        <v>42.0</v>
      </c>
      <c r="B3416" s="154" t="s">
        <v>22282</v>
      </c>
      <c r="C3416" s="247" t="s">
        <v>2745</v>
      </c>
      <c r="D3416" s="154"/>
      <c r="E3416" s="155" t="s">
        <v>22283</v>
      </c>
      <c r="F3416" s="154"/>
      <c r="G3416" s="154">
        <v>2000000.0</v>
      </c>
    </row>
    <row r="3417" ht="15.75" customHeight="1">
      <c r="A3417" s="83">
        <v>43.0</v>
      </c>
      <c r="B3417" s="83" t="s">
        <v>22284</v>
      </c>
      <c r="C3417" s="212" t="s">
        <v>2760</v>
      </c>
      <c r="D3417" s="83"/>
      <c r="E3417" s="141" t="s">
        <v>22285</v>
      </c>
      <c r="F3417" s="83"/>
      <c r="G3417" s="83">
        <v>5000000.0</v>
      </c>
    </row>
    <row r="3418">
      <c r="A3418" s="83">
        <v>44.0</v>
      </c>
      <c r="B3418" s="83" t="s">
        <v>22286</v>
      </c>
      <c r="C3418" s="212" t="s">
        <v>2760</v>
      </c>
      <c r="D3418" s="83"/>
      <c r="E3418" s="141" t="s">
        <v>22287</v>
      </c>
      <c r="F3418" s="83"/>
      <c r="G3418" s="83">
        <v>2500000.0</v>
      </c>
    </row>
    <row r="3419" ht="30.0" customHeight="1">
      <c r="A3419" s="83">
        <v>45.0</v>
      </c>
      <c r="B3419" s="83" t="s">
        <v>22288</v>
      </c>
      <c r="C3419" s="212" t="s">
        <v>2760</v>
      </c>
      <c r="D3419" s="83"/>
      <c r="E3419" s="141" t="s">
        <v>22289</v>
      </c>
      <c r="F3419" s="83"/>
      <c r="G3419" s="83">
        <v>1500000.0</v>
      </c>
    </row>
    <row r="3420">
      <c r="A3420" s="83">
        <v>46.0</v>
      </c>
      <c r="B3420" s="83" t="s">
        <v>22290</v>
      </c>
      <c r="C3420" s="212" t="s">
        <v>2771</v>
      </c>
      <c r="D3420" s="83"/>
      <c r="E3420" s="141" t="s">
        <v>22291</v>
      </c>
      <c r="F3420" s="83"/>
      <c r="G3420" s="83">
        <v>2500000.0</v>
      </c>
    </row>
    <row r="3421">
      <c r="A3421" s="83">
        <v>47.0</v>
      </c>
      <c r="B3421" s="83" t="s">
        <v>22292</v>
      </c>
      <c r="C3421" s="212" t="s">
        <v>2771</v>
      </c>
      <c r="D3421" s="83"/>
      <c r="E3421" s="141" t="s">
        <v>22293</v>
      </c>
      <c r="F3421" s="83"/>
      <c r="G3421" s="83">
        <v>500000.0</v>
      </c>
    </row>
    <row r="3422">
      <c r="A3422" s="83">
        <v>48.0</v>
      </c>
      <c r="B3422" s="83" t="s">
        <v>22294</v>
      </c>
      <c r="C3422" s="212" t="s">
        <v>2771</v>
      </c>
      <c r="D3422" s="83"/>
      <c r="E3422" s="141" t="s">
        <v>22295</v>
      </c>
      <c r="F3422" s="83"/>
      <c r="G3422" s="83">
        <v>500000.0</v>
      </c>
    </row>
    <row r="3423">
      <c r="A3423" s="83">
        <v>49.0</v>
      </c>
      <c r="B3423" s="83" t="s">
        <v>22296</v>
      </c>
      <c r="C3423" s="212" t="s">
        <v>2771</v>
      </c>
      <c r="D3423" s="83"/>
      <c r="E3423" s="141" t="s">
        <v>22297</v>
      </c>
      <c r="F3423" s="83"/>
      <c r="G3423" s="83">
        <v>500000.0</v>
      </c>
    </row>
    <row r="3424">
      <c r="A3424" s="83">
        <v>50.0</v>
      </c>
      <c r="B3424" s="83" t="s">
        <v>22298</v>
      </c>
      <c r="C3424" s="212" t="s">
        <v>3501</v>
      </c>
      <c r="D3424" s="83"/>
      <c r="E3424" s="141" t="s">
        <v>22299</v>
      </c>
      <c r="F3424" s="83"/>
      <c r="G3424" s="83">
        <v>1000000.0</v>
      </c>
    </row>
    <row r="3425">
      <c r="A3425" s="83">
        <v>51.0</v>
      </c>
      <c r="B3425" s="83" t="s">
        <v>22300</v>
      </c>
      <c r="C3425" s="212" t="s">
        <v>3501</v>
      </c>
      <c r="D3425" s="83"/>
      <c r="E3425" s="141" t="s">
        <v>22301</v>
      </c>
      <c r="F3425" s="83"/>
      <c r="G3425" s="83">
        <v>1000000.0</v>
      </c>
    </row>
    <row r="3426">
      <c r="A3426" s="83">
        <v>52.0</v>
      </c>
      <c r="B3426" s="83" t="s">
        <v>22302</v>
      </c>
      <c r="C3426" s="212" t="s">
        <v>3501</v>
      </c>
      <c r="D3426" s="83"/>
      <c r="E3426" s="141" t="s">
        <v>22303</v>
      </c>
      <c r="F3426" s="83"/>
      <c r="G3426" s="83">
        <v>1000000.0</v>
      </c>
    </row>
    <row r="3427">
      <c r="A3427" s="83">
        <v>53.0</v>
      </c>
      <c r="B3427" s="83" t="s">
        <v>22304</v>
      </c>
      <c r="C3427" s="212" t="s">
        <v>3501</v>
      </c>
      <c r="D3427" s="83"/>
      <c r="E3427" s="141" t="s">
        <v>22305</v>
      </c>
      <c r="F3427" s="83"/>
      <c r="G3427" s="83">
        <v>1000000.0</v>
      </c>
    </row>
    <row r="3428">
      <c r="A3428" s="83">
        <v>54.0</v>
      </c>
      <c r="B3428" s="83" t="s">
        <v>22308</v>
      </c>
      <c r="C3428" s="212" t="s">
        <v>3501</v>
      </c>
      <c r="D3428" s="83"/>
      <c r="E3428" s="141" t="s">
        <v>22309</v>
      </c>
      <c r="F3428" s="83"/>
      <c r="G3428" s="83">
        <v>500000.0</v>
      </c>
    </row>
    <row r="3429" ht="30.0" customHeight="1">
      <c r="A3429" s="83">
        <v>55.0</v>
      </c>
      <c r="B3429" s="83" t="s">
        <v>22310</v>
      </c>
      <c r="C3429" s="212" t="s">
        <v>8581</v>
      </c>
      <c r="D3429" s="83"/>
      <c r="E3429" s="141" t="s">
        <v>22311</v>
      </c>
      <c r="F3429" s="83"/>
      <c r="G3429" s="83">
        <v>5000000.0</v>
      </c>
    </row>
    <row r="3430">
      <c r="A3430" s="83">
        <v>56.0</v>
      </c>
      <c r="B3430" s="83" t="s">
        <v>22312</v>
      </c>
      <c r="C3430" s="212" t="s">
        <v>2787</v>
      </c>
      <c r="D3430" s="83"/>
      <c r="E3430" s="141" t="s">
        <v>22313</v>
      </c>
      <c r="F3430" s="83"/>
      <c r="G3430" s="83">
        <v>1000000.0</v>
      </c>
    </row>
    <row r="3431" ht="30.0" customHeight="1">
      <c r="A3431" s="83">
        <v>57.0</v>
      </c>
      <c r="B3431" s="83" t="s">
        <v>22314</v>
      </c>
      <c r="C3431" s="212" t="s">
        <v>8687</v>
      </c>
      <c r="D3431" s="83"/>
      <c r="E3431" s="141" t="s">
        <v>22315</v>
      </c>
      <c r="F3431" s="83"/>
      <c r="G3431" s="83">
        <v>2000000.0</v>
      </c>
    </row>
    <row r="3432">
      <c r="A3432" s="83">
        <v>58.0</v>
      </c>
      <c r="B3432" s="83" t="s">
        <v>22316</v>
      </c>
      <c r="C3432" s="212">
        <v>21.0</v>
      </c>
      <c r="D3432" s="83"/>
      <c r="E3432" s="141" t="s">
        <v>22317</v>
      </c>
      <c r="F3432" s="83"/>
      <c r="G3432" s="83">
        <v>3000000.0</v>
      </c>
    </row>
    <row r="3433" ht="30.0" customHeight="1">
      <c r="A3433" s="83">
        <v>59.0</v>
      </c>
      <c r="B3433" s="83" t="s">
        <v>22318</v>
      </c>
      <c r="C3433" s="212" t="s">
        <v>2817</v>
      </c>
      <c r="D3433" s="83"/>
      <c r="E3433" s="141" t="s">
        <v>22319</v>
      </c>
      <c r="F3433" s="83"/>
      <c r="G3433" s="83">
        <v>2000000.0</v>
      </c>
    </row>
    <row r="3434">
      <c r="A3434" s="83">
        <v>60.0</v>
      </c>
      <c r="B3434" s="83" t="s">
        <v>22320</v>
      </c>
      <c r="C3434" s="212" t="s">
        <v>2827</v>
      </c>
      <c r="D3434" s="83"/>
      <c r="E3434" s="141" t="s">
        <v>22321</v>
      </c>
      <c r="F3434" s="83"/>
      <c r="G3434" s="83">
        <v>1000000.0</v>
      </c>
    </row>
    <row r="3435">
      <c r="A3435" s="83">
        <v>61.0</v>
      </c>
      <c r="B3435" s="83" t="s">
        <v>22322</v>
      </c>
      <c r="C3435" s="212" t="s">
        <v>8750</v>
      </c>
      <c r="D3435" s="83"/>
      <c r="E3435" s="141" t="s">
        <v>22323</v>
      </c>
      <c r="F3435" s="83"/>
      <c r="G3435" s="83">
        <v>2500000.0</v>
      </c>
    </row>
    <row r="3436">
      <c r="A3436" s="83">
        <v>62.0</v>
      </c>
      <c r="B3436" s="83" t="s">
        <v>22325</v>
      </c>
      <c r="C3436" s="212" t="s">
        <v>8750</v>
      </c>
      <c r="D3436" s="83"/>
      <c r="E3436" s="141" t="s">
        <v>22326</v>
      </c>
      <c r="F3436" s="83"/>
      <c r="G3436" s="83">
        <v>2500000.0</v>
      </c>
    </row>
    <row r="3437">
      <c r="A3437" s="83">
        <v>63.0</v>
      </c>
      <c r="B3437" s="83" t="s">
        <v>22327</v>
      </c>
      <c r="C3437" s="212" t="s">
        <v>2851</v>
      </c>
      <c r="D3437" s="83"/>
      <c r="E3437" s="141" t="s">
        <v>22328</v>
      </c>
      <c r="F3437" s="83"/>
      <c r="G3437" s="83">
        <v>500000.0</v>
      </c>
    </row>
    <row r="3438">
      <c r="A3438" s="83">
        <v>64.0</v>
      </c>
      <c r="B3438" s="83" t="s">
        <v>22329</v>
      </c>
      <c r="C3438" s="212" t="s">
        <v>2851</v>
      </c>
      <c r="D3438" s="83"/>
      <c r="E3438" s="141" t="s">
        <v>22330</v>
      </c>
      <c r="F3438" s="83"/>
      <c r="G3438" s="83">
        <v>500000.0</v>
      </c>
    </row>
    <row r="3439" ht="30.0" customHeight="1">
      <c r="A3439" s="83">
        <v>65.0</v>
      </c>
      <c r="B3439" s="83" t="s">
        <v>22331</v>
      </c>
      <c r="C3439" s="212" t="s">
        <v>2851</v>
      </c>
      <c r="D3439" s="83"/>
      <c r="E3439" s="141" t="s">
        <v>22332</v>
      </c>
      <c r="F3439" s="83"/>
      <c r="G3439" s="83">
        <v>1000000.0</v>
      </c>
    </row>
    <row r="3440" ht="30.0" customHeight="1">
      <c r="A3440" s="83">
        <v>66.0</v>
      </c>
      <c r="B3440" s="83" t="s">
        <v>22333</v>
      </c>
      <c r="C3440" s="212" t="s">
        <v>3524</v>
      </c>
      <c r="D3440" s="83"/>
      <c r="E3440" s="141" t="s">
        <v>22334</v>
      </c>
      <c r="F3440" s="83"/>
      <c r="G3440" s="83">
        <v>500000.0</v>
      </c>
    </row>
    <row r="3441">
      <c r="A3441" s="83">
        <v>67.0</v>
      </c>
      <c r="B3441" s="83" t="s">
        <v>22335</v>
      </c>
      <c r="C3441" s="212" t="s">
        <v>3524</v>
      </c>
      <c r="D3441" s="83"/>
      <c r="E3441" s="141" t="s">
        <v>22336</v>
      </c>
      <c r="F3441" s="83"/>
      <c r="G3441" s="83">
        <v>2500000.0</v>
      </c>
    </row>
    <row r="3442">
      <c r="A3442" s="83">
        <v>68.0</v>
      </c>
      <c r="B3442" s="83" t="s">
        <v>22337</v>
      </c>
      <c r="C3442" s="212" t="s">
        <v>2854</v>
      </c>
      <c r="D3442" s="83"/>
      <c r="E3442" s="141" t="s">
        <v>22338</v>
      </c>
      <c r="F3442" s="83"/>
      <c r="G3442" s="83">
        <v>500000.0</v>
      </c>
    </row>
    <row r="3443">
      <c r="A3443" s="83">
        <v>69.0</v>
      </c>
      <c r="B3443" s="83" t="s">
        <v>22339</v>
      </c>
      <c r="C3443" s="212" t="s">
        <v>2854</v>
      </c>
      <c r="D3443" s="83"/>
      <c r="E3443" s="141" t="s">
        <v>22340</v>
      </c>
      <c r="F3443" s="83"/>
      <c r="G3443" s="83">
        <v>1000000.0</v>
      </c>
    </row>
    <row r="3444">
      <c r="A3444" s="83">
        <v>70.0</v>
      </c>
      <c r="B3444" s="83" t="s">
        <v>22341</v>
      </c>
      <c r="C3444" s="212" t="s">
        <v>13672</v>
      </c>
      <c r="D3444" s="83"/>
      <c r="E3444" s="141" t="s">
        <v>22342</v>
      </c>
      <c r="F3444" s="83"/>
      <c r="G3444" s="83">
        <v>2000000.0</v>
      </c>
    </row>
    <row r="3445">
      <c r="A3445" s="83">
        <v>71.0</v>
      </c>
      <c r="B3445" s="83" t="s">
        <v>22344</v>
      </c>
      <c r="C3445" s="212" t="s">
        <v>2857</v>
      </c>
      <c r="D3445" s="83"/>
      <c r="E3445" s="141" t="s">
        <v>22345</v>
      </c>
      <c r="F3445" s="83"/>
      <c r="G3445" s="83">
        <v>500000.0</v>
      </c>
    </row>
    <row r="3446">
      <c r="A3446" s="83">
        <v>72.0</v>
      </c>
      <c r="B3446" s="83" t="s">
        <v>22346</v>
      </c>
      <c r="C3446" s="212" t="s">
        <v>2857</v>
      </c>
      <c r="D3446" s="83"/>
      <c r="E3446" s="141" t="s">
        <v>22347</v>
      </c>
      <c r="F3446" s="83"/>
      <c r="G3446" s="83">
        <v>500000.0</v>
      </c>
    </row>
    <row r="3447">
      <c r="A3447" s="83">
        <v>73.0</v>
      </c>
      <c r="B3447" s="83" t="s">
        <v>22348</v>
      </c>
      <c r="C3447" s="212" t="s">
        <v>2857</v>
      </c>
      <c r="D3447" s="83"/>
      <c r="E3447" s="141" t="s">
        <v>22349</v>
      </c>
      <c r="F3447" s="83"/>
      <c r="G3447" s="83">
        <v>500000.0</v>
      </c>
    </row>
    <row r="3448">
      <c r="A3448" s="83">
        <v>74.0</v>
      </c>
      <c r="B3448" s="83" t="s">
        <v>22350</v>
      </c>
      <c r="C3448" s="212" t="s">
        <v>2870</v>
      </c>
      <c r="D3448" s="83"/>
      <c r="E3448" s="141" t="s">
        <v>22351</v>
      </c>
      <c r="F3448" s="83"/>
      <c r="G3448" s="83">
        <v>500000.0</v>
      </c>
    </row>
    <row r="3449">
      <c r="A3449" s="83">
        <v>75.0</v>
      </c>
      <c r="B3449" s="83" t="s">
        <v>22352</v>
      </c>
      <c r="C3449" s="212" t="s">
        <v>2870</v>
      </c>
      <c r="D3449" s="83"/>
      <c r="E3449" s="141" t="s">
        <v>22353</v>
      </c>
      <c r="F3449" s="83"/>
      <c r="G3449" s="83">
        <v>500000.0</v>
      </c>
    </row>
    <row r="3450">
      <c r="A3450" s="83">
        <v>76.0</v>
      </c>
      <c r="B3450" s="83" t="s">
        <v>22354</v>
      </c>
      <c r="C3450" s="212" t="s">
        <v>2870</v>
      </c>
      <c r="D3450" s="83"/>
      <c r="E3450" s="141" t="s">
        <v>22355</v>
      </c>
      <c r="F3450" s="83"/>
      <c r="G3450" s="83">
        <v>1000000.0</v>
      </c>
    </row>
    <row r="3451">
      <c r="A3451" s="83">
        <v>77.0</v>
      </c>
      <c r="B3451" s="83" t="s">
        <v>22356</v>
      </c>
      <c r="C3451" s="212" t="s">
        <v>6393</v>
      </c>
      <c r="D3451" s="83"/>
      <c r="E3451" s="141" t="s">
        <v>22357</v>
      </c>
      <c r="F3451" s="83"/>
      <c r="G3451" s="83">
        <v>1000000.0</v>
      </c>
    </row>
    <row r="3452" ht="30.0" customHeight="1">
      <c r="A3452" s="83">
        <v>78.0</v>
      </c>
      <c r="B3452" s="83" t="s">
        <v>22358</v>
      </c>
      <c r="C3452" s="212" t="s">
        <v>2893</v>
      </c>
      <c r="D3452" s="83"/>
      <c r="E3452" s="141" t="s">
        <v>22359</v>
      </c>
      <c r="F3452" s="83"/>
      <c r="G3452" s="83">
        <v>1000000.0</v>
      </c>
    </row>
    <row r="3453">
      <c r="A3453" s="83">
        <v>79.0</v>
      </c>
      <c r="B3453" s="83" t="s">
        <v>22360</v>
      </c>
      <c r="C3453" s="212" t="s">
        <v>2893</v>
      </c>
      <c r="D3453" s="83"/>
      <c r="E3453" s="141" t="s">
        <v>22361</v>
      </c>
      <c r="F3453" s="83"/>
      <c r="G3453" s="83">
        <v>1000000.0</v>
      </c>
    </row>
    <row r="3454">
      <c r="A3454" s="83">
        <v>80.0</v>
      </c>
      <c r="B3454" s="83" t="s">
        <v>22362</v>
      </c>
      <c r="C3454" s="212" t="s">
        <v>2893</v>
      </c>
      <c r="D3454" s="83"/>
      <c r="E3454" s="141" t="s">
        <v>22363</v>
      </c>
      <c r="F3454" s="83"/>
      <c r="G3454" s="83">
        <v>1000000.0</v>
      </c>
    </row>
    <row r="3455">
      <c r="A3455" s="83">
        <v>81.0</v>
      </c>
      <c r="B3455" s="83" t="s">
        <v>22364</v>
      </c>
      <c r="C3455" s="212" t="s">
        <v>2893</v>
      </c>
      <c r="D3455" s="83"/>
      <c r="E3455" s="141" t="s">
        <v>22365</v>
      </c>
      <c r="F3455" s="83"/>
      <c r="G3455" s="83">
        <v>1000000.0</v>
      </c>
    </row>
    <row r="3456">
      <c r="A3456" s="83">
        <v>82.0</v>
      </c>
      <c r="B3456" s="83" t="s">
        <v>22366</v>
      </c>
      <c r="C3456" s="212" t="s">
        <v>2919</v>
      </c>
      <c r="D3456" s="83"/>
      <c r="E3456" s="141" t="s">
        <v>22367</v>
      </c>
      <c r="F3456" s="83"/>
      <c r="G3456" s="83">
        <v>1.0E7</v>
      </c>
    </row>
    <row r="3457" ht="30.0" customHeight="1">
      <c r="A3457" s="83">
        <v>83.0</v>
      </c>
      <c r="B3457" s="83" t="s">
        <v>22368</v>
      </c>
      <c r="C3457" s="212" t="s">
        <v>2930</v>
      </c>
      <c r="D3457" s="83"/>
      <c r="E3457" s="141" t="s">
        <v>22369</v>
      </c>
      <c r="F3457" s="83"/>
      <c r="G3457" s="83">
        <v>2500000.0</v>
      </c>
    </row>
    <row r="3458">
      <c r="A3458" s="83">
        <v>84.0</v>
      </c>
      <c r="B3458" s="83" t="s">
        <v>22370</v>
      </c>
      <c r="C3458" s="212" t="s">
        <v>2930</v>
      </c>
      <c r="D3458" s="83"/>
      <c r="E3458" s="141" t="s">
        <v>22371</v>
      </c>
      <c r="F3458" s="83"/>
      <c r="G3458" s="83">
        <v>2500000.0</v>
      </c>
    </row>
    <row r="3459">
      <c r="A3459" s="83">
        <v>85.0</v>
      </c>
      <c r="B3459" s="83" t="s">
        <v>22372</v>
      </c>
      <c r="C3459" s="212" t="s">
        <v>2933</v>
      </c>
      <c r="D3459" s="83"/>
      <c r="E3459" s="141" t="s">
        <v>22373</v>
      </c>
      <c r="F3459" s="83"/>
      <c r="G3459" s="83">
        <v>1.0E7</v>
      </c>
    </row>
    <row r="3460">
      <c r="A3460" s="83">
        <v>86.0</v>
      </c>
      <c r="B3460" s="83" t="s">
        <v>22374</v>
      </c>
      <c r="C3460" s="212" t="s">
        <v>14006</v>
      </c>
      <c r="D3460" s="83"/>
      <c r="E3460" s="141" t="s">
        <v>22375</v>
      </c>
      <c r="F3460" s="83"/>
      <c r="G3460" s="83">
        <v>5000000.0</v>
      </c>
    </row>
    <row r="3461">
      <c r="A3461" s="83">
        <v>87.0</v>
      </c>
      <c r="B3461" s="83" t="s">
        <v>22379</v>
      </c>
      <c r="C3461" s="212" t="s">
        <v>2936</v>
      </c>
      <c r="D3461" s="83"/>
      <c r="E3461" s="141" t="s">
        <v>22380</v>
      </c>
      <c r="F3461" s="83"/>
      <c r="G3461" s="83">
        <v>1000000.0</v>
      </c>
    </row>
    <row r="3462" ht="30.0" customHeight="1">
      <c r="A3462" s="83">
        <v>88.0</v>
      </c>
      <c r="B3462" s="83" t="s">
        <v>22381</v>
      </c>
      <c r="C3462" s="212" t="s">
        <v>2936</v>
      </c>
      <c r="D3462" s="83"/>
      <c r="E3462" s="141" t="s">
        <v>22382</v>
      </c>
      <c r="F3462" s="83"/>
      <c r="G3462" s="83">
        <v>500000.0</v>
      </c>
    </row>
    <row r="3463">
      <c r="A3463" s="83">
        <v>89.0</v>
      </c>
      <c r="B3463" s="83" t="s">
        <v>22383</v>
      </c>
      <c r="C3463" s="212" t="s">
        <v>2936</v>
      </c>
      <c r="D3463" s="83"/>
      <c r="E3463" s="141" t="s">
        <v>22384</v>
      </c>
      <c r="F3463" s="83"/>
      <c r="G3463" s="83">
        <v>500000.0</v>
      </c>
    </row>
    <row r="3464" ht="30.0" customHeight="1">
      <c r="A3464" s="83">
        <v>90.0</v>
      </c>
      <c r="B3464" s="83" t="s">
        <v>22385</v>
      </c>
      <c r="C3464" s="212" t="s">
        <v>2936</v>
      </c>
      <c r="D3464" s="83"/>
      <c r="E3464" s="141" t="s">
        <v>22386</v>
      </c>
      <c r="F3464" s="83"/>
      <c r="G3464" s="83">
        <v>4000000.0</v>
      </c>
    </row>
    <row r="3465" ht="30.75" customHeight="1">
      <c r="A3465" s="154">
        <v>91.0</v>
      </c>
      <c r="B3465" s="154" t="s">
        <v>22387</v>
      </c>
      <c r="C3465" s="247" t="s">
        <v>2949</v>
      </c>
      <c r="D3465" s="154"/>
      <c r="E3465" s="155" t="s">
        <v>22388</v>
      </c>
      <c r="F3465" s="154"/>
      <c r="G3465" s="154">
        <v>1500000.0</v>
      </c>
    </row>
    <row r="3466" ht="30.75" customHeight="1">
      <c r="A3466" s="83">
        <v>92.0</v>
      </c>
      <c r="B3466" s="83" t="s">
        <v>22390</v>
      </c>
      <c r="C3466" s="212" t="s">
        <v>2949</v>
      </c>
      <c r="D3466" s="83"/>
      <c r="E3466" s="141" t="s">
        <v>22392</v>
      </c>
      <c r="F3466" s="83"/>
      <c r="G3466" s="83">
        <v>2500000.0</v>
      </c>
    </row>
    <row r="3467">
      <c r="A3467" s="83">
        <v>93.0</v>
      </c>
      <c r="B3467" s="83" t="s">
        <v>22393</v>
      </c>
      <c r="C3467" s="212" t="s">
        <v>2955</v>
      </c>
      <c r="D3467" s="83"/>
      <c r="E3467" s="141" t="s">
        <v>22394</v>
      </c>
      <c r="F3467" s="83"/>
      <c r="G3467" s="83">
        <v>500000.0</v>
      </c>
    </row>
    <row r="3468">
      <c r="A3468" s="83">
        <v>94.0</v>
      </c>
      <c r="B3468" s="83" t="s">
        <v>22395</v>
      </c>
      <c r="C3468" s="212" t="s">
        <v>3576</v>
      </c>
      <c r="D3468" s="83"/>
      <c r="E3468" s="141" t="s">
        <v>22396</v>
      </c>
      <c r="F3468" s="83"/>
      <c r="G3468" s="83">
        <v>4000000.0</v>
      </c>
    </row>
    <row r="3469">
      <c r="A3469" s="83">
        <v>95.0</v>
      </c>
      <c r="B3469" s="83" t="s">
        <v>22397</v>
      </c>
      <c r="C3469" s="212" t="s">
        <v>3576</v>
      </c>
      <c r="D3469" s="83"/>
      <c r="E3469" s="141" t="s">
        <v>22398</v>
      </c>
      <c r="F3469" s="83"/>
      <c r="G3469" s="83">
        <v>500000.0</v>
      </c>
    </row>
    <row r="3470">
      <c r="A3470" s="83">
        <v>96.0</v>
      </c>
      <c r="B3470" s="83" t="s">
        <v>22399</v>
      </c>
      <c r="C3470" s="212" t="s">
        <v>2978</v>
      </c>
      <c r="D3470" s="83"/>
      <c r="E3470" s="141" t="s">
        <v>22400</v>
      </c>
      <c r="F3470" s="83"/>
      <c r="G3470" s="83">
        <v>500000.0</v>
      </c>
    </row>
    <row r="3471">
      <c r="A3471" s="83">
        <v>97.0</v>
      </c>
      <c r="B3471" s="83" t="s">
        <v>22401</v>
      </c>
      <c r="C3471" s="212" t="s">
        <v>2978</v>
      </c>
      <c r="D3471" s="83"/>
      <c r="E3471" s="141" t="s">
        <v>22403</v>
      </c>
      <c r="F3471" s="83"/>
      <c r="G3471" s="83">
        <v>2000000.0</v>
      </c>
    </row>
    <row r="3472">
      <c r="A3472" s="83">
        <v>98.0</v>
      </c>
      <c r="B3472" s="83" t="s">
        <v>22405</v>
      </c>
      <c r="C3472" s="212" t="s">
        <v>2985</v>
      </c>
      <c r="D3472" s="83"/>
      <c r="E3472" s="141" t="s">
        <v>22406</v>
      </c>
      <c r="F3472" s="83"/>
      <c r="G3472" s="83">
        <v>1000000.0</v>
      </c>
    </row>
    <row r="3473">
      <c r="A3473" s="83">
        <v>99.0</v>
      </c>
      <c r="B3473" s="83" t="s">
        <v>22407</v>
      </c>
      <c r="C3473" s="212" t="s">
        <v>10195</v>
      </c>
      <c r="D3473" s="83"/>
      <c r="E3473" s="141" t="s">
        <v>22408</v>
      </c>
      <c r="F3473" s="83"/>
      <c r="G3473" s="83">
        <v>1500000.0</v>
      </c>
    </row>
    <row r="3474">
      <c r="A3474" s="83">
        <v>100.0</v>
      </c>
      <c r="B3474" s="83" t="s">
        <v>22409</v>
      </c>
      <c r="C3474" s="212" t="s">
        <v>10195</v>
      </c>
      <c r="D3474" s="83"/>
      <c r="E3474" s="141" t="s">
        <v>22410</v>
      </c>
      <c r="F3474" s="83"/>
      <c r="G3474" s="83">
        <v>500000.0</v>
      </c>
    </row>
    <row r="3475">
      <c r="A3475" s="83">
        <v>101.0</v>
      </c>
      <c r="B3475" s="83" t="s">
        <v>22411</v>
      </c>
      <c r="C3475" s="212" t="s">
        <v>17144</v>
      </c>
      <c r="D3475" s="83"/>
      <c r="E3475" s="141" t="s">
        <v>22412</v>
      </c>
      <c r="F3475" s="83"/>
      <c r="G3475" s="83">
        <v>2500000.0</v>
      </c>
    </row>
    <row r="3476">
      <c r="A3476" s="83">
        <v>102.0</v>
      </c>
      <c r="B3476" s="83" t="s">
        <v>22413</v>
      </c>
      <c r="C3476" s="212" t="s">
        <v>17144</v>
      </c>
      <c r="D3476" s="83"/>
      <c r="E3476" s="141" t="s">
        <v>22414</v>
      </c>
      <c r="F3476" s="83"/>
      <c r="G3476" s="83">
        <v>4500000.0</v>
      </c>
    </row>
    <row r="3477" ht="30.0" customHeight="1">
      <c r="A3477" s="83">
        <v>103.0</v>
      </c>
      <c r="B3477" s="83" t="s">
        <v>22417</v>
      </c>
      <c r="C3477" s="212" t="s">
        <v>14572</v>
      </c>
      <c r="D3477" s="83"/>
      <c r="E3477" s="141" t="s">
        <v>22418</v>
      </c>
      <c r="F3477" s="83"/>
      <c r="G3477" s="83">
        <v>2500000.0</v>
      </c>
    </row>
    <row r="3478" ht="30.0" customHeight="1">
      <c r="A3478" s="83">
        <v>104.0</v>
      </c>
      <c r="B3478" s="83" t="s">
        <v>22419</v>
      </c>
      <c r="C3478" s="212" t="s">
        <v>3035</v>
      </c>
      <c r="D3478" s="83"/>
      <c r="E3478" s="141" t="s">
        <v>22420</v>
      </c>
      <c r="F3478" s="83"/>
      <c r="G3478" s="83">
        <v>1000000.0</v>
      </c>
    </row>
    <row r="3479">
      <c r="A3479" s="83">
        <v>105.0</v>
      </c>
      <c r="B3479" s="83" t="s">
        <v>22421</v>
      </c>
      <c r="C3479" s="212" t="s">
        <v>3051</v>
      </c>
      <c r="D3479" s="83"/>
      <c r="E3479" s="141" t="s">
        <v>22422</v>
      </c>
      <c r="F3479" s="83"/>
      <c r="G3479" s="83">
        <v>1500000.0</v>
      </c>
    </row>
    <row r="3480">
      <c r="A3480" s="83">
        <v>106.0</v>
      </c>
      <c r="B3480" s="83" t="s">
        <v>22423</v>
      </c>
      <c r="C3480" s="212" t="s">
        <v>3051</v>
      </c>
      <c r="D3480" s="83"/>
      <c r="E3480" s="141" t="s">
        <v>22424</v>
      </c>
      <c r="F3480" s="83"/>
      <c r="G3480" s="83">
        <v>2000000.0</v>
      </c>
    </row>
    <row r="3481">
      <c r="A3481" s="83">
        <v>107.0</v>
      </c>
      <c r="B3481" s="83" t="s">
        <v>22425</v>
      </c>
      <c r="C3481" s="212" t="s">
        <v>6402</v>
      </c>
      <c r="D3481" s="83"/>
      <c r="E3481" s="141" t="s">
        <v>22426</v>
      </c>
      <c r="F3481" s="83"/>
      <c r="G3481" s="83">
        <v>2500000.0</v>
      </c>
    </row>
    <row r="3482" ht="30.0" customHeight="1">
      <c r="A3482" s="83">
        <v>108.0</v>
      </c>
      <c r="B3482" s="83" t="s">
        <v>22427</v>
      </c>
      <c r="C3482" s="212" t="s">
        <v>3096</v>
      </c>
      <c r="D3482" s="83"/>
      <c r="E3482" s="141" t="s">
        <v>22430</v>
      </c>
      <c r="F3482" s="83"/>
      <c r="G3482" s="83">
        <v>1000000.0</v>
      </c>
    </row>
    <row r="3483">
      <c r="A3483" s="83">
        <v>109.0</v>
      </c>
      <c r="B3483" s="83" t="s">
        <v>22431</v>
      </c>
      <c r="C3483" s="212" t="s">
        <v>3101</v>
      </c>
      <c r="D3483" s="83"/>
      <c r="E3483" s="141" t="s">
        <v>22432</v>
      </c>
      <c r="F3483" s="83"/>
      <c r="G3483" s="83">
        <v>1000000.0</v>
      </c>
    </row>
    <row r="3484">
      <c r="A3484" s="83">
        <v>110.0</v>
      </c>
      <c r="B3484" s="83" t="s">
        <v>22433</v>
      </c>
      <c r="C3484" s="212" t="s">
        <v>3101</v>
      </c>
      <c r="D3484" s="83"/>
      <c r="E3484" s="141" t="s">
        <v>22434</v>
      </c>
      <c r="F3484" s="83"/>
      <c r="G3484" s="83">
        <v>1000000.0</v>
      </c>
    </row>
    <row r="3485">
      <c r="A3485" s="83">
        <v>111.0</v>
      </c>
      <c r="B3485" s="83" t="s">
        <v>22435</v>
      </c>
      <c r="C3485" s="212" t="s">
        <v>3108</v>
      </c>
      <c r="D3485" s="83"/>
      <c r="E3485" s="141" t="s">
        <v>22436</v>
      </c>
      <c r="F3485" s="83"/>
      <c r="G3485" s="83">
        <v>500000.0</v>
      </c>
    </row>
    <row r="3486">
      <c r="A3486" s="83">
        <v>112.0</v>
      </c>
      <c r="B3486" s="83" t="s">
        <v>22437</v>
      </c>
      <c r="C3486" s="212" t="s">
        <v>3108</v>
      </c>
      <c r="D3486" s="83"/>
      <c r="E3486" s="141" t="s">
        <v>22438</v>
      </c>
      <c r="F3486" s="83"/>
      <c r="G3486" s="83">
        <v>500000.0</v>
      </c>
    </row>
    <row r="3487">
      <c r="A3487" s="83">
        <v>113.0</v>
      </c>
      <c r="B3487" s="83" t="s">
        <v>22439</v>
      </c>
      <c r="C3487" s="212" t="s">
        <v>3108</v>
      </c>
      <c r="D3487" s="83"/>
      <c r="E3487" s="141" t="s">
        <v>22440</v>
      </c>
      <c r="F3487" s="83"/>
      <c r="G3487" s="83">
        <v>2500000.0</v>
      </c>
    </row>
    <row r="3488">
      <c r="A3488" s="83">
        <v>114.0</v>
      </c>
      <c r="B3488" s="83" t="s">
        <v>22442</v>
      </c>
      <c r="C3488" s="212" t="s">
        <v>3113</v>
      </c>
      <c r="D3488" s="83"/>
      <c r="E3488" s="141" t="s">
        <v>22444</v>
      </c>
      <c r="F3488" s="83"/>
      <c r="G3488" s="83">
        <v>500000.0</v>
      </c>
    </row>
    <row r="3489">
      <c r="A3489" s="83">
        <v>115.0</v>
      </c>
      <c r="B3489" s="83" t="s">
        <v>22445</v>
      </c>
      <c r="C3489" s="212" t="s">
        <v>3113</v>
      </c>
      <c r="D3489" s="83"/>
      <c r="E3489" s="141" t="s">
        <v>22446</v>
      </c>
      <c r="F3489" s="83"/>
      <c r="G3489" s="83">
        <v>500000.0</v>
      </c>
    </row>
    <row r="3490">
      <c r="A3490" s="83">
        <v>116.0</v>
      </c>
      <c r="B3490" s="83" t="s">
        <v>22447</v>
      </c>
      <c r="C3490" s="212" t="s">
        <v>3113</v>
      </c>
      <c r="D3490" s="83"/>
      <c r="E3490" s="141" t="s">
        <v>22448</v>
      </c>
      <c r="F3490" s="83"/>
      <c r="G3490" s="83">
        <v>1000000.0</v>
      </c>
    </row>
    <row r="3491">
      <c r="A3491" s="83">
        <v>117.0</v>
      </c>
      <c r="B3491" s="83" t="s">
        <v>22449</v>
      </c>
      <c r="C3491" s="212" t="s">
        <v>3617</v>
      </c>
      <c r="D3491" s="83"/>
      <c r="E3491" s="141" t="s">
        <v>22450</v>
      </c>
      <c r="F3491" s="83"/>
      <c r="G3491" s="83">
        <v>1500000.0</v>
      </c>
    </row>
    <row r="3492" ht="30.0" customHeight="1">
      <c r="A3492" s="83">
        <v>118.0</v>
      </c>
      <c r="B3492" s="83" t="s">
        <v>22451</v>
      </c>
      <c r="C3492" s="212" t="s">
        <v>3118</v>
      </c>
      <c r="D3492" s="83"/>
      <c r="E3492" s="141" t="s">
        <v>22452</v>
      </c>
      <c r="F3492" s="83"/>
      <c r="G3492" s="83">
        <v>1000000.0</v>
      </c>
    </row>
    <row r="3493">
      <c r="A3493" s="83">
        <v>119.0</v>
      </c>
      <c r="B3493" s="83" t="s">
        <v>22453</v>
      </c>
      <c r="C3493" s="212" t="s">
        <v>3118</v>
      </c>
      <c r="D3493" s="83"/>
      <c r="E3493" s="141" t="s">
        <v>22454</v>
      </c>
      <c r="F3493" s="83"/>
      <c r="G3493" s="83">
        <v>1000000.0</v>
      </c>
    </row>
    <row r="3494" ht="30.0" customHeight="1">
      <c r="A3494" s="83">
        <v>120.0</v>
      </c>
      <c r="B3494" s="83" t="s">
        <v>22457</v>
      </c>
      <c r="C3494" s="212" t="s">
        <v>3118</v>
      </c>
      <c r="D3494" s="83"/>
      <c r="E3494" s="141" t="s">
        <v>22458</v>
      </c>
      <c r="F3494" s="83"/>
      <c r="G3494" s="83">
        <v>1000000.0</v>
      </c>
    </row>
    <row r="3495" ht="30.0" customHeight="1">
      <c r="A3495" s="83">
        <v>121.0</v>
      </c>
      <c r="B3495" s="83" t="s">
        <v>22459</v>
      </c>
      <c r="C3495" s="212" t="s">
        <v>3123</v>
      </c>
      <c r="D3495" s="83"/>
      <c r="E3495" s="141" t="s">
        <v>22460</v>
      </c>
      <c r="F3495" s="83"/>
      <c r="G3495" s="83">
        <v>1000000.0</v>
      </c>
    </row>
    <row r="3496" ht="30.0" customHeight="1">
      <c r="A3496" s="83">
        <v>122.0</v>
      </c>
      <c r="B3496" s="83" t="s">
        <v>22461</v>
      </c>
      <c r="C3496" s="212" t="s">
        <v>3123</v>
      </c>
      <c r="D3496" s="83"/>
      <c r="E3496" s="141" t="s">
        <v>22462</v>
      </c>
      <c r="F3496" s="83"/>
      <c r="G3496" s="83">
        <v>1000000.0</v>
      </c>
    </row>
    <row r="3497">
      <c r="A3497" s="83">
        <v>123.0</v>
      </c>
      <c r="B3497" s="83" t="s">
        <v>22463</v>
      </c>
      <c r="C3497" s="212" t="s">
        <v>3131</v>
      </c>
      <c r="D3497" s="83"/>
      <c r="E3497" s="141" t="s">
        <v>22464</v>
      </c>
      <c r="F3497" s="83"/>
      <c r="G3497" s="83">
        <v>3000000.0</v>
      </c>
    </row>
    <row r="3498">
      <c r="A3498" s="83">
        <v>124.0</v>
      </c>
      <c r="B3498" s="83" t="s">
        <v>22465</v>
      </c>
      <c r="C3498" s="212" t="s">
        <v>3131</v>
      </c>
      <c r="D3498" s="83"/>
      <c r="E3498" s="141" t="s">
        <v>22467</v>
      </c>
      <c r="F3498" s="83"/>
      <c r="G3498" s="83">
        <v>1000000.0</v>
      </c>
    </row>
    <row r="3499" ht="30.0" customHeight="1">
      <c r="A3499" s="83">
        <v>125.0</v>
      </c>
      <c r="B3499" s="83" t="s">
        <v>22469</v>
      </c>
      <c r="C3499" s="212" t="s">
        <v>3644</v>
      </c>
      <c r="D3499" s="83"/>
      <c r="E3499" s="141" t="s">
        <v>22470</v>
      </c>
      <c r="F3499" s="83"/>
      <c r="G3499" s="83">
        <v>1000000.0</v>
      </c>
    </row>
    <row r="3500">
      <c r="A3500" s="83">
        <v>126.0</v>
      </c>
      <c r="B3500" s="83" t="s">
        <v>22471</v>
      </c>
      <c r="C3500" s="212" t="s">
        <v>3644</v>
      </c>
      <c r="D3500" s="83"/>
      <c r="E3500" s="141" t="s">
        <v>22472</v>
      </c>
      <c r="F3500" s="83"/>
      <c r="G3500" s="83">
        <v>1500000.0</v>
      </c>
    </row>
    <row r="3501">
      <c r="A3501" s="83">
        <v>127.0</v>
      </c>
      <c r="B3501" s="83" t="s">
        <v>22473</v>
      </c>
      <c r="C3501" s="212" t="s">
        <v>11517</v>
      </c>
      <c r="D3501" s="83"/>
      <c r="E3501" s="141" t="s">
        <v>22474</v>
      </c>
      <c r="F3501" s="83"/>
      <c r="G3501" s="83">
        <v>1000000.0</v>
      </c>
    </row>
    <row r="3502">
      <c r="A3502" s="83">
        <v>128.0</v>
      </c>
      <c r="B3502" s="83" t="s">
        <v>22475</v>
      </c>
      <c r="C3502" s="212" t="s">
        <v>11517</v>
      </c>
      <c r="D3502" s="83"/>
      <c r="E3502" s="141" t="s">
        <v>22476</v>
      </c>
      <c r="F3502" s="83"/>
      <c r="G3502" s="83">
        <v>500000.0</v>
      </c>
    </row>
    <row r="3503">
      <c r="A3503" s="83">
        <v>129.0</v>
      </c>
      <c r="B3503" s="83" t="s">
        <v>22477</v>
      </c>
      <c r="C3503" s="212" t="s">
        <v>11517</v>
      </c>
      <c r="D3503" s="83"/>
      <c r="E3503" s="141" t="s">
        <v>22478</v>
      </c>
      <c r="F3503" s="83"/>
      <c r="G3503" s="83">
        <v>500000.0</v>
      </c>
    </row>
    <row r="3504" ht="30.0" customHeight="1">
      <c r="A3504" s="83">
        <v>130.0</v>
      </c>
      <c r="B3504" s="83" t="s">
        <v>22481</v>
      </c>
      <c r="C3504" s="212" t="s">
        <v>3661</v>
      </c>
      <c r="D3504" s="83"/>
      <c r="E3504" s="141" t="s">
        <v>22482</v>
      </c>
      <c r="F3504" s="83"/>
      <c r="G3504" s="83">
        <v>1000000.0</v>
      </c>
    </row>
    <row r="3505" ht="30.0" customHeight="1">
      <c r="A3505" s="83">
        <v>131.0</v>
      </c>
      <c r="B3505" s="83" t="s">
        <v>22483</v>
      </c>
      <c r="C3505" s="212" t="s">
        <v>3661</v>
      </c>
      <c r="D3505" s="83"/>
      <c r="E3505" s="141" t="s">
        <v>22484</v>
      </c>
      <c r="F3505" s="83"/>
      <c r="G3505" s="83">
        <v>1000000.0</v>
      </c>
    </row>
    <row r="3506">
      <c r="A3506" s="83">
        <v>132.0</v>
      </c>
      <c r="B3506" s="83" t="s">
        <v>22485</v>
      </c>
      <c r="C3506" s="212" t="s">
        <v>3672</v>
      </c>
      <c r="D3506" s="83"/>
      <c r="E3506" s="141" t="s">
        <v>22486</v>
      </c>
      <c r="F3506" s="83"/>
      <c r="G3506" s="83">
        <v>2000000.0</v>
      </c>
    </row>
    <row r="3507">
      <c r="A3507" s="83">
        <v>133.0</v>
      </c>
      <c r="B3507" s="83" t="s">
        <v>22487</v>
      </c>
      <c r="C3507" s="212" t="s">
        <v>3147</v>
      </c>
      <c r="D3507" s="83"/>
      <c r="E3507" s="141" t="s">
        <v>22488</v>
      </c>
      <c r="F3507" s="83"/>
      <c r="G3507" s="83">
        <v>2000000.0</v>
      </c>
    </row>
    <row r="3508" ht="30.0" customHeight="1">
      <c r="A3508" s="83">
        <v>134.0</v>
      </c>
      <c r="B3508" s="83" t="s">
        <v>22489</v>
      </c>
      <c r="C3508" s="212" t="s">
        <v>15038</v>
      </c>
      <c r="D3508" s="83"/>
      <c r="E3508" s="141" t="s">
        <v>22491</v>
      </c>
      <c r="F3508" s="83"/>
      <c r="G3508" s="83">
        <v>1000000.0</v>
      </c>
    </row>
    <row r="3509" ht="30.0" customHeight="1">
      <c r="A3509" s="83">
        <v>135.0</v>
      </c>
      <c r="B3509" s="83" t="s">
        <v>22492</v>
      </c>
      <c r="C3509" s="212" t="s">
        <v>15038</v>
      </c>
      <c r="D3509" s="83"/>
      <c r="E3509" s="141" t="s">
        <v>22493</v>
      </c>
      <c r="F3509" s="83"/>
      <c r="G3509" s="83">
        <v>1000000.0</v>
      </c>
    </row>
    <row r="3510" ht="30.0" customHeight="1">
      <c r="A3510" s="83">
        <v>136.0</v>
      </c>
      <c r="B3510" s="83" t="s">
        <v>22494</v>
      </c>
      <c r="C3510" s="212" t="s">
        <v>15038</v>
      </c>
      <c r="D3510" s="83"/>
      <c r="E3510" s="141" t="s">
        <v>22495</v>
      </c>
      <c r="F3510" s="83"/>
      <c r="G3510" s="83">
        <v>1000000.0</v>
      </c>
    </row>
    <row r="3511">
      <c r="A3511" s="83">
        <v>137.0</v>
      </c>
      <c r="B3511" s="83" t="s">
        <v>22498</v>
      </c>
      <c r="C3511" s="212" t="s">
        <v>15038</v>
      </c>
      <c r="D3511" s="83"/>
      <c r="E3511" s="141" t="s">
        <v>22499</v>
      </c>
      <c r="F3511" s="83"/>
      <c r="G3511" s="83">
        <v>1000000.0</v>
      </c>
    </row>
    <row r="3512" ht="30.0" customHeight="1">
      <c r="A3512" s="83">
        <v>138.0</v>
      </c>
      <c r="B3512" s="83" t="s">
        <v>22500</v>
      </c>
      <c r="C3512" s="212" t="s">
        <v>15038</v>
      </c>
      <c r="D3512" s="83"/>
      <c r="E3512" s="141" t="s">
        <v>22501</v>
      </c>
      <c r="F3512" s="83"/>
      <c r="G3512" s="83">
        <v>500000.0</v>
      </c>
    </row>
    <row r="3513" ht="30.0" customHeight="1">
      <c r="A3513" s="83">
        <v>139.0</v>
      </c>
      <c r="B3513" s="83" t="s">
        <v>22502</v>
      </c>
      <c r="C3513" s="212" t="s">
        <v>3728</v>
      </c>
      <c r="D3513" s="83"/>
      <c r="E3513" s="141" t="s">
        <v>22503</v>
      </c>
      <c r="F3513" s="83"/>
      <c r="G3513" s="83">
        <v>3000000.0</v>
      </c>
    </row>
    <row r="3514" ht="30.75" customHeight="1">
      <c r="A3514" s="154">
        <v>140.0</v>
      </c>
      <c r="B3514" s="154" t="s">
        <v>22506</v>
      </c>
      <c r="C3514" s="247" t="s">
        <v>11831</v>
      </c>
      <c r="D3514" s="154"/>
      <c r="E3514" s="155" t="s">
        <v>22507</v>
      </c>
      <c r="F3514" s="154"/>
      <c r="G3514" s="154">
        <v>1500000.0</v>
      </c>
    </row>
    <row r="3515" ht="15.75" customHeight="1">
      <c r="A3515" s="83">
        <v>141.0</v>
      </c>
      <c r="B3515" s="83" t="s">
        <v>22508</v>
      </c>
      <c r="C3515" s="212" t="s">
        <v>3181</v>
      </c>
      <c r="D3515" s="83"/>
      <c r="E3515" s="141" t="s">
        <v>22509</v>
      </c>
      <c r="F3515" s="83"/>
      <c r="G3515" s="83">
        <v>500000.0</v>
      </c>
    </row>
    <row r="3516" ht="30.0" customHeight="1">
      <c r="A3516" s="83">
        <v>142.0</v>
      </c>
      <c r="B3516" s="83" t="s">
        <v>22510</v>
      </c>
      <c r="C3516" s="212" t="s">
        <v>3208</v>
      </c>
      <c r="D3516" s="83"/>
      <c r="E3516" s="141" t="s">
        <v>22511</v>
      </c>
      <c r="F3516" s="83"/>
      <c r="G3516" s="83">
        <v>1000000.0</v>
      </c>
    </row>
    <row r="3517" ht="30.0" customHeight="1">
      <c r="A3517" s="83">
        <v>143.0</v>
      </c>
      <c r="B3517" s="83" t="s">
        <v>22512</v>
      </c>
      <c r="C3517" s="212" t="s">
        <v>3225</v>
      </c>
      <c r="D3517" s="83"/>
      <c r="E3517" s="141" t="s">
        <v>22513</v>
      </c>
      <c r="F3517" s="83"/>
      <c r="G3517" s="83">
        <v>1000000.0</v>
      </c>
    </row>
    <row r="3518">
      <c r="A3518" s="83">
        <v>144.0</v>
      </c>
      <c r="B3518" s="83" t="s">
        <v>22514</v>
      </c>
      <c r="C3518" s="212" t="s">
        <v>3225</v>
      </c>
      <c r="D3518" s="83"/>
      <c r="E3518" s="141" t="s">
        <v>22515</v>
      </c>
      <c r="F3518" s="83"/>
      <c r="G3518" s="83">
        <v>1000000.0</v>
      </c>
    </row>
    <row r="3519">
      <c r="A3519" s="83">
        <v>145.0</v>
      </c>
      <c r="B3519" s="83" t="s">
        <v>22518</v>
      </c>
      <c r="C3519" s="212" t="s">
        <v>3277</v>
      </c>
      <c r="D3519" s="83"/>
      <c r="E3519" s="141" t="s">
        <v>22519</v>
      </c>
      <c r="F3519" s="83"/>
      <c r="G3519" s="83">
        <v>1000000.0</v>
      </c>
    </row>
    <row r="3520">
      <c r="A3520" s="83">
        <v>146.0</v>
      </c>
      <c r="B3520" s="83" t="s">
        <v>22520</v>
      </c>
      <c r="C3520" s="212" t="s">
        <v>3277</v>
      </c>
      <c r="D3520" s="83"/>
      <c r="E3520" s="141" t="s">
        <v>22521</v>
      </c>
      <c r="F3520" s="83"/>
      <c r="G3520" s="83">
        <v>1000000.0</v>
      </c>
    </row>
    <row r="3521">
      <c r="A3521" s="83">
        <v>147.0</v>
      </c>
      <c r="B3521" s="83" t="s">
        <v>22522</v>
      </c>
      <c r="C3521" s="212" t="s">
        <v>3738</v>
      </c>
      <c r="D3521" s="83"/>
      <c r="E3521" s="141" t="s">
        <v>22523</v>
      </c>
      <c r="F3521" s="83"/>
      <c r="G3521" s="83">
        <v>1000000.0</v>
      </c>
    </row>
    <row r="3522">
      <c r="A3522" s="83">
        <v>148.0</v>
      </c>
      <c r="B3522" s="83" t="s">
        <v>22524</v>
      </c>
      <c r="C3522" s="212" t="s">
        <v>3738</v>
      </c>
      <c r="D3522" s="83"/>
      <c r="E3522" s="141" t="s">
        <v>22525</v>
      </c>
      <c r="F3522" s="83"/>
      <c r="G3522" s="83">
        <v>1000000.0</v>
      </c>
    </row>
    <row r="3523">
      <c r="A3523" s="83">
        <v>149.0</v>
      </c>
      <c r="B3523" s="83" t="s">
        <v>22528</v>
      </c>
      <c r="C3523" s="212" t="s">
        <v>3738</v>
      </c>
      <c r="D3523" s="83"/>
      <c r="E3523" s="141" t="s">
        <v>22529</v>
      </c>
      <c r="F3523" s="83"/>
      <c r="G3523" s="83">
        <v>1500000.0</v>
      </c>
    </row>
    <row r="3524">
      <c r="A3524" s="83">
        <v>150.0</v>
      </c>
      <c r="B3524" s="83" t="s">
        <v>22530</v>
      </c>
      <c r="C3524" s="212" t="s">
        <v>3300</v>
      </c>
      <c r="D3524" s="83"/>
      <c r="E3524" s="141" t="s">
        <v>22531</v>
      </c>
      <c r="F3524" s="83"/>
      <c r="G3524" s="83">
        <v>1000000.0</v>
      </c>
    </row>
    <row r="3525" ht="30.0" customHeight="1">
      <c r="A3525" s="83">
        <v>151.0</v>
      </c>
      <c r="B3525" s="83" t="s">
        <v>22532</v>
      </c>
      <c r="C3525" s="212" t="s">
        <v>3341</v>
      </c>
      <c r="D3525" s="83"/>
      <c r="E3525" s="141" t="s">
        <v>22533</v>
      </c>
      <c r="F3525" s="83"/>
      <c r="G3525" s="83">
        <v>1000000.0</v>
      </c>
    </row>
    <row r="3526">
      <c r="A3526" s="83">
        <v>152.0</v>
      </c>
      <c r="B3526" s="83" t="s">
        <v>22536</v>
      </c>
      <c r="C3526" s="212" t="s">
        <v>3800</v>
      </c>
      <c r="D3526" s="83"/>
      <c r="E3526" s="141" t="s">
        <v>22537</v>
      </c>
      <c r="F3526" s="83"/>
      <c r="G3526" s="83">
        <v>1000000.0</v>
      </c>
    </row>
    <row r="3527">
      <c r="A3527" s="83">
        <v>153.0</v>
      </c>
      <c r="B3527" s="83" t="s">
        <v>22538</v>
      </c>
      <c r="C3527" s="212" t="s">
        <v>12440</v>
      </c>
      <c r="D3527" s="83"/>
      <c r="E3527" s="141" t="s">
        <v>22539</v>
      </c>
      <c r="F3527" s="83"/>
      <c r="G3527" s="83">
        <v>2500000.0</v>
      </c>
    </row>
    <row r="3528" ht="30.0" customHeight="1">
      <c r="A3528" s="83">
        <v>154.0</v>
      </c>
      <c r="B3528" s="83" t="s">
        <v>22540</v>
      </c>
      <c r="C3528" s="212" t="s">
        <v>12440</v>
      </c>
      <c r="D3528" s="83"/>
      <c r="E3528" s="141" t="s">
        <v>22541</v>
      </c>
      <c r="F3528" s="83"/>
      <c r="G3528" s="83">
        <v>1000000.0</v>
      </c>
    </row>
    <row r="3529" ht="45.0" customHeight="1">
      <c r="A3529" s="83">
        <v>155.0</v>
      </c>
      <c r="B3529" s="83" t="s">
        <v>22542</v>
      </c>
      <c r="C3529" s="212" t="s">
        <v>3096</v>
      </c>
      <c r="D3529" s="83"/>
      <c r="E3529" s="141" t="s">
        <v>22543</v>
      </c>
      <c r="F3529" s="83"/>
      <c r="G3529" s="83">
        <v>4200000.0</v>
      </c>
    </row>
    <row r="3530" ht="30.0" customHeight="1">
      <c r="A3530" s="83">
        <v>156.0</v>
      </c>
      <c r="B3530" s="83" t="s">
        <v>22545</v>
      </c>
      <c r="C3530" s="212">
        <v>50.0</v>
      </c>
      <c r="D3530" s="83"/>
      <c r="E3530" s="141" t="s">
        <v>22546</v>
      </c>
      <c r="F3530" s="83"/>
      <c r="G3530" s="83">
        <v>5000000.0</v>
      </c>
    </row>
    <row r="3531" ht="30.0" customHeight="1">
      <c r="A3531" s="83">
        <v>157.0</v>
      </c>
      <c r="B3531" s="83" t="s">
        <v>22547</v>
      </c>
      <c r="C3531" s="212">
        <v>13.0</v>
      </c>
      <c r="D3531" s="83"/>
      <c r="E3531" s="141" t="s">
        <v>22548</v>
      </c>
      <c r="F3531" s="83"/>
      <c r="G3531" s="83">
        <v>1.0E7</v>
      </c>
    </row>
    <row r="3532">
      <c r="A3532" s="83">
        <v>158.0</v>
      </c>
      <c r="B3532" s="83" t="s">
        <v>22551</v>
      </c>
      <c r="C3532" s="212" t="s">
        <v>3277</v>
      </c>
      <c r="D3532" s="83"/>
      <c r="E3532" s="141" t="s">
        <v>22552</v>
      </c>
      <c r="F3532" s="83"/>
      <c r="G3532" s="83">
        <v>2500000.0</v>
      </c>
    </row>
    <row r="3533" ht="30.0" customHeight="1">
      <c r="A3533" s="83">
        <v>159.0</v>
      </c>
      <c r="B3533" s="83" t="s">
        <v>22553</v>
      </c>
      <c r="C3533" s="212" t="s">
        <v>3341</v>
      </c>
      <c r="D3533" s="83"/>
      <c r="E3533" s="141" t="s">
        <v>22533</v>
      </c>
      <c r="F3533" s="83"/>
      <c r="G3533" s="83">
        <v>1000000.0</v>
      </c>
    </row>
    <row r="3534">
      <c r="A3534" s="83"/>
      <c r="B3534" s="83"/>
      <c r="C3534" s="212"/>
      <c r="D3534" s="83"/>
      <c r="E3534" s="141"/>
      <c r="F3534" s="83"/>
      <c r="G3534" s="83"/>
    </row>
    <row r="3535">
      <c r="A3535" s="83"/>
      <c r="B3535" s="83"/>
      <c r="C3535" s="212"/>
      <c r="D3535" s="83"/>
      <c r="E3535" s="141" t="s">
        <v>22554</v>
      </c>
      <c r="F3535" s="83">
        <v>0.0</v>
      </c>
      <c r="G3535" s="83">
        <v>2.632E8</v>
      </c>
    </row>
    <row r="3536" ht="15.75" customHeight="1">
      <c r="A3536" s="154"/>
      <c r="B3536" s="154"/>
      <c r="C3536" s="247"/>
      <c r="D3536" s="154"/>
      <c r="E3536" s="155"/>
      <c r="F3536" s="154"/>
      <c r="G3536" s="154"/>
    </row>
    <row r="3537" ht="15.75" customHeight="1">
      <c r="A3537" s="83"/>
      <c r="B3537" s="83"/>
      <c r="C3537" s="212"/>
      <c r="D3537" s="83"/>
      <c r="E3537" s="141"/>
      <c r="F3537" s="83"/>
      <c r="G3537" s="83"/>
    </row>
    <row r="3538">
      <c r="A3538" s="83"/>
      <c r="B3538" s="83"/>
      <c r="C3538" s="212"/>
      <c r="D3538" s="83"/>
      <c r="E3538" s="141" t="s">
        <v>22557</v>
      </c>
      <c r="F3538" s="83"/>
      <c r="G3538" s="83"/>
    </row>
    <row r="3539">
      <c r="A3539" s="83"/>
      <c r="B3539" s="83"/>
      <c r="C3539" s="212"/>
      <c r="D3539" s="83"/>
      <c r="E3539" s="141"/>
      <c r="F3539" s="83"/>
      <c r="G3539" s="83"/>
    </row>
    <row r="3540">
      <c r="A3540" s="83"/>
      <c r="B3540" s="83"/>
      <c r="C3540" s="212"/>
      <c r="D3540" s="83"/>
      <c r="E3540" s="141"/>
      <c r="F3540" s="83"/>
      <c r="G3540" s="83"/>
    </row>
    <row r="3541">
      <c r="A3541" s="83"/>
      <c r="B3541" s="83"/>
      <c r="C3541" s="212"/>
      <c r="D3541" s="83"/>
      <c r="E3541" s="141" t="s">
        <v>22560</v>
      </c>
      <c r="F3541" s="83"/>
      <c r="G3541" s="83"/>
    </row>
    <row r="3542">
      <c r="A3542" s="83"/>
      <c r="B3542" s="83"/>
      <c r="C3542" s="212"/>
      <c r="D3542" s="83"/>
      <c r="E3542" s="141" t="s">
        <v>22561</v>
      </c>
      <c r="F3542" s="83"/>
      <c r="G3542" s="83"/>
    </row>
    <row r="3543">
      <c r="A3543" s="83" t="s">
        <v>22562</v>
      </c>
      <c r="B3543" s="83"/>
      <c r="C3543" s="212"/>
      <c r="D3543" s="83"/>
      <c r="E3543" s="141"/>
      <c r="F3543" s="83"/>
      <c r="G3543" s="83"/>
    </row>
    <row r="3544">
      <c r="A3544" s="83"/>
      <c r="B3544" s="83"/>
      <c r="C3544" s="212"/>
      <c r="D3544" s="83"/>
      <c r="E3544" s="141"/>
      <c r="F3544" s="83"/>
      <c r="G3544" s="83"/>
    </row>
    <row r="3545">
      <c r="A3545" s="83" t="s">
        <v>1190</v>
      </c>
      <c r="B3545" s="83" t="s">
        <v>663</v>
      </c>
      <c r="C3545" s="212" t="s">
        <v>1319</v>
      </c>
      <c r="D3545" s="83"/>
      <c r="E3545" s="141" t="s">
        <v>1198</v>
      </c>
      <c r="F3545" s="83" t="s">
        <v>1321</v>
      </c>
      <c r="G3545" s="83" t="s">
        <v>1323</v>
      </c>
    </row>
    <row r="3546">
      <c r="A3546" s="83"/>
      <c r="B3546" s="83"/>
      <c r="C3546" s="212"/>
      <c r="D3546" s="83"/>
      <c r="E3546" s="141"/>
      <c r="F3546" s="83"/>
      <c r="G3546" s="83"/>
    </row>
    <row r="3547" ht="30.0" customHeight="1">
      <c r="A3547" s="83">
        <v>1.0</v>
      </c>
      <c r="B3547" s="83" t="s">
        <v>22565</v>
      </c>
      <c r="C3547" s="212"/>
      <c r="D3547" s="83"/>
      <c r="E3547" s="141" t="s">
        <v>22566</v>
      </c>
      <c r="F3547" s="83"/>
      <c r="G3547" s="83">
        <v>1440000.0</v>
      </c>
    </row>
    <row r="3548">
      <c r="A3548" s="83">
        <v>2.0</v>
      </c>
      <c r="B3548" s="83" t="s">
        <v>22567</v>
      </c>
      <c r="C3548" s="212">
        <v>76.0</v>
      </c>
      <c r="D3548" s="83"/>
      <c r="E3548" s="141" t="s">
        <v>22568</v>
      </c>
      <c r="F3548" s="83"/>
      <c r="G3548" s="83">
        <v>2160000.0</v>
      </c>
    </row>
    <row r="3549">
      <c r="A3549" s="83">
        <v>3.0</v>
      </c>
      <c r="B3549" s="83" t="s">
        <v>22571</v>
      </c>
      <c r="C3549" s="212"/>
      <c r="D3549" s="83"/>
      <c r="E3549" s="141" t="s">
        <v>22572</v>
      </c>
      <c r="F3549" s="83"/>
      <c r="G3549" s="83">
        <v>3600000.0</v>
      </c>
    </row>
    <row r="3550">
      <c r="A3550" s="83">
        <v>4.0</v>
      </c>
      <c r="B3550" s="83" t="s">
        <v>22573</v>
      </c>
      <c r="C3550" s="212">
        <v>48.0</v>
      </c>
      <c r="D3550" s="83"/>
      <c r="E3550" s="141" t="s">
        <v>22574</v>
      </c>
      <c r="F3550" s="83"/>
      <c r="G3550" s="83">
        <v>576000.0</v>
      </c>
    </row>
    <row r="3551">
      <c r="A3551" s="83">
        <v>5.0</v>
      </c>
      <c r="B3551" s="83" t="s">
        <v>22575</v>
      </c>
      <c r="C3551" s="212">
        <v>42.0</v>
      </c>
      <c r="D3551" s="83"/>
      <c r="E3551" s="141" t="s">
        <v>22576</v>
      </c>
      <c r="F3551" s="83"/>
      <c r="G3551" s="83">
        <v>1440000.0</v>
      </c>
    </row>
    <row r="3552">
      <c r="A3552" s="83">
        <v>6.0</v>
      </c>
      <c r="B3552" s="83" t="s">
        <v>22578</v>
      </c>
      <c r="C3552" s="212">
        <v>65.0</v>
      </c>
      <c r="D3552" s="83"/>
      <c r="E3552" s="141" t="s">
        <v>22579</v>
      </c>
      <c r="F3552" s="83"/>
      <c r="G3552" s="83">
        <v>576000.0</v>
      </c>
    </row>
    <row r="3553">
      <c r="A3553" s="83">
        <v>7.0</v>
      </c>
      <c r="B3553" s="83" t="s">
        <v>22580</v>
      </c>
      <c r="C3553" s="212"/>
      <c r="D3553" s="83"/>
      <c r="E3553" s="141" t="s">
        <v>22581</v>
      </c>
      <c r="F3553" s="83"/>
      <c r="G3553" s="83">
        <v>3600000.0</v>
      </c>
    </row>
    <row r="3554">
      <c r="A3554" s="83">
        <v>8.0</v>
      </c>
      <c r="B3554" s="83" t="s">
        <v>22582</v>
      </c>
      <c r="C3554" s="212"/>
      <c r="D3554" s="83"/>
      <c r="E3554" s="141" t="s">
        <v>22583</v>
      </c>
      <c r="F3554" s="83"/>
      <c r="G3554" s="83">
        <v>4000000.0</v>
      </c>
    </row>
    <row r="3555">
      <c r="A3555" s="83">
        <v>9.0</v>
      </c>
      <c r="B3555" s="83" t="s">
        <v>22586</v>
      </c>
      <c r="C3555" s="212"/>
      <c r="D3555" s="83"/>
      <c r="E3555" s="141" t="s">
        <v>22587</v>
      </c>
      <c r="F3555" s="83"/>
      <c r="G3555" s="83">
        <v>6400000.0</v>
      </c>
    </row>
    <row r="3556">
      <c r="A3556" s="83">
        <v>10.0</v>
      </c>
      <c r="B3556" s="83" t="s">
        <v>22588</v>
      </c>
      <c r="C3556" s="212"/>
      <c r="D3556" s="83"/>
      <c r="E3556" s="141" t="s">
        <v>22589</v>
      </c>
      <c r="F3556" s="83"/>
      <c r="G3556" s="83">
        <v>4000000.0</v>
      </c>
    </row>
    <row r="3557">
      <c r="A3557" s="83">
        <v>11.0</v>
      </c>
      <c r="B3557" s="83" t="s">
        <v>22590</v>
      </c>
      <c r="C3557" s="212"/>
      <c r="D3557" s="83"/>
      <c r="E3557" s="141" t="s">
        <v>22591</v>
      </c>
      <c r="F3557" s="83"/>
      <c r="G3557" s="83">
        <v>800000.0</v>
      </c>
    </row>
    <row r="3558" ht="30.0" customHeight="1">
      <c r="A3558" s="83">
        <v>12.0</v>
      </c>
      <c r="B3558" s="83" t="s">
        <v>22592</v>
      </c>
      <c r="C3558" s="212"/>
      <c r="D3558" s="83"/>
      <c r="E3558" s="141" t="s">
        <v>22593</v>
      </c>
      <c r="F3558" s="83"/>
      <c r="G3558" s="83">
        <v>1600000.0</v>
      </c>
    </row>
    <row r="3559">
      <c r="A3559" s="83">
        <v>13.0</v>
      </c>
      <c r="B3559" s="83" t="s">
        <v>22596</v>
      </c>
      <c r="C3559" s="212">
        <v>18.0</v>
      </c>
      <c r="D3559" s="83"/>
      <c r="E3559" s="141" t="s">
        <v>22597</v>
      </c>
      <c r="F3559" s="83"/>
      <c r="G3559" s="83">
        <v>1600000.0</v>
      </c>
    </row>
    <row r="3560" ht="30.0" customHeight="1">
      <c r="A3560" s="83">
        <v>14.0</v>
      </c>
      <c r="B3560" s="83" t="s">
        <v>22598</v>
      </c>
      <c r="C3560" s="212">
        <v>61.0</v>
      </c>
      <c r="D3560" s="83"/>
      <c r="E3560" s="141" t="s">
        <v>22599</v>
      </c>
      <c r="F3560" s="83"/>
      <c r="G3560" s="83">
        <v>1600000.0</v>
      </c>
    </row>
    <row r="3561">
      <c r="A3561" s="83">
        <v>15.0</v>
      </c>
      <c r="B3561" s="83" t="s">
        <v>22600</v>
      </c>
      <c r="C3561" s="212">
        <v>12.0</v>
      </c>
      <c r="D3561" s="83"/>
      <c r="E3561" s="141" t="s">
        <v>22601</v>
      </c>
      <c r="F3561" s="83"/>
      <c r="G3561" s="83">
        <v>3200000.0</v>
      </c>
    </row>
    <row r="3562">
      <c r="A3562" s="83"/>
      <c r="B3562" s="83"/>
      <c r="C3562" s="212"/>
      <c r="D3562" s="83"/>
      <c r="E3562" s="141"/>
      <c r="F3562" s="83"/>
      <c r="G3562" s="83"/>
    </row>
    <row r="3563">
      <c r="A3563" s="83"/>
      <c r="B3563" s="83"/>
      <c r="C3563" s="212"/>
      <c r="D3563" s="83"/>
      <c r="E3563" s="141" t="s">
        <v>22604</v>
      </c>
      <c r="F3563" s="83">
        <v>0.0</v>
      </c>
      <c r="G3563" s="83">
        <v>3.6592E7</v>
      </c>
    </row>
    <row r="3564">
      <c r="A3564" s="83"/>
      <c r="B3564" s="83"/>
      <c r="C3564" s="212"/>
      <c r="D3564" s="83"/>
      <c r="E3564" s="141"/>
      <c r="F3564" s="83"/>
      <c r="G3564" s="83"/>
    </row>
    <row r="3565">
      <c r="A3565" s="83"/>
      <c r="B3565" s="83"/>
      <c r="C3565" s="212"/>
      <c r="D3565" s="83"/>
      <c r="E3565" s="141"/>
      <c r="F3565" s="83"/>
      <c r="G3565" s="83"/>
    </row>
    <row r="3566">
      <c r="A3566" s="83"/>
      <c r="B3566" s="83"/>
      <c r="C3566" s="212"/>
      <c r="D3566" s="83"/>
      <c r="E3566" s="141" t="s">
        <v>22605</v>
      </c>
      <c r="F3566" s="83"/>
      <c r="G3566" s="83"/>
    </row>
    <row r="3567">
      <c r="A3567" s="83"/>
      <c r="B3567" s="83"/>
      <c r="C3567" s="212"/>
      <c r="D3567" s="83"/>
      <c r="E3567" s="141" t="s">
        <v>22561</v>
      </c>
      <c r="F3567" s="83"/>
      <c r="G3567" s="83"/>
    </row>
    <row r="3568">
      <c r="A3568" s="83" t="s">
        <v>22608</v>
      </c>
      <c r="B3568" s="83"/>
      <c r="C3568" s="212"/>
      <c r="D3568" s="83"/>
      <c r="E3568" s="141"/>
      <c r="F3568" s="83"/>
      <c r="G3568" s="83"/>
    </row>
    <row r="3569">
      <c r="A3569" s="83"/>
      <c r="B3569" s="83"/>
      <c r="C3569" s="212"/>
      <c r="D3569" s="83"/>
      <c r="E3569" s="141"/>
      <c r="F3569" s="83"/>
      <c r="G3569" s="83"/>
    </row>
    <row r="3570">
      <c r="A3570" s="83" t="s">
        <v>1190</v>
      </c>
      <c r="B3570" s="83" t="s">
        <v>663</v>
      </c>
      <c r="C3570" s="212" t="s">
        <v>1319</v>
      </c>
      <c r="D3570" s="83"/>
      <c r="E3570" s="141" t="s">
        <v>1198</v>
      </c>
      <c r="F3570" s="83" t="s">
        <v>1321</v>
      </c>
      <c r="G3570" s="83" t="s">
        <v>1323</v>
      </c>
    </row>
    <row r="3571">
      <c r="A3571" s="83"/>
      <c r="B3571" s="83"/>
      <c r="C3571" s="212"/>
      <c r="D3571" s="83"/>
      <c r="E3571" s="141"/>
      <c r="F3571" s="83"/>
      <c r="G3571" s="83"/>
    </row>
    <row r="3572">
      <c r="A3572" s="83">
        <v>1.0</v>
      </c>
      <c r="B3572" s="83" t="s">
        <v>22610</v>
      </c>
      <c r="C3572" s="212" t="s">
        <v>2688</v>
      </c>
      <c r="D3572" s="83"/>
      <c r="E3572" s="141" t="s">
        <v>22611</v>
      </c>
      <c r="F3572" s="83"/>
      <c r="G3572" s="83">
        <v>2000000.0</v>
      </c>
    </row>
    <row r="3573">
      <c r="A3573" s="83">
        <v>2.0</v>
      </c>
      <c r="B3573" s="83" t="s">
        <v>22613</v>
      </c>
      <c r="C3573" s="212" t="s">
        <v>2688</v>
      </c>
      <c r="D3573" s="83"/>
      <c r="E3573" s="141" t="s">
        <v>22615</v>
      </c>
      <c r="F3573" s="83"/>
      <c r="G3573" s="83">
        <v>500000.0</v>
      </c>
    </row>
    <row r="3574">
      <c r="A3574" s="83">
        <v>3.0</v>
      </c>
      <c r="B3574" s="83" t="s">
        <v>22616</v>
      </c>
      <c r="C3574" s="212" t="s">
        <v>2688</v>
      </c>
      <c r="D3574" s="83"/>
      <c r="E3574" s="141" t="s">
        <v>22617</v>
      </c>
      <c r="F3574" s="83"/>
      <c r="G3574" s="83">
        <v>1000000.0</v>
      </c>
    </row>
    <row r="3575">
      <c r="A3575" s="83">
        <v>4.0</v>
      </c>
      <c r="B3575" s="83" t="s">
        <v>22618</v>
      </c>
      <c r="C3575" s="212" t="s">
        <v>2688</v>
      </c>
      <c r="D3575" s="83"/>
      <c r="E3575" s="141" t="s">
        <v>22619</v>
      </c>
      <c r="F3575" s="83"/>
      <c r="G3575" s="83">
        <v>2000000.0</v>
      </c>
    </row>
    <row r="3576">
      <c r="A3576" s="83">
        <v>5.0</v>
      </c>
      <c r="B3576" s="83" t="s">
        <v>22620</v>
      </c>
      <c r="C3576" s="212" t="s">
        <v>2688</v>
      </c>
      <c r="D3576" s="83"/>
      <c r="E3576" s="141" t="s">
        <v>22621</v>
      </c>
      <c r="F3576" s="83"/>
      <c r="G3576" s="83">
        <v>1000000.0</v>
      </c>
    </row>
    <row r="3577">
      <c r="A3577" s="83">
        <v>6.0</v>
      </c>
      <c r="B3577" s="83" t="s">
        <v>22622</v>
      </c>
      <c r="C3577" s="212" t="s">
        <v>2691</v>
      </c>
      <c r="D3577" s="83"/>
      <c r="E3577" s="141" t="s">
        <v>22623</v>
      </c>
      <c r="F3577" s="83"/>
      <c r="G3577" s="83">
        <v>1000000.0</v>
      </c>
    </row>
    <row r="3578" ht="30.0" customHeight="1">
      <c r="A3578" s="83">
        <v>7.0</v>
      </c>
      <c r="B3578" s="83" t="s">
        <v>22626</v>
      </c>
      <c r="C3578" s="212" t="s">
        <v>2691</v>
      </c>
      <c r="D3578" s="83"/>
      <c r="E3578" s="141" t="s">
        <v>22627</v>
      </c>
      <c r="F3578" s="83"/>
      <c r="G3578" s="83">
        <v>1000000.0</v>
      </c>
    </row>
    <row r="3579" ht="30.0" customHeight="1">
      <c r="A3579" s="83">
        <v>8.0</v>
      </c>
      <c r="B3579" s="83" t="s">
        <v>22628</v>
      </c>
      <c r="C3579" s="212" t="s">
        <v>2691</v>
      </c>
      <c r="D3579" s="83"/>
      <c r="E3579" s="141" t="s">
        <v>22629</v>
      </c>
      <c r="F3579" s="83"/>
      <c r="G3579" s="83">
        <v>1000000.0</v>
      </c>
    </row>
    <row r="3580" ht="30.0" customHeight="1">
      <c r="A3580" s="83">
        <v>9.0</v>
      </c>
      <c r="B3580" s="83" t="s">
        <v>22630</v>
      </c>
      <c r="C3580" s="212" t="s">
        <v>2691</v>
      </c>
      <c r="D3580" s="83"/>
      <c r="E3580" s="141" t="s">
        <v>22631</v>
      </c>
      <c r="F3580" s="83"/>
      <c r="G3580" s="83">
        <v>1000000.0</v>
      </c>
    </row>
    <row r="3581" ht="30.0" customHeight="1">
      <c r="A3581" s="83">
        <v>10.0</v>
      </c>
      <c r="B3581" s="83" t="s">
        <v>22632</v>
      </c>
      <c r="C3581" s="212" t="s">
        <v>2691</v>
      </c>
      <c r="D3581" s="83"/>
      <c r="E3581" s="141" t="s">
        <v>22633</v>
      </c>
      <c r="F3581" s="83"/>
      <c r="G3581" s="83">
        <v>1000000.0</v>
      </c>
    </row>
    <row r="3582">
      <c r="A3582" s="83">
        <v>11.0</v>
      </c>
      <c r="B3582" s="83" t="s">
        <v>22634</v>
      </c>
      <c r="C3582" s="212" t="s">
        <v>2691</v>
      </c>
      <c r="D3582" s="83"/>
      <c r="E3582" s="141" t="s">
        <v>22635</v>
      </c>
      <c r="F3582" s="83"/>
      <c r="G3582" s="83">
        <v>1000000.0</v>
      </c>
    </row>
    <row r="3583" ht="30.0" customHeight="1">
      <c r="A3583" s="83">
        <v>12.0</v>
      </c>
      <c r="B3583" s="83" t="s">
        <v>22636</v>
      </c>
      <c r="C3583" s="212" t="s">
        <v>7267</v>
      </c>
      <c r="D3583" s="83"/>
      <c r="E3583" s="141" t="s">
        <v>22638</v>
      </c>
      <c r="F3583" s="83"/>
      <c r="G3583" s="83">
        <v>1500000.0</v>
      </c>
    </row>
    <row r="3584" ht="30.0" customHeight="1">
      <c r="A3584" s="83">
        <v>13.0</v>
      </c>
      <c r="B3584" s="83" t="s">
        <v>22640</v>
      </c>
      <c r="C3584" s="212" t="s">
        <v>7267</v>
      </c>
      <c r="D3584" s="83"/>
      <c r="E3584" s="141" t="s">
        <v>22641</v>
      </c>
      <c r="F3584" s="83"/>
      <c r="G3584" s="83">
        <v>1500000.0</v>
      </c>
    </row>
    <row r="3585">
      <c r="A3585" s="83">
        <v>14.0</v>
      </c>
      <c r="B3585" s="83" t="s">
        <v>22642</v>
      </c>
      <c r="C3585" s="212" t="s">
        <v>7267</v>
      </c>
      <c r="D3585" s="83"/>
      <c r="E3585" s="141" t="s">
        <v>22643</v>
      </c>
      <c r="F3585" s="83"/>
      <c r="G3585" s="83">
        <v>1500000.0</v>
      </c>
    </row>
    <row r="3586">
      <c r="A3586" s="83">
        <v>15.0</v>
      </c>
      <c r="B3586" s="83" t="s">
        <v>22644</v>
      </c>
      <c r="C3586" s="212" t="s">
        <v>7267</v>
      </c>
      <c r="D3586" s="83"/>
      <c r="E3586" s="141" t="s">
        <v>22645</v>
      </c>
      <c r="F3586" s="83"/>
      <c r="G3586" s="83">
        <v>1000000.0</v>
      </c>
    </row>
    <row r="3587">
      <c r="A3587" s="83">
        <v>16.0</v>
      </c>
      <c r="B3587" s="83" t="s">
        <v>22646</v>
      </c>
      <c r="C3587" s="212" t="s">
        <v>2697</v>
      </c>
      <c r="D3587" s="83"/>
      <c r="E3587" s="141" t="s">
        <v>22648</v>
      </c>
      <c r="F3587" s="83"/>
      <c r="G3587" s="83">
        <v>2000000.0</v>
      </c>
    </row>
    <row r="3588">
      <c r="A3588" s="83">
        <v>17.0</v>
      </c>
      <c r="B3588" s="83" t="s">
        <v>22650</v>
      </c>
      <c r="C3588" s="212" t="s">
        <v>2697</v>
      </c>
      <c r="D3588" s="83"/>
      <c r="E3588" s="141" t="s">
        <v>22651</v>
      </c>
      <c r="F3588" s="83"/>
      <c r="G3588" s="83">
        <v>2000000.0</v>
      </c>
    </row>
    <row r="3589">
      <c r="A3589" s="83">
        <v>18.0</v>
      </c>
      <c r="B3589" s="83" t="s">
        <v>22652</v>
      </c>
      <c r="C3589" s="212" t="s">
        <v>2697</v>
      </c>
      <c r="D3589" s="83"/>
      <c r="E3589" s="141" t="s">
        <v>22653</v>
      </c>
      <c r="F3589" s="83"/>
      <c r="G3589" s="83">
        <v>1500000.0</v>
      </c>
    </row>
    <row r="3590" ht="30.0" customHeight="1">
      <c r="A3590" s="83">
        <v>19.0</v>
      </c>
      <c r="B3590" s="83" t="s">
        <v>22654</v>
      </c>
      <c r="C3590" s="212" t="s">
        <v>2701</v>
      </c>
      <c r="D3590" s="83"/>
      <c r="E3590" s="141" t="s">
        <v>22655</v>
      </c>
      <c r="F3590" s="83"/>
      <c r="G3590" s="83">
        <v>1000000.0</v>
      </c>
    </row>
    <row r="3591" ht="15.75" customHeight="1">
      <c r="A3591" s="154">
        <v>20.0</v>
      </c>
      <c r="B3591" s="154" t="s">
        <v>22656</v>
      </c>
      <c r="C3591" s="247" t="s">
        <v>2701</v>
      </c>
      <c r="D3591" s="154"/>
      <c r="E3591" s="155" t="s">
        <v>22657</v>
      </c>
      <c r="F3591" s="154"/>
      <c r="G3591" s="154">
        <v>1000000.0</v>
      </c>
    </row>
    <row r="3592" ht="30.75" customHeight="1">
      <c r="A3592" s="83">
        <v>21.0</v>
      </c>
      <c r="B3592" s="83" t="s">
        <v>22660</v>
      </c>
      <c r="C3592" s="212" t="s">
        <v>3445</v>
      </c>
      <c r="D3592" s="83"/>
      <c r="E3592" s="141" t="s">
        <v>22661</v>
      </c>
      <c r="F3592" s="83"/>
      <c r="G3592" s="83">
        <v>2500000.0</v>
      </c>
    </row>
    <row r="3593">
      <c r="A3593" s="83">
        <v>22.0</v>
      </c>
      <c r="B3593" s="83" t="s">
        <v>22662</v>
      </c>
      <c r="C3593" s="212" t="s">
        <v>3445</v>
      </c>
      <c r="D3593" s="83"/>
      <c r="E3593" s="141" t="s">
        <v>22663</v>
      </c>
      <c r="F3593" s="83"/>
      <c r="G3593" s="83">
        <v>2500000.0</v>
      </c>
    </row>
    <row r="3594" ht="30.0" customHeight="1">
      <c r="A3594" s="83">
        <v>23.0</v>
      </c>
      <c r="B3594" s="83" t="s">
        <v>22664</v>
      </c>
      <c r="C3594" s="212" t="s">
        <v>3445</v>
      </c>
      <c r="D3594" s="83"/>
      <c r="E3594" s="141" t="s">
        <v>22665</v>
      </c>
      <c r="F3594" s="83"/>
      <c r="G3594" s="83">
        <v>1000000.0</v>
      </c>
    </row>
    <row r="3595">
      <c r="A3595" s="83">
        <v>24.0</v>
      </c>
      <c r="B3595" s="83" t="s">
        <v>22666</v>
      </c>
      <c r="C3595" s="212">
        <v>9.0</v>
      </c>
      <c r="D3595" s="83"/>
      <c r="E3595" s="141" t="s">
        <v>22669</v>
      </c>
      <c r="F3595" s="83"/>
      <c r="G3595" s="83">
        <v>3000000.0</v>
      </c>
    </row>
    <row r="3596" ht="30.0" customHeight="1">
      <c r="A3596" s="83">
        <v>25.0</v>
      </c>
      <c r="B3596" s="83" t="s">
        <v>22670</v>
      </c>
      <c r="C3596" s="212" t="s">
        <v>2723</v>
      </c>
      <c r="D3596" s="83"/>
      <c r="E3596" s="141" t="s">
        <v>22671</v>
      </c>
      <c r="F3596" s="83"/>
      <c r="G3596" s="83">
        <v>1000000.0</v>
      </c>
    </row>
    <row r="3597">
      <c r="A3597" s="83">
        <v>26.0</v>
      </c>
      <c r="B3597" s="83" t="s">
        <v>22672</v>
      </c>
      <c r="C3597" s="212" t="s">
        <v>2723</v>
      </c>
      <c r="D3597" s="83"/>
      <c r="E3597" s="141" t="s">
        <v>22673</v>
      </c>
      <c r="F3597" s="83"/>
      <c r="G3597" s="83">
        <v>1000000.0</v>
      </c>
    </row>
    <row r="3598">
      <c r="A3598" s="83">
        <v>27.0</v>
      </c>
      <c r="B3598" s="83" t="s">
        <v>22674</v>
      </c>
      <c r="C3598" s="212" t="s">
        <v>8035</v>
      </c>
      <c r="D3598" s="83"/>
      <c r="E3598" s="141" t="s">
        <v>22675</v>
      </c>
      <c r="F3598" s="83"/>
      <c r="G3598" s="83">
        <v>1000000.0</v>
      </c>
    </row>
    <row r="3599">
      <c r="A3599" s="83">
        <v>28.0</v>
      </c>
      <c r="B3599" s="83" t="s">
        <v>22677</v>
      </c>
      <c r="C3599" s="212" t="s">
        <v>8039</v>
      </c>
      <c r="D3599" s="83"/>
      <c r="E3599" s="141" t="s">
        <v>22678</v>
      </c>
      <c r="F3599" s="83"/>
      <c r="G3599" s="83">
        <v>1000000.0</v>
      </c>
    </row>
    <row r="3600">
      <c r="A3600" s="83">
        <v>29.0</v>
      </c>
      <c r="B3600" s="83" t="s">
        <v>22679</v>
      </c>
      <c r="C3600" s="212" t="s">
        <v>8039</v>
      </c>
      <c r="D3600" s="83"/>
      <c r="E3600" s="141" t="s">
        <v>22680</v>
      </c>
      <c r="F3600" s="83"/>
      <c r="G3600" s="83">
        <v>1000000.0</v>
      </c>
    </row>
    <row r="3601">
      <c r="A3601" s="83">
        <v>30.0</v>
      </c>
      <c r="B3601" s="83" t="s">
        <v>22681</v>
      </c>
      <c r="C3601" s="212" t="s">
        <v>8039</v>
      </c>
      <c r="D3601" s="83"/>
      <c r="E3601" s="141" t="s">
        <v>22684</v>
      </c>
      <c r="F3601" s="83"/>
      <c r="G3601" s="83">
        <v>1000000.0</v>
      </c>
    </row>
    <row r="3602" ht="30.0" customHeight="1">
      <c r="A3602" s="83">
        <v>31.0</v>
      </c>
      <c r="B3602" s="83" t="s">
        <v>22685</v>
      </c>
      <c r="C3602" s="212" t="s">
        <v>2731</v>
      </c>
      <c r="D3602" s="83"/>
      <c r="E3602" s="141" t="s">
        <v>22686</v>
      </c>
      <c r="F3602" s="83"/>
      <c r="G3602" s="83">
        <v>1000000.0</v>
      </c>
    </row>
    <row r="3603">
      <c r="A3603" s="83">
        <v>32.0</v>
      </c>
      <c r="B3603" s="83" t="s">
        <v>22687</v>
      </c>
      <c r="C3603" s="212" t="s">
        <v>3452</v>
      </c>
      <c r="D3603" s="83"/>
      <c r="E3603" s="141" t="s">
        <v>22688</v>
      </c>
      <c r="F3603" s="83"/>
      <c r="G3603" s="83">
        <v>3000000.0</v>
      </c>
    </row>
    <row r="3604">
      <c r="A3604" s="83">
        <v>33.0</v>
      </c>
      <c r="B3604" s="83" t="s">
        <v>22689</v>
      </c>
      <c r="C3604" s="212" t="s">
        <v>3452</v>
      </c>
      <c r="D3604" s="83"/>
      <c r="E3604" s="141" t="s">
        <v>22690</v>
      </c>
      <c r="F3604" s="83"/>
      <c r="G3604" s="83">
        <v>1000000.0</v>
      </c>
    </row>
    <row r="3605">
      <c r="A3605" s="83">
        <v>34.0</v>
      </c>
      <c r="B3605" s="83" t="s">
        <v>22693</v>
      </c>
      <c r="C3605" s="212" t="s">
        <v>3452</v>
      </c>
      <c r="D3605" s="83"/>
      <c r="E3605" s="141" t="s">
        <v>22694</v>
      </c>
      <c r="F3605" s="83"/>
      <c r="G3605" s="83">
        <v>1000000.0</v>
      </c>
    </row>
    <row r="3606" ht="30.0" customHeight="1">
      <c r="A3606" s="83">
        <v>35.0</v>
      </c>
      <c r="B3606" s="83" t="s">
        <v>22695</v>
      </c>
      <c r="C3606" s="212" t="s">
        <v>3452</v>
      </c>
      <c r="D3606" s="83"/>
      <c r="E3606" s="141" t="s">
        <v>22696</v>
      </c>
      <c r="F3606" s="83"/>
      <c r="G3606" s="83">
        <v>1000000.0</v>
      </c>
    </row>
    <row r="3607">
      <c r="A3607" s="83">
        <v>36.0</v>
      </c>
      <c r="B3607" s="83" t="s">
        <v>22697</v>
      </c>
      <c r="C3607" s="212" t="s">
        <v>2735</v>
      </c>
      <c r="D3607" s="83"/>
      <c r="E3607" s="141" t="s">
        <v>22698</v>
      </c>
      <c r="F3607" s="83"/>
      <c r="G3607" s="83">
        <v>1000000.0</v>
      </c>
    </row>
    <row r="3608">
      <c r="A3608" s="83">
        <v>37.0</v>
      </c>
      <c r="B3608" s="83" t="s">
        <v>22699</v>
      </c>
      <c r="C3608" s="212" t="s">
        <v>2735</v>
      </c>
      <c r="D3608" s="83"/>
      <c r="E3608" s="141" t="s">
        <v>22701</v>
      </c>
      <c r="F3608" s="83"/>
      <c r="G3608" s="83">
        <v>1000000.0</v>
      </c>
    </row>
    <row r="3609" ht="30.0" customHeight="1">
      <c r="A3609" s="83">
        <v>38.0</v>
      </c>
      <c r="B3609" s="83" t="s">
        <v>22703</v>
      </c>
      <c r="C3609" s="212" t="s">
        <v>13020</v>
      </c>
      <c r="D3609" s="83"/>
      <c r="E3609" s="141" t="s">
        <v>22704</v>
      </c>
      <c r="F3609" s="83"/>
      <c r="G3609" s="83">
        <v>1000000.0</v>
      </c>
    </row>
    <row r="3610">
      <c r="A3610" s="83">
        <v>39.0</v>
      </c>
      <c r="B3610" s="83" t="s">
        <v>22705</v>
      </c>
      <c r="C3610" s="212" t="s">
        <v>13020</v>
      </c>
      <c r="D3610" s="83"/>
      <c r="E3610" s="141" t="s">
        <v>22706</v>
      </c>
      <c r="F3610" s="83"/>
      <c r="G3610" s="83">
        <v>1000000.0</v>
      </c>
    </row>
    <row r="3611">
      <c r="A3611" s="83">
        <v>40.0</v>
      </c>
      <c r="B3611" s="83" t="s">
        <v>22707</v>
      </c>
      <c r="C3611" s="212" t="s">
        <v>15987</v>
      </c>
      <c r="D3611" s="83"/>
      <c r="E3611" s="141" t="s">
        <v>22708</v>
      </c>
      <c r="F3611" s="83"/>
      <c r="G3611" s="83">
        <v>3000000.0</v>
      </c>
    </row>
    <row r="3612">
      <c r="A3612" s="83">
        <v>41.0</v>
      </c>
      <c r="B3612" s="83" t="s">
        <v>22709</v>
      </c>
      <c r="C3612" s="212" t="s">
        <v>13031</v>
      </c>
      <c r="D3612" s="83"/>
      <c r="E3612" s="141" t="s">
        <v>22710</v>
      </c>
      <c r="F3612" s="83"/>
      <c r="G3612" s="83">
        <v>1000000.0</v>
      </c>
    </row>
    <row r="3613" ht="30.0" customHeight="1">
      <c r="A3613" s="83">
        <v>42.0</v>
      </c>
      <c r="B3613" s="83" t="s">
        <v>22712</v>
      </c>
      <c r="C3613" s="212" t="s">
        <v>13031</v>
      </c>
      <c r="D3613" s="83"/>
      <c r="E3613" s="141" t="s">
        <v>22713</v>
      </c>
      <c r="F3613" s="83"/>
      <c r="G3613" s="83">
        <v>1000000.0</v>
      </c>
    </row>
    <row r="3614">
      <c r="A3614" s="83">
        <v>43.0</v>
      </c>
      <c r="B3614" s="83" t="s">
        <v>22714</v>
      </c>
      <c r="C3614" s="212" t="s">
        <v>13105</v>
      </c>
      <c r="D3614" s="83"/>
      <c r="E3614" s="141" t="s">
        <v>22715</v>
      </c>
      <c r="F3614" s="83"/>
      <c r="G3614" s="83">
        <v>1000000.0</v>
      </c>
    </row>
    <row r="3615">
      <c r="A3615" s="83">
        <v>44.0</v>
      </c>
      <c r="B3615" s="83" t="s">
        <v>22718</v>
      </c>
      <c r="C3615" s="212" t="s">
        <v>13105</v>
      </c>
      <c r="D3615" s="83"/>
      <c r="E3615" s="141" t="s">
        <v>22719</v>
      </c>
      <c r="F3615" s="83"/>
      <c r="G3615" s="83">
        <v>1000000.0</v>
      </c>
    </row>
    <row r="3616" ht="30.0" customHeight="1">
      <c r="A3616" s="83">
        <v>45.0</v>
      </c>
      <c r="B3616" s="83" t="s">
        <v>22720</v>
      </c>
      <c r="C3616" s="212" t="s">
        <v>2745</v>
      </c>
      <c r="D3616" s="83"/>
      <c r="E3616" s="141" t="s">
        <v>22721</v>
      </c>
      <c r="F3616" s="83"/>
      <c r="G3616" s="83">
        <v>1000000.0</v>
      </c>
    </row>
    <row r="3617" ht="30.0" customHeight="1">
      <c r="A3617" s="83">
        <v>46.0</v>
      </c>
      <c r="B3617" s="83" t="s">
        <v>22722</v>
      </c>
      <c r="C3617" s="212" t="s">
        <v>2745</v>
      </c>
      <c r="D3617" s="83"/>
      <c r="E3617" s="141" t="s">
        <v>22723</v>
      </c>
      <c r="F3617" s="83"/>
      <c r="G3617" s="83">
        <v>1500000.0</v>
      </c>
    </row>
    <row r="3618" ht="30.0" customHeight="1">
      <c r="A3618" s="83">
        <v>47.0</v>
      </c>
      <c r="B3618" s="83" t="s">
        <v>22724</v>
      </c>
      <c r="C3618" s="212" t="s">
        <v>2745</v>
      </c>
      <c r="D3618" s="83"/>
      <c r="E3618" s="141" t="s">
        <v>22725</v>
      </c>
      <c r="F3618" s="83"/>
      <c r="G3618" s="83">
        <v>1000000.0</v>
      </c>
    </row>
    <row r="3619">
      <c r="A3619" s="83">
        <v>48.0</v>
      </c>
      <c r="B3619" s="83" t="s">
        <v>22728</v>
      </c>
      <c r="C3619" s="212" t="s">
        <v>2760</v>
      </c>
      <c r="D3619" s="83"/>
      <c r="E3619" s="141" t="s">
        <v>22729</v>
      </c>
      <c r="F3619" s="83"/>
      <c r="G3619" s="83">
        <v>2500000.0</v>
      </c>
    </row>
    <row r="3620">
      <c r="A3620" s="83">
        <v>49.0</v>
      </c>
      <c r="B3620" s="83" t="s">
        <v>22730</v>
      </c>
      <c r="C3620" s="212" t="s">
        <v>2760</v>
      </c>
      <c r="D3620" s="83"/>
      <c r="E3620" s="141" t="s">
        <v>22731</v>
      </c>
      <c r="F3620" s="83"/>
      <c r="G3620" s="83">
        <v>1.0E7</v>
      </c>
    </row>
    <row r="3621">
      <c r="A3621" s="83">
        <v>50.0</v>
      </c>
      <c r="B3621" s="83" t="s">
        <v>22732</v>
      </c>
      <c r="C3621" s="212" t="s">
        <v>2763</v>
      </c>
      <c r="D3621" s="83"/>
      <c r="E3621" s="141" t="s">
        <v>22733</v>
      </c>
      <c r="F3621" s="83"/>
      <c r="G3621" s="83">
        <v>1000000.0</v>
      </c>
    </row>
    <row r="3622">
      <c r="A3622" s="83">
        <v>51.0</v>
      </c>
      <c r="B3622" s="83" t="s">
        <v>22736</v>
      </c>
      <c r="C3622" s="212" t="s">
        <v>2771</v>
      </c>
      <c r="D3622" s="83"/>
      <c r="E3622" s="141" t="s">
        <v>22737</v>
      </c>
      <c r="F3622" s="83"/>
      <c r="G3622" s="83">
        <v>5000000.0</v>
      </c>
    </row>
    <row r="3623">
      <c r="A3623" s="83">
        <v>52.0</v>
      </c>
      <c r="B3623" s="83" t="s">
        <v>22738</v>
      </c>
      <c r="C3623" s="212" t="s">
        <v>2771</v>
      </c>
      <c r="D3623" s="83"/>
      <c r="E3623" s="141" t="s">
        <v>22739</v>
      </c>
      <c r="F3623" s="83"/>
      <c r="G3623" s="83">
        <v>6500000.0</v>
      </c>
    </row>
    <row r="3624">
      <c r="A3624" s="83">
        <v>53.0</v>
      </c>
      <c r="B3624" s="83" t="s">
        <v>22740</v>
      </c>
      <c r="C3624" s="212" t="s">
        <v>2771</v>
      </c>
      <c r="D3624" s="83"/>
      <c r="E3624" s="141" t="s">
        <v>22741</v>
      </c>
      <c r="F3624" s="83"/>
      <c r="G3624" s="83">
        <v>1000000.0</v>
      </c>
    </row>
    <row r="3625">
      <c r="A3625" s="83">
        <v>54.0</v>
      </c>
      <c r="B3625" s="83" t="s">
        <v>22742</v>
      </c>
      <c r="C3625" s="212" t="s">
        <v>3501</v>
      </c>
      <c r="D3625" s="83"/>
      <c r="E3625" s="141" t="s">
        <v>22743</v>
      </c>
      <c r="F3625" s="83"/>
      <c r="G3625" s="83">
        <v>1500000.0</v>
      </c>
    </row>
    <row r="3626">
      <c r="A3626" s="83">
        <v>55.0</v>
      </c>
      <c r="B3626" s="83" t="s">
        <v>22744</v>
      </c>
      <c r="C3626" s="212" t="s">
        <v>2787</v>
      </c>
      <c r="D3626" s="83"/>
      <c r="E3626" s="141" t="s">
        <v>22745</v>
      </c>
      <c r="F3626" s="83"/>
      <c r="G3626" s="83">
        <v>1000000.0</v>
      </c>
    </row>
    <row r="3627">
      <c r="A3627" s="83">
        <v>56.0</v>
      </c>
      <c r="B3627" s="83" t="s">
        <v>22748</v>
      </c>
      <c r="C3627" s="212">
        <v>21.0</v>
      </c>
      <c r="D3627" s="83"/>
      <c r="E3627" s="141" t="s">
        <v>22749</v>
      </c>
      <c r="F3627" s="83"/>
      <c r="G3627" s="83">
        <v>5000000.0</v>
      </c>
    </row>
    <row r="3628">
      <c r="A3628" s="83">
        <v>57.0</v>
      </c>
      <c r="B3628" s="83" t="s">
        <v>22750</v>
      </c>
      <c r="C3628" s="212">
        <v>21.0</v>
      </c>
      <c r="D3628" s="83"/>
      <c r="E3628" s="141" t="s">
        <v>22751</v>
      </c>
      <c r="F3628" s="83"/>
      <c r="G3628" s="83">
        <v>3000000.0</v>
      </c>
    </row>
    <row r="3629">
      <c r="A3629" s="83">
        <v>58.0</v>
      </c>
      <c r="B3629" s="83" t="s">
        <v>22752</v>
      </c>
      <c r="C3629" s="212">
        <v>21.0</v>
      </c>
      <c r="D3629" s="83"/>
      <c r="E3629" s="141" t="s">
        <v>22753</v>
      </c>
      <c r="F3629" s="83"/>
      <c r="G3629" s="83">
        <v>3000000.0</v>
      </c>
    </row>
    <row r="3630" ht="30.0" customHeight="1">
      <c r="A3630" s="83">
        <v>59.0</v>
      </c>
      <c r="B3630" s="83" t="s">
        <v>22756</v>
      </c>
      <c r="C3630" s="212">
        <v>21.0</v>
      </c>
      <c r="D3630" s="83"/>
      <c r="E3630" s="141" t="s">
        <v>22757</v>
      </c>
      <c r="F3630" s="83"/>
      <c r="G3630" s="83">
        <v>3000000.0</v>
      </c>
    </row>
    <row r="3631" ht="30.0" customHeight="1">
      <c r="A3631" s="83">
        <v>60.0</v>
      </c>
      <c r="B3631" s="83" t="s">
        <v>22758</v>
      </c>
      <c r="C3631" s="212">
        <v>21.0</v>
      </c>
      <c r="D3631" s="83"/>
      <c r="E3631" s="141" t="s">
        <v>22759</v>
      </c>
      <c r="F3631" s="83"/>
      <c r="G3631" s="83">
        <v>3000000.0</v>
      </c>
    </row>
    <row r="3632">
      <c r="A3632" s="83">
        <v>61.0</v>
      </c>
      <c r="B3632" s="83" t="s">
        <v>22760</v>
      </c>
      <c r="C3632" s="212" t="s">
        <v>3511</v>
      </c>
      <c r="D3632" s="83"/>
      <c r="E3632" s="141" t="s">
        <v>22761</v>
      </c>
      <c r="F3632" s="83"/>
      <c r="G3632" s="83">
        <v>1000000.0</v>
      </c>
    </row>
    <row r="3633" ht="30.0" customHeight="1">
      <c r="A3633" s="83">
        <v>62.0</v>
      </c>
      <c r="B3633" s="83" t="s">
        <v>22762</v>
      </c>
      <c r="C3633" s="212" t="s">
        <v>3511</v>
      </c>
      <c r="D3633" s="83"/>
      <c r="E3633" s="141" t="s">
        <v>22764</v>
      </c>
      <c r="F3633" s="83"/>
      <c r="G3633" s="83">
        <v>1000000.0</v>
      </c>
    </row>
    <row r="3634" ht="30.0" customHeight="1">
      <c r="A3634" s="83">
        <v>63.0</v>
      </c>
      <c r="B3634" s="83" t="s">
        <v>22766</v>
      </c>
      <c r="C3634" s="212" t="s">
        <v>3511</v>
      </c>
      <c r="D3634" s="83"/>
      <c r="E3634" s="141" t="s">
        <v>22767</v>
      </c>
      <c r="F3634" s="83"/>
      <c r="G3634" s="83">
        <v>1000000.0</v>
      </c>
    </row>
    <row r="3635">
      <c r="A3635" s="83">
        <v>64.0</v>
      </c>
      <c r="B3635" s="83" t="s">
        <v>22768</v>
      </c>
      <c r="C3635" s="212" t="s">
        <v>2827</v>
      </c>
      <c r="D3635" s="83"/>
      <c r="E3635" s="141" t="s">
        <v>22769</v>
      </c>
      <c r="F3635" s="83"/>
      <c r="G3635" s="83">
        <v>500000.0</v>
      </c>
    </row>
    <row r="3636" ht="30.0" customHeight="1">
      <c r="A3636" s="83">
        <v>65.0</v>
      </c>
      <c r="B3636" s="83" t="s">
        <v>22770</v>
      </c>
      <c r="C3636" s="212" t="s">
        <v>2827</v>
      </c>
      <c r="D3636" s="83"/>
      <c r="E3636" s="141" t="s">
        <v>22771</v>
      </c>
      <c r="F3636" s="83"/>
      <c r="G3636" s="83">
        <v>1000000.0</v>
      </c>
    </row>
    <row r="3637" ht="30.0" customHeight="1">
      <c r="A3637" s="83">
        <v>66.0</v>
      </c>
      <c r="B3637" s="83" t="s">
        <v>22774</v>
      </c>
      <c r="C3637" s="212" t="s">
        <v>2830</v>
      </c>
      <c r="D3637" s="83"/>
      <c r="E3637" s="141" t="s">
        <v>22775</v>
      </c>
      <c r="F3637" s="83"/>
      <c r="G3637" s="83">
        <v>1500000.0</v>
      </c>
    </row>
    <row r="3638">
      <c r="A3638" s="83">
        <v>67.0</v>
      </c>
      <c r="B3638" s="83" t="s">
        <v>22776</v>
      </c>
      <c r="C3638" s="212" t="s">
        <v>8750</v>
      </c>
      <c r="D3638" s="83"/>
      <c r="E3638" s="141" t="s">
        <v>22777</v>
      </c>
      <c r="F3638" s="83"/>
      <c r="G3638" s="83">
        <v>2500000.0</v>
      </c>
    </row>
    <row r="3639">
      <c r="A3639" s="83">
        <v>68.0</v>
      </c>
      <c r="B3639" s="83" t="s">
        <v>22778</v>
      </c>
      <c r="C3639" s="212" t="s">
        <v>2851</v>
      </c>
      <c r="D3639" s="83"/>
      <c r="E3639" s="141" t="s">
        <v>22779</v>
      </c>
      <c r="F3639" s="83"/>
      <c r="G3639" s="83">
        <v>500000.0</v>
      </c>
    </row>
    <row r="3640">
      <c r="A3640" s="83">
        <v>69.0</v>
      </c>
      <c r="B3640" s="83" t="s">
        <v>22780</v>
      </c>
      <c r="C3640" s="212" t="s">
        <v>3524</v>
      </c>
      <c r="D3640" s="83"/>
      <c r="E3640" s="141" t="s">
        <v>22781</v>
      </c>
      <c r="F3640" s="83"/>
      <c r="G3640" s="83">
        <v>1500000.0</v>
      </c>
    </row>
    <row r="3641" ht="30.0" customHeight="1">
      <c r="A3641" s="83">
        <v>70.0</v>
      </c>
      <c r="B3641" s="83" t="s">
        <v>22783</v>
      </c>
      <c r="C3641" s="212" t="s">
        <v>2854</v>
      </c>
      <c r="D3641" s="83"/>
      <c r="E3641" s="141" t="s">
        <v>22784</v>
      </c>
      <c r="F3641" s="83"/>
      <c r="G3641" s="83">
        <v>500000.0</v>
      </c>
    </row>
    <row r="3642" ht="30.0" customHeight="1">
      <c r="A3642" s="83">
        <v>71.0</v>
      </c>
      <c r="B3642" s="83" t="s">
        <v>22785</v>
      </c>
      <c r="C3642" s="212" t="s">
        <v>2857</v>
      </c>
      <c r="D3642" s="83"/>
      <c r="E3642" s="141" t="s">
        <v>22786</v>
      </c>
      <c r="F3642" s="83"/>
      <c r="G3642" s="83">
        <v>1000000.0</v>
      </c>
    </row>
    <row r="3643" ht="15.75" customHeight="1">
      <c r="A3643" s="154">
        <v>72.0</v>
      </c>
      <c r="B3643" s="154" t="s">
        <v>22787</v>
      </c>
      <c r="C3643" s="247" t="s">
        <v>2857</v>
      </c>
      <c r="D3643" s="154"/>
      <c r="E3643" s="155" t="s">
        <v>22789</v>
      </c>
      <c r="F3643" s="154"/>
      <c r="G3643" s="154">
        <v>500000.0</v>
      </c>
    </row>
    <row r="3644" ht="30.75" customHeight="1">
      <c r="A3644" s="83">
        <v>73.0</v>
      </c>
      <c r="B3644" s="83" t="s">
        <v>22791</v>
      </c>
      <c r="C3644" s="212" t="s">
        <v>2864</v>
      </c>
      <c r="D3644" s="83"/>
      <c r="E3644" s="141" t="s">
        <v>22792</v>
      </c>
      <c r="F3644" s="83"/>
      <c r="G3644" s="83">
        <v>2500000.0</v>
      </c>
    </row>
    <row r="3645">
      <c r="A3645" s="83">
        <v>74.0</v>
      </c>
      <c r="B3645" s="83" t="s">
        <v>22793</v>
      </c>
      <c r="C3645" s="212" t="s">
        <v>2864</v>
      </c>
      <c r="D3645" s="83"/>
      <c r="E3645" s="141" t="s">
        <v>22794</v>
      </c>
      <c r="F3645" s="83"/>
      <c r="G3645" s="83">
        <v>2500000.0</v>
      </c>
    </row>
    <row r="3646">
      <c r="A3646" s="83">
        <v>75.0</v>
      </c>
      <c r="B3646" s="83" t="s">
        <v>22795</v>
      </c>
      <c r="C3646" s="212" t="s">
        <v>2864</v>
      </c>
      <c r="D3646" s="83"/>
      <c r="E3646" s="141" t="s">
        <v>22796</v>
      </c>
      <c r="F3646" s="83"/>
      <c r="G3646" s="83">
        <v>2500000.0</v>
      </c>
    </row>
    <row r="3647">
      <c r="A3647" s="83">
        <v>76.0</v>
      </c>
      <c r="B3647" s="83" t="s">
        <v>22797</v>
      </c>
      <c r="C3647" s="212" t="s">
        <v>2864</v>
      </c>
      <c r="D3647" s="83"/>
      <c r="E3647" s="141" t="s">
        <v>22799</v>
      </c>
      <c r="F3647" s="83"/>
      <c r="G3647" s="83">
        <v>2500000.0</v>
      </c>
    </row>
    <row r="3648">
      <c r="A3648" s="83">
        <v>77.0</v>
      </c>
      <c r="B3648" s="83" t="s">
        <v>22801</v>
      </c>
      <c r="C3648" s="212" t="s">
        <v>6393</v>
      </c>
      <c r="D3648" s="83"/>
      <c r="E3648" s="141" t="s">
        <v>22802</v>
      </c>
      <c r="F3648" s="83"/>
      <c r="G3648" s="83">
        <v>2500000.0</v>
      </c>
    </row>
    <row r="3649">
      <c r="A3649" s="83">
        <v>78.0</v>
      </c>
      <c r="B3649" s="83" t="s">
        <v>22803</v>
      </c>
      <c r="C3649" s="212" t="s">
        <v>9021</v>
      </c>
      <c r="D3649" s="83"/>
      <c r="E3649" s="141" t="s">
        <v>22804</v>
      </c>
      <c r="F3649" s="83"/>
      <c r="G3649" s="83">
        <v>2000000.0</v>
      </c>
    </row>
    <row r="3650">
      <c r="A3650" s="83">
        <v>79.0</v>
      </c>
      <c r="B3650" s="83" t="s">
        <v>22805</v>
      </c>
      <c r="C3650" s="212" t="s">
        <v>9021</v>
      </c>
      <c r="D3650" s="83"/>
      <c r="E3650" s="141" t="s">
        <v>22806</v>
      </c>
      <c r="F3650" s="83"/>
      <c r="G3650" s="83">
        <v>2000000.0</v>
      </c>
    </row>
    <row r="3651" ht="30.0" customHeight="1">
      <c r="A3651" s="83">
        <v>80.0</v>
      </c>
      <c r="B3651" s="83" t="s">
        <v>22807</v>
      </c>
      <c r="C3651" s="212" t="s">
        <v>18344</v>
      </c>
      <c r="D3651" s="83"/>
      <c r="E3651" s="141" t="s">
        <v>22808</v>
      </c>
      <c r="F3651" s="83"/>
      <c r="G3651" s="83">
        <v>1.0E7</v>
      </c>
    </row>
    <row r="3652">
      <c r="A3652" s="83">
        <v>81.0</v>
      </c>
      <c r="B3652" s="83" t="s">
        <v>22810</v>
      </c>
      <c r="C3652" s="212" t="s">
        <v>2896</v>
      </c>
      <c r="D3652" s="83"/>
      <c r="E3652" s="141" t="s">
        <v>22811</v>
      </c>
      <c r="F3652" s="83"/>
      <c r="G3652" s="83">
        <v>2500000.0</v>
      </c>
    </row>
    <row r="3653">
      <c r="A3653" s="83">
        <v>82.0</v>
      </c>
      <c r="B3653" s="83" t="s">
        <v>22812</v>
      </c>
      <c r="C3653" s="212" t="s">
        <v>2909</v>
      </c>
      <c r="D3653" s="83"/>
      <c r="E3653" s="141" t="s">
        <v>22813</v>
      </c>
      <c r="F3653" s="83"/>
      <c r="G3653" s="83">
        <v>3000000.0</v>
      </c>
    </row>
    <row r="3654">
      <c r="A3654" s="83">
        <v>83.0</v>
      </c>
      <c r="B3654" s="83" t="s">
        <v>22814</v>
      </c>
      <c r="C3654" s="212" t="s">
        <v>2909</v>
      </c>
      <c r="D3654" s="83"/>
      <c r="E3654" s="141" t="s">
        <v>22815</v>
      </c>
      <c r="F3654" s="83"/>
      <c r="G3654" s="83">
        <v>2000000.0</v>
      </c>
    </row>
    <row r="3655">
      <c r="A3655" s="83">
        <v>84.0</v>
      </c>
      <c r="B3655" s="83" t="s">
        <v>22818</v>
      </c>
      <c r="C3655" s="212" t="s">
        <v>3554</v>
      </c>
      <c r="D3655" s="83"/>
      <c r="E3655" s="141" t="s">
        <v>22819</v>
      </c>
      <c r="F3655" s="83"/>
      <c r="G3655" s="83">
        <v>7500000.0</v>
      </c>
    </row>
    <row r="3656">
      <c r="A3656" s="83">
        <v>85.0</v>
      </c>
      <c r="B3656" s="83" t="s">
        <v>22820</v>
      </c>
      <c r="C3656" s="212" t="s">
        <v>3554</v>
      </c>
      <c r="D3656" s="83"/>
      <c r="E3656" s="141" t="s">
        <v>22821</v>
      </c>
      <c r="F3656" s="83"/>
      <c r="G3656" s="83">
        <v>1500000.0</v>
      </c>
    </row>
    <row r="3657">
      <c r="A3657" s="83">
        <v>86.0</v>
      </c>
      <c r="B3657" s="83" t="s">
        <v>22822</v>
      </c>
      <c r="C3657" s="212" t="s">
        <v>2930</v>
      </c>
      <c r="D3657" s="83"/>
      <c r="E3657" s="141" t="s">
        <v>22823</v>
      </c>
      <c r="F3657" s="83"/>
      <c r="G3657" s="83">
        <v>1000000.0</v>
      </c>
    </row>
    <row r="3658" ht="30.0" customHeight="1">
      <c r="A3658" s="83">
        <v>87.0</v>
      </c>
      <c r="B3658" s="83" t="s">
        <v>22824</v>
      </c>
      <c r="C3658" s="212" t="s">
        <v>2930</v>
      </c>
      <c r="D3658" s="83"/>
      <c r="E3658" s="141" t="s">
        <v>22825</v>
      </c>
      <c r="F3658" s="83"/>
      <c r="G3658" s="83">
        <v>1000000.0</v>
      </c>
    </row>
    <row r="3659" ht="30.0" customHeight="1">
      <c r="A3659" s="83">
        <v>88.0</v>
      </c>
      <c r="B3659" s="83" t="s">
        <v>22826</v>
      </c>
      <c r="C3659" s="212" t="s">
        <v>2930</v>
      </c>
      <c r="D3659" s="83"/>
      <c r="E3659" s="141" t="s">
        <v>22829</v>
      </c>
      <c r="F3659" s="83"/>
      <c r="G3659" s="83">
        <v>200000.0</v>
      </c>
    </row>
    <row r="3660" ht="30.0" customHeight="1">
      <c r="A3660" s="83">
        <v>89.0</v>
      </c>
      <c r="B3660" s="83" t="s">
        <v>22830</v>
      </c>
      <c r="C3660" s="212" t="s">
        <v>2930</v>
      </c>
      <c r="D3660" s="83"/>
      <c r="E3660" s="141" t="s">
        <v>22831</v>
      </c>
      <c r="F3660" s="83"/>
      <c r="G3660" s="83">
        <v>300000.0</v>
      </c>
    </row>
    <row r="3661">
      <c r="A3661" s="83">
        <v>90.0</v>
      </c>
      <c r="B3661" s="83" t="s">
        <v>22832</v>
      </c>
      <c r="C3661" s="212" t="s">
        <v>2930</v>
      </c>
      <c r="D3661" s="83"/>
      <c r="E3661" s="141" t="s">
        <v>22833</v>
      </c>
      <c r="F3661" s="83"/>
      <c r="G3661" s="83">
        <v>1000000.0</v>
      </c>
    </row>
    <row r="3662">
      <c r="A3662" s="83">
        <v>91.0</v>
      </c>
      <c r="B3662" s="83" t="s">
        <v>22834</v>
      </c>
      <c r="C3662" s="212" t="s">
        <v>2930</v>
      </c>
      <c r="D3662" s="83"/>
      <c r="E3662" s="141" t="s">
        <v>22835</v>
      </c>
      <c r="F3662" s="83"/>
      <c r="G3662" s="83">
        <v>500000.0</v>
      </c>
    </row>
    <row r="3663">
      <c r="A3663" s="83">
        <v>92.0</v>
      </c>
      <c r="B3663" s="83" t="s">
        <v>22838</v>
      </c>
      <c r="C3663" s="212" t="s">
        <v>2930</v>
      </c>
      <c r="D3663" s="83"/>
      <c r="E3663" s="141" t="s">
        <v>22839</v>
      </c>
      <c r="F3663" s="83"/>
      <c r="G3663" s="83">
        <v>500000.0</v>
      </c>
    </row>
    <row r="3664">
      <c r="A3664" s="83">
        <v>93.0</v>
      </c>
      <c r="B3664" s="83" t="s">
        <v>22840</v>
      </c>
      <c r="C3664" s="212" t="s">
        <v>2936</v>
      </c>
      <c r="D3664" s="83"/>
      <c r="E3664" s="141" t="s">
        <v>22841</v>
      </c>
      <c r="F3664" s="83"/>
      <c r="G3664" s="83">
        <v>2000000.0</v>
      </c>
    </row>
    <row r="3665">
      <c r="A3665" s="83">
        <v>94.0</v>
      </c>
      <c r="B3665" s="83" t="s">
        <v>22842</v>
      </c>
      <c r="C3665" s="212" t="s">
        <v>2945</v>
      </c>
      <c r="D3665" s="83"/>
      <c r="E3665" s="141" t="s">
        <v>22843</v>
      </c>
      <c r="F3665" s="83"/>
      <c r="G3665" s="83">
        <v>1500000.0</v>
      </c>
    </row>
    <row r="3666">
      <c r="A3666" s="83">
        <v>95.0</v>
      </c>
      <c r="B3666" s="83" t="s">
        <v>22844</v>
      </c>
      <c r="C3666" s="212" t="s">
        <v>2955</v>
      </c>
      <c r="D3666" s="83"/>
      <c r="E3666" s="141" t="s">
        <v>22845</v>
      </c>
      <c r="F3666" s="83"/>
      <c r="G3666" s="83">
        <v>2000000.0</v>
      </c>
    </row>
    <row r="3667">
      <c r="A3667" s="83">
        <v>96.0</v>
      </c>
      <c r="B3667" s="83" t="s">
        <v>22846</v>
      </c>
      <c r="C3667" s="212" t="s">
        <v>3576</v>
      </c>
      <c r="D3667" s="83"/>
      <c r="E3667" s="141" t="s">
        <v>22847</v>
      </c>
      <c r="F3667" s="83"/>
      <c r="G3667" s="83">
        <v>1000000.0</v>
      </c>
    </row>
    <row r="3668">
      <c r="A3668" s="83">
        <v>97.0</v>
      </c>
      <c r="B3668" s="83" t="s">
        <v>22850</v>
      </c>
      <c r="C3668" s="212" t="s">
        <v>2985</v>
      </c>
      <c r="D3668" s="83"/>
      <c r="E3668" s="141" t="s">
        <v>22851</v>
      </c>
      <c r="F3668" s="83"/>
      <c r="G3668" s="83">
        <v>1000000.0</v>
      </c>
    </row>
    <row r="3669">
      <c r="A3669" s="83">
        <v>98.0</v>
      </c>
      <c r="B3669" s="83" t="s">
        <v>22852</v>
      </c>
      <c r="C3669" s="212" t="s">
        <v>2985</v>
      </c>
      <c r="D3669" s="83"/>
      <c r="E3669" s="141" t="s">
        <v>22853</v>
      </c>
      <c r="F3669" s="83"/>
      <c r="G3669" s="83">
        <v>500000.0</v>
      </c>
    </row>
    <row r="3670">
      <c r="A3670" s="83">
        <v>99.0</v>
      </c>
      <c r="B3670" s="83" t="s">
        <v>22854</v>
      </c>
      <c r="C3670" s="212" t="s">
        <v>10195</v>
      </c>
      <c r="D3670" s="83"/>
      <c r="E3670" s="141" t="s">
        <v>22855</v>
      </c>
      <c r="F3670" s="83"/>
      <c r="G3670" s="83">
        <v>5000000.0</v>
      </c>
    </row>
    <row r="3671" ht="30.0" customHeight="1">
      <c r="A3671" s="83">
        <v>100.0</v>
      </c>
      <c r="B3671" s="83" t="s">
        <v>22856</v>
      </c>
      <c r="C3671" s="212" t="s">
        <v>10195</v>
      </c>
      <c r="D3671" s="83"/>
      <c r="E3671" s="141" t="s">
        <v>22857</v>
      </c>
      <c r="F3671" s="83"/>
      <c r="G3671" s="83">
        <v>1500000.0</v>
      </c>
    </row>
    <row r="3672">
      <c r="A3672" s="83">
        <v>101.0</v>
      </c>
      <c r="B3672" s="83" t="s">
        <v>22860</v>
      </c>
      <c r="C3672" s="212" t="s">
        <v>10195</v>
      </c>
      <c r="D3672" s="83"/>
      <c r="E3672" s="141" t="s">
        <v>22861</v>
      </c>
      <c r="F3672" s="83"/>
      <c r="G3672" s="83">
        <v>1000000.0</v>
      </c>
    </row>
    <row r="3673">
      <c r="A3673" s="83">
        <v>102.0</v>
      </c>
      <c r="B3673" s="83" t="s">
        <v>22862</v>
      </c>
      <c r="C3673" s="212" t="s">
        <v>2991</v>
      </c>
      <c r="D3673" s="83"/>
      <c r="E3673" s="141" t="s">
        <v>22863</v>
      </c>
      <c r="F3673" s="83"/>
      <c r="G3673" s="83">
        <v>1000000.0</v>
      </c>
    </row>
    <row r="3674">
      <c r="A3674" s="83">
        <v>103.0</v>
      </c>
      <c r="B3674" s="83" t="s">
        <v>22864</v>
      </c>
      <c r="C3674" s="212" t="s">
        <v>2991</v>
      </c>
      <c r="D3674" s="83"/>
      <c r="E3674" s="141" t="s">
        <v>22865</v>
      </c>
      <c r="F3674" s="83"/>
      <c r="G3674" s="83">
        <v>1000000.0</v>
      </c>
    </row>
    <row r="3675">
      <c r="A3675" s="83">
        <v>104.0</v>
      </c>
      <c r="B3675" s="83" t="s">
        <v>22866</v>
      </c>
      <c r="C3675" s="212" t="s">
        <v>3005</v>
      </c>
      <c r="D3675" s="83"/>
      <c r="E3675" s="141" t="s">
        <v>22867</v>
      </c>
      <c r="F3675" s="83"/>
      <c r="G3675" s="83">
        <v>1000000.0</v>
      </c>
    </row>
    <row r="3676" ht="30.0" customHeight="1">
      <c r="A3676" s="83">
        <v>105.0</v>
      </c>
      <c r="B3676" s="83" t="s">
        <v>22868</v>
      </c>
      <c r="C3676" s="212" t="s">
        <v>14622</v>
      </c>
      <c r="D3676" s="83"/>
      <c r="E3676" s="141" t="s">
        <v>22871</v>
      </c>
      <c r="F3676" s="83"/>
      <c r="G3676" s="83">
        <v>2500000.0</v>
      </c>
    </row>
    <row r="3677">
      <c r="A3677" s="83">
        <v>106.0</v>
      </c>
      <c r="B3677" s="83" t="s">
        <v>22872</v>
      </c>
      <c r="C3677" s="212" t="s">
        <v>14622</v>
      </c>
      <c r="D3677" s="83"/>
      <c r="E3677" s="141" t="s">
        <v>22873</v>
      </c>
      <c r="F3677" s="83"/>
      <c r="G3677" s="83">
        <v>2500000.0</v>
      </c>
    </row>
    <row r="3678">
      <c r="A3678" s="83">
        <v>107.0</v>
      </c>
      <c r="B3678" s="83" t="s">
        <v>22874</v>
      </c>
      <c r="C3678" s="212" t="s">
        <v>3022</v>
      </c>
      <c r="D3678" s="83"/>
      <c r="E3678" s="141" t="s">
        <v>22875</v>
      </c>
      <c r="F3678" s="83"/>
      <c r="G3678" s="83">
        <v>1500000.0</v>
      </c>
    </row>
    <row r="3679" ht="30.0" customHeight="1">
      <c r="A3679" s="83">
        <v>108.0</v>
      </c>
      <c r="B3679" s="83" t="s">
        <v>22876</v>
      </c>
      <c r="C3679" s="212" t="s">
        <v>3035</v>
      </c>
      <c r="D3679" s="83"/>
      <c r="E3679" s="141" t="s">
        <v>22877</v>
      </c>
      <c r="F3679" s="83"/>
      <c r="G3679" s="83">
        <v>1000000.0</v>
      </c>
    </row>
    <row r="3680">
      <c r="A3680" s="83">
        <v>109.0</v>
      </c>
      <c r="B3680" s="83" t="s">
        <v>22878</v>
      </c>
      <c r="C3680" s="212" t="s">
        <v>3096</v>
      </c>
      <c r="D3680" s="83"/>
      <c r="E3680" s="141" t="s">
        <v>22879</v>
      </c>
      <c r="F3680" s="83"/>
      <c r="G3680" s="83">
        <v>1000000.0</v>
      </c>
    </row>
    <row r="3681">
      <c r="A3681" s="83">
        <v>110.0</v>
      </c>
      <c r="B3681" s="83" t="s">
        <v>22882</v>
      </c>
      <c r="C3681" s="212" t="s">
        <v>3101</v>
      </c>
      <c r="D3681" s="83"/>
      <c r="E3681" s="141" t="s">
        <v>22883</v>
      </c>
      <c r="F3681" s="83"/>
      <c r="G3681" s="83">
        <v>1000000.0</v>
      </c>
    </row>
    <row r="3682">
      <c r="A3682" s="83">
        <v>111.0</v>
      </c>
      <c r="B3682" s="83" t="s">
        <v>22884</v>
      </c>
      <c r="C3682" s="212" t="s">
        <v>3105</v>
      </c>
      <c r="D3682" s="83"/>
      <c r="E3682" s="141" t="s">
        <v>22885</v>
      </c>
      <c r="F3682" s="83"/>
      <c r="G3682" s="83">
        <v>2000000.0</v>
      </c>
    </row>
    <row r="3683" ht="30.0" customHeight="1">
      <c r="A3683" s="83">
        <v>112.0</v>
      </c>
      <c r="B3683" s="83" t="s">
        <v>22886</v>
      </c>
      <c r="C3683" s="212" t="s">
        <v>3105</v>
      </c>
      <c r="D3683" s="83"/>
      <c r="E3683" s="141" t="s">
        <v>22887</v>
      </c>
      <c r="F3683" s="83"/>
      <c r="G3683" s="83">
        <v>2000000.0</v>
      </c>
    </row>
    <row r="3684">
      <c r="A3684" s="83">
        <v>113.0</v>
      </c>
      <c r="B3684" s="83" t="s">
        <v>22888</v>
      </c>
      <c r="C3684" s="212" t="s">
        <v>3108</v>
      </c>
      <c r="D3684" s="83"/>
      <c r="E3684" s="141" t="s">
        <v>22889</v>
      </c>
      <c r="F3684" s="83"/>
      <c r="G3684" s="83">
        <v>1000000.0</v>
      </c>
    </row>
    <row r="3685">
      <c r="A3685" s="83">
        <v>114.0</v>
      </c>
      <c r="B3685" s="83" t="s">
        <v>22892</v>
      </c>
      <c r="C3685" s="212" t="s">
        <v>3108</v>
      </c>
      <c r="D3685" s="83"/>
      <c r="E3685" s="141" t="s">
        <v>22893</v>
      </c>
      <c r="F3685" s="83"/>
      <c r="G3685" s="83">
        <v>1000000.0</v>
      </c>
    </row>
    <row r="3686">
      <c r="A3686" s="83">
        <v>115.0</v>
      </c>
      <c r="B3686" s="83" t="s">
        <v>22894</v>
      </c>
      <c r="C3686" s="212" t="s">
        <v>3108</v>
      </c>
      <c r="D3686" s="83"/>
      <c r="E3686" s="141" t="s">
        <v>22895</v>
      </c>
      <c r="F3686" s="83"/>
      <c r="G3686" s="83">
        <v>1000000.0</v>
      </c>
    </row>
    <row r="3687">
      <c r="A3687" s="83">
        <v>116.0</v>
      </c>
      <c r="B3687" s="83" t="s">
        <v>22896</v>
      </c>
      <c r="C3687" s="212" t="s">
        <v>3113</v>
      </c>
      <c r="D3687" s="83"/>
      <c r="E3687" s="141" t="s">
        <v>22897</v>
      </c>
      <c r="F3687" s="83"/>
      <c r="G3687" s="83">
        <v>1000000.0</v>
      </c>
    </row>
    <row r="3688">
      <c r="A3688" s="83">
        <v>117.0</v>
      </c>
      <c r="B3688" s="83" t="s">
        <v>22898</v>
      </c>
      <c r="C3688" s="212" t="s">
        <v>3113</v>
      </c>
      <c r="D3688" s="83"/>
      <c r="E3688" s="141" t="s">
        <v>22899</v>
      </c>
      <c r="F3688" s="83"/>
      <c r="G3688" s="83">
        <v>2000000.0</v>
      </c>
    </row>
    <row r="3689">
      <c r="A3689" s="83">
        <v>118.0</v>
      </c>
      <c r="B3689" s="83" t="s">
        <v>22900</v>
      </c>
      <c r="C3689" s="212" t="s">
        <v>3617</v>
      </c>
      <c r="D3689" s="83"/>
      <c r="E3689" s="141" t="s">
        <v>22901</v>
      </c>
      <c r="F3689" s="83"/>
      <c r="G3689" s="83">
        <v>1000000.0</v>
      </c>
    </row>
    <row r="3690">
      <c r="A3690" s="83">
        <v>119.0</v>
      </c>
      <c r="B3690" s="83" t="s">
        <v>22904</v>
      </c>
      <c r="C3690" s="212" t="s">
        <v>3118</v>
      </c>
      <c r="D3690" s="83"/>
      <c r="E3690" s="141" t="s">
        <v>22905</v>
      </c>
      <c r="F3690" s="83"/>
      <c r="G3690" s="83">
        <v>500000.0</v>
      </c>
    </row>
    <row r="3691" ht="30.0" customHeight="1">
      <c r="A3691" s="83">
        <v>120.0</v>
      </c>
      <c r="B3691" s="83" t="s">
        <v>22906</v>
      </c>
      <c r="C3691" s="212" t="s">
        <v>3128</v>
      </c>
      <c r="D3691" s="83"/>
      <c r="E3691" s="141" t="s">
        <v>22907</v>
      </c>
      <c r="F3691" s="83"/>
      <c r="G3691" s="83">
        <v>2000000.0</v>
      </c>
    </row>
    <row r="3692" ht="30.0" customHeight="1">
      <c r="A3692" s="83">
        <v>121.0</v>
      </c>
      <c r="B3692" s="83" t="s">
        <v>22908</v>
      </c>
      <c r="C3692" s="212" t="s">
        <v>3128</v>
      </c>
      <c r="D3692" s="83"/>
      <c r="E3692" s="141" t="s">
        <v>22909</v>
      </c>
      <c r="F3692" s="83"/>
      <c r="G3692" s="83">
        <v>2000000.0</v>
      </c>
    </row>
    <row r="3693" ht="30.0" customHeight="1">
      <c r="A3693" s="83">
        <v>122.0</v>
      </c>
      <c r="B3693" s="83" t="s">
        <v>22910</v>
      </c>
      <c r="C3693" s="212" t="s">
        <v>3128</v>
      </c>
      <c r="D3693" s="83"/>
      <c r="E3693" s="141" t="s">
        <v>22911</v>
      </c>
      <c r="F3693" s="83"/>
      <c r="G3693" s="83">
        <v>2000000.0</v>
      </c>
    </row>
    <row r="3694" ht="15.75" customHeight="1">
      <c r="A3694" s="154">
        <v>123.0</v>
      </c>
      <c r="B3694" s="154" t="s">
        <v>22914</v>
      </c>
      <c r="C3694" s="247" t="s">
        <v>3128</v>
      </c>
      <c r="D3694" s="154"/>
      <c r="E3694" s="155" t="s">
        <v>22915</v>
      </c>
      <c r="F3694" s="154"/>
      <c r="G3694" s="154">
        <v>2000000.0</v>
      </c>
    </row>
    <row r="3695" ht="15.75" customHeight="1">
      <c r="A3695" s="83">
        <v>124.0</v>
      </c>
      <c r="B3695" s="83" t="s">
        <v>22916</v>
      </c>
      <c r="C3695" s="212" t="s">
        <v>3131</v>
      </c>
      <c r="D3695" s="83"/>
      <c r="E3695" s="141" t="s">
        <v>22917</v>
      </c>
      <c r="F3695" s="83"/>
      <c r="G3695" s="83">
        <v>2000000.0</v>
      </c>
    </row>
    <row r="3696">
      <c r="A3696" s="83">
        <v>125.0</v>
      </c>
      <c r="B3696" s="83" t="s">
        <v>22918</v>
      </c>
      <c r="C3696" s="212" t="s">
        <v>3131</v>
      </c>
      <c r="D3696" s="83"/>
      <c r="E3696" s="141" t="s">
        <v>22919</v>
      </c>
      <c r="F3696" s="83"/>
      <c r="G3696" s="83">
        <v>2000000.0</v>
      </c>
    </row>
    <row r="3697">
      <c r="A3697" s="83">
        <v>126.0</v>
      </c>
      <c r="B3697" s="83" t="s">
        <v>22920</v>
      </c>
      <c r="C3697" s="212" t="s">
        <v>3131</v>
      </c>
      <c r="D3697" s="83"/>
      <c r="E3697" s="141" t="s">
        <v>22921</v>
      </c>
      <c r="F3697" s="83"/>
      <c r="G3697" s="83">
        <v>2000000.0</v>
      </c>
    </row>
    <row r="3698">
      <c r="A3698" s="83">
        <v>127.0</v>
      </c>
      <c r="B3698" s="83" t="s">
        <v>22922</v>
      </c>
      <c r="C3698" s="212" t="s">
        <v>3640</v>
      </c>
      <c r="D3698" s="83"/>
      <c r="E3698" s="141" t="s">
        <v>22924</v>
      </c>
      <c r="F3698" s="83"/>
      <c r="G3698" s="83">
        <v>1000000.0</v>
      </c>
    </row>
    <row r="3699">
      <c r="A3699" s="83">
        <v>128.0</v>
      </c>
      <c r="B3699" s="83" t="s">
        <v>22926</v>
      </c>
      <c r="C3699" s="212" t="s">
        <v>3644</v>
      </c>
      <c r="D3699" s="83"/>
      <c r="E3699" s="141" t="s">
        <v>22927</v>
      </c>
      <c r="F3699" s="83"/>
      <c r="G3699" s="83">
        <v>1000000.0</v>
      </c>
    </row>
    <row r="3700">
      <c r="A3700" s="83">
        <v>129.0</v>
      </c>
      <c r="B3700" s="83" t="s">
        <v>22928</v>
      </c>
      <c r="C3700" s="212" t="s">
        <v>11517</v>
      </c>
      <c r="D3700" s="83"/>
      <c r="E3700" s="141" t="s">
        <v>22929</v>
      </c>
      <c r="F3700" s="83"/>
      <c r="G3700" s="83">
        <v>1000000.0</v>
      </c>
    </row>
    <row r="3701" ht="30.0" customHeight="1">
      <c r="A3701" s="83">
        <v>130.0</v>
      </c>
      <c r="B3701" s="83" t="s">
        <v>22930</v>
      </c>
      <c r="C3701" s="212" t="s">
        <v>11517</v>
      </c>
      <c r="D3701" s="83"/>
      <c r="E3701" s="141" t="s">
        <v>22931</v>
      </c>
      <c r="F3701" s="83"/>
      <c r="G3701" s="83">
        <v>1000000.0</v>
      </c>
    </row>
    <row r="3702" ht="30.0" customHeight="1">
      <c r="A3702" s="83">
        <v>131.0</v>
      </c>
      <c r="B3702" s="83" t="s">
        <v>22932</v>
      </c>
      <c r="C3702" s="212" t="s">
        <v>11517</v>
      </c>
      <c r="D3702" s="83"/>
      <c r="E3702" s="141" t="s">
        <v>22933</v>
      </c>
      <c r="F3702" s="83"/>
      <c r="G3702" s="83">
        <v>1000000.0</v>
      </c>
    </row>
    <row r="3703" ht="30.0" customHeight="1">
      <c r="A3703" s="83">
        <v>132.0</v>
      </c>
      <c r="B3703" s="83" t="s">
        <v>22936</v>
      </c>
      <c r="C3703" s="212" t="s">
        <v>11517</v>
      </c>
      <c r="D3703" s="83"/>
      <c r="E3703" s="141" t="s">
        <v>22937</v>
      </c>
      <c r="F3703" s="83"/>
      <c r="G3703" s="83">
        <v>1000000.0</v>
      </c>
    </row>
    <row r="3704">
      <c r="A3704" s="83">
        <v>133.0</v>
      </c>
      <c r="B3704" s="83" t="s">
        <v>22938</v>
      </c>
      <c r="C3704" s="212" t="s">
        <v>3151</v>
      </c>
      <c r="D3704" s="83"/>
      <c r="E3704" s="141" t="s">
        <v>22939</v>
      </c>
      <c r="F3704" s="83"/>
      <c r="G3704" s="83">
        <v>2000000.0</v>
      </c>
    </row>
    <row r="3705">
      <c r="A3705" s="83">
        <v>134.0</v>
      </c>
      <c r="B3705" s="83" t="s">
        <v>22940</v>
      </c>
      <c r="C3705" s="212" t="s">
        <v>3151</v>
      </c>
      <c r="D3705" s="83"/>
      <c r="E3705" s="141" t="s">
        <v>22941</v>
      </c>
      <c r="F3705" s="83"/>
      <c r="G3705" s="83">
        <v>2500000.0</v>
      </c>
    </row>
    <row r="3706">
      <c r="A3706" s="83">
        <v>135.0</v>
      </c>
      <c r="B3706" s="83" t="s">
        <v>22942</v>
      </c>
      <c r="C3706" s="212" t="s">
        <v>3151</v>
      </c>
      <c r="D3706" s="83"/>
      <c r="E3706" s="141" t="s">
        <v>22943</v>
      </c>
      <c r="F3706" s="83"/>
      <c r="G3706" s="83">
        <v>2500000.0</v>
      </c>
    </row>
    <row r="3707">
      <c r="A3707" s="83">
        <v>136.0</v>
      </c>
      <c r="B3707" s="83" t="s">
        <v>22945</v>
      </c>
      <c r="C3707" s="212" t="s">
        <v>3151</v>
      </c>
      <c r="D3707" s="83"/>
      <c r="E3707" s="141" t="s">
        <v>22947</v>
      </c>
      <c r="F3707" s="83"/>
      <c r="G3707" s="83">
        <v>2500000.0</v>
      </c>
    </row>
    <row r="3708" ht="30.0" customHeight="1">
      <c r="A3708" s="83">
        <v>137.0</v>
      </c>
      <c r="B3708" s="83" t="s">
        <v>22948</v>
      </c>
      <c r="C3708" s="212" t="s">
        <v>3171</v>
      </c>
      <c r="D3708" s="83"/>
      <c r="E3708" s="141" t="s">
        <v>22949</v>
      </c>
      <c r="F3708" s="83"/>
      <c r="G3708" s="83">
        <v>5000000.0</v>
      </c>
    </row>
    <row r="3709">
      <c r="A3709" s="83">
        <v>138.0</v>
      </c>
      <c r="B3709" s="83" t="s">
        <v>22950</v>
      </c>
      <c r="C3709" s="212" t="s">
        <v>3171</v>
      </c>
      <c r="D3709" s="83"/>
      <c r="E3709" s="141" t="s">
        <v>22951</v>
      </c>
      <c r="F3709" s="83"/>
      <c r="G3709" s="83">
        <v>1000000.0</v>
      </c>
    </row>
    <row r="3710">
      <c r="A3710" s="83">
        <v>139.0</v>
      </c>
      <c r="B3710" s="83" t="s">
        <v>22952</v>
      </c>
      <c r="C3710" s="212" t="s">
        <v>15038</v>
      </c>
      <c r="D3710" s="83"/>
      <c r="E3710" s="141" t="s">
        <v>22953</v>
      </c>
      <c r="F3710" s="83"/>
      <c r="G3710" s="83">
        <v>1000000.0</v>
      </c>
    </row>
    <row r="3711" ht="30.0" customHeight="1">
      <c r="A3711" s="83">
        <v>140.0</v>
      </c>
      <c r="B3711" s="83" t="s">
        <v>22956</v>
      </c>
      <c r="C3711" s="212" t="s">
        <v>15038</v>
      </c>
      <c r="D3711" s="83"/>
      <c r="E3711" s="141" t="s">
        <v>22957</v>
      </c>
      <c r="F3711" s="83"/>
      <c r="G3711" s="83">
        <v>1000000.0</v>
      </c>
    </row>
    <row r="3712">
      <c r="A3712" s="83">
        <v>141.0</v>
      </c>
      <c r="B3712" s="83" t="s">
        <v>22958</v>
      </c>
      <c r="C3712" s="212" t="s">
        <v>3728</v>
      </c>
      <c r="D3712" s="83"/>
      <c r="E3712" s="141" t="s">
        <v>22959</v>
      </c>
      <c r="F3712" s="83"/>
      <c r="G3712" s="83">
        <v>1000000.0</v>
      </c>
    </row>
    <row r="3713">
      <c r="A3713" s="83">
        <v>142.0</v>
      </c>
      <c r="B3713" s="83" t="s">
        <v>22960</v>
      </c>
      <c r="C3713" s="212" t="s">
        <v>3728</v>
      </c>
      <c r="D3713" s="83"/>
      <c r="E3713" s="141" t="s">
        <v>22961</v>
      </c>
      <c r="F3713" s="83"/>
      <c r="G3713" s="83">
        <v>1000000.0</v>
      </c>
    </row>
    <row r="3714">
      <c r="A3714" s="83">
        <v>143.0</v>
      </c>
      <c r="B3714" s="83" t="s">
        <v>22962</v>
      </c>
      <c r="C3714" s="212" t="s">
        <v>3728</v>
      </c>
      <c r="D3714" s="83"/>
      <c r="E3714" s="141" t="s">
        <v>22963</v>
      </c>
      <c r="F3714" s="83"/>
      <c r="G3714" s="83">
        <v>1000000.0</v>
      </c>
    </row>
    <row r="3715">
      <c r="A3715" s="83">
        <v>144.0</v>
      </c>
      <c r="B3715" s="83" t="s">
        <v>22964</v>
      </c>
      <c r="C3715" s="212" t="s">
        <v>3728</v>
      </c>
      <c r="D3715" s="83"/>
      <c r="E3715" s="141" t="s">
        <v>22965</v>
      </c>
      <c r="F3715" s="83"/>
      <c r="G3715" s="83">
        <v>1000000.0</v>
      </c>
    </row>
    <row r="3716">
      <c r="A3716" s="83">
        <v>145.0</v>
      </c>
      <c r="B3716" s="83" t="s">
        <v>22966</v>
      </c>
      <c r="C3716" s="212" t="s">
        <v>3181</v>
      </c>
      <c r="D3716" s="83"/>
      <c r="E3716" s="141" t="s">
        <v>22967</v>
      </c>
      <c r="F3716" s="83"/>
      <c r="G3716" s="83">
        <v>2500000.0</v>
      </c>
    </row>
    <row r="3717" ht="30.0" customHeight="1">
      <c r="A3717" s="83">
        <v>146.0</v>
      </c>
      <c r="B3717" s="83" t="s">
        <v>22968</v>
      </c>
      <c r="C3717" s="212" t="s">
        <v>3187</v>
      </c>
      <c r="D3717" s="83"/>
      <c r="E3717" s="141" t="s">
        <v>22969</v>
      </c>
      <c r="F3717" s="83"/>
      <c r="G3717" s="83">
        <v>2000000.0</v>
      </c>
    </row>
    <row r="3718">
      <c r="A3718" s="83">
        <v>147.0</v>
      </c>
      <c r="B3718" s="83" t="s">
        <v>22970</v>
      </c>
      <c r="C3718" s="212" t="s">
        <v>3187</v>
      </c>
      <c r="D3718" s="83"/>
      <c r="E3718" s="141" t="s">
        <v>22971</v>
      </c>
      <c r="F3718" s="83"/>
      <c r="G3718" s="83">
        <v>1000000.0</v>
      </c>
    </row>
    <row r="3719">
      <c r="A3719" s="83">
        <v>148.0</v>
      </c>
      <c r="B3719" s="83" t="s">
        <v>22972</v>
      </c>
      <c r="C3719" s="212" t="s">
        <v>3187</v>
      </c>
      <c r="D3719" s="83"/>
      <c r="E3719" s="141" t="s">
        <v>22973</v>
      </c>
      <c r="F3719" s="83"/>
      <c r="G3719" s="83">
        <v>1000000.0</v>
      </c>
    </row>
    <row r="3720">
      <c r="A3720" s="83">
        <v>149.0</v>
      </c>
      <c r="B3720" s="83" t="s">
        <v>22974</v>
      </c>
      <c r="C3720" s="212" t="s">
        <v>3208</v>
      </c>
      <c r="D3720" s="83"/>
      <c r="E3720" s="141" t="s">
        <v>22975</v>
      </c>
      <c r="F3720" s="83"/>
      <c r="G3720" s="83">
        <v>1000000.0</v>
      </c>
    </row>
    <row r="3721" ht="30.0" customHeight="1">
      <c r="A3721" s="83">
        <v>150.0</v>
      </c>
      <c r="B3721" s="83" t="s">
        <v>22976</v>
      </c>
      <c r="C3721" s="212" t="s">
        <v>3208</v>
      </c>
      <c r="D3721" s="83"/>
      <c r="E3721" s="141" t="s">
        <v>22977</v>
      </c>
      <c r="F3721" s="83"/>
      <c r="G3721" s="83">
        <v>1000000.0</v>
      </c>
    </row>
    <row r="3722" ht="30.0" customHeight="1">
      <c r="A3722" s="83">
        <v>151.0</v>
      </c>
      <c r="B3722" s="83" t="s">
        <v>22978</v>
      </c>
      <c r="C3722" s="212" t="s">
        <v>3208</v>
      </c>
      <c r="D3722" s="83"/>
      <c r="E3722" s="141" t="s">
        <v>22979</v>
      </c>
      <c r="F3722" s="83"/>
      <c r="G3722" s="83">
        <v>3000000.0</v>
      </c>
    </row>
    <row r="3723">
      <c r="A3723" s="83">
        <v>152.0</v>
      </c>
      <c r="B3723" s="83" t="s">
        <v>22980</v>
      </c>
      <c r="C3723" s="212" t="s">
        <v>15435</v>
      </c>
      <c r="D3723" s="83"/>
      <c r="E3723" s="141" t="s">
        <v>22981</v>
      </c>
      <c r="F3723" s="83"/>
      <c r="G3723" s="83">
        <v>1000000.0</v>
      </c>
    </row>
    <row r="3724">
      <c r="A3724" s="83">
        <v>153.0</v>
      </c>
      <c r="B3724" s="83" t="s">
        <v>22982</v>
      </c>
      <c r="C3724" s="212" t="s">
        <v>15435</v>
      </c>
      <c r="D3724" s="83"/>
      <c r="E3724" s="141" t="s">
        <v>22983</v>
      </c>
      <c r="F3724" s="83"/>
      <c r="G3724" s="83">
        <v>1000000.0</v>
      </c>
    </row>
    <row r="3725">
      <c r="A3725" s="83">
        <v>154.0</v>
      </c>
      <c r="B3725" s="83" t="s">
        <v>22984</v>
      </c>
      <c r="C3725" s="212" t="s">
        <v>3213</v>
      </c>
      <c r="D3725" s="83"/>
      <c r="E3725" s="141" t="s">
        <v>22985</v>
      </c>
      <c r="F3725" s="83"/>
      <c r="G3725" s="83">
        <v>1500000.0</v>
      </c>
    </row>
    <row r="3726">
      <c r="A3726" s="83">
        <v>155.0</v>
      </c>
      <c r="B3726" s="83" t="s">
        <v>22986</v>
      </c>
      <c r="C3726" s="212" t="s">
        <v>3213</v>
      </c>
      <c r="D3726" s="83"/>
      <c r="E3726" s="141" t="s">
        <v>22987</v>
      </c>
      <c r="F3726" s="83"/>
      <c r="G3726" s="83">
        <v>1000000.0</v>
      </c>
    </row>
    <row r="3727">
      <c r="A3727" s="83">
        <v>156.0</v>
      </c>
      <c r="B3727" s="83" t="s">
        <v>22988</v>
      </c>
      <c r="C3727" s="212" t="s">
        <v>3213</v>
      </c>
      <c r="D3727" s="83"/>
      <c r="E3727" s="141" t="s">
        <v>22989</v>
      </c>
      <c r="F3727" s="83"/>
      <c r="G3727" s="83">
        <v>1500000.0</v>
      </c>
    </row>
    <row r="3728" ht="30.0" customHeight="1">
      <c r="A3728" s="83">
        <v>157.0</v>
      </c>
      <c r="B3728" s="83" t="s">
        <v>22990</v>
      </c>
      <c r="C3728" s="212" t="s">
        <v>3225</v>
      </c>
      <c r="D3728" s="83"/>
      <c r="E3728" s="141" t="s">
        <v>22991</v>
      </c>
      <c r="F3728" s="83"/>
      <c r="G3728" s="83">
        <v>1000000.0</v>
      </c>
    </row>
    <row r="3729">
      <c r="A3729" s="83">
        <v>158.0</v>
      </c>
      <c r="B3729" s="83" t="s">
        <v>22992</v>
      </c>
      <c r="C3729" s="212" t="s">
        <v>3277</v>
      </c>
      <c r="D3729" s="83"/>
      <c r="E3729" s="141" t="s">
        <v>22993</v>
      </c>
      <c r="F3729" s="83"/>
      <c r="G3729" s="83">
        <v>1000000.0</v>
      </c>
    </row>
    <row r="3730">
      <c r="A3730" s="83">
        <v>159.0</v>
      </c>
      <c r="B3730" s="83" t="s">
        <v>22994</v>
      </c>
      <c r="C3730" s="212" t="s">
        <v>3277</v>
      </c>
      <c r="D3730" s="83"/>
      <c r="E3730" s="141" t="s">
        <v>22995</v>
      </c>
      <c r="F3730" s="83"/>
      <c r="G3730" s="83">
        <v>1000000.0</v>
      </c>
    </row>
    <row r="3731">
      <c r="A3731" s="83">
        <v>160.0</v>
      </c>
      <c r="B3731" s="83" t="s">
        <v>22996</v>
      </c>
      <c r="C3731" s="212">
        <v>68.0</v>
      </c>
      <c r="D3731" s="83"/>
      <c r="E3731" s="141" t="s">
        <v>22997</v>
      </c>
      <c r="F3731" s="83"/>
      <c r="G3731" s="83">
        <v>2.0E7</v>
      </c>
    </row>
    <row r="3732">
      <c r="A3732" s="83">
        <v>161.0</v>
      </c>
      <c r="B3732" s="83" t="s">
        <v>22998</v>
      </c>
      <c r="C3732" s="212" t="s">
        <v>3738</v>
      </c>
      <c r="D3732" s="83"/>
      <c r="E3732" s="141" t="s">
        <v>22999</v>
      </c>
      <c r="F3732" s="83"/>
      <c r="G3732" s="83">
        <v>1500000.0</v>
      </c>
    </row>
    <row r="3733">
      <c r="A3733" s="83">
        <v>162.0</v>
      </c>
      <c r="B3733" s="83" t="s">
        <v>23000</v>
      </c>
      <c r="C3733" s="212" t="s">
        <v>3300</v>
      </c>
      <c r="D3733" s="83"/>
      <c r="E3733" s="141" t="s">
        <v>23001</v>
      </c>
      <c r="F3733" s="83"/>
      <c r="G3733" s="83">
        <v>1000000.0</v>
      </c>
    </row>
    <row r="3734" ht="30.0" customHeight="1">
      <c r="A3734" s="83">
        <v>163.0</v>
      </c>
      <c r="B3734" s="83" t="s">
        <v>23002</v>
      </c>
      <c r="C3734" s="212" t="s">
        <v>3313</v>
      </c>
      <c r="D3734" s="83"/>
      <c r="E3734" s="141" t="s">
        <v>23003</v>
      </c>
      <c r="F3734" s="83"/>
      <c r="G3734" s="83">
        <v>500000.0</v>
      </c>
    </row>
    <row r="3735">
      <c r="A3735" s="83">
        <v>164.0</v>
      </c>
      <c r="B3735" s="83" t="s">
        <v>23004</v>
      </c>
      <c r="C3735" s="212" t="s">
        <v>3332</v>
      </c>
      <c r="D3735" s="83"/>
      <c r="E3735" s="141" t="s">
        <v>23005</v>
      </c>
      <c r="F3735" s="83"/>
      <c r="G3735" s="83">
        <v>1000000.0</v>
      </c>
    </row>
    <row r="3736">
      <c r="A3736" s="83">
        <v>165.0</v>
      </c>
      <c r="B3736" s="83" t="s">
        <v>23006</v>
      </c>
      <c r="C3736" s="212" t="s">
        <v>3800</v>
      </c>
      <c r="D3736" s="83"/>
      <c r="E3736" s="141" t="s">
        <v>23007</v>
      </c>
      <c r="F3736" s="83"/>
      <c r="G3736" s="83">
        <v>1000000.0</v>
      </c>
    </row>
    <row r="3737">
      <c r="A3737" s="83">
        <v>166.0</v>
      </c>
      <c r="B3737" s="83" t="s">
        <v>23008</v>
      </c>
      <c r="C3737" s="212" t="s">
        <v>3800</v>
      </c>
      <c r="D3737" s="83"/>
      <c r="E3737" s="141" t="s">
        <v>23009</v>
      </c>
      <c r="F3737" s="83"/>
      <c r="G3737" s="83">
        <v>1000000.0</v>
      </c>
    </row>
    <row r="3738">
      <c r="A3738" s="83">
        <v>167.0</v>
      </c>
      <c r="B3738" s="83" t="s">
        <v>23011</v>
      </c>
      <c r="C3738" s="212" t="s">
        <v>3800</v>
      </c>
      <c r="D3738" s="83"/>
      <c r="E3738" s="141" t="s">
        <v>23012</v>
      </c>
      <c r="F3738" s="83"/>
      <c r="G3738" s="83">
        <v>1000000.0</v>
      </c>
    </row>
    <row r="3739" ht="30.0" customHeight="1">
      <c r="A3739" s="83">
        <v>168.0</v>
      </c>
      <c r="B3739" s="83" t="s">
        <v>23013</v>
      </c>
      <c r="C3739" s="212" t="s">
        <v>12440</v>
      </c>
      <c r="D3739" s="83"/>
      <c r="E3739" s="141" t="s">
        <v>23014</v>
      </c>
      <c r="F3739" s="83"/>
      <c r="G3739" s="83">
        <v>1500000.0</v>
      </c>
    </row>
    <row r="3740" ht="30.0" customHeight="1">
      <c r="A3740" s="83">
        <v>169.0</v>
      </c>
      <c r="B3740" s="83" t="s">
        <v>23016</v>
      </c>
      <c r="C3740" s="212" t="s">
        <v>12440</v>
      </c>
      <c r="D3740" s="83"/>
      <c r="E3740" s="141" t="s">
        <v>23017</v>
      </c>
      <c r="F3740" s="83"/>
      <c r="G3740" s="83">
        <v>1000000.0</v>
      </c>
    </row>
    <row r="3741">
      <c r="A3741" s="83">
        <v>170.0</v>
      </c>
      <c r="B3741" s="83" t="s">
        <v>23018</v>
      </c>
      <c r="C3741" s="212" t="s">
        <v>12440</v>
      </c>
      <c r="D3741" s="83"/>
      <c r="E3741" s="141" t="s">
        <v>23019</v>
      </c>
      <c r="F3741" s="83"/>
      <c r="G3741" s="83">
        <v>1000000.0</v>
      </c>
    </row>
    <row r="3742">
      <c r="A3742" s="83">
        <v>171.0</v>
      </c>
      <c r="B3742" s="83" t="s">
        <v>23020</v>
      </c>
      <c r="C3742" s="212" t="s">
        <v>3816</v>
      </c>
      <c r="D3742" s="83"/>
      <c r="E3742" s="141" t="s">
        <v>23021</v>
      </c>
      <c r="F3742" s="83"/>
      <c r="G3742" s="83">
        <v>2000000.0</v>
      </c>
    </row>
    <row r="3743">
      <c r="A3743" s="83">
        <v>172.0</v>
      </c>
      <c r="B3743" s="83" t="s">
        <v>23022</v>
      </c>
      <c r="C3743" s="212" t="s">
        <v>3816</v>
      </c>
      <c r="D3743" s="83"/>
      <c r="E3743" s="141" t="s">
        <v>23023</v>
      </c>
      <c r="F3743" s="83"/>
      <c r="G3743" s="83">
        <v>1000000.0</v>
      </c>
    </row>
    <row r="3744" ht="30.0" customHeight="1">
      <c r="A3744" s="83">
        <v>173.0</v>
      </c>
      <c r="B3744" s="83" t="s">
        <v>23024</v>
      </c>
      <c r="C3744" s="212" t="s">
        <v>3816</v>
      </c>
      <c r="D3744" s="83"/>
      <c r="E3744" s="141" t="s">
        <v>23027</v>
      </c>
      <c r="F3744" s="83"/>
      <c r="G3744" s="83">
        <v>1000000.0</v>
      </c>
    </row>
    <row r="3745" ht="15.75" customHeight="1">
      <c r="A3745" s="154">
        <v>174.0</v>
      </c>
      <c r="B3745" s="154" t="s">
        <v>23028</v>
      </c>
      <c r="C3745" s="247"/>
      <c r="D3745" s="154"/>
      <c r="E3745" s="155" t="s">
        <v>23029</v>
      </c>
      <c r="F3745" s="154"/>
      <c r="G3745" s="154">
        <v>5000000.0</v>
      </c>
    </row>
    <row r="3746" ht="30.75" customHeight="1">
      <c r="A3746" s="83">
        <v>175.0</v>
      </c>
      <c r="B3746" s="83" t="s">
        <v>23030</v>
      </c>
      <c r="C3746" s="212">
        <v>74.0</v>
      </c>
      <c r="D3746" s="83"/>
      <c r="E3746" s="141" t="s">
        <v>23031</v>
      </c>
      <c r="F3746" s="83"/>
      <c r="G3746" s="83">
        <v>2500000.0</v>
      </c>
    </row>
    <row r="3747">
      <c r="A3747" s="83">
        <v>176.0</v>
      </c>
      <c r="B3747" s="83" t="s">
        <v>23032</v>
      </c>
      <c r="C3747" s="212"/>
      <c r="D3747" s="83"/>
      <c r="E3747" s="141" t="s">
        <v>23033</v>
      </c>
      <c r="F3747" s="83"/>
      <c r="G3747" s="83">
        <v>4500000.0</v>
      </c>
    </row>
    <row r="3748">
      <c r="A3748" s="83">
        <v>177.0</v>
      </c>
      <c r="B3748" s="83" t="s">
        <v>23034</v>
      </c>
      <c r="C3748" s="212"/>
      <c r="D3748" s="83"/>
      <c r="E3748" s="141" t="s">
        <v>23035</v>
      </c>
      <c r="F3748" s="83"/>
      <c r="G3748" s="83">
        <v>5000000.0</v>
      </c>
    </row>
    <row r="3749">
      <c r="A3749" s="83">
        <v>178.0</v>
      </c>
      <c r="B3749" s="83" t="s">
        <v>23038</v>
      </c>
      <c r="C3749" s="212"/>
      <c r="D3749" s="83"/>
      <c r="E3749" s="141" t="s">
        <v>23039</v>
      </c>
      <c r="F3749" s="83"/>
      <c r="G3749" s="83">
        <v>5000000.0</v>
      </c>
    </row>
    <row r="3750">
      <c r="A3750" s="83">
        <v>179.0</v>
      </c>
      <c r="B3750" s="83" t="s">
        <v>23040</v>
      </c>
      <c r="C3750" s="212"/>
      <c r="D3750" s="83"/>
      <c r="E3750" s="141" t="s">
        <v>23041</v>
      </c>
      <c r="F3750" s="83"/>
      <c r="G3750" s="83">
        <v>5000000.0</v>
      </c>
    </row>
    <row r="3751">
      <c r="A3751" s="83">
        <v>180.0</v>
      </c>
      <c r="B3751" s="83" t="s">
        <v>23042</v>
      </c>
      <c r="C3751" s="212">
        <v>13.0</v>
      </c>
      <c r="D3751" s="83"/>
      <c r="E3751" s="141" t="s">
        <v>23043</v>
      </c>
      <c r="F3751" s="83"/>
      <c r="G3751" s="83">
        <v>2500000.0</v>
      </c>
    </row>
    <row r="3752">
      <c r="A3752" s="83">
        <v>181.0</v>
      </c>
      <c r="B3752" s="83" t="s">
        <v>23044</v>
      </c>
      <c r="C3752" s="212"/>
      <c r="D3752" s="83"/>
      <c r="E3752" s="141" t="s">
        <v>23045</v>
      </c>
      <c r="F3752" s="83"/>
      <c r="G3752" s="83">
        <v>1000000.0</v>
      </c>
    </row>
    <row r="3753">
      <c r="A3753" s="83"/>
      <c r="B3753" s="83"/>
      <c r="C3753" s="212"/>
      <c r="D3753" s="83"/>
      <c r="E3753" s="141"/>
      <c r="F3753" s="83"/>
      <c r="G3753" s="83"/>
    </row>
    <row r="3754">
      <c r="A3754" s="83"/>
      <c r="B3754" s="83"/>
      <c r="C3754" s="212"/>
      <c r="D3754" s="83"/>
      <c r="E3754" s="141" t="s">
        <v>23046</v>
      </c>
      <c r="F3754" s="83">
        <v>0.0</v>
      </c>
      <c r="G3754" s="83">
        <v>3.34E8</v>
      </c>
    </row>
    <row r="3755" ht="15.75" customHeight="1">
      <c r="A3755" s="154"/>
      <c r="B3755" s="154"/>
      <c r="C3755" s="247"/>
      <c r="D3755" s="154"/>
      <c r="E3755" s="155"/>
      <c r="F3755" s="154"/>
      <c r="G3755" s="154"/>
    </row>
    <row r="3756" ht="15.75" customHeight="1">
      <c r="A3756" s="83"/>
      <c r="B3756" s="83"/>
      <c r="C3756" s="212"/>
      <c r="D3756" s="83"/>
      <c r="E3756" s="141" t="s">
        <v>23049</v>
      </c>
      <c r="F3756" s="83"/>
      <c r="G3756" s="83"/>
    </row>
    <row r="3757">
      <c r="A3757" s="83"/>
      <c r="B3757" s="83"/>
      <c r="C3757" s="212"/>
      <c r="D3757" s="83"/>
      <c r="E3757" s="141"/>
      <c r="F3757" s="83"/>
      <c r="G3757" s="83"/>
    </row>
    <row r="3758">
      <c r="A3758" s="83"/>
      <c r="B3758" s="83"/>
      <c r="C3758" s="212"/>
      <c r="D3758" s="83"/>
      <c r="E3758" s="141" t="s">
        <v>23050</v>
      </c>
      <c r="F3758" s="83"/>
      <c r="G3758" s="83"/>
    </row>
    <row r="3759">
      <c r="A3759" s="83"/>
      <c r="B3759" s="83"/>
      <c r="C3759" s="212"/>
      <c r="D3759" s="83"/>
      <c r="E3759" s="141" t="s">
        <v>23052</v>
      </c>
      <c r="F3759" s="83"/>
      <c r="G3759" s="83"/>
    </row>
    <row r="3760">
      <c r="A3760" s="83" t="s">
        <v>23054</v>
      </c>
      <c r="B3760" s="83"/>
      <c r="C3760" s="212"/>
      <c r="D3760" s="83"/>
      <c r="E3760" s="141"/>
      <c r="F3760" s="83"/>
      <c r="G3760" s="83"/>
    </row>
    <row r="3761">
      <c r="A3761" s="83"/>
      <c r="B3761" s="83"/>
      <c r="C3761" s="212"/>
      <c r="D3761" s="83"/>
      <c r="E3761" s="141"/>
      <c r="F3761" s="83"/>
      <c r="G3761" s="83"/>
    </row>
    <row r="3762">
      <c r="A3762" s="83"/>
      <c r="B3762" s="83" t="s">
        <v>663</v>
      </c>
      <c r="C3762" s="212" t="s">
        <v>1319</v>
      </c>
      <c r="D3762" s="83"/>
      <c r="E3762" s="141" t="s">
        <v>1198</v>
      </c>
      <c r="F3762" s="83" t="s">
        <v>1321</v>
      </c>
      <c r="G3762" s="83" t="s">
        <v>1323</v>
      </c>
    </row>
    <row r="3763">
      <c r="A3763" s="83"/>
      <c r="B3763" s="83"/>
      <c r="C3763" s="212"/>
      <c r="D3763" s="83"/>
      <c r="E3763" s="141"/>
      <c r="F3763" s="83"/>
      <c r="G3763" s="83"/>
    </row>
    <row r="3764" ht="30.0" customHeight="1">
      <c r="A3764" s="83">
        <v>1.0</v>
      </c>
      <c r="B3764" s="83" t="s">
        <v>23055</v>
      </c>
      <c r="C3764" s="212" t="s">
        <v>2681</v>
      </c>
      <c r="D3764" s="83"/>
      <c r="E3764" s="141" t="s">
        <v>23056</v>
      </c>
      <c r="F3764" s="83"/>
      <c r="G3764" s="83">
        <v>2000000.0</v>
      </c>
    </row>
    <row r="3765">
      <c r="A3765" s="83">
        <v>2.0</v>
      </c>
      <c r="B3765" s="83" t="s">
        <v>23057</v>
      </c>
      <c r="C3765" s="212" t="s">
        <v>2681</v>
      </c>
      <c r="D3765" s="83"/>
      <c r="E3765" s="141" t="s">
        <v>23058</v>
      </c>
      <c r="F3765" s="83"/>
      <c r="G3765" s="83">
        <v>2000000.0</v>
      </c>
    </row>
    <row r="3766">
      <c r="A3766" s="83">
        <v>3.0</v>
      </c>
      <c r="B3766" s="83" t="s">
        <v>23059</v>
      </c>
      <c r="C3766" s="212" t="s">
        <v>2681</v>
      </c>
      <c r="D3766" s="83"/>
      <c r="E3766" s="141" t="s">
        <v>23060</v>
      </c>
      <c r="F3766" s="83"/>
      <c r="G3766" s="83">
        <v>2000000.0</v>
      </c>
    </row>
    <row r="3767">
      <c r="A3767" s="83">
        <v>4.0</v>
      </c>
      <c r="B3767" s="83" t="s">
        <v>23061</v>
      </c>
      <c r="C3767" s="212" t="s">
        <v>2681</v>
      </c>
      <c r="D3767" s="83"/>
      <c r="E3767" s="141" t="s">
        <v>23062</v>
      </c>
      <c r="F3767" s="83"/>
      <c r="G3767" s="83">
        <v>2000000.0</v>
      </c>
    </row>
    <row r="3768" ht="30.0" customHeight="1">
      <c r="A3768" s="83">
        <v>5.0</v>
      </c>
      <c r="B3768" s="83" t="s">
        <v>23063</v>
      </c>
      <c r="C3768" s="212" t="s">
        <v>2681</v>
      </c>
      <c r="D3768" s="83"/>
      <c r="E3768" s="141" t="s">
        <v>23064</v>
      </c>
      <c r="F3768" s="83"/>
      <c r="G3768" s="83">
        <v>2000000.0</v>
      </c>
    </row>
    <row r="3769">
      <c r="A3769" s="83">
        <v>6.0</v>
      </c>
      <c r="B3769" s="83" t="s">
        <v>23065</v>
      </c>
      <c r="C3769" s="212" t="s">
        <v>2681</v>
      </c>
      <c r="D3769" s="83"/>
      <c r="E3769" s="141" t="s">
        <v>23066</v>
      </c>
      <c r="F3769" s="83"/>
      <c r="G3769" s="83">
        <v>1000000.0</v>
      </c>
    </row>
    <row r="3770">
      <c r="A3770" s="83">
        <v>7.0</v>
      </c>
      <c r="B3770" s="83" t="s">
        <v>23067</v>
      </c>
      <c r="C3770" s="212" t="s">
        <v>2691</v>
      </c>
      <c r="D3770" s="83"/>
      <c r="E3770" s="141" t="s">
        <v>23068</v>
      </c>
      <c r="F3770" s="83"/>
      <c r="G3770" s="83">
        <v>500000.0</v>
      </c>
    </row>
    <row r="3771" ht="30.0" customHeight="1">
      <c r="A3771" s="83">
        <v>8.0</v>
      </c>
      <c r="B3771" s="83" t="s">
        <v>23069</v>
      </c>
      <c r="C3771" s="212" t="s">
        <v>2691</v>
      </c>
      <c r="D3771" s="83"/>
      <c r="E3771" s="141" t="s">
        <v>23070</v>
      </c>
      <c r="F3771" s="83"/>
      <c r="G3771" s="83">
        <v>5000000.0</v>
      </c>
    </row>
    <row r="3772">
      <c r="A3772" s="83">
        <v>9.0</v>
      </c>
      <c r="B3772" s="83" t="s">
        <v>23071</v>
      </c>
      <c r="C3772" s="212" t="s">
        <v>7267</v>
      </c>
      <c r="D3772" s="83"/>
      <c r="E3772" s="141" t="s">
        <v>23072</v>
      </c>
      <c r="F3772" s="83"/>
      <c r="G3772" s="83">
        <v>1000000.0</v>
      </c>
    </row>
    <row r="3773">
      <c r="A3773" s="83">
        <v>10.0</v>
      </c>
      <c r="B3773" s="83" t="s">
        <v>23073</v>
      </c>
      <c r="C3773" s="212" t="s">
        <v>7267</v>
      </c>
      <c r="D3773" s="83"/>
      <c r="E3773" s="141" t="s">
        <v>23074</v>
      </c>
      <c r="F3773" s="83"/>
      <c r="G3773" s="83">
        <v>1000000.0</v>
      </c>
    </row>
    <row r="3774">
      <c r="A3774" s="83">
        <v>11.0</v>
      </c>
      <c r="B3774" s="83" t="s">
        <v>23075</v>
      </c>
      <c r="C3774" s="212" t="s">
        <v>7267</v>
      </c>
      <c r="D3774" s="83"/>
      <c r="E3774" s="141" t="s">
        <v>23076</v>
      </c>
      <c r="F3774" s="83"/>
      <c r="G3774" s="83">
        <v>1000000.0</v>
      </c>
    </row>
    <row r="3775" ht="30.0" customHeight="1">
      <c r="A3775" s="83">
        <v>12.0</v>
      </c>
      <c r="B3775" s="83" t="s">
        <v>23077</v>
      </c>
      <c r="C3775" s="212" t="s">
        <v>7267</v>
      </c>
      <c r="D3775" s="83"/>
      <c r="E3775" s="141" t="s">
        <v>23078</v>
      </c>
      <c r="F3775" s="83"/>
      <c r="G3775" s="83">
        <v>2000000.0</v>
      </c>
    </row>
    <row r="3776" ht="30.0" customHeight="1">
      <c r="A3776" s="83">
        <v>13.0</v>
      </c>
      <c r="B3776" s="83" t="s">
        <v>23079</v>
      </c>
      <c r="C3776" s="212" t="s">
        <v>2697</v>
      </c>
      <c r="D3776" s="83"/>
      <c r="E3776" s="141" t="s">
        <v>23080</v>
      </c>
      <c r="F3776" s="83"/>
      <c r="G3776" s="83">
        <v>2500000.0</v>
      </c>
    </row>
    <row r="3777" ht="30.0" customHeight="1">
      <c r="A3777" s="83">
        <v>14.0</v>
      </c>
      <c r="B3777" s="83" t="s">
        <v>23081</v>
      </c>
      <c r="C3777" s="212" t="s">
        <v>2697</v>
      </c>
      <c r="D3777" s="83"/>
      <c r="E3777" s="141" t="s">
        <v>23082</v>
      </c>
      <c r="F3777" s="83"/>
      <c r="G3777" s="83">
        <v>2000000.0</v>
      </c>
    </row>
    <row r="3778">
      <c r="A3778" s="83">
        <v>15.0</v>
      </c>
      <c r="B3778" s="83" t="s">
        <v>23084</v>
      </c>
      <c r="C3778" s="212" t="s">
        <v>2697</v>
      </c>
      <c r="D3778" s="83"/>
      <c r="E3778" s="141" t="s">
        <v>23086</v>
      </c>
      <c r="F3778" s="83"/>
      <c r="G3778" s="83">
        <v>2000000.0</v>
      </c>
    </row>
    <row r="3779" ht="30.0" customHeight="1">
      <c r="A3779" s="83">
        <v>16.0</v>
      </c>
      <c r="B3779" s="83" t="s">
        <v>23087</v>
      </c>
      <c r="C3779" s="212" t="s">
        <v>2697</v>
      </c>
      <c r="D3779" s="83"/>
      <c r="E3779" s="141" t="s">
        <v>23088</v>
      </c>
      <c r="F3779" s="83"/>
      <c r="G3779" s="83">
        <v>500000.0</v>
      </c>
    </row>
    <row r="3780">
      <c r="A3780" s="83">
        <v>17.0</v>
      </c>
      <c r="B3780" s="83" t="s">
        <v>23089</v>
      </c>
      <c r="C3780" s="212" t="s">
        <v>2701</v>
      </c>
      <c r="D3780" s="83"/>
      <c r="E3780" s="141" t="s">
        <v>23090</v>
      </c>
      <c r="F3780" s="83"/>
      <c r="G3780" s="83">
        <v>1000000.0</v>
      </c>
    </row>
    <row r="3781">
      <c r="A3781" s="83">
        <v>18.0</v>
      </c>
      <c r="B3781" s="83" t="s">
        <v>23091</v>
      </c>
      <c r="C3781" s="212" t="s">
        <v>2701</v>
      </c>
      <c r="D3781" s="83"/>
      <c r="E3781" s="141" t="s">
        <v>23092</v>
      </c>
      <c r="F3781" s="83"/>
      <c r="G3781" s="83">
        <v>1000000.0</v>
      </c>
    </row>
    <row r="3782">
      <c r="A3782" s="83">
        <v>19.0</v>
      </c>
      <c r="B3782" s="83" t="s">
        <v>23093</v>
      </c>
      <c r="C3782" s="212" t="s">
        <v>2708</v>
      </c>
      <c r="D3782" s="83"/>
      <c r="E3782" s="141" t="s">
        <v>23094</v>
      </c>
      <c r="F3782" s="83"/>
      <c r="G3782" s="83">
        <v>2000000.0</v>
      </c>
    </row>
    <row r="3783">
      <c r="A3783" s="83">
        <v>20.0</v>
      </c>
      <c r="B3783" s="83" t="s">
        <v>23095</v>
      </c>
      <c r="C3783" s="212" t="s">
        <v>2708</v>
      </c>
      <c r="D3783" s="83"/>
      <c r="E3783" s="141" t="s">
        <v>23096</v>
      </c>
      <c r="F3783" s="83"/>
      <c r="G3783" s="83">
        <v>2000000.0</v>
      </c>
    </row>
    <row r="3784">
      <c r="A3784" s="83">
        <v>21.0</v>
      </c>
      <c r="B3784" s="83" t="s">
        <v>23097</v>
      </c>
      <c r="C3784" s="212" t="s">
        <v>2708</v>
      </c>
      <c r="D3784" s="83"/>
      <c r="E3784" s="141" t="s">
        <v>23098</v>
      </c>
      <c r="F3784" s="83"/>
      <c r="G3784" s="83">
        <v>1000000.0</v>
      </c>
    </row>
    <row r="3785">
      <c r="A3785" s="83">
        <v>22.0</v>
      </c>
      <c r="B3785" s="83" t="s">
        <v>23099</v>
      </c>
      <c r="C3785" s="212" t="s">
        <v>2708</v>
      </c>
      <c r="D3785" s="83"/>
      <c r="E3785" s="141" t="s">
        <v>23100</v>
      </c>
      <c r="F3785" s="83"/>
      <c r="G3785" s="83">
        <v>1000000.0</v>
      </c>
    </row>
    <row r="3786" ht="30.0" customHeight="1">
      <c r="A3786" s="83">
        <v>23.0</v>
      </c>
      <c r="B3786" s="83" t="s">
        <v>23101</v>
      </c>
      <c r="C3786" s="212" t="s">
        <v>3440</v>
      </c>
      <c r="D3786" s="83"/>
      <c r="E3786" s="141" t="s">
        <v>23102</v>
      </c>
      <c r="F3786" s="83"/>
      <c r="G3786" s="83">
        <v>1000000.0</v>
      </c>
    </row>
    <row r="3787" ht="30.0" customHeight="1">
      <c r="A3787" s="83">
        <v>24.0</v>
      </c>
      <c r="B3787" s="83" t="s">
        <v>23103</v>
      </c>
      <c r="C3787" s="212" t="s">
        <v>3440</v>
      </c>
      <c r="D3787" s="83"/>
      <c r="E3787" s="141" t="s">
        <v>23104</v>
      </c>
      <c r="F3787" s="83"/>
      <c r="G3787" s="83">
        <v>1000000.0</v>
      </c>
    </row>
    <row r="3788" ht="30.0" customHeight="1">
      <c r="A3788" s="83">
        <v>25.0</v>
      </c>
      <c r="B3788" s="83" t="s">
        <v>23105</v>
      </c>
      <c r="C3788" s="212" t="s">
        <v>2731</v>
      </c>
      <c r="D3788" s="83"/>
      <c r="E3788" s="141" t="s">
        <v>23106</v>
      </c>
      <c r="F3788" s="83"/>
      <c r="G3788" s="83">
        <v>2000000.0</v>
      </c>
    </row>
    <row r="3789" ht="30.0" customHeight="1">
      <c r="A3789" s="83">
        <v>26.0</v>
      </c>
      <c r="B3789" s="83" t="s">
        <v>23107</v>
      </c>
      <c r="C3789" s="212" t="s">
        <v>2731</v>
      </c>
      <c r="D3789" s="83"/>
      <c r="E3789" s="141" t="s">
        <v>23108</v>
      </c>
      <c r="F3789" s="83"/>
      <c r="G3789" s="83">
        <v>2000000.0</v>
      </c>
    </row>
    <row r="3790">
      <c r="A3790" s="83">
        <v>27.0</v>
      </c>
      <c r="B3790" s="83" t="s">
        <v>23109</v>
      </c>
      <c r="C3790" s="212" t="s">
        <v>2740</v>
      </c>
      <c r="D3790" s="83"/>
      <c r="E3790" s="141" t="s">
        <v>23110</v>
      </c>
      <c r="F3790" s="83"/>
      <c r="G3790" s="83">
        <v>1000000.0</v>
      </c>
    </row>
    <row r="3791" ht="30.0" customHeight="1">
      <c r="A3791" s="83">
        <v>28.0</v>
      </c>
      <c r="B3791" s="83" t="s">
        <v>23111</v>
      </c>
      <c r="C3791" s="212" t="s">
        <v>13020</v>
      </c>
      <c r="D3791" s="83"/>
      <c r="E3791" s="141" t="s">
        <v>23112</v>
      </c>
      <c r="F3791" s="83"/>
      <c r="G3791" s="83">
        <v>1000000.0</v>
      </c>
    </row>
    <row r="3792" ht="30.0" customHeight="1">
      <c r="A3792" s="83">
        <v>29.0</v>
      </c>
      <c r="B3792" s="83" t="s">
        <v>23113</v>
      </c>
      <c r="C3792" s="212" t="s">
        <v>13020</v>
      </c>
      <c r="D3792" s="83"/>
      <c r="E3792" s="141" t="s">
        <v>23114</v>
      </c>
      <c r="F3792" s="83"/>
      <c r="G3792" s="83">
        <v>1000000.0</v>
      </c>
    </row>
    <row r="3793" ht="30.0" customHeight="1">
      <c r="A3793" s="83">
        <v>30.0</v>
      </c>
      <c r="B3793" s="83" t="s">
        <v>23115</v>
      </c>
      <c r="C3793" s="212" t="s">
        <v>15987</v>
      </c>
      <c r="D3793" s="83"/>
      <c r="E3793" s="141" t="s">
        <v>23116</v>
      </c>
      <c r="F3793" s="83"/>
      <c r="G3793" s="83">
        <v>1000000.0</v>
      </c>
    </row>
    <row r="3794" ht="30.0" customHeight="1">
      <c r="A3794" s="83">
        <v>31.0</v>
      </c>
      <c r="B3794" s="83" t="s">
        <v>23117</v>
      </c>
      <c r="C3794" s="212" t="s">
        <v>15987</v>
      </c>
      <c r="D3794" s="83"/>
      <c r="E3794" s="141" t="s">
        <v>23118</v>
      </c>
      <c r="F3794" s="83"/>
      <c r="G3794" s="83">
        <v>1000000.0</v>
      </c>
    </row>
    <row r="3795" ht="30.0" customHeight="1">
      <c r="A3795" s="83">
        <v>32.0</v>
      </c>
      <c r="B3795" s="83" t="s">
        <v>23119</v>
      </c>
      <c r="C3795" s="212" t="s">
        <v>15987</v>
      </c>
      <c r="D3795" s="83"/>
      <c r="E3795" s="141" t="s">
        <v>23120</v>
      </c>
      <c r="F3795" s="83"/>
      <c r="G3795" s="83">
        <v>1000000.0</v>
      </c>
    </row>
    <row r="3796" ht="30.0" customHeight="1">
      <c r="A3796" s="83">
        <v>33.0</v>
      </c>
      <c r="B3796" s="83" t="s">
        <v>23121</v>
      </c>
      <c r="C3796" s="212" t="s">
        <v>15987</v>
      </c>
      <c r="D3796" s="83"/>
      <c r="E3796" s="141" t="s">
        <v>23122</v>
      </c>
      <c r="F3796" s="83"/>
      <c r="G3796" s="83">
        <v>1500000.0</v>
      </c>
    </row>
    <row r="3797" ht="30.0" customHeight="1">
      <c r="A3797" s="83">
        <v>34.0</v>
      </c>
      <c r="B3797" s="83" t="s">
        <v>23123</v>
      </c>
      <c r="C3797" s="212" t="s">
        <v>15987</v>
      </c>
      <c r="D3797" s="83"/>
      <c r="E3797" s="141" t="s">
        <v>23124</v>
      </c>
      <c r="F3797" s="83"/>
      <c r="G3797" s="83">
        <v>1500000.0</v>
      </c>
    </row>
    <row r="3798" ht="30.75" customHeight="1">
      <c r="A3798" s="154">
        <v>35.0</v>
      </c>
      <c r="B3798" s="154" t="s">
        <v>23125</v>
      </c>
      <c r="C3798" s="247" t="s">
        <v>15987</v>
      </c>
      <c r="D3798" s="154"/>
      <c r="E3798" s="155" t="s">
        <v>23126</v>
      </c>
      <c r="F3798" s="154"/>
      <c r="G3798" s="154">
        <v>1500000.0</v>
      </c>
    </row>
    <row r="3799" ht="30.75" customHeight="1">
      <c r="A3799" s="83">
        <v>36.0</v>
      </c>
      <c r="B3799" s="83" t="s">
        <v>23127</v>
      </c>
      <c r="C3799" s="212" t="s">
        <v>3463</v>
      </c>
      <c r="D3799" s="83"/>
      <c r="E3799" s="141" t="s">
        <v>23128</v>
      </c>
      <c r="F3799" s="83"/>
      <c r="G3799" s="83">
        <v>2000000.0</v>
      </c>
    </row>
    <row r="3800" ht="30.0" customHeight="1">
      <c r="A3800" s="83">
        <v>37.0</v>
      </c>
      <c r="B3800" s="83" t="s">
        <v>23129</v>
      </c>
      <c r="C3800" s="212" t="s">
        <v>3463</v>
      </c>
      <c r="D3800" s="83"/>
      <c r="E3800" s="141" t="s">
        <v>23130</v>
      </c>
      <c r="F3800" s="83"/>
      <c r="G3800" s="83">
        <v>1000000.0</v>
      </c>
    </row>
    <row r="3801">
      <c r="A3801" s="83">
        <v>38.0</v>
      </c>
      <c r="B3801" s="83" t="s">
        <v>23133</v>
      </c>
      <c r="C3801" s="212" t="s">
        <v>3463</v>
      </c>
      <c r="D3801" s="83"/>
      <c r="E3801" s="141" t="s">
        <v>23134</v>
      </c>
      <c r="F3801" s="83"/>
      <c r="G3801" s="83">
        <v>1000000.0</v>
      </c>
    </row>
    <row r="3802">
      <c r="A3802" s="83">
        <v>39.0</v>
      </c>
      <c r="B3802" s="83" t="s">
        <v>23135</v>
      </c>
      <c r="C3802" s="212" t="s">
        <v>3463</v>
      </c>
      <c r="D3802" s="83"/>
      <c r="E3802" s="141" t="s">
        <v>23136</v>
      </c>
      <c r="F3802" s="83"/>
      <c r="G3802" s="83">
        <v>1000000.0</v>
      </c>
    </row>
    <row r="3803" ht="30.0" customHeight="1">
      <c r="A3803" s="83">
        <v>40.0</v>
      </c>
      <c r="B3803" s="83" t="s">
        <v>23137</v>
      </c>
      <c r="C3803" s="212" t="s">
        <v>3463</v>
      </c>
      <c r="D3803" s="83"/>
      <c r="E3803" s="141" t="s">
        <v>23138</v>
      </c>
      <c r="F3803" s="83"/>
      <c r="G3803" s="83">
        <v>1000000.0</v>
      </c>
    </row>
    <row r="3804">
      <c r="A3804" s="83">
        <v>41.0</v>
      </c>
      <c r="B3804" s="83" t="s">
        <v>23139</v>
      </c>
      <c r="C3804" s="212" t="s">
        <v>3463</v>
      </c>
      <c r="D3804" s="83"/>
      <c r="E3804" s="141" t="s">
        <v>23140</v>
      </c>
      <c r="F3804" s="83"/>
      <c r="G3804" s="83">
        <v>1000000.0</v>
      </c>
    </row>
    <row r="3805" ht="30.0" customHeight="1">
      <c r="A3805" s="83">
        <v>42.0</v>
      </c>
      <c r="B3805" s="83" t="s">
        <v>23141</v>
      </c>
      <c r="C3805" s="212" t="s">
        <v>3463</v>
      </c>
      <c r="D3805" s="83"/>
      <c r="E3805" s="141" t="s">
        <v>23142</v>
      </c>
      <c r="F3805" s="83"/>
      <c r="G3805" s="83">
        <v>1000000.0</v>
      </c>
    </row>
    <row r="3806">
      <c r="A3806" s="83">
        <v>43.0</v>
      </c>
      <c r="B3806" s="83" t="s">
        <v>23143</v>
      </c>
      <c r="C3806" s="212" t="s">
        <v>13105</v>
      </c>
      <c r="D3806" s="83"/>
      <c r="E3806" s="141" t="s">
        <v>23144</v>
      </c>
      <c r="F3806" s="83"/>
      <c r="G3806" s="83">
        <v>2500000.0</v>
      </c>
    </row>
    <row r="3807" ht="30.0" customHeight="1">
      <c r="A3807" s="83">
        <v>44.0</v>
      </c>
      <c r="B3807" s="83" t="s">
        <v>23145</v>
      </c>
      <c r="C3807" s="212" t="s">
        <v>13105</v>
      </c>
      <c r="D3807" s="83"/>
      <c r="E3807" s="141" t="s">
        <v>23146</v>
      </c>
      <c r="F3807" s="83"/>
      <c r="G3807" s="83">
        <v>1000000.0</v>
      </c>
    </row>
    <row r="3808">
      <c r="A3808" s="83">
        <v>45.0</v>
      </c>
      <c r="B3808" s="83" t="s">
        <v>23147</v>
      </c>
      <c r="C3808" s="212" t="s">
        <v>13105</v>
      </c>
      <c r="D3808" s="83"/>
      <c r="E3808" s="141" t="s">
        <v>23148</v>
      </c>
      <c r="F3808" s="83"/>
      <c r="G3808" s="83">
        <v>1000000.0</v>
      </c>
    </row>
    <row r="3809">
      <c r="A3809" s="83">
        <v>46.0</v>
      </c>
      <c r="B3809" s="83" t="s">
        <v>23149</v>
      </c>
      <c r="C3809" s="212" t="s">
        <v>2745</v>
      </c>
      <c r="D3809" s="83"/>
      <c r="E3809" s="141" t="s">
        <v>23150</v>
      </c>
      <c r="F3809" s="83"/>
      <c r="G3809" s="83">
        <v>1000000.0</v>
      </c>
    </row>
    <row r="3810">
      <c r="A3810" s="83">
        <v>47.0</v>
      </c>
      <c r="B3810" s="83" t="s">
        <v>23151</v>
      </c>
      <c r="C3810" s="212" t="s">
        <v>2745</v>
      </c>
      <c r="D3810" s="83"/>
      <c r="E3810" s="141" t="s">
        <v>23152</v>
      </c>
      <c r="F3810" s="83"/>
      <c r="G3810" s="83">
        <v>1000000.0</v>
      </c>
    </row>
    <row r="3811" ht="30.0" customHeight="1">
      <c r="A3811" s="83">
        <v>48.0</v>
      </c>
      <c r="B3811" s="83" t="s">
        <v>23153</v>
      </c>
      <c r="C3811" s="212" t="s">
        <v>2745</v>
      </c>
      <c r="D3811" s="83"/>
      <c r="E3811" s="141" t="s">
        <v>23154</v>
      </c>
      <c r="F3811" s="83"/>
      <c r="G3811" s="83">
        <v>1000000.0</v>
      </c>
    </row>
    <row r="3812">
      <c r="A3812" s="83">
        <v>49.0</v>
      </c>
      <c r="B3812" s="83" t="s">
        <v>23155</v>
      </c>
      <c r="C3812" s="212" t="s">
        <v>2745</v>
      </c>
      <c r="D3812" s="83"/>
      <c r="E3812" s="141" t="s">
        <v>23156</v>
      </c>
      <c r="F3812" s="83"/>
      <c r="G3812" s="83">
        <v>1000000.0</v>
      </c>
    </row>
    <row r="3813" ht="30.0" customHeight="1">
      <c r="A3813" s="83">
        <v>50.0</v>
      </c>
      <c r="B3813" s="83" t="s">
        <v>23157</v>
      </c>
      <c r="C3813" s="212" t="s">
        <v>2760</v>
      </c>
      <c r="D3813" s="83"/>
      <c r="E3813" s="141" t="s">
        <v>23158</v>
      </c>
      <c r="F3813" s="83"/>
      <c r="G3813" s="83">
        <v>5000000.0</v>
      </c>
    </row>
    <row r="3814">
      <c r="A3814" s="83">
        <v>51.0</v>
      </c>
      <c r="B3814" s="83" t="s">
        <v>23159</v>
      </c>
      <c r="C3814" s="212" t="s">
        <v>2760</v>
      </c>
      <c r="D3814" s="83"/>
      <c r="E3814" s="141" t="s">
        <v>23160</v>
      </c>
      <c r="F3814" s="83"/>
      <c r="G3814" s="83">
        <v>5000000.0</v>
      </c>
    </row>
    <row r="3815">
      <c r="A3815" s="83">
        <v>52.0</v>
      </c>
      <c r="B3815" s="83" t="s">
        <v>23161</v>
      </c>
      <c r="C3815" s="212" t="s">
        <v>2760</v>
      </c>
      <c r="D3815" s="83"/>
      <c r="E3815" s="141" t="s">
        <v>23162</v>
      </c>
      <c r="F3815" s="83"/>
      <c r="G3815" s="83">
        <v>5000000.0</v>
      </c>
    </row>
    <row r="3816" ht="30.0" customHeight="1">
      <c r="A3816" s="83">
        <v>53.0</v>
      </c>
      <c r="B3816" s="83" t="s">
        <v>23163</v>
      </c>
      <c r="C3816" s="212" t="s">
        <v>2760</v>
      </c>
      <c r="D3816" s="83"/>
      <c r="E3816" s="141" t="s">
        <v>23164</v>
      </c>
      <c r="F3816" s="83"/>
      <c r="G3816" s="83">
        <v>5000000.0</v>
      </c>
    </row>
    <row r="3817">
      <c r="A3817" s="83">
        <v>54.0</v>
      </c>
      <c r="B3817" s="83" t="s">
        <v>23165</v>
      </c>
      <c r="C3817" s="212" t="s">
        <v>8687</v>
      </c>
      <c r="D3817" s="83"/>
      <c r="E3817" s="141" t="s">
        <v>23166</v>
      </c>
      <c r="F3817" s="83"/>
      <c r="G3817" s="83">
        <v>1000000.0</v>
      </c>
    </row>
    <row r="3818" ht="30.0" customHeight="1">
      <c r="A3818" s="83">
        <v>55.0</v>
      </c>
      <c r="B3818" s="83" t="s">
        <v>23167</v>
      </c>
      <c r="C3818" s="212" t="s">
        <v>8687</v>
      </c>
      <c r="D3818" s="83"/>
      <c r="E3818" s="141" t="s">
        <v>23168</v>
      </c>
      <c r="F3818" s="83"/>
      <c r="G3818" s="83">
        <v>1000000.0</v>
      </c>
    </row>
    <row r="3819" ht="30.0" customHeight="1">
      <c r="A3819" s="83">
        <v>56.0</v>
      </c>
      <c r="B3819" s="83" t="s">
        <v>23169</v>
      </c>
      <c r="C3819" s="212" t="s">
        <v>2817</v>
      </c>
      <c r="D3819" s="83"/>
      <c r="E3819" s="141" t="s">
        <v>23170</v>
      </c>
      <c r="F3819" s="83"/>
      <c r="G3819" s="83">
        <v>1000000.0</v>
      </c>
    </row>
    <row r="3820">
      <c r="A3820" s="83">
        <v>57.0</v>
      </c>
      <c r="B3820" s="83" t="s">
        <v>23171</v>
      </c>
      <c r="C3820" s="212" t="s">
        <v>2817</v>
      </c>
      <c r="D3820" s="83"/>
      <c r="E3820" s="141" t="s">
        <v>23172</v>
      </c>
      <c r="F3820" s="83"/>
      <c r="G3820" s="83">
        <v>1000000.0</v>
      </c>
    </row>
    <row r="3821">
      <c r="A3821" s="83">
        <v>58.0</v>
      </c>
      <c r="B3821" s="83" t="s">
        <v>23173</v>
      </c>
      <c r="C3821" s="212" t="s">
        <v>2817</v>
      </c>
      <c r="D3821" s="83"/>
      <c r="E3821" s="141" t="s">
        <v>23174</v>
      </c>
      <c r="F3821" s="83"/>
      <c r="G3821" s="83">
        <v>500000.0</v>
      </c>
    </row>
    <row r="3822" ht="30.0" customHeight="1">
      <c r="A3822" s="83">
        <v>59.0</v>
      </c>
      <c r="B3822" s="83" t="s">
        <v>23175</v>
      </c>
      <c r="C3822" s="212" t="s">
        <v>2817</v>
      </c>
      <c r="D3822" s="83"/>
      <c r="E3822" s="141" t="s">
        <v>23176</v>
      </c>
      <c r="F3822" s="83"/>
      <c r="G3822" s="83">
        <v>1000000.0</v>
      </c>
    </row>
    <row r="3823" ht="30.0" customHeight="1">
      <c r="A3823" s="83">
        <v>60.0</v>
      </c>
      <c r="B3823" s="83" t="s">
        <v>23177</v>
      </c>
      <c r="C3823" s="212" t="s">
        <v>2817</v>
      </c>
      <c r="D3823" s="83"/>
      <c r="E3823" s="141" t="s">
        <v>23180</v>
      </c>
      <c r="F3823" s="83"/>
      <c r="G3823" s="83">
        <v>1000000.0</v>
      </c>
    </row>
    <row r="3824" ht="30.0" customHeight="1">
      <c r="A3824" s="83">
        <v>61.0</v>
      </c>
      <c r="B3824" s="83" t="s">
        <v>23181</v>
      </c>
      <c r="C3824" s="212" t="s">
        <v>2817</v>
      </c>
      <c r="D3824" s="83"/>
      <c r="E3824" s="141" t="s">
        <v>23182</v>
      </c>
      <c r="F3824" s="83"/>
      <c r="G3824" s="83">
        <v>1000000.0</v>
      </c>
    </row>
    <row r="3825" ht="30.0" customHeight="1">
      <c r="A3825" s="83">
        <v>62.0</v>
      </c>
      <c r="B3825" s="83" t="s">
        <v>23183</v>
      </c>
      <c r="C3825" s="212" t="s">
        <v>2817</v>
      </c>
      <c r="D3825" s="83"/>
      <c r="E3825" s="141" t="s">
        <v>23184</v>
      </c>
      <c r="F3825" s="83"/>
      <c r="G3825" s="83">
        <v>1000000.0</v>
      </c>
    </row>
    <row r="3826">
      <c r="A3826" s="83">
        <v>63.0</v>
      </c>
      <c r="B3826" s="83" t="s">
        <v>23185</v>
      </c>
      <c r="C3826" s="212" t="s">
        <v>2817</v>
      </c>
      <c r="D3826" s="83"/>
      <c r="E3826" s="141" t="s">
        <v>23186</v>
      </c>
      <c r="F3826" s="83"/>
      <c r="G3826" s="83">
        <v>500000.0</v>
      </c>
    </row>
    <row r="3827" ht="30.0" customHeight="1">
      <c r="A3827" s="83">
        <v>64.0</v>
      </c>
      <c r="B3827" s="83" t="s">
        <v>23187</v>
      </c>
      <c r="C3827" s="212" t="s">
        <v>2817</v>
      </c>
      <c r="D3827" s="83"/>
      <c r="E3827" s="141" t="s">
        <v>23188</v>
      </c>
      <c r="F3827" s="83"/>
      <c r="G3827" s="83">
        <v>1000000.0</v>
      </c>
    </row>
    <row r="3828">
      <c r="A3828" s="83">
        <v>65.0</v>
      </c>
      <c r="B3828" s="83" t="s">
        <v>23190</v>
      </c>
      <c r="C3828" s="212" t="s">
        <v>2817</v>
      </c>
      <c r="D3828" s="83"/>
      <c r="E3828" s="141" t="s">
        <v>23192</v>
      </c>
      <c r="F3828" s="83"/>
      <c r="G3828" s="83">
        <v>1000000.0</v>
      </c>
    </row>
    <row r="3829" ht="30.0" customHeight="1">
      <c r="A3829" s="83">
        <v>66.0</v>
      </c>
      <c r="B3829" s="83" t="s">
        <v>23193</v>
      </c>
      <c r="C3829" s="212" t="s">
        <v>2817</v>
      </c>
      <c r="D3829" s="83"/>
      <c r="E3829" s="141" t="s">
        <v>23194</v>
      </c>
      <c r="F3829" s="83"/>
      <c r="G3829" s="83">
        <v>1000000.0</v>
      </c>
    </row>
    <row r="3830">
      <c r="A3830" s="83">
        <v>67.0</v>
      </c>
      <c r="B3830" s="83" t="s">
        <v>23195</v>
      </c>
      <c r="C3830" s="212" t="s">
        <v>2817</v>
      </c>
      <c r="D3830" s="83"/>
      <c r="E3830" s="141" t="s">
        <v>23196</v>
      </c>
      <c r="F3830" s="83"/>
      <c r="G3830" s="83">
        <v>1000000.0</v>
      </c>
    </row>
    <row r="3831" ht="30.0" customHeight="1">
      <c r="A3831" s="83">
        <v>68.0</v>
      </c>
      <c r="B3831" s="83" t="s">
        <v>23197</v>
      </c>
      <c r="C3831" s="212" t="s">
        <v>2817</v>
      </c>
      <c r="D3831" s="83"/>
      <c r="E3831" s="141" t="s">
        <v>23198</v>
      </c>
      <c r="F3831" s="83"/>
      <c r="G3831" s="83">
        <v>1000000.0</v>
      </c>
    </row>
    <row r="3832">
      <c r="A3832" s="83">
        <v>69.0</v>
      </c>
      <c r="B3832" s="83" t="s">
        <v>23199</v>
      </c>
      <c r="C3832" s="212" t="s">
        <v>2827</v>
      </c>
      <c r="D3832" s="83"/>
      <c r="E3832" s="141" t="s">
        <v>23200</v>
      </c>
      <c r="F3832" s="83"/>
      <c r="G3832" s="83">
        <v>1000000.0</v>
      </c>
    </row>
    <row r="3833" ht="30.0" customHeight="1">
      <c r="A3833" s="83">
        <v>70.0</v>
      </c>
      <c r="B3833" s="83" t="s">
        <v>23201</v>
      </c>
      <c r="C3833" s="212" t="s">
        <v>2827</v>
      </c>
      <c r="D3833" s="83"/>
      <c r="E3833" s="141" t="s">
        <v>23202</v>
      </c>
      <c r="F3833" s="83"/>
      <c r="G3833" s="83">
        <v>1000000.0</v>
      </c>
    </row>
    <row r="3834" ht="30.0" customHeight="1">
      <c r="A3834" s="83">
        <v>71.0</v>
      </c>
      <c r="B3834" s="83" t="s">
        <v>23204</v>
      </c>
      <c r="C3834" s="212" t="s">
        <v>2827</v>
      </c>
      <c r="D3834" s="83"/>
      <c r="E3834" s="141" t="s">
        <v>23205</v>
      </c>
      <c r="F3834" s="83"/>
      <c r="G3834" s="83">
        <v>1000000.0</v>
      </c>
    </row>
    <row r="3835" ht="30.0" customHeight="1">
      <c r="A3835" s="83">
        <v>72.0</v>
      </c>
      <c r="B3835" s="83" t="s">
        <v>23206</v>
      </c>
      <c r="C3835" s="212" t="s">
        <v>2827</v>
      </c>
      <c r="D3835" s="83"/>
      <c r="E3835" s="141" t="s">
        <v>23207</v>
      </c>
      <c r="F3835" s="83"/>
      <c r="G3835" s="83">
        <v>1000000.0</v>
      </c>
    </row>
    <row r="3836">
      <c r="A3836" s="83">
        <v>73.0</v>
      </c>
      <c r="B3836" s="83" t="s">
        <v>23208</v>
      </c>
      <c r="C3836" s="212" t="s">
        <v>2830</v>
      </c>
      <c r="D3836" s="83"/>
      <c r="E3836" s="141" t="s">
        <v>23209</v>
      </c>
      <c r="F3836" s="83"/>
      <c r="G3836" s="83">
        <v>1500000.0</v>
      </c>
    </row>
    <row r="3837">
      <c r="A3837" s="83">
        <v>74.0</v>
      </c>
      <c r="B3837" s="83" t="s">
        <v>23210</v>
      </c>
      <c r="C3837" s="212" t="s">
        <v>2838</v>
      </c>
      <c r="D3837" s="83"/>
      <c r="E3837" s="141" t="s">
        <v>23211</v>
      </c>
      <c r="F3837" s="83"/>
      <c r="G3837" s="83">
        <v>1000000.0</v>
      </c>
    </row>
    <row r="3838">
      <c r="A3838" s="83">
        <v>75.0</v>
      </c>
      <c r="B3838" s="83" t="s">
        <v>23213</v>
      </c>
      <c r="C3838" s="212" t="s">
        <v>2843</v>
      </c>
      <c r="D3838" s="83"/>
      <c r="E3838" s="141" t="s">
        <v>23214</v>
      </c>
      <c r="F3838" s="83"/>
      <c r="G3838" s="83">
        <v>1000000.0</v>
      </c>
    </row>
    <row r="3839">
      <c r="A3839" s="83">
        <v>76.0</v>
      </c>
      <c r="B3839" s="83" t="s">
        <v>23215</v>
      </c>
      <c r="C3839" s="212" t="s">
        <v>2843</v>
      </c>
      <c r="D3839" s="83"/>
      <c r="E3839" s="141" t="s">
        <v>23216</v>
      </c>
      <c r="F3839" s="83"/>
      <c r="G3839" s="83">
        <v>1000000.0</v>
      </c>
    </row>
    <row r="3840">
      <c r="A3840" s="83">
        <v>77.0</v>
      </c>
      <c r="B3840" s="83" t="s">
        <v>23217</v>
      </c>
      <c r="C3840" s="212" t="s">
        <v>2843</v>
      </c>
      <c r="D3840" s="83"/>
      <c r="E3840" s="141" t="s">
        <v>23218</v>
      </c>
      <c r="F3840" s="83"/>
      <c r="G3840" s="83">
        <v>1000000.0</v>
      </c>
    </row>
    <row r="3841">
      <c r="A3841" s="83">
        <v>78.0</v>
      </c>
      <c r="B3841" s="83" t="s">
        <v>23219</v>
      </c>
      <c r="C3841" s="212" t="s">
        <v>2843</v>
      </c>
      <c r="D3841" s="83"/>
      <c r="E3841" s="141" t="s">
        <v>23220</v>
      </c>
      <c r="F3841" s="83"/>
      <c r="G3841" s="83">
        <v>1000000.0</v>
      </c>
    </row>
    <row r="3842">
      <c r="A3842" s="83">
        <v>79.0</v>
      </c>
      <c r="B3842" s="83" t="s">
        <v>23221</v>
      </c>
      <c r="C3842" s="212" t="s">
        <v>2843</v>
      </c>
      <c r="D3842" s="83"/>
      <c r="E3842" s="141" t="s">
        <v>23222</v>
      </c>
      <c r="F3842" s="83"/>
      <c r="G3842" s="83">
        <v>1000000.0</v>
      </c>
    </row>
    <row r="3843" ht="30.0" customHeight="1">
      <c r="A3843" s="83">
        <v>80.0</v>
      </c>
      <c r="B3843" s="83" t="s">
        <v>23224</v>
      </c>
      <c r="C3843" s="212" t="s">
        <v>2848</v>
      </c>
      <c r="D3843" s="83"/>
      <c r="E3843" s="141" t="s">
        <v>23225</v>
      </c>
      <c r="F3843" s="83"/>
      <c r="G3843" s="83">
        <v>1.0E7</v>
      </c>
    </row>
    <row r="3844" ht="30.0" customHeight="1">
      <c r="A3844" s="83">
        <v>81.0</v>
      </c>
      <c r="B3844" s="83" t="s">
        <v>23226</v>
      </c>
      <c r="C3844" s="212" t="s">
        <v>2851</v>
      </c>
      <c r="D3844" s="83"/>
      <c r="E3844" s="141" t="s">
        <v>23227</v>
      </c>
      <c r="F3844" s="83"/>
      <c r="G3844" s="83">
        <v>1500000.0</v>
      </c>
    </row>
    <row r="3845">
      <c r="A3845" s="83">
        <v>82.0</v>
      </c>
      <c r="B3845" s="83" t="s">
        <v>23228</v>
      </c>
      <c r="C3845" s="212" t="s">
        <v>2851</v>
      </c>
      <c r="D3845" s="83"/>
      <c r="E3845" s="141" t="s">
        <v>23229</v>
      </c>
      <c r="F3845" s="83"/>
      <c r="G3845" s="83">
        <v>500000.0</v>
      </c>
    </row>
    <row r="3846">
      <c r="A3846" s="83">
        <v>83.0</v>
      </c>
      <c r="B3846" s="83" t="s">
        <v>23230</v>
      </c>
      <c r="C3846" s="212" t="s">
        <v>2851</v>
      </c>
      <c r="D3846" s="83"/>
      <c r="E3846" s="141" t="s">
        <v>23231</v>
      </c>
      <c r="F3846" s="83"/>
      <c r="G3846" s="83">
        <v>500000.0</v>
      </c>
    </row>
    <row r="3847">
      <c r="A3847" s="83">
        <v>84.0</v>
      </c>
      <c r="B3847" s="83" t="s">
        <v>23232</v>
      </c>
      <c r="C3847" s="212" t="s">
        <v>2851</v>
      </c>
      <c r="D3847" s="83"/>
      <c r="E3847" s="141" t="s">
        <v>23233</v>
      </c>
      <c r="F3847" s="83"/>
      <c r="G3847" s="83">
        <v>500000.0</v>
      </c>
    </row>
    <row r="3848">
      <c r="A3848" s="83">
        <v>85.0</v>
      </c>
      <c r="B3848" s="83" t="s">
        <v>23234</v>
      </c>
      <c r="C3848" s="212" t="s">
        <v>2851</v>
      </c>
      <c r="D3848" s="83"/>
      <c r="E3848" s="141" t="s">
        <v>23235</v>
      </c>
      <c r="F3848" s="83"/>
      <c r="G3848" s="83">
        <v>500000.0</v>
      </c>
    </row>
    <row r="3849">
      <c r="A3849" s="83">
        <v>86.0</v>
      </c>
      <c r="B3849" s="83" t="s">
        <v>23236</v>
      </c>
      <c r="C3849" s="212" t="s">
        <v>2851</v>
      </c>
      <c r="D3849" s="83"/>
      <c r="E3849" s="141" t="s">
        <v>23237</v>
      </c>
      <c r="F3849" s="83"/>
      <c r="G3849" s="83">
        <v>500000.0</v>
      </c>
    </row>
    <row r="3850" ht="15.75" customHeight="1">
      <c r="A3850" s="154">
        <v>87.0</v>
      </c>
      <c r="B3850" s="154" t="s">
        <v>23238</v>
      </c>
      <c r="C3850" s="247" t="s">
        <v>2851</v>
      </c>
      <c r="D3850" s="154"/>
      <c r="E3850" s="155" t="s">
        <v>23239</v>
      </c>
      <c r="F3850" s="154"/>
      <c r="G3850" s="154">
        <v>500000.0</v>
      </c>
    </row>
    <row r="3851" ht="30.75" customHeight="1">
      <c r="A3851" s="83">
        <v>88.0</v>
      </c>
      <c r="B3851" s="83" t="s">
        <v>23241</v>
      </c>
      <c r="C3851" s="212" t="s">
        <v>2851</v>
      </c>
      <c r="D3851" s="83"/>
      <c r="E3851" s="141" t="s">
        <v>23242</v>
      </c>
      <c r="F3851" s="83"/>
      <c r="G3851" s="83">
        <v>1000000.0</v>
      </c>
    </row>
    <row r="3852" ht="30.0" customHeight="1">
      <c r="A3852" s="83">
        <v>89.0</v>
      </c>
      <c r="B3852" s="83" t="s">
        <v>23243</v>
      </c>
      <c r="C3852" s="212" t="s">
        <v>2851</v>
      </c>
      <c r="D3852" s="83"/>
      <c r="E3852" s="141" t="s">
        <v>23244</v>
      </c>
      <c r="F3852" s="83"/>
      <c r="G3852" s="83">
        <v>500000.0</v>
      </c>
    </row>
    <row r="3853" ht="45.0" customHeight="1">
      <c r="A3853" s="83">
        <v>90.0</v>
      </c>
      <c r="B3853" s="83" t="s">
        <v>23245</v>
      </c>
      <c r="C3853" s="212" t="s">
        <v>3524</v>
      </c>
      <c r="D3853" s="83"/>
      <c r="E3853" s="141" t="s">
        <v>23246</v>
      </c>
      <c r="F3853" s="83"/>
      <c r="G3853" s="83">
        <v>1000000.0</v>
      </c>
    </row>
    <row r="3854" ht="45.0" customHeight="1">
      <c r="A3854" s="83">
        <v>91.0</v>
      </c>
      <c r="B3854" s="83" t="s">
        <v>23247</v>
      </c>
      <c r="C3854" s="212" t="s">
        <v>3524</v>
      </c>
      <c r="D3854" s="83"/>
      <c r="E3854" s="141" t="s">
        <v>23248</v>
      </c>
      <c r="F3854" s="83"/>
      <c r="G3854" s="83">
        <v>1000000.0</v>
      </c>
    </row>
    <row r="3855" ht="30.0" customHeight="1">
      <c r="A3855" s="83">
        <v>92.0</v>
      </c>
      <c r="B3855" s="83" t="s">
        <v>23250</v>
      </c>
      <c r="C3855" s="212" t="s">
        <v>3524</v>
      </c>
      <c r="D3855" s="83"/>
      <c r="E3855" s="141" t="s">
        <v>23251</v>
      </c>
      <c r="F3855" s="83"/>
      <c r="G3855" s="83">
        <v>1000000.0</v>
      </c>
    </row>
    <row r="3856" ht="45.0" customHeight="1">
      <c r="A3856" s="83">
        <v>93.0</v>
      </c>
      <c r="B3856" s="83" t="s">
        <v>23252</v>
      </c>
      <c r="C3856" s="212" t="s">
        <v>3524</v>
      </c>
      <c r="D3856" s="83"/>
      <c r="E3856" s="141" t="s">
        <v>23253</v>
      </c>
      <c r="F3856" s="83"/>
      <c r="G3856" s="83">
        <v>1000000.0</v>
      </c>
    </row>
    <row r="3857" ht="45.0" customHeight="1">
      <c r="A3857" s="83">
        <v>94.0</v>
      </c>
      <c r="B3857" s="83" t="s">
        <v>23254</v>
      </c>
      <c r="C3857" s="212" t="s">
        <v>3524</v>
      </c>
      <c r="D3857" s="83"/>
      <c r="E3857" s="141" t="s">
        <v>23255</v>
      </c>
      <c r="F3857" s="83"/>
      <c r="G3857" s="83">
        <v>1000000.0</v>
      </c>
    </row>
    <row r="3858">
      <c r="A3858" s="83">
        <v>95.0</v>
      </c>
      <c r="B3858" s="83" t="s">
        <v>23256</v>
      </c>
      <c r="C3858" s="212" t="s">
        <v>3524</v>
      </c>
      <c r="D3858" s="83"/>
      <c r="E3858" s="141" t="s">
        <v>23257</v>
      </c>
      <c r="F3858" s="83"/>
      <c r="G3858" s="83">
        <v>2000000.0</v>
      </c>
    </row>
    <row r="3859" ht="60.0" customHeight="1">
      <c r="A3859" s="83">
        <v>96.0</v>
      </c>
      <c r="B3859" s="83" t="s">
        <v>23259</v>
      </c>
      <c r="C3859" s="212" t="s">
        <v>3524</v>
      </c>
      <c r="D3859" s="83"/>
      <c r="E3859" s="141" t="s">
        <v>23260</v>
      </c>
      <c r="F3859" s="83"/>
      <c r="G3859" s="83">
        <v>1000000.0</v>
      </c>
    </row>
    <row r="3860" ht="60.0" customHeight="1">
      <c r="A3860" s="83">
        <v>97.0</v>
      </c>
      <c r="B3860" s="83" t="s">
        <v>23261</v>
      </c>
      <c r="C3860" s="212" t="s">
        <v>3524</v>
      </c>
      <c r="D3860" s="83"/>
      <c r="E3860" s="141" t="s">
        <v>23262</v>
      </c>
      <c r="F3860" s="83"/>
      <c r="G3860" s="83">
        <v>1000000.0</v>
      </c>
    </row>
    <row r="3861" ht="30.0" customHeight="1">
      <c r="A3861" s="83">
        <v>98.0</v>
      </c>
      <c r="B3861" s="83" t="s">
        <v>23263</v>
      </c>
      <c r="C3861" s="212" t="s">
        <v>3524</v>
      </c>
      <c r="D3861" s="83"/>
      <c r="E3861" s="141" t="s">
        <v>23264</v>
      </c>
      <c r="F3861" s="83"/>
      <c r="G3861" s="83">
        <v>1000000.0</v>
      </c>
    </row>
    <row r="3862" ht="30.0" customHeight="1">
      <c r="A3862" s="83">
        <v>99.0</v>
      </c>
      <c r="B3862" s="83" t="s">
        <v>23265</v>
      </c>
      <c r="C3862" s="212" t="s">
        <v>3524</v>
      </c>
      <c r="D3862" s="83"/>
      <c r="E3862" s="141" t="s">
        <v>23268</v>
      </c>
      <c r="F3862" s="83"/>
      <c r="G3862" s="83">
        <v>1500000.0</v>
      </c>
    </row>
    <row r="3863" ht="30.0" customHeight="1">
      <c r="A3863" s="83">
        <v>100.0</v>
      </c>
      <c r="B3863" s="83" t="s">
        <v>23269</v>
      </c>
      <c r="C3863" s="212" t="s">
        <v>2854</v>
      </c>
      <c r="D3863" s="83"/>
      <c r="E3863" s="141" t="s">
        <v>23270</v>
      </c>
      <c r="F3863" s="83"/>
      <c r="G3863" s="83">
        <v>1000000.0</v>
      </c>
    </row>
    <row r="3864">
      <c r="A3864" s="83">
        <v>101.0</v>
      </c>
      <c r="B3864" s="83" t="s">
        <v>23271</v>
      </c>
      <c r="C3864" s="212" t="s">
        <v>2854</v>
      </c>
      <c r="D3864" s="83"/>
      <c r="E3864" s="141" t="s">
        <v>23272</v>
      </c>
      <c r="F3864" s="83"/>
      <c r="G3864" s="83">
        <v>500000.0</v>
      </c>
    </row>
    <row r="3865" ht="30.0" customHeight="1">
      <c r="A3865" s="83">
        <v>102.0</v>
      </c>
      <c r="B3865" s="83" t="s">
        <v>23273</v>
      </c>
      <c r="C3865" s="212" t="s">
        <v>2854</v>
      </c>
      <c r="D3865" s="83"/>
      <c r="E3865" s="141" t="s">
        <v>23275</v>
      </c>
      <c r="F3865" s="83"/>
      <c r="G3865" s="83">
        <v>500000.0</v>
      </c>
    </row>
    <row r="3866" ht="30.0" customHeight="1">
      <c r="A3866" s="83">
        <v>103.0</v>
      </c>
      <c r="B3866" s="83" t="s">
        <v>23276</v>
      </c>
      <c r="C3866" s="212" t="s">
        <v>2854</v>
      </c>
      <c r="D3866" s="83"/>
      <c r="E3866" s="141" t="s">
        <v>23277</v>
      </c>
      <c r="F3866" s="83"/>
      <c r="G3866" s="83">
        <v>500000.0</v>
      </c>
    </row>
    <row r="3867">
      <c r="A3867" s="83">
        <v>104.0</v>
      </c>
      <c r="B3867" s="83" t="s">
        <v>23278</v>
      </c>
      <c r="C3867" s="212" t="s">
        <v>2854</v>
      </c>
      <c r="D3867" s="83"/>
      <c r="E3867" s="141" t="s">
        <v>23279</v>
      </c>
      <c r="F3867" s="83"/>
      <c r="G3867" s="83">
        <v>500000.0</v>
      </c>
    </row>
    <row r="3868" ht="30.0" customHeight="1">
      <c r="A3868" s="83">
        <v>105.0</v>
      </c>
      <c r="B3868" s="83" t="s">
        <v>23280</v>
      </c>
      <c r="C3868" s="212" t="s">
        <v>13672</v>
      </c>
      <c r="D3868" s="83"/>
      <c r="E3868" s="141" t="s">
        <v>23281</v>
      </c>
      <c r="F3868" s="83"/>
      <c r="G3868" s="83">
        <v>2000000.0</v>
      </c>
    </row>
    <row r="3869">
      <c r="A3869" s="83">
        <v>106.0</v>
      </c>
      <c r="B3869" s="83" t="s">
        <v>23282</v>
      </c>
      <c r="C3869" s="212" t="s">
        <v>2867</v>
      </c>
      <c r="D3869" s="83"/>
      <c r="E3869" s="141" t="s">
        <v>23284</v>
      </c>
      <c r="F3869" s="83"/>
      <c r="G3869" s="83">
        <v>500000.0</v>
      </c>
    </row>
    <row r="3870" ht="30.0" customHeight="1">
      <c r="A3870" s="83">
        <v>107.0</v>
      </c>
      <c r="B3870" s="83" t="s">
        <v>23285</v>
      </c>
      <c r="C3870" s="212" t="s">
        <v>9021</v>
      </c>
      <c r="D3870" s="83"/>
      <c r="E3870" s="141" t="s">
        <v>23286</v>
      </c>
      <c r="F3870" s="83"/>
      <c r="G3870" s="83">
        <v>1000000.0</v>
      </c>
    </row>
    <row r="3871" ht="30.0" customHeight="1">
      <c r="A3871" s="83">
        <v>108.0</v>
      </c>
      <c r="B3871" s="83" t="s">
        <v>23287</v>
      </c>
      <c r="C3871" s="212" t="s">
        <v>9021</v>
      </c>
      <c r="D3871" s="83"/>
      <c r="E3871" s="141" t="s">
        <v>23288</v>
      </c>
      <c r="F3871" s="83"/>
      <c r="G3871" s="83">
        <v>1000000.0</v>
      </c>
    </row>
    <row r="3872">
      <c r="A3872" s="83">
        <v>109.0</v>
      </c>
      <c r="B3872" s="83" t="s">
        <v>23289</v>
      </c>
      <c r="C3872" s="212" t="s">
        <v>9021</v>
      </c>
      <c r="D3872" s="83"/>
      <c r="E3872" s="141" t="s">
        <v>23290</v>
      </c>
      <c r="F3872" s="83"/>
      <c r="G3872" s="83">
        <v>1000000.0</v>
      </c>
    </row>
    <row r="3873">
      <c r="A3873" s="83">
        <v>110.0</v>
      </c>
      <c r="B3873" s="83" t="s">
        <v>23292</v>
      </c>
      <c r="C3873" s="212" t="s">
        <v>9021</v>
      </c>
      <c r="D3873" s="83"/>
      <c r="E3873" s="141" t="s">
        <v>23294</v>
      </c>
      <c r="F3873" s="83"/>
      <c r="G3873" s="83">
        <v>1000000.0</v>
      </c>
    </row>
    <row r="3874">
      <c r="A3874" s="83">
        <v>111.0</v>
      </c>
      <c r="B3874" s="83" t="s">
        <v>23295</v>
      </c>
      <c r="C3874" s="212" t="s">
        <v>2883</v>
      </c>
      <c r="D3874" s="83"/>
      <c r="E3874" s="141" t="s">
        <v>23296</v>
      </c>
      <c r="F3874" s="83"/>
      <c r="G3874" s="83">
        <v>1000000.0</v>
      </c>
    </row>
    <row r="3875">
      <c r="A3875" s="83">
        <v>112.0</v>
      </c>
      <c r="B3875" s="83" t="s">
        <v>23297</v>
      </c>
      <c r="C3875" s="212" t="s">
        <v>2883</v>
      </c>
      <c r="D3875" s="83"/>
      <c r="E3875" s="141" t="s">
        <v>23298</v>
      </c>
      <c r="F3875" s="83"/>
      <c r="G3875" s="83">
        <v>1000000.0</v>
      </c>
    </row>
    <row r="3876">
      <c r="A3876" s="83">
        <v>113.0</v>
      </c>
      <c r="B3876" s="83" t="s">
        <v>23299</v>
      </c>
      <c r="C3876" s="212" t="s">
        <v>2883</v>
      </c>
      <c r="D3876" s="83"/>
      <c r="E3876" s="141" t="s">
        <v>23300</v>
      </c>
      <c r="F3876" s="83"/>
      <c r="G3876" s="83">
        <v>1000000.0</v>
      </c>
    </row>
    <row r="3877">
      <c r="A3877" s="83">
        <v>114.0</v>
      </c>
      <c r="B3877" s="83" t="s">
        <v>23303</v>
      </c>
      <c r="C3877" s="212" t="s">
        <v>2883</v>
      </c>
      <c r="D3877" s="83"/>
      <c r="E3877" s="141" t="s">
        <v>23304</v>
      </c>
      <c r="F3877" s="83"/>
      <c r="G3877" s="83">
        <v>1000000.0</v>
      </c>
    </row>
    <row r="3878" ht="30.0" customHeight="1">
      <c r="A3878" s="83">
        <v>115.0</v>
      </c>
      <c r="B3878" s="83" t="s">
        <v>23305</v>
      </c>
      <c r="C3878" s="212" t="s">
        <v>2886</v>
      </c>
      <c r="D3878" s="83"/>
      <c r="E3878" s="141" t="s">
        <v>23306</v>
      </c>
      <c r="F3878" s="83"/>
      <c r="G3878" s="83">
        <v>1000000.0</v>
      </c>
    </row>
    <row r="3879" ht="30.75" customHeight="1">
      <c r="A3879" s="154">
        <v>116.0</v>
      </c>
      <c r="B3879" s="154" t="s">
        <v>23307</v>
      </c>
      <c r="C3879" s="247" t="s">
        <v>2886</v>
      </c>
      <c r="D3879" s="154"/>
      <c r="E3879" s="155" t="s">
        <v>23308</v>
      </c>
      <c r="F3879" s="154"/>
      <c r="G3879" s="154">
        <v>1000000.0</v>
      </c>
    </row>
    <row r="3880" ht="30.75" customHeight="1">
      <c r="A3880" s="83">
        <v>117.0</v>
      </c>
      <c r="B3880" s="83" t="s">
        <v>23309</v>
      </c>
      <c r="C3880" s="212" t="s">
        <v>2886</v>
      </c>
      <c r="D3880" s="83"/>
      <c r="E3880" s="141" t="s">
        <v>23310</v>
      </c>
      <c r="F3880" s="83"/>
      <c r="G3880" s="83">
        <v>1000000.0</v>
      </c>
    </row>
    <row r="3881" ht="30.0" customHeight="1">
      <c r="A3881" s="83">
        <v>118.0</v>
      </c>
      <c r="B3881" s="83" t="s">
        <v>23313</v>
      </c>
      <c r="C3881" s="212" t="s">
        <v>2886</v>
      </c>
      <c r="D3881" s="83"/>
      <c r="E3881" s="141" t="s">
        <v>23314</v>
      </c>
      <c r="F3881" s="83"/>
      <c r="G3881" s="83">
        <v>1000000.0</v>
      </c>
    </row>
    <row r="3882">
      <c r="A3882" s="83">
        <v>119.0</v>
      </c>
      <c r="B3882" s="83" t="s">
        <v>23315</v>
      </c>
      <c r="C3882" s="212" t="s">
        <v>2886</v>
      </c>
      <c r="D3882" s="83"/>
      <c r="E3882" s="141" t="s">
        <v>23316</v>
      </c>
      <c r="F3882" s="83"/>
      <c r="G3882" s="83">
        <v>1000000.0</v>
      </c>
    </row>
    <row r="3883">
      <c r="A3883" s="83">
        <v>120.0</v>
      </c>
      <c r="B3883" s="83" t="s">
        <v>23317</v>
      </c>
      <c r="C3883" s="212" t="s">
        <v>2886</v>
      </c>
      <c r="D3883" s="83"/>
      <c r="E3883" s="141" t="s">
        <v>23318</v>
      </c>
      <c r="F3883" s="83"/>
      <c r="G3883" s="83">
        <v>1000000.0</v>
      </c>
    </row>
    <row r="3884">
      <c r="A3884" s="83">
        <v>121.0</v>
      </c>
      <c r="B3884" s="83" t="s">
        <v>23319</v>
      </c>
      <c r="C3884" s="212" t="s">
        <v>9129</v>
      </c>
      <c r="D3884" s="83"/>
      <c r="E3884" s="141" t="s">
        <v>23320</v>
      </c>
      <c r="F3884" s="83"/>
      <c r="G3884" s="83">
        <v>1000000.0</v>
      </c>
    </row>
    <row r="3885">
      <c r="A3885" s="83">
        <v>122.0</v>
      </c>
      <c r="B3885" s="83" t="s">
        <v>23322</v>
      </c>
      <c r="C3885" s="212" t="s">
        <v>9129</v>
      </c>
      <c r="D3885" s="83"/>
      <c r="E3885" s="141" t="s">
        <v>23324</v>
      </c>
      <c r="F3885" s="83"/>
      <c r="G3885" s="83">
        <v>1000000.0</v>
      </c>
    </row>
    <row r="3886">
      <c r="A3886" s="83">
        <v>123.0</v>
      </c>
      <c r="B3886" s="83" t="s">
        <v>23325</v>
      </c>
      <c r="C3886" s="212" t="s">
        <v>9129</v>
      </c>
      <c r="D3886" s="83"/>
      <c r="E3886" s="141" t="s">
        <v>23326</v>
      </c>
      <c r="F3886" s="83"/>
      <c r="G3886" s="83">
        <v>1000000.0</v>
      </c>
    </row>
    <row r="3887" ht="30.0" customHeight="1">
      <c r="A3887" s="83">
        <v>124.0</v>
      </c>
      <c r="B3887" s="83" t="s">
        <v>23327</v>
      </c>
      <c r="C3887" s="212" t="s">
        <v>9129</v>
      </c>
      <c r="D3887" s="83"/>
      <c r="E3887" s="141" t="s">
        <v>23328</v>
      </c>
      <c r="F3887" s="83"/>
      <c r="G3887" s="83">
        <v>1000000.0</v>
      </c>
    </row>
    <row r="3888">
      <c r="A3888" s="83">
        <v>125.0</v>
      </c>
      <c r="B3888" s="83" t="s">
        <v>23329</v>
      </c>
      <c r="C3888" s="212" t="s">
        <v>9129</v>
      </c>
      <c r="D3888" s="83"/>
      <c r="E3888" s="141" t="s">
        <v>23330</v>
      </c>
      <c r="F3888" s="83"/>
      <c r="G3888" s="83">
        <v>1000000.0</v>
      </c>
    </row>
    <row r="3889">
      <c r="A3889" s="83">
        <v>126.0</v>
      </c>
      <c r="B3889" s="83" t="s">
        <v>23331</v>
      </c>
      <c r="C3889" s="212" t="s">
        <v>9129</v>
      </c>
      <c r="D3889" s="83"/>
      <c r="E3889" s="141" t="s">
        <v>23332</v>
      </c>
      <c r="F3889" s="83"/>
      <c r="G3889" s="83">
        <v>1000000.0</v>
      </c>
    </row>
    <row r="3890">
      <c r="A3890" s="83">
        <v>127.0</v>
      </c>
      <c r="B3890" s="83" t="s">
        <v>23333</v>
      </c>
      <c r="C3890" s="212" t="s">
        <v>2914</v>
      </c>
      <c r="D3890" s="83"/>
      <c r="E3890" s="141" t="s">
        <v>23334</v>
      </c>
      <c r="F3890" s="83"/>
      <c r="G3890" s="83">
        <v>1000000.0</v>
      </c>
    </row>
    <row r="3891">
      <c r="A3891" s="83">
        <v>128.0</v>
      </c>
      <c r="B3891" s="83" t="s">
        <v>23335</v>
      </c>
      <c r="C3891" s="212" t="s">
        <v>3554</v>
      </c>
      <c r="D3891" s="83"/>
      <c r="E3891" s="141" t="s">
        <v>23336</v>
      </c>
      <c r="F3891" s="83"/>
      <c r="G3891" s="83">
        <v>500000.0</v>
      </c>
    </row>
    <row r="3892" ht="45.0" customHeight="1">
      <c r="A3892" s="83">
        <v>129.0</v>
      </c>
      <c r="B3892" s="83" t="s">
        <v>23337</v>
      </c>
      <c r="C3892" s="212" t="s">
        <v>3558</v>
      </c>
      <c r="D3892" s="83"/>
      <c r="E3892" s="141" t="s">
        <v>23338</v>
      </c>
      <c r="F3892" s="83"/>
      <c r="G3892" s="83">
        <v>1000000.0</v>
      </c>
    </row>
    <row r="3893" ht="30.0" customHeight="1">
      <c r="A3893" s="83">
        <v>130.0</v>
      </c>
      <c r="B3893" s="83" t="s">
        <v>23339</v>
      </c>
      <c r="C3893" s="212" t="s">
        <v>2949</v>
      </c>
      <c r="D3893" s="83"/>
      <c r="E3893" s="141" t="s">
        <v>23340</v>
      </c>
      <c r="F3893" s="83"/>
      <c r="G3893" s="83">
        <v>1000000.0</v>
      </c>
    </row>
    <row r="3894">
      <c r="A3894" s="83">
        <v>131.0</v>
      </c>
      <c r="B3894" s="83" t="s">
        <v>23341</v>
      </c>
      <c r="C3894" s="212" t="s">
        <v>2955</v>
      </c>
      <c r="D3894" s="83"/>
      <c r="E3894" s="141" t="s">
        <v>23342</v>
      </c>
      <c r="F3894" s="83"/>
      <c r="G3894" s="83">
        <v>1000000.0</v>
      </c>
    </row>
    <row r="3895" ht="30.0" customHeight="1">
      <c r="A3895" s="83">
        <v>132.0</v>
      </c>
      <c r="B3895" s="83" t="s">
        <v>23343</v>
      </c>
      <c r="C3895" s="212" t="s">
        <v>2955</v>
      </c>
      <c r="D3895" s="83"/>
      <c r="E3895" s="141" t="s">
        <v>23344</v>
      </c>
      <c r="F3895" s="83"/>
      <c r="G3895" s="83">
        <v>2000000.0</v>
      </c>
    </row>
    <row r="3896">
      <c r="A3896" s="83">
        <v>133.0</v>
      </c>
      <c r="B3896" s="83" t="s">
        <v>23345</v>
      </c>
      <c r="C3896" s="212" t="s">
        <v>2955</v>
      </c>
      <c r="D3896" s="83"/>
      <c r="E3896" s="141" t="s">
        <v>23346</v>
      </c>
      <c r="F3896" s="83"/>
      <c r="G3896" s="83">
        <v>2000000.0</v>
      </c>
    </row>
    <row r="3897">
      <c r="A3897" s="83">
        <v>134.0</v>
      </c>
      <c r="B3897" s="83" t="s">
        <v>23347</v>
      </c>
      <c r="C3897" s="212" t="s">
        <v>2955</v>
      </c>
      <c r="D3897" s="83"/>
      <c r="E3897" s="141" t="s">
        <v>23348</v>
      </c>
      <c r="F3897" s="83"/>
      <c r="G3897" s="83">
        <v>1000000.0</v>
      </c>
    </row>
    <row r="3898" ht="30.0" customHeight="1">
      <c r="A3898" s="83">
        <v>135.0</v>
      </c>
      <c r="B3898" s="83" t="s">
        <v>23349</v>
      </c>
      <c r="C3898" s="212" t="s">
        <v>2955</v>
      </c>
      <c r="D3898" s="83"/>
      <c r="E3898" s="141" t="s">
        <v>23350</v>
      </c>
      <c r="F3898" s="83"/>
      <c r="G3898" s="83">
        <v>1000000.0</v>
      </c>
    </row>
    <row r="3899">
      <c r="A3899" s="83">
        <v>136.0</v>
      </c>
      <c r="B3899" s="83" t="s">
        <v>23351</v>
      </c>
      <c r="C3899" s="212" t="s">
        <v>10195</v>
      </c>
      <c r="D3899" s="83"/>
      <c r="E3899" s="141" t="s">
        <v>23352</v>
      </c>
      <c r="F3899" s="83"/>
      <c r="G3899" s="83">
        <v>1500000.0</v>
      </c>
    </row>
    <row r="3900">
      <c r="A3900" s="83">
        <v>137.0</v>
      </c>
      <c r="B3900" s="83" t="s">
        <v>23353</v>
      </c>
      <c r="C3900" s="212" t="s">
        <v>3005</v>
      </c>
      <c r="D3900" s="83"/>
      <c r="E3900" s="141" t="s">
        <v>23354</v>
      </c>
      <c r="F3900" s="83"/>
      <c r="G3900" s="83">
        <v>1000000.0</v>
      </c>
    </row>
    <row r="3901" ht="30.0" customHeight="1">
      <c r="A3901" s="83">
        <v>138.0</v>
      </c>
      <c r="B3901" s="83" t="s">
        <v>23355</v>
      </c>
      <c r="C3901" s="212" t="s">
        <v>3005</v>
      </c>
      <c r="D3901" s="83"/>
      <c r="E3901" s="141" t="s">
        <v>23356</v>
      </c>
      <c r="F3901" s="83"/>
      <c r="G3901" s="83">
        <v>1000000.0</v>
      </c>
    </row>
    <row r="3902">
      <c r="A3902" s="83">
        <v>139.0</v>
      </c>
      <c r="B3902" s="83" t="s">
        <v>23357</v>
      </c>
      <c r="C3902" s="212" t="s">
        <v>3005</v>
      </c>
      <c r="D3902" s="83"/>
      <c r="E3902" s="141" t="s">
        <v>23358</v>
      </c>
      <c r="F3902" s="83"/>
      <c r="G3902" s="83">
        <v>1000000.0</v>
      </c>
    </row>
    <row r="3903">
      <c r="A3903" s="83">
        <v>140.0</v>
      </c>
      <c r="B3903" s="83" t="s">
        <v>23359</v>
      </c>
      <c r="C3903" s="212" t="s">
        <v>3005</v>
      </c>
      <c r="D3903" s="83"/>
      <c r="E3903" s="141" t="s">
        <v>23360</v>
      </c>
      <c r="F3903" s="83"/>
      <c r="G3903" s="83">
        <v>1000000.0</v>
      </c>
    </row>
    <row r="3904">
      <c r="A3904" s="83">
        <v>141.0</v>
      </c>
      <c r="B3904" s="83" t="s">
        <v>23361</v>
      </c>
      <c r="C3904" s="212" t="s">
        <v>17275</v>
      </c>
      <c r="D3904" s="83"/>
      <c r="E3904" s="141" t="s">
        <v>23362</v>
      </c>
      <c r="F3904" s="83"/>
      <c r="G3904" s="83">
        <v>1000000.0</v>
      </c>
    </row>
    <row r="3905">
      <c r="A3905" s="83">
        <v>142.0</v>
      </c>
      <c r="B3905" s="83" t="s">
        <v>23364</v>
      </c>
      <c r="C3905" s="212" t="s">
        <v>17275</v>
      </c>
      <c r="D3905" s="83"/>
      <c r="E3905" s="141" t="s">
        <v>23365</v>
      </c>
      <c r="F3905" s="83"/>
      <c r="G3905" s="83">
        <v>1000000.0</v>
      </c>
    </row>
    <row r="3906" ht="30.0" customHeight="1">
      <c r="A3906" s="83">
        <v>143.0</v>
      </c>
      <c r="B3906" s="83" t="s">
        <v>23366</v>
      </c>
      <c r="C3906" s="212" t="s">
        <v>3009</v>
      </c>
      <c r="D3906" s="83"/>
      <c r="E3906" s="141" t="s">
        <v>23367</v>
      </c>
      <c r="F3906" s="83"/>
      <c r="G3906" s="83">
        <v>1000000.0</v>
      </c>
    </row>
    <row r="3907" ht="30.0" customHeight="1">
      <c r="A3907" s="83">
        <v>144.0</v>
      </c>
      <c r="B3907" s="83" t="s">
        <v>23368</v>
      </c>
      <c r="C3907" s="212" t="s">
        <v>3009</v>
      </c>
      <c r="D3907" s="83"/>
      <c r="E3907" s="141" t="s">
        <v>23370</v>
      </c>
      <c r="F3907" s="83"/>
      <c r="G3907" s="83">
        <v>1000000.0</v>
      </c>
    </row>
    <row r="3908" ht="30.0" customHeight="1">
      <c r="A3908" s="83">
        <v>145.0</v>
      </c>
      <c r="B3908" s="83" t="s">
        <v>23372</v>
      </c>
      <c r="C3908" s="212" t="s">
        <v>3009</v>
      </c>
      <c r="D3908" s="83"/>
      <c r="E3908" s="141" t="s">
        <v>23373</v>
      </c>
      <c r="F3908" s="83"/>
      <c r="G3908" s="83">
        <v>1000000.0</v>
      </c>
    </row>
    <row r="3909" ht="30.0" customHeight="1">
      <c r="A3909" s="83">
        <v>146.0</v>
      </c>
      <c r="B3909" s="83" t="s">
        <v>23374</v>
      </c>
      <c r="C3909" s="212" t="s">
        <v>3009</v>
      </c>
      <c r="D3909" s="83"/>
      <c r="E3909" s="141" t="s">
        <v>23375</v>
      </c>
      <c r="F3909" s="83"/>
      <c r="G3909" s="83">
        <v>1000000.0</v>
      </c>
    </row>
    <row r="3910" ht="30.0" customHeight="1">
      <c r="A3910" s="83">
        <v>147.0</v>
      </c>
      <c r="B3910" s="83" t="s">
        <v>23376</v>
      </c>
      <c r="C3910" s="212" t="s">
        <v>3009</v>
      </c>
      <c r="D3910" s="83"/>
      <c r="E3910" s="141" t="s">
        <v>23377</v>
      </c>
      <c r="F3910" s="83"/>
      <c r="G3910" s="83">
        <v>1000000.0</v>
      </c>
    </row>
    <row r="3911" ht="30.0" customHeight="1">
      <c r="A3911" s="83">
        <v>148.0</v>
      </c>
      <c r="B3911" s="83" t="s">
        <v>23378</v>
      </c>
      <c r="C3911" s="212" t="s">
        <v>3009</v>
      </c>
      <c r="D3911" s="83"/>
      <c r="E3911" s="141" t="s">
        <v>23379</v>
      </c>
      <c r="F3911" s="83"/>
      <c r="G3911" s="83">
        <v>1000000.0</v>
      </c>
    </row>
    <row r="3912">
      <c r="A3912" s="83">
        <v>149.0</v>
      </c>
      <c r="B3912" s="83" t="s">
        <v>23380</v>
      </c>
      <c r="C3912" s="212" t="s">
        <v>3009</v>
      </c>
      <c r="D3912" s="83"/>
      <c r="E3912" s="141" t="s">
        <v>23381</v>
      </c>
      <c r="F3912" s="83"/>
      <c r="G3912" s="83">
        <v>1000000.0</v>
      </c>
    </row>
    <row r="3913">
      <c r="A3913" s="83">
        <v>150.0</v>
      </c>
      <c r="B3913" s="83" t="s">
        <v>23382</v>
      </c>
      <c r="C3913" s="212" t="s">
        <v>3009</v>
      </c>
      <c r="D3913" s="83"/>
      <c r="E3913" s="141" t="s">
        <v>23384</v>
      </c>
      <c r="F3913" s="83"/>
      <c r="G3913" s="83">
        <v>1000000.0</v>
      </c>
    </row>
    <row r="3914">
      <c r="A3914" s="83">
        <v>151.0</v>
      </c>
      <c r="B3914" s="83" t="s">
        <v>23385</v>
      </c>
      <c r="C3914" s="212" t="s">
        <v>3009</v>
      </c>
      <c r="D3914" s="83"/>
      <c r="E3914" s="141" t="s">
        <v>23386</v>
      </c>
      <c r="F3914" s="83"/>
      <c r="G3914" s="83">
        <v>1000000.0</v>
      </c>
    </row>
    <row r="3915">
      <c r="A3915" s="83">
        <v>152.0</v>
      </c>
      <c r="B3915" s="83" t="s">
        <v>23387</v>
      </c>
      <c r="C3915" s="212" t="s">
        <v>3009</v>
      </c>
      <c r="D3915" s="83"/>
      <c r="E3915" s="141" t="s">
        <v>23388</v>
      </c>
      <c r="F3915" s="83"/>
      <c r="G3915" s="83">
        <v>1000000.0</v>
      </c>
    </row>
    <row r="3916">
      <c r="A3916" s="83">
        <v>153.0</v>
      </c>
      <c r="B3916" s="83" t="s">
        <v>23389</v>
      </c>
      <c r="C3916" s="212" t="s">
        <v>3022</v>
      </c>
      <c r="D3916" s="83"/>
      <c r="E3916" s="141" t="s">
        <v>23390</v>
      </c>
      <c r="F3916" s="83"/>
      <c r="G3916" s="83">
        <v>1000000.0</v>
      </c>
    </row>
    <row r="3917" ht="30.0" customHeight="1">
      <c r="A3917" s="83">
        <v>154.0</v>
      </c>
      <c r="B3917" s="83" t="s">
        <v>23391</v>
      </c>
      <c r="C3917" s="212" t="s">
        <v>3022</v>
      </c>
      <c r="D3917" s="83"/>
      <c r="E3917" s="141" t="s">
        <v>23392</v>
      </c>
      <c r="F3917" s="83"/>
      <c r="G3917" s="83">
        <v>1500000.0</v>
      </c>
    </row>
    <row r="3918" ht="30.0" customHeight="1">
      <c r="A3918" s="83">
        <v>155.0</v>
      </c>
      <c r="B3918" s="83" t="s">
        <v>23394</v>
      </c>
      <c r="C3918" s="212" t="s">
        <v>3022</v>
      </c>
      <c r="D3918" s="83"/>
      <c r="E3918" s="141" t="s">
        <v>23395</v>
      </c>
      <c r="F3918" s="83"/>
      <c r="G3918" s="83">
        <v>1500000.0</v>
      </c>
    </row>
    <row r="3919" ht="30.0" customHeight="1">
      <c r="A3919" s="83">
        <v>156.0</v>
      </c>
      <c r="B3919" s="83" t="s">
        <v>23396</v>
      </c>
      <c r="C3919" s="212" t="s">
        <v>3035</v>
      </c>
      <c r="D3919" s="83"/>
      <c r="E3919" s="141" t="s">
        <v>23397</v>
      </c>
      <c r="F3919" s="83"/>
      <c r="G3919" s="83">
        <v>1000000.0</v>
      </c>
    </row>
    <row r="3920">
      <c r="A3920" s="83">
        <v>157.0</v>
      </c>
      <c r="B3920" s="83" t="s">
        <v>23398</v>
      </c>
      <c r="C3920" s="212" t="s">
        <v>3051</v>
      </c>
      <c r="D3920" s="83"/>
      <c r="E3920" s="141" t="s">
        <v>23399</v>
      </c>
      <c r="F3920" s="83"/>
      <c r="G3920" s="83">
        <v>2000000.0</v>
      </c>
    </row>
    <row r="3921" ht="30.0" customHeight="1">
      <c r="A3921" s="83">
        <v>158.0</v>
      </c>
      <c r="B3921" s="83" t="s">
        <v>23400</v>
      </c>
      <c r="C3921" s="212" t="s">
        <v>6402</v>
      </c>
      <c r="D3921" s="83"/>
      <c r="E3921" s="141" t="s">
        <v>23401</v>
      </c>
      <c r="F3921" s="83"/>
      <c r="G3921" s="83">
        <v>1000000.0</v>
      </c>
    </row>
    <row r="3922" ht="30.0" customHeight="1">
      <c r="A3922" s="83">
        <v>159.0</v>
      </c>
      <c r="B3922" s="83" t="s">
        <v>23403</v>
      </c>
      <c r="C3922" s="212" t="s">
        <v>6402</v>
      </c>
      <c r="D3922" s="83"/>
      <c r="E3922" s="141" t="s">
        <v>23404</v>
      </c>
      <c r="F3922" s="83"/>
      <c r="G3922" s="83">
        <v>1000000.0</v>
      </c>
    </row>
    <row r="3923" ht="30.0" customHeight="1">
      <c r="A3923" s="83">
        <v>160.0</v>
      </c>
      <c r="B3923" s="83" t="s">
        <v>23405</v>
      </c>
      <c r="C3923" s="212" t="s">
        <v>6402</v>
      </c>
      <c r="D3923" s="83"/>
      <c r="E3923" s="141" t="s">
        <v>23406</v>
      </c>
      <c r="F3923" s="83"/>
      <c r="G3923" s="83">
        <v>1000000.0</v>
      </c>
    </row>
    <row r="3924" ht="30.0" customHeight="1">
      <c r="A3924" s="83">
        <v>161.0</v>
      </c>
      <c r="B3924" s="83" t="s">
        <v>23407</v>
      </c>
      <c r="C3924" s="212" t="s">
        <v>6402</v>
      </c>
      <c r="D3924" s="83"/>
      <c r="E3924" s="141" t="s">
        <v>23408</v>
      </c>
      <c r="F3924" s="83"/>
      <c r="G3924" s="83">
        <v>1000000.0</v>
      </c>
    </row>
    <row r="3925" ht="30.75" customHeight="1">
      <c r="A3925" s="154">
        <v>162.0</v>
      </c>
      <c r="B3925" s="154" t="s">
        <v>23409</v>
      </c>
      <c r="C3925" s="247" t="s">
        <v>6402</v>
      </c>
      <c r="D3925" s="154"/>
      <c r="E3925" s="155" t="s">
        <v>23410</v>
      </c>
      <c r="F3925" s="154"/>
      <c r="G3925" s="154">
        <v>1000000.0</v>
      </c>
    </row>
    <row r="3926" ht="15.75" customHeight="1">
      <c r="A3926" s="83">
        <v>163.0</v>
      </c>
      <c r="B3926" s="83" t="s">
        <v>23411</v>
      </c>
      <c r="C3926" s="212" t="s">
        <v>3101</v>
      </c>
      <c r="D3926" s="83"/>
      <c r="E3926" s="141" t="s">
        <v>23412</v>
      </c>
      <c r="F3926" s="83"/>
      <c r="G3926" s="83">
        <v>2000000.0</v>
      </c>
    </row>
    <row r="3927" ht="30.0" customHeight="1">
      <c r="A3927" s="83">
        <v>164.0</v>
      </c>
      <c r="B3927" s="83" t="s">
        <v>23415</v>
      </c>
      <c r="C3927" s="212" t="s">
        <v>3105</v>
      </c>
      <c r="D3927" s="83"/>
      <c r="E3927" s="141" t="s">
        <v>23416</v>
      </c>
      <c r="F3927" s="83"/>
      <c r="G3927" s="83">
        <v>1500000.0</v>
      </c>
    </row>
    <row r="3928">
      <c r="A3928" s="83">
        <v>165.0</v>
      </c>
      <c r="B3928" s="83" t="s">
        <v>23417</v>
      </c>
      <c r="C3928" s="212" t="s">
        <v>3113</v>
      </c>
      <c r="D3928" s="83"/>
      <c r="E3928" s="141" t="s">
        <v>23418</v>
      </c>
      <c r="F3928" s="83"/>
      <c r="G3928" s="83">
        <v>1000000.0</v>
      </c>
    </row>
    <row r="3929">
      <c r="A3929" s="83">
        <v>166.0</v>
      </c>
      <c r="B3929" s="83" t="s">
        <v>23419</v>
      </c>
      <c r="C3929" s="212" t="s">
        <v>3617</v>
      </c>
      <c r="D3929" s="83"/>
      <c r="E3929" s="141" t="s">
        <v>23420</v>
      </c>
      <c r="F3929" s="83"/>
      <c r="G3929" s="83">
        <v>1000000.0</v>
      </c>
    </row>
    <row r="3930">
      <c r="A3930" s="83">
        <v>167.0</v>
      </c>
      <c r="B3930" s="83" t="s">
        <v>23421</v>
      </c>
      <c r="C3930" s="212" t="s">
        <v>3625</v>
      </c>
      <c r="D3930" s="83"/>
      <c r="E3930" s="141" t="s">
        <v>23422</v>
      </c>
      <c r="F3930" s="83"/>
      <c r="G3930" s="83">
        <v>1000000.0</v>
      </c>
    </row>
    <row r="3931">
      <c r="A3931" s="83">
        <v>168.0</v>
      </c>
      <c r="B3931" s="83" t="s">
        <v>23423</v>
      </c>
      <c r="C3931" s="212" t="s">
        <v>3625</v>
      </c>
      <c r="D3931" s="83"/>
      <c r="E3931" s="141" t="s">
        <v>23424</v>
      </c>
      <c r="F3931" s="83"/>
      <c r="G3931" s="83">
        <v>1000000.0</v>
      </c>
    </row>
    <row r="3932">
      <c r="A3932" s="83">
        <v>169.0</v>
      </c>
      <c r="B3932" s="83" t="s">
        <v>23425</v>
      </c>
      <c r="C3932" s="212" t="s">
        <v>3625</v>
      </c>
      <c r="D3932" s="83"/>
      <c r="E3932" s="141" t="s">
        <v>23426</v>
      </c>
      <c r="F3932" s="83"/>
      <c r="G3932" s="83">
        <v>1000000.0</v>
      </c>
    </row>
    <row r="3933">
      <c r="A3933" s="83">
        <v>170.0</v>
      </c>
      <c r="B3933" s="83" t="s">
        <v>23428</v>
      </c>
      <c r="C3933" s="212" t="s">
        <v>3625</v>
      </c>
      <c r="D3933" s="83"/>
      <c r="E3933" s="141" t="s">
        <v>23429</v>
      </c>
      <c r="F3933" s="83"/>
      <c r="G3933" s="83">
        <v>1000000.0</v>
      </c>
    </row>
    <row r="3934">
      <c r="A3934" s="83">
        <v>171.0</v>
      </c>
      <c r="B3934" s="83" t="s">
        <v>23430</v>
      </c>
      <c r="C3934" s="212" t="s">
        <v>3625</v>
      </c>
      <c r="D3934" s="83"/>
      <c r="E3934" s="141" t="s">
        <v>23431</v>
      </c>
      <c r="F3934" s="83"/>
      <c r="G3934" s="83">
        <v>1000000.0</v>
      </c>
    </row>
    <row r="3935">
      <c r="A3935" s="83">
        <v>172.0</v>
      </c>
      <c r="B3935" s="83" t="s">
        <v>23432</v>
      </c>
      <c r="C3935" s="212" t="s">
        <v>3131</v>
      </c>
      <c r="D3935" s="83"/>
      <c r="E3935" s="141" t="s">
        <v>23433</v>
      </c>
      <c r="F3935" s="83"/>
      <c r="G3935" s="83">
        <v>4000000.0</v>
      </c>
    </row>
    <row r="3936">
      <c r="A3936" s="83">
        <v>173.0</v>
      </c>
      <c r="B3936" s="83" t="s">
        <v>23434</v>
      </c>
      <c r="C3936" s="212" t="s">
        <v>3640</v>
      </c>
      <c r="D3936" s="83"/>
      <c r="E3936" s="141" t="s">
        <v>23435</v>
      </c>
      <c r="F3936" s="83"/>
      <c r="G3936" s="83">
        <v>1000000.0</v>
      </c>
    </row>
    <row r="3937" ht="30.0" customHeight="1">
      <c r="A3937" s="83">
        <v>174.0</v>
      </c>
      <c r="B3937" s="83" t="s">
        <v>23436</v>
      </c>
      <c r="C3937" s="212" t="s">
        <v>3640</v>
      </c>
      <c r="D3937" s="83"/>
      <c r="E3937" s="141" t="s">
        <v>23437</v>
      </c>
      <c r="F3937" s="83"/>
      <c r="G3937" s="83">
        <v>1000000.0</v>
      </c>
    </row>
    <row r="3938">
      <c r="A3938" s="83">
        <v>175.0</v>
      </c>
      <c r="B3938" s="83" t="s">
        <v>23438</v>
      </c>
      <c r="C3938" s="212" t="s">
        <v>3644</v>
      </c>
      <c r="D3938" s="83"/>
      <c r="E3938" s="141" t="s">
        <v>23439</v>
      </c>
      <c r="F3938" s="83"/>
      <c r="G3938" s="83">
        <v>1000000.0</v>
      </c>
    </row>
    <row r="3939">
      <c r="A3939" s="83">
        <v>176.0</v>
      </c>
      <c r="B3939" s="83" t="s">
        <v>23441</v>
      </c>
      <c r="C3939" s="212" t="s">
        <v>3644</v>
      </c>
      <c r="D3939" s="83"/>
      <c r="E3939" s="141" t="s">
        <v>23442</v>
      </c>
      <c r="F3939" s="83"/>
      <c r="G3939" s="83">
        <v>1000000.0</v>
      </c>
    </row>
    <row r="3940" ht="30.0" customHeight="1">
      <c r="A3940" s="83">
        <v>177.0</v>
      </c>
      <c r="B3940" s="83" t="s">
        <v>23443</v>
      </c>
      <c r="C3940" s="212" t="s">
        <v>11517</v>
      </c>
      <c r="D3940" s="83"/>
      <c r="E3940" s="141" t="s">
        <v>23444</v>
      </c>
      <c r="F3940" s="83"/>
      <c r="G3940" s="83">
        <v>1000000.0</v>
      </c>
    </row>
    <row r="3941" ht="30.0" customHeight="1">
      <c r="A3941" s="83">
        <v>178.0</v>
      </c>
      <c r="B3941" s="83" t="s">
        <v>23446</v>
      </c>
      <c r="C3941" s="212" t="s">
        <v>11517</v>
      </c>
      <c r="D3941" s="83"/>
      <c r="E3941" s="141" t="s">
        <v>23447</v>
      </c>
      <c r="F3941" s="83"/>
      <c r="G3941" s="83">
        <v>1000000.0</v>
      </c>
    </row>
    <row r="3942">
      <c r="A3942" s="83">
        <v>179.0</v>
      </c>
      <c r="B3942" s="83" t="s">
        <v>23448</v>
      </c>
      <c r="C3942" s="212" t="s">
        <v>11517</v>
      </c>
      <c r="D3942" s="83"/>
      <c r="E3942" s="141" t="s">
        <v>23449</v>
      </c>
      <c r="F3942" s="83"/>
      <c r="G3942" s="83">
        <v>1000000.0</v>
      </c>
    </row>
    <row r="3943" ht="30.0" customHeight="1">
      <c r="A3943" s="83">
        <v>180.0</v>
      </c>
      <c r="B3943" s="83" t="s">
        <v>23450</v>
      </c>
      <c r="C3943" s="212" t="s">
        <v>11517</v>
      </c>
      <c r="D3943" s="83"/>
      <c r="E3943" s="141" t="s">
        <v>23451</v>
      </c>
      <c r="F3943" s="83"/>
      <c r="G3943" s="83">
        <v>1000000.0</v>
      </c>
    </row>
    <row r="3944" ht="30.0" customHeight="1">
      <c r="A3944" s="83">
        <v>181.0</v>
      </c>
      <c r="B3944" s="83" t="s">
        <v>23452</v>
      </c>
      <c r="C3944" s="212" t="s">
        <v>11517</v>
      </c>
      <c r="D3944" s="83"/>
      <c r="E3944" s="141" t="s">
        <v>23453</v>
      </c>
      <c r="F3944" s="83"/>
      <c r="G3944" s="83">
        <v>1000000.0</v>
      </c>
    </row>
    <row r="3945" ht="30.0" customHeight="1">
      <c r="A3945" s="83">
        <v>182.0</v>
      </c>
      <c r="B3945" s="83" t="s">
        <v>23455</v>
      </c>
      <c r="C3945" s="212" t="s">
        <v>11517</v>
      </c>
      <c r="D3945" s="83"/>
      <c r="E3945" s="141" t="s">
        <v>23456</v>
      </c>
      <c r="F3945" s="83"/>
      <c r="G3945" s="83">
        <v>1000000.0</v>
      </c>
    </row>
    <row r="3946" ht="30.0" customHeight="1">
      <c r="A3946" s="83">
        <v>183.0</v>
      </c>
      <c r="B3946" s="83" t="s">
        <v>23457</v>
      </c>
      <c r="C3946" s="212" t="s">
        <v>11517</v>
      </c>
      <c r="D3946" s="83"/>
      <c r="E3946" s="141" t="s">
        <v>23458</v>
      </c>
      <c r="F3946" s="83"/>
      <c r="G3946" s="83">
        <v>1000000.0</v>
      </c>
    </row>
    <row r="3947" ht="30.0" customHeight="1">
      <c r="A3947" s="83">
        <v>184.0</v>
      </c>
      <c r="B3947" s="83" t="s">
        <v>23459</v>
      </c>
      <c r="C3947" s="212" t="s">
        <v>11517</v>
      </c>
      <c r="D3947" s="83"/>
      <c r="E3947" s="141" t="s">
        <v>23460</v>
      </c>
      <c r="F3947" s="83"/>
      <c r="G3947" s="83">
        <v>1000000.0</v>
      </c>
    </row>
    <row r="3948" ht="30.0" customHeight="1">
      <c r="A3948" s="83">
        <v>185.0</v>
      </c>
      <c r="B3948" s="83" t="s">
        <v>23461</v>
      </c>
      <c r="C3948" s="212" t="s">
        <v>11517</v>
      </c>
      <c r="D3948" s="83"/>
      <c r="E3948" s="141" t="s">
        <v>23462</v>
      </c>
      <c r="F3948" s="83"/>
      <c r="G3948" s="83">
        <v>1000000.0</v>
      </c>
    </row>
    <row r="3949" ht="30.0" customHeight="1">
      <c r="A3949" s="83">
        <v>186.0</v>
      </c>
      <c r="B3949" s="83" t="s">
        <v>23463</v>
      </c>
      <c r="C3949" s="212" t="s">
        <v>11517</v>
      </c>
      <c r="D3949" s="83"/>
      <c r="E3949" s="141" t="s">
        <v>23464</v>
      </c>
      <c r="F3949" s="83"/>
      <c r="G3949" s="83">
        <v>1000000.0</v>
      </c>
    </row>
    <row r="3950" ht="30.0" customHeight="1">
      <c r="A3950" s="83">
        <v>187.0</v>
      </c>
      <c r="B3950" s="83" t="s">
        <v>23466</v>
      </c>
      <c r="C3950" s="212" t="s">
        <v>11517</v>
      </c>
      <c r="D3950" s="83"/>
      <c r="E3950" s="141" t="s">
        <v>23467</v>
      </c>
      <c r="F3950" s="83"/>
      <c r="G3950" s="83">
        <v>1000000.0</v>
      </c>
    </row>
    <row r="3951" ht="30.0" customHeight="1">
      <c r="A3951" s="83">
        <v>188.0</v>
      </c>
      <c r="B3951" s="83" t="s">
        <v>23468</v>
      </c>
      <c r="C3951" s="212" t="s">
        <v>11517</v>
      </c>
      <c r="D3951" s="83"/>
      <c r="E3951" s="141" t="s">
        <v>23469</v>
      </c>
      <c r="F3951" s="83"/>
      <c r="G3951" s="83">
        <v>1000000.0</v>
      </c>
    </row>
    <row r="3952" ht="30.0" customHeight="1">
      <c r="A3952" s="83">
        <v>189.0</v>
      </c>
      <c r="B3952" s="83" t="s">
        <v>23470</v>
      </c>
      <c r="C3952" s="212" t="s">
        <v>11517</v>
      </c>
      <c r="D3952" s="83"/>
      <c r="E3952" s="141" t="s">
        <v>23471</v>
      </c>
      <c r="F3952" s="83"/>
      <c r="G3952" s="83">
        <v>1000000.0</v>
      </c>
    </row>
    <row r="3953">
      <c r="A3953" s="83">
        <v>190.0</v>
      </c>
      <c r="B3953" s="83" t="s">
        <v>23472</v>
      </c>
      <c r="C3953" s="212" t="s">
        <v>11517</v>
      </c>
      <c r="D3953" s="83"/>
      <c r="E3953" s="141" t="s">
        <v>23473</v>
      </c>
      <c r="F3953" s="83"/>
      <c r="G3953" s="83">
        <v>1000000.0</v>
      </c>
    </row>
    <row r="3954" ht="30.0" customHeight="1">
      <c r="A3954" s="83">
        <v>191.0</v>
      </c>
      <c r="B3954" s="83" t="s">
        <v>23474</v>
      </c>
      <c r="C3954" s="212" t="s">
        <v>11517</v>
      </c>
      <c r="D3954" s="83"/>
      <c r="E3954" s="141" t="s">
        <v>23447</v>
      </c>
      <c r="F3954" s="83"/>
      <c r="G3954" s="83">
        <v>1000000.0</v>
      </c>
    </row>
    <row r="3955" ht="30.0" customHeight="1">
      <c r="A3955" s="83">
        <v>192.0</v>
      </c>
      <c r="B3955" s="83" t="s">
        <v>23475</v>
      </c>
      <c r="C3955" s="212" t="s">
        <v>11517</v>
      </c>
      <c r="D3955" s="83"/>
      <c r="E3955" s="141" t="s">
        <v>23477</v>
      </c>
      <c r="F3955" s="83"/>
      <c r="G3955" s="83">
        <v>1000000.0</v>
      </c>
    </row>
    <row r="3956" ht="30.0" customHeight="1">
      <c r="A3956" s="83">
        <v>193.0</v>
      </c>
      <c r="B3956" s="83" t="s">
        <v>23478</v>
      </c>
      <c r="C3956" s="212" t="s">
        <v>11517</v>
      </c>
      <c r="D3956" s="83"/>
      <c r="E3956" s="141" t="s">
        <v>23479</v>
      </c>
      <c r="F3956" s="83"/>
      <c r="G3956" s="83">
        <v>1000000.0</v>
      </c>
    </row>
    <row r="3957" ht="30.0" customHeight="1">
      <c r="A3957" s="83">
        <v>194.0</v>
      </c>
      <c r="B3957" s="83" t="s">
        <v>23480</v>
      </c>
      <c r="C3957" s="212" t="s">
        <v>11517</v>
      </c>
      <c r="D3957" s="83"/>
      <c r="E3957" s="141" t="s">
        <v>23456</v>
      </c>
      <c r="F3957" s="83"/>
      <c r="G3957" s="83">
        <v>1000000.0</v>
      </c>
    </row>
    <row r="3958" ht="30.0" customHeight="1">
      <c r="A3958" s="83">
        <v>195.0</v>
      </c>
      <c r="B3958" s="83" t="s">
        <v>23483</v>
      </c>
      <c r="C3958" s="212" t="s">
        <v>11517</v>
      </c>
      <c r="D3958" s="83"/>
      <c r="E3958" s="141" t="s">
        <v>23458</v>
      </c>
      <c r="F3958" s="83"/>
      <c r="G3958" s="83">
        <v>1000000.0</v>
      </c>
    </row>
    <row r="3959" ht="30.0" customHeight="1">
      <c r="A3959" s="83">
        <v>196.0</v>
      </c>
      <c r="B3959" s="83" t="s">
        <v>23484</v>
      </c>
      <c r="C3959" s="212" t="s">
        <v>11517</v>
      </c>
      <c r="D3959" s="83"/>
      <c r="E3959" s="141" t="s">
        <v>23485</v>
      </c>
      <c r="F3959" s="83"/>
      <c r="G3959" s="83">
        <v>1000000.0</v>
      </c>
    </row>
    <row r="3960">
      <c r="A3960" s="83">
        <v>197.0</v>
      </c>
      <c r="B3960" s="83" t="s">
        <v>23486</v>
      </c>
      <c r="C3960" s="212" t="s">
        <v>11517</v>
      </c>
      <c r="D3960" s="83"/>
      <c r="E3960" s="141" t="s">
        <v>23487</v>
      </c>
      <c r="F3960" s="83"/>
      <c r="G3960" s="83">
        <v>1000000.0</v>
      </c>
    </row>
    <row r="3961">
      <c r="A3961" s="83">
        <v>198.0</v>
      </c>
      <c r="B3961" s="83" t="s">
        <v>23488</v>
      </c>
      <c r="C3961" s="212" t="s">
        <v>11517</v>
      </c>
      <c r="D3961" s="83"/>
      <c r="E3961" s="141" t="s">
        <v>23489</v>
      </c>
      <c r="F3961" s="83"/>
      <c r="G3961" s="83">
        <v>1000000.0</v>
      </c>
    </row>
    <row r="3962" ht="30.0" customHeight="1">
      <c r="A3962" s="83">
        <v>199.0</v>
      </c>
      <c r="B3962" s="83" t="s">
        <v>23492</v>
      </c>
      <c r="C3962" s="212" t="s">
        <v>3661</v>
      </c>
      <c r="D3962" s="83"/>
      <c r="E3962" s="141" t="s">
        <v>23493</v>
      </c>
      <c r="F3962" s="83"/>
      <c r="G3962" s="83">
        <v>1000000.0</v>
      </c>
    </row>
    <row r="3963" ht="30.0" customHeight="1">
      <c r="A3963" s="83">
        <v>200.0</v>
      </c>
      <c r="B3963" s="83" t="s">
        <v>23494</v>
      </c>
      <c r="C3963" s="212" t="s">
        <v>3137</v>
      </c>
      <c r="D3963" s="83"/>
      <c r="E3963" s="141" t="s">
        <v>23495</v>
      </c>
      <c r="F3963" s="83"/>
      <c r="G3963" s="83">
        <v>500000.0</v>
      </c>
    </row>
    <row r="3964" ht="30.0" customHeight="1">
      <c r="A3964" s="83">
        <v>201.0</v>
      </c>
      <c r="B3964" s="83" t="s">
        <v>23496</v>
      </c>
      <c r="C3964" s="212" t="s">
        <v>3137</v>
      </c>
      <c r="D3964" s="83"/>
      <c r="E3964" s="141" t="s">
        <v>23497</v>
      </c>
      <c r="F3964" s="83"/>
      <c r="G3964" s="83">
        <v>1000000.0</v>
      </c>
    </row>
    <row r="3965" ht="30.0" customHeight="1">
      <c r="A3965" s="83">
        <v>202.0</v>
      </c>
      <c r="B3965" s="83" t="s">
        <v>23498</v>
      </c>
      <c r="C3965" s="212" t="s">
        <v>3137</v>
      </c>
      <c r="D3965" s="83"/>
      <c r="E3965" s="141" t="s">
        <v>23499</v>
      </c>
      <c r="F3965" s="83"/>
      <c r="G3965" s="83">
        <v>1000000.0</v>
      </c>
    </row>
    <row r="3966" ht="30.0" customHeight="1">
      <c r="A3966" s="83">
        <v>203.0</v>
      </c>
      <c r="B3966" s="83" t="s">
        <v>23500</v>
      </c>
      <c r="C3966" s="212" t="s">
        <v>3137</v>
      </c>
      <c r="D3966" s="83"/>
      <c r="E3966" s="141" t="s">
        <v>23502</v>
      </c>
      <c r="F3966" s="83"/>
      <c r="G3966" s="83">
        <v>1000000.0</v>
      </c>
    </row>
    <row r="3967" ht="30.0" customHeight="1">
      <c r="A3967" s="83">
        <v>204.0</v>
      </c>
      <c r="B3967" s="83" t="s">
        <v>23503</v>
      </c>
      <c r="C3967" s="212" t="s">
        <v>3672</v>
      </c>
      <c r="D3967" s="83"/>
      <c r="E3967" s="141" t="s">
        <v>23504</v>
      </c>
      <c r="F3967" s="83"/>
      <c r="G3967" s="83">
        <v>1000000.0</v>
      </c>
    </row>
    <row r="3968" ht="30.0" customHeight="1">
      <c r="A3968" s="83">
        <v>205.0</v>
      </c>
      <c r="B3968" s="83" t="s">
        <v>23505</v>
      </c>
      <c r="C3968" s="212" t="s">
        <v>3672</v>
      </c>
      <c r="D3968" s="83"/>
      <c r="E3968" s="141" t="s">
        <v>23506</v>
      </c>
      <c r="F3968" s="83"/>
      <c r="G3968" s="83">
        <v>1000000.0</v>
      </c>
    </row>
    <row r="3969" ht="30.0" customHeight="1">
      <c r="A3969" s="83">
        <v>206.0</v>
      </c>
      <c r="B3969" s="83" t="s">
        <v>23507</v>
      </c>
      <c r="C3969" s="212" t="s">
        <v>3147</v>
      </c>
      <c r="D3969" s="83"/>
      <c r="E3969" s="141" t="s">
        <v>23508</v>
      </c>
      <c r="F3969" s="83"/>
      <c r="G3969" s="83">
        <v>1000000.0</v>
      </c>
    </row>
    <row r="3970" ht="30.75" customHeight="1">
      <c r="A3970" s="154">
        <v>207.0</v>
      </c>
      <c r="B3970" s="154" t="s">
        <v>23509</v>
      </c>
      <c r="C3970" s="247" t="s">
        <v>3147</v>
      </c>
      <c r="D3970" s="154"/>
      <c r="E3970" s="155" t="s">
        <v>23510</v>
      </c>
      <c r="F3970" s="154"/>
      <c r="G3970" s="154">
        <v>1500000.0</v>
      </c>
    </row>
    <row r="3971" ht="30.75" customHeight="1">
      <c r="A3971" s="83">
        <v>208.0</v>
      </c>
      <c r="B3971" s="83" t="s">
        <v>23512</v>
      </c>
      <c r="C3971" s="212" t="s">
        <v>11831</v>
      </c>
      <c r="D3971" s="83"/>
      <c r="E3971" s="141" t="s">
        <v>23513</v>
      </c>
      <c r="F3971" s="83"/>
      <c r="G3971" s="83">
        <v>2000000.0</v>
      </c>
    </row>
    <row r="3972">
      <c r="A3972" s="83">
        <v>209.0</v>
      </c>
      <c r="B3972" s="83" t="s">
        <v>23514</v>
      </c>
      <c r="C3972" s="212" t="s">
        <v>3181</v>
      </c>
      <c r="D3972" s="83"/>
      <c r="E3972" s="141" t="s">
        <v>23515</v>
      </c>
      <c r="F3972" s="83"/>
      <c r="G3972" s="83">
        <v>1500000.0</v>
      </c>
    </row>
    <row r="3973" ht="45.0" customHeight="1">
      <c r="A3973" s="83">
        <v>210.0</v>
      </c>
      <c r="B3973" s="83" t="s">
        <v>23516</v>
      </c>
      <c r="C3973" s="212" t="s">
        <v>3208</v>
      </c>
      <c r="D3973" s="83"/>
      <c r="E3973" s="141" t="s">
        <v>23517</v>
      </c>
      <c r="F3973" s="83"/>
      <c r="G3973" s="83">
        <v>1000000.0</v>
      </c>
    </row>
    <row r="3974" ht="30.0" customHeight="1">
      <c r="A3974" s="83">
        <v>211.0</v>
      </c>
      <c r="B3974" s="83" t="s">
        <v>23518</v>
      </c>
      <c r="C3974" s="212" t="s">
        <v>3208</v>
      </c>
      <c r="D3974" s="83"/>
      <c r="E3974" s="141" t="s">
        <v>23519</v>
      </c>
      <c r="F3974" s="83"/>
      <c r="G3974" s="83">
        <v>1000000.0</v>
      </c>
    </row>
    <row r="3975" ht="30.0" customHeight="1">
      <c r="A3975" s="83">
        <v>212.0</v>
      </c>
      <c r="B3975" s="83" t="s">
        <v>23522</v>
      </c>
      <c r="C3975" s="212" t="s">
        <v>15435</v>
      </c>
      <c r="D3975" s="83"/>
      <c r="E3975" s="141" t="s">
        <v>23523</v>
      </c>
      <c r="F3975" s="83"/>
      <c r="G3975" s="83">
        <v>500000.0</v>
      </c>
    </row>
    <row r="3976">
      <c r="A3976" s="83">
        <v>213.0</v>
      </c>
      <c r="B3976" s="83" t="s">
        <v>23524</v>
      </c>
      <c r="C3976" s="212" t="s">
        <v>3213</v>
      </c>
      <c r="D3976" s="83"/>
      <c r="E3976" s="141" t="s">
        <v>23525</v>
      </c>
      <c r="F3976" s="83"/>
      <c r="G3976" s="83">
        <v>1000000.0</v>
      </c>
    </row>
    <row r="3977" ht="30.0" customHeight="1">
      <c r="A3977" s="83">
        <v>214.0</v>
      </c>
      <c r="B3977" s="83" t="s">
        <v>23526</v>
      </c>
      <c r="C3977" s="212" t="s">
        <v>3213</v>
      </c>
      <c r="D3977" s="83"/>
      <c r="E3977" s="141" t="s">
        <v>23527</v>
      </c>
      <c r="F3977" s="83"/>
      <c r="G3977" s="83">
        <v>1000000.0</v>
      </c>
    </row>
    <row r="3978" ht="30.0" customHeight="1">
      <c r="A3978" s="83">
        <v>215.0</v>
      </c>
      <c r="B3978" s="83" t="s">
        <v>23528</v>
      </c>
      <c r="C3978" s="212" t="s">
        <v>3213</v>
      </c>
      <c r="D3978" s="83"/>
      <c r="E3978" s="141" t="s">
        <v>23529</v>
      </c>
      <c r="F3978" s="83"/>
      <c r="G3978" s="83">
        <v>1000000.0</v>
      </c>
    </row>
    <row r="3979" ht="30.0" customHeight="1">
      <c r="A3979" s="83">
        <v>216.0</v>
      </c>
      <c r="B3979" s="83" t="s">
        <v>23531</v>
      </c>
      <c r="C3979" s="212" t="s">
        <v>3213</v>
      </c>
      <c r="D3979" s="83"/>
      <c r="E3979" s="141" t="s">
        <v>23532</v>
      </c>
      <c r="F3979" s="83"/>
      <c r="G3979" s="83">
        <v>1000000.0</v>
      </c>
    </row>
    <row r="3980" ht="30.0" customHeight="1">
      <c r="A3980" s="83">
        <v>217.0</v>
      </c>
      <c r="B3980" s="83" t="s">
        <v>23533</v>
      </c>
      <c r="C3980" s="212" t="s">
        <v>3213</v>
      </c>
      <c r="D3980" s="83"/>
      <c r="E3980" s="141" t="s">
        <v>23534</v>
      </c>
      <c r="F3980" s="83"/>
      <c r="G3980" s="83">
        <v>1000000.0</v>
      </c>
    </row>
    <row r="3981" ht="30.0" customHeight="1">
      <c r="A3981" s="83">
        <v>218.0</v>
      </c>
      <c r="B3981" s="83" t="s">
        <v>23535</v>
      </c>
      <c r="C3981" s="212" t="s">
        <v>3213</v>
      </c>
      <c r="D3981" s="83"/>
      <c r="E3981" s="141" t="s">
        <v>23536</v>
      </c>
      <c r="F3981" s="83"/>
      <c r="G3981" s="83">
        <v>1000000.0</v>
      </c>
    </row>
    <row r="3982" ht="30.0" customHeight="1">
      <c r="A3982" s="83">
        <v>219.0</v>
      </c>
      <c r="B3982" s="83" t="s">
        <v>23537</v>
      </c>
      <c r="C3982" s="212" t="s">
        <v>3213</v>
      </c>
      <c r="D3982" s="83"/>
      <c r="E3982" s="141" t="s">
        <v>23538</v>
      </c>
      <c r="F3982" s="83"/>
      <c r="G3982" s="83">
        <v>1000000.0</v>
      </c>
    </row>
    <row r="3983">
      <c r="A3983" s="83">
        <v>220.0</v>
      </c>
      <c r="B3983" s="83" t="s">
        <v>23539</v>
      </c>
      <c r="C3983" s="212" t="s">
        <v>3213</v>
      </c>
      <c r="D3983" s="83"/>
      <c r="E3983" s="141" t="s">
        <v>23540</v>
      </c>
      <c r="F3983" s="83"/>
      <c r="G3983" s="83">
        <v>1000000.0</v>
      </c>
    </row>
    <row r="3984" ht="30.0" customHeight="1">
      <c r="A3984" s="83">
        <v>221.0</v>
      </c>
      <c r="B3984" s="83" t="s">
        <v>23542</v>
      </c>
      <c r="C3984" s="212" t="s">
        <v>3225</v>
      </c>
      <c r="D3984" s="83"/>
      <c r="E3984" s="141" t="s">
        <v>23543</v>
      </c>
      <c r="F3984" s="83"/>
      <c r="G3984" s="83">
        <v>1000000.0</v>
      </c>
    </row>
    <row r="3985" ht="30.0" customHeight="1">
      <c r="A3985" s="83">
        <v>222.0</v>
      </c>
      <c r="B3985" s="83" t="s">
        <v>23544</v>
      </c>
      <c r="C3985" s="212" t="s">
        <v>3277</v>
      </c>
      <c r="D3985" s="83"/>
      <c r="E3985" s="141" t="s">
        <v>23545</v>
      </c>
      <c r="F3985" s="83"/>
      <c r="G3985" s="83">
        <v>1000000.0</v>
      </c>
    </row>
    <row r="3986">
      <c r="A3986" s="83">
        <v>223.0</v>
      </c>
      <c r="B3986" s="83" t="s">
        <v>23546</v>
      </c>
      <c r="C3986" s="212" t="s">
        <v>3277</v>
      </c>
      <c r="D3986" s="83"/>
      <c r="E3986" s="141" t="s">
        <v>23547</v>
      </c>
      <c r="F3986" s="83"/>
      <c r="G3986" s="83">
        <v>1000000.0</v>
      </c>
    </row>
    <row r="3987">
      <c r="A3987" s="83">
        <v>224.0</v>
      </c>
      <c r="B3987" s="83" t="s">
        <v>23548</v>
      </c>
      <c r="C3987" s="212" t="s">
        <v>3738</v>
      </c>
      <c r="D3987" s="83"/>
      <c r="E3987" s="141" t="s">
        <v>23549</v>
      </c>
      <c r="F3987" s="83"/>
      <c r="G3987" s="83">
        <v>1000000.0</v>
      </c>
    </row>
    <row r="3988" ht="30.0" customHeight="1">
      <c r="A3988" s="83">
        <v>225.0</v>
      </c>
      <c r="B3988" s="83" t="s">
        <v>23550</v>
      </c>
      <c r="C3988" s="212" t="s">
        <v>3307</v>
      </c>
      <c r="D3988" s="83"/>
      <c r="E3988" s="141" t="s">
        <v>23551</v>
      </c>
      <c r="F3988" s="83"/>
      <c r="G3988" s="83">
        <v>1000000.0</v>
      </c>
    </row>
    <row r="3989">
      <c r="A3989" s="83">
        <v>226.0</v>
      </c>
      <c r="B3989" s="83" t="s">
        <v>23552</v>
      </c>
      <c r="C3989" s="212" t="s">
        <v>3313</v>
      </c>
      <c r="D3989" s="83"/>
      <c r="E3989" s="141" t="s">
        <v>23553</v>
      </c>
      <c r="F3989" s="83"/>
      <c r="G3989" s="83">
        <v>1000000.0</v>
      </c>
    </row>
    <row r="3990">
      <c r="A3990" s="83">
        <v>227.0</v>
      </c>
      <c r="B3990" s="83" t="s">
        <v>23554</v>
      </c>
      <c r="C3990" s="212" t="s">
        <v>3313</v>
      </c>
      <c r="D3990" s="83"/>
      <c r="E3990" s="141" t="s">
        <v>23555</v>
      </c>
      <c r="F3990" s="83"/>
      <c r="G3990" s="83">
        <v>1000000.0</v>
      </c>
    </row>
    <row r="3991">
      <c r="A3991" s="83">
        <v>228.0</v>
      </c>
      <c r="B3991" s="83" t="s">
        <v>23557</v>
      </c>
      <c r="C3991" s="212" t="s">
        <v>3332</v>
      </c>
      <c r="D3991" s="83"/>
      <c r="E3991" s="141" t="s">
        <v>23558</v>
      </c>
      <c r="F3991" s="83"/>
      <c r="G3991" s="83">
        <v>1000000.0</v>
      </c>
    </row>
    <row r="3992">
      <c r="A3992" s="83">
        <v>229.0</v>
      </c>
      <c r="B3992" s="83" t="s">
        <v>23559</v>
      </c>
      <c r="C3992" s="212">
        <v>73.0</v>
      </c>
      <c r="D3992" s="83"/>
      <c r="E3992" s="141" t="s">
        <v>23560</v>
      </c>
      <c r="F3992" s="83"/>
      <c r="G3992" s="83">
        <v>2500000.0</v>
      </c>
    </row>
    <row r="3993">
      <c r="A3993" s="83">
        <v>230.0</v>
      </c>
      <c r="B3993" s="83" t="s">
        <v>23561</v>
      </c>
      <c r="C3993" s="212">
        <v>73.0</v>
      </c>
      <c r="D3993" s="83"/>
      <c r="E3993" s="141" t="s">
        <v>23562</v>
      </c>
      <c r="F3993" s="83"/>
      <c r="G3993" s="83">
        <v>2500000.0</v>
      </c>
    </row>
    <row r="3994" ht="30.0" customHeight="1">
      <c r="A3994" s="83">
        <v>231.0</v>
      </c>
      <c r="B3994" s="83" t="s">
        <v>23563</v>
      </c>
      <c r="C3994" s="212" t="s">
        <v>3765</v>
      </c>
      <c r="D3994" s="83"/>
      <c r="E3994" s="141" t="s">
        <v>23564</v>
      </c>
      <c r="F3994" s="83"/>
      <c r="G3994" s="83">
        <v>1000000.0</v>
      </c>
    </row>
    <row r="3995">
      <c r="A3995" s="83">
        <v>232.0</v>
      </c>
      <c r="B3995" s="83" t="s">
        <v>23565</v>
      </c>
      <c r="C3995" s="212" t="s">
        <v>3800</v>
      </c>
      <c r="D3995" s="83"/>
      <c r="E3995" s="141" t="s">
        <v>23566</v>
      </c>
      <c r="F3995" s="83"/>
      <c r="G3995" s="83">
        <v>1000000.0</v>
      </c>
    </row>
    <row r="3996">
      <c r="A3996" s="83">
        <v>233.0</v>
      </c>
      <c r="B3996" s="83" t="s">
        <v>23567</v>
      </c>
      <c r="C3996" s="212" t="s">
        <v>3800</v>
      </c>
      <c r="D3996" s="83"/>
      <c r="E3996" s="141" t="s">
        <v>23568</v>
      </c>
      <c r="F3996" s="83"/>
      <c r="G3996" s="83">
        <v>1000000.0</v>
      </c>
    </row>
    <row r="3997">
      <c r="A3997" s="83">
        <v>234.0</v>
      </c>
      <c r="B3997" s="83" t="s">
        <v>23569</v>
      </c>
      <c r="C3997" s="212" t="s">
        <v>3816</v>
      </c>
      <c r="D3997" s="83"/>
      <c r="E3997" s="141" t="s">
        <v>23570</v>
      </c>
      <c r="F3997" s="83"/>
      <c r="G3997" s="83">
        <v>1000000.0</v>
      </c>
    </row>
    <row r="3998" ht="30.0" customHeight="1">
      <c r="A3998" s="83">
        <v>235.0</v>
      </c>
      <c r="B3998" s="83" t="s">
        <v>23572</v>
      </c>
      <c r="C3998" s="212"/>
      <c r="D3998" s="83"/>
      <c r="E3998" s="141" t="s">
        <v>23573</v>
      </c>
      <c r="F3998" s="83"/>
      <c r="G3998" s="83">
        <v>4300000.0</v>
      </c>
    </row>
    <row r="3999" ht="30.0" customHeight="1">
      <c r="A3999" s="83">
        <v>236.0</v>
      </c>
      <c r="B3999" s="83" t="s">
        <v>23574</v>
      </c>
      <c r="C3999" s="212">
        <v>58.0</v>
      </c>
      <c r="D3999" s="83"/>
      <c r="E3999" s="141" t="s">
        <v>23575</v>
      </c>
      <c r="F3999" s="83"/>
      <c r="G3999" s="83">
        <v>3000000.0</v>
      </c>
    </row>
    <row r="4000">
      <c r="A4000" s="83">
        <v>237.0</v>
      </c>
      <c r="B4000" s="83" t="s">
        <v>23576</v>
      </c>
      <c r="C4000" s="212">
        <v>58.0</v>
      </c>
      <c r="D4000" s="83"/>
      <c r="E4000" s="141" t="s">
        <v>23577</v>
      </c>
      <c r="F4000" s="83"/>
      <c r="G4000" s="83">
        <v>2000000.0</v>
      </c>
    </row>
    <row r="4001" ht="30.0" customHeight="1">
      <c r="A4001" s="83">
        <v>238.0</v>
      </c>
      <c r="B4001" s="83" t="s">
        <v>23578</v>
      </c>
      <c r="C4001" s="212">
        <v>11.0</v>
      </c>
      <c r="D4001" s="83"/>
      <c r="E4001" s="141" t="s">
        <v>23579</v>
      </c>
      <c r="F4001" s="83"/>
      <c r="G4001" s="83">
        <v>1000000.0</v>
      </c>
    </row>
    <row r="4002">
      <c r="A4002" s="83"/>
      <c r="B4002" s="83"/>
      <c r="C4002" s="212"/>
      <c r="D4002" s="83"/>
      <c r="E4002" s="141"/>
      <c r="F4002" s="83"/>
      <c r="G4002" s="83"/>
    </row>
    <row r="4003">
      <c r="A4003" s="83"/>
      <c r="B4003" s="83"/>
      <c r="C4003" s="212"/>
      <c r="D4003" s="83"/>
      <c r="E4003" s="141" t="s">
        <v>23580</v>
      </c>
      <c r="F4003" s="83">
        <v>0.0</v>
      </c>
      <c r="G4003" s="83">
        <v>2.988E8</v>
      </c>
    </row>
    <row r="4004">
      <c r="A4004" s="83"/>
      <c r="B4004" s="83"/>
      <c r="C4004" s="212"/>
      <c r="D4004" s="83"/>
      <c r="E4004" s="141"/>
      <c r="F4004" s="83"/>
      <c r="G4004" s="83"/>
    </row>
    <row r="4005">
      <c r="A4005" s="83"/>
      <c r="B4005" s="83"/>
      <c r="C4005" s="212"/>
      <c r="D4005" s="83"/>
      <c r="E4005" s="141"/>
      <c r="F4005" s="83"/>
      <c r="G4005" s="83"/>
    </row>
    <row r="4006">
      <c r="A4006" s="83"/>
      <c r="B4006" s="83"/>
      <c r="C4006" s="212"/>
      <c r="D4006" s="83"/>
      <c r="E4006" s="141" t="s">
        <v>23581</v>
      </c>
      <c r="F4006" s="83"/>
      <c r="G4006" s="83"/>
    </row>
    <row r="4007">
      <c r="A4007" s="83"/>
      <c r="B4007" s="83"/>
      <c r="C4007" s="212"/>
      <c r="D4007" s="83"/>
      <c r="E4007" s="141" t="s">
        <v>23583</v>
      </c>
      <c r="F4007" s="83"/>
      <c r="G4007" s="83"/>
    </row>
    <row r="4008">
      <c r="A4008" s="83" t="s">
        <v>23584</v>
      </c>
      <c r="B4008" s="83"/>
      <c r="C4008" s="212"/>
      <c r="D4008" s="83"/>
      <c r="E4008" s="141"/>
      <c r="F4008" s="83"/>
      <c r="G4008" s="83"/>
    </row>
    <row r="4009">
      <c r="A4009" s="83"/>
      <c r="B4009" s="83"/>
      <c r="C4009" s="212"/>
      <c r="D4009" s="83"/>
      <c r="E4009" s="141"/>
      <c r="F4009" s="83"/>
      <c r="G4009" s="83"/>
    </row>
    <row r="4010">
      <c r="A4010" s="83" t="s">
        <v>1190</v>
      </c>
      <c r="B4010" s="83" t="s">
        <v>663</v>
      </c>
      <c r="C4010" s="212" t="s">
        <v>1319</v>
      </c>
      <c r="D4010" s="83"/>
      <c r="E4010" s="141" t="s">
        <v>1198</v>
      </c>
      <c r="F4010" s="83" t="s">
        <v>1321</v>
      </c>
      <c r="G4010" s="83" t="s">
        <v>1323</v>
      </c>
    </row>
    <row r="4011">
      <c r="A4011" s="83"/>
      <c r="B4011" s="83"/>
      <c r="C4011" s="212"/>
      <c r="D4011" s="83"/>
      <c r="E4011" s="141"/>
      <c r="F4011" s="83"/>
      <c r="G4011" s="83"/>
    </row>
    <row r="4012" ht="30.0" customHeight="1">
      <c r="A4012" s="83">
        <v>1.0</v>
      </c>
      <c r="B4012" s="83" t="s">
        <v>23586</v>
      </c>
      <c r="C4012" s="212" t="s">
        <v>2691</v>
      </c>
      <c r="D4012" s="83"/>
      <c r="E4012" s="141" t="s">
        <v>23587</v>
      </c>
      <c r="F4012" s="83"/>
      <c r="G4012" s="83">
        <v>1000000.0</v>
      </c>
    </row>
    <row r="4013" ht="30.0" customHeight="1">
      <c r="A4013" s="83">
        <v>2.0</v>
      </c>
      <c r="B4013" s="83" t="s">
        <v>23588</v>
      </c>
      <c r="C4013" s="212" t="s">
        <v>2691</v>
      </c>
      <c r="D4013" s="83"/>
      <c r="E4013" s="141" t="s">
        <v>23589</v>
      </c>
      <c r="F4013" s="83"/>
      <c r="G4013" s="83">
        <v>1000000.0</v>
      </c>
    </row>
    <row r="4014">
      <c r="A4014" s="83">
        <v>3.0</v>
      </c>
      <c r="B4014" s="83" t="s">
        <v>23590</v>
      </c>
      <c r="C4014" s="212" t="s">
        <v>2691</v>
      </c>
      <c r="D4014" s="83"/>
      <c r="E4014" s="141" t="s">
        <v>23591</v>
      </c>
      <c r="F4014" s="83"/>
      <c r="G4014" s="83">
        <v>500000.0</v>
      </c>
    </row>
    <row r="4015">
      <c r="A4015" s="83">
        <v>4.0</v>
      </c>
      <c r="B4015" s="83" t="s">
        <v>23592</v>
      </c>
      <c r="C4015" s="212" t="s">
        <v>7267</v>
      </c>
      <c r="D4015" s="83"/>
      <c r="E4015" s="141" t="s">
        <v>23593</v>
      </c>
      <c r="F4015" s="83"/>
      <c r="G4015" s="83">
        <v>1000000.0</v>
      </c>
    </row>
    <row r="4016" ht="15.75" customHeight="1">
      <c r="A4016" s="154">
        <v>5.0</v>
      </c>
      <c r="B4016" s="154" t="s">
        <v>23594</v>
      </c>
      <c r="C4016" s="247" t="s">
        <v>7267</v>
      </c>
      <c r="D4016" s="154"/>
      <c r="E4016" s="155" t="s">
        <v>23595</v>
      </c>
      <c r="F4016" s="154"/>
      <c r="G4016" s="154">
        <v>1000000.0</v>
      </c>
    </row>
    <row r="4017" ht="30.75" customHeight="1">
      <c r="A4017" s="83">
        <v>6.0</v>
      </c>
      <c r="B4017" s="83" t="s">
        <v>23597</v>
      </c>
      <c r="C4017" s="212" t="s">
        <v>7267</v>
      </c>
      <c r="D4017" s="83"/>
      <c r="E4017" s="141" t="s">
        <v>23598</v>
      </c>
      <c r="F4017" s="83"/>
      <c r="G4017" s="83">
        <v>1000000.0</v>
      </c>
    </row>
    <row r="4018">
      <c r="A4018" s="83">
        <v>7.0</v>
      </c>
      <c r="B4018" s="83" t="s">
        <v>23599</v>
      </c>
      <c r="C4018" s="212" t="s">
        <v>7267</v>
      </c>
      <c r="D4018" s="83"/>
      <c r="E4018" s="141" t="s">
        <v>23600</v>
      </c>
      <c r="F4018" s="83"/>
      <c r="G4018" s="83">
        <v>1000000.0</v>
      </c>
    </row>
    <row r="4019">
      <c r="A4019" s="83">
        <v>8.0</v>
      </c>
      <c r="B4019" s="83" t="s">
        <v>23601</v>
      </c>
      <c r="C4019" s="212" t="s">
        <v>7267</v>
      </c>
      <c r="D4019" s="83"/>
      <c r="E4019" s="141" t="s">
        <v>23602</v>
      </c>
      <c r="F4019" s="83"/>
      <c r="G4019" s="83">
        <v>1000000.0</v>
      </c>
    </row>
    <row r="4020">
      <c r="A4020" s="83">
        <v>9.0</v>
      </c>
      <c r="B4020" s="83" t="s">
        <v>23603</v>
      </c>
      <c r="C4020" s="212" t="s">
        <v>2697</v>
      </c>
      <c r="D4020" s="83"/>
      <c r="E4020" s="141" t="s">
        <v>23604</v>
      </c>
      <c r="F4020" s="83"/>
      <c r="G4020" s="83">
        <v>1500000.0</v>
      </c>
    </row>
    <row r="4021">
      <c r="A4021" s="83">
        <v>10.0</v>
      </c>
      <c r="B4021" s="83" t="s">
        <v>23605</v>
      </c>
      <c r="C4021" s="212" t="s">
        <v>2701</v>
      </c>
      <c r="D4021" s="83"/>
      <c r="E4021" s="141" t="s">
        <v>23606</v>
      </c>
      <c r="F4021" s="83"/>
      <c r="G4021" s="83">
        <v>1000000.0</v>
      </c>
    </row>
    <row r="4022">
      <c r="A4022" s="83">
        <v>11.0</v>
      </c>
      <c r="B4022" s="83" t="s">
        <v>23607</v>
      </c>
      <c r="C4022" s="212" t="s">
        <v>2701</v>
      </c>
      <c r="D4022" s="83"/>
      <c r="E4022" s="141" t="s">
        <v>23608</v>
      </c>
      <c r="F4022" s="83"/>
      <c r="G4022" s="83">
        <v>1500000.0</v>
      </c>
    </row>
    <row r="4023">
      <c r="A4023" s="83">
        <v>12.0</v>
      </c>
      <c r="B4023" s="83" t="s">
        <v>23609</v>
      </c>
      <c r="C4023" s="212" t="s">
        <v>7442</v>
      </c>
      <c r="D4023" s="83"/>
      <c r="E4023" s="141" t="s">
        <v>23610</v>
      </c>
      <c r="F4023" s="83"/>
      <c r="G4023" s="83">
        <v>1000000.0</v>
      </c>
    </row>
    <row r="4024">
      <c r="A4024" s="83">
        <v>13.0</v>
      </c>
      <c r="B4024" s="83" t="s">
        <v>23611</v>
      </c>
      <c r="C4024" s="212" t="s">
        <v>7442</v>
      </c>
      <c r="D4024" s="83"/>
      <c r="E4024" s="141" t="s">
        <v>23612</v>
      </c>
      <c r="F4024" s="83"/>
      <c r="G4024" s="83">
        <v>2000000.0</v>
      </c>
    </row>
    <row r="4025" ht="30.0" customHeight="1">
      <c r="A4025" s="83">
        <v>14.0</v>
      </c>
      <c r="B4025" s="83" t="s">
        <v>23613</v>
      </c>
      <c r="C4025" s="212" t="s">
        <v>12689</v>
      </c>
      <c r="D4025" s="83"/>
      <c r="E4025" s="141" t="s">
        <v>23614</v>
      </c>
      <c r="F4025" s="83"/>
      <c r="G4025" s="83">
        <v>500000.0</v>
      </c>
    </row>
    <row r="4026">
      <c r="A4026" s="83">
        <v>15.0</v>
      </c>
      <c r="B4026" s="83" t="s">
        <v>23615</v>
      </c>
      <c r="C4026" s="212" t="s">
        <v>12689</v>
      </c>
      <c r="D4026" s="83"/>
      <c r="E4026" s="141" t="s">
        <v>23616</v>
      </c>
      <c r="F4026" s="83"/>
      <c r="G4026" s="83">
        <v>500000.0</v>
      </c>
    </row>
    <row r="4027">
      <c r="A4027" s="83">
        <v>16.0</v>
      </c>
      <c r="B4027" s="83" t="s">
        <v>23617</v>
      </c>
      <c r="C4027" s="212" t="s">
        <v>12689</v>
      </c>
      <c r="D4027" s="83"/>
      <c r="E4027" s="141" t="s">
        <v>23618</v>
      </c>
      <c r="F4027" s="83"/>
      <c r="G4027" s="83">
        <v>500000.0</v>
      </c>
    </row>
    <row r="4028">
      <c r="A4028" s="83">
        <v>17.0</v>
      </c>
      <c r="B4028" s="83" t="s">
        <v>23619</v>
      </c>
      <c r="C4028" s="212" t="s">
        <v>12689</v>
      </c>
      <c r="D4028" s="83"/>
      <c r="E4028" s="141" t="s">
        <v>23620</v>
      </c>
      <c r="F4028" s="83"/>
      <c r="G4028" s="83">
        <v>500000.0</v>
      </c>
    </row>
    <row r="4029">
      <c r="A4029" s="83">
        <v>18.0</v>
      </c>
      <c r="B4029" s="83" t="s">
        <v>23621</v>
      </c>
      <c r="C4029" s="212" t="s">
        <v>3433</v>
      </c>
      <c r="D4029" s="83"/>
      <c r="E4029" s="141" t="s">
        <v>23622</v>
      </c>
      <c r="F4029" s="83"/>
      <c r="G4029" s="83">
        <v>1000000.0</v>
      </c>
    </row>
    <row r="4030">
      <c r="A4030" s="83">
        <v>19.0</v>
      </c>
      <c r="B4030" s="83" t="s">
        <v>23623</v>
      </c>
      <c r="C4030" s="212" t="s">
        <v>3433</v>
      </c>
      <c r="D4030" s="83"/>
      <c r="E4030" s="141" t="s">
        <v>23625</v>
      </c>
      <c r="F4030" s="83"/>
      <c r="G4030" s="83">
        <v>1000000.0</v>
      </c>
    </row>
    <row r="4031">
      <c r="A4031" s="83">
        <v>20.0</v>
      </c>
      <c r="B4031" s="83" t="s">
        <v>23626</v>
      </c>
      <c r="C4031" s="212" t="s">
        <v>3433</v>
      </c>
      <c r="D4031" s="83"/>
      <c r="E4031" s="141" t="s">
        <v>23627</v>
      </c>
      <c r="F4031" s="83"/>
      <c r="G4031" s="83">
        <v>1000000.0</v>
      </c>
    </row>
    <row r="4032" ht="30.0" customHeight="1">
      <c r="A4032" s="83">
        <v>21.0</v>
      </c>
      <c r="B4032" s="83" t="s">
        <v>23628</v>
      </c>
      <c r="C4032" s="212" t="s">
        <v>3433</v>
      </c>
      <c r="D4032" s="83"/>
      <c r="E4032" s="141" t="s">
        <v>23629</v>
      </c>
      <c r="F4032" s="83"/>
      <c r="G4032" s="83">
        <v>1000000.0</v>
      </c>
    </row>
    <row r="4033">
      <c r="A4033" s="83">
        <v>22.0</v>
      </c>
      <c r="B4033" s="83" t="s">
        <v>23630</v>
      </c>
      <c r="C4033" s="212" t="s">
        <v>3440</v>
      </c>
      <c r="D4033" s="83"/>
      <c r="E4033" s="141" t="s">
        <v>23631</v>
      </c>
      <c r="F4033" s="83"/>
      <c r="G4033" s="83">
        <v>1000000.0</v>
      </c>
    </row>
    <row r="4034">
      <c r="A4034" s="83">
        <v>23.0</v>
      </c>
      <c r="B4034" s="83" t="s">
        <v>23632</v>
      </c>
      <c r="C4034" s="212" t="s">
        <v>2718</v>
      </c>
      <c r="D4034" s="83"/>
      <c r="E4034" s="141" t="s">
        <v>23633</v>
      </c>
      <c r="F4034" s="83"/>
      <c r="G4034" s="83">
        <v>1000000.0</v>
      </c>
    </row>
    <row r="4035">
      <c r="A4035" s="83">
        <v>24.0</v>
      </c>
      <c r="B4035" s="83" t="s">
        <v>23634</v>
      </c>
      <c r="C4035" s="212" t="s">
        <v>8039</v>
      </c>
      <c r="D4035" s="83"/>
      <c r="E4035" s="141" t="s">
        <v>23635</v>
      </c>
      <c r="F4035" s="83"/>
      <c r="G4035" s="83">
        <v>1000000.0</v>
      </c>
    </row>
    <row r="4036" ht="30.0" customHeight="1">
      <c r="A4036" s="83">
        <v>25.0</v>
      </c>
      <c r="B4036" s="83" t="s">
        <v>23636</v>
      </c>
      <c r="C4036" s="212" t="s">
        <v>2731</v>
      </c>
      <c r="D4036" s="83"/>
      <c r="E4036" s="141" t="s">
        <v>23637</v>
      </c>
      <c r="F4036" s="83"/>
      <c r="G4036" s="83">
        <v>500000.0</v>
      </c>
    </row>
    <row r="4037" ht="30.0" customHeight="1">
      <c r="A4037" s="83">
        <v>26.0</v>
      </c>
      <c r="B4037" s="83" t="s">
        <v>23638</v>
      </c>
      <c r="C4037" s="212" t="s">
        <v>2731</v>
      </c>
      <c r="D4037" s="83"/>
      <c r="E4037" s="141" t="s">
        <v>23639</v>
      </c>
      <c r="F4037" s="83"/>
      <c r="G4037" s="83">
        <v>500000.0</v>
      </c>
    </row>
    <row r="4038" ht="30.0" customHeight="1">
      <c r="A4038" s="83">
        <v>27.0</v>
      </c>
      <c r="B4038" s="83" t="s">
        <v>23640</v>
      </c>
      <c r="C4038" s="212" t="s">
        <v>2731</v>
      </c>
      <c r="D4038" s="83"/>
      <c r="E4038" s="141" t="s">
        <v>23641</v>
      </c>
      <c r="F4038" s="83"/>
      <c r="G4038" s="83">
        <v>500000.0</v>
      </c>
    </row>
    <row r="4039" ht="30.0" customHeight="1">
      <c r="A4039" s="83">
        <v>28.0</v>
      </c>
      <c r="B4039" s="83" t="s">
        <v>23644</v>
      </c>
      <c r="C4039" s="212" t="s">
        <v>2731</v>
      </c>
      <c r="D4039" s="83"/>
      <c r="E4039" s="141" t="s">
        <v>23645</v>
      </c>
      <c r="F4039" s="83"/>
      <c r="G4039" s="83">
        <v>500000.0</v>
      </c>
    </row>
    <row r="4040" ht="30.0" customHeight="1">
      <c r="A4040" s="83">
        <v>29.0</v>
      </c>
      <c r="B4040" s="83" t="s">
        <v>23646</v>
      </c>
      <c r="C4040" s="212" t="s">
        <v>2731</v>
      </c>
      <c r="D4040" s="83"/>
      <c r="E4040" s="141" t="s">
        <v>23647</v>
      </c>
      <c r="F4040" s="83"/>
      <c r="G4040" s="83">
        <v>500000.0</v>
      </c>
    </row>
    <row r="4041" ht="30.0" customHeight="1">
      <c r="A4041" s="83">
        <v>30.0</v>
      </c>
      <c r="B4041" s="83" t="s">
        <v>23648</v>
      </c>
      <c r="C4041" s="212" t="s">
        <v>2731</v>
      </c>
      <c r="D4041" s="83"/>
      <c r="E4041" s="141" t="s">
        <v>23649</v>
      </c>
      <c r="F4041" s="83"/>
      <c r="G4041" s="83">
        <v>500000.0</v>
      </c>
    </row>
    <row r="4042">
      <c r="A4042" s="83">
        <v>31.0</v>
      </c>
      <c r="B4042" s="83" t="s">
        <v>23650</v>
      </c>
      <c r="C4042" s="212" t="s">
        <v>2740</v>
      </c>
      <c r="D4042" s="83"/>
      <c r="E4042" s="141" t="s">
        <v>23651</v>
      </c>
      <c r="F4042" s="83"/>
      <c r="G4042" s="83">
        <v>1000000.0</v>
      </c>
    </row>
    <row r="4043">
      <c r="A4043" s="83">
        <v>32.0</v>
      </c>
      <c r="B4043" s="83" t="s">
        <v>23652</v>
      </c>
      <c r="C4043" s="212" t="s">
        <v>3457</v>
      </c>
      <c r="D4043" s="83"/>
      <c r="E4043" s="141" t="s">
        <v>23653</v>
      </c>
      <c r="F4043" s="83"/>
      <c r="G4043" s="83">
        <v>1000000.0</v>
      </c>
    </row>
    <row r="4044" ht="30.0" customHeight="1">
      <c r="A4044" s="83">
        <v>33.0</v>
      </c>
      <c r="B4044" s="83" t="s">
        <v>23654</v>
      </c>
      <c r="C4044" s="212" t="s">
        <v>3457</v>
      </c>
      <c r="D4044" s="83"/>
      <c r="E4044" s="141" t="s">
        <v>23655</v>
      </c>
      <c r="F4044" s="83"/>
      <c r="G4044" s="83">
        <v>2000000.0</v>
      </c>
    </row>
    <row r="4045" ht="30.0" customHeight="1">
      <c r="A4045" s="83">
        <v>34.0</v>
      </c>
      <c r="B4045" s="83" t="s">
        <v>23657</v>
      </c>
      <c r="C4045" s="212" t="s">
        <v>13020</v>
      </c>
      <c r="D4045" s="83"/>
      <c r="E4045" s="141" t="s">
        <v>23658</v>
      </c>
      <c r="F4045" s="83"/>
      <c r="G4045" s="83">
        <v>1000000.0</v>
      </c>
    </row>
    <row r="4046" ht="30.0" customHeight="1">
      <c r="A4046" s="83">
        <v>35.0</v>
      </c>
      <c r="B4046" s="83" t="s">
        <v>23659</v>
      </c>
      <c r="C4046" s="212" t="s">
        <v>13020</v>
      </c>
      <c r="D4046" s="83"/>
      <c r="E4046" s="141" t="s">
        <v>23660</v>
      </c>
      <c r="F4046" s="83"/>
      <c r="G4046" s="83">
        <v>500000.0</v>
      </c>
    </row>
    <row r="4047" ht="30.0" customHeight="1">
      <c r="A4047" s="83">
        <v>36.0</v>
      </c>
      <c r="B4047" s="83" t="s">
        <v>23661</v>
      </c>
      <c r="C4047" s="212" t="s">
        <v>13020</v>
      </c>
      <c r="D4047" s="83"/>
      <c r="E4047" s="141" t="s">
        <v>23662</v>
      </c>
      <c r="F4047" s="83"/>
      <c r="G4047" s="83">
        <v>500000.0</v>
      </c>
    </row>
    <row r="4048">
      <c r="A4048" s="83">
        <v>37.0</v>
      </c>
      <c r="B4048" s="83" t="s">
        <v>23663</v>
      </c>
      <c r="C4048" s="212" t="s">
        <v>13020</v>
      </c>
      <c r="D4048" s="83"/>
      <c r="E4048" s="141" t="s">
        <v>23664</v>
      </c>
      <c r="F4048" s="83"/>
      <c r="G4048" s="83">
        <v>1000000.0</v>
      </c>
    </row>
    <row r="4049">
      <c r="A4049" s="83">
        <v>38.0</v>
      </c>
      <c r="B4049" s="83" t="s">
        <v>23665</v>
      </c>
      <c r="C4049" s="212" t="s">
        <v>13592</v>
      </c>
      <c r="D4049" s="83"/>
      <c r="E4049" s="141" t="s">
        <v>23666</v>
      </c>
      <c r="F4049" s="83"/>
      <c r="G4049" s="83">
        <v>1000000.0</v>
      </c>
    </row>
    <row r="4050" ht="30.0" customHeight="1">
      <c r="A4050" s="83">
        <v>39.0</v>
      </c>
      <c r="B4050" s="83" t="s">
        <v>23667</v>
      </c>
      <c r="C4050" s="212" t="s">
        <v>13592</v>
      </c>
      <c r="D4050" s="83"/>
      <c r="E4050" s="141" t="s">
        <v>23668</v>
      </c>
      <c r="F4050" s="83"/>
      <c r="G4050" s="83">
        <v>1000000.0</v>
      </c>
    </row>
    <row r="4051">
      <c r="A4051" s="83">
        <v>40.0</v>
      </c>
      <c r="B4051" s="83" t="s">
        <v>23669</v>
      </c>
      <c r="C4051" s="212" t="s">
        <v>15987</v>
      </c>
      <c r="D4051" s="83"/>
      <c r="E4051" s="141" t="s">
        <v>23670</v>
      </c>
      <c r="F4051" s="83"/>
      <c r="G4051" s="83">
        <v>1500000.0</v>
      </c>
    </row>
    <row r="4052" ht="30.0" customHeight="1">
      <c r="A4052" s="83">
        <v>41.0</v>
      </c>
      <c r="B4052" s="83" t="s">
        <v>23671</v>
      </c>
      <c r="C4052" s="212" t="s">
        <v>15987</v>
      </c>
      <c r="D4052" s="83"/>
      <c r="E4052" s="141" t="s">
        <v>23672</v>
      </c>
      <c r="F4052" s="83"/>
      <c r="G4052" s="83">
        <v>1500000.0</v>
      </c>
    </row>
    <row r="4053" ht="30.0" customHeight="1">
      <c r="A4053" s="83">
        <v>42.0</v>
      </c>
      <c r="B4053" s="83" t="s">
        <v>23673</v>
      </c>
      <c r="C4053" s="212" t="s">
        <v>15987</v>
      </c>
      <c r="D4053" s="83"/>
      <c r="E4053" s="141" t="s">
        <v>23675</v>
      </c>
      <c r="F4053" s="83"/>
      <c r="G4053" s="83">
        <v>2000000.0</v>
      </c>
    </row>
    <row r="4054" ht="30.0" customHeight="1">
      <c r="A4054" s="83">
        <v>43.0</v>
      </c>
      <c r="B4054" s="83" t="s">
        <v>23676</v>
      </c>
      <c r="C4054" s="212" t="s">
        <v>15987</v>
      </c>
      <c r="D4054" s="83"/>
      <c r="E4054" s="141" t="s">
        <v>23677</v>
      </c>
      <c r="F4054" s="83"/>
      <c r="G4054" s="83">
        <v>1500000.0</v>
      </c>
    </row>
    <row r="4055">
      <c r="A4055" s="83">
        <v>44.0</v>
      </c>
      <c r="B4055" s="83" t="s">
        <v>23678</v>
      </c>
      <c r="C4055" s="212" t="s">
        <v>15987</v>
      </c>
      <c r="D4055" s="83"/>
      <c r="E4055" s="141" t="s">
        <v>23679</v>
      </c>
      <c r="F4055" s="83"/>
      <c r="G4055" s="83">
        <v>1000000.0</v>
      </c>
    </row>
    <row r="4056" ht="30.0" customHeight="1">
      <c r="A4056" s="83">
        <v>45.0</v>
      </c>
      <c r="B4056" s="83" t="s">
        <v>23681</v>
      </c>
      <c r="C4056" s="212" t="s">
        <v>13031</v>
      </c>
      <c r="D4056" s="83"/>
      <c r="E4056" s="141" t="s">
        <v>23682</v>
      </c>
      <c r="F4056" s="83"/>
      <c r="G4056" s="83">
        <v>1000000.0</v>
      </c>
    </row>
    <row r="4057">
      <c r="A4057" s="83">
        <v>46.0</v>
      </c>
      <c r="B4057" s="83" t="s">
        <v>23683</v>
      </c>
      <c r="C4057" s="212" t="s">
        <v>13031</v>
      </c>
      <c r="D4057" s="83"/>
      <c r="E4057" s="141" t="s">
        <v>23684</v>
      </c>
      <c r="F4057" s="83"/>
      <c r="G4057" s="83">
        <v>1000000.0</v>
      </c>
    </row>
    <row r="4058">
      <c r="A4058" s="83">
        <v>47.0</v>
      </c>
      <c r="B4058" s="83" t="s">
        <v>23685</v>
      </c>
      <c r="C4058" s="212" t="s">
        <v>13031</v>
      </c>
      <c r="D4058" s="83"/>
      <c r="E4058" s="141" t="s">
        <v>23686</v>
      </c>
      <c r="F4058" s="83"/>
      <c r="G4058" s="83">
        <v>1000000.0</v>
      </c>
    </row>
    <row r="4059" ht="15.75" customHeight="1">
      <c r="A4059" s="154">
        <v>48.0</v>
      </c>
      <c r="B4059" s="154" t="s">
        <v>23687</v>
      </c>
      <c r="C4059" s="247" t="s">
        <v>3463</v>
      </c>
      <c r="D4059" s="154"/>
      <c r="E4059" s="155" t="s">
        <v>23688</v>
      </c>
      <c r="F4059" s="154"/>
      <c r="G4059" s="154">
        <v>1000000.0</v>
      </c>
    </row>
    <row r="4060" ht="15.75" customHeight="1">
      <c r="A4060" s="83">
        <v>49.0</v>
      </c>
      <c r="B4060" s="83" t="s">
        <v>23689</v>
      </c>
      <c r="C4060" s="212" t="s">
        <v>3463</v>
      </c>
      <c r="D4060" s="83"/>
      <c r="E4060" s="141" t="s">
        <v>23690</v>
      </c>
      <c r="F4060" s="83"/>
      <c r="G4060" s="83">
        <v>1000000.0</v>
      </c>
    </row>
    <row r="4061" ht="30.0" customHeight="1">
      <c r="A4061" s="83">
        <v>50.0</v>
      </c>
      <c r="B4061" s="83" t="s">
        <v>23691</v>
      </c>
      <c r="C4061" s="212" t="s">
        <v>3463</v>
      </c>
      <c r="D4061" s="83"/>
      <c r="E4061" s="141" t="s">
        <v>23692</v>
      </c>
      <c r="F4061" s="83"/>
      <c r="G4061" s="83">
        <v>1000000.0</v>
      </c>
    </row>
    <row r="4062">
      <c r="A4062" s="83">
        <v>51.0</v>
      </c>
      <c r="B4062" s="83" t="s">
        <v>23693</v>
      </c>
      <c r="C4062" s="212" t="s">
        <v>3463</v>
      </c>
      <c r="D4062" s="83"/>
      <c r="E4062" s="141" t="s">
        <v>23694</v>
      </c>
      <c r="F4062" s="83"/>
      <c r="G4062" s="83">
        <v>1000000.0</v>
      </c>
    </row>
    <row r="4063">
      <c r="A4063" s="83">
        <v>52.0</v>
      </c>
      <c r="B4063" s="83" t="s">
        <v>23695</v>
      </c>
      <c r="C4063" s="212" t="s">
        <v>3463</v>
      </c>
      <c r="D4063" s="83"/>
      <c r="E4063" s="141" t="s">
        <v>23696</v>
      </c>
      <c r="F4063" s="83"/>
      <c r="G4063" s="83">
        <v>1000000.0</v>
      </c>
    </row>
    <row r="4064">
      <c r="A4064" s="83">
        <v>53.0</v>
      </c>
      <c r="B4064" s="83" t="s">
        <v>23697</v>
      </c>
      <c r="C4064" s="212" t="s">
        <v>3463</v>
      </c>
      <c r="D4064" s="83"/>
      <c r="E4064" s="141" t="s">
        <v>23698</v>
      </c>
      <c r="F4064" s="83"/>
      <c r="G4064" s="83">
        <v>1000000.0</v>
      </c>
    </row>
    <row r="4065">
      <c r="A4065" s="83">
        <v>54.0</v>
      </c>
      <c r="B4065" s="83" t="s">
        <v>23700</v>
      </c>
      <c r="C4065" s="212" t="s">
        <v>3463</v>
      </c>
      <c r="D4065" s="83"/>
      <c r="E4065" s="141" t="s">
        <v>23701</v>
      </c>
      <c r="F4065" s="83"/>
      <c r="G4065" s="83">
        <v>1000000.0</v>
      </c>
    </row>
    <row r="4066">
      <c r="A4066" s="83">
        <v>55.0</v>
      </c>
      <c r="B4066" s="83" t="s">
        <v>23702</v>
      </c>
      <c r="C4066" s="212" t="s">
        <v>3463</v>
      </c>
      <c r="D4066" s="83"/>
      <c r="E4066" s="141" t="s">
        <v>23703</v>
      </c>
      <c r="F4066" s="83"/>
      <c r="G4066" s="83">
        <v>1000000.0</v>
      </c>
    </row>
    <row r="4067">
      <c r="A4067" s="83">
        <v>56.0</v>
      </c>
      <c r="B4067" s="83" t="s">
        <v>23704</v>
      </c>
      <c r="C4067" s="212" t="s">
        <v>3463</v>
      </c>
      <c r="D4067" s="83"/>
      <c r="E4067" s="141" t="s">
        <v>23705</v>
      </c>
      <c r="F4067" s="83"/>
      <c r="G4067" s="83">
        <v>1000000.0</v>
      </c>
    </row>
    <row r="4068">
      <c r="A4068" s="83">
        <v>57.0</v>
      </c>
      <c r="B4068" s="83" t="s">
        <v>23706</v>
      </c>
      <c r="C4068" s="212" t="s">
        <v>13105</v>
      </c>
      <c r="D4068" s="83"/>
      <c r="E4068" s="141" t="s">
        <v>23707</v>
      </c>
      <c r="F4068" s="83"/>
      <c r="G4068" s="83">
        <v>1000000.0</v>
      </c>
    </row>
    <row r="4069">
      <c r="A4069" s="83">
        <v>58.0</v>
      </c>
      <c r="B4069" s="83" t="s">
        <v>23708</v>
      </c>
      <c r="C4069" s="212" t="s">
        <v>13105</v>
      </c>
      <c r="D4069" s="83"/>
      <c r="E4069" s="141" t="s">
        <v>23709</v>
      </c>
      <c r="F4069" s="83"/>
      <c r="G4069" s="83">
        <v>1000000.0</v>
      </c>
    </row>
    <row r="4070">
      <c r="A4070" s="83">
        <v>59.0</v>
      </c>
      <c r="B4070" s="83" t="s">
        <v>23710</v>
      </c>
      <c r="C4070" s="212" t="s">
        <v>2745</v>
      </c>
      <c r="D4070" s="83"/>
      <c r="E4070" s="141" t="s">
        <v>23711</v>
      </c>
      <c r="F4070" s="83"/>
      <c r="G4070" s="83">
        <v>1000000.0</v>
      </c>
    </row>
    <row r="4071" ht="30.0" customHeight="1">
      <c r="A4071" s="83">
        <v>60.0</v>
      </c>
      <c r="B4071" s="83" t="s">
        <v>23712</v>
      </c>
      <c r="C4071" s="212" t="s">
        <v>2745</v>
      </c>
      <c r="D4071" s="83"/>
      <c r="E4071" s="141" t="s">
        <v>23713</v>
      </c>
      <c r="F4071" s="83"/>
      <c r="G4071" s="83">
        <v>1000000.0</v>
      </c>
    </row>
    <row r="4072" ht="30.0" customHeight="1">
      <c r="A4072" s="83">
        <v>61.0</v>
      </c>
      <c r="B4072" s="83" t="s">
        <v>23714</v>
      </c>
      <c r="C4072" s="212" t="s">
        <v>2760</v>
      </c>
      <c r="D4072" s="83"/>
      <c r="E4072" s="141" t="s">
        <v>23715</v>
      </c>
      <c r="F4072" s="83"/>
      <c r="G4072" s="83">
        <v>5000000.0</v>
      </c>
    </row>
    <row r="4073">
      <c r="A4073" s="83">
        <v>62.0</v>
      </c>
      <c r="B4073" s="83" t="s">
        <v>23716</v>
      </c>
      <c r="C4073" s="212" t="s">
        <v>2771</v>
      </c>
      <c r="D4073" s="83"/>
      <c r="E4073" s="141" t="s">
        <v>23717</v>
      </c>
      <c r="F4073" s="83"/>
      <c r="G4073" s="83">
        <v>1000000.0</v>
      </c>
    </row>
    <row r="4074" ht="30.0" customHeight="1">
      <c r="A4074" s="83">
        <v>63.0</v>
      </c>
      <c r="B4074" s="83" t="s">
        <v>23718</v>
      </c>
      <c r="C4074" s="212" t="s">
        <v>2787</v>
      </c>
      <c r="D4074" s="83"/>
      <c r="E4074" s="141" t="s">
        <v>23719</v>
      </c>
      <c r="F4074" s="83"/>
      <c r="G4074" s="83">
        <v>1000000.0</v>
      </c>
    </row>
    <row r="4075">
      <c r="A4075" s="83">
        <v>64.0</v>
      </c>
      <c r="B4075" s="83" t="s">
        <v>23720</v>
      </c>
      <c r="C4075" s="212" t="s">
        <v>2787</v>
      </c>
      <c r="D4075" s="83"/>
      <c r="E4075" s="141" t="s">
        <v>23722</v>
      </c>
      <c r="F4075" s="83"/>
      <c r="G4075" s="83">
        <v>1000000.0</v>
      </c>
    </row>
    <row r="4076">
      <c r="A4076" s="83">
        <v>65.0</v>
      </c>
      <c r="B4076" s="83" t="s">
        <v>23723</v>
      </c>
      <c r="C4076" s="212" t="s">
        <v>8687</v>
      </c>
      <c r="D4076" s="83"/>
      <c r="E4076" s="141" t="s">
        <v>23724</v>
      </c>
      <c r="F4076" s="83"/>
      <c r="G4076" s="83">
        <v>1000000.0</v>
      </c>
    </row>
    <row r="4077">
      <c r="A4077" s="83">
        <v>66.0</v>
      </c>
      <c r="B4077" s="83" t="s">
        <v>23725</v>
      </c>
      <c r="C4077" s="212" t="s">
        <v>8687</v>
      </c>
      <c r="D4077" s="83"/>
      <c r="E4077" s="141" t="s">
        <v>23726</v>
      </c>
      <c r="F4077" s="83"/>
      <c r="G4077" s="83">
        <v>1000000.0</v>
      </c>
    </row>
    <row r="4078">
      <c r="A4078" s="83">
        <v>67.0</v>
      </c>
      <c r="B4078" s="83" t="s">
        <v>23727</v>
      </c>
      <c r="C4078" s="212">
        <v>21.0</v>
      </c>
      <c r="D4078" s="83"/>
      <c r="E4078" s="141" t="s">
        <v>23728</v>
      </c>
      <c r="F4078" s="83"/>
      <c r="G4078" s="83">
        <v>3000000.0</v>
      </c>
    </row>
    <row r="4079">
      <c r="A4079" s="83">
        <v>68.0</v>
      </c>
      <c r="B4079" s="83" t="s">
        <v>23729</v>
      </c>
      <c r="C4079" s="212" t="s">
        <v>2817</v>
      </c>
      <c r="D4079" s="83"/>
      <c r="E4079" s="141" t="s">
        <v>23730</v>
      </c>
      <c r="F4079" s="83"/>
      <c r="G4079" s="83">
        <v>500000.0</v>
      </c>
    </row>
    <row r="4080">
      <c r="A4080" s="83">
        <v>69.0</v>
      </c>
      <c r="B4080" s="83" t="s">
        <v>23731</v>
      </c>
      <c r="C4080" s="212" t="s">
        <v>2817</v>
      </c>
      <c r="D4080" s="83"/>
      <c r="E4080" s="141" t="s">
        <v>23732</v>
      </c>
      <c r="F4080" s="83"/>
      <c r="G4080" s="83">
        <v>500000.0</v>
      </c>
    </row>
    <row r="4081" ht="30.0" customHeight="1">
      <c r="A4081" s="83">
        <v>70.0</v>
      </c>
      <c r="B4081" s="83" t="s">
        <v>23733</v>
      </c>
      <c r="C4081" s="212" t="s">
        <v>2817</v>
      </c>
      <c r="D4081" s="83"/>
      <c r="E4081" s="141" t="s">
        <v>23734</v>
      </c>
      <c r="F4081" s="83"/>
      <c r="G4081" s="83">
        <v>500000.0</v>
      </c>
    </row>
    <row r="4082" ht="30.0" customHeight="1">
      <c r="A4082" s="83">
        <v>71.0</v>
      </c>
      <c r="B4082" s="83" t="s">
        <v>23735</v>
      </c>
      <c r="C4082" s="212" t="s">
        <v>2817</v>
      </c>
      <c r="D4082" s="83"/>
      <c r="E4082" s="141" t="s">
        <v>23736</v>
      </c>
      <c r="F4082" s="83"/>
      <c r="G4082" s="83">
        <v>1500000.0</v>
      </c>
    </row>
    <row r="4083" ht="30.0" customHeight="1">
      <c r="A4083" s="83">
        <v>72.0</v>
      </c>
      <c r="B4083" s="83" t="s">
        <v>23737</v>
      </c>
      <c r="C4083" s="212" t="s">
        <v>2817</v>
      </c>
      <c r="D4083" s="83"/>
      <c r="E4083" s="141" t="s">
        <v>23738</v>
      </c>
      <c r="F4083" s="83"/>
      <c r="G4083" s="83">
        <v>500000.0</v>
      </c>
    </row>
    <row r="4084" ht="30.0" customHeight="1">
      <c r="A4084" s="83">
        <v>73.0</v>
      </c>
      <c r="B4084" s="83" t="s">
        <v>23739</v>
      </c>
      <c r="C4084" s="212" t="s">
        <v>2817</v>
      </c>
      <c r="D4084" s="83"/>
      <c r="E4084" s="141" t="s">
        <v>23740</v>
      </c>
      <c r="F4084" s="83"/>
      <c r="G4084" s="83">
        <v>500000.0</v>
      </c>
    </row>
    <row r="4085">
      <c r="A4085" s="83">
        <v>74.0</v>
      </c>
      <c r="B4085" s="83" t="s">
        <v>23741</v>
      </c>
      <c r="C4085" s="212" t="s">
        <v>2827</v>
      </c>
      <c r="D4085" s="83"/>
      <c r="E4085" s="141" t="s">
        <v>23742</v>
      </c>
      <c r="F4085" s="83"/>
      <c r="G4085" s="83">
        <v>1000000.0</v>
      </c>
    </row>
    <row r="4086">
      <c r="A4086" s="83">
        <v>75.0</v>
      </c>
      <c r="B4086" s="83" t="s">
        <v>23743</v>
      </c>
      <c r="C4086" s="212" t="s">
        <v>2827</v>
      </c>
      <c r="D4086" s="83"/>
      <c r="E4086" s="141" t="s">
        <v>23744</v>
      </c>
      <c r="F4086" s="83"/>
      <c r="G4086" s="83">
        <v>1000000.0</v>
      </c>
    </row>
    <row r="4087">
      <c r="A4087" s="83">
        <v>76.0</v>
      </c>
      <c r="B4087" s="83" t="s">
        <v>23745</v>
      </c>
      <c r="C4087" s="212" t="s">
        <v>2827</v>
      </c>
      <c r="D4087" s="83"/>
      <c r="E4087" s="141" t="s">
        <v>23746</v>
      </c>
      <c r="F4087" s="83"/>
      <c r="G4087" s="83">
        <v>1000000.0</v>
      </c>
    </row>
    <row r="4088" ht="30.0" customHeight="1">
      <c r="A4088" s="83">
        <v>77.0</v>
      </c>
      <c r="B4088" s="83" t="s">
        <v>23747</v>
      </c>
      <c r="C4088" s="212" t="s">
        <v>2827</v>
      </c>
      <c r="D4088" s="83"/>
      <c r="E4088" s="141" t="s">
        <v>23748</v>
      </c>
      <c r="F4088" s="83"/>
      <c r="G4088" s="83">
        <v>1000000.0</v>
      </c>
    </row>
    <row r="4089">
      <c r="A4089" s="83">
        <v>78.0</v>
      </c>
      <c r="B4089" s="83" t="s">
        <v>23749</v>
      </c>
      <c r="C4089" s="212" t="s">
        <v>2827</v>
      </c>
      <c r="D4089" s="83"/>
      <c r="E4089" s="141" t="s">
        <v>23750</v>
      </c>
      <c r="F4089" s="83"/>
      <c r="G4089" s="83">
        <v>500000.0</v>
      </c>
    </row>
    <row r="4090">
      <c r="A4090" s="83">
        <v>79.0</v>
      </c>
      <c r="B4090" s="83" t="s">
        <v>23751</v>
      </c>
      <c r="C4090" s="212" t="s">
        <v>2838</v>
      </c>
      <c r="D4090" s="83"/>
      <c r="E4090" s="141" t="s">
        <v>23752</v>
      </c>
      <c r="F4090" s="83"/>
      <c r="G4090" s="83">
        <v>1000000.0</v>
      </c>
    </row>
    <row r="4091">
      <c r="A4091" s="83">
        <v>80.0</v>
      </c>
      <c r="B4091" s="83" t="s">
        <v>23753</v>
      </c>
      <c r="C4091" s="212" t="s">
        <v>2843</v>
      </c>
      <c r="D4091" s="83"/>
      <c r="E4091" s="141" t="s">
        <v>23754</v>
      </c>
      <c r="F4091" s="83"/>
      <c r="G4091" s="83">
        <v>1000000.0</v>
      </c>
    </row>
    <row r="4092">
      <c r="A4092" s="83">
        <v>81.0</v>
      </c>
      <c r="B4092" s="83" t="s">
        <v>23755</v>
      </c>
      <c r="C4092" s="212" t="s">
        <v>2843</v>
      </c>
      <c r="D4092" s="83"/>
      <c r="E4092" s="141" t="s">
        <v>23756</v>
      </c>
      <c r="F4092" s="83"/>
      <c r="G4092" s="83">
        <v>1000000.0</v>
      </c>
    </row>
    <row r="4093">
      <c r="A4093" s="83">
        <v>82.0</v>
      </c>
      <c r="B4093" s="83" t="s">
        <v>23757</v>
      </c>
      <c r="C4093" s="212" t="s">
        <v>2843</v>
      </c>
      <c r="D4093" s="83"/>
      <c r="E4093" s="141" t="s">
        <v>23758</v>
      </c>
      <c r="F4093" s="83"/>
      <c r="G4093" s="83">
        <v>1000000.0</v>
      </c>
    </row>
    <row r="4094">
      <c r="A4094" s="83">
        <v>83.0</v>
      </c>
      <c r="B4094" s="83" t="s">
        <v>23759</v>
      </c>
      <c r="C4094" s="212" t="s">
        <v>2843</v>
      </c>
      <c r="D4094" s="83"/>
      <c r="E4094" s="141" t="s">
        <v>23760</v>
      </c>
      <c r="F4094" s="83"/>
      <c r="G4094" s="83">
        <v>1000000.0</v>
      </c>
    </row>
    <row r="4095">
      <c r="A4095" s="83">
        <v>84.0</v>
      </c>
      <c r="B4095" s="83" t="s">
        <v>23761</v>
      </c>
      <c r="C4095" s="212" t="s">
        <v>2848</v>
      </c>
      <c r="D4095" s="83"/>
      <c r="E4095" s="141" t="s">
        <v>23762</v>
      </c>
      <c r="F4095" s="83"/>
      <c r="G4095" s="83">
        <v>1.0E7</v>
      </c>
    </row>
    <row r="4096">
      <c r="A4096" s="83">
        <v>85.0</v>
      </c>
      <c r="B4096" s="83" t="s">
        <v>23763</v>
      </c>
      <c r="C4096" s="212" t="s">
        <v>2851</v>
      </c>
      <c r="D4096" s="83"/>
      <c r="E4096" s="141" t="s">
        <v>23764</v>
      </c>
      <c r="F4096" s="83"/>
      <c r="G4096" s="83">
        <v>500000.0</v>
      </c>
    </row>
    <row r="4097">
      <c r="A4097" s="83">
        <v>86.0</v>
      </c>
      <c r="B4097" s="83" t="s">
        <v>23765</v>
      </c>
      <c r="C4097" s="212" t="s">
        <v>2851</v>
      </c>
      <c r="D4097" s="83"/>
      <c r="E4097" s="141" t="s">
        <v>23766</v>
      </c>
      <c r="F4097" s="83"/>
      <c r="G4097" s="83">
        <v>500000.0</v>
      </c>
    </row>
    <row r="4098">
      <c r="A4098" s="83">
        <v>87.0</v>
      </c>
      <c r="B4098" s="83" t="s">
        <v>23767</v>
      </c>
      <c r="C4098" s="212" t="s">
        <v>2851</v>
      </c>
      <c r="D4098" s="83"/>
      <c r="E4098" s="141" t="s">
        <v>23768</v>
      </c>
      <c r="F4098" s="83"/>
      <c r="G4098" s="83">
        <v>500000.0</v>
      </c>
    </row>
    <row r="4099">
      <c r="A4099" s="83">
        <v>88.0</v>
      </c>
      <c r="B4099" s="83" t="s">
        <v>23769</v>
      </c>
      <c r="C4099" s="212" t="s">
        <v>2851</v>
      </c>
      <c r="D4099" s="83"/>
      <c r="E4099" s="141" t="s">
        <v>23770</v>
      </c>
      <c r="F4099" s="83"/>
      <c r="G4099" s="83">
        <v>500000.0</v>
      </c>
    </row>
    <row r="4100">
      <c r="A4100" s="83">
        <v>89.0</v>
      </c>
      <c r="B4100" s="83" t="s">
        <v>23771</v>
      </c>
      <c r="C4100" s="212" t="s">
        <v>2851</v>
      </c>
      <c r="D4100" s="83"/>
      <c r="E4100" s="141" t="s">
        <v>23772</v>
      </c>
      <c r="F4100" s="83"/>
      <c r="G4100" s="83">
        <v>500000.0</v>
      </c>
    </row>
    <row r="4101">
      <c r="A4101" s="83">
        <v>90.0</v>
      </c>
      <c r="B4101" s="83" t="s">
        <v>23773</v>
      </c>
      <c r="C4101" s="212" t="s">
        <v>2851</v>
      </c>
      <c r="D4101" s="83"/>
      <c r="E4101" s="141" t="s">
        <v>23774</v>
      </c>
      <c r="F4101" s="83"/>
      <c r="G4101" s="83">
        <v>500000.0</v>
      </c>
    </row>
    <row r="4102">
      <c r="A4102" s="83">
        <v>91.0</v>
      </c>
      <c r="B4102" s="83" t="s">
        <v>23775</v>
      </c>
      <c r="C4102" s="212" t="s">
        <v>2851</v>
      </c>
      <c r="D4102" s="83"/>
      <c r="E4102" s="141" t="s">
        <v>23776</v>
      </c>
      <c r="F4102" s="83"/>
      <c r="G4102" s="83">
        <v>500000.0</v>
      </c>
    </row>
    <row r="4103" ht="30.0" customHeight="1">
      <c r="A4103" s="83">
        <v>92.0</v>
      </c>
      <c r="B4103" s="83" t="s">
        <v>23777</v>
      </c>
      <c r="C4103" s="212" t="s">
        <v>2854</v>
      </c>
      <c r="D4103" s="83"/>
      <c r="E4103" s="141" t="s">
        <v>23778</v>
      </c>
      <c r="F4103" s="83"/>
      <c r="G4103" s="83">
        <v>500000.0</v>
      </c>
    </row>
    <row r="4104">
      <c r="A4104" s="83">
        <v>93.0</v>
      </c>
      <c r="B4104" s="83" t="s">
        <v>23779</v>
      </c>
      <c r="C4104" s="212" t="s">
        <v>2854</v>
      </c>
      <c r="D4104" s="83"/>
      <c r="E4104" s="141" t="s">
        <v>23780</v>
      </c>
      <c r="F4104" s="83"/>
      <c r="G4104" s="83">
        <v>1000000.0</v>
      </c>
    </row>
    <row r="4105" ht="30.0" customHeight="1">
      <c r="A4105" s="83">
        <v>94.0</v>
      </c>
      <c r="B4105" s="83" t="s">
        <v>23781</v>
      </c>
      <c r="C4105" s="212" t="s">
        <v>13672</v>
      </c>
      <c r="D4105" s="83"/>
      <c r="E4105" s="141" t="s">
        <v>23783</v>
      </c>
      <c r="F4105" s="83"/>
      <c r="G4105" s="83">
        <v>3000000.0</v>
      </c>
    </row>
    <row r="4106">
      <c r="A4106" s="83">
        <v>95.0</v>
      </c>
      <c r="B4106" s="83" t="s">
        <v>23784</v>
      </c>
      <c r="C4106" s="212" t="s">
        <v>8796</v>
      </c>
      <c r="D4106" s="83"/>
      <c r="E4106" s="141" t="s">
        <v>23785</v>
      </c>
      <c r="F4106" s="83"/>
      <c r="G4106" s="83">
        <v>1500000.0</v>
      </c>
    </row>
    <row r="4107">
      <c r="A4107" s="83">
        <v>96.0</v>
      </c>
      <c r="B4107" s="83" t="s">
        <v>23786</v>
      </c>
      <c r="C4107" s="212" t="s">
        <v>2870</v>
      </c>
      <c r="D4107" s="83"/>
      <c r="E4107" s="141" t="s">
        <v>23787</v>
      </c>
      <c r="F4107" s="83"/>
      <c r="G4107" s="83">
        <v>500000.0</v>
      </c>
    </row>
    <row r="4108">
      <c r="A4108" s="83">
        <v>97.0</v>
      </c>
      <c r="B4108" s="83" t="s">
        <v>23788</v>
      </c>
      <c r="C4108" s="212" t="s">
        <v>2870</v>
      </c>
      <c r="D4108" s="83"/>
      <c r="E4108" s="141" t="s">
        <v>23789</v>
      </c>
      <c r="F4108" s="83"/>
      <c r="G4108" s="83">
        <v>500000.0</v>
      </c>
    </row>
    <row r="4109" ht="30.0" customHeight="1">
      <c r="A4109" s="83">
        <v>98.0</v>
      </c>
      <c r="B4109" s="83" t="s">
        <v>23790</v>
      </c>
      <c r="C4109" s="212" t="s">
        <v>2886</v>
      </c>
      <c r="D4109" s="83"/>
      <c r="E4109" s="141" t="s">
        <v>23791</v>
      </c>
      <c r="F4109" s="83"/>
      <c r="G4109" s="83">
        <v>1000000.0</v>
      </c>
    </row>
    <row r="4110" ht="30.75" customHeight="1">
      <c r="A4110" s="154">
        <v>99.0</v>
      </c>
      <c r="B4110" s="154" t="s">
        <v>23792</v>
      </c>
      <c r="C4110" s="247" t="s">
        <v>2886</v>
      </c>
      <c r="D4110" s="154"/>
      <c r="E4110" s="155" t="s">
        <v>23793</v>
      </c>
      <c r="F4110" s="154"/>
      <c r="G4110" s="154">
        <v>1000000.0</v>
      </c>
    </row>
    <row r="4111" ht="15.75" customHeight="1">
      <c r="A4111" s="83">
        <v>100.0</v>
      </c>
      <c r="B4111" s="83" t="s">
        <v>23794</v>
      </c>
      <c r="C4111" s="212" t="s">
        <v>2886</v>
      </c>
      <c r="D4111" s="83"/>
      <c r="E4111" s="141" t="s">
        <v>23795</v>
      </c>
      <c r="F4111" s="83"/>
      <c r="G4111" s="83">
        <v>1000000.0</v>
      </c>
    </row>
    <row r="4112">
      <c r="A4112" s="83">
        <v>101.0</v>
      </c>
      <c r="B4112" s="83" t="s">
        <v>23796</v>
      </c>
      <c r="C4112" s="212" t="s">
        <v>9129</v>
      </c>
      <c r="D4112" s="83"/>
      <c r="E4112" s="141" t="s">
        <v>23797</v>
      </c>
      <c r="F4112" s="83"/>
      <c r="G4112" s="83">
        <v>1000000.0</v>
      </c>
    </row>
    <row r="4113">
      <c r="A4113" s="83">
        <v>102.0</v>
      </c>
      <c r="B4113" s="83" t="s">
        <v>23798</v>
      </c>
      <c r="C4113" s="212" t="s">
        <v>2919</v>
      </c>
      <c r="D4113" s="83"/>
      <c r="E4113" s="141" t="s">
        <v>23799</v>
      </c>
      <c r="F4113" s="83"/>
      <c r="G4113" s="83">
        <v>1000000.0</v>
      </c>
    </row>
    <row r="4114">
      <c r="A4114" s="83">
        <v>103.0</v>
      </c>
      <c r="B4114" s="83" t="s">
        <v>23800</v>
      </c>
      <c r="C4114" s="212" t="s">
        <v>2919</v>
      </c>
      <c r="D4114" s="83"/>
      <c r="E4114" s="141" t="s">
        <v>23801</v>
      </c>
      <c r="F4114" s="83"/>
      <c r="G4114" s="83">
        <v>1000000.0</v>
      </c>
    </row>
    <row r="4115">
      <c r="A4115" s="83">
        <v>104.0</v>
      </c>
      <c r="B4115" s="83" t="s">
        <v>23802</v>
      </c>
      <c r="C4115" s="212" t="s">
        <v>2919</v>
      </c>
      <c r="D4115" s="83"/>
      <c r="E4115" s="141" t="s">
        <v>23803</v>
      </c>
      <c r="F4115" s="83"/>
      <c r="G4115" s="83">
        <v>1000000.0</v>
      </c>
    </row>
    <row r="4116">
      <c r="A4116" s="83">
        <v>105.0</v>
      </c>
      <c r="B4116" s="83" t="s">
        <v>23804</v>
      </c>
      <c r="C4116" s="212" t="s">
        <v>2919</v>
      </c>
      <c r="D4116" s="83"/>
      <c r="E4116" s="141" t="s">
        <v>23805</v>
      </c>
      <c r="F4116" s="83"/>
      <c r="G4116" s="83">
        <v>1000000.0</v>
      </c>
    </row>
    <row r="4117">
      <c r="A4117" s="83">
        <v>106.0</v>
      </c>
      <c r="B4117" s="83" t="s">
        <v>23806</v>
      </c>
      <c r="C4117" s="212" t="s">
        <v>2919</v>
      </c>
      <c r="D4117" s="83"/>
      <c r="E4117" s="141" t="s">
        <v>23807</v>
      </c>
      <c r="F4117" s="83"/>
      <c r="G4117" s="83">
        <v>1000000.0</v>
      </c>
    </row>
    <row r="4118">
      <c r="A4118" s="83">
        <v>107.0</v>
      </c>
      <c r="B4118" s="83" t="s">
        <v>23808</v>
      </c>
      <c r="C4118" s="212" t="s">
        <v>3554</v>
      </c>
      <c r="D4118" s="83"/>
      <c r="E4118" s="141" t="s">
        <v>23809</v>
      </c>
      <c r="F4118" s="83"/>
      <c r="G4118" s="83">
        <v>500000.0</v>
      </c>
    </row>
    <row r="4119" ht="30.0" customHeight="1">
      <c r="A4119" s="83">
        <v>108.0</v>
      </c>
      <c r="B4119" s="83" t="s">
        <v>23810</v>
      </c>
      <c r="C4119" s="212" t="s">
        <v>2930</v>
      </c>
      <c r="D4119" s="83"/>
      <c r="E4119" s="141" t="s">
        <v>23811</v>
      </c>
      <c r="F4119" s="83"/>
      <c r="G4119" s="83">
        <v>500000.0</v>
      </c>
    </row>
    <row r="4120">
      <c r="A4120" s="83">
        <v>109.0</v>
      </c>
      <c r="B4120" s="83" t="s">
        <v>23812</v>
      </c>
      <c r="C4120" s="212" t="s">
        <v>14006</v>
      </c>
      <c r="D4120" s="83"/>
      <c r="E4120" s="141" t="s">
        <v>23813</v>
      </c>
      <c r="F4120" s="83"/>
      <c r="G4120" s="83">
        <v>2000000.0</v>
      </c>
    </row>
    <row r="4121">
      <c r="A4121" s="83">
        <v>110.0</v>
      </c>
      <c r="B4121" s="83" t="s">
        <v>23814</v>
      </c>
      <c r="C4121" s="212" t="s">
        <v>14006</v>
      </c>
      <c r="D4121" s="83"/>
      <c r="E4121" s="141" t="s">
        <v>23815</v>
      </c>
      <c r="F4121" s="83"/>
      <c r="G4121" s="83">
        <v>2000000.0</v>
      </c>
    </row>
    <row r="4122">
      <c r="A4122" s="83">
        <v>111.0</v>
      </c>
      <c r="B4122" s="83" t="s">
        <v>23816</v>
      </c>
      <c r="C4122" s="212" t="s">
        <v>14006</v>
      </c>
      <c r="D4122" s="83"/>
      <c r="E4122" s="141" t="s">
        <v>23817</v>
      </c>
      <c r="F4122" s="83"/>
      <c r="G4122" s="83">
        <v>1000000.0</v>
      </c>
    </row>
    <row r="4123">
      <c r="A4123" s="83">
        <v>112.0</v>
      </c>
      <c r="B4123" s="83" t="s">
        <v>23818</v>
      </c>
      <c r="C4123" s="212" t="s">
        <v>14006</v>
      </c>
      <c r="D4123" s="83"/>
      <c r="E4123" s="141" t="s">
        <v>23819</v>
      </c>
      <c r="F4123" s="83"/>
      <c r="G4123" s="83">
        <v>1000000.0</v>
      </c>
    </row>
    <row r="4124">
      <c r="A4124" s="83">
        <v>113.0</v>
      </c>
      <c r="B4124" s="83" t="s">
        <v>23820</v>
      </c>
      <c r="C4124" s="212" t="s">
        <v>14006</v>
      </c>
      <c r="D4124" s="83"/>
      <c r="E4124" s="141" t="s">
        <v>23821</v>
      </c>
      <c r="F4124" s="83"/>
      <c r="G4124" s="83">
        <v>1000000.0</v>
      </c>
    </row>
    <row r="4125">
      <c r="A4125" s="83">
        <v>114.0</v>
      </c>
      <c r="B4125" s="83" t="s">
        <v>23822</v>
      </c>
      <c r="C4125" s="212" t="s">
        <v>14006</v>
      </c>
      <c r="D4125" s="83"/>
      <c r="E4125" s="141" t="s">
        <v>23824</v>
      </c>
      <c r="F4125" s="83"/>
      <c r="G4125" s="83">
        <v>1000000.0</v>
      </c>
    </row>
    <row r="4126" ht="30.0" customHeight="1">
      <c r="A4126" s="83">
        <v>115.0</v>
      </c>
      <c r="B4126" s="83" t="s">
        <v>23825</v>
      </c>
      <c r="C4126" s="212" t="s">
        <v>2936</v>
      </c>
      <c r="D4126" s="83"/>
      <c r="E4126" s="141" t="s">
        <v>23826</v>
      </c>
      <c r="F4126" s="83"/>
      <c r="G4126" s="83">
        <v>1000000.0</v>
      </c>
    </row>
    <row r="4127">
      <c r="A4127" s="83">
        <v>116.0</v>
      </c>
      <c r="B4127" s="83" t="s">
        <v>23827</v>
      </c>
      <c r="C4127" s="212" t="s">
        <v>2945</v>
      </c>
      <c r="D4127" s="83"/>
      <c r="E4127" s="141" t="s">
        <v>23828</v>
      </c>
      <c r="F4127" s="83"/>
      <c r="G4127" s="83">
        <v>3000000.0</v>
      </c>
    </row>
    <row r="4128" ht="30.0" customHeight="1">
      <c r="A4128" s="83">
        <v>117.0</v>
      </c>
      <c r="B4128" s="83" t="s">
        <v>23829</v>
      </c>
      <c r="C4128" s="212" t="s">
        <v>2949</v>
      </c>
      <c r="D4128" s="83"/>
      <c r="E4128" s="141" t="s">
        <v>23830</v>
      </c>
      <c r="F4128" s="83"/>
      <c r="G4128" s="83">
        <v>1500000.0</v>
      </c>
    </row>
    <row r="4129" ht="30.0" customHeight="1">
      <c r="A4129" s="83">
        <v>118.0</v>
      </c>
      <c r="B4129" s="83" t="s">
        <v>23831</v>
      </c>
      <c r="C4129" s="212" t="s">
        <v>2955</v>
      </c>
      <c r="D4129" s="83"/>
      <c r="E4129" s="141" t="s">
        <v>23832</v>
      </c>
      <c r="F4129" s="83"/>
      <c r="G4129" s="83">
        <v>1000000.0</v>
      </c>
    </row>
    <row r="4130">
      <c r="A4130" s="83">
        <v>119.0</v>
      </c>
      <c r="B4130" s="83" t="s">
        <v>23833</v>
      </c>
      <c r="C4130" s="212" t="s">
        <v>2955</v>
      </c>
      <c r="D4130" s="83"/>
      <c r="E4130" s="141" t="s">
        <v>23834</v>
      </c>
      <c r="F4130" s="83"/>
      <c r="G4130" s="83">
        <v>1000000.0</v>
      </c>
    </row>
    <row r="4131">
      <c r="A4131" s="83">
        <v>120.0</v>
      </c>
      <c r="B4131" s="83" t="s">
        <v>23836</v>
      </c>
      <c r="C4131" s="212" t="s">
        <v>2955</v>
      </c>
      <c r="D4131" s="83"/>
      <c r="E4131" s="141" t="s">
        <v>23837</v>
      </c>
      <c r="F4131" s="83"/>
      <c r="G4131" s="83">
        <v>1000000.0</v>
      </c>
    </row>
    <row r="4132">
      <c r="A4132" s="83">
        <v>121.0</v>
      </c>
      <c r="B4132" s="83" t="s">
        <v>23838</v>
      </c>
      <c r="C4132" s="212" t="s">
        <v>10195</v>
      </c>
      <c r="D4132" s="83"/>
      <c r="E4132" s="141" t="s">
        <v>23839</v>
      </c>
      <c r="F4132" s="83"/>
      <c r="G4132" s="83">
        <v>1000000.0</v>
      </c>
    </row>
    <row r="4133">
      <c r="A4133" s="83">
        <v>122.0</v>
      </c>
      <c r="B4133" s="83" t="s">
        <v>23840</v>
      </c>
      <c r="C4133" s="212" t="s">
        <v>10246</v>
      </c>
      <c r="D4133" s="83"/>
      <c r="E4133" s="141" t="s">
        <v>23841</v>
      </c>
      <c r="F4133" s="83"/>
      <c r="G4133" s="83">
        <v>1000000.0</v>
      </c>
    </row>
    <row r="4134">
      <c r="A4134" s="83">
        <v>123.0</v>
      </c>
      <c r="B4134" s="83" t="s">
        <v>23842</v>
      </c>
      <c r="C4134" s="212" t="s">
        <v>3005</v>
      </c>
      <c r="D4134" s="83"/>
      <c r="E4134" s="141" t="s">
        <v>23843</v>
      </c>
      <c r="F4134" s="83"/>
      <c r="G4134" s="83">
        <v>1000000.0</v>
      </c>
    </row>
    <row r="4135" ht="30.0" customHeight="1">
      <c r="A4135" s="83">
        <v>124.0</v>
      </c>
      <c r="B4135" s="83" t="s">
        <v>23844</v>
      </c>
      <c r="C4135" s="212" t="s">
        <v>14622</v>
      </c>
      <c r="D4135" s="83"/>
      <c r="E4135" s="141" t="s">
        <v>23845</v>
      </c>
      <c r="F4135" s="83"/>
      <c r="G4135" s="83">
        <v>2500000.0</v>
      </c>
    </row>
    <row r="4136">
      <c r="A4136" s="83">
        <v>125.0</v>
      </c>
      <c r="B4136" s="83" t="s">
        <v>23846</v>
      </c>
      <c r="C4136" s="212" t="s">
        <v>3009</v>
      </c>
      <c r="D4136" s="83"/>
      <c r="E4136" s="141" t="s">
        <v>23847</v>
      </c>
      <c r="F4136" s="83"/>
      <c r="G4136" s="83">
        <v>1000000.0</v>
      </c>
    </row>
    <row r="4137" ht="30.0" customHeight="1">
      <c r="A4137" s="83">
        <v>126.0</v>
      </c>
      <c r="B4137" s="83" t="s">
        <v>23849</v>
      </c>
      <c r="C4137" s="212" t="s">
        <v>3022</v>
      </c>
      <c r="D4137" s="83"/>
      <c r="E4137" s="141" t="s">
        <v>23850</v>
      </c>
      <c r="F4137" s="83"/>
      <c r="G4137" s="83">
        <v>2000000.0</v>
      </c>
    </row>
    <row r="4138" ht="30.0" customHeight="1">
      <c r="A4138" s="83">
        <v>127.0</v>
      </c>
      <c r="B4138" s="83" t="s">
        <v>23851</v>
      </c>
      <c r="C4138" s="212" t="s">
        <v>3022</v>
      </c>
      <c r="D4138" s="83"/>
      <c r="E4138" s="141" t="s">
        <v>23852</v>
      </c>
      <c r="F4138" s="83"/>
      <c r="G4138" s="83">
        <v>1500000.0</v>
      </c>
    </row>
    <row r="4139">
      <c r="A4139" s="83">
        <v>128.0</v>
      </c>
      <c r="B4139" s="83" t="s">
        <v>23853</v>
      </c>
      <c r="C4139" s="212" t="s">
        <v>3022</v>
      </c>
      <c r="D4139" s="83"/>
      <c r="E4139" s="141" t="s">
        <v>23854</v>
      </c>
      <c r="F4139" s="83"/>
      <c r="G4139" s="83">
        <v>1500000.0</v>
      </c>
    </row>
    <row r="4140">
      <c r="A4140" s="83">
        <v>129.0</v>
      </c>
      <c r="B4140" s="83" t="s">
        <v>23855</v>
      </c>
      <c r="C4140" s="212" t="s">
        <v>3051</v>
      </c>
      <c r="D4140" s="83"/>
      <c r="E4140" s="141" t="s">
        <v>23856</v>
      </c>
      <c r="F4140" s="83"/>
      <c r="G4140" s="83">
        <v>1000000.0</v>
      </c>
    </row>
    <row r="4141">
      <c r="A4141" s="83">
        <v>130.0</v>
      </c>
      <c r="B4141" s="83" t="s">
        <v>23857</v>
      </c>
      <c r="C4141" s="212" t="s">
        <v>3101</v>
      </c>
      <c r="D4141" s="83"/>
      <c r="E4141" s="141" t="s">
        <v>23858</v>
      </c>
      <c r="F4141" s="83"/>
      <c r="G4141" s="83">
        <v>2000000.0</v>
      </c>
    </row>
    <row r="4142">
      <c r="A4142" s="83">
        <v>131.0</v>
      </c>
      <c r="B4142" s="83" t="s">
        <v>23859</v>
      </c>
      <c r="C4142" s="212" t="s">
        <v>3113</v>
      </c>
      <c r="D4142" s="83"/>
      <c r="E4142" s="141" t="s">
        <v>23861</v>
      </c>
      <c r="F4142" s="83"/>
      <c r="G4142" s="83">
        <v>1000000.0</v>
      </c>
    </row>
    <row r="4143">
      <c r="A4143" s="83">
        <v>132.0</v>
      </c>
      <c r="B4143" s="83" t="s">
        <v>23862</v>
      </c>
      <c r="C4143" s="212" t="s">
        <v>3113</v>
      </c>
      <c r="D4143" s="83"/>
      <c r="E4143" s="141" t="s">
        <v>23863</v>
      </c>
      <c r="F4143" s="83"/>
      <c r="G4143" s="83">
        <v>1000000.0</v>
      </c>
    </row>
    <row r="4144">
      <c r="A4144" s="83">
        <v>133.0</v>
      </c>
      <c r="B4144" s="83" t="s">
        <v>23864</v>
      </c>
      <c r="C4144" s="212" t="s">
        <v>3113</v>
      </c>
      <c r="D4144" s="83"/>
      <c r="E4144" s="141" t="s">
        <v>23865</v>
      </c>
      <c r="F4144" s="83"/>
      <c r="G4144" s="83">
        <v>1000000.0</v>
      </c>
    </row>
    <row r="4145">
      <c r="A4145" s="83">
        <v>134.0</v>
      </c>
      <c r="B4145" s="83" t="s">
        <v>23866</v>
      </c>
      <c r="C4145" s="212" t="s">
        <v>3113</v>
      </c>
      <c r="D4145" s="83"/>
      <c r="E4145" s="141" t="s">
        <v>23867</v>
      </c>
      <c r="F4145" s="83"/>
      <c r="G4145" s="83">
        <v>1000000.0</v>
      </c>
    </row>
    <row r="4146">
      <c r="A4146" s="83">
        <v>135.0</v>
      </c>
      <c r="B4146" s="83" t="s">
        <v>23868</v>
      </c>
      <c r="C4146" s="212" t="s">
        <v>3617</v>
      </c>
      <c r="D4146" s="83"/>
      <c r="E4146" s="141" t="s">
        <v>23869</v>
      </c>
      <c r="F4146" s="83"/>
      <c r="G4146" s="83">
        <v>1000000.0</v>
      </c>
    </row>
    <row r="4147">
      <c r="A4147" s="83">
        <v>136.0</v>
      </c>
      <c r="B4147" s="83" t="s">
        <v>23870</v>
      </c>
      <c r="C4147" s="212" t="s">
        <v>3617</v>
      </c>
      <c r="D4147" s="83"/>
      <c r="E4147" s="141" t="s">
        <v>23871</v>
      </c>
      <c r="F4147" s="83"/>
      <c r="G4147" s="83">
        <v>500000.0</v>
      </c>
    </row>
    <row r="4148">
      <c r="A4148" s="83">
        <v>137.0</v>
      </c>
      <c r="B4148" s="83" t="s">
        <v>23872</v>
      </c>
      <c r="C4148" s="212" t="s">
        <v>3625</v>
      </c>
      <c r="D4148" s="83"/>
      <c r="E4148" s="141" t="s">
        <v>23873</v>
      </c>
      <c r="F4148" s="83"/>
      <c r="G4148" s="83">
        <v>1000000.0</v>
      </c>
    </row>
    <row r="4149">
      <c r="A4149" s="83">
        <v>138.0</v>
      </c>
      <c r="B4149" s="83" t="s">
        <v>23874</v>
      </c>
      <c r="C4149" s="212" t="s">
        <v>3625</v>
      </c>
      <c r="D4149" s="83"/>
      <c r="E4149" s="141" t="s">
        <v>23875</v>
      </c>
      <c r="F4149" s="83"/>
      <c r="G4149" s="83">
        <v>1000000.0</v>
      </c>
    </row>
    <row r="4150" ht="30.0" customHeight="1">
      <c r="A4150" s="83">
        <v>139.0</v>
      </c>
      <c r="B4150" s="83" t="s">
        <v>23876</v>
      </c>
      <c r="C4150" s="212" t="s">
        <v>3625</v>
      </c>
      <c r="D4150" s="83"/>
      <c r="E4150" s="141" t="s">
        <v>23877</v>
      </c>
      <c r="F4150" s="83"/>
      <c r="G4150" s="83">
        <v>1000000.0</v>
      </c>
    </row>
    <row r="4151">
      <c r="A4151" s="83">
        <v>140.0</v>
      </c>
      <c r="B4151" s="83" t="s">
        <v>23878</v>
      </c>
      <c r="C4151" s="212" t="s">
        <v>3131</v>
      </c>
      <c r="D4151" s="83"/>
      <c r="E4151" s="141" t="s">
        <v>23879</v>
      </c>
      <c r="F4151" s="83"/>
      <c r="G4151" s="83">
        <v>1000000.0</v>
      </c>
    </row>
    <row r="4152">
      <c r="A4152" s="83">
        <v>141.0</v>
      </c>
      <c r="B4152" s="83" t="s">
        <v>23880</v>
      </c>
      <c r="C4152" s="212" t="s">
        <v>3131</v>
      </c>
      <c r="D4152" s="83"/>
      <c r="E4152" s="141" t="s">
        <v>23881</v>
      </c>
      <c r="F4152" s="83"/>
      <c r="G4152" s="83">
        <v>1000000.0</v>
      </c>
    </row>
    <row r="4153" ht="30.0" customHeight="1">
      <c r="A4153" s="83">
        <v>142.0</v>
      </c>
      <c r="B4153" s="83" t="s">
        <v>23882</v>
      </c>
      <c r="C4153" s="212" t="s">
        <v>3131</v>
      </c>
      <c r="D4153" s="83"/>
      <c r="E4153" s="141" t="s">
        <v>23883</v>
      </c>
      <c r="F4153" s="83"/>
      <c r="G4153" s="83">
        <v>1000000.0</v>
      </c>
    </row>
    <row r="4154">
      <c r="A4154" s="83">
        <v>143.0</v>
      </c>
      <c r="B4154" s="83" t="s">
        <v>23884</v>
      </c>
      <c r="C4154" s="212" t="s">
        <v>3640</v>
      </c>
      <c r="D4154" s="83"/>
      <c r="E4154" s="141" t="s">
        <v>23885</v>
      </c>
      <c r="F4154" s="83"/>
      <c r="G4154" s="83">
        <v>1000000.0</v>
      </c>
    </row>
    <row r="4155" ht="30.0" customHeight="1">
      <c r="A4155" s="83">
        <v>144.0</v>
      </c>
      <c r="B4155" s="83" t="s">
        <v>23886</v>
      </c>
      <c r="C4155" s="212" t="s">
        <v>3640</v>
      </c>
      <c r="D4155" s="83"/>
      <c r="E4155" s="141" t="s">
        <v>23887</v>
      </c>
      <c r="F4155" s="83"/>
      <c r="G4155" s="83">
        <v>1000000.0</v>
      </c>
    </row>
    <row r="4156">
      <c r="A4156" s="83">
        <v>145.0</v>
      </c>
      <c r="B4156" s="83" t="s">
        <v>23888</v>
      </c>
      <c r="C4156" s="212" t="s">
        <v>3640</v>
      </c>
      <c r="D4156" s="83"/>
      <c r="E4156" s="141" t="s">
        <v>23889</v>
      </c>
      <c r="F4156" s="83"/>
      <c r="G4156" s="83">
        <v>1000000.0</v>
      </c>
    </row>
    <row r="4157">
      <c r="A4157" s="83">
        <v>146.0</v>
      </c>
      <c r="B4157" s="83" t="s">
        <v>23890</v>
      </c>
      <c r="C4157" s="212" t="s">
        <v>3644</v>
      </c>
      <c r="D4157" s="83"/>
      <c r="E4157" s="141" t="s">
        <v>23891</v>
      </c>
      <c r="F4157" s="83"/>
      <c r="G4157" s="83">
        <v>1000000.0</v>
      </c>
    </row>
    <row r="4158">
      <c r="A4158" s="83">
        <v>147.0</v>
      </c>
      <c r="B4158" s="83" t="s">
        <v>23892</v>
      </c>
      <c r="C4158" s="212" t="s">
        <v>3644</v>
      </c>
      <c r="D4158" s="83"/>
      <c r="E4158" s="141" t="s">
        <v>23893</v>
      </c>
      <c r="F4158" s="83"/>
      <c r="G4158" s="83">
        <v>1000000.0</v>
      </c>
    </row>
    <row r="4159">
      <c r="A4159" s="83">
        <v>148.0</v>
      </c>
      <c r="B4159" s="83" t="s">
        <v>23894</v>
      </c>
      <c r="C4159" s="212" t="s">
        <v>3644</v>
      </c>
      <c r="D4159" s="83"/>
      <c r="E4159" s="141" t="s">
        <v>23895</v>
      </c>
      <c r="F4159" s="83"/>
      <c r="G4159" s="83">
        <v>1000000.0</v>
      </c>
    </row>
    <row r="4160">
      <c r="A4160" s="83">
        <v>149.0</v>
      </c>
      <c r="B4160" s="83" t="s">
        <v>23896</v>
      </c>
      <c r="C4160" s="212" t="s">
        <v>11517</v>
      </c>
      <c r="D4160" s="83"/>
      <c r="E4160" s="141" t="s">
        <v>23897</v>
      </c>
      <c r="F4160" s="83"/>
      <c r="G4160" s="83">
        <v>2000000.0</v>
      </c>
    </row>
    <row r="4161">
      <c r="A4161" s="83">
        <v>150.0</v>
      </c>
      <c r="B4161" s="83" t="s">
        <v>23898</v>
      </c>
      <c r="C4161" s="212" t="s">
        <v>11517</v>
      </c>
      <c r="D4161" s="83"/>
      <c r="E4161" s="141" t="s">
        <v>23899</v>
      </c>
      <c r="F4161" s="83"/>
      <c r="G4161" s="83">
        <v>1000000.0</v>
      </c>
    </row>
    <row r="4162">
      <c r="A4162" s="83">
        <v>151.0</v>
      </c>
      <c r="B4162" s="83" t="s">
        <v>23900</v>
      </c>
      <c r="C4162" s="212" t="s">
        <v>11517</v>
      </c>
      <c r="D4162" s="83"/>
      <c r="E4162" s="141" t="s">
        <v>23901</v>
      </c>
      <c r="F4162" s="83"/>
      <c r="G4162" s="83">
        <v>1000000.0</v>
      </c>
    </row>
    <row r="4163" ht="30.75" customHeight="1">
      <c r="A4163" s="154">
        <v>152.0</v>
      </c>
      <c r="B4163" s="154" t="s">
        <v>23902</v>
      </c>
      <c r="C4163" s="247" t="s">
        <v>11517</v>
      </c>
      <c r="D4163" s="154"/>
      <c r="E4163" s="155" t="s">
        <v>23903</v>
      </c>
      <c r="F4163" s="154"/>
      <c r="G4163" s="154">
        <v>500000.0</v>
      </c>
    </row>
    <row r="4164" ht="15.75" customHeight="1">
      <c r="A4164" s="83">
        <v>153.0</v>
      </c>
      <c r="B4164" s="83" t="s">
        <v>23904</v>
      </c>
      <c r="C4164" s="212" t="s">
        <v>11517</v>
      </c>
      <c r="D4164" s="83"/>
      <c r="E4164" s="141" t="s">
        <v>23905</v>
      </c>
      <c r="F4164" s="83"/>
      <c r="G4164" s="83">
        <v>1000000.0</v>
      </c>
    </row>
    <row r="4165">
      <c r="A4165" s="83">
        <v>154.0</v>
      </c>
      <c r="B4165" s="83" t="s">
        <v>23906</v>
      </c>
      <c r="C4165" s="212" t="s">
        <v>11517</v>
      </c>
      <c r="D4165" s="83"/>
      <c r="E4165" s="141" t="s">
        <v>23907</v>
      </c>
      <c r="F4165" s="83"/>
      <c r="G4165" s="83">
        <v>1000000.0</v>
      </c>
    </row>
    <row r="4166">
      <c r="A4166" s="83">
        <v>155.0</v>
      </c>
      <c r="B4166" s="83" t="s">
        <v>23908</v>
      </c>
      <c r="C4166" s="212" t="s">
        <v>11517</v>
      </c>
      <c r="D4166" s="83"/>
      <c r="E4166" s="141" t="s">
        <v>23909</v>
      </c>
      <c r="F4166" s="83"/>
      <c r="G4166" s="83">
        <v>500000.0</v>
      </c>
    </row>
    <row r="4167" ht="30.0" customHeight="1">
      <c r="A4167" s="83">
        <v>156.0</v>
      </c>
      <c r="B4167" s="83" t="s">
        <v>23910</v>
      </c>
      <c r="C4167" s="212" t="s">
        <v>3137</v>
      </c>
      <c r="D4167" s="83"/>
      <c r="E4167" s="141" t="s">
        <v>23911</v>
      </c>
      <c r="F4167" s="83"/>
      <c r="G4167" s="83">
        <v>500000.0</v>
      </c>
    </row>
    <row r="4168">
      <c r="A4168" s="83">
        <v>157.0</v>
      </c>
      <c r="B4168" s="83" t="s">
        <v>23912</v>
      </c>
      <c r="C4168" s="212" t="s">
        <v>3137</v>
      </c>
      <c r="D4168" s="83"/>
      <c r="E4168" s="141" t="s">
        <v>23913</v>
      </c>
      <c r="F4168" s="83"/>
      <c r="G4168" s="83">
        <v>500000.0</v>
      </c>
    </row>
    <row r="4169">
      <c r="A4169" s="83">
        <v>158.0</v>
      </c>
      <c r="B4169" s="83" t="s">
        <v>23914</v>
      </c>
      <c r="C4169" s="212" t="s">
        <v>3137</v>
      </c>
      <c r="D4169" s="83"/>
      <c r="E4169" s="141" t="s">
        <v>23915</v>
      </c>
      <c r="F4169" s="83"/>
      <c r="G4169" s="83">
        <v>500000.0</v>
      </c>
    </row>
    <row r="4170">
      <c r="A4170" s="83">
        <v>159.0</v>
      </c>
      <c r="B4170" s="83" t="s">
        <v>23916</v>
      </c>
      <c r="C4170" s="212" t="s">
        <v>3142</v>
      </c>
      <c r="D4170" s="83"/>
      <c r="E4170" s="141" t="s">
        <v>23917</v>
      </c>
      <c r="F4170" s="83"/>
      <c r="G4170" s="83">
        <v>1000000.0</v>
      </c>
    </row>
    <row r="4171">
      <c r="A4171" s="83">
        <v>160.0</v>
      </c>
      <c r="B4171" s="83" t="s">
        <v>23918</v>
      </c>
      <c r="C4171" s="212" t="s">
        <v>3142</v>
      </c>
      <c r="D4171" s="83"/>
      <c r="E4171" s="141" t="s">
        <v>23919</v>
      </c>
      <c r="F4171" s="83"/>
      <c r="G4171" s="83">
        <v>1000000.0</v>
      </c>
    </row>
    <row r="4172">
      <c r="A4172" s="83">
        <v>161.0</v>
      </c>
      <c r="B4172" s="83" t="s">
        <v>23920</v>
      </c>
      <c r="C4172" s="212" t="s">
        <v>3151</v>
      </c>
      <c r="D4172" s="83"/>
      <c r="E4172" s="141" t="s">
        <v>23921</v>
      </c>
      <c r="F4172" s="83"/>
      <c r="G4172" s="83">
        <v>1000000.0</v>
      </c>
    </row>
    <row r="4173" ht="30.0" customHeight="1">
      <c r="A4173" s="83">
        <v>162.0</v>
      </c>
      <c r="B4173" s="83" t="s">
        <v>23924</v>
      </c>
      <c r="C4173" s="212" t="s">
        <v>3208</v>
      </c>
      <c r="D4173" s="83"/>
      <c r="E4173" s="141" t="s">
        <v>23925</v>
      </c>
      <c r="F4173" s="83"/>
      <c r="G4173" s="83">
        <v>1000000.0</v>
      </c>
    </row>
    <row r="4174">
      <c r="A4174" s="83">
        <v>163.0</v>
      </c>
      <c r="B4174" s="83" t="s">
        <v>23926</v>
      </c>
      <c r="C4174" s="212" t="s">
        <v>15435</v>
      </c>
      <c r="D4174" s="83"/>
      <c r="E4174" s="141" t="s">
        <v>23927</v>
      </c>
      <c r="F4174" s="83"/>
      <c r="G4174" s="83">
        <v>1000000.0</v>
      </c>
    </row>
    <row r="4175">
      <c r="A4175" s="83">
        <v>164.0</v>
      </c>
      <c r="B4175" s="83" t="s">
        <v>23928</v>
      </c>
      <c r="C4175" s="212" t="s">
        <v>15435</v>
      </c>
      <c r="D4175" s="83"/>
      <c r="E4175" s="141" t="s">
        <v>23929</v>
      </c>
      <c r="F4175" s="83"/>
      <c r="G4175" s="83">
        <v>1000000.0</v>
      </c>
    </row>
    <row r="4176">
      <c r="A4176" s="83">
        <v>165.0</v>
      </c>
      <c r="B4176" s="83" t="s">
        <v>23930</v>
      </c>
      <c r="C4176" s="212" t="s">
        <v>15435</v>
      </c>
      <c r="D4176" s="83"/>
      <c r="E4176" s="141" t="s">
        <v>23931</v>
      </c>
      <c r="F4176" s="83"/>
      <c r="G4176" s="83">
        <v>1000000.0</v>
      </c>
    </row>
    <row r="4177">
      <c r="A4177" s="83">
        <v>166.0</v>
      </c>
      <c r="B4177" s="83" t="s">
        <v>23932</v>
      </c>
      <c r="C4177" s="212" t="s">
        <v>15435</v>
      </c>
      <c r="D4177" s="83"/>
      <c r="E4177" s="141" t="s">
        <v>23933</v>
      </c>
      <c r="F4177" s="83"/>
      <c r="G4177" s="83">
        <v>1000000.0</v>
      </c>
    </row>
    <row r="4178">
      <c r="A4178" s="83">
        <v>167.0</v>
      </c>
      <c r="B4178" s="83" t="s">
        <v>23934</v>
      </c>
      <c r="C4178" s="212" t="s">
        <v>3213</v>
      </c>
      <c r="D4178" s="83"/>
      <c r="E4178" s="141" t="s">
        <v>23936</v>
      </c>
      <c r="F4178" s="83"/>
      <c r="G4178" s="83">
        <v>1000000.0</v>
      </c>
    </row>
    <row r="4179">
      <c r="A4179" s="83">
        <v>168.0</v>
      </c>
      <c r="B4179" s="83" t="s">
        <v>23938</v>
      </c>
      <c r="C4179" s="212" t="s">
        <v>3213</v>
      </c>
      <c r="D4179" s="83"/>
      <c r="E4179" s="141" t="s">
        <v>23939</v>
      </c>
      <c r="F4179" s="83"/>
      <c r="G4179" s="83">
        <v>1000000.0</v>
      </c>
    </row>
    <row r="4180">
      <c r="A4180" s="83">
        <v>169.0</v>
      </c>
      <c r="B4180" s="83" t="s">
        <v>23940</v>
      </c>
      <c r="C4180" s="212" t="s">
        <v>3213</v>
      </c>
      <c r="D4180" s="83"/>
      <c r="E4180" s="141" t="s">
        <v>23941</v>
      </c>
      <c r="F4180" s="83"/>
      <c r="G4180" s="83">
        <v>1000000.0</v>
      </c>
    </row>
    <row r="4181">
      <c r="A4181" s="83">
        <v>170.0</v>
      </c>
      <c r="B4181" s="83" t="s">
        <v>23942</v>
      </c>
      <c r="C4181" s="212" t="s">
        <v>3277</v>
      </c>
      <c r="D4181" s="83"/>
      <c r="E4181" s="141" t="s">
        <v>23943</v>
      </c>
      <c r="F4181" s="83"/>
      <c r="G4181" s="83">
        <v>1000000.0</v>
      </c>
    </row>
    <row r="4182">
      <c r="A4182" s="83">
        <v>171.0</v>
      </c>
      <c r="B4182" s="83" t="s">
        <v>23944</v>
      </c>
      <c r="C4182" s="212" t="s">
        <v>3277</v>
      </c>
      <c r="D4182" s="83"/>
      <c r="E4182" s="141" t="s">
        <v>23945</v>
      </c>
      <c r="F4182" s="83"/>
      <c r="G4182" s="83">
        <v>1000000.0</v>
      </c>
    </row>
    <row r="4183">
      <c r="A4183" s="83">
        <v>172.0</v>
      </c>
      <c r="B4183" s="83" t="s">
        <v>23946</v>
      </c>
      <c r="C4183" s="212" t="s">
        <v>3277</v>
      </c>
      <c r="D4183" s="83"/>
      <c r="E4183" s="141" t="s">
        <v>23947</v>
      </c>
      <c r="F4183" s="83"/>
      <c r="G4183" s="83">
        <v>1000000.0</v>
      </c>
    </row>
    <row r="4184">
      <c r="A4184" s="83">
        <v>173.0</v>
      </c>
      <c r="B4184" s="83" t="s">
        <v>23950</v>
      </c>
      <c r="C4184" s="212" t="s">
        <v>3277</v>
      </c>
      <c r="D4184" s="83"/>
      <c r="E4184" s="141" t="s">
        <v>23951</v>
      </c>
      <c r="F4184" s="83"/>
      <c r="G4184" s="83">
        <v>1000000.0</v>
      </c>
    </row>
    <row r="4185">
      <c r="A4185" s="83">
        <v>174.0</v>
      </c>
      <c r="B4185" s="83" t="s">
        <v>23952</v>
      </c>
      <c r="C4185" s="212" t="s">
        <v>3277</v>
      </c>
      <c r="D4185" s="83"/>
      <c r="E4185" s="141" t="s">
        <v>23953</v>
      </c>
      <c r="F4185" s="83"/>
      <c r="G4185" s="83">
        <v>1000000.0</v>
      </c>
    </row>
    <row r="4186">
      <c r="A4186" s="83">
        <v>175.0</v>
      </c>
      <c r="B4186" s="83" t="s">
        <v>23954</v>
      </c>
      <c r="C4186" s="212" t="s">
        <v>3332</v>
      </c>
      <c r="D4186" s="83"/>
      <c r="E4186" s="141" t="s">
        <v>23955</v>
      </c>
      <c r="F4186" s="83"/>
      <c r="G4186" s="83">
        <v>1000000.0</v>
      </c>
    </row>
    <row r="4187">
      <c r="A4187" s="83">
        <v>176.0</v>
      </c>
      <c r="B4187" s="83" t="s">
        <v>23956</v>
      </c>
      <c r="C4187" s="212" t="s">
        <v>3332</v>
      </c>
      <c r="D4187" s="83"/>
      <c r="E4187" s="141" t="s">
        <v>23957</v>
      </c>
      <c r="F4187" s="83"/>
      <c r="G4187" s="83">
        <v>1000000.0</v>
      </c>
    </row>
    <row r="4188">
      <c r="A4188" s="83">
        <v>177.0</v>
      </c>
      <c r="B4188" s="83" t="s">
        <v>23958</v>
      </c>
      <c r="C4188" s="212" t="s">
        <v>3332</v>
      </c>
      <c r="D4188" s="83"/>
      <c r="E4188" s="141" t="s">
        <v>23959</v>
      </c>
      <c r="F4188" s="83"/>
      <c r="G4188" s="83">
        <v>1000000.0</v>
      </c>
    </row>
    <row r="4189">
      <c r="A4189" s="83">
        <v>178.0</v>
      </c>
      <c r="B4189" s="83" t="s">
        <v>23960</v>
      </c>
      <c r="C4189" s="212" t="s">
        <v>3332</v>
      </c>
      <c r="D4189" s="83"/>
      <c r="E4189" s="141" t="s">
        <v>23961</v>
      </c>
      <c r="F4189" s="83"/>
      <c r="G4189" s="83">
        <v>1000000.0</v>
      </c>
    </row>
    <row r="4190">
      <c r="A4190" s="83">
        <v>179.0</v>
      </c>
      <c r="B4190" s="83" t="s">
        <v>23962</v>
      </c>
      <c r="C4190" s="212"/>
      <c r="D4190" s="83"/>
      <c r="E4190" s="141" t="s">
        <v>23963</v>
      </c>
      <c r="F4190" s="83"/>
      <c r="G4190" s="83">
        <v>500000.0</v>
      </c>
    </row>
    <row r="4191" ht="30.0" customHeight="1">
      <c r="A4191" s="83">
        <v>180.0</v>
      </c>
      <c r="B4191" s="83" t="s">
        <v>23966</v>
      </c>
      <c r="C4191" s="212">
        <v>22.0</v>
      </c>
      <c r="D4191" s="83"/>
      <c r="E4191" s="141" t="s">
        <v>23967</v>
      </c>
      <c r="F4191" s="83"/>
      <c r="G4191" s="83">
        <v>1500000.0</v>
      </c>
    </row>
    <row r="4192">
      <c r="A4192" s="83"/>
      <c r="B4192" s="83"/>
      <c r="C4192" s="83"/>
      <c r="D4192" s="83"/>
      <c r="E4192" s="141"/>
      <c r="F4192" s="83"/>
      <c r="G4192" s="83"/>
    </row>
    <row r="4193">
      <c r="A4193" s="83"/>
      <c r="B4193" s="83"/>
      <c r="C4193" s="83"/>
      <c r="D4193" s="83"/>
      <c r="E4193" s="141" t="s">
        <v>23968</v>
      </c>
      <c r="F4193" s="83">
        <v>0.0</v>
      </c>
      <c r="G4193" s="83">
        <v>1.95E8</v>
      </c>
    </row>
    <row r="4194" ht="15.75" customHeight="1">
      <c r="A4194" s="154"/>
      <c r="B4194" s="154"/>
      <c r="C4194" s="154"/>
      <c r="D4194" s="154"/>
      <c r="E4194" s="155"/>
      <c r="F4194" s="154"/>
      <c r="G4194" s="154"/>
    </row>
    <row r="4195" ht="15.75" customHeight="1">
      <c r="A4195" s="83"/>
      <c r="B4195" s="83"/>
      <c r="C4195" s="83"/>
      <c r="D4195" s="83"/>
      <c r="E4195" s="141"/>
      <c r="F4195" s="83"/>
      <c r="G4195" s="83"/>
    </row>
  </sheetData>
  <hyperlinks>
    <hyperlink r:id="rId1" ref="G1"/>
  </hyperlinks>
  <drawing r:id="rId2"/>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7.29" defaultRowHeight="15.0"/>
  <cols>
    <col customWidth="1" min="1" max="1" width="37.43"/>
    <col customWidth="1" min="2" max="2" width="11.29"/>
    <col customWidth="1" min="3" max="3" width="4.71"/>
    <col customWidth="1" min="4" max="6" width="12.0"/>
    <col customWidth="1" min="7" max="8" width="12.14"/>
    <col customWidth="1" min="9" max="9" width="10.0"/>
    <col customWidth="1" min="10" max="11" width="9.57"/>
    <col customWidth="1" min="12" max="14" width="9.71"/>
    <col customWidth="1" min="15" max="15" width="12.57"/>
    <col customWidth="1" min="16" max="16" width="39.86"/>
  </cols>
  <sheetData>
    <row r="1" ht="19.5" customHeight="1">
      <c r="A1" s="169" t="s">
        <v>1074</v>
      </c>
      <c r="B1" s="122" t="s">
        <v>1084</v>
      </c>
      <c r="C1" s="171"/>
      <c r="D1" s="44"/>
      <c r="E1" s="44"/>
      <c r="F1" s="44"/>
      <c r="G1" s="44"/>
      <c r="H1" s="195" t="str">
        <f>HYPERLINK("https://drive.google.com/open?id=0B8sY5vZfk1W5R19UYzJJT3ZxUFk&amp;authuser=0","see original PDF")</f>
        <v>see original PDF</v>
      </c>
      <c r="I1" s="44"/>
      <c r="J1" s="44"/>
      <c r="K1" s="44"/>
      <c r="L1" s="44"/>
      <c r="M1" s="44"/>
      <c r="N1" s="44"/>
      <c r="O1" s="44"/>
      <c r="P1" s="197"/>
    </row>
    <row r="2" ht="15.0" customHeight="1">
      <c r="A2" s="175" t="s">
        <v>1089</v>
      </c>
      <c r="B2" s="202" t="s">
        <v>663</v>
      </c>
      <c r="C2" s="204"/>
      <c r="D2" s="162" t="s">
        <v>774</v>
      </c>
      <c r="E2" s="164"/>
      <c r="F2" s="168"/>
      <c r="G2" s="170" t="s">
        <v>1120</v>
      </c>
      <c r="H2" s="170" t="s">
        <v>1121</v>
      </c>
      <c r="I2" s="206" t="s">
        <v>1175</v>
      </c>
      <c r="J2" s="260" t="s">
        <v>774</v>
      </c>
      <c r="K2" s="183"/>
      <c r="L2" s="185"/>
      <c r="M2" s="271" t="s">
        <v>1120</v>
      </c>
      <c r="N2" s="271" t="s">
        <v>1121</v>
      </c>
      <c r="O2" s="44"/>
      <c r="P2" s="197"/>
    </row>
    <row r="3" ht="18.0" customHeight="1">
      <c r="A3" s="273"/>
      <c r="C3" s="282"/>
      <c r="D3" s="184" t="s">
        <v>1115</v>
      </c>
      <c r="E3" s="184" t="s">
        <v>1116</v>
      </c>
      <c r="F3" s="184" t="s">
        <v>1117</v>
      </c>
      <c r="G3" s="190"/>
      <c r="H3" s="190"/>
      <c r="I3" s="273"/>
      <c r="J3" s="283" t="s">
        <v>1115</v>
      </c>
      <c r="K3" s="283" t="s">
        <v>1116</v>
      </c>
      <c r="L3" s="283" t="s">
        <v>1117</v>
      </c>
      <c r="M3" s="199"/>
      <c r="N3" s="199"/>
      <c r="O3" s="194"/>
      <c r="P3" s="119" t="s">
        <v>2236</v>
      </c>
    </row>
    <row r="4" ht="19.5" customHeight="1">
      <c r="A4" s="254" t="s">
        <v>210</v>
      </c>
      <c r="B4" s="254"/>
      <c r="C4" s="254"/>
      <c r="D4" s="59"/>
      <c r="E4" s="59"/>
      <c r="F4" s="59"/>
      <c r="G4" s="59"/>
      <c r="H4" s="59"/>
      <c r="I4" s="44"/>
      <c r="J4" s="44"/>
      <c r="K4" s="44"/>
      <c r="L4" s="44"/>
      <c r="M4" s="44"/>
      <c r="N4" s="44"/>
      <c r="O4" s="44"/>
      <c r="P4" s="197" t="str">
        <v>1. The main monitoring, recovery, etc.</v>
      </c>
    </row>
    <row r="5" ht="19.5" customHeight="1">
      <c r="A5" s="127" t="s">
        <v>235</v>
      </c>
      <c r="B5" s="127"/>
      <c r="C5" s="127"/>
      <c r="D5" s="59"/>
      <c r="E5" s="59"/>
      <c r="F5" s="59"/>
      <c r="G5" s="59"/>
      <c r="H5" s="59"/>
      <c r="I5" s="44"/>
      <c r="J5" s="44"/>
      <c r="K5" s="44"/>
      <c r="L5" s="44"/>
      <c r="M5" s="44"/>
      <c r="N5" s="44"/>
      <c r="O5" s="44"/>
      <c r="P5" s="197" t="str">
        <v>C. Municipal Standing Committee and</v>
      </c>
    </row>
    <row r="6" ht="19.5" customHeight="1">
      <c r="A6" s="127" t="s">
        <v>2249</v>
      </c>
      <c r="B6" s="127"/>
      <c r="C6" s="127"/>
      <c r="D6" s="59"/>
      <c r="E6" s="59"/>
      <c r="F6" s="59"/>
      <c r="G6" s="59"/>
      <c r="H6" s="59"/>
      <c r="I6" s="44"/>
      <c r="J6" s="44"/>
      <c r="K6" s="44"/>
      <c r="L6" s="44"/>
      <c r="M6" s="44"/>
      <c r="N6" s="44"/>
      <c r="O6" s="44"/>
      <c r="P6" s="197" t="str">
        <v>1 Office of the town secretary</v>
      </c>
    </row>
    <row r="7" ht="19.5" customHeight="1">
      <c r="A7" s="296" t="s">
        <v>2253</v>
      </c>
      <c r="B7" s="127" t="s">
        <v>2484</v>
      </c>
      <c r="C7" s="127"/>
      <c r="D7" s="59">
        <v>631769.0</v>
      </c>
      <c r="E7" s="59">
        <v>855726.0</v>
      </c>
      <c r="F7" s="59">
        <v>1031198.0</v>
      </c>
      <c r="G7" s="59">
        <v>1100000.0</v>
      </c>
      <c r="H7" s="59">
        <v>1200000.0</v>
      </c>
      <c r="I7" s="44"/>
      <c r="J7" s="97" t="str">
        <f t="shared" ref="J7:N7" si="1">IF(ISBLANK(D7),"",D7/100000)</f>
        <v>6.32</v>
      </c>
      <c r="K7" s="97" t="str">
        <f t="shared" si="1"/>
        <v>8.56</v>
      </c>
      <c r="L7" s="97" t="str">
        <f t="shared" si="1"/>
        <v>10.31</v>
      </c>
      <c r="M7" s="97" t="str">
        <f t="shared" si="1"/>
        <v>11.00</v>
      </c>
      <c r="N7" s="97" t="str">
        <f t="shared" si="1"/>
        <v>12.00</v>
      </c>
      <c r="O7" s="44"/>
      <c r="P7" s="197" t="str">
        <v>1. The town secretary (Municipal Secretary)
(Mumpram. Municipal Act, section 45 (3)
Like) salary</v>
      </c>
    </row>
    <row r="8" ht="19.5" customHeight="1">
      <c r="A8" s="127" t="s">
        <v>16229</v>
      </c>
      <c r="B8" s="127" t="s">
        <v>16231</v>
      </c>
      <c r="C8" s="127"/>
      <c r="D8" s="59">
        <v>2.9320283E7</v>
      </c>
      <c r="E8" s="59">
        <v>3.1021031E7</v>
      </c>
      <c r="F8" s="59">
        <v>3.1853678E7</v>
      </c>
      <c r="G8" s="59">
        <v>3.5E7</v>
      </c>
      <c r="H8" s="59">
        <v>3.75E7</v>
      </c>
      <c r="I8" s="44"/>
      <c r="J8" s="97" t="str">
        <f t="shared" ref="J8:N8" si="2">IF(ISBLANK(D8),"",D8/100000)</f>
        <v>293.20</v>
      </c>
      <c r="K8" s="97" t="str">
        <f t="shared" si="2"/>
        <v>310.21</v>
      </c>
      <c r="L8" s="97" t="str">
        <f t="shared" si="2"/>
        <v>318.54</v>
      </c>
      <c r="M8" s="97" t="str">
        <f t="shared" si="2"/>
        <v>350.00</v>
      </c>
      <c r="N8" s="97" t="str">
        <f t="shared" si="2"/>
        <v>375.00</v>
      </c>
      <c r="O8" s="44"/>
      <c r="P8" s="197" t="str">
        <v>2. The establishment sevakavarga salary</v>
      </c>
    </row>
    <row r="9" ht="19.5" customHeight="1">
      <c r="A9" s="127" t="s">
        <v>16246</v>
      </c>
      <c r="B9" s="127" t="s">
        <v>16248</v>
      </c>
      <c r="C9" s="127"/>
      <c r="D9" s="59">
        <v>4930807.0</v>
      </c>
      <c r="E9" s="59">
        <v>9994392.0</v>
      </c>
      <c r="F9" s="59">
        <v>7392997.0</v>
      </c>
      <c r="G9" s="59">
        <v>7650000.0</v>
      </c>
      <c r="H9" s="59">
        <v>6400000.0</v>
      </c>
      <c r="I9" s="44"/>
      <c r="J9" s="97" t="str">
        <f t="shared" ref="J9:N9" si="3">IF(ISBLANK(D9),"",D9/100000)</f>
        <v>49.31</v>
      </c>
      <c r="K9" s="97" t="str">
        <f t="shared" si="3"/>
        <v>99.94</v>
      </c>
      <c r="L9" s="97" t="str">
        <f t="shared" si="3"/>
        <v>73.93</v>
      </c>
      <c r="M9" s="97" t="str">
        <f t="shared" si="3"/>
        <v>76.50</v>
      </c>
      <c r="N9" s="97" t="str">
        <f t="shared" si="3"/>
        <v>64.00</v>
      </c>
      <c r="O9" s="44"/>
      <c r="P9" s="197" t="str">
        <v>3. Miscellaneous (nasa)</v>
      </c>
    </row>
    <row r="10" ht="19.5" customHeight="1">
      <c r="A10" s="127" t="s">
        <v>16263</v>
      </c>
      <c r="B10" s="127" t="s">
        <v>16264</v>
      </c>
      <c r="C10" s="127"/>
      <c r="D10" s="59">
        <v>497972.0</v>
      </c>
      <c r="E10" s="59">
        <v>843860.0</v>
      </c>
      <c r="F10" s="59">
        <v>793104.0</v>
      </c>
      <c r="G10" s="59">
        <v>850000.0</v>
      </c>
      <c r="H10" s="59">
        <v>800000.0</v>
      </c>
      <c r="I10" s="44"/>
      <c r="J10" s="97" t="str">
        <f t="shared" ref="J10:N10" si="4">IF(ISBLANK(D10),"",D10/100000)</f>
        <v>4.98</v>
      </c>
      <c r="K10" s="97" t="str">
        <f t="shared" si="4"/>
        <v>8.44</v>
      </c>
      <c r="L10" s="97" t="str">
        <f t="shared" si="4"/>
        <v>7.93</v>
      </c>
      <c r="M10" s="97" t="str">
        <f t="shared" si="4"/>
        <v>8.50</v>
      </c>
      <c r="N10" s="97" t="str">
        <f t="shared" si="4"/>
        <v>8.00</v>
      </c>
      <c r="O10" s="44"/>
      <c r="P10" s="197" t="str">
        <v>3 a. To previous bills (nasa)</v>
      </c>
    </row>
    <row r="11" ht="19.5" customHeight="1">
      <c r="A11" s="127" t="s">
        <v>16281</v>
      </c>
      <c r="B11" s="127" t="s">
        <v>16283</v>
      </c>
      <c r="C11" s="127"/>
      <c r="D11" s="59">
        <v>38547.0</v>
      </c>
      <c r="E11" s="59">
        <v>10016.0</v>
      </c>
      <c r="F11" s="59"/>
      <c r="G11" s="59">
        <v>1700000.0</v>
      </c>
      <c r="H11" s="59">
        <v>1600000.0</v>
      </c>
      <c r="I11" s="44"/>
      <c r="J11" s="97" t="str">
        <f t="shared" ref="J11:N11" si="5">IF(ISBLANK(D11),"",D11/100000)</f>
        <v>0.39</v>
      </c>
      <c r="K11" s="97" t="str">
        <f t="shared" si="5"/>
        <v>0.10</v>
      </c>
      <c r="L11" s="97" t="str">
        <f t="shared" si="5"/>
        <v/>
      </c>
      <c r="M11" s="97" t="str">
        <f t="shared" si="5"/>
        <v>17.00</v>
      </c>
      <c r="N11" s="97" t="str">
        <f t="shared" si="5"/>
        <v>16.00</v>
      </c>
      <c r="O11" s="44"/>
      <c r="P11" s="197" t="str">
        <v>4. Travel expenses (nasa)</v>
      </c>
    </row>
    <row r="12" ht="19.5" customHeight="1">
      <c r="A12" s="127" t="s">
        <v>16304</v>
      </c>
      <c r="B12" s="127" t="s">
        <v>16305</v>
      </c>
      <c r="C12" s="127"/>
      <c r="D12" s="59">
        <v>144047.0</v>
      </c>
      <c r="E12" s="59">
        <v>134157.0</v>
      </c>
      <c r="F12" s="59">
        <v>150457.0</v>
      </c>
      <c r="G12" s="59">
        <v>148750.0</v>
      </c>
      <c r="H12" s="59">
        <v>140000.0</v>
      </c>
      <c r="I12" s="44"/>
      <c r="J12" s="97" t="str">
        <f t="shared" ref="J12:N12" si="6">IF(ISBLANK(D12),"",D12/100000)</f>
        <v>1.44</v>
      </c>
      <c r="K12" s="97" t="str">
        <f t="shared" si="6"/>
        <v>1.34</v>
      </c>
      <c r="L12" s="97" t="str">
        <f t="shared" si="6"/>
        <v>1.50</v>
      </c>
      <c r="M12" s="97" t="str">
        <f t="shared" si="6"/>
        <v>1.49</v>
      </c>
      <c r="N12" s="97" t="str">
        <f t="shared" si="6"/>
        <v>1.40</v>
      </c>
      <c r="O12" s="44"/>
      <c r="P12" s="197" t="str">
        <v>5. Library and the Library</v>
      </c>
    </row>
    <row r="13" ht="19.5" customHeight="1">
      <c r="A13" s="127" t="s">
        <v>16333</v>
      </c>
      <c r="B13" s="127" t="s">
        <v>16334</v>
      </c>
      <c r="C13" s="127"/>
      <c r="D13" s="59">
        <v>297130.0</v>
      </c>
      <c r="E13" s="59">
        <v>270840.0</v>
      </c>
      <c r="F13" s="59">
        <v>297860.0</v>
      </c>
      <c r="G13" s="59">
        <v>255000.0</v>
      </c>
      <c r="H13" s="59">
        <v>240000.0</v>
      </c>
      <c r="I13" s="44"/>
      <c r="J13" s="97" t="str">
        <f t="shared" ref="J13:N13" si="7">IF(ISBLANK(D13),"",D13/100000)</f>
        <v>2.97</v>
      </c>
      <c r="K13" s="97" t="str">
        <f t="shared" si="7"/>
        <v>2.71</v>
      </c>
      <c r="L13" s="97" t="str">
        <f t="shared" si="7"/>
        <v>2.98</v>
      </c>
      <c r="M13" s="97" t="str">
        <f t="shared" si="7"/>
        <v>2.55</v>
      </c>
      <c r="N13" s="97" t="str">
        <f t="shared" si="7"/>
        <v>2.40</v>
      </c>
      <c r="O13" s="44"/>
      <c r="P13" s="197" t="str">
        <v>6. The cost function (nasa and via)</v>
      </c>
    </row>
    <row r="14" ht="19.5" customHeight="1">
      <c r="A14" s="296" t="s">
        <v>16364</v>
      </c>
      <c r="B14" s="127" t="s">
        <v>16365</v>
      </c>
      <c r="C14" s="127"/>
      <c r="D14" s="59">
        <v>196487.0</v>
      </c>
      <c r="E14" s="59">
        <v>43358.0</v>
      </c>
      <c r="F14" s="59">
        <v>175940.0</v>
      </c>
      <c r="G14" s="59">
        <v>170000.0</v>
      </c>
      <c r="H14" s="59">
        <v>240000.0</v>
      </c>
      <c r="I14" s="44"/>
      <c r="J14" s="97" t="str">
        <f t="shared" ref="J14:N14" si="8">IF(ISBLANK(D14),"",D14/100000)</f>
        <v>1.96</v>
      </c>
      <c r="K14" s="97" t="str">
        <f t="shared" si="8"/>
        <v>0.43</v>
      </c>
      <c r="L14" s="97" t="str">
        <f t="shared" si="8"/>
        <v>1.76</v>
      </c>
      <c r="M14" s="97" t="str">
        <f t="shared" si="8"/>
        <v>1.70</v>
      </c>
      <c r="N14" s="97" t="str">
        <f t="shared" si="8"/>
        <v>2.40</v>
      </c>
      <c r="O14" s="44"/>
      <c r="P14" s="197" t="str">
        <v>7. Municipal Anniversary / Gold
To celebrate the Festival</v>
      </c>
    </row>
    <row r="15" ht="19.5" customHeight="1">
      <c r="A15" s="127" t="s">
        <v>16393</v>
      </c>
      <c r="B15" s="127" t="s">
        <v>16394</v>
      </c>
      <c r="C15" s="127"/>
      <c r="D15" s="59">
        <v>716725.0</v>
      </c>
      <c r="E15" s="59">
        <v>66832.0</v>
      </c>
      <c r="F15" s="59">
        <v>447799.0</v>
      </c>
      <c r="G15" s="59">
        <v>680000.0</v>
      </c>
      <c r="H15" s="59">
        <v>800000.0</v>
      </c>
      <c r="I15" s="44"/>
      <c r="J15" s="97" t="str">
        <f t="shared" ref="J15:N15" si="9">IF(ISBLANK(D15),"",D15/100000)</f>
        <v>7.17</v>
      </c>
      <c r="K15" s="97" t="str">
        <f t="shared" si="9"/>
        <v>0.67</v>
      </c>
      <c r="L15" s="97" t="str">
        <f t="shared" si="9"/>
        <v>4.48</v>
      </c>
      <c r="M15" s="97" t="str">
        <f t="shared" si="9"/>
        <v>6.80</v>
      </c>
      <c r="N15" s="97" t="str">
        <f t="shared" si="9"/>
        <v>8.00</v>
      </c>
      <c r="O15" s="44"/>
      <c r="P15" s="197" t="str">
        <v>8. Home testimonial distribution</v>
      </c>
    </row>
    <row r="16" ht="19.5" customHeight="1">
      <c r="A16" s="127" t="s">
        <v>16420</v>
      </c>
      <c r="B16" s="127" t="s">
        <v>16422</v>
      </c>
      <c r="C16" s="127"/>
      <c r="D16" s="59">
        <v>224420.0</v>
      </c>
      <c r="E16" s="59">
        <v>433580.0</v>
      </c>
      <c r="F16" s="59">
        <v>150580.0</v>
      </c>
      <c r="G16" s="59">
        <v>510000.0</v>
      </c>
      <c r="H16" s="59">
        <v>480000.0</v>
      </c>
      <c r="I16" s="44"/>
      <c r="J16" s="97" t="str">
        <f t="shared" ref="J16:N16" si="10">IF(ISBLANK(D16),"",D16/100000)</f>
        <v>2.24</v>
      </c>
      <c r="K16" s="97" t="str">
        <f t="shared" si="10"/>
        <v>4.34</v>
      </c>
      <c r="L16" s="97" t="str">
        <f t="shared" si="10"/>
        <v>1.51</v>
      </c>
      <c r="M16" s="97" t="str">
        <f t="shared" si="10"/>
        <v>5.10</v>
      </c>
      <c r="N16" s="97" t="str">
        <f t="shared" si="10"/>
        <v>4.80</v>
      </c>
      <c r="O16" s="44"/>
      <c r="P16" s="197" t="str">
        <v>9. important day of the year:</v>
      </c>
    </row>
    <row r="17" ht="19.5" customHeight="1">
      <c r="A17" s="127" t="s">
        <v>16438</v>
      </c>
      <c r="B17" s="127" t="s">
        <v>16439</v>
      </c>
      <c r="C17" s="127"/>
      <c r="D17" s="59">
        <v>11000.0</v>
      </c>
      <c r="E17" s="59"/>
      <c r="F17" s="59"/>
      <c r="G17" s="59">
        <v>85000.0</v>
      </c>
      <c r="H17" s="59">
        <v>80000.0</v>
      </c>
      <c r="I17" s="44"/>
      <c r="J17" s="97" t="str">
        <f t="shared" ref="J17:N17" si="11">IF(ISBLANK(D17),"",D17/100000)</f>
        <v>0.11</v>
      </c>
      <c r="K17" s="97" t="str">
        <f t="shared" si="11"/>
        <v/>
      </c>
      <c r="L17" s="97" t="str">
        <f t="shared" si="11"/>
        <v/>
      </c>
      <c r="M17" s="97" t="str">
        <f t="shared" si="11"/>
        <v>0.85</v>
      </c>
      <c r="N17" s="97" t="str">
        <f t="shared" si="11"/>
        <v>0.80</v>
      </c>
      <c r="O17" s="44"/>
      <c r="P17" s="197" t="str">
        <v>E. Mahatma Phule Jayanti</v>
      </c>
    </row>
    <row r="18" ht="19.5" customHeight="1">
      <c r="A18" s="127" t="s">
        <v>16459</v>
      </c>
      <c r="B18" s="127" t="s">
        <v>16460</v>
      </c>
      <c r="C18" s="127"/>
      <c r="D18" s="59">
        <v>92575.0</v>
      </c>
      <c r="E18" s="59">
        <v>45000.0</v>
      </c>
      <c r="F18" s="59">
        <v>99950.0</v>
      </c>
      <c r="G18" s="59">
        <v>85000.0</v>
      </c>
      <c r="H18" s="59">
        <v>120000.0</v>
      </c>
      <c r="I18" s="44"/>
      <c r="J18" s="97" t="str">
        <f t="shared" ref="J18:N18" si="12">IF(ISBLANK(D18),"",D18/100000)</f>
        <v>0.93</v>
      </c>
      <c r="K18" s="97" t="str">
        <f t="shared" si="12"/>
        <v>0.45</v>
      </c>
      <c r="L18" s="97" t="str">
        <f t="shared" si="12"/>
        <v>1.00</v>
      </c>
      <c r="M18" s="97" t="str">
        <f t="shared" si="12"/>
        <v>0.85</v>
      </c>
      <c r="N18" s="97" t="str">
        <f t="shared" si="12"/>
        <v>1.20</v>
      </c>
      <c r="O18" s="44"/>
      <c r="P18" s="197" t="str">
        <v>F. Dr. Dr. Babasaheb Ambedkar Jayanti</v>
      </c>
    </row>
    <row r="19" ht="19.5" customHeight="1">
      <c r="A19" s="127" t="s">
        <v>16487</v>
      </c>
      <c r="B19" s="127" t="s">
        <v>16489</v>
      </c>
      <c r="C19" s="127"/>
      <c r="D19" s="59">
        <v>11950.0</v>
      </c>
      <c r="E19" s="59">
        <v>8100.0</v>
      </c>
      <c r="F19" s="59">
        <v>65854.0</v>
      </c>
      <c r="G19" s="59">
        <v>85000.0</v>
      </c>
      <c r="H19" s="59">
        <v>80000.0</v>
      </c>
      <c r="I19" s="44"/>
      <c r="J19" s="97" t="str">
        <f t="shared" ref="J19:N19" si="13">IF(ISBLANK(D19),"",D19/100000)</f>
        <v>0.12</v>
      </c>
      <c r="K19" s="97" t="str">
        <f t="shared" si="13"/>
        <v>0.08</v>
      </c>
      <c r="L19" s="97" t="str">
        <f t="shared" si="13"/>
        <v>0.66</v>
      </c>
      <c r="M19" s="97" t="str">
        <f t="shared" si="13"/>
        <v>0.85</v>
      </c>
      <c r="N19" s="97" t="str">
        <f t="shared" si="13"/>
        <v>0.80</v>
      </c>
      <c r="O19" s="44"/>
      <c r="P19" s="197" t="str">
        <v>A. Lokshahir Annabhau Sathe anniversary</v>
      </c>
    </row>
    <row r="20" ht="19.5" customHeight="1">
      <c r="A20" s="127" t="s">
        <v>16510</v>
      </c>
      <c r="B20" s="127" t="s">
        <v>16511</v>
      </c>
      <c r="C20" s="127"/>
      <c r="D20" s="59">
        <v>122475.0</v>
      </c>
      <c r="E20" s="59">
        <v>8410.0</v>
      </c>
      <c r="F20" s="59">
        <v>91450.0</v>
      </c>
      <c r="G20" s="59">
        <v>127500.0</v>
      </c>
      <c r="H20" s="59">
        <v>120000.0</v>
      </c>
      <c r="I20" s="44"/>
      <c r="J20" s="97" t="str">
        <f t="shared" ref="J20:N20" si="14">IF(ISBLANK(D20),"",D20/100000)</f>
        <v>1.22</v>
      </c>
      <c r="K20" s="97" t="str">
        <f t="shared" si="14"/>
        <v>0.08</v>
      </c>
      <c r="L20" s="97" t="str">
        <f t="shared" si="14"/>
        <v>0.91</v>
      </c>
      <c r="M20" s="97" t="str">
        <f t="shared" si="14"/>
        <v>1.28</v>
      </c>
      <c r="N20" s="97" t="str">
        <f t="shared" si="14"/>
        <v>1.20</v>
      </c>
      <c r="O20" s="44"/>
      <c r="P20" s="197" t="str">
        <v>Ed. Eid-e-MILAD (the Prophet's Birthday)</v>
      </c>
    </row>
    <row r="21" ht="19.5" customHeight="1">
      <c r="A21" s="296" t="s">
        <v>16537</v>
      </c>
      <c r="B21" s="127" t="s">
        <v>16539</v>
      </c>
      <c r="C21" s="127"/>
      <c r="D21" s="59">
        <v>410900.0</v>
      </c>
      <c r="E21" s="59">
        <v>235835.0</v>
      </c>
      <c r="F21" s="59">
        <v>41800.0</v>
      </c>
      <c r="G21" s="59">
        <v>680000.0</v>
      </c>
      <c r="H21" s="59">
        <v>800000.0</v>
      </c>
      <c r="I21" s="44"/>
      <c r="J21" s="97" t="str">
        <f t="shared" ref="J21:N21" si="15">IF(ISBLANK(D21),"",D21/100000)</f>
        <v>4.11</v>
      </c>
      <c r="K21" s="97" t="str">
        <f t="shared" si="15"/>
        <v>2.36</v>
      </c>
      <c r="L21" s="97" t="str">
        <f t="shared" si="15"/>
        <v>0.42</v>
      </c>
      <c r="M21" s="97" t="str">
        <f t="shared" si="15"/>
        <v>6.80</v>
      </c>
      <c r="N21" s="97" t="str">
        <f t="shared" si="15"/>
        <v>8.00</v>
      </c>
      <c r="O21" s="44"/>
      <c r="P21" s="197" t="str">
        <v>The. Mr. Saints and Tukaram Maharaj
Welcome memento of their base and Dindi
By hospitality</v>
      </c>
    </row>
    <row r="22" ht="19.5" customHeight="1">
      <c r="A22" s="296" t="s">
        <v>16558</v>
      </c>
      <c r="B22" s="127" t="s">
        <v>16559</v>
      </c>
      <c r="C22" s="127"/>
      <c r="D22" s="59"/>
      <c r="E22" s="59"/>
      <c r="F22" s="59"/>
      <c r="G22" s="59">
        <v>51000.0</v>
      </c>
      <c r="H22" s="59">
        <v>48000.0</v>
      </c>
      <c r="I22" s="44"/>
      <c r="J22" s="97" t="str">
        <f t="shared" ref="J22:N22" si="16">IF(ISBLANK(D22),"",D22/100000)</f>
        <v/>
      </c>
      <c r="K22" s="97" t="str">
        <f t="shared" si="16"/>
        <v/>
      </c>
      <c r="L22" s="97" t="str">
        <f t="shared" si="16"/>
        <v/>
      </c>
      <c r="M22" s="97" t="str">
        <f t="shared" si="16"/>
        <v>0.51</v>
      </c>
      <c r="N22" s="97" t="str">
        <f t="shared" si="16"/>
        <v>0.48</v>
      </c>
      <c r="O22" s="44"/>
      <c r="P22" s="197" t="str">
        <v>Available. 10th year in the city of Pune,
12th exam from the list of quality
Congratulations to the students</v>
      </c>
    </row>
    <row r="23" ht="19.5" customHeight="1">
      <c r="A23" s="296" t="s">
        <v>16576</v>
      </c>
      <c r="B23" s="127" t="s">
        <v>16577</v>
      </c>
      <c r="C23" s="127"/>
      <c r="D23" s="59">
        <v>48832.0</v>
      </c>
      <c r="E23" s="59">
        <v>60415.0</v>
      </c>
      <c r="F23" s="59">
        <v>101026.0</v>
      </c>
      <c r="G23" s="59">
        <v>170000.0</v>
      </c>
      <c r="H23" s="59">
        <v>160000.0</v>
      </c>
      <c r="I23" s="44"/>
      <c r="J23" s="97" t="str">
        <f t="shared" ref="J23:N23" si="17">IF(ISBLANK(D23),"",D23/100000)</f>
        <v>0.49</v>
      </c>
      <c r="K23" s="97" t="str">
        <f t="shared" si="17"/>
        <v>0.60</v>
      </c>
      <c r="L23" s="97" t="str">
        <f t="shared" si="17"/>
        <v>1.01</v>
      </c>
      <c r="M23" s="97" t="str">
        <f t="shared" si="17"/>
        <v>1.70</v>
      </c>
      <c r="N23" s="97" t="str">
        <f t="shared" si="17"/>
        <v>1.60</v>
      </c>
      <c r="O23" s="44"/>
      <c r="P23" s="197" t="str">
        <v>C. To celebrate Shiv Jayanti city,
To lighting</v>
      </c>
    </row>
    <row r="24" ht="19.5" customHeight="1">
      <c r="A24" s="296" t="s">
        <v>16595</v>
      </c>
      <c r="B24" s="127" t="s">
        <v>16596</v>
      </c>
      <c r="C24" s="127"/>
      <c r="D24" s="59"/>
      <c r="E24" s="59"/>
      <c r="F24" s="59"/>
      <c r="G24" s="59">
        <v>340000.0</v>
      </c>
      <c r="H24" s="59">
        <v>400000.0</v>
      </c>
      <c r="I24" s="44"/>
      <c r="J24" s="97" t="str">
        <f t="shared" ref="J24:N24" si="18">IF(ISBLANK(D24),"",D24/100000)</f>
        <v/>
      </c>
      <c r="K24" s="97" t="str">
        <f t="shared" si="18"/>
        <v/>
      </c>
      <c r="L24" s="97" t="str">
        <f t="shared" si="18"/>
        <v/>
      </c>
      <c r="M24" s="97" t="str">
        <f t="shared" si="18"/>
        <v>3.40</v>
      </c>
      <c r="N24" s="97" t="str">
        <f t="shared" si="18"/>
        <v>4.00</v>
      </c>
      <c r="O24" s="44"/>
      <c r="P24" s="197" t="str">
        <v>To celebrate the death anniversary of Mahatma Phule
(D. 28 November)</v>
      </c>
    </row>
    <row r="25" ht="19.5" customHeight="1">
      <c r="A25" s="296" t="s">
        <v>16616</v>
      </c>
      <c r="B25" s="127" t="s">
        <v>16617</v>
      </c>
      <c r="C25" s="127"/>
      <c r="D25" s="59"/>
      <c r="E25" s="59"/>
      <c r="F25" s="59"/>
      <c r="G25" s="59">
        <v>102000.0</v>
      </c>
      <c r="H25" s="59">
        <v>96000.0</v>
      </c>
      <c r="I25" s="44"/>
      <c r="J25" s="97" t="str">
        <f t="shared" ref="J25:N25" si="19">IF(ISBLANK(D25),"",D25/100000)</f>
        <v/>
      </c>
      <c r="K25" s="97" t="str">
        <f t="shared" si="19"/>
        <v/>
      </c>
      <c r="L25" s="97" t="str">
        <f t="shared" si="19"/>
        <v/>
      </c>
      <c r="M25" s="97" t="str">
        <f t="shared" si="19"/>
        <v>1.02</v>
      </c>
      <c r="N25" s="97" t="str">
        <f t="shared" si="19"/>
        <v>0.96</v>
      </c>
      <c r="O25" s="44"/>
      <c r="P25" s="197" t="str">
        <v>10. All India / Maharashtra Mayor
All India Council and local governments
Organization representative session</v>
      </c>
    </row>
    <row r="26" ht="19.5" customHeight="1">
      <c r="A26" s="296" t="s">
        <v>16640</v>
      </c>
      <c r="B26" s="127" t="s">
        <v>16642</v>
      </c>
      <c r="C26" s="127"/>
      <c r="D26" s="59">
        <v>55225.0</v>
      </c>
      <c r="E26" s="59">
        <v>57580.0</v>
      </c>
      <c r="F26" s="59">
        <v>76493.0</v>
      </c>
      <c r="G26" s="59">
        <v>255000.0</v>
      </c>
      <c r="H26" s="59">
        <v>240000.0</v>
      </c>
      <c r="I26" s="44"/>
      <c r="J26" s="97" t="str">
        <f t="shared" ref="J26:N26" si="20">IF(ISBLANK(D26),"",D26/100000)</f>
        <v>0.55</v>
      </c>
      <c r="K26" s="97" t="str">
        <f t="shared" si="20"/>
        <v>0.58</v>
      </c>
      <c r="L26" s="97" t="str">
        <f t="shared" si="20"/>
        <v>0.76</v>
      </c>
      <c r="M26" s="97" t="str">
        <f t="shared" si="20"/>
        <v>2.55</v>
      </c>
      <c r="N26" s="97" t="str">
        <f t="shared" si="20"/>
        <v>2.40</v>
      </c>
      <c r="O26" s="44"/>
      <c r="P26" s="197" t="str">
        <v>11. Municipal and retired government servants
Give tea costs</v>
      </c>
    </row>
    <row r="27" ht="19.5" customHeight="1">
      <c r="A27" s="296" t="s">
        <v>16660</v>
      </c>
      <c r="B27" s="127" t="s">
        <v>16662</v>
      </c>
      <c r="C27" s="127"/>
      <c r="D27" s="59">
        <v>215000.0</v>
      </c>
      <c r="E27" s="59"/>
      <c r="F27" s="59"/>
      <c r="G27" s="59">
        <v>182750.0</v>
      </c>
      <c r="H27" s="59">
        <v>172000.0</v>
      </c>
      <c r="I27" s="44"/>
      <c r="J27" s="97" t="str">
        <f t="shared" ref="J27:N27" si="21">IF(ISBLANK(D27),"",D27/100000)</f>
        <v>2.15</v>
      </c>
      <c r="K27" s="97" t="str">
        <f t="shared" si="21"/>
        <v/>
      </c>
      <c r="L27" s="97" t="str">
        <f t="shared" si="21"/>
        <v/>
      </c>
      <c r="M27" s="97" t="str">
        <f t="shared" si="21"/>
        <v>1.83</v>
      </c>
      <c r="N27" s="97" t="str">
        <f t="shared" si="21"/>
        <v>1.72</v>
      </c>
      <c r="O27" s="44"/>
      <c r="P27" s="197" t="str">
        <v>12. Mr. ready agryahuna Rajgad
Every year he escaped back to the memory of the day
Observance</v>
      </c>
    </row>
    <row r="28" ht="19.5" customHeight="1">
      <c r="A28" s="296" t="s">
        <v>16682</v>
      </c>
      <c r="B28" s="127" t="s">
        <v>16683</v>
      </c>
      <c r="C28" s="127"/>
      <c r="D28" s="59"/>
      <c r="E28" s="59"/>
      <c r="F28" s="59"/>
      <c r="G28" s="59">
        <v>850.0</v>
      </c>
      <c r="H28" s="59">
        <v>800.0</v>
      </c>
      <c r="I28" s="44"/>
      <c r="J28" s="97" t="str">
        <f t="shared" ref="J28:N28" si="22">IF(ISBLANK(D28),"",D28/100000)</f>
        <v/>
      </c>
      <c r="K28" s="97" t="str">
        <f t="shared" si="22"/>
        <v/>
      </c>
      <c r="L28" s="97" t="str">
        <f t="shared" si="22"/>
        <v/>
      </c>
      <c r="M28" s="97" t="str">
        <f t="shared" si="22"/>
        <v>0.01</v>
      </c>
      <c r="N28" s="97" t="str">
        <f t="shared" si="22"/>
        <v>0.01</v>
      </c>
      <c r="O28" s="44"/>
      <c r="P28" s="197" t="str">
        <v>13. State Municipal Standing
Chairman of the Committee and the Council of subscription costs tadnusangika</v>
      </c>
    </row>
    <row r="29" ht="19.5" customHeight="1">
      <c r="A29" s="296" t="s">
        <v>16702</v>
      </c>
      <c r="B29" s="127" t="s">
        <v>16703</v>
      </c>
      <c r="C29" s="127"/>
      <c r="D29" s="59"/>
      <c r="E29" s="59"/>
      <c r="F29" s="59"/>
      <c r="G29" s="59">
        <v>4250.0</v>
      </c>
      <c r="H29" s="59">
        <v>4000.0</v>
      </c>
      <c r="I29" s="44"/>
      <c r="J29" s="97" t="str">
        <f t="shared" ref="J29:N29" si="23">IF(ISBLANK(D29),"",D29/100000)</f>
        <v/>
      </c>
      <c r="K29" s="97" t="str">
        <f t="shared" si="23"/>
        <v/>
      </c>
      <c r="L29" s="97" t="str">
        <f t="shared" si="23"/>
        <v/>
      </c>
      <c r="M29" s="97" t="str">
        <f t="shared" si="23"/>
        <v>0.04</v>
      </c>
      <c r="N29" s="97" t="str">
        <f t="shared" si="23"/>
        <v>0.04</v>
      </c>
      <c r="O29" s="44"/>
      <c r="P29" s="197" t="str">
        <v>14. Hon. Mayor of regulation and
(Sampcyuari) allowance</v>
      </c>
    </row>
    <row r="30" ht="19.5" customHeight="1">
      <c r="A30" s="127" t="s">
        <v>16717</v>
      </c>
      <c r="B30" s="127" t="s">
        <v>16718</v>
      </c>
      <c r="C30" s="127"/>
      <c r="D30" s="59">
        <v>64503.0</v>
      </c>
      <c r="E30" s="59">
        <v>111767.0</v>
      </c>
      <c r="F30" s="59">
        <v>150789.0</v>
      </c>
      <c r="G30" s="59">
        <v>170000.0</v>
      </c>
      <c r="H30" s="59">
        <v>160000.0</v>
      </c>
      <c r="I30" s="44"/>
      <c r="J30" s="97" t="str">
        <f t="shared" ref="J30:N30" si="24">IF(ISBLANK(D30),"",D30/100000)</f>
        <v>0.65</v>
      </c>
      <c r="K30" s="97" t="str">
        <f t="shared" si="24"/>
        <v>1.12</v>
      </c>
      <c r="L30" s="97" t="str">
        <f t="shared" si="24"/>
        <v>1.51</v>
      </c>
      <c r="M30" s="97" t="str">
        <f t="shared" si="24"/>
        <v>1.70</v>
      </c>
      <c r="N30" s="97" t="str">
        <f t="shared" si="24"/>
        <v>1.60</v>
      </c>
      <c r="O30" s="44"/>
      <c r="P30" s="197" t="str">
        <v>15. Hon. Mayor of voluntary spending</v>
      </c>
    </row>
    <row r="31" ht="19.5" customHeight="1">
      <c r="A31" s="127" t="s">
        <v>16748</v>
      </c>
      <c r="B31" s="127" t="s">
        <v>16750</v>
      </c>
      <c r="C31" s="127"/>
      <c r="D31" s="59">
        <v>58967.0</v>
      </c>
      <c r="E31" s="59">
        <v>106934.0</v>
      </c>
      <c r="F31" s="59">
        <v>129856.0</v>
      </c>
      <c r="G31" s="59">
        <v>51000.0</v>
      </c>
      <c r="H31" s="59">
        <v>48000.0</v>
      </c>
      <c r="I31" s="44"/>
      <c r="J31" s="97" t="str">
        <f t="shared" ref="J31:N31" si="25">IF(ISBLANK(D31),"",D31/100000)</f>
        <v>0.59</v>
      </c>
      <c r="K31" s="97" t="str">
        <f t="shared" si="25"/>
        <v>1.07</v>
      </c>
      <c r="L31" s="97" t="str">
        <f t="shared" si="25"/>
        <v>1.30</v>
      </c>
      <c r="M31" s="97" t="str">
        <f t="shared" si="25"/>
        <v>0.51</v>
      </c>
      <c r="N31" s="97" t="str">
        <f t="shared" si="25"/>
        <v>0.48</v>
      </c>
      <c r="O31" s="44"/>
      <c r="P31" s="197" t="str">
        <v>16. Hon. Mayor of voluntary spending</v>
      </c>
    </row>
    <row r="32" ht="19.5" customHeight="1">
      <c r="A32" s="296" t="s">
        <v>16766</v>
      </c>
      <c r="B32" s="127" t="s">
        <v>16768</v>
      </c>
      <c r="C32" s="127"/>
      <c r="D32" s="59"/>
      <c r="E32" s="59">
        <v>50000.0</v>
      </c>
      <c r="F32" s="59">
        <v>20000.0</v>
      </c>
      <c r="G32" s="59">
        <v>17000.0</v>
      </c>
      <c r="H32" s="59">
        <v>16000.0</v>
      </c>
      <c r="I32" s="44"/>
      <c r="J32" s="97" t="str">
        <f t="shared" ref="J32:N32" si="26">IF(ISBLANK(D32),"",D32/100000)</f>
        <v/>
      </c>
      <c r="K32" s="97" t="str">
        <f t="shared" si="26"/>
        <v>0.50</v>
      </c>
      <c r="L32" s="97" t="str">
        <f t="shared" si="26"/>
        <v>0.20</v>
      </c>
      <c r="M32" s="97" t="str">
        <f t="shared" si="26"/>
        <v>0.17</v>
      </c>
      <c r="N32" s="97" t="str">
        <f t="shared" si="26"/>
        <v>0.16</v>
      </c>
      <c r="O32" s="44"/>
      <c r="P32" s="197" t="str">
        <v>17. All India Board of Mayor
Annual subscription</v>
      </c>
    </row>
    <row r="33" ht="19.5" customHeight="1">
      <c r="A33" s="296" t="s">
        <v>16785</v>
      </c>
      <c r="B33" s="127" t="s">
        <v>16788</v>
      </c>
      <c r="C33" s="127"/>
      <c r="D33" s="59">
        <v>157692.0</v>
      </c>
      <c r="E33" s="59">
        <v>13888.0</v>
      </c>
      <c r="F33" s="59"/>
      <c r="G33" s="59">
        <v>51000.0</v>
      </c>
      <c r="H33" s="59">
        <v>48000.0</v>
      </c>
      <c r="I33" s="44"/>
      <c r="J33" s="97" t="str">
        <f t="shared" ref="J33:N33" si="27">IF(ISBLANK(D33),"",D33/100000)</f>
        <v>1.58</v>
      </c>
      <c r="K33" s="97" t="str">
        <f t="shared" si="27"/>
        <v>0.14</v>
      </c>
      <c r="L33" s="97" t="str">
        <f t="shared" si="27"/>
        <v/>
      </c>
      <c r="M33" s="97" t="str">
        <f t="shared" si="27"/>
        <v>0.51</v>
      </c>
      <c r="N33" s="97" t="str">
        <f t="shared" si="27"/>
        <v>0.48</v>
      </c>
      <c r="O33" s="44"/>
      <c r="P33" s="197" t="str">
        <v>18. Hon. President of the Standing Committee
Optional expenses</v>
      </c>
    </row>
    <row r="34" ht="19.5" customHeight="1">
      <c r="A34" s="127" t="s">
        <v>16809</v>
      </c>
      <c r="B34" s="127" t="s">
        <v>16812</v>
      </c>
      <c r="C34" s="127"/>
      <c r="D34" s="59">
        <v>1.2633736E7</v>
      </c>
      <c r="E34" s="59">
        <v>1.3626195E7</v>
      </c>
      <c r="F34" s="59">
        <v>1.2945851E7</v>
      </c>
      <c r="G34" s="59">
        <v>1.275E7</v>
      </c>
      <c r="H34" s="59">
        <v>1.2E7</v>
      </c>
      <c r="I34" s="44"/>
      <c r="J34" s="97" t="str">
        <f t="shared" ref="J34:N34" si="28">IF(ISBLANK(D34),"",D34/100000)</f>
        <v>126.34</v>
      </c>
      <c r="K34" s="97" t="str">
        <f t="shared" si="28"/>
        <v>136.26</v>
      </c>
      <c r="L34" s="97" t="str">
        <f t="shared" si="28"/>
        <v>129.46</v>
      </c>
      <c r="M34" s="97" t="str">
        <f t="shared" si="28"/>
        <v>127.50</v>
      </c>
      <c r="N34" s="97" t="str">
        <f t="shared" si="28"/>
        <v>120.00</v>
      </c>
      <c r="O34" s="44"/>
      <c r="P34" s="197" t="str">
        <v>19. Hon. Royalty free allowance members</v>
      </c>
    </row>
    <row r="35" ht="19.5" customHeight="1">
      <c r="A35" s="127" t="s">
        <v>16835</v>
      </c>
      <c r="B35" s="127" t="s">
        <v>16839</v>
      </c>
      <c r="C35" s="127"/>
      <c r="D35" s="59">
        <v>298512.0</v>
      </c>
      <c r="E35" s="59">
        <v>407391.0</v>
      </c>
      <c r="F35" s="59">
        <v>548319.0</v>
      </c>
      <c r="G35" s="59">
        <v>510000.0</v>
      </c>
      <c r="H35" s="59">
        <v>480000.0</v>
      </c>
      <c r="I35" s="44"/>
      <c r="J35" s="97" t="str">
        <f t="shared" ref="J35:N35" si="29">IF(ISBLANK(D35),"",D35/100000)</f>
        <v>2.99</v>
      </c>
      <c r="K35" s="97" t="str">
        <f t="shared" si="29"/>
        <v>4.07</v>
      </c>
      <c r="L35" s="97" t="str">
        <f t="shared" si="29"/>
        <v>5.48</v>
      </c>
      <c r="M35" s="97" t="str">
        <f t="shared" si="29"/>
        <v>5.10</v>
      </c>
      <c r="N35" s="97" t="str">
        <f t="shared" si="29"/>
        <v>4.80</v>
      </c>
      <c r="O35" s="44"/>
      <c r="P35" s="197" t="str">
        <v>20. Standing Committee meeting tea costs</v>
      </c>
    </row>
    <row r="36" ht="19.5" customHeight="1">
      <c r="A36" s="127" t="s">
        <v>16856</v>
      </c>
      <c r="B36" s="127" t="s">
        <v>16859</v>
      </c>
      <c r="C36" s="127"/>
      <c r="D36" s="59">
        <v>123731.0</v>
      </c>
      <c r="E36" s="59">
        <v>150774.0</v>
      </c>
      <c r="F36" s="59">
        <v>161217.0</v>
      </c>
      <c r="G36" s="59">
        <v>212500.0</v>
      </c>
      <c r="H36" s="59">
        <v>200000.0</v>
      </c>
      <c r="I36" s="44"/>
      <c r="J36" s="97" t="str">
        <f t="shared" ref="J36:N36" si="30">IF(ISBLANK(D36),"",D36/100000)</f>
        <v>1.24</v>
      </c>
      <c r="K36" s="97" t="str">
        <f t="shared" si="30"/>
        <v>1.51</v>
      </c>
      <c r="L36" s="97" t="str">
        <f t="shared" si="30"/>
        <v>1.61</v>
      </c>
      <c r="M36" s="97" t="str">
        <f t="shared" si="30"/>
        <v>2.13</v>
      </c>
      <c r="N36" s="97" t="str">
        <f t="shared" si="30"/>
        <v>2.00</v>
      </c>
      <c r="O36" s="44"/>
      <c r="P36" s="197" t="str">
        <v>21. Special Committees tea costs</v>
      </c>
    </row>
    <row r="37" ht="19.5" customHeight="1">
      <c r="A37" s="296" t="s">
        <v>16882</v>
      </c>
      <c r="B37" s="127" t="s">
        <v>16883</v>
      </c>
      <c r="C37" s="127"/>
      <c r="D37" s="59">
        <v>59251.0</v>
      </c>
      <c r="E37" s="59">
        <v>136461.0</v>
      </c>
      <c r="F37" s="59">
        <v>59238.0</v>
      </c>
      <c r="G37" s="59">
        <v>51000.0</v>
      </c>
      <c r="H37" s="59">
        <v>48000.0</v>
      </c>
      <c r="I37" s="44"/>
      <c r="J37" s="97" t="str">
        <f t="shared" ref="J37:N37" si="31">IF(ISBLANK(D37),"",D37/100000)</f>
        <v>0.59</v>
      </c>
      <c r="K37" s="97" t="str">
        <f t="shared" si="31"/>
        <v>1.36</v>
      </c>
      <c r="L37" s="97" t="str">
        <f t="shared" si="31"/>
        <v>0.59</v>
      </c>
      <c r="M37" s="97" t="str">
        <f t="shared" si="31"/>
        <v>0.51</v>
      </c>
      <c r="N37" s="97" t="str">
        <f t="shared" si="31"/>
        <v>0.48</v>
      </c>
      <c r="O37" s="44"/>
      <c r="P37" s="197" t="str">
        <v>22. Hon. The Municipal Leader of the Opposition
Tea costs</v>
      </c>
    </row>
    <row r="38" ht="19.5" customHeight="1">
      <c r="A38" s="250" t="s">
        <v>16911</v>
      </c>
      <c r="B38" s="250" t="s">
        <v>16912</v>
      </c>
      <c r="C38" s="250"/>
      <c r="D38" s="237">
        <v>57285.0</v>
      </c>
      <c r="E38" s="237">
        <v>57088.0</v>
      </c>
      <c r="F38" s="237">
        <v>83794.0</v>
      </c>
      <c r="G38" s="237">
        <v>51000.0</v>
      </c>
      <c r="H38" s="237">
        <v>48000.0</v>
      </c>
      <c r="I38" s="242"/>
      <c r="J38" s="446" t="str">
        <f t="shared" ref="J38:N38" si="32">IF(ISBLANK(D38),"",D38/100000)</f>
        <v>0.57</v>
      </c>
      <c r="K38" s="446" t="str">
        <f t="shared" si="32"/>
        <v>0.57</v>
      </c>
      <c r="L38" s="446" t="str">
        <f t="shared" si="32"/>
        <v>0.84</v>
      </c>
      <c r="M38" s="446" t="str">
        <f t="shared" si="32"/>
        <v>0.51</v>
      </c>
      <c r="N38" s="446" t="str">
        <f t="shared" si="32"/>
        <v>0.48</v>
      </c>
      <c r="O38" s="242"/>
      <c r="P38" s="197" t="str">
        <v>23. House Leader tea costs</v>
      </c>
    </row>
    <row r="39" ht="19.5" customHeight="1">
      <c r="A39" s="447" t="s">
        <v>16954</v>
      </c>
      <c r="B39" s="254" t="s">
        <v>16961</v>
      </c>
      <c r="C39" s="254"/>
      <c r="D39" s="330">
        <v>43750.0</v>
      </c>
      <c r="E39" s="330">
        <v>8968.0</v>
      </c>
      <c r="F39" s="330">
        <v>41931.0</v>
      </c>
      <c r="G39" s="330">
        <v>51000.0</v>
      </c>
      <c r="H39" s="330">
        <v>48000.0</v>
      </c>
      <c r="I39" s="44"/>
      <c r="J39" s="97" t="str">
        <f t="shared" ref="J39:N39" si="33">IF(ISBLANK(D39),"",D39/100000)</f>
        <v>0.44</v>
      </c>
      <c r="K39" s="97" t="str">
        <f t="shared" si="33"/>
        <v>0.09</v>
      </c>
      <c r="L39" s="97" t="str">
        <f t="shared" si="33"/>
        <v>0.42</v>
      </c>
      <c r="M39" s="97" t="str">
        <f t="shared" si="33"/>
        <v>0.51</v>
      </c>
      <c r="N39" s="97" t="str">
        <f t="shared" si="33"/>
        <v>0.48</v>
      </c>
      <c r="O39" s="44"/>
      <c r="P39" s="197" t="str">
        <v>23-B leader of the National Congress party tea
Costs</v>
      </c>
    </row>
    <row r="40" ht="19.5" customHeight="1">
      <c r="A40" s="296" t="s">
        <v>16998</v>
      </c>
      <c r="B40" s="127" t="s">
        <v>17000</v>
      </c>
      <c r="C40" s="127"/>
      <c r="D40" s="59">
        <v>45100.0</v>
      </c>
      <c r="E40" s="59"/>
      <c r="F40" s="59">
        <v>42595.0</v>
      </c>
      <c r="G40" s="59">
        <v>51000.0</v>
      </c>
      <c r="H40" s="59">
        <v>48000.0</v>
      </c>
      <c r="I40" s="44"/>
      <c r="J40" s="97" t="str">
        <f t="shared" ref="J40:N40" si="34">IF(ISBLANK(D40),"",D40/100000)</f>
        <v>0.45</v>
      </c>
      <c r="K40" s="97" t="str">
        <f t="shared" si="34"/>
        <v/>
      </c>
      <c r="L40" s="97" t="str">
        <f t="shared" si="34"/>
        <v>0.43</v>
      </c>
      <c r="M40" s="97" t="str">
        <f t="shared" si="34"/>
        <v>0.51</v>
      </c>
      <c r="N40" s="97" t="str">
        <f t="shared" si="34"/>
        <v>0.48</v>
      </c>
      <c r="O40" s="44"/>
      <c r="P40" s="197" t="str">
        <v>23-C leader of the Nationalist Congress Party
Tea costs</v>
      </c>
    </row>
    <row r="41" ht="19.5" customHeight="1">
      <c r="A41" s="296" t="s">
        <v>17034</v>
      </c>
      <c r="B41" s="127" t="s">
        <v>17036</v>
      </c>
      <c r="C41" s="127"/>
      <c r="D41" s="59">
        <v>50970.0</v>
      </c>
      <c r="E41" s="59">
        <v>164875.0</v>
      </c>
      <c r="F41" s="59">
        <v>127360.0</v>
      </c>
      <c r="G41" s="59">
        <v>255000.0</v>
      </c>
      <c r="H41" s="59">
        <v>240000.0</v>
      </c>
      <c r="I41" s="44"/>
      <c r="J41" s="97" t="str">
        <f t="shared" ref="J41:N41" si="35">IF(ISBLANK(D41),"",D41/100000)</f>
        <v>0.51</v>
      </c>
      <c r="K41" s="97" t="str">
        <f t="shared" si="35"/>
        <v>1.65</v>
      </c>
      <c r="L41" s="97" t="str">
        <f t="shared" si="35"/>
        <v>1.27</v>
      </c>
      <c r="M41" s="97" t="str">
        <f t="shared" si="35"/>
        <v>2.55</v>
      </c>
      <c r="N41" s="97" t="str">
        <f t="shared" si="35"/>
        <v>2.40</v>
      </c>
      <c r="O41" s="44"/>
      <c r="P41" s="197" t="str">
        <v>23 - A. Statues of great individuals, programs
Photo occasions, and in defeat</v>
      </c>
    </row>
    <row r="42" ht="19.5" customHeight="1">
      <c r="A42" s="296" t="s">
        <v>17065</v>
      </c>
      <c r="B42" s="127" t="s">
        <v>17067</v>
      </c>
      <c r="C42" s="127"/>
      <c r="D42" s="59"/>
      <c r="E42" s="59">
        <v>12911.0</v>
      </c>
      <c r="F42" s="59">
        <v>10978.0</v>
      </c>
      <c r="G42" s="59">
        <v>12750.0</v>
      </c>
      <c r="H42" s="59">
        <v>12000.0</v>
      </c>
      <c r="I42" s="44"/>
      <c r="J42" s="97" t="str">
        <f t="shared" ref="J42:N42" si="36">IF(ISBLANK(D42),"",D42/100000)</f>
        <v/>
      </c>
      <c r="K42" s="97" t="str">
        <f t="shared" si="36"/>
        <v>0.13</v>
      </c>
      <c r="L42" s="97" t="str">
        <f t="shared" si="36"/>
        <v>0.11</v>
      </c>
      <c r="M42" s="97" t="str">
        <f t="shared" si="36"/>
        <v>0.13</v>
      </c>
      <c r="N42" s="97" t="str">
        <f t="shared" si="36"/>
        <v>0.12</v>
      </c>
      <c r="O42" s="44"/>
      <c r="P42" s="197" t="str">
        <v>24-A. Maadhyaksa Law Committee of tea
Costs</v>
      </c>
    </row>
    <row r="43" ht="19.5" customHeight="1">
      <c r="A43" s="296" t="s">
        <v>17093</v>
      </c>
      <c r="B43" s="127" t="s">
        <v>17094</v>
      </c>
      <c r="C43" s="127"/>
      <c r="D43" s="59">
        <v>10274.0</v>
      </c>
      <c r="E43" s="59">
        <v>598.0</v>
      </c>
      <c r="F43" s="59">
        <v>14742.0</v>
      </c>
      <c r="G43" s="59">
        <v>12750.0</v>
      </c>
      <c r="H43" s="59">
        <v>12000.0</v>
      </c>
      <c r="I43" s="44"/>
      <c r="J43" s="97" t="str">
        <f t="shared" ref="J43:N43" si="37">IF(ISBLANK(D43),"",D43/100000)</f>
        <v>0.10</v>
      </c>
      <c r="K43" s="97" t="str">
        <f t="shared" si="37"/>
        <v>0.01</v>
      </c>
      <c r="L43" s="97" t="str">
        <f t="shared" si="37"/>
        <v>0.15</v>
      </c>
      <c r="M43" s="97" t="str">
        <f t="shared" si="37"/>
        <v>0.13</v>
      </c>
      <c r="N43" s="97" t="str">
        <f t="shared" si="37"/>
        <v>0.12</v>
      </c>
      <c r="O43" s="44"/>
      <c r="P43" s="197" t="str">
        <v>24-D. Maadhyaksa, city development committee
Tea costs</v>
      </c>
    </row>
    <row r="44" ht="19.5" customHeight="1">
      <c r="A44" s="296" t="s">
        <v>17123</v>
      </c>
      <c r="B44" s="127" t="s">
        <v>17125</v>
      </c>
      <c r="C44" s="127"/>
      <c r="D44" s="59"/>
      <c r="E44" s="59">
        <v>13322.0</v>
      </c>
      <c r="F44" s="59">
        <v>14246.0</v>
      </c>
      <c r="G44" s="59">
        <v>12750.0</v>
      </c>
      <c r="H44" s="59">
        <v>12000.0</v>
      </c>
      <c r="I44" s="44"/>
      <c r="J44" s="97" t="str">
        <f t="shared" ref="J44:N44" si="38">IF(ISBLANK(D44),"",D44/100000)</f>
        <v/>
      </c>
      <c r="K44" s="97" t="str">
        <f t="shared" si="38"/>
        <v>0.13</v>
      </c>
      <c r="L44" s="97" t="str">
        <f t="shared" si="38"/>
        <v>0.14</v>
      </c>
      <c r="M44" s="97" t="str">
        <f t="shared" si="38"/>
        <v>0.13</v>
      </c>
      <c r="N44" s="97" t="str">
        <f t="shared" si="38"/>
        <v>0.12</v>
      </c>
      <c r="O44" s="44"/>
      <c r="P44" s="197" t="str">
        <v>24-A. Maadhyaksa, Sports Committee tea
Costs</v>
      </c>
    </row>
    <row r="45" ht="19.5" customHeight="1">
      <c r="A45" s="296" t="s">
        <v>17161</v>
      </c>
      <c r="B45" s="127" t="s">
        <v>17162</v>
      </c>
      <c r="C45" s="127"/>
      <c r="D45" s="59">
        <v>28605.0</v>
      </c>
      <c r="E45" s="59">
        <v>31493.0</v>
      </c>
      <c r="F45" s="59">
        <v>24777.0</v>
      </c>
      <c r="G45" s="59">
        <v>12750.0</v>
      </c>
      <c r="H45" s="59">
        <v>12000.0</v>
      </c>
      <c r="I45" s="44"/>
      <c r="J45" s="97" t="str">
        <f t="shared" ref="J45:N45" si="39">IF(ISBLANK(D45),"",D45/100000)</f>
        <v>0.29</v>
      </c>
      <c r="K45" s="97" t="str">
        <f t="shared" si="39"/>
        <v>0.31</v>
      </c>
      <c r="L45" s="97" t="str">
        <f t="shared" si="39"/>
        <v>0.25</v>
      </c>
      <c r="M45" s="97" t="str">
        <f t="shared" si="39"/>
        <v>0.13</v>
      </c>
      <c r="N45" s="97" t="str">
        <f t="shared" si="39"/>
        <v>0.12</v>
      </c>
      <c r="O45" s="44"/>
      <c r="P45" s="197" t="str">
        <v>24-f. Maadhyaksa, Women and Child Welfare
Committee tea costs</v>
      </c>
    </row>
    <row r="46" ht="19.5" customHeight="1">
      <c r="A46" s="296" t="s">
        <v>17194</v>
      </c>
      <c r="B46" s="127" t="s">
        <v>17195</v>
      </c>
      <c r="C46" s="127"/>
      <c r="D46" s="59">
        <v>128906.0</v>
      </c>
      <c r="E46" s="59">
        <v>195035.0</v>
      </c>
      <c r="F46" s="59">
        <v>199665.0</v>
      </c>
      <c r="G46" s="59">
        <v>170000.0</v>
      </c>
      <c r="H46" s="59">
        <v>160000.0</v>
      </c>
      <c r="I46" s="44"/>
      <c r="J46" s="97" t="str">
        <f t="shared" ref="J46:N46" si="40">IF(ISBLANK(D46),"",D46/100000)</f>
        <v>1.29</v>
      </c>
      <c r="K46" s="97" t="str">
        <f t="shared" si="40"/>
        <v>1.95</v>
      </c>
      <c r="L46" s="97" t="str">
        <f t="shared" si="40"/>
        <v>2.00</v>
      </c>
      <c r="M46" s="97" t="str">
        <f t="shared" si="40"/>
        <v>1.70</v>
      </c>
      <c r="N46" s="97" t="str">
        <f t="shared" si="40"/>
        <v>1.60</v>
      </c>
      <c r="O46" s="44"/>
      <c r="P46" s="197" t="str">
        <v>25. Hon. The mayor said bolavilelya
Spent sabhecyaveli</v>
      </c>
    </row>
    <row r="47" ht="19.5" customHeight="1">
      <c r="A47" s="127" t="s">
        <v>17222</v>
      </c>
      <c r="B47" s="127" t="s">
        <v>17225</v>
      </c>
      <c r="C47" s="127"/>
      <c r="D47" s="59"/>
      <c r="E47" s="59">
        <v>13400.0</v>
      </c>
      <c r="F47" s="59">
        <v>30000.0</v>
      </c>
      <c r="G47" s="59">
        <v>255000.0</v>
      </c>
      <c r="H47" s="59"/>
      <c r="I47" s="44"/>
      <c r="J47" s="97" t="str">
        <f t="shared" ref="J47:N47" si="41">IF(ISBLANK(D47),"",D47/100000)</f>
        <v/>
      </c>
      <c r="K47" s="97" t="str">
        <f t="shared" si="41"/>
        <v>0.13</v>
      </c>
      <c r="L47" s="97" t="str">
        <f t="shared" si="41"/>
        <v>0.30</v>
      </c>
      <c r="M47" s="97" t="str">
        <f t="shared" si="41"/>
        <v>2.55</v>
      </c>
      <c r="N47" s="97" t="str">
        <f t="shared" si="41"/>
        <v/>
      </c>
      <c r="O47" s="44"/>
      <c r="P47" s="197" t="str">
        <v>26. Municipal History Book Committee</v>
      </c>
    </row>
    <row r="48" ht="19.5" customHeight="1">
      <c r="A48" s="296" t="s">
        <v>17261</v>
      </c>
      <c r="B48" s="127" t="s">
        <v>17262</v>
      </c>
      <c r="C48" s="127"/>
      <c r="D48" s="59"/>
      <c r="E48" s="59"/>
      <c r="F48" s="59"/>
      <c r="G48" s="59">
        <v>21250.0</v>
      </c>
      <c r="H48" s="59">
        <v>20000.0</v>
      </c>
      <c r="I48" s="44"/>
      <c r="J48" s="97" t="str">
        <f t="shared" ref="J48:N48" si="42">IF(ISBLANK(D48),"",D48/100000)</f>
        <v/>
      </c>
      <c r="K48" s="97" t="str">
        <f t="shared" si="42"/>
        <v/>
      </c>
      <c r="L48" s="97" t="str">
        <f t="shared" si="42"/>
        <v/>
      </c>
      <c r="M48" s="97" t="str">
        <f t="shared" si="42"/>
        <v>0.21</v>
      </c>
      <c r="N48" s="97" t="str">
        <f t="shared" si="42"/>
        <v>0.20</v>
      </c>
      <c r="O48" s="44"/>
      <c r="P48" s="197" t="str">
        <v>27. Regional Services and the welcome ceremony
Tea costs</v>
      </c>
    </row>
    <row r="49" ht="19.5" customHeight="1">
      <c r="A49" s="296" t="s">
        <v>17301</v>
      </c>
      <c r="B49" s="127" t="s">
        <v>17303</v>
      </c>
      <c r="C49" s="127"/>
      <c r="D49" s="59"/>
      <c r="E49" s="59">
        <v>1000000.0</v>
      </c>
      <c r="F49" s="59"/>
      <c r="G49" s="59">
        <v>425000.0</v>
      </c>
      <c r="H49" s="59">
        <v>400000.0</v>
      </c>
      <c r="I49" s="44"/>
      <c r="J49" s="97" t="str">
        <f t="shared" ref="J49:N49" si="43">IF(ISBLANK(D49),"",D49/100000)</f>
        <v/>
      </c>
      <c r="K49" s="97" t="str">
        <f t="shared" si="43"/>
        <v>10.00</v>
      </c>
      <c r="L49" s="97" t="str">
        <f t="shared" si="43"/>
        <v/>
      </c>
      <c r="M49" s="97" t="str">
        <f t="shared" si="43"/>
        <v>4.25</v>
      </c>
      <c r="N49" s="97" t="str">
        <f t="shared" si="43"/>
        <v>4.00</v>
      </c>
      <c r="O49" s="44"/>
      <c r="P49" s="197" t="str">
        <v>28. Municipal expanded room in the building
Town secretary and other office furniture
To facilitate</v>
      </c>
    </row>
    <row r="50" ht="19.5" customHeight="1">
      <c r="A50" s="296" t="s">
        <v>17339</v>
      </c>
      <c r="B50" s="127" t="s">
        <v>17342</v>
      </c>
      <c r="C50" s="127"/>
      <c r="D50" s="59">
        <v>77290.0</v>
      </c>
      <c r="E50" s="59">
        <v>476120.0</v>
      </c>
      <c r="F50" s="59"/>
      <c r="G50" s="59">
        <v>510000.0</v>
      </c>
      <c r="H50" s="59">
        <v>480000.0</v>
      </c>
      <c r="I50" s="44"/>
      <c r="J50" s="97" t="str">
        <f t="shared" ref="J50:N50" si="44">IF(ISBLANK(D50),"",D50/100000)</f>
        <v>0.77</v>
      </c>
      <c r="K50" s="97" t="str">
        <f t="shared" si="44"/>
        <v>4.76</v>
      </c>
      <c r="L50" s="97" t="str">
        <f t="shared" si="44"/>
        <v/>
      </c>
      <c r="M50" s="97" t="str">
        <f t="shared" si="44"/>
        <v>5.10</v>
      </c>
      <c r="N50" s="97" t="str">
        <f t="shared" si="44"/>
        <v>4.80</v>
      </c>
      <c r="O50" s="44"/>
      <c r="P50" s="197" t="str">
        <v>31. Maulana Abdul Kalam Azad anniversary
And to celebrate the death anniversary</v>
      </c>
    </row>
    <row r="51" ht="19.5" customHeight="1">
      <c r="A51" s="127" t="s">
        <v>17387</v>
      </c>
      <c r="B51" s="127" t="s">
        <v>17389</v>
      </c>
      <c r="C51" s="127"/>
      <c r="D51" s="59">
        <v>239425.0</v>
      </c>
      <c r="E51" s="59">
        <v>80535.0</v>
      </c>
      <c r="F51" s="59">
        <v>129880.0</v>
      </c>
      <c r="G51" s="59">
        <v>425000.0</v>
      </c>
      <c r="H51" s="59">
        <v>400000.0</v>
      </c>
      <c r="I51" s="44"/>
      <c r="J51" s="97" t="str">
        <f t="shared" ref="J51:N51" si="45">IF(ISBLANK(D51),"",D51/100000)</f>
        <v>2.39</v>
      </c>
      <c r="K51" s="97" t="str">
        <f t="shared" si="45"/>
        <v>0.81</v>
      </c>
      <c r="L51" s="97" t="str">
        <f t="shared" si="45"/>
        <v>1.30</v>
      </c>
      <c r="M51" s="97" t="str">
        <f t="shared" si="45"/>
        <v>4.25</v>
      </c>
      <c r="N51" s="97" t="str">
        <f t="shared" si="45"/>
        <v>4.00</v>
      </c>
      <c r="O51" s="44"/>
      <c r="P51" s="197" t="str">
        <v>32. Gandharva Award pradanakarita</v>
      </c>
    </row>
    <row r="52" ht="19.5" customHeight="1">
      <c r="A52" s="127" t="s">
        <v>17428</v>
      </c>
      <c r="B52" s="127" t="s">
        <v>17430</v>
      </c>
      <c r="C52" s="127"/>
      <c r="D52" s="59">
        <v>269495.0</v>
      </c>
      <c r="E52" s="59">
        <v>35520.0</v>
      </c>
      <c r="F52" s="59">
        <v>143164.0</v>
      </c>
      <c r="G52" s="59">
        <v>425000.0</v>
      </c>
      <c r="H52" s="59">
        <v>400000.0</v>
      </c>
      <c r="I52" s="44"/>
      <c r="J52" s="97" t="str">
        <f t="shared" ref="J52:N52" si="46">IF(ISBLANK(D52),"",D52/100000)</f>
        <v>2.69</v>
      </c>
      <c r="K52" s="97" t="str">
        <f t="shared" si="46"/>
        <v>0.36</v>
      </c>
      <c r="L52" s="97" t="str">
        <f t="shared" si="46"/>
        <v>1.43</v>
      </c>
      <c r="M52" s="97" t="str">
        <f t="shared" si="46"/>
        <v>4.25</v>
      </c>
      <c r="N52" s="97" t="str">
        <f t="shared" si="46"/>
        <v>4.00</v>
      </c>
      <c r="O52" s="44"/>
      <c r="P52" s="197" t="str">
        <v>33. stripes Btapurao puraskarakarita</v>
      </c>
    </row>
    <row r="53" ht="19.5" customHeight="1">
      <c r="A53" s="127" t="s">
        <v>17460</v>
      </c>
      <c r="B53" s="127" t="s">
        <v>17462</v>
      </c>
      <c r="C53" s="127"/>
      <c r="D53" s="59"/>
      <c r="E53" s="59"/>
      <c r="F53" s="59"/>
      <c r="G53" s="59">
        <v>51000.0</v>
      </c>
      <c r="H53" s="59">
        <v>48000.0</v>
      </c>
      <c r="I53" s="44"/>
      <c r="J53" s="97" t="str">
        <f t="shared" ref="J53:N53" si="47">IF(ISBLANK(D53),"",D53/100000)</f>
        <v/>
      </c>
      <c r="K53" s="97" t="str">
        <f t="shared" si="47"/>
        <v/>
      </c>
      <c r="L53" s="97" t="str">
        <f t="shared" si="47"/>
        <v/>
      </c>
      <c r="M53" s="97" t="str">
        <f t="shared" si="47"/>
        <v>0.51</v>
      </c>
      <c r="N53" s="97" t="str">
        <f t="shared" si="47"/>
        <v>0.48</v>
      </c>
      <c r="O53" s="44"/>
      <c r="P53" s="197" t="str">
        <v>34. Acharya Atre puraskarakarita</v>
      </c>
    </row>
    <row r="54" ht="19.5" customHeight="1">
      <c r="A54" s="296" t="s">
        <v>17494</v>
      </c>
      <c r="B54" s="127" t="s">
        <v>17495</v>
      </c>
      <c r="C54" s="127"/>
      <c r="D54" s="59"/>
      <c r="E54" s="59"/>
      <c r="F54" s="59"/>
      <c r="G54" s="59">
        <v>21250.0</v>
      </c>
      <c r="H54" s="59"/>
      <c r="I54" s="44"/>
      <c r="J54" s="97" t="str">
        <f t="shared" ref="J54:N54" si="48">IF(ISBLANK(D54),"",D54/100000)</f>
        <v/>
      </c>
      <c r="K54" s="97" t="str">
        <f t="shared" si="48"/>
        <v/>
      </c>
      <c r="L54" s="97" t="str">
        <f t="shared" si="48"/>
        <v/>
      </c>
      <c r="M54" s="97" t="str">
        <f t="shared" si="48"/>
        <v>0.21</v>
      </c>
      <c r="N54" s="97" t="str">
        <f t="shared" si="48"/>
        <v/>
      </c>
      <c r="O54" s="44"/>
      <c r="P54" s="197" t="str">
        <v>36. brandy, Gutka, cigarettes, tobacco, and jarda
Other anti-drugs awareness</v>
      </c>
    </row>
    <row r="55" ht="19.5" customHeight="1">
      <c r="A55" s="296" t="s">
        <v>17530</v>
      </c>
      <c r="B55" s="127" t="s">
        <v>17531</v>
      </c>
      <c r="C55" s="127"/>
      <c r="D55" s="59">
        <v>2434000.0</v>
      </c>
      <c r="E55" s="59">
        <v>1697000.0</v>
      </c>
      <c r="F55" s="59">
        <v>2999000.0</v>
      </c>
      <c r="G55" s="59">
        <v>2745000.0</v>
      </c>
      <c r="H55" s="59">
        <v>5196000.0</v>
      </c>
      <c r="I55" s="44"/>
      <c r="J55" s="97" t="str">
        <f t="shared" ref="J55:N55" si="49">IF(ISBLANK(D55),"",D55/100000)</f>
        <v>24.34</v>
      </c>
      <c r="K55" s="97" t="str">
        <f t="shared" si="49"/>
        <v>16.97</v>
      </c>
      <c r="L55" s="97" t="str">
        <f t="shared" si="49"/>
        <v>29.99</v>
      </c>
      <c r="M55" s="97" t="str">
        <f t="shared" si="49"/>
        <v>27.45</v>
      </c>
      <c r="N55" s="97" t="str">
        <f t="shared" si="49"/>
        <v>51.96</v>
      </c>
      <c r="O55" s="44"/>
      <c r="P55" s="197" t="str">
        <v>37. Pune International Marathon event
Awards</v>
      </c>
    </row>
    <row r="56" ht="19.5" customHeight="1">
      <c r="A56" s="296" t="s">
        <v>17566</v>
      </c>
      <c r="B56" s="127" t="s">
        <v>17567</v>
      </c>
      <c r="C56" s="127"/>
      <c r="D56" s="59"/>
      <c r="E56" s="59"/>
      <c r="F56" s="59"/>
      <c r="G56" s="59">
        <v>4250.0</v>
      </c>
      <c r="H56" s="59">
        <v>4000.0</v>
      </c>
      <c r="I56" s="44"/>
      <c r="J56" s="97" t="str">
        <f t="shared" ref="J56:N56" si="50">IF(ISBLANK(D56),"",D56/100000)</f>
        <v/>
      </c>
      <c r="K56" s="97" t="str">
        <f t="shared" si="50"/>
        <v/>
      </c>
      <c r="L56" s="97" t="str">
        <f t="shared" si="50"/>
        <v/>
      </c>
      <c r="M56" s="97" t="str">
        <f t="shared" si="50"/>
        <v>0.04</v>
      </c>
      <c r="N56" s="97" t="str">
        <f t="shared" si="50"/>
        <v>0.04</v>
      </c>
      <c r="O56" s="44"/>
      <c r="P56" s="197" t="str">
        <v>39. International Union of Local aethoritija asiyana Pacific Section</v>
      </c>
    </row>
    <row r="57" ht="19.5" customHeight="1">
      <c r="A57" s="296" t="s">
        <v>17605</v>
      </c>
      <c r="B57" s="127" t="s">
        <v>17606</v>
      </c>
      <c r="C57" s="127"/>
      <c r="D57" s="59">
        <v>2500000.0</v>
      </c>
      <c r="E57" s="59">
        <v>2000000.0</v>
      </c>
      <c r="F57" s="59">
        <v>1800000.0</v>
      </c>
      <c r="G57" s="59"/>
      <c r="H57" s="59"/>
      <c r="I57" s="44"/>
      <c r="J57" s="97" t="str">
        <f t="shared" ref="J57:N57" si="51">IF(ISBLANK(D57),"",D57/100000)</f>
        <v>25.00</v>
      </c>
      <c r="K57" s="97" t="str">
        <f t="shared" si="51"/>
        <v>20.00</v>
      </c>
      <c r="L57" s="97" t="str">
        <f t="shared" si="51"/>
        <v>18.00</v>
      </c>
      <c r="M57" s="97" t="str">
        <f t="shared" si="51"/>
        <v/>
      </c>
      <c r="N57" s="97" t="str">
        <f t="shared" si="51"/>
        <v/>
      </c>
      <c r="O57" s="44"/>
      <c r="P57" s="197" t="str">
        <v>40. Bharat Ratna Dr. Babasaheb Ambedkar
To celebrate the cultural festival</v>
      </c>
    </row>
    <row r="58" ht="19.5" customHeight="1">
      <c r="A58" s="127" t="s">
        <v>17645</v>
      </c>
      <c r="B58" s="127" t="s">
        <v>17646</v>
      </c>
      <c r="C58" s="127"/>
      <c r="D58" s="59">
        <v>63150.0</v>
      </c>
      <c r="E58" s="59"/>
      <c r="F58" s="59">
        <v>322140.0</v>
      </c>
      <c r="G58" s="59">
        <v>425000.0</v>
      </c>
      <c r="H58" s="59">
        <v>400000.0</v>
      </c>
      <c r="I58" s="44"/>
      <c r="J58" s="97" t="str">
        <f t="shared" ref="J58:N58" si="52">IF(ISBLANK(D58),"",D58/100000)</f>
        <v>0.63</v>
      </c>
      <c r="K58" s="97" t="str">
        <f t="shared" si="52"/>
        <v/>
      </c>
      <c r="L58" s="97" t="str">
        <f t="shared" si="52"/>
        <v>3.22</v>
      </c>
      <c r="M58" s="97" t="str">
        <f t="shared" si="52"/>
        <v>4.25</v>
      </c>
      <c r="N58" s="97" t="str">
        <f t="shared" si="52"/>
        <v>4.00</v>
      </c>
      <c r="O58" s="44"/>
      <c r="P58" s="197" t="str">
        <v>41. Maharishi Valmiki Award</v>
      </c>
    </row>
    <row r="59" ht="19.5" customHeight="1">
      <c r="A59" s="296" t="s">
        <v>17682</v>
      </c>
      <c r="B59" s="127" t="s">
        <v>17683</v>
      </c>
      <c r="C59" s="127"/>
      <c r="D59" s="59"/>
      <c r="E59" s="59"/>
      <c r="F59" s="59"/>
      <c r="G59" s="59">
        <v>85000.0</v>
      </c>
      <c r="H59" s="59">
        <v>80000.0</v>
      </c>
      <c r="I59" s="44"/>
      <c r="J59" s="97" t="str">
        <f t="shared" ref="J59:N59" si="53">IF(ISBLANK(D59),"",D59/100000)</f>
        <v/>
      </c>
      <c r="K59" s="97" t="str">
        <f t="shared" si="53"/>
        <v/>
      </c>
      <c r="L59" s="97" t="str">
        <f t="shared" si="53"/>
        <v/>
      </c>
      <c r="M59" s="97" t="str">
        <f t="shared" si="53"/>
        <v>0.85</v>
      </c>
      <c r="N59" s="97" t="str">
        <f t="shared" si="53"/>
        <v>0.80</v>
      </c>
      <c r="O59" s="44"/>
      <c r="P59" s="197" t="str">
        <v>42. corporators to study and tour
Training Camp</v>
      </c>
    </row>
    <row r="60" ht="19.5" customHeight="1">
      <c r="A60" s="127" t="s">
        <v>17731</v>
      </c>
      <c r="B60" s="127" t="s">
        <v>17733</v>
      </c>
      <c r="C60" s="127"/>
      <c r="D60" s="59"/>
      <c r="E60" s="59"/>
      <c r="F60" s="59"/>
      <c r="G60" s="59">
        <v>85000.0</v>
      </c>
      <c r="H60" s="59">
        <v>80000.0</v>
      </c>
      <c r="I60" s="44"/>
      <c r="J60" s="97" t="str">
        <f t="shared" ref="J60:N60" si="54">IF(ISBLANK(D60),"",D60/100000)</f>
        <v/>
      </c>
      <c r="K60" s="97" t="str">
        <f t="shared" si="54"/>
        <v/>
      </c>
      <c r="L60" s="97" t="str">
        <f t="shared" si="54"/>
        <v/>
      </c>
      <c r="M60" s="97" t="str">
        <f t="shared" si="54"/>
        <v>0.85</v>
      </c>
      <c r="N60" s="97" t="str">
        <f t="shared" si="54"/>
        <v>0.80</v>
      </c>
      <c r="O60" s="44"/>
      <c r="P60" s="197" t="str">
        <v>43. Mayor Council for spending</v>
      </c>
    </row>
    <row r="61" ht="19.5" customHeight="1">
      <c r="A61" s="127" t="s">
        <v>17761</v>
      </c>
      <c r="B61" s="127" t="s">
        <v>17764</v>
      </c>
      <c r="C61" s="127"/>
      <c r="D61" s="59"/>
      <c r="E61" s="59"/>
      <c r="F61" s="59"/>
      <c r="G61" s="59">
        <v>85000.0</v>
      </c>
      <c r="H61" s="59">
        <v>80000.0</v>
      </c>
      <c r="I61" s="44"/>
      <c r="J61" s="97" t="str">
        <f t="shared" ref="J61:N61" si="55">IF(ISBLANK(D61),"",D61/100000)</f>
        <v/>
      </c>
      <c r="K61" s="97" t="str">
        <f t="shared" si="55"/>
        <v/>
      </c>
      <c r="L61" s="97" t="str">
        <f t="shared" si="55"/>
        <v/>
      </c>
      <c r="M61" s="97" t="str">
        <f t="shared" si="55"/>
        <v>0.85</v>
      </c>
      <c r="N61" s="97" t="str">
        <f t="shared" si="55"/>
        <v>0.80</v>
      </c>
      <c r="O61" s="44"/>
      <c r="P61" s="197" t="str">
        <v>47. Savitri Phule Award</v>
      </c>
    </row>
    <row r="62" ht="19.5" customHeight="1">
      <c r="A62" s="296" t="s">
        <v>17795</v>
      </c>
      <c r="B62" s="127" t="s">
        <v>17797</v>
      </c>
      <c r="C62" s="127"/>
      <c r="D62" s="59">
        <v>28800.0</v>
      </c>
      <c r="E62" s="59"/>
      <c r="F62" s="59">
        <v>153490.0</v>
      </c>
      <c r="G62" s="59">
        <v>255000.0</v>
      </c>
      <c r="H62" s="59">
        <v>240000.0</v>
      </c>
      <c r="I62" s="44"/>
      <c r="J62" s="97" t="str">
        <f t="shared" ref="J62:N62" si="56">IF(ISBLANK(D62),"",D62/100000)</f>
        <v>0.29</v>
      </c>
      <c r="K62" s="97" t="str">
        <f t="shared" si="56"/>
        <v/>
      </c>
      <c r="L62" s="97" t="str">
        <f t="shared" si="56"/>
        <v>1.53</v>
      </c>
      <c r="M62" s="97" t="str">
        <f t="shared" si="56"/>
        <v>2.55</v>
      </c>
      <c r="N62" s="97" t="str">
        <f t="shared" si="56"/>
        <v>2.40</v>
      </c>
      <c r="O62" s="44"/>
      <c r="P62" s="197" t="str">
        <v>48. Maulana Abdul Kalam Azad
Award</v>
      </c>
    </row>
    <row r="63" ht="19.5" customHeight="1">
      <c r="A63" s="127" t="s">
        <v>17840</v>
      </c>
      <c r="B63" s="127" t="s">
        <v>17841</v>
      </c>
      <c r="C63" s="127"/>
      <c r="D63" s="59">
        <v>116350.0</v>
      </c>
      <c r="E63" s="59">
        <v>688525.0</v>
      </c>
      <c r="F63" s="59">
        <v>2121937.0</v>
      </c>
      <c r="G63" s="59">
        <v>2125000.0</v>
      </c>
      <c r="H63" s="59">
        <v>1600000.0</v>
      </c>
      <c r="I63" s="44"/>
      <c r="J63" s="97" t="str">
        <f t="shared" ref="J63:N63" si="57">IF(ISBLANK(D63),"",D63/100000)</f>
        <v>1.16</v>
      </c>
      <c r="K63" s="97" t="str">
        <f t="shared" si="57"/>
        <v>6.89</v>
      </c>
      <c r="L63" s="97" t="str">
        <f t="shared" si="57"/>
        <v>21.22</v>
      </c>
      <c r="M63" s="97" t="str">
        <f t="shared" si="57"/>
        <v>21.25</v>
      </c>
      <c r="N63" s="97" t="str">
        <f t="shared" si="57"/>
        <v>16.00</v>
      </c>
      <c r="O63" s="44"/>
      <c r="P63" s="197" t="str">
        <v>50. Shaniwarwada Cultural Festival</v>
      </c>
    </row>
    <row r="64" ht="19.5" customHeight="1">
      <c r="A64" s="296" t="s">
        <v>17865</v>
      </c>
      <c r="B64" s="127" t="s">
        <v>17867</v>
      </c>
      <c r="C64" s="127"/>
      <c r="D64" s="59">
        <v>995000.0</v>
      </c>
      <c r="E64" s="59">
        <v>445000.0</v>
      </c>
      <c r="F64" s="59"/>
      <c r="G64" s="59">
        <v>2550000.0</v>
      </c>
      <c r="H64" s="59">
        <v>1600000.0</v>
      </c>
      <c r="I64" s="44"/>
      <c r="J64" s="97" t="str">
        <f t="shared" ref="J64:N64" si="58">IF(ISBLANK(D64),"",D64/100000)</f>
        <v>9.95</v>
      </c>
      <c r="K64" s="97" t="str">
        <f t="shared" si="58"/>
        <v>4.45</v>
      </c>
      <c r="L64" s="97" t="str">
        <f t="shared" si="58"/>
        <v/>
      </c>
      <c r="M64" s="97" t="str">
        <f t="shared" si="58"/>
        <v>25.50</v>
      </c>
      <c r="N64" s="97" t="str">
        <f t="shared" si="58"/>
        <v>16.00</v>
      </c>
      <c r="O64" s="44"/>
      <c r="P64" s="197" t="str">
        <v>51. Bharat Ratna Dr. Babasaheb Ambedkar
Festival to celebrate the cultural / bhima Festival (Shaniwarwada Champaign) / flowers
Ambedkar Festival (samatabhumi)</v>
      </c>
    </row>
    <row r="65" ht="19.5" customHeight="1">
      <c r="A65" s="296" t="s">
        <v>17903</v>
      </c>
      <c r="B65" s="127" t="s">
        <v>17904</v>
      </c>
      <c r="C65" s="127"/>
      <c r="D65" s="59">
        <v>423000.0</v>
      </c>
      <c r="E65" s="59">
        <v>425000.0</v>
      </c>
      <c r="F65" s="59">
        <v>420000.0</v>
      </c>
      <c r="G65" s="59"/>
      <c r="H65" s="59"/>
      <c r="I65" s="44"/>
      <c r="J65" s="97" t="str">
        <f t="shared" ref="J65:N65" si="59">IF(ISBLANK(D65),"",D65/100000)</f>
        <v>4.23</v>
      </c>
      <c r="K65" s="97" t="str">
        <f t="shared" si="59"/>
        <v>4.25</v>
      </c>
      <c r="L65" s="97" t="str">
        <f t="shared" si="59"/>
        <v>4.20</v>
      </c>
      <c r="M65" s="97" t="str">
        <f t="shared" si="59"/>
        <v/>
      </c>
      <c r="N65" s="97" t="str">
        <f t="shared" si="59"/>
        <v/>
      </c>
      <c r="O65" s="44"/>
      <c r="P65" s="197" t="str">
        <v>54. Ambedkar phestivhala flowers (par
Land)</v>
      </c>
    </row>
    <row r="66" ht="19.5" customHeight="1">
      <c r="A66" s="296" t="s">
        <v>17942</v>
      </c>
      <c r="B66" s="127" t="s">
        <v>17945</v>
      </c>
      <c r="C66" s="127"/>
      <c r="D66" s="59"/>
      <c r="E66" s="59">
        <v>314164.0</v>
      </c>
      <c r="F66" s="59">
        <v>6121000.0</v>
      </c>
      <c r="G66" s="59">
        <v>9200000.0</v>
      </c>
      <c r="H66" s="59">
        <v>9600000.0</v>
      </c>
      <c r="I66" s="44"/>
      <c r="J66" s="97" t="str">
        <f t="shared" ref="J66:N66" si="60">IF(ISBLANK(D66),"",D66/100000)</f>
        <v/>
      </c>
      <c r="K66" s="97" t="str">
        <f t="shared" si="60"/>
        <v>3.14</v>
      </c>
      <c r="L66" s="97" t="str">
        <f t="shared" si="60"/>
        <v>61.21</v>
      </c>
      <c r="M66" s="97" t="str">
        <f t="shared" si="60"/>
        <v>92.00</v>
      </c>
      <c r="N66" s="97" t="str">
        <f t="shared" si="60"/>
        <v>96.00</v>
      </c>
      <c r="O66" s="44"/>
      <c r="P66" s="197" t="str">
        <v>55 sivamahotsava be observed (14 to 20
February)</v>
      </c>
    </row>
    <row r="67" ht="19.5" customHeight="1">
      <c r="A67" s="127" t="s">
        <v>17984</v>
      </c>
      <c r="B67" s="127" t="s">
        <v>17987</v>
      </c>
      <c r="C67" s="127"/>
      <c r="D67" s="59"/>
      <c r="E67" s="59">
        <v>48872.0</v>
      </c>
      <c r="F67" s="59">
        <v>11360.0</v>
      </c>
      <c r="G67" s="59">
        <v>42500.0</v>
      </c>
      <c r="H67" s="59">
        <v>80000.0</v>
      </c>
      <c r="I67" s="44"/>
      <c r="J67" s="97" t="str">
        <f t="shared" ref="J67:N67" si="61">IF(ISBLANK(D67),"",D67/100000)</f>
        <v/>
      </c>
      <c r="K67" s="97" t="str">
        <f t="shared" si="61"/>
        <v>0.49</v>
      </c>
      <c r="L67" s="97" t="str">
        <f t="shared" si="61"/>
        <v>0.11</v>
      </c>
      <c r="M67" s="97" t="str">
        <f t="shared" si="61"/>
        <v>0.43</v>
      </c>
      <c r="N67" s="97" t="str">
        <f t="shared" si="61"/>
        <v>0.80</v>
      </c>
      <c r="O67" s="44"/>
      <c r="P67" s="197" t="str">
        <v>57. Jayantrao Tilak Award</v>
      </c>
    </row>
    <row r="68" ht="19.5" customHeight="1">
      <c r="A68" s="296" t="s">
        <v>18019</v>
      </c>
      <c r="B68" s="127" t="s">
        <v>18020</v>
      </c>
      <c r="C68" s="127"/>
      <c r="D68" s="59">
        <v>2200000.0</v>
      </c>
      <c r="E68" s="59"/>
      <c r="F68" s="59"/>
      <c r="G68" s="59"/>
      <c r="H68" s="59"/>
      <c r="I68" s="44"/>
      <c r="J68" s="97" t="str">
        <f t="shared" ref="J68:N68" si="62">IF(ISBLANK(D68),"",D68/100000)</f>
        <v>22.00</v>
      </c>
      <c r="K68" s="97" t="str">
        <f t="shared" si="62"/>
        <v/>
      </c>
      <c r="L68" s="97" t="str">
        <f t="shared" si="62"/>
        <v/>
      </c>
      <c r="M68" s="97" t="str">
        <f t="shared" si="62"/>
        <v/>
      </c>
      <c r="N68" s="97" t="str">
        <f t="shared" si="62"/>
        <v/>
      </c>
      <c r="O68" s="44"/>
      <c r="P68" s="197" t="str">
        <v>61. Establishment literary artist, Pune
Gathering artist materials held in 2010
Accepting sahaprayojakatva's</v>
      </c>
    </row>
    <row r="69" ht="19.5" customHeight="1">
      <c r="A69" s="250" t="s">
        <v>18044</v>
      </c>
      <c r="B69" s="250" t="s">
        <v>18045</v>
      </c>
      <c r="C69" s="250"/>
      <c r="D69" s="237">
        <v>1650000.0</v>
      </c>
      <c r="E69" s="237"/>
      <c r="F69" s="237"/>
      <c r="G69" s="237"/>
      <c r="H69" s="237"/>
      <c r="I69" s="242"/>
      <c r="J69" s="446" t="str">
        <f t="shared" ref="J69:N69" si="63">IF(ISBLANK(D69),"",D69/100000)</f>
        <v>16.50</v>
      </c>
      <c r="K69" s="446" t="str">
        <f t="shared" si="63"/>
        <v/>
      </c>
      <c r="L69" s="446" t="str">
        <f t="shared" si="63"/>
        <v/>
      </c>
      <c r="M69" s="446" t="str">
        <f t="shared" si="63"/>
        <v/>
      </c>
      <c r="N69" s="446" t="str">
        <f t="shared" si="63"/>
        <v/>
      </c>
      <c r="O69" s="242"/>
      <c r="P69" s="197" t="str">
        <v>64. To celebrate Diwali Padava nutanavarsa</v>
      </c>
    </row>
    <row r="70" ht="19.5" customHeight="1">
      <c r="A70" s="254" t="s">
        <v>18073</v>
      </c>
      <c r="B70" s="254" t="s">
        <v>18076</v>
      </c>
      <c r="C70" s="254"/>
      <c r="D70" s="330">
        <v>1899850.0</v>
      </c>
      <c r="E70" s="330">
        <v>4299000.0</v>
      </c>
      <c r="F70" s="330"/>
      <c r="G70" s="330">
        <v>1700000.0</v>
      </c>
      <c r="H70" s="330">
        <v>1600000.0</v>
      </c>
      <c r="I70" s="44"/>
      <c r="J70" s="97" t="str">
        <f t="shared" ref="J70:N70" si="64">IF(ISBLANK(D70),"",D70/100000)</f>
        <v>19.00</v>
      </c>
      <c r="K70" s="97" t="str">
        <f t="shared" si="64"/>
        <v>42.99</v>
      </c>
      <c r="L70" s="97" t="str">
        <f t="shared" si="64"/>
        <v/>
      </c>
      <c r="M70" s="97" t="str">
        <f t="shared" si="64"/>
        <v>17.00</v>
      </c>
      <c r="N70" s="97" t="str">
        <f t="shared" si="64"/>
        <v>16.00</v>
      </c>
      <c r="O70" s="44"/>
      <c r="P70" s="197" t="str">
        <v>68. Annabhau Sathe Festival</v>
      </c>
    </row>
    <row r="71" ht="19.5" customHeight="1">
      <c r="A71" s="296" t="s">
        <v>18112</v>
      </c>
      <c r="B71" s="127" t="s">
        <v>18114</v>
      </c>
      <c r="C71" s="127"/>
      <c r="D71" s="59">
        <v>22607.0</v>
      </c>
      <c r="E71" s="59">
        <v>115649.0</v>
      </c>
      <c r="F71" s="59">
        <v>21906.0</v>
      </c>
      <c r="G71" s="59">
        <v>1275000.0</v>
      </c>
      <c r="H71" s="59">
        <v>1600000.0</v>
      </c>
      <c r="I71" s="44"/>
      <c r="J71" s="97" t="str">
        <f t="shared" ref="J71:N71" si="65">IF(ISBLANK(D71),"",D71/100000)</f>
        <v>0.23</v>
      </c>
      <c r="K71" s="97" t="str">
        <f t="shared" si="65"/>
        <v>1.16</v>
      </c>
      <c r="L71" s="97" t="str">
        <f t="shared" si="65"/>
        <v>0.22</v>
      </c>
      <c r="M71" s="97" t="str">
        <f t="shared" si="65"/>
        <v>12.75</v>
      </c>
      <c r="N71" s="97" t="str">
        <f t="shared" si="65"/>
        <v>16.00</v>
      </c>
      <c r="O71" s="44"/>
      <c r="P71" s="197" t="str">
        <v>69. National and international level
Welcome to the guests who visit the main municipal, accommodation and meals occasions</v>
      </c>
    </row>
    <row r="72" ht="19.5" customHeight="1">
      <c r="A72" s="296" t="s">
        <v>18145</v>
      </c>
      <c r="B72" s="127" t="s">
        <v>18146</v>
      </c>
      <c r="C72" s="127"/>
      <c r="D72" s="59"/>
      <c r="E72" s="59"/>
      <c r="F72" s="59">
        <v>47300.0</v>
      </c>
      <c r="G72" s="59">
        <v>185000.0</v>
      </c>
      <c r="H72" s="59">
        <v>80000.0</v>
      </c>
      <c r="I72" s="44"/>
      <c r="J72" s="97" t="str">
        <f t="shared" ref="J72:N72" si="66">IF(ISBLANK(D72),"",D72/100000)</f>
        <v/>
      </c>
      <c r="K72" s="97" t="str">
        <f t="shared" si="66"/>
        <v/>
      </c>
      <c r="L72" s="97" t="str">
        <f t="shared" si="66"/>
        <v>0.47</v>
      </c>
      <c r="M72" s="97" t="str">
        <f t="shared" si="66"/>
        <v>1.85</v>
      </c>
      <c r="N72" s="97" t="str">
        <f t="shared" si="66"/>
        <v>0.80</v>
      </c>
      <c r="O72" s="44"/>
      <c r="P72" s="197" t="str">
        <v>71. October 1 - World Senior Citizens
Day melavyakarata clad booth to cast and cast souvenirs. To provide a permanent</v>
      </c>
    </row>
    <row r="73" ht="19.5" customHeight="1">
      <c r="A73" s="296" t="s">
        <v>18165</v>
      </c>
      <c r="B73" s="127" t="s">
        <v>18166</v>
      </c>
      <c r="C73" s="127"/>
      <c r="D73" s="59">
        <v>1650400.0</v>
      </c>
      <c r="E73" s="59"/>
      <c r="F73" s="59"/>
      <c r="G73" s="59"/>
      <c r="H73" s="59"/>
      <c r="I73" s="44"/>
      <c r="J73" s="97" t="str">
        <f t="shared" ref="J73:N73" si="67">IF(ISBLANK(D73),"",D73/100000)</f>
        <v>16.50</v>
      </c>
      <c r="K73" s="97" t="str">
        <f t="shared" si="67"/>
        <v/>
      </c>
      <c r="L73" s="97" t="str">
        <f t="shared" si="67"/>
        <v/>
      </c>
      <c r="M73" s="97" t="str">
        <f t="shared" si="67"/>
        <v/>
      </c>
      <c r="N73" s="97" t="str">
        <f t="shared" si="67"/>
        <v/>
      </c>
      <c r="O73" s="44"/>
      <c r="P73" s="197" t="str">
        <v>83 c. Ustad primitive krantiguru lahuji
Manapatarphe lahuji of Birth
Festival to celebrate</v>
      </c>
    </row>
    <row r="74" ht="19.5" customHeight="1">
      <c r="A74" s="296" t="s">
        <v>18205</v>
      </c>
      <c r="B74" s="127" t="s">
        <v>18258</v>
      </c>
      <c r="C74" s="127"/>
      <c r="D74" s="59">
        <v>999600.0</v>
      </c>
      <c r="E74" s="59"/>
      <c r="F74" s="59">
        <v>7000.0</v>
      </c>
      <c r="G74" s="59">
        <v>425000.0</v>
      </c>
      <c r="H74" s="59">
        <v>420000.0</v>
      </c>
      <c r="I74" s="44"/>
      <c r="J74" s="97" t="str">
        <f t="shared" ref="J74:N74" si="68">IF(ISBLANK(D74),"",D74/100000)</f>
        <v>10.00</v>
      </c>
      <c r="K74" s="97" t="str">
        <f t="shared" si="68"/>
        <v/>
      </c>
      <c r="L74" s="97" t="str">
        <f t="shared" si="68"/>
        <v>0.07</v>
      </c>
      <c r="M74" s="97" t="str">
        <f t="shared" si="68"/>
        <v>4.25</v>
      </c>
      <c r="N74" s="97" t="str">
        <f t="shared" si="68"/>
        <v>4.20</v>
      </c>
      <c r="O74" s="44"/>
      <c r="P74" s="197" t="str">
        <v>84. lahuji Ustad Salve Jubilee celebrations
Peth be observed at the bar and sangamavadi</v>
      </c>
    </row>
    <row r="75" ht="19.5" customHeight="1">
      <c r="A75" s="296" t="s">
        <v>18289</v>
      </c>
      <c r="B75" s="127" t="s">
        <v>18291</v>
      </c>
      <c r="C75" s="127"/>
      <c r="D75" s="59">
        <v>15570.0</v>
      </c>
      <c r="E75" s="59"/>
      <c r="F75" s="59"/>
      <c r="G75" s="59"/>
      <c r="H75" s="59"/>
      <c r="I75" s="44"/>
      <c r="J75" s="97" t="str">
        <f t="shared" ref="J75:N75" si="69">IF(ISBLANK(D75),"",D75/100000)</f>
        <v>0.16</v>
      </c>
      <c r="K75" s="97" t="str">
        <f t="shared" si="69"/>
        <v/>
      </c>
      <c r="L75" s="97" t="str">
        <f t="shared" si="69"/>
        <v/>
      </c>
      <c r="M75" s="97" t="str">
        <f t="shared" si="69"/>
        <v/>
      </c>
      <c r="N75" s="97" t="str">
        <f t="shared" si="69"/>
        <v/>
      </c>
      <c r="O75" s="44"/>
      <c r="P75" s="197" t="str">
        <v>86. Celebrate the festival of Lord gogadeva
To</v>
      </c>
    </row>
    <row r="76" ht="19.5" customHeight="1">
      <c r="A76" s="296" t="s">
        <v>18355</v>
      </c>
      <c r="B76" s="127" t="s">
        <v>18357</v>
      </c>
      <c r="C76" s="127"/>
      <c r="D76" s="59"/>
      <c r="E76" s="59"/>
      <c r="F76" s="59"/>
      <c r="G76" s="59">
        <v>148750.0</v>
      </c>
      <c r="H76" s="59">
        <v>140000.0</v>
      </c>
      <c r="I76" s="44"/>
      <c r="J76" s="97" t="str">
        <f t="shared" ref="J76:N76" si="70">IF(ISBLANK(D76),"",D76/100000)</f>
        <v/>
      </c>
      <c r="K76" s="97" t="str">
        <f t="shared" si="70"/>
        <v/>
      </c>
      <c r="L76" s="97" t="str">
        <f t="shared" si="70"/>
        <v/>
      </c>
      <c r="M76" s="97" t="str">
        <f t="shared" si="70"/>
        <v>1.49</v>
      </c>
      <c r="N76" s="97" t="str">
        <f t="shared" si="70"/>
        <v>1.40</v>
      </c>
      <c r="O76" s="44"/>
      <c r="P76" s="197" t="str">
        <v>87. kaiyasavantarava memory Chavan
Late at Kothrud, Pune. Yashwant Rao Chavan
Payment awards.</v>
      </c>
    </row>
    <row r="77" ht="19.5" customHeight="1">
      <c r="A77" s="296" t="s">
        <v>18478</v>
      </c>
      <c r="B77" s="127" t="s">
        <v>18480</v>
      </c>
      <c r="C77" s="127"/>
      <c r="D77" s="59">
        <v>4505101.0</v>
      </c>
      <c r="E77" s="59"/>
      <c r="F77" s="59"/>
      <c r="G77" s="59"/>
      <c r="H77" s="59"/>
      <c r="I77" s="44"/>
      <c r="J77" s="97" t="str">
        <f t="shared" ref="J77:N77" si="71">IF(ISBLANK(D77),"",D77/100000)</f>
        <v>45.05</v>
      </c>
      <c r="K77" s="97" t="str">
        <f t="shared" si="71"/>
        <v/>
      </c>
      <c r="L77" s="97" t="str">
        <f t="shared" si="71"/>
        <v/>
      </c>
      <c r="M77" s="97" t="str">
        <f t="shared" si="71"/>
        <v/>
      </c>
      <c r="N77" s="97" t="str">
        <f t="shared" si="71"/>
        <v/>
      </c>
      <c r="O77" s="44"/>
      <c r="P77" s="197" t="str">
        <v>Chhatrapati Shivaji Maharaj Hall (Municipal
Hall), Mahatma Phule Hall,
Various improvements at the Acharya Atre Hall
To</v>
      </c>
    </row>
    <row r="78" ht="19.5" customHeight="1">
      <c r="A78" s="296" t="s">
        <v>18501</v>
      </c>
      <c r="B78" s="127" t="s">
        <v>18503</v>
      </c>
      <c r="C78" s="127"/>
      <c r="D78" s="59">
        <v>1000000.0</v>
      </c>
      <c r="E78" s="59"/>
      <c r="F78" s="59"/>
      <c r="G78" s="59"/>
      <c r="H78" s="59"/>
      <c r="I78" s="44"/>
      <c r="J78" s="97" t="str">
        <f t="shared" ref="J78:N78" si="72">IF(ISBLANK(D78),"",D78/100000)</f>
        <v>10.00</v>
      </c>
      <c r="K78" s="97" t="str">
        <f t="shared" si="72"/>
        <v/>
      </c>
      <c r="L78" s="97" t="str">
        <f t="shared" si="72"/>
        <v/>
      </c>
      <c r="M78" s="97" t="str">
        <f t="shared" si="72"/>
        <v/>
      </c>
      <c r="N78" s="97" t="str">
        <f t="shared" si="72"/>
        <v/>
      </c>
      <c r="O78" s="44"/>
      <c r="P78" s="197" t="str">
        <v>Tarangini cultural establishment of
Collaboration pamjitendra Abhisheki song
Accepting Festival sahaprayojakatva</v>
      </c>
    </row>
    <row r="79" ht="19.5" customHeight="1">
      <c r="A79" s="296" t="s">
        <v>18534</v>
      </c>
      <c r="B79" s="127" t="s">
        <v>18536</v>
      </c>
      <c r="C79" s="127"/>
      <c r="D79" s="59">
        <v>476000.0</v>
      </c>
      <c r="E79" s="59"/>
      <c r="F79" s="59"/>
      <c r="G79" s="59"/>
      <c r="H79" s="59"/>
      <c r="I79" s="44"/>
      <c r="J79" s="97" t="str">
        <f t="shared" ref="J79:N79" si="73">IF(ISBLANK(D79),"",D79/100000)</f>
        <v>4.76</v>
      </c>
      <c r="K79" s="97" t="str">
        <f t="shared" si="73"/>
        <v/>
      </c>
      <c r="L79" s="97" t="str">
        <f t="shared" si="73"/>
        <v/>
      </c>
      <c r="M79" s="97" t="str">
        <f t="shared" si="73"/>
        <v/>
      </c>
      <c r="N79" s="97" t="str">
        <f t="shared" si="73"/>
        <v/>
      </c>
      <c r="O79" s="44"/>
      <c r="P79" s="197" t="str">
        <v>Pune cultural splendor Trust held a career
Accepting Festival sahaprayojakatva</v>
      </c>
    </row>
    <row r="80" ht="19.5" customHeight="1">
      <c r="A80" s="296" t="s">
        <v>18563</v>
      </c>
      <c r="B80" s="127" t="s">
        <v>18564</v>
      </c>
      <c r="C80" s="127"/>
      <c r="D80" s="59"/>
      <c r="E80" s="59"/>
      <c r="F80" s="59"/>
      <c r="G80" s="59">
        <v>170000.0</v>
      </c>
      <c r="H80" s="59">
        <v>80000.0</v>
      </c>
      <c r="I80" s="44"/>
      <c r="J80" s="97" t="str">
        <f t="shared" ref="J80:N80" si="74">IF(ISBLANK(D80),"",D80/100000)</f>
        <v/>
      </c>
      <c r="K80" s="97" t="str">
        <f t="shared" si="74"/>
        <v/>
      </c>
      <c r="L80" s="97" t="str">
        <f t="shared" si="74"/>
        <v/>
      </c>
      <c r="M80" s="97" t="str">
        <f t="shared" si="74"/>
        <v>1.70</v>
      </c>
      <c r="N80" s="97" t="str">
        <f t="shared" si="74"/>
        <v>0.80</v>
      </c>
      <c r="O80" s="44"/>
      <c r="P80" s="197" t="str">
        <v>Celebrating the anniversary of Netaji Subhash Chandra Bose
To</v>
      </c>
    </row>
    <row r="81" ht="19.5" customHeight="1">
      <c r="A81" s="296" t="s">
        <v>18597</v>
      </c>
      <c r="B81" s="127" t="s">
        <v>18598</v>
      </c>
      <c r="C81" s="127"/>
      <c r="D81" s="59">
        <v>1470000.0</v>
      </c>
      <c r="E81" s="59">
        <v>1275000.0</v>
      </c>
      <c r="F81" s="59"/>
      <c r="G81" s="59">
        <v>2000000.0</v>
      </c>
      <c r="H81" s="59"/>
      <c r="I81" s="44"/>
      <c r="J81" s="97" t="str">
        <f t="shared" ref="J81:N81" si="75">IF(ISBLANK(D81),"",D81/100000)</f>
        <v>14.70</v>
      </c>
      <c r="K81" s="97" t="str">
        <f t="shared" si="75"/>
        <v>12.75</v>
      </c>
      <c r="L81" s="97" t="str">
        <f t="shared" si="75"/>
        <v/>
      </c>
      <c r="M81" s="97" t="str">
        <f t="shared" si="75"/>
        <v>20.00</v>
      </c>
      <c r="N81" s="97" t="str">
        <f t="shared" si="75"/>
        <v/>
      </c>
      <c r="O81" s="44"/>
      <c r="P81" s="197" t="str">
        <v>On behalf of the Board of Indian Kirtan Warkari
Ceremony to sahaprayojakatvatuna Festival</v>
      </c>
    </row>
    <row r="82" ht="19.5" customHeight="1">
      <c r="A82" s="296" t="s">
        <v>18629</v>
      </c>
      <c r="B82" s="127" t="s">
        <v>18631</v>
      </c>
      <c r="C82" s="127"/>
      <c r="D82" s="59">
        <v>111161.0</v>
      </c>
      <c r="E82" s="59"/>
      <c r="F82" s="59"/>
      <c r="G82" s="59"/>
      <c r="H82" s="59"/>
      <c r="I82" s="44"/>
      <c r="J82" s="97" t="str">
        <f t="shared" ref="J82:N82" si="76">IF(ISBLANK(D82),"",D82/100000)</f>
        <v>1.11</v>
      </c>
      <c r="K82" s="97" t="str">
        <f t="shared" si="76"/>
        <v/>
      </c>
      <c r="L82" s="97" t="str">
        <f t="shared" si="76"/>
        <v/>
      </c>
      <c r="M82" s="97" t="str">
        <f t="shared" si="76"/>
        <v/>
      </c>
      <c r="N82" s="97" t="str">
        <f t="shared" si="76"/>
        <v/>
      </c>
      <c r="O82" s="44"/>
      <c r="P82" s="197" t="str">
        <v>Swara Bhaskar Pandit Joshi Award bhimasena
(2010-11)</v>
      </c>
    </row>
    <row r="83" ht="19.5" customHeight="1">
      <c r="A83" s="127" t="s">
        <v>18655</v>
      </c>
      <c r="B83" s="127" t="s">
        <v>18657</v>
      </c>
      <c r="C83" s="127"/>
      <c r="D83" s="59">
        <v>111000.0</v>
      </c>
      <c r="E83" s="59">
        <v>321060.0</v>
      </c>
      <c r="F83" s="59"/>
      <c r="G83" s="59"/>
      <c r="H83" s="59"/>
      <c r="I83" s="44"/>
      <c r="J83" s="97" t="str">
        <f t="shared" ref="J83:N83" si="77">IF(ISBLANK(D83),"",D83/100000)</f>
        <v>1.11</v>
      </c>
      <c r="K83" s="97" t="str">
        <f t="shared" si="77"/>
        <v>3.21</v>
      </c>
      <c r="L83" s="97" t="str">
        <f t="shared" si="77"/>
        <v/>
      </c>
      <c r="M83" s="97" t="str">
        <f t="shared" si="77"/>
        <v/>
      </c>
      <c r="N83" s="97" t="str">
        <f t="shared" si="77"/>
        <v/>
      </c>
      <c r="O83" s="44"/>
      <c r="P83" s="197" t="str">
        <v>Swara Bhaskar Pandit Joshi Award bhimasena</v>
      </c>
    </row>
    <row r="84" ht="19.5" customHeight="1">
      <c r="A84" s="127" t="s">
        <v>18677</v>
      </c>
      <c r="B84" s="127" t="s">
        <v>18679</v>
      </c>
      <c r="C84" s="127" t="s">
        <v>719</v>
      </c>
      <c r="D84" s="59"/>
      <c r="E84" s="59"/>
      <c r="F84" s="59">
        <v>3972000.0</v>
      </c>
      <c r="G84" s="59"/>
      <c r="H84" s="59"/>
      <c r="I84" s="44"/>
      <c r="J84" s="97" t="str">
        <f t="shared" ref="J84:N84" si="78">IF(ISBLANK(D84),"",D84/100000)</f>
        <v/>
      </c>
      <c r="K84" s="97" t="str">
        <f t="shared" si="78"/>
        <v/>
      </c>
      <c r="L84" s="97" t="str">
        <f t="shared" si="78"/>
        <v>39.72</v>
      </c>
      <c r="M84" s="97" t="str">
        <f t="shared" si="78"/>
        <v/>
      </c>
      <c r="N84" s="97" t="str">
        <f t="shared" si="78"/>
        <v/>
      </c>
      <c r="O84" s="44"/>
      <c r="P84" s="197" t="str">
        <v>Women's Festival</v>
      </c>
    </row>
    <row r="85" ht="19.5" customHeight="1">
      <c r="A85" s="296" t="s">
        <v>18703</v>
      </c>
      <c r="B85" s="127" t="s">
        <v>18704</v>
      </c>
      <c r="C85" s="127"/>
      <c r="D85" s="59"/>
      <c r="E85" s="59">
        <v>1845000.0</v>
      </c>
      <c r="F85" s="59"/>
      <c r="G85" s="59"/>
      <c r="H85" s="59"/>
      <c r="I85" s="44"/>
      <c r="J85" s="97" t="str">
        <f t="shared" ref="J85:N85" si="79">IF(ISBLANK(D85),"",D85/100000)</f>
        <v/>
      </c>
      <c r="K85" s="97" t="str">
        <f t="shared" si="79"/>
        <v>18.45</v>
      </c>
      <c r="L85" s="97" t="str">
        <f t="shared" si="79"/>
        <v/>
      </c>
      <c r="M85" s="97" t="str">
        <f t="shared" si="79"/>
        <v/>
      </c>
      <c r="N85" s="97" t="str">
        <f t="shared" si="79"/>
        <v/>
      </c>
      <c r="O85" s="44"/>
      <c r="P85" s="197" t="str">
        <v>Pune Municipal Corporation pamjitendra Abhisheki
Festival to be held</v>
      </c>
    </row>
    <row r="86" ht="19.5" customHeight="1">
      <c r="A86" s="296" t="s">
        <v>18733</v>
      </c>
      <c r="B86" s="127" t="s">
        <v>18736</v>
      </c>
      <c r="C86" s="127"/>
      <c r="D86" s="59"/>
      <c r="E86" s="59">
        <v>2390000.0</v>
      </c>
      <c r="F86" s="59"/>
      <c r="G86" s="59"/>
      <c r="H86" s="59"/>
      <c r="I86" s="44"/>
      <c r="J86" s="97" t="str">
        <f t="shared" ref="J86:N86" si="80">IF(ISBLANK(D86),"",D86/100000)</f>
        <v/>
      </c>
      <c r="K86" s="97" t="str">
        <f t="shared" si="80"/>
        <v>23.90</v>
      </c>
      <c r="L86" s="97" t="str">
        <f t="shared" si="80"/>
        <v/>
      </c>
      <c r="M86" s="97" t="str">
        <f t="shared" si="80"/>
        <v/>
      </c>
      <c r="N86" s="97" t="str">
        <f t="shared" si="80"/>
        <v/>
      </c>
      <c r="O86" s="44"/>
      <c r="P86" s="197" t="str">
        <v>On behalf of the Pune Municipal literary artist
Meeting to be held</v>
      </c>
    </row>
    <row r="87" ht="19.5" customHeight="1">
      <c r="A87" s="296" t="s">
        <v>18765</v>
      </c>
      <c r="B87" s="127" t="s">
        <v>18768</v>
      </c>
      <c r="C87" s="127"/>
      <c r="D87" s="59">
        <v>112479.0</v>
      </c>
      <c r="E87" s="59"/>
      <c r="F87" s="59"/>
      <c r="G87" s="59"/>
      <c r="H87" s="59"/>
      <c r="I87" s="44"/>
      <c r="J87" s="97" t="str">
        <f t="shared" ref="J87:N87" si="81">IF(ISBLANK(D87),"",D87/100000)</f>
        <v>1.12</v>
      </c>
      <c r="K87" s="97" t="str">
        <f t="shared" si="81"/>
        <v/>
      </c>
      <c r="L87" s="97" t="str">
        <f t="shared" si="81"/>
        <v/>
      </c>
      <c r="M87" s="97" t="str">
        <f t="shared" si="81"/>
        <v/>
      </c>
      <c r="N87" s="97" t="str">
        <f t="shared" si="81"/>
        <v/>
      </c>
      <c r="O87" s="44"/>
      <c r="P87" s="197" t="str">
        <v>Commonwealth spardhenimitta Pune Delhi
Battle relay, athletes, artists, distinguished
Welcome dignitaries</v>
      </c>
    </row>
    <row r="88" ht="19.5" customHeight="1">
      <c r="A88" s="296" t="s">
        <v>18801</v>
      </c>
      <c r="B88" s="127" t="s">
        <v>18802</v>
      </c>
      <c r="C88" s="127"/>
      <c r="D88" s="59">
        <v>99520.0</v>
      </c>
      <c r="E88" s="59"/>
      <c r="F88" s="59"/>
      <c r="G88" s="59"/>
      <c r="H88" s="59"/>
      <c r="I88" s="44"/>
      <c r="J88" s="97" t="str">
        <f t="shared" ref="J88:N88" si="82">IF(ISBLANK(D88),"",D88/100000)</f>
        <v>1.00</v>
      </c>
      <c r="K88" s="97" t="str">
        <f t="shared" si="82"/>
        <v/>
      </c>
      <c r="L88" s="97" t="str">
        <f t="shared" si="82"/>
        <v/>
      </c>
      <c r="M88" s="97" t="str">
        <f t="shared" si="82"/>
        <v/>
      </c>
      <c r="N88" s="97" t="str">
        <f t="shared" si="82"/>
        <v/>
      </c>
      <c r="O88" s="44"/>
      <c r="P88" s="197" t="str">
        <v>Annabhau Sathe social sabhagruha
Be garlanded revolutionary lahuji Ustad salve igraji school and arrange the event sanskrutika</v>
      </c>
    </row>
    <row r="89" ht="19.5" customHeight="1">
      <c r="A89" s="127" t="s">
        <v>18836</v>
      </c>
      <c r="B89" s="127" t="s">
        <v>18837</v>
      </c>
      <c r="C89" s="127"/>
      <c r="D89" s="59"/>
      <c r="E89" s="59"/>
      <c r="F89" s="59">
        <v>222922.0</v>
      </c>
      <c r="G89" s="59">
        <v>425000.0</v>
      </c>
      <c r="H89" s="59">
        <v>400000.0</v>
      </c>
      <c r="I89" s="44"/>
      <c r="J89" s="97" t="str">
        <f t="shared" ref="J89:N89" si="83">IF(ISBLANK(D89),"",D89/100000)</f>
        <v/>
      </c>
      <c r="K89" s="97" t="str">
        <f t="shared" si="83"/>
        <v/>
      </c>
      <c r="L89" s="97" t="str">
        <f t="shared" si="83"/>
        <v>2.23</v>
      </c>
      <c r="M89" s="97" t="str">
        <f t="shared" si="83"/>
        <v>4.25</v>
      </c>
      <c r="N89" s="97" t="str">
        <f t="shared" si="83"/>
        <v>4.00</v>
      </c>
      <c r="O89" s="44"/>
      <c r="P89" s="197" t="str">
        <v>Self. Pandit Rohini Bhate Award</v>
      </c>
    </row>
    <row r="90" ht="19.5" customHeight="1">
      <c r="A90" s="296" t="s">
        <v>18879</v>
      </c>
      <c r="B90" s="127" t="s">
        <v>18880</v>
      </c>
      <c r="C90" s="127"/>
      <c r="D90" s="59"/>
      <c r="E90" s="59"/>
      <c r="F90" s="59"/>
      <c r="G90" s="59">
        <v>85000.0</v>
      </c>
      <c r="H90" s="59">
        <v>480000.0</v>
      </c>
      <c r="I90" s="44"/>
      <c r="J90" s="97" t="str">
        <f t="shared" ref="J90:N90" si="84">IF(ISBLANK(D90),"",D90/100000)</f>
        <v/>
      </c>
      <c r="K90" s="97" t="str">
        <f t="shared" si="84"/>
        <v/>
      </c>
      <c r="L90" s="97" t="str">
        <f t="shared" si="84"/>
        <v/>
      </c>
      <c r="M90" s="97" t="str">
        <f t="shared" si="84"/>
        <v>0.85</v>
      </c>
      <c r="N90" s="97" t="str">
        <f t="shared" si="84"/>
        <v>4.80</v>
      </c>
      <c r="O90" s="44"/>
      <c r="P90" s="197" t="str">
        <v>Stocks Annabhau lokasahira at Yerawada
To celebrate the anniversary of the Festival</v>
      </c>
    </row>
    <row r="91" ht="19.5" customHeight="1">
      <c r="A91" s="127" t="s">
        <v>18909</v>
      </c>
      <c r="B91" s="127" t="s">
        <v>18911</v>
      </c>
      <c r="C91" s="127"/>
      <c r="D91" s="59"/>
      <c r="E91" s="59"/>
      <c r="F91" s="59">
        <v>42200.0</v>
      </c>
      <c r="G91" s="59">
        <v>425000.0</v>
      </c>
      <c r="H91" s="59">
        <v>400000.0</v>
      </c>
      <c r="I91" s="44"/>
      <c r="J91" s="97" t="str">
        <f t="shared" ref="J91:N91" si="85">IF(ISBLANK(D91),"",D91/100000)</f>
        <v/>
      </c>
      <c r="K91" s="97" t="str">
        <f t="shared" si="85"/>
        <v/>
      </c>
      <c r="L91" s="97" t="str">
        <f t="shared" si="85"/>
        <v>0.42</v>
      </c>
      <c r="M91" s="97" t="str">
        <f t="shared" si="85"/>
        <v>4.25</v>
      </c>
      <c r="N91" s="97" t="str">
        <f t="shared" si="85"/>
        <v>4.00</v>
      </c>
      <c r="O91" s="44"/>
      <c r="P91" s="197" t="str">
        <v>Svarabhaskara bhimasena Pandit Joshi Award</v>
      </c>
    </row>
    <row r="92" ht="19.5" customHeight="1">
      <c r="A92" s="296" t="s">
        <v>18939</v>
      </c>
      <c r="B92" s="127" t="s">
        <v>18941</v>
      </c>
      <c r="C92" s="127"/>
      <c r="D92" s="59"/>
      <c r="E92" s="59"/>
      <c r="F92" s="59">
        <v>279967.0</v>
      </c>
      <c r="G92" s="59"/>
      <c r="H92" s="59">
        <v>200000.0</v>
      </c>
      <c r="I92" s="44"/>
      <c r="J92" s="97" t="str">
        <f t="shared" ref="J92:N92" si="86">IF(ISBLANK(D92),"",D92/100000)</f>
        <v/>
      </c>
      <c r="K92" s="97" t="str">
        <f t="shared" si="86"/>
        <v/>
      </c>
      <c r="L92" s="97" t="str">
        <f t="shared" si="86"/>
        <v>2.80</v>
      </c>
      <c r="M92" s="97" t="str">
        <f t="shared" si="86"/>
        <v/>
      </c>
      <c r="N92" s="97" t="str">
        <f t="shared" si="86"/>
        <v>2.00</v>
      </c>
      <c r="O92" s="44"/>
      <c r="P92" s="197" t="str">
        <v>Sangamavadi at adyakrantiguru lahuji
Son of the Salve. On November 14,
To celebrate the anniversary</v>
      </c>
    </row>
    <row r="93" ht="19.5" customHeight="1">
      <c r="A93" s="250" t="s">
        <v>18973</v>
      </c>
      <c r="B93" s="250" t="s">
        <v>18975</v>
      </c>
      <c r="C93" s="250"/>
      <c r="D93" s="237"/>
      <c r="E93" s="237"/>
      <c r="F93" s="237">
        <v>37348.0</v>
      </c>
      <c r="G93" s="237">
        <v>425000.0</v>
      </c>
      <c r="H93" s="237">
        <v>400000.0</v>
      </c>
      <c r="I93" s="242"/>
      <c r="J93" s="446" t="str">
        <f t="shared" ref="J93:N93" si="87">IF(ISBLANK(D93),"",D93/100000)</f>
        <v/>
      </c>
      <c r="K93" s="446" t="str">
        <f t="shared" si="87"/>
        <v/>
      </c>
      <c r="L93" s="446" t="str">
        <f t="shared" si="87"/>
        <v>0.37</v>
      </c>
      <c r="M93" s="446" t="str">
        <f t="shared" si="87"/>
        <v>4.25</v>
      </c>
      <c r="N93" s="446" t="str">
        <f t="shared" si="87"/>
        <v>4.00</v>
      </c>
      <c r="O93" s="242"/>
      <c r="P93" s="197" t="str">
        <v>Bharat Ratna Dr. Babasaheb Ambedkar Award</v>
      </c>
    </row>
    <row r="94" ht="19.5" customHeight="1">
      <c r="A94" s="447" t="s">
        <v>19003</v>
      </c>
      <c r="B94" s="254" t="s">
        <v>19005</v>
      </c>
      <c r="C94" s="254"/>
      <c r="D94" s="330"/>
      <c r="E94" s="330"/>
      <c r="F94" s="330"/>
      <c r="G94" s="330">
        <v>425000.0</v>
      </c>
      <c r="H94" s="330">
        <v>400000.0</v>
      </c>
      <c r="I94" s="44"/>
      <c r="J94" s="97" t="str">
        <f t="shared" ref="J94:N94" si="88">IF(ISBLANK(D94),"",D94/100000)</f>
        <v/>
      </c>
      <c r="K94" s="97" t="str">
        <f t="shared" si="88"/>
        <v/>
      </c>
      <c r="L94" s="97" t="str">
        <f t="shared" si="88"/>
        <v/>
      </c>
      <c r="M94" s="97" t="str">
        <f t="shared" si="88"/>
        <v>4.25</v>
      </c>
      <c r="N94" s="97" t="str">
        <f t="shared" si="88"/>
        <v>4.00</v>
      </c>
      <c r="O94" s="44"/>
      <c r="P94" s="197" t="str">
        <v>Anna Hazare, Swami Vivekananda Award
To give</v>
      </c>
    </row>
    <row r="95" ht="19.5" customHeight="1">
      <c r="A95" s="127" t="s">
        <v>19035</v>
      </c>
      <c r="B95" s="127" t="s">
        <v>19037</v>
      </c>
      <c r="C95" s="127"/>
      <c r="D95" s="59"/>
      <c r="E95" s="59"/>
      <c r="F95" s="59">
        <v>60000.0</v>
      </c>
      <c r="G95" s="59">
        <v>25500.0</v>
      </c>
      <c r="H95" s="59">
        <v>48000.0</v>
      </c>
      <c r="I95" s="44"/>
      <c r="J95" s="97" t="str">
        <f t="shared" ref="J95:N95" si="89">IF(ISBLANK(D95),"",D95/100000)</f>
        <v/>
      </c>
      <c r="K95" s="97" t="str">
        <f t="shared" si="89"/>
        <v/>
      </c>
      <c r="L95" s="97" t="str">
        <f t="shared" si="89"/>
        <v>0.60</v>
      </c>
      <c r="M95" s="97" t="str">
        <f t="shared" si="89"/>
        <v>0.26</v>
      </c>
      <c r="N95" s="97" t="str">
        <f t="shared" si="89"/>
        <v>0.48</v>
      </c>
      <c r="O95" s="44"/>
      <c r="P95" s="197" t="str">
        <v>Annual Membership Council Mayor Maharashtra</v>
      </c>
    </row>
    <row r="96" ht="19.5" customHeight="1">
      <c r="A96" s="296" t="s">
        <v>19070</v>
      </c>
      <c r="B96" s="127" t="s">
        <v>19071</v>
      </c>
      <c r="C96" s="127"/>
      <c r="D96" s="59"/>
      <c r="E96" s="59"/>
      <c r="F96" s="59"/>
      <c r="G96" s="59">
        <v>525500.0</v>
      </c>
      <c r="H96" s="59">
        <v>140000.0</v>
      </c>
      <c r="I96" s="44"/>
      <c r="J96" s="97" t="str">
        <f t="shared" ref="J96:N96" si="90">IF(ISBLANK(D96),"",D96/100000)</f>
        <v/>
      </c>
      <c r="K96" s="97" t="str">
        <f t="shared" si="90"/>
        <v/>
      </c>
      <c r="L96" s="97" t="str">
        <f t="shared" si="90"/>
        <v/>
      </c>
      <c r="M96" s="97" t="str">
        <f t="shared" si="90"/>
        <v>5.26</v>
      </c>
      <c r="N96" s="97" t="str">
        <f t="shared" si="90"/>
        <v>1.40</v>
      </c>
      <c r="O96" s="44"/>
      <c r="P96" s="197" t="str">
        <v>Shri Maharaj Jayanti Saint Mother, Death
Celebrating</v>
      </c>
    </row>
    <row r="97" ht="19.5" customHeight="1">
      <c r="A97" s="296" t="s">
        <v>19098</v>
      </c>
      <c r="B97" s="127" t="s">
        <v>19099</v>
      </c>
      <c r="C97" s="127"/>
      <c r="D97" s="59"/>
      <c r="E97" s="59"/>
      <c r="F97" s="59">
        <v>1950000.0</v>
      </c>
      <c r="G97" s="59"/>
      <c r="H97" s="59"/>
      <c r="I97" s="44"/>
      <c r="J97" s="97" t="str">
        <f t="shared" ref="J97:N97" si="91">IF(ISBLANK(D97),"",D97/100000)</f>
        <v/>
      </c>
      <c r="K97" s="97" t="str">
        <f t="shared" si="91"/>
        <v/>
      </c>
      <c r="L97" s="97" t="str">
        <f t="shared" si="91"/>
        <v>19.50</v>
      </c>
      <c r="M97" s="97" t="str">
        <f t="shared" si="91"/>
        <v/>
      </c>
      <c r="N97" s="97" t="str">
        <f t="shared" si="91"/>
        <v/>
      </c>
      <c r="O97" s="44"/>
      <c r="P97" s="197" t="str">
        <v>Prakra. Bharat Ratna at 44 Inspector suburb
Dr. Babasaheb Ambedkar cultural
To celebrate the Festival</v>
      </c>
    </row>
    <row r="98" ht="19.5" customHeight="1">
      <c r="A98" s="127" t="s">
        <v>18836</v>
      </c>
      <c r="B98" s="127" t="s">
        <v>19120</v>
      </c>
      <c r="C98" s="127"/>
      <c r="D98" s="59"/>
      <c r="E98" s="59">
        <v>146554.0</v>
      </c>
      <c r="F98" s="59"/>
      <c r="G98" s="59"/>
      <c r="H98" s="59"/>
      <c r="I98" s="44"/>
      <c r="J98" s="97" t="str">
        <f t="shared" ref="J98:N98" si="92">IF(ISBLANK(D98),"",D98/100000)</f>
        <v/>
      </c>
      <c r="K98" s="97" t="str">
        <f t="shared" si="92"/>
        <v>1.47</v>
      </c>
      <c r="L98" s="97" t="str">
        <f t="shared" si="92"/>
        <v/>
      </c>
      <c r="M98" s="97" t="str">
        <f t="shared" si="92"/>
        <v/>
      </c>
      <c r="N98" s="97" t="str">
        <f t="shared" si="92"/>
        <v/>
      </c>
      <c r="O98" s="44"/>
      <c r="P98" s="197" t="str">
        <v>Self. Pandit Rohini Bhate Award</v>
      </c>
    </row>
    <row r="99" ht="19.5" customHeight="1">
      <c r="A99" s="296" t="s">
        <v>19139</v>
      </c>
      <c r="B99" s="127" t="s">
        <v>19141</v>
      </c>
      <c r="C99" s="127"/>
      <c r="D99" s="59"/>
      <c r="E99" s="59">
        <v>136181.0</v>
      </c>
      <c r="F99" s="59"/>
      <c r="G99" s="59"/>
      <c r="H99" s="59"/>
      <c r="I99" s="44"/>
      <c r="J99" s="97" t="str">
        <f t="shared" ref="J99:N99" si="93">IF(ISBLANK(D99),"",D99/100000)</f>
        <v/>
      </c>
      <c r="K99" s="97" t="str">
        <f t="shared" si="93"/>
        <v>1.36</v>
      </c>
      <c r="L99" s="97" t="str">
        <f t="shared" si="93"/>
        <v/>
      </c>
      <c r="M99" s="97" t="str">
        <f t="shared" si="93"/>
        <v/>
      </c>
      <c r="N99" s="97" t="str">
        <f t="shared" si="93"/>
        <v/>
      </c>
      <c r="O99" s="44"/>
      <c r="P99" s="197" t="str">
        <v>Pune Municipal Corporation on behalf of 2012-13
Dr. To provide Babasaheb Ambedkar Award</v>
      </c>
    </row>
    <row r="100" ht="19.5" customHeight="1">
      <c r="A100" s="296" t="s">
        <v>19163</v>
      </c>
      <c r="B100" s="127" t="s">
        <v>19164</v>
      </c>
      <c r="C100" s="127"/>
      <c r="D100" s="59"/>
      <c r="E100" s="59">
        <v>299696.0</v>
      </c>
      <c r="F100" s="59"/>
      <c r="G100" s="59"/>
      <c r="H100" s="59"/>
      <c r="I100" s="44"/>
      <c r="J100" s="97" t="str">
        <f t="shared" ref="J100:N100" si="94">IF(ISBLANK(D100),"",D100/100000)</f>
        <v/>
      </c>
      <c r="K100" s="97" t="str">
        <f t="shared" si="94"/>
        <v>3.00</v>
      </c>
      <c r="L100" s="97" t="str">
        <f t="shared" si="94"/>
        <v/>
      </c>
      <c r="M100" s="97" t="str">
        <f t="shared" si="94"/>
        <v/>
      </c>
      <c r="N100" s="97" t="str">
        <f t="shared" si="94"/>
        <v/>
      </c>
      <c r="O100" s="44"/>
      <c r="P100" s="197" t="str">
        <v>Salve's no mistaking the first krantiguru lahuji
Samadhi sangamavadi birth anniversary here
Arrange event</v>
      </c>
    </row>
    <row r="101" ht="19.5" customHeight="1">
      <c r="A101" s="296" t="s">
        <v>19187</v>
      </c>
      <c r="B101" s="127" t="s">
        <v>19188</v>
      </c>
      <c r="C101" s="127"/>
      <c r="D101" s="59"/>
      <c r="E101" s="59"/>
      <c r="F101" s="59"/>
      <c r="G101" s="59">
        <v>3400000.0</v>
      </c>
      <c r="H101" s="59">
        <v>2800000.0</v>
      </c>
      <c r="I101" s="44"/>
      <c r="J101" s="97" t="str">
        <f t="shared" ref="J101:N101" si="95">IF(ISBLANK(D101),"",D101/100000)</f>
        <v/>
      </c>
      <c r="K101" s="97" t="str">
        <f t="shared" si="95"/>
        <v/>
      </c>
      <c r="L101" s="97" t="str">
        <f t="shared" si="95"/>
        <v/>
      </c>
      <c r="M101" s="97" t="str">
        <f t="shared" si="95"/>
        <v>34.00</v>
      </c>
      <c r="N101" s="97" t="str">
        <f t="shared" si="95"/>
        <v>28.00</v>
      </c>
      <c r="O101" s="44"/>
      <c r="P101" s="197" t="str">
        <v>Raising the Tent ceremony of manapa
(Building)</v>
      </c>
    </row>
    <row r="102" ht="19.5" customHeight="1">
      <c r="A102" s="296" t="s">
        <v>19205</v>
      </c>
      <c r="B102" s="127" t="s">
        <v>19206</v>
      </c>
      <c r="C102" s="127"/>
      <c r="D102" s="59"/>
      <c r="E102" s="59"/>
      <c r="F102" s="59"/>
      <c r="G102" s="59">
        <v>500000.0</v>
      </c>
      <c r="H102" s="59">
        <v>100000.0</v>
      </c>
      <c r="I102" s="44"/>
      <c r="J102" s="97" t="str">
        <f t="shared" ref="J102:N102" si="96">IF(ISBLANK(D102),"",D102/100000)</f>
        <v/>
      </c>
      <c r="K102" s="97" t="str">
        <f t="shared" si="96"/>
        <v/>
      </c>
      <c r="L102" s="97" t="str">
        <f t="shared" si="96"/>
        <v/>
      </c>
      <c r="M102" s="97" t="str">
        <f t="shared" si="96"/>
        <v>5.00</v>
      </c>
      <c r="N102" s="97" t="str">
        <f t="shared" si="96"/>
        <v>1.00</v>
      </c>
      <c r="O102" s="44"/>
      <c r="P102" s="197" t="str">
        <v>Queen jijau - Krantijyoti Savitri
Lecture</v>
      </c>
    </row>
    <row r="103" ht="19.5" customHeight="1">
      <c r="A103" s="296" t="s">
        <v>19229</v>
      </c>
      <c r="B103" s="127" t="s">
        <v>19231</v>
      </c>
      <c r="C103" s="127"/>
      <c r="D103" s="59"/>
      <c r="E103" s="59"/>
      <c r="F103" s="59"/>
      <c r="G103" s="59">
        <v>5000000.0</v>
      </c>
      <c r="H103" s="59">
        <v>5400000.0</v>
      </c>
      <c r="I103" s="44"/>
      <c r="J103" s="97" t="str">
        <f t="shared" ref="J103:N103" si="97">IF(ISBLANK(D103),"",D103/100000)</f>
        <v/>
      </c>
      <c r="K103" s="97" t="str">
        <f t="shared" si="97"/>
        <v/>
      </c>
      <c r="L103" s="97" t="str">
        <f t="shared" si="97"/>
        <v/>
      </c>
      <c r="M103" s="97" t="str">
        <f t="shared" si="97"/>
        <v>50.00</v>
      </c>
      <c r="N103" s="97" t="str">
        <f t="shared" si="97"/>
        <v>54.00</v>
      </c>
      <c r="O103" s="44"/>
      <c r="P103" s="197" t="str">
        <v>Shri Chhatrapati Shivaji Maharaj Hall, Pune
Cleaning Corporation mechanization.</v>
      </c>
    </row>
    <row r="104" ht="19.5" customHeight="1">
      <c r="A104" s="296" t="s">
        <v>19251</v>
      </c>
      <c r="B104" s="127" t="s">
        <v>19252</v>
      </c>
      <c r="C104" s="127"/>
      <c r="D104" s="59"/>
      <c r="E104" s="59"/>
      <c r="F104" s="59"/>
      <c r="G104" s="59"/>
      <c r="H104" s="59">
        <v>2000000.0</v>
      </c>
      <c r="I104" s="44"/>
      <c r="J104" s="97" t="str">
        <f t="shared" ref="J104:N104" si="98">IF(ISBLANK(D104),"",D104/100000)</f>
        <v/>
      </c>
      <c r="K104" s="97" t="str">
        <f t="shared" si="98"/>
        <v/>
      </c>
      <c r="L104" s="97" t="str">
        <f t="shared" si="98"/>
        <v/>
      </c>
      <c r="M104" s="97" t="str">
        <f t="shared" si="98"/>
        <v/>
      </c>
      <c r="N104" s="97" t="str">
        <f t="shared" si="98"/>
        <v>20.00</v>
      </c>
      <c r="O104" s="44"/>
      <c r="P104" s="197" t="str">
        <v>Hon. Standing Committee, Hon. Assembly and other main
They are operating, maintenance and recording the (electric)</v>
      </c>
    </row>
    <row r="105" ht="19.5" customHeight="1">
      <c r="A105" s="296" t="s">
        <v>19265</v>
      </c>
      <c r="B105" s="127" t="s">
        <v>19267</v>
      </c>
      <c r="C105" s="127"/>
      <c r="D105" s="59"/>
      <c r="E105" s="59"/>
      <c r="F105" s="59"/>
      <c r="G105" s="59"/>
      <c r="H105" s="59">
        <v>1000000.0</v>
      </c>
      <c r="I105" s="44"/>
      <c r="J105" s="97" t="str">
        <f t="shared" ref="J105:N105" si="99">IF(ISBLANK(D105),"",D105/100000)</f>
        <v/>
      </c>
      <c r="K105" s="97" t="str">
        <f t="shared" si="99"/>
        <v/>
      </c>
      <c r="L105" s="97" t="str">
        <f t="shared" si="99"/>
        <v/>
      </c>
      <c r="M105" s="97" t="str">
        <f t="shared" si="99"/>
        <v/>
      </c>
      <c r="N105" s="97" t="str">
        <f t="shared" si="99"/>
        <v>10.00</v>
      </c>
      <c r="O105" s="44"/>
      <c r="P105" s="197" t="str">
        <v>Ward No. .64 B, in literature Emperor Annabhau
Stocks cultural festival of Ganesh Art Sports
Be observed at the center</v>
      </c>
    </row>
    <row r="106" ht="19.5" customHeight="1">
      <c r="A106" s="296" t="s">
        <v>19279</v>
      </c>
      <c r="B106" s="127" t="s">
        <v>19280</v>
      </c>
      <c r="C106" s="127"/>
      <c r="D106" s="59"/>
      <c r="E106" s="59"/>
      <c r="F106" s="59"/>
      <c r="G106" s="59"/>
      <c r="H106" s="59">
        <v>1.25E7</v>
      </c>
      <c r="I106" s="44"/>
      <c r="J106" s="97" t="str">
        <f t="shared" ref="J106:N106" si="100">IF(ISBLANK(D106),"",D106/100000)</f>
        <v/>
      </c>
      <c r="K106" s="97" t="str">
        <f t="shared" si="100"/>
        <v/>
      </c>
      <c r="L106" s="97" t="str">
        <f t="shared" si="100"/>
        <v/>
      </c>
      <c r="M106" s="97" t="str">
        <f t="shared" si="100"/>
        <v/>
      </c>
      <c r="N106" s="97" t="str">
        <f t="shared" si="100"/>
        <v>125.00</v>
      </c>
      <c r="O106" s="44"/>
      <c r="P106" s="197" t="str">
        <v>Pune Municipal Corporation on behalf of the Ganesh festival
The circles will participate in the tournament
Will help municipal purposes and responsible to give them a cash prize (eg.
Wet and dry waste classification and fertilizer projects
Rabavinaryanna prabhaganihaya and regional bodies to karyalayaantargata cash prize)</v>
      </c>
    </row>
    <row r="107" ht="19.5" customHeight="1">
      <c r="A107" s="296" t="s">
        <v>19293</v>
      </c>
      <c r="B107" s="127" t="s">
        <v>19294</v>
      </c>
      <c r="C107" s="127"/>
      <c r="D107" s="59"/>
      <c r="E107" s="59"/>
      <c r="F107" s="59"/>
      <c r="G107" s="59"/>
      <c r="H107" s="59">
        <v>3000000.0</v>
      </c>
      <c r="I107" s="44"/>
      <c r="J107" s="97" t="str">
        <f t="shared" ref="J107:N107" si="101">IF(ISBLANK(D107),"",D107/100000)</f>
        <v/>
      </c>
      <c r="K107" s="97" t="str">
        <f t="shared" si="101"/>
        <v/>
      </c>
      <c r="L107" s="97" t="str">
        <f t="shared" si="101"/>
        <v/>
      </c>
      <c r="M107" s="97" t="str">
        <f t="shared" si="101"/>
        <v/>
      </c>
      <c r="N107" s="97" t="str">
        <f t="shared" si="101"/>
        <v>30.00</v>
      </c>
      <c r="O107" s="44"/>
      <c r="P107" s="197" t="str">
        <v>Youth phestivhala and women empowerment,
Krantijyoti Savitri Phule Jayanti, queen jijau anniversary, mother cremation bhimarava
Ambedkar Jayanti, Smt, viramata Rani Lakshmi Festival to be celebrated.</v>
      </c>
    </row>
    <row r="108" ht="19.5" customHeight="1">
      <c r="A108" s="127"/>
      <c r="B108" s="127"/>
      <c r="C108" s="127"/>
      <c r="D108" s="59"/>
      <c r="E108" s="59"/>
      <c r="F108" s="59"/>
      <c r="G108" s="59"/>
      <c r="H108" s="59"/>
      <c r="I108" s="44"/>
      <c r="J108" s="97" t="str">
        <f t="shared" ref="J108:N108" si="102">IF(ISBLANK(D108),"",D108/100000)</f>
        <v/>
      </c>
      <c r="K108" s="97" t="str">
        <f t="shared" si="102"/>
        <v/>
      </c>
      <c r="L108" s="97" t="str">
        <f t="shared" si="102"/>
        <v/>
      </c>
      <c r="M108" s="97" t="str">
        <f t="shared" si="102"/>
        <v/>
      </c>
      <c r="N108" s="97" t="str">
        <f t="shared" si="102"/>
        <v/>
      </c>
      <c r="O108" s="44"/>
      <c r="P108" s="197" t="str">
        <v/>
      </c>
    </row>
    <row r="109" ht="19.5" customHeight="1">
      <c r="A109" s="146" t="s">
        <v>19313</v>
      </c>
      <c r="B109" s="127"/>
      <c r="C109" s="127"/>
      <c r="D109" s="59">
        <v>7.5197224E7</v>
      </c>
      <c r="E109" s="59">
        <v>7.7229108E7</v>
      </c>
      <c r="F109" s="59">
        <v>7.8238158E7</v>
      </c>
      <c r="G109" s="59">
        <v>1.015486E8</v>
      </c>
      <c r="H109" s="59">
        <v>1.192088E8</v>
      </c>
      <c r="I109" s="44"/>
      <c r="J109" s="97" t="str">
        <f t="shared" ref="J109:N109" si="103">IF(ISBLANK(D109),"",D109/100000)</f>
        <v>751.97</v>
      </c>
      <c r="K109" s="97" t="str">
        <f t="shared" si="103"/>
        <v>772.29</v>
      </c>
      <c r="L109" s="97" t="str">
        <f t="shared" si="103"/>
        <v>782.38</v>
      </c>
      <c r="M109" s="97" t="str">
        <f t="shared" si="103"/>
        <v>1015.49</v>
      </c>
      <c r="N109" s="97" t="str">
        <f t="shared" si="103"/>
        <v>1192.09</v>
      </c>
      <c r="O109" s="44"/>
      <c r="P109" s="197" t="str">
        <v>C. Municipal Standing Committee and the sum of</v>
      </c>
    </row>
    <row r="110" ht="19.5" customHeight="1">
      <c r="A110" s="127"/>
      <c r="B110" s="127"/>
      <c r="C110" s="127"/>
      <c r="D110" s="59"/>
      <c r="E110" s="59"/>
      <c r="F110" s="59"/>
      <c r="G110" s="59"/>
      <c r="H110" s="59"/>
      <c r="I110" s="44"/>
      <c r="J110" s="97" t="str">
        <f t="shared" ref="J110:N110" si="104">IF(ISBLANK(D110),"",D110/100000)</f>
        <v/>
      </c>
      <c r="K110" s="97" t="str">
        <f t="shared" si="104"/>
        <v/>
      </c>
      <c r="L110" s="97" t="str">
        <f t="shared" si="104"/>
        <v/>
      </c>
      <c r="M110" s="97" t="str">
        <f t="shared" si="104"/>
        <v/>
      </c>
      <c r="N110" s="97" t="str">
        <f t="shared" si="104"/>
        <v/>
      </c>
      <c r="O110" s="44"/>
      <c r="P110" s="197" t="str">
        <v/>
      </c>
    </row>
    <row r="111" ht="19.5" customHeight="1">
      <c r="A111" s="127" t="s">
        <v>238</v>
      </c>
      <c r="B111" s="127"/>
      <c r="C111" s="127"/>
      <c r="D111" s="59"/>
      <c r="E111" s="59"/>
      <c r="F111" s="59"/>
      <c r="G111" s="59"/>
      <c r="H111" s="59"/>
      <c r="I111" s="44"/>
      <c r="J111" s="97" t="str">
        <f t="shared" ref="J111:N111" si="105">IF(ISBLANK(D111),"",D111/100000)</f>
        <v/>
      </c>
      <c r="K111" s="97" t="str">
        <f t="shared" si="105"/>
        <v/>
      </c>
      <c r="L111" s="97" t="str">
        <f t="shared" si="105"/>
        <v/>
      </c>
      <c r="M111" s="97" t="str">
        <f t="shared" si="105"/>
        <v/>
      </c>
      <c r="N111" s="97" t="str">
        <f t="shared" si="105"/>
        <v/>
      </c>
      <c r="O111" s="44"/>
      <c r="P111" s="197" t="str">
        <v>B. Office of the Chief auditor</v>
      </c>
    </row>
    <row r="112" ht="19.5" customHeight="1">
      <c r="A112" s="296" t="s">
        <v>19329</v>
      </c>
      <c r="B112" s="127" t="s">
        <v>19330</v>
      </c>
      <c r="C112" s="127"/>
      <c r="D112" s="59">
        <v>1331048.0</v>
      </c>
      <c r="E112" s="59">
        <v>1092467.0</v>
      </c>
      <c r="F112" s="59">
        <v>1600994.0</v>
      </c>
      <c r="G112" s="59">
        <v>1500000.0</v>
      </c>
      <c r="H112" s="59">
        <v>2200000.0</v>
      </c>
      <c r="I112" s="44"/>
      <c r="J112" s="97" t="str">
        <f t="shared" ref="J112:N112" si="106">IF(ISBLANK(D112),"",D112/100000)</f>
        <v>13.31</v>
      </c>
      <c r="K112" s="97" t="str">
        <f t="shared" si="106"/>
        <v>10.92</v>
      </c>
      <c r="L112" s="97" t="str">
        <f t="shared" si="106"/>
        <v>16.01</v>
      </c>
      <c r="M112" s="97" t="str">
        <f t="shared" si="106"/>
        <v>15.00</v>
      </c>
      <c r="N112" s="97" t="str">
        <f t="shared" si="106"/>
        <v>22.00</v>
      </c>
      <c r="O112" s="44"/>
      <c r="P112" s="197" t="str">
        <v>1. The main auditor (Municipal Chief
Auditor) (mupram. Municipal Act, section
45 (3) of) the salary</v>
      </c>
    </row>
    <row r="113" ht="19.5" customHeight="1">
      <c r="A113" s="127" t="s">
        <v>16229</v>
      </c>
      <c r="B113" s="127" t="s">
        <v>19339</v>
      </c>
      <c r="C113" s="127"/>
      <c r="D113" s="59">
        <v>2.6490132E7</v>
      </c>
      <c r="E113" s="59">
        <v>2.2242113E7</v>
      </c>
      <c r="F113" s="59">
        <v>2.2855648E7</v>
      </c>
      <c r="G113" s="59">
        <v>2.85E7</v>
      </c>
      <c r="H113" s="59">
        <v>2.85E7</v>
      </c>
      <c r="I113" s="44"/>
      <c r="J113" s="97" t="str">
        <f t="shared" ref="J113:N113" si="107">IF(ISBLANK(D113),"",D113/100000)</f>
        <v>264.90</v>
      </c>
      <c r="K113" s="97" t="str">
        <f t="shared" si="107"/>
        <v>222.42</v>
      </c>
      <c r="L113" s="97" t="str">
        <f t="shared" si="107"/>
        <v>228.56</v>
      </c>
      <c r="M113" s="97" t="str">
        <f t="shared" si="107"/>
        <v>285.00</v>
      </c>
      <c r="N113" s="97" t="str">
        <f t="shared" si="107"/>
        <v>285.00</v>
      </c>
      <c r="O113" s="44"/>
      <c r="P113" s="197" t="str">
        <v>2. The establishment sevakavarga salary</v>
      </c>
    </row>
    <row r="114" ht="19.5" customHeight="1">
      <c r="A114" s="127" t="s">
        <v>4568</v>
      </c>
      <c r="B114" s="127" t="s">
        <v>19353</v>
      </c>
      <c r="C114" s="127"/>
      <c r="D114" s="59">
        <v>187854.0</v>
      </c>
      <c r="E114" s="59">
        <v>107923.0</v>
      </c>
      <c r="F114" s="59">
        <v>153324.0</v>
      </c>
      <c r="G114" s="59">
        <v>255000.0</v>
      </c>
      <c r="H114" s="59">
        <v>240000.0</v>
      </c>
      <c r="I114" s="44"/>
      <c r="J114" s="97" t="str">
        <f t="shared" ref="J114:N114" si="108">IF(ISBLANK(D114),"",D114/100000)</f>
        <v>1.88</v>
      </c>
      <c r="K114" s="97" t="str">
        <f t="shared" si="108"/>
        <v>1.08</v>
      </c>
      <c r="L114" s="97" t="str">
        <f t="shared" si="108"/>
        <v>1.53</v>
      </c>
      <c r="M114" s="97" t="str">
        <f t="shared" si="108"/>
        <v>2.55</v>
      </c>
      <c r="N114" s="97" t="str">
        <f t="shared" si="108"/>
        <v>2.40</v>
      </c>
      <c r="O114" s="44"/>
      <c r="P114" s="197" t="str">
        <v>3. Miscellaneous</v>
      </c>
    </row>
    <row r="115" ht="19.5" customHeight="1">
      <c r="A115" s="127"/>
      <c r="B115" s="127"/>
      <c r="C115" s="127"/>
      <c r="D115" s="59"/>
      <c r="E115" s="59"/>
      <c r="F115" s="59"/>
      <c r="G115" s="59"/>
      <c r="H115" s="59"/>
      <c r="I115" s="44"/>
      <c r="J115" s="97" t="str">
        <f t="shared" ref="J115:N115" si="109">IF(ISBLANK(D115),"",D115/100000)</f>
        <v/>
      </c>
      <c r="K115" s="97" t="str">
        <f t="shared" si="109"/>
        <v/>
      </c>
      <c r="L115" s="97" t="str">
        <f t="shared" si="109"/>
        <v/>
      </c>
      <c r="M115" s="97" t="str">
        <f t="shared" si="109"/>
        <v/>
      </c>
      <c r="N115" s="97" t="str">
        <f t="shared" si="109"/>
        <v/>
      </c>
      <c r="O115" s="44"/>
      <c r="P115" s="197" t="str">
        <v/>
      </c>
    </row>
    <row r="116" ht="19.5" customHeight="1">
      <c r="A116" s="435" t="s">
        <v>19372</v>
      </c>
      <c r="B116" s="250"/>
      <c r="C116" s="250"/>
      <c r="D116" s="237">
        <v>2.8009034E7</v>
      </c>
      <c r="E116" s="237">
        <v>2.3442503E7</v>
      </c>
      <c r="F116" s="237">
        <v>2.4609966E7</v>
      </c>
      <c r="G116" s="237">
        <v>3.0255E7</v>
      </c>
      <c r="H116" s="237">
        <v>3.094E7</v>
      </c>
      <c r="I116" s="242"/>
      <c r="J116" s="446" t="str">
        <f t="shared" ref="J116:N116" si="110">IF(ISBLANK(D116),"",D116/100000)</f>
        <v>280.09</v>
      </c>
      <c r="K116" s="446" t="str">
        <f t="shared" si="110"/>
        <v>234.43</v>
      </c>
      <c r="L116" s="446" t="str">
        <f t="shared" si="110"/>
        <v>246.10</v>
      </c>
      <c r="M116" s="446" t="str">
        <f t="shared" si="110"/>
        <v>302.55</v>
      </c>
      <c r="N116" s="446" t="str">
        <f t="shared" si="110"/>
        <v>309.40</v>
      </c>
      <c r="O116" s="242"/>
      <c r="P116" s="197" t="str">
        <v>B. Function of mukhyalekhapariksaka. Addition</v>
      </c>
    </row>
    <row r="117" ht="19.5" customHeight="1">
      <c r="A117" s="254" t="s">
        <v>241</v>
      </c>
      <c r="B117" s="254"/>
      <c r="C117" s="254"/>
      <c r="D117" s="330"/>
      <c r="E117" s="330"/>
      <c r="F117" s="330"/>
      <c r="G117" s="330"/>
      <c r="H117" s="330"/>
      <c r="I117" s="44"/>
      <c r="J117" s="97" t="str">
        <f t="shared" ref="J117:N117" si="111">IF(ISBLANK(D117),"",D117/100000)</f>
        <v/>
      </c>
      <c r="K117" s="97" t="str">
        <f t="shared" si="111"/>
        <v/>
      </c>
      <c r="L117" s="97" t="str">
        <f t="shared" si="111"/>
        <v/>
      </c>
      <c r="M117" s="97" t="str">
        <f t="shared" si="111"/>
        <v/>
      </c>
      <c r="N117" s="97" t="str">
        <f t="shared" si="111"/>
        <v/>
      </c>
      <c r="O117" s="44"/>
      <c r="P117" s="197" t="str">
        <v>C -1. Office of the Commissioner of Municipal Corporation</v>
      </c>
    </row>
    <row r="118" ht="19.5" customHeight="1">
      <c r="A118" s="296" t="s">
        <v>19392</v>
      </c>
      <c r="B118" s="127" t="s">
        <v>19393</v>
      </c>
      <c r="C118" s="127"/>
      <c r="D118" s="59">
        <v>1572679.0</v>
      </c>
      <c r="E118" s="59">
        <v>1510814.0</v>
      </c>
      <c r="F118" s="59">
        <v>1488203.0</v>
      </c>
      <c r="G118" s="59">
        <v>2500000.0</v>
      </c>
      <c r="H118" s="59">
        <v>2500000.0</v>
      </c>
      <c r="I118" s="44"/>
      <c r="J118" s="97" t="str">
        <f t="shared" ref="J118:N118" si="112">IF(ISBLANK(D118),"",D118/100000)</f>
        <v>15.73</v>
      </c>
      <c r="K118" s="97" t="str">
        <f t="shared" si="112"/>
        <v>15.11</v>
      </c>
      <c r="L118" s="97" t="str">
        <f t="shared" si="112"/>
        <v>14.88</v>
      </c>
      <c r="M118" s="97" t="str">
        <f t="shared" si="112"/>
        <v>25.00</v>
      </c>
      <c r="N118" s="97" t="str">
        <f t="shared" si="112"/>
        <v>25.00</v>
      </c>
      <c r="O118" s="44"/>
      <c r="P118" s="197" t="str">
        <v>1. Municipal Commissioner (Municipal
Commissioner) (P. Prov. Municipal Act, section 37 (1) of) the salary</v>
      </c>
    </row>
    <row r="119" ht="19.5" customHeight="1">
      <c r="A119" s="296" t="s">
        <v>19405</v>
      </c>
      <c r="B119" s="127" t="s">
        <v>19407</v>
      </c>
      <c r="C119" s="127"/>
      <c r="D119" s="59">
        <v>1201020.0</v>
      </c>
      <c r="E119" s="59">
        <v>1614033.0</v>
      </c>
      <c r="F119" s="59">
        <v>1713176.0</v>
      </c>
      <c r="G119" s="59">
        <v>1100000.0</v>
      </c>
      <c r="H119" s="59">
        <v>1200000.0</v>
      </c>
      <c r="I119" s="44"/>
      <c r="J119" s="97" t="str">
        <f t="shared" ref="J119:N119" si="113">IF(ISBLANK(D119),"",D119/100000)</f>
        <v>12.01</v>
      </c>
      <c r="K119" s="97" t="str">
        <f t="shared" si="113"/>
        <v>16.14</v>
      </c>
      <c r="L119" s="97" t="str">
        <f t="shared" si="113"/>
        <v>17.13</v>
      </c>
      <c r="M119" s="97" t="str">
        <f t="shared" si="113"/>
        <v>11.00</v>
      </c>
      <c r="N119" s="97" t="str">
        <f t="shared" si="113"/>
        <v>12.00</v>
      </c>
      <c r="O119" s="44"/>
      <c r="P119" s="197" t="str">
        <v>2. Deputy Commissioner (General) (other considerations. Prov. Municipal
Act, Section 45 (3) of) the salary</v>
      </c>
    </row>
    <row r="120" ht="19.5" customHeight="1">
      <c r="A120" s="127" t="s">
        <v>19420</v>
      </c>
      <c r="B120" s="127" t="s">
        <v>19422</v>
      </c>
      <c r="C120" s="127"/>
      <c r="D120" s="59">
        <v>1.4537073E7</v>
      </c>
      <c r="E120" s="59">
        <v>1.5590612E7</v>
      </c>
      <c r="F120" s="59">
        <v>1.5963608E7</v>
      </c>
      <c r="G120" s="59">
        <v>1.75E7</v>
      </c>
      <c r="H120" s="59">
        <v>2.0E7</v>
      </c>
      <c r="I120" s="44"/>
      <c r="J120" s="97" t="str">
        <f t="shared" ref="J120:N120" si="114">IF(ISBLANK(D120),"",D120/100000)</f>
        <v>145.37</v>
      </c>
      <c r="K120" s="97" t="str">
        <f t="shared" si="114"/>
        <v>155.91</v>
      </c>
      <c r="L120" s="97" t="str">
        <f t="shared" si="114"/>
        <v>159.64</v>
      </c>
      <c r="M120" s="97" t="str">
        <f t="shared" si="114"/>
        <v>175.00</v>
      </c>
      <c r="N120" s="97" t="str">
        <f t="shared" si="114"/>
        <v>200.00</v>
      </c>
      <c r="O120" s="44"/>
      <c r="P120" s="197" t="str">
        <v>3. The establishment sevakavarga salary</v>
      </c>
    </row>
    <row r="121" ht="19.5" customHeight="1">
      <c r="A121" s="127" t="s">
        <v>19434</v>
      </c>
      <c r="B121" s="127" t="s">
        <v>19436</v>
      </c>
      <c r="C121" s="127"/>
      <c r="D121" s="59">
        <v>985490.0</v>
      </c>
      <c r="E121" s="59">
        <v>970880.0</v>
      </c>
      <c r="F121" s="59">
        <v>962423.0</v>
      </c>
      <c r="G121" s="59">
        <v>1275000.0</v>
      </c>
      <c r="H121" s="59">
        <v>1020000.0</v>
      </c>
      <c r="I121" s="44"/>
      <c r="J121" s="97" t="str">
        <f t="shared" ref="J121:N121" si="115">IF(ISBLANK(D121),"",D121/100000)</f>
        <v>9.85</v>
      </c>
      <c r="K121" s="97" t="str">
        <f t="shared" si="115"/>
        <v>9.71</v>
      </c>
      <c r="L121" s="97" t="str">
        <f t="shared" si="115"/>
        <v>9.62</v>
      </c>
      <c r="M121" s="97" t="str">
        <f t="shared" si="115"/>
        <v>12.75</v>
      </c>
      <c r="N121" s="97" t="str">
        <f t="shared" si="115"/>
        <v>10.20</v>
      </c>
      <c r="O121" s="44"/>
      <c r="P121" s="197" t="str">
        <v>4. Miscellaneous</v>
      </c>
    </row>
    <row r="122" ht="19.5" customHeight="1">
      <c r="A122" s="296" t="s">
        <v>19449</v>
      </c>
      <c r="B122" s="127" t="s">
        <v>19450</v>
      </c>
      <c r="C122" s="127"/>
      <c r="D122" s="59"/>
      <c r="E122" s="59"/>
      <c r="F122" s="59"/>
      <c r="G122" s="59">
        <v>425000.0</v>
      </c>
      <c r="H122" s="59">
        <v>289000.0</v>
      </c>
      <c r="I122" s="44"/>
      <c r="J122" s="97" t="str">
        <f t="shared" ref="J122:N122" si="116">IF(ISBLANK(D122),"",D122/100000)</f>
        <v/>
      </c>
      <c r="K122" s="97" t="str">
        <f t="shared" si="116"/>
        <v/>
      </c>
      <c r="L122" s="97" t="str">
        <f t="shared" si="116"/>
        <v/>
      </c>
      <c r="M122" s="97" t="str">
        <f t="shared" si="116"/>
        <v>4.25</v>
      </c>
      <c r="N122" s="97" t="str">
        <f t="shared" si="116"/>
        <v>2.89</v>
      </c>
      <c r="O122" s="44"/>
      <c r="P122" s="197" t="str">
        <v>6. Hon. Voluntary and municipal commissioner
Costs (masaa)</v>
      </c>
    </row>
    <row r="123" ht="19.5" customHeight="1">
      <c r="A123" s="296" t="s">
        <v>19461</v>
      </c>
      <c r="B123" s="127" t="s">
        <v>19462</v>
      </c>
      <c r="C123" s="127"/>
      <c r="D123" s="59"/>
      <c r="E123" s="59"/>
      <c r="F123" s="59"/>
      <c r="G123" s="59">
        <v>500000.0</v>
      </c>
      <c r="H123" s="59"/>
      <c r="I123" s="44"/>
      <c r="J123" s="97" t="str">
        <f t="shared" ref="J123:N123" si="117">IF(ISBLANK(D123),"",D123/100000)</f>
        <v/>
      </c>
      <c r="K123" s="97" t="str">
        <f t="shared" si="117"/>
        <v/>
      </c>
      <c r="L123" s="97" t="str">
        <f t="shared" si="117"/>
        <v/>
      </c>
      <c r="M123" s="97" t="str">
        <f t="shared" si="117"/>
        <v>5.00</v>
      </c>
      <c r="N123" s="97" t="str">
        <f t="shared" si="117"/>
        <v/>
      </c>
      <c r="O123" s="44"/>
      <c r="P123" s="197" t="str">
        <v>Revenues continue to de (elabiti, taxes,
Water supply, etc.)</v>
      </c>
    </row>
    <row r="124" ht="19.5" customHeight="1">
      <c r="A124" s="296" t="s">
        <v>19476</v>
      </c>
      <c r="B124" s="127" t="s">
        <v>19477</v>
      </c>
      <c r="C124" s="127"/>
      <c r="D124" s="59"/>
      <c r="E124" s="59"/>
      <c r="F124" s="59"/>
      <c r="G124" s="59"/>
      <c r="H124" s="59">
        <v>1.0E7</v>
      </c>
      <c r="I124" s="44"/>
      <c r="J124" s="97" t="str">
        <f t="shared" ref="J124:N124" si="118">IF(ISBLANK(D124),"",D124/100000)</f>
        <v/>
      </c>
      <c r="K124" s="97" t="str">
        <f t="shared" si="118"/>
        <v/>
      </c>
      <c r="L124" s="97" t="str">
        <f t="shared" si="118"/>
        <v/>
      </c>
      <c r="M124" s="97" t="str">
        <f t="shared" si="118"/>
        <v/>
      </c>
      <c r="N124" s="97" t="str">
        <f t="shared" si="118"/>
        <v>100.00</v>
      </c>
      <c r="O124" s="44"/>
      <c r="P124" s="197" t="str">
        <v>Countries in which the Pune Municipal covenant friendship
There are more cement their relationship</v>
      </c>
    </row>
    <row r="125" ht="19.5" customHeight="1">
      <c r="A125" s="127" t="s">
        <v>19490</v>
      </c>
      <c r="B125" s="127" t="s">
        <v>19491</v>
      </c>
      <c r="C125" s="127"/>
      <c r="D125" s="59"/>
      <c r="E125" s="59"/>
      <c r="F125" s="59"/>
      <c r="G125" s="59"/>
      <c r="H125" s="59">
        <v>1.0E7</v>
      </c>
      <c r="I125" s="44"/>
      <c r="J125" s="97" t="str">
        <f t="shared" ref="J125:N125" si="119">IF(ISBLANK(D125),"",D125/100000)</f>
        <v/>
      </c>
      <c r="K125" s="97" t="str">
        <f t="shared" si="119"/>
        <v/>
      </c>
      <c r="L125" s="97" t="str">
        <f t="shared" si="119"/>
        <v/>
      </c>
      <c r="M125" s="97" t="str">
        <f t="shared" si="119"/>
        <v/>
      </c>
      <c r="N125" s="97" t="str">
        <f t="shared" si="119"/>
        <v>100.00</v>
      </c>
      <c r="O125" s="44"/>
      <c r="P125" s="197" t="str">
        <v>Pune Branding</v>
      </c>
    </row>
    <row r="126" ht="19.5" customHeight="1">
      <c r="A126" s="127"/>
      <c r="B126" s="127"/>
      <c r="C126" s="127"/>
      <c r="D126" s="59"/>
      <c r="E126" s="59"/>
      <c r="F126" s="59"/>
      <c r="G126" s="59"/>
      <c r="H126" s="59"/>
      <c r="I126" s="44"/>
      <c r="J126" s="97" t="str">
        <f t="shared" ref="J126:N126" si="120">IF(ISBLANK(D126),"",D126/100000)</f>
        <v/>
      </c>
      <c r="K126" s="97" t="str">
        <f t="shared" si="120"/>
        <v/>
      </c>
      <c r="L126" s="97" t="str">
        <f t="shared" si="120"/>
        <v/>
      </c>
      <c r="M126" s="97" t="str">
        <f t="shared" si="120"/>
        <v/>
      </c>
      <c r="N126" s="97" t="str">
        <f t="shared" si="120"/>
        <v/>
      </c>
      <c r="O126" s="44"/>
      <c r="P126" s="197" t="str">
        <v/>
      </c>
    </row>
    <row r="127" ht="19.5" customHeight="1">
      <c r="A127" s="146" t="s">
        <v>19512</v>
      </c>
      <c r="B127" s="127"/>
      <c r="C127" s="127"/>
      <c r="D127" s="59">
        <v>1.8296262E7</v>
      </c>
      <c r="E127" s="59">
        <v>1.9686339E7</v>
      </c>
      <c r="F127" s="59">
        <v>2.012741E7</v>
      </c>
      <c r="G127" s="59">
        <v>2.33E7</v>
      </c>
      <c r="H127" s="59">
        <v>4.5009E7</v>
      </c>
      <c r="I127" s="44"/>
      <c r="J127" s="97" t="str">
        <f t="shared" ref="J127:N127" si="121">IF(ISBLANK(D127),"",D127/100000)</f>
        <v>182.96</v>
      </c>
      <c r="K127" s="97" t="str">
        <f t="shared" si="121"/>
        <v>196.86</v>
      </c>
      <c r="L127" s="97" t="str">
        <f t="shared" si="121"/>
        <v>201.27</v>
      </c>
      <c r="M127" s="97" t="str">
        <f t="shared" si="121"/>
        <v>233.00</v>
      </c>
      <c r="N127" s="97" t="str">
        <f t="shared" si="121"/>
        <v>450.09</v>
      </c>
      <c r="O127" s="44"/>
      <c r="P127" s="197" t="str">
        <v>C -1. Municipal Commissioner addition</v>
      </c>
    </row>
    <row r="128" ht="19.5" customHeight="1">
      <c r="A128" s="127"/>
      <c r="B128" s="127"/>
      <c r="C128" s="127"/>
      <c r="D128" s="59"/>
      <c r="E128" s="59"/>
      <c r="F128" s="59"/>
      <c r="G128" s="59"/>
      <c r="H128" s="59"/>
      <c r="I128" s="44"/>
      <c r="J128" s="97" t="str">
        <f t="shared" ref="J128:N128" si="122">IF(ISBLANK(D128),"",D128/100000)</f>
        <v/>
      </c>
      <c r="K128" s="97" t="str">
        <f t="shared" si="122"/>
        <v/>
      </c>
      <c r="L128" s="97" t="str">
        <f t="shared" si="122"/>
        <v/>
      </c>
      <c r="M128" s="97" t="str">
        <f t="shared" si="122"/>
        <v/>
      </c>
      <c r="N128" s="97" t="str">
        <f t="shared" si="122"/>
        <v/>
      </c>
      <c r="O128" s="44"/>
      <c r="P128" s="197" t="str">
        <v/>
      </c>
    </row>
    <row r="129" ht="19.5" customHeight="1">
      <c r="A129" s="127" t="s">
        <v>244</v>
      </c>
      <c r="B129" s="127"/>
      <c r="C129" s="127"/>
      <c r="D129" s="59"/>
      <c r="E129" s="59"/>
      <c r="F129" s="59"/>
      <c r="G129" s="59"/>
      <c r="H129" s="59"/>
      <c r="I129" s="44"/>
      <c r="J129" s="97" t="str">
        <f t="shared" ref="J129:N129" si="123">IF(ISBLANK(D129),"",D129/100000)</f>
        <v/>
      </c>
      <c r="K129" s="97" t="str">
        <f t="shared" si="123"/>
        <v/>
      </c>
      <c r="L129" s="97" t="str">
        <f t="shared" si="123"/>
        <v/>
      </c>
      <c r="M129" s="97" t="str">
        <f t="shared" si="123"/>
        <v/>
      </c>
      <c r="N129" s="97" t="str">
        <f t="shared" si="123"/>
        <v/>
      </c>
      <c r="O129" s="44"/>
      <c r="P129" s="197" t="str">
        <v>C-2. Additional Municipal Commissioner (Special) office</v>
      </c>
    </row>
    <row r="130" ht="19.5" customHeight="1">
      <c r="A130" s="296" t="s">
        <v>19539</v>
      </c>
      <c r="B130" s="127" t="s">
        <v>19540</v>
      </c>
      <c r="C130" s="127"/>
      <c r="D130" s="59">
        <v>970349.0</v>
      </c>
      <c r="E130" s="59">
        <v>731679.0</v>
      </c>
      <c r="F130" s="59">
        <v>584314.0</v>
      </c>
      <c r="G130" s="59">
        <v>1500000.0</v>
      </c>
      <c r="H130" s="59">
        <v>1500000.0</v>
      </c>
      <c r="I130" s="44"/>
      <c r="J130" s="97" t="str">
        <f t="shared" ref="J130:N130" si="124">IF(ISBLANK(D130),"",D130/100000)</f>
        <v>9.70</v>
      </c>
      <c r="K130" s="97" t="str">
        <f t="shared" si="124"/>
        <v>7.32</v>
      </c>
      <c r="L130" s="97" t="str">
        <f t="shared" si="124"/>
        <v>5.84</v>
      </c>
      <c r="M130" s="97" t="str">
        <f t="shared" si="124"/>
        <v>15.00</v>
      </c>
      <c r="N130" s="97" t="str">
        <f t="shared" si="124"/>
        <v>15.00</v>
      </c>
      <c r="O130" s="44"/>
      <c r="P130" s="197" t="str">
        <v>1. Additional Municipal Commissioner (Special)
Of salary</v>
      </c>
    </row>
    <row r="131" ht="19.5" customHeight="1">
      <c r="A131" s="127" t="s">
        <v>16229</v>
      </c>
      <c r="B131" s="127" t="s">
        <v>19552</v>
      </c>
      <c r="C131" s="127"/>
      <c r="D131" s="59">
        <v>4320625.0</v>
      </c>
      <c r="E131" s="59">
        <v>6109849.0</v>
      </c>
      <c r="F131" s="59">
        <v>8527664.0</v>
      </c>
      <c r="G131" s="59">
        <v>7500000.0</v>
      </c>
      <c r="H131" s="59">
        <v>1.0E7</v>
      </c>
      <c r="I131" s="44"/>
      <c r="J131" s="97" t="str">
        <f t="shared" ref="J131:N131" si="125">IF(ISBLANK(D131),"",D131/100000)</f>
        <v>43.21</v>
      </c>
      <c r="K131" s="97" t="str">
        <f t="shared" si="125"/>
        <v>61.10</v>
      </c>
      <c r="L131" s="97" t="str">
        <f t="shared" si="125"/>
        <v>85.28</v>
      </c>
      <c r="M131" s="97" t="str">
        <f t="shared" si="125"/>
        <v>75.00</v>
      </c>
      <c r="N131" s="97" t="str">
        <f t="shared" si="125"/>
        <v>100.00</v>
      </c>
      <c r="O131" s="44"/>
      <c r="P131" s="197" t="str">
        <v>2. The establishment sevakavarga salary</v>
      </c>
    </row>
    <row r="132" ht="19.5" customHeight="1">
      <c r="A132" s="127" t="s">
        <v>4568</v>
      </c>
      <c r="B132" s="127" t="s">
        <v>19565</v>
      </c>
      <c r="C132" s="127"/>
      <c r="D132" s="59">
        <v>344412.0</v>
      </c>
      <c r="E132" s="59">
        <v>426705.0</v>
      </c>
      <c r="F132" s="59">
        <v>388780.0</v>
      </c>
      <c r="G132" s="59">
        <v>510000.0</v>
      </c>
      <c r="H132" s="59">
        <v>480000.0</v>
      </c>
      <c r="I132" s="44"/>
      <c r="J132" s="97" t="str">
        <f t="shared" ref="J132:N132" si="126">IF(ISBLANK(D132),"",D132/100000)</f>
        <v>3.44</v>
      </c>
      <c r="K132" s="97" t="str">
        <f t="shared" si="126"/>
        <v>4.27</v>
      </c>
      <c r="L132" s="97" t="str">
        <f t="shared" si="126"/>
        <v>3.89</v>
      </c>
      <c r="M132" s="97" t="str">
        <f t="shared" si="126"/>
        <v>5.10</v>
      </c>
      <c r="N132" s="97" t="str">
        <f t="shared" si="126"/>
        <v>4.80</v>
      </c>
      <c r="O132" s="44"/>
      <c r="P132" s="197" t="str">
        <v>3. Miscellaneous</v>
      </c>
    </row>
    <row r="133" ht="19.5" customHeight="1">
      <c r="A133" s="296" t="s">
        <v>19576</v>
      </c>
      <c r="B133" s="127" t="s">
        <v>19577</v>
      </c>
      <c r="C133" s="127"/>
      <c r="D133" s="59">
        <v>97890.0</v>
      </c>
      <c r="E133" s="59">
        <v>152270.0</v>
      </c>
      <c r="F133" s="59">
        <v>106076.0</v>
      </c>
      <c r="G133" s="59">
        <v>170000.0</v>
      </c>
      <c r="H133" s="59">
        <v>136000.0</v>
      </c>
      <c r="I133" s="44"/>
      <c r="J133" s="97" t="str">
        <f t="shared" ref="J133:N133" si="127">IF(ISBLANK(D133),"",D133/100000)</f>
        <v>0.98</v>
      </c>
      <c r="K133" s="97" t="str">
        <f t="shared" si="127"/>
        <v>1.52</v>
      </c>
      <c r="L133" s="97" t="str">
        <f t="shared" si="127"/>
        <v>1.06</v>
      </c>
      <c r="M133" s="97" t="str">
        <f t="shared" si="127"/>
        <v>1.70</v>
      </c>
      <c r="N133" s="97" t="str">
        <f t="shared" si="127"/>
        <v>1.36</v>
      </c>
      <c r="O133" s="44"/>
      <c r="P133" s="197" t="str">
        <v>4. Municipal servants of the Seminary,
Conference, training, etc.. Here for
In order to keep costs</v>
      </c>
    </row>
    <row r="134" ht="19.5" customHeight="1">
      <c r="A134" s="296" t="s">
        <v>19591</v>
      </c>
      <c r="B134" s="127" t="s">
        <v>19592</v>
      </c>
      <c r="C134" s="127"/>
      <c r="D134" s="59">
        <v>31611.0</v>
      </c>
      <c r="E134" s="59">
        <v>18710.0</v>
      </c>
      <c r="F134" s="59">
        <v>19332.0</v>
      </c>
      <c r="G134" s="59">
        <v>85000.0</v>
      </c>
      <c r="H134" s="59">
        <v>68000.0</v>
      </c>
      <c r="I134" s="44"/>
      <c r="J134" s="97" t="str">
        <f t="shared" ref="J134:N134" si="128">IF(ISBLANK(D134),"",D134/100000)</f>
        <v>0.32</v>
      </c>
      <c r="K134" s="97" t="str">
        <f t="shared" si="128"/>
        <v>0.19</v>
      </c>
      <c r="L134" s="97" t="str">
        <f t="shared" si="128"/>
        <v>0.19</v>
      </c>
      <c r="M134" s="97" t="str">
        <f t="shared" si="128"/>
        <v>0.85</v>
      </c>
      <c r="N134" s="97" t="str">
        <f t="shared" si="128"/>
        <v>0.68</v>
      </c>
      <c r="O134" s="44"/>
      <c r="P134" s="197" t="str">
        <v>5. In the coming municipal authorities
Expenses atithyakarita guest</v>
      </c>
    </row>
    <row r="135" ht="19.5" customHeight="1">
      <c r="A135" s="127"/>
      <c r="B135" s="127"/>
      <c r="C135" s="127"/>
      <c r="D135" s="59"/>
      <c r="E135" s="59"/>
      <c r="F135" s="59"/>
      <c r="G135" s="59"/>
      <c r="H135" s="59"/>
      <c r="I135" s="44"/>
      <c r="J135" s="97" t="str">
        <f t="shared" ref="J135:N135" si="129">IF(ISBLANK(D135),"",D135/100000)</f>
        <v/>
      </c>
      <c r="K135" s="97" t="str">
        <f t="shared" si="129"/>
        <v/>
      </c>
      <c r="L135" s="97" t="str">
        <f t="shared" si="129"/>
        <v/>
      </c>
      <c r="M135" s="97" t="str">
        <f t="shared" si="129"/>
        <v/>
      </c>
      <c r="N135" s="97" t="str">
        <f t="shared" si="129"/>
        <v/>
      </c>
      <c r="O135" s="44"/>
      <c r="P135" s="197" t="str">
        <v/>
      </c>
    </row>
    <row r="136" ht="19.5" customHeight="1">
      <c r="A136" s="367" t="s">
        <v>19611</v>
      </c>
      <c r="B136" s="127"/>
      <c r="C136" s="127"/>
      <c r="D136" s="59">
        <v>5764887.0</v>
      </c>
      <c r="E136" s="59">
        <v>7439213.0</v>
      </c>
      <c r="F136" s="59">
        <v>9626166.0</v>
      </c>
      <c r="G136" s="59">
        <v>9765000.0</v>
      </c>
      <c r="H136" s="59">
        <v>1.2184E7</v>
      </c>
      <c r="I136" s="44"/>
      <c r="J136" s="97" t="str">
        <f t="shared" ref="J136:N136" si="130">IF(ISBLANK(D136),"",D136/100000)</f>
        <v>57.65</v>
      </c>
      <c r="K136" s="97" t="str">
        <f t="shared" si="130"/>
        <v>74.39</v>
      </c>
      <c r="L136" s="97" t="str">
        <f t="shared" si="130"/>
        <v>96.26</v>
      </c>
      <c r="M136" s="97" t="str">
        <f t="shared" si="130"/>
        <v>97.65</v>
      </c>
      <c r="N136" s="97" t="str">
        <f t="shared" si="130"/>
        <v>121.84</v>
      </c>
      <c r="O136" s="44"/>
      <c r="P136" s="197" t="str">
        <v>C-2. Additional Municipal Commissioner
(Special) of the total office</v>
      </c>
    </row>
    <row r="137" ht="19.5" customHeight="1">
      <c r="A137" s="127"/>
      <c r="B137" s="127"/>
      <c r="C137" s="127"/>
      <c r="D137" s="59"/>
      <c r="E137" s="59"/>
      <c r="F137" s="59"/>
      <c r="G137" s="59"/>
      <c r="H137" s="59"/>
      <c r="I137" s="44"/>
      <c r="J137" s="97" t="str">
        <f t="shared" ref="J137:N137" si="131">IF(ISBLANK(D137),"",D137/100000)</f>
        <v/>
      </c>
      <c r="K137" s="97" t="str">
        <f t="shared" si="131"/>
        <v/>
      </c>
      <c r="L137" s="97" t="str">
        <f t="shared" si="131"/>
        <v/>
      </c>
      <c r="M137" s="97" t="str">
        <f t="shared" si="131"/>
        <v/>
      </c>
      <c r="N137" s="97" t="str">
        <f t="shared" si="131"/>
        <v/>
      </c>
      <c r="O137" s="44"/>
      <c r="P137" s="197" t="str">
        <v/>
      </c>
    </row>
    <row r="138" ht="19.5" customHeight="1">
      <c r="A138" s="127" t="s">
        <v>247</v>
      </c>
      <c r="B138" s="127"/>
      <c r="C138" s="127"/>
      <c r="D138" s="59"/>
      <c r="E138" s="59"/>
      <c r="F138" s="59"/>
      <c r="G138" s="59"/>
      <c r="H138" s="59"/>
      <c r="I138" s="44"/>
      <c r="J138" s="97" t="str">
        <f t="shared" ref="J138:N138" si="132">IF(ISBLANK(D138),"",D138/100000)</f>
        <v/>
      </c>
      <c r="K138" s="97" t="str">
        <f t="shared" si="132"/>
        <v/>
      </c>
      <c r="L138" s="97" t="str">
        <f t="shared" si="132"/>
        <v/>
      </c>
      <c r="M138" s="97" t="str">
        <f t="shared" si="132"/>
        <v/>
      </c>
      <c r="N138" s="97" t="str">
        <f t="shared" si="132"/>
        <v/>
      </c>
      <c r="O138" s="44"/>
      <c r="P138" s="197" t="str">
        <v>C-3. Additional Municipal Commissioner (General) office</v>
      </c>
    </row>
    <row r="139" ht="19.5" customHeight="1">
      <c r="A139" s="296" t="s">
        <v>19642</v>
      </c>
      <c r="B139" s="127" t="s">
        <v>19643</v>
      </c>
      <c r="C139" s="127"/>
      <c r="D139" s="59">
        <v>699633.0</v>
      </c>
      <c r="E139" s="59">
        <v>518079.0</v>
      </c>
      <c r="F139" s="59"/>
      <c r="G139" s="59">
        <v>1500000.0</v>
      </c>
      <c r="H139" s="59">
        <v>1500000.0</v>
      </c>
      <c r="I139" s="44"/>
      <c r="J139" s="97" t="str">
        <f t="shared" ref="J139:N139" si="133">IF(ISBLANK(D139),"",D139/100000)</f>
        <v>7.00</v>
      </c>
      <c r="K139" s="97" t="str">
        <f t="shared" si="133"/>
        <v>5.18</v>
      </c>
      <c r="L139" s="97" t="str">
        <f t="shared" si="133"/>
        <v/>
      </c>
      <c r="M139" s="97" t="str">
        <f t="shared" si="133"/>
        <v>15.00</v>
      </c>
      <c r="N139" s="97" t="str">
        <f t="shared" si="133"/>
        <v>15.00</v>
      </c>
      <c r="O139" s="44"/>
      <c r="P139" s="197" t="str">
        <v>1. Hon. Additional Municipal Commissioner
(General) of the salary</v>
      </c>
    </row>
    <row r="140" ht="19.5" customHeight="1">
      <c r="A140" s="127" t="s">
        <v>16229</v>
      </c>
      <c r="B140" s="127" t="s">
        <v>19654</v>
      </c>
      <c r="C140" s="127"/>
      <c r="D140" s="59">
        <v>4414842.0</v>
      </c>
      <c r="E140" s="59">
        <v>4682321.0</v>
      </c>
      <c r="F140" s="59">
        <v>4917631.0</v>
      </c>
      <c r="G140" s="59">
        <v>6000000.0</v>
      </c>
      <c r="H140" s="59">
        <v>7500000.0</v>
      </c>
      <c r="I140" s="44"/>
      <c r="J140" s="97" t="str">
        <f t="shared" ref="J140:N140" si="134">IF(ISBLANK(D140),"",D140/100000)</f>
        <v>44.15</v>
      </c>
      <c r="K140" s="97" t="str">
        <f t="shared" si="134"/>
        <v>46.82</v>
      </c>
      <c r="L140" s="97" t="str">
        <f t="shared" si="134"/>
        <v>49.18</v>
      </c>
      <c r="M140" s="97" t="str">
        <f t="shared" si="134"/>
        <v>60.00</v>
      </c>
      <c r="N140" s="97" t="str">
        <f t="shared" si="134"/>
        <v>75.00</v>
      </c>
      <c r="O140" s="44"/>
      <c r="P140" s="197" t="str">
        <v>2. The establishment sevakavarga salary</v>
      </c>
    </row>
    <row r="141" ht="19.5" customHeight="1">
      <c r="A141" s="127" t="s">
        <v>4568</v>
      </c>
      <c r="B141" s="127" t="s">
        <v>19668</v>
      </c>
      <c r="C141" s="127"/>
      <c r="D141" s="59">
        <v>154828.0</v>
      </c>
      <c r="E141" s="59">
        <v>299883.0</v>
      </c>
      <c r="F141" s="59">
        <v>264856.0</v>
      </c>
      <c r="G141" s="59">
        <v>510000.0</v>
      </c>
      <c r="H141" s="59">
        <v>480000.0</v>
      </c>
      <c r="I141" s="44"/>
      <c r="J141" s="97" t="str">
        <f t="shared" ref="J141:N141" si="135">IF(ISBLANK(D141),"",D141/100000)</f>
        <v>1.55</v>
      </c>
      <c r="K141" s="97" t="str">
        <f t="shared" si="135"/>
        <v>3.00</v>
      </c>
      <c r="L141" s="97" t="str">
        <f t="shared" si="135"/>
        <v>2.65</v>
      </c>
      <c r="M141" s="97" t="str">
        <f t="shared" si="135"/>
        <v>5.10</v>
      </c>
      <c r="N141" s="97" t="str">
        <f t="shared" si="135"/>
        <v>4.80</v>
      </c>
      <c r="O141" s="44"/>
      <c r="P141" s="197" t="str">
        <v>3. Miscellaneous</v>
      </c>
    </row>
    <row r="142" ht="19.5" customHeight="1">
      <c r="A142" s="296" t="s">
        <v>19680</v>
      </c>
      <c r="B142" s="127" t="s">
        <v>19681</v>
      </c>
      <c r="C142" s="127"/>
      <c r="D142" s="59">
        <v>3426.0</v>
      </c>
      <c r="E142" s="59">
        <v>450.0</v>
      </c>
      <c r="F142" s="59"/>
      <c r="G142" s="59">
        <v>85000.0</v>
      </c>
      <c r="H142" s="59">
        <v>68000.0</v>
      </c>
      <c r="I142" s="44"/>
      <c r="J142" s="97" t="str">
        <f t="shared" ref="J142:N142" si="136">IF(ISBLANK(D142),"",D142/100000)</f>
        <v>0.03</v>
      </c>
      <c r="K142" s="97" t="str">
        <f t="shared" si="136"/>
        <v>0.00</v>
      </c>
      <c r="L142" s="97" t="str">
        <f t="shared" si="136"/>
        <v/>
      </c>
      <c r="M142" s="97" t="str">
        <f t="shared" si="136"/>
        <v>0.85</v>
      </c>
      <c r="N142" s="97" t="str">
        <f t="shared" si="136"/>
        <v>0.68</v>
      </c>
      <c r="O142" s="44"/>
      <c r="P142" s="197" t="str">
        <v>4atirikta Municipal Commissioner (General)
Department guests coming
Expenses atithyakarita</v>
      </c>
    </row>
    <row r="143" ht="19.5" customHeight="1">
      <c r="A143" s="296" t="s">
        <v>19692</v>
      </c>
      <c r="B143" s="127" t="s">
        <v>19693</v>
      </c>
      <c r="C143" s="127"/>
      <c r="D143" s="59"/>
      <c r="E143" s="59"/>
      <c r="F143" s="59">
        <v>130800.0</v>
      </c>
      <c r="G143" s="59">
        <v>170000.0</v>
      </c>
      <c r="H143" s="59">
        <v>136000.0</v>
      </c>
      <c r="I143" s="44"/>
      <c r="J143" s="97" t="str">
        <f t="shared" ref="J143:N143" si="137">IF(ISBLANK(D143),"",D143/100000)</f>
        <v/>
      </c>
      <c r="K143" s="97" t="str">
        <f t="shared" si="137"/>
        <v/>
      </c>
      <c r="L143" s="97" t="str">
        <f t="shared" si="137"/>
        <v>1.31</v>
      </c>
      <c r="M143" s="97" t="str">
        <f t="shared" si="137"/>
        <v>1.70</v>
      </c>
      <c r="N143" s="97" t="str">
        <f t="shared" si="137"/>
        <v>1.36</v>
      </c>
      <c r="O143" s="44"/>
      <c r="P143" s="197" t="str">
        <v>5. Officer / Employee Training /
The workshop attendees residence travel, workshops charges, fees, etc.</v>
      </c>
    </row>
    <row r="144" ht="19.5" customHeight="1">
      <c r="A144" s="127"/>
      <c r="B144" s="127"/>
      <c r="C144" s="127"/>
      <c r="D144" s="59"/>
      <c r="E144" s="59"/>
      <c r="F144" s="59"/>
      <c r="G144" s="59"/>
      <c r="H144" s="59"/>
      <c r="I144" s="44"/>
      <c r="J144" s="97" t="str">
        <f t="shared" ref="J144:N144" si="138">IF(ISBLANK(D144),"",D144/100000)</f>
        <v/>
      </c>
      <c r="K144" s="97" t="str">
        <f t="shared" si="138"/>
        <v/>
      </c>
      <c r="L144" s="97" t="str">
        <f t="shared" si="138"/>
        <v/>
      </c>
      <c r="M144" s="97" t="str">
        <f t="shared" si="138"/>
        <v/>
      </c>
      <c r="N144" s="97" t="str">
        <f t="shared" si="138"/>
        <v/>
      </c>
      <c r="O144" s="44"/>
      <c r="P144" s="197" t="str">
        <v/>
      </c>
    </row>
    <row r="145" ht="19.5" customHeight="1">
      <c r="A145" s="451" t="s">
        <v>19712</v>
      </c>
      <c r="B145" s="250"/>
      <c r="C145" s="250"/>
      <c r="D145" s="237">
        <v>5272729.0</v>
      </c>
      <c r="E145" s="237">
        <v>5500733.0</v>
      </c>
      <c r="F145" s="237">
        <v>5313287.0</v>
      </c>
      <c r="G145" s="237">
        <v>8265000.0</v>
      </c>
      <c r="H145" s="237">
        <v>9684000.0</v>
      </c>
      <c r="I145" s="242"/>
      <c r="J145" s="446" t="str">
        <f t="shared" ref="J145:N145" si="139">IF(ISBLANK(D145),"",D145/100000)</f>
        <v>52.73</v>
      </c>
      <c r="K145" s="446" t="str">
        <f t="shared" si="139"/>
        <v>55.01</v>
      </c>
      <c r="L145" s="446" t="str">
        <f t="shared" si="139"/>
        <v>53.13</v>
      </c>
      <c r="M145" s="446" t="str">
        <f t="shared" si="139"/>
        <v>82.65</v>
      </c>
      <c r="N145" s="446" t="str">
        <f t="shared" si="139"/>
        <v>96.84</v>
      </c>
      <c r="O145" s="242"/>
      <c r="P145" s="197" t="str">
        <v>C-3. Additional Municipal Commissioner
(General) of the total office</v>
      </c>
    </row>
    <row r="146" ht="19.5" customHeight="1">
      <c r="A146" s="254" t="s">
        <v>250</v>
      </c>
      <c r="B146" s="254"/>
      <c r="C146" s="254"/>
      <c r="D146" s="330"/>
      <c r="E146" s="330"/>
      <c r="F146" s="330"/>
      <c r="G146" s="330"/>
      <c r="H146" s="330"/>
      <c r="I146" s="44"/>
      <c r="J146" s="97" t="str">
        <f t="shared" ref="J146:N146" si="140">IF(ISBLANK(D146),"",D146/100000)</f>
        <v/>
      </c>
      <c r="K146" s="97" t="str">
        <f t="shared" si="140"/>
        <v/>
      </c>
      <c r="L146" s="97" t="str">
        <f t="shared" si="140"/>
        <v/>
      </c>
      <c r="M146" s="97" t="str">
        <f t="shared" si="140"/>
        <v/>
      </c>
      <c r="N146" s="97" t="str">
        <f t="shared" si="140"/>
        <v/>
      </c>
      <c r="O146" s="44"/>
      <c r="P146" s="197" t="str">
        <v>4 c. Additional Municipal Commissioner (estate) of office</v>
      </c>
    </row>
    <row r="147" ht="19.5" customHeight="1">
      <c r="A147" s="296" t="s">
        <v>19736</v>
      </c>
      <c r="B147" s="127" t="s">
        <v>19737</v>
      </c>
      <c r="C147" s="127"/>
      <c r="D147" s="59"/>
      <c r="E147" s="59"/>
      <c r="F147" s="59">
        <v>801819.0</v>
      </c>
      <c r="G147" s="59">
        <v>1500000.0</v>
      </c>
      <c r="H147" s="59">
        <v>1500000.0</v>
      </c>
      <c r="I147" s="44"/>
      <c r="J147" s="97" t="str">
        <f t="shared" ref="J147:N147" si="141">IF(ISBLANK(D147),"",D147/100000)</f>
        <v/>
      </c>
      <c r="K147" s="97" t="str">
        <f t="shared" si="141"/>
        <v/>
      </c>
      <c r="L147" s="97" t="str">
        <f t="shared" si="141"/>
        <v>8.02</v>
      </c>
      <c r="M147" s="97" t="str">
        <f t="shared" si="141"/>
        <v>15.00</v>
      </c>
      <c r="N147" s="97" t="str">
        <f t="shared" si="141"/>
        <v>15.00</v>
      </c>
      <c r="O147" s="44"/>
      <c r="P147" s="197" t="str">
        <v>1. Hon. Additional Municipal Commissioner
(Estate) of salary</v>
      </c>
    </row>
    <row r="148" ht="19.5" customHeight="1">
      <c r="A148" s="127" t="s">
        <v>16229</v>
      </c>
      <c r="B148" s="127" t="s">
        <v>19753</v>
      </c>
      <c r="C148" s="127"/>
      <c r="D148" s="59"/>
      <c r="E148" s="59"/>
      <c r="F148" s="59"/>
      <c r="G148" s="59"/>
      <c r="H148" s="59">
        <v>1.0E7</v>
      </c>
      <c r="I148" s="44"/>
      <c r="J148" s="97" t="str">
        <f t="shared" ref="J148:N148" si="142">IF(ISBLANK(D148),"",D148/100000)</f>
        <v/>
      </c>
      <c r="K148" s="97" t="str">
        <f t="shared" si="142"/>
        <v/>
      </c>
      <c r="L148" s="97" t="str">
        <f t="shared" si="142"/>
        <v/>
      </c>
      <c r="M148" s="97" t="str">
        <f t="shared" si="142"/>
        <v/>
      </c>
      <c r="N148" s="97" t="str">
        <f t="shared" si="142"/>
        <v>100.00</v>
      </c>
      <c r="O148" s="44"/>
      <c r="P148" s="197" t="str">
        <v>2. The establishment sevakavarga salary</v>
      </c>
    </row>
    <row r="149" ht="19.5" customHeight="1">
      <c r="A149" s="127" t="s">
        <v>4568</v>
      </c>
      <c r="B149" s="127" t="s">
        <v>19764</v>
      </c>
      <c r="C149" s="127"/>
      <c r="D149" s="59"/>
      <c r="E149" s="59"/>
      <c r="F149" s="59">
        <v>362260.0</v>
      </c>
      <c r="G149" s="59">
        <v>510000.0</v>
      </c>
      <c r="H149" s="59">
        <v>480000.0</v>
      </c>
      <c r="I149" s="44"/>
      <c r="J149" s="97" t="str">
        <f t="shared" ref="J149:N149" si="143">IF(ISBLANK(D149),"",D149/100000)</f>
        <v/>
      </c>
      <c r="K149" s="97" t="str">
        <f t="shared" si="143"/>
        <v/>
      </c>
      <c r="L149" s="97" t="str">
        <f t="shared" si="143"/>
        <v>3.62</v>
      </c>
      <c r="M149" s="97" t="str">
        <f t="shared" si="143"/>
        <v>5.10</v>
      </c>
      <c r="N149" s="97" t="str">
        <f t="shared" si="143"/>
        <v>4.80</v>
      </c>
      <c r="O149" s="44"/>
      <c r="P149" s="197" t="str">
        <v>3. Miscellaneous</v>
      </c>
    </row>
    <row r="150" ht="19.5" customHeight="1">
      <c r="A150" s="296" t="s">
        <v>19779</v>
      </c>
      <c r="B150" s="127" t="s">
        <v>19780</v>
      </c>
      <c r="C150" s="127"/>
      <c r="D150" s="59"/>
      <c r="E150" s="59"/>
      <c r="F150" s="59">
        <v>3035.0</v>
      </c>
      <c r="G150" s="59">
        <v>85000.0</v>
      </c>
      <c r="H150" s="59">
        <v>68000.0</v>
      </c>
      <c r="I150" s="44"/>
      <c r="J150" s="97" t="str">
        <f t="shared" ref="J150:N150" si="144">IF(ISBLANK(D150),"",D150/100000)</f>
        <v/>
      </c>
      <c r="K150" s="97" t="str">
        <f t="shared" si="144"/>
        <v/>
      </c>
      <c r="L150" s="97" t="str">
        <f t="shared" si="144"/>
        <v>0.03</v>
      </c>
      <c r="M150" s="97" t="str">
        <f t="shared" si="144"/>
        <v>0.85</v>
      </c>
      <c r="N150" s="97" t="str">
        <f t="shared" si="144"/>
        <v>0.68</v>
      </c>
      <c r="O150" s="44"/>
      <c r="P150" s="197" t="str">
        <v>4atirikta municipal commissioner (estate)
Department guests coming
Expenses atithyakarita</v>
      </c>
    </row>
    <row r="151" ht="19.5" customHeight="1">
      <c r="A151" s="127"/>
      <c r="B151" s="127"/>
      <c r="C151" s="127"/>
      <c r="D151" s="59"/>
      <c r="E151" s="59"/>
      <c r="F151" s="59"/>
      <c r="G151" s="59"/>
      <c r="H151" s="59"/>
      <c r="I151" s="44"/>
      <c r="J151" s="97" t="str">
        <f t="shared" ref="J151:N151" si="145">IF(ISBLANK(D151),"",D151/100000)</f>
        <v/>
      </c>
      <c r="K151" s="97" t="str">
        <f t="shared" si="145"/>
        <v/>
      </c>
      <c r="L151" s="97" t="str">
        <f t="shared" si="145"/>
        <v/>
      </c>
      <c r="M151" s="97" t="str">
        <f t="shared" si="145"/>
        <v/>
      </c>
      <c r="N151" s="97" t="str">
        <f t="shared" si="145"/>
        <v/>
      </c>
      <c r="O151" s="44"/>
      <c r="P151" s="197" t="str">
        <v/>
      </c>
    </row>
    <row r="152" ht="19.5" customHeight="1">
      <c r="A152" s="367" t="s">
        <v>19807</v>
      </c>
      <c r="B152" s="127"/>
      <c r="C152" s="127"/>
      <c r="D152" s="59"/>
      <c r="E152" s="59"/>
      <c r="F152" s="59">
        <v>1167114.0</v>
      </c>
      <c r="G152" s="59">
        <v>2095000.0</v>
      </c>
      <c r="H152" s="59">
        <v>1.2048E7</v>
      </c>
      <c r="I152" s="44"/>
      <c r="J152" s="97" t="str">
        <f t="shared" ref="J152:N152" si="146">IF(ISBLANK(D152),"",D152/100000)</f>
        <v/>
      </c>
      <c r="K152" s="97" t="str">
        <f t="shared" si="146"/>
        <v/>
      </c>
      <c r="L152" s="97" t="str">
        <f t="shared" si="146"/>
        <v>11.67</v>
      </c>
      <c r="M152" s="97" t="str">
        <f t="shared" si="146"/>
        <v>20.95</v>
      </c>
      <c r="N152" s="97" t="str">
        <f t="shared" si="146"/>
        <v>120.48</v>
      </c>
      <c r="O152" s="44"/>
      <c r="P152" s="197" t="str">
        <v>4 c. Additional Municipal Commissioner
(Estate) of the total office</v>
      </c>
    </row>
    <row r="153" ht="19.5" customHeight="1">
      <c r="A153" s="127"/>
      <c r="B153" s="127"/>
      <c r="C153" s="127"/>
      <c r="D153" s="59"/>
      <c r="E153" s="59"/>
      <c r="F153" s="59"/>
      <c r="G153" s="59"/>
      <c r="H153" s="59"/>
      <c r="I153" s="44"/>
      <c r="J153" s="97" t="str">
        <f t="shared" ref="J153:N153" si="147">IF(ISBLANK(D153),"",D153/100000)</f>
        <v/>
      </c>
      <c r="K153" s="97" t="str">
        <f t="shared" si="147"/>
        <v/>
      </c>
      <c r="L153" s="97" t="str">
        <f t="shared" si="147"/>
        <v/>
      </c>
      <c r="M153" s="97" t="str">
        <f t="shared" si="147"/>
        <v/>
      </c>
      <c r="N153" s="97" t="str">
        <f t="shared" si="147"/>
        <v/>
      </c>
      <c r="O153" s="44"/>
      <c r="P153" s="197" t="str">
        <v/>
      </c>
    </row>
    <row r="154" ht="19.5" customHeight="1">
      <c r="A154" s="127" t="s">
        <v>19828</v>
      </c>
      <c r="B154" s="127"/>
      <c r="C154" s="127"/>
      <c r="D154" s="59"/>
      <c r="E154" s="59"/>
      <c r="F154" s="59"/>
      <c r="G154" s="59"/>
      <c r="H154" s="59"/>
      <c r="I154" s="44"/>
      <c r="J154" s="97" t="str">
        <f t="shared" ref="J154:N154" si="148">IF(ISBLANK(D154),"",D154/100000)</f>
        <v/>
      </c>
      <c r="K154" s="97" t="str">
        <f t="shared" si="148"/>
        <v/>
      </c>
      <c r="L154" s="97" t="str">
        <f t="shared" si="148"/>
        <v/>
      </c>
      <c r="M154" s="97" t="str">
        <f t="shared" si="148"/>
        <v/>
      </c>
      <c r="N154" s="97" t="str">
        <f t="shared" si="148"/>
        <v/>
      </c>
      <c r="O154" s="44"/>
      <c r="P154" s="197" t="str">
        <v>C -5. Vigilance Department</v>
      </c>
    </row>
    <row r="155" ht="19.5" customHeight="1">
      <c r="A155" s="127" t="s">
        <v>3019</v>
      </c>
      <c r="B155" s="127" t="s">
        <v>19836</v>
      </c>
      <c r="C155" s="127"/>
      <c r="D155" s="59"/>
      <c r="E155" s="59"/>
      <c r="F155" s="59"/>
      <c r="G155" s="59"/>
      <c r="H155" s="59">
        <v>1.0E7</v>
      </c>
      <c r="I155" s="44"/>
      <c r="J155" s="97" t="str">
        <f t="shared" ref="J155:N155" si="149">IF(ISBLANK(D155),"",D155/100000)</f>
        <v/>
      </c>
      <c r="K155" s="97" t="str">
        <f t="shared" si="149"/>
        <v/>
      </c>
      <c r="L155" s="97" t="str">
        <f t="shared" si="149"/>
        <v/>
      </c>
      <c r="M155" s="97" t="str">
        <f t="shared" si="149"/>
        <v/>
      </c>
      <c r="N155" s="97" t="str">
        <f t="shared" si="149"/>
        <v>100.00</v>
      </c>
      <c r="O155" s="44"/>
      <c r="P155" s="197" t="str">
        <v>1. The establishment sevakavarga salary</v>
      </c>
    </row>
    <row r="156" ht="19.5" customHeight="1">
      <c r="A156" s="127" t="s">
        <v>830</v>
      </c>
      <c r="B156" s="127" t="s">
        <v>19849</v>
      </c>
      <c r="C156" s="127"/>
      <c r="D156" s="59">
        <v>1020.0</v>
      </c>
      <c r="E156" s="59">
        <v>43522.0</v>
      </c>
      <c r="F156" s="59">
        <v>35166.0</v>
      </c>
      <c r="G156" s="59">
        <v>42500.0</v>
      </c>
      <c r="H156" s="59">
        <v>120000.0</v>
      </c>
      <c r="I156" s="44"/>
      <c r="J156" s="97" t="str">
        <f t="shared" ref="J156:N156" si="150">IF(ISBLANK(D156),"",D156/100000)</f>
        <v>0.01</v>
      </c>
      <c r="K156" s="97" t="str">
        <f t="shared" si="150"/>
        <v>0.44</v>
      </c>
      <c r="L156" s="97" t="str">
        <f t="shared" si="150"/>
        <v>0.35</v>
      </c>
      <c r="M156" s="97" t="str">
        <f t="shared" si="150"/>
        <v>0.43</v>
      </c>
      <c r="N156" s="97" t="str">
        <f t="shared" si="150"/>
        <v>1.20</v>
      </c>
      <c r="O156" s="44"/>
      <c r="P156" s="197" t="str">
        <v>2. Narrow</v>
      </c>
    </row>
    <row r="157" ht="19.5" customHeight="1">
      <c r="A157" s="146" t="s">
        <v>19860</v>
      </c>
      <c r="B157" s="127"/>
      <c r="C157" s="127"/>
      <c r="D157" s="59">
        <v>1020.0</v>
      </c>
      <c r="E157" s="59">
        <v>43522.0</v>
      </c>
      <c r="F157" s="59">
        <v>35166.0</v>
      </c>
      <c r="G157" s="59">
        <v>42500.0</v>
      </c>
      <c r="H157" s="59">
        <v>1.012E7</v>
      </c>
      <c r="I157" s="44"/>
      <c r="J157" s="97" t="str">
        <f t="shared" ref="J157:N157" si="151">IF(ISBLANK(D157),"",D157/100000)</f>
        <v>0.01</v>
      </c>
      <c r="K157" s="97" t="str">
        <f t="shared" si="151"/>
        <v>0.44</v>
      </c>
      <c r="L157" s="97" t="str">
        <f t="shared" si="151"/>
        <v>0.35</v>
      </c>
      <c r="M157" s="97" t="str">
        <f t="shared" si="151"/>
        <v>0.43</v>
      </c>
      <c r="N157" s="97" t="str">
        <f t="shared" si="151"/>
        <v>101.20</v>
      </c>
      <c r="O157" s="44"/>
      <c r="P157" s="197" t="str">
        <v>C -5. Total efficiency of the sector</v>
      </c>
    </row>
    <row r="158" ht="19.5" customHeight="1">
      <c r="A158" s="127"/>
      <c r="B158" s="127"/>
      <c r="C158" s="127"/>
      <c r="D158" s="59"/>
      <c r="E158" s="59"/>
      <c r="F158" s="59"/>
      <c r="G158" s="59"/>
      <c r="H158" s="59"/>
      <c r="I158" s="44"/>
      <c r="J158" s="97" t="str">
        <f t="shared" ref="J158:N158" si="152">IF(ISBLANK(D158),"",D158/100000)</f>
        <v/>
      </c>
      <c r="K158" s="97" t="str">
        <f t="shared" si="152"/>
        <v/>
      </c>
      <c r="L158" s="97" t="str">
        <f t="shared" si="152"/>
        <v/>
      </c>
      <c r="M158" s="97" t="str">
        <f t="shared" si="152"/>
        <v/>
      </c>
      <c r="N158" s="97" t="str">
        <f t="shared" si="152"/>
        <v/>
      </c>
      <c r="O158" s="44"/>
      <c r="P158" s="197" t="str">
        <v/>
      </c>
    </row>
    <row r="159" ht="19.5" customHeight="1">
      <c r="A159" s="146" t="s">
        <v>19882</v>
      </c>
      <c r="B159" s="127"/>
      <c r="C159" s="127"/>
      <c r="D159" s="59">
        <v>2.9334898E7</v>
      </c>
      <c r="E159" s="59">
        <v>3.2669807E7</v>
      </c>
      <c r="F159" s="59">
        <v>3.6269143E7</v>
      </c>
      <c r="G159" s="59">
        <v>4.34675E7</v>
      </c>
      <c r="H159" s="59">
        <v>8.9045E7</v>
      </c>
      <c r="I159" s="44"/>
      <c r="J159" s="97" t="str">
        <f t="shared" ref="J159:N159" si="153">IF(ISBLANK(D159),"",D159/100000)</f>
        <v>293.35</v>
      </c>
      <c r="K159" s="97" t="str">
        <f t="shared" si="153"/>
        <v>326.70</v>
      </c>
      <c r="L159" s="97" t="str">
        <f t="shared" si="153"/>
        <v>362.69</v>
      </c>
      <c r="M159" s="97" t="str">
        <f t="shared" si="153"/>
        <v>434.68</v>
      </c>
      <c r="N159" s="97" t="str">
        <f t="shared" si="153"/>
        <v>890.45</v>
      </c>
      <c r="O159" s="44"/>
      <c r="P159" s="197" t="str">
        <v>-1+ C c c 5 total -2+ c -3+ c -4+</v>
      </c>
    </row>
    <row r="160" ht="19.5" customHeight="1">
      <c r="A160" s="127"/>
      <c r="B160" s="127"/>
      <c r="C160" s="127"/>
      <c r="D160" s="59"/>
      <c r="E160" s="59"/>
      <c r="F160" s="59"/>
      <c r="G160" s="59"/>
      <c r="H160" s="59"/>
      <c r="I160" s="44"/>
      <c r="J160" s="97" t="str">
        <f t="shared" ref="J160:N160" si="154">IF(ISBLANK(D160),"",D160/100000)</f>
        <v/>
      </c>
      <c r="K160" s="97" t="str">
        <f t="shared" si="154"/>
        <v/>
      </c>
      <c r="L160" s="97" t="str">
        <f t="shared" si="154"/>
        <v/>
      </c>
      <c r="M160" s="97" t="str">
        <f t="shared" si="154"/>
        <v/>
      </c>
      <c r="N160" s="97" t="str">
        <f t="shared" si="154"/>
        <v/>
      </c>
      <c r="O160" s="44"/>
      <c r="P160" s="197" t="str">
        <v/>
      </c>
    </row>
    <row r="161" ht="19.5" customHeight="1">
      <c r="A161" s="127" t="s">
        <v>19896</v>
      </c>
      <c r="B161" s="127"/>
      <c r="C161" s="127"/>
      <c r="D161" s="59"/>
      <c r="E161" s="59"/>
      <c r="F161" s="59"/>
      <c r="G161" s="59"/>
      <c r="H161" s="59"/>
      <c r="I161" s="44"/>
      <c r="J161" s="97" t="str">
        <f t="shared" ref="J161:N161" si="155">IF(ISBLANK(D161),"",D161/100000)</f>
        <v/>
      </c>
      <c r="K161" s="97" t="str">
        <f t="shared" si="155"/>
        <v/>
      </c>
      <c r="L161" s="97" t="str">
        <f t="shared" si="155"/>
        <v/>
      </c>
      <c r="M161" s="97" t="str">
        <f t="shared" si="155"/>
        <v/>
      </c>
      <c r="N161" s="97" t="str">
        <f t="shared" si="155"/>
        <v/>
      </c>
      <c r="O161" s="44"/>
      <c r="P161" s="197" t="str">
        <v>D -1. Deputy Commissioner (Special) office</v>
      </c>
    </row>
    <row r="162" ht="19.5" customHeight="1">
      <c r="A162" s="296" t="s">
        <v>19906</v>
      </c>
      <c r="B162" s="127" t="s">
        <v>19907</v>
      </c>
      <c r="C162" s="127"/>
      <c r="D162" s="59">
        <v>946875.0</v>
      </c>
      <c r="E162" s="59">
        <v>408380.0</v>
      </c>
      <c r="F162" s="59">
        <v>293084.0</v>
      </c>
      <c r="G162" s="59">
        <v>1100000.0</v>
      </c>
      <c r="H162" s="59">
        <v>1200000.0</v>
      </c>
      <c r="I162" s="44"/>
      <c r="J162" s="97" t="str">
        <f t="shared" ref="J162:N162" si="156">IF(ISBLANK(D162),"",D162/100000)</f>
        <v>9.47</v>
      </c>
      <c r="K162" s="97" t="str">
        <f t="shared" si="156"/>
        <v>4.08</v>
      </c>
      <c r="L162" s="97" t="str">
        <f t="shared" si="156"/>
        <v>2.93</v>
      </c>
      <c r="M162" s="97" t="str">
        <f t="shared" si="156"/>
        <v>11.00</v>
      </c>
      <c r="N162" s="97" t="str">
        <f t="shared" si="156"/>
        <v>12.00</v>
      </c>
      <c r="O162" s="44"/>
      <c r="P162" s="197" t="str">
        <v>1. Deputy Commissioner (Special) (other considerations. Prov. Municipal
Act, Section 45 (3) of) the salary</v>
      </c>
    </row>
    <row r="163" ht="19.5" customHeight="1">
      <c r="A163" s="127" t="s">
        <v>16229</v>
      </c>
      <c r="B163" s="127" t="s">
        <v>19921</v>
      </c>
      <c r="C163" s="127"/>
      <c r="D163" s="59">
        <v>2856384.0</v>
      </c>
      <c r="E163" s="59">
        <v>3105292.0</v>
      </c>
      <c r="F163" s="59">
        <v>3794282.0</v>
      </c>
      <c r="G163" s="59">
        <v>3500000.0</v>
      </c>
      <c r="H163" s="59">
        <v>5000000.0</v>
      </c>
      <c r="I163" s="44"/>
      <c r="J163" s="97" t="str">
        <f t="shared" ref="J163:N163" si="157">IF(ISBLANK(D163),"",D163/100000)</f>
        <v>28.56</v>
      </c>
      <c r="K163" s="97" t="str">
        <f t="shared" si="157"/>
        <v>31.05</v>
      </c>
      <c r="L163" s="97" t="str">
        <f t="shared" si="157"/>
        <v>37.94</v>
      </c>
      <c r="M163" s="97" t="str">
        <f t="shared" si="157"/>
        <v>35.00</v>
      </c>
      <c r="N163" s="97" t="str">
        <f t="shared" si="157"/>
        <v>50.00</v>
      </c>
      <c r="O163" s="44"/>
      <c r="P163" s="197" t="str">
        <v>2. The establishment sevakavarga salary</v>
      </c>
    </row>
    <row r="164" ht="19.5" customHeight="1">
      <c r="A164" s="127" t="s">
        <v>4568</v>
      </c>
      <c r="B164" s="127" t="s">
        <v>19934</v>
      </c>
      <c r="C164" s="127"/>
      <c r="D164" s="59">
        <v>144879.0</v>
      </c>
      <c r="E164" s="59">
        <v>36782.0</v>
      </c>
      <c r="F164" s="59">
        <v>148869.0</v>
      </c>
      <c r="G164" s="59">
        <v>127500.0</v>
      </c>
      <c r="H164" s="59">
        <v>120000.0</v>
      </c>
      <c r="I164" s="44"/>
      <c r="J164" s="97" t="str">
        <f t="shared" ref="J164:N164" si="158">IF(ISBLANK(D164),"",D164/100000)</f>
        <v>1.45</v>
      </c>
      <c r="K164" s="97" t="str">
        <f t="shared" si="158"/>
        <v>0.37</v>
      </c>
      <c r="L164" s="97" t="str">
        <f t="shared" si="158"/>
        <v>1.49</v>
      </c>
      <c r="M164" s="97" t="str">
        <f t="shared" si="158"/>
        <v>1.28</v>
      </c>
      <c r="N164" s="97" t="str">
        <f t="shared" si="158"/>
        <v>1.20</v>
      </c>
      <c r="O164" s="44"/>
      <c r="P164" s="197" t="str">
        <v>3. Miscellaneous</v>
      </c>
    </row>
    <row r="165" ht="19.5" customHeight="1">
      <c r="A165" s="127"/>
      <c r="B165" s="127"/>
      <c r="C165" s="127"/>
      <c r="D165" s="59"/>
      <c r="E165" s="59"/>
      <c r="F165" s="59"/>
      <c r="G165" s="59"/>
      <c r="H165" s="59"/>
      <c r="I165" s="44"/>
      <c r="J165" s="97" t="str">
        <f t="shared" ref="J165:N165" si="159">IF(ISBLANK(D165),"",D165/100000)</f>
        <v/>
      </c>
      <c r="K165" s="97" t="str">
        <f t="shared" si="159"/>
        <v/>
      </c>
      <c r="L165" s="97" t="str">
        <f t="shared" si="159"/>
        <v/>
      </c>
      <c r="M165" s="97" t="str">
        <f t="shared" si="159"/>
        <v/>
      </c>
      <c r="N165" s="97" t="str">
        <f t="shared" si="159"/>
        <v/>
      </c>
      <c r="O165" s="44"/>
      <c r="P165" s="197" t="str">
        <v/>
      </c>
    </row>
    <row r="166" ht="19.5" customHeight="1">
      <c r="A166" s="146" t="s">
        <v>19955</v>
      </c>
      <c r="B166" s="127"/>
      <c r="C166" s="127"/>
      <c r="D166" s="59">
        <v>3948138.0</v>
      </c>
      <c r="E166" s="59">
        <v>3550454.0</v>
      </c>
      <c r="F166" s="59">
        <v>4236235.0</v>
      </c>
      <c r="G166" s="59">
        <v>4727500.0</v>
      </c>
      <c r="H166" s="59">
        <v>6320000.0</v>
      </c>
      <c r="I166" s="44"/>
      <c r="J166" s="97" t="str">
        <f t="shared" ref="J166:N166" si="160">IF(ISBLANK(D166),"",D166/100000)</f>
        <v>39.48</v>
      </c>
      <c r="K166" s="97" t="str">
        <f t="shared" si="160"/>
        <v>35.50</v>
      </c>
      <c r="L166" s="97" t="str">
        <f t="shared" si="160"/>
        <v>42.36</v>
      </c>
      <c r="M166" s="97" t="str">
        <f t="shared" si="160"/>
        <v>47.28</v>
      </c>
      <c r="N166" s="97" t="str">
        <f t="shared" si="160"/>
        <v>63.20</v>
      </c>
      <c r="O166" s="44"/>
      <c r="P166" s="197" t="str">
        <v>D -1. Deputy Commissioner (Special) office total</v>
      </c>
    </row>
    <row r="167" ht="19.5" customHeight="1">
      <c r="A167" s="127" t="s">
        <v>19969</v>
      </c>
      <c r="B167" s="127"/>
      <c r="C167" s="127"/>
      <c r="D167" s="59"/>
      <c r="E167" s="59"/>
      <c r="F167" s="59"/>
      <c r="G167" s="59"/>
      <c r="H167" s="59"/>
      <c r="I167" s="44"/>
      <c r="J167" s="97" t="str">
        <f t="shared" ref="J167:N167" si="161">IF(ISBLANK(D167),"",D167/100000)</f>
        <v/>
      </c>
      <c r="K167" s="97" t="str">
        <f t="shared" si="161"/>
        <v/>
      </c>
      <c r="L167" s="97" t="str">
        <f t="shared" si="161"/>
        <v/>
      </c>
      <c r="M167" s="97" t="str">
        <f t="shared" si="161"/>
        <v/>
      </c>
      <c r="N167" s="97" t="str">
        <f t="shared" si="161"/>
        <v/>
      </c>
      <c r="O167" s="44"/>
      <c r="P167" s="197" t="str">
        <v>D -2. Sevakavarga Department</v>
      </c>
    </row>
    <row r="168" ht="19.5" customHeight="1">
      <c r="A168" s="127" t="s">
        <v>3019</v>
      </c>
      <c r="B168" s="127" t="s">
        <v>19978</v>
      </c>
      <c r="C168" s="127"/>
      <c r="D168" s="59">
        <v>1.0544668E7</v>
      </c>
      <c r="E168" s="59">
        <v>1.0330725E7</v>
      </c>
      <c r="F168" s="59">
        <v>1.3467017E7</v>
      </c>
      <c r="G168" s="59">
        <v>1.35E7</v>
      </c>
      <c r="H168" s="59">
        <v>6.5E7</v>
      </c>
      <c r="I168" s="44"/>
      <c r="J168" s="97" t="str">
        <f t="shared" ref="J168:N168" si="162">IF(ISBLANK(D168),"",D168/100000)</f>
        <v>105.45</v>
      </c>
      <c r="K168" s="97" t="str">
        <f t="shared" si="162"/>
        <v>103.31</v>
      </c>
      <c r="L168" s="97" t="str">
        <f t="shared" si="162"/>
        <v>134.67</v>
      </c>
      <c r="M168" s="97" t="str">
        <f t="shared" si="162"/>
        <v>135.00</v>
      </c>
      <c r="N168" s="97" t="str">
        <f t="shared" si="162"/>
        <v>650.00</v>
      </c>
      <c r="O168" s="44"/>
      <c r="P168" s="197" t="str">
        <v>1. The establishment sevakavarga salary</v>
      </c>
    </row>
    <row r="169" ht="19.5" customHeight="1">
      <c r="A169" s="127" t="s">
        <v>830</v>
      </c>
      <c r="B169" s="127" t="s">
        <v>19991</v>
      </c>
      <c r="C169" s="127"/>
      <c r="D169" s="59">
        <v>199505.0</v>
      </c>
      <c r="E169" s="59">
        <v>397644.0</v>
      </c>
      <c r="F169" s="59">
        <v>394330.0</v>
      </c>
      <c r="G169" s="59">
        <v>510000.0</v>
      </c>
      <c r="H169" s="59">
        <v>408000.0</v>
      </c>
      <c r="I169" s="44"/>
      <c r="J169" s="97" t="str">
        <f t="shared" ref="J169:N169" si="163">IF(ISBLANK(D169),"",D169/100000)</f>
        <v>2.00</v>
      </c>
      <c r="K169" s="97" t="str">
        <f t="shared" si="163"/>
        <v>3.98</v>
      </c>
      <c r="L169" s="97" t="str">
        <f t="shared" si="163"/>
        <v>3.94</v>
      </c>
      <c r="M169" s="97" t="str">
        <f t="shared" si="163"/>
        <v>5.10</v>
      </c>
      <c r="N169" s="97" t="str">
        <f t="shared" si="163"/>
        <v>4.08</v>
      </c>
      <c r="O169" s="44"/>
      <c r="P169" s="197" t="str">
        <v>2. Narrow</v>
      </c>
    </row>
    <row r="170" ht="19.5" customHeight="1">
      <c r="A170" s="296" t="s">
        <v>20005</v>
      </c>
      <c r="B170" s="127" t="s">
        <v>20006</v>
      </c>
      <c r="C170" s="127"/>
      <c r="D170" s="59">
        <v>1412229.0</v>
      </c>
      <c r="E170" s="59">
        <v>486544.0</v>
      </c>
      <c r="F170" s="59">
        <v>238517.0</v>
      </c>
      <c r="G170" s="59">
        <v>680000.0</v>
      </c>
      <c r="H170" s="59"/>
      <c r="I170" s="44"/>
      <c r="J170" s="97" t="str">
        <f t="shared" ref="J170:N170" si="164">IF(ISBLANK(D170),"",D170/100000)</f>
        <v>14.12</v>
      </c>
      <c r="K170" s="97" t="str">
        <f t="shared" si="164"/>
        <v>4.87</v>
      </c>
      <c r="L170" s="97" t="str">
        <f t="shared" si="164"/>
        <v>2.39</v>
      </c>
      <c r="M170" s="97" t="str">
        <f t="shared" si="164"/>
        <v>6.80</v>
      </c>
      <c r="N170" s="97" t="str">
        <f t="shared" si="164"/>
        <v/>
      </c>
      <c r="O170" s="44"/>
      <c r="P170" s="197" t="str">
        <v>4. held to fill the vacant posts in various
Spending for the coming exams</v>
      </c>
    </row>
    <row r="171" ht="19.5" customHeight="1">
      <c r="A171" s="296" t="s">
        <v>20019</v>
      </c>
      <c r="B171" s="127" t="s">
        <v>20020</v>
      </c>
      <c r="C171" s="127"/>
      <c r="D171" s="59">
        <v>1973648.0</v>
      </c>
      <c r="E171" s="59"/>
      <c r="F171" s="59">
        <v>459732.0</v>
      </c>
      <c r="G171" s="59">
        <v>850000.0</v>
      </c>
      <c r="H171" s="59">
        <v>1020000.0</v>
      </c>
      <c r="I171" s="44"/>
      <c r="J171" s="97" t="str">
        <f t="shared" ref="J171:N171" si="165">IF(ISBLANK(D171),"",D171/100000)</f>
        <v>19.74</v>
      </c>
      <c r="K171" s="97" t="str">
        <f t="shared" si="165"/>
        <v/>
      </c>
      <c r="L171" s="97" t="str">
        <f t="shared" si="165"/>
        <v>4.60</v>
      </c>
      <c r="M171" s="97" t="str">
        <f t="shared" si="165"/>
        <v>8.50</v>
      </c>
      <c r="N171" s="97" t="str">
        <f t="shared" si="165"/>
        <v>10.20</v>
      </c>
      <c r="O171" s="44"/>
      <c r="P171" s="197" t="str">
        <v>5. Training Academy for furniture and
Tadnusangika works and to the materials</v>
      </c>
    </row>
    <row r="172" ht="19.5" customHeight="1">
      <c r="A172" s="296" t="s">
        <v>20033</v>
      </c>
      <c r="B172" s="127" t="s">
        <v>20034</v>
      </c>
      <c r="C172" s="127"/>
      <c r="D172" s="59">
        <v>214779.0</v>
      </c>
      <c r="E172" s="59">
        <v>269248.0</v>
      </c>
      <c r="F172" s="59">
        <v>155752.0</v>
      </c>
      <c r="G172" s="59">
        <v>850000.0</v>
      </c>
      <c r="H172" s="59">
        <v>1360000.0</v>
      </c>
      <c r="I172" s="44"/>
      <c r="J172" s="97" t="str">
        <f t="shared" ref="J172:N172" si="166">IF(ISBLANK(D172),"",D172/100000)</f>
        <v>2.15</v>
      </c>
      <c r="K172" s="97" t="str">
        <f t="shared" si="166"/>
        <v>2.69</v>
      </c>
      <c r="L172" s="97" t="str">
        <f t="shared" si="166"/>
        <v>1.56</v>
      </c>
      <c r="M172" s="97" t="str">
        <f t="shared" si="166"/>
        <v>8.50</v>
      </c>
      <c r="N172" s="97" t="str">
        <f t="shared" si="166"/>
        <v>13.60</v>
      </c>
      <c r="O172" s="44"/>
      <c r="P172" s="197" t="str">
        <v>6. Officers / employees for training
For the cost of organizing</v>
      </c>
    </row>
    <row r="173" ht="19.5" customHeight="1">
      <c r="A173" s="296" t="s">
        <v>20046</v>
      </c>
      <c r="B173" s="127" t="s">
        <v>20048</v>
      </c>
      <c r="C173" s="127"/>
      <c r="D173" s="59">
        <v>4756699.0</v>
      </c>
      <c r="E173" s="59"/>
      <c r="F173" s="59">
        <v>5000000.0</v>
      </c>
      <c r="G173" s="59">
        <v>4250000.0</v>
      </c>
      <c r="H173" s="59">
        <v>3400000.0</v>
      </c>
      <c r="I173" s="44"/>
      <c r="J173" s="97" t="str">
        <f t="shared" ref="J173:N173" si="167">IF(ISBLANK(D173),"",D173/100000)</f>
        <v>47.57</v>
      </c>
      <c r="K173" s="97" t="str">
        <f t="shared" si="167"/>
        <v/>
      </c>
      <c r="L173" s="97" t="str">
        <f t="shared" si="167"/>
        <v>50.00</v>
      </c>
      <c r="M173" s="97" t="str">
        <f t="shared" si="167"/>
        <v>42.50</v>
      </c>
      <c r="N173" s="97" t="str">
        <f t="shared" si="167"/>
        <v>34.00</v>
      </c>
      <c r="O173" s="44"/>
      <c r="P173" s="197" t="str">
        <v>7. The Pune Municipal Corporation in bayometrika atendansa
To perform system</v>
      </c>
    </row>
    <row r="174" ht="19.5" customHeight="1">
      <c r="A174" s="127" t="s">
        <v>20059</v>
      </c>
      <c r="B174" s="127" t="s">
        <v>20060</v>
      </c>
      <c r="C174" s="127"/>
      <c r="D174" s="59"/>
      <c r="E174" s="59">
        <v>889017.0</v>
      </c>
      <c r="F174" s="59"/>
      <c r="G174" s="59">
        <v>1275000.0</v>
      </c>
      <c r="H174" s="59">
        <v>867000.0</v>
      </c>
      <c r="I174" s="44"/>
      <c r="J174" s="97" t="str">
        <f t="shared" ref="J174:N174" si="168">IF(ISBLANK(D174),"",D174/100000)</f>
        <v/>
      </c>
      <c r="K174" s="97" t="str">
        <f t="shared" si="168"/>
        <v>8.89</v>
      </c>
      <c r="L174" s="97" t="str">
        <f t="shared" si="168"/>
        <v/>
      </c>
      <c r="M174" s="97" t="str">
        <f t="shared" si="168"/>
        <v>12.75</v>
      </c>
      <c r="N174" s="97" t="str">
        <f t="shared" si="168"/>
        <v>8.67</v>
      </c>
      <c r="O174" s="44"/>
      <c r="P174" s="197" t="str">
        <v>8. sevakavarga to the furniture department</v>
      </c>
    </row>
    <row r="175" ht="19.5" customHeight="1">
      <c r="A175" s="127"/>
      <c r="B175" s="127"/>
      <c r="C175" s="127"/>
      <c r="D175" s="59"/>
      <c r="E175" s="59"/>
      <c r="F175" s="59"/>
      <c r="G175" s="59"/>
      <c r="H175" s="59"/>
      <c r="I175" s="44"/>
      <c r="J175" s="97" t="str">
        <f t="shared" ref="J175:N175" si="169">IF(ISBLANK(D175),"",D175/100000)</f>
        <v/>
      </c>
      <c r="K175" s="97" t="str">
        <f t="shared" si="169"/>
        <v/>
      </c>
      <c r="L175" s="97" t="str">
        <f t="shared" si="169"/>
        <v/>
      </c>
      <c r="M175" s="97" t="str">
        <f t="shared" si="169"/>
        <v/>
      </c>
      <c r="N175" s="97" t="str">
        <f t="shared" si="169"/>
        <v/>
      </c>
      <c r="O175" s="44"/>
      <c r="P175" s="197" t="str">
        <v/>
      </c>
    </row>
    <row r="176" ht="19.5" customHeight="1">
      <c r="A176" s="146" t="s">
        <v>20077</v>
      </c>
      <c r="B176" s="127"/>
      <c r="C176" s="127"/>
      <c r="D176" s="59">
        <v>1.9101528E7</v>
      </c>
      <c r="E176" s="59">
        <v>1.2373178E7</v>
      </c>
      <c r="F176" s="59">
        <v>1.9715348E7</v>
      </c>
      <c r="G176" s="59">
        <v>2.1915E7</v>
      </c>
      <c r="H176" s="59">
        <v>7.2055E7</v>
      </c>
      <c r="I176" s="44"/>
      <c r="J176" s="97" t="str">
        <f t="shared" ref="J176:N176" si="170">IF(ISBLANK(D176),"",D176/100000)</f>
        <v>191.02</v>
      </c>
      <c r="K176" s="97" t="str">
        <f t="shared" si="170"/>
        <v>123.73</v>
      </c>
      <c r="L176" s="97" t="str">
        <f t="shared" si="170"/>
        <v>197.15</v>
      </c>
      <c r="M176" s="97" t="str">
        <f t="shared" si="170"/>
        <v>219.15</v>
      </c>
      <c r="N176" s="97" t="str">
        <f t="shared" si="170"/>
        <v>720.55</v>
      </c>
      <c r="O176" s="44"/>
      <c r="P176" s="197" t="str">
        <v>D -2. Sevakavarga sector total</v>
      </c>
    </row>
    <row r="177" ht="19.5" customHeight="1">
      <c r="A177" s="127"/>
      <c r="B177" s="127"/>
      <c r="C177" s="127"/>
      <c r="D177" s="59"/>
      <c r="E177" s="59"/>
      <c r="F177" s="59"/>
      <c r="G177" s="59"/>
      <c r="H177" s="59"/>
      <c r="I177" s="44"/>
      <c r="J177" s="97" t="str">
        <f t="shared" ref="J177:N177" si="171">IF(ISBLANK(D177),"",D177/100000)</f>
        <v/>
      </c>
      <c r="K177" s="97" t="str">
        <f t="shared" si="171"/>
        <v/>
      </c>
      <c r="L177" s="97" t="str">
        <f t="shared" si="171"/>
        <v/>
      </c>
      <c r="M177" s="97" t="str">
        <f t="shared" si="171"/>
        <v/>
      </c>
      <c r="N177" s="97" t="str">
        <f t="shared" si="171"/>
        <v/>
      </c>
      <c r="O177" s="44"/>
      <c r="P177" s="197" t="str">
        <v/>
      </c>
    </row>
    <row r="178" ht="19.5" customHeight="1">
      <c r="A178" s="127" t="s">
        <v>20103</v>
      </c>
      <c r="B178" s="127"/>
      <c r="C178" s="127"/>
      <c r="D178" s="59"/>
      <c r="E178" s="59"/>
      <c r="F178" s="59"/>
      <c r="G178" s="59"/>
      <c r="H178" s="59"/>
      <c r="I178" s="44"/>
      <c r="J178" s="97" t="str">
        <f t="shared" ref="J178:N178" si="172">IF(ISBLANK(D178),"",D178/100000)</f>
        <v/>
      </c>
      <c r="K178" s="97" t="str">
        <f t="shared" si="172"/>
        <v/>
      </c>
      <c r="L178" s="97" t="str">
        <f t="shared" si="172"/>
        <v/>
      </c>
      <c r="M178" s="97" t="str">
        <f t="shared" si="172"/>
        <v/>
      </c>
      <c r="N178" s="97" t="str">
        <f t="shared" si="172"/>
        <v/>
      </c>
      <c r="O178" s="44"/>
      <c r="P178" s="197" t="str">
        <v>D-3. Security Department</v>
      </c>
    </row>
    <row r="179" ht="19.5" customHeight="1">
      <c r="A179" s="127" t="s">
        <v>3019</v>
      </c>
      <c r="B179" s="127" t="s">
        <v>20110</v>
      </c>
      <c r="C179" s="127"/>
      <c r="D179" s="59">
        <v>1.44443767E8</v>
      </c>
      <c r="E179" s="59">
        <v>1.53857684E8</v>
      </c>
      <c r="F179" s="59">
        <v>1.62389404E8</v>
      </c>
      <c r="G179" s="59">
        <v>1.8E8</v>
      </c>
      <c r="H179" s="59">
        <v>1.8E8</v>
      </c>
      <c r="I179" s="44"/>
      <c r="J179" s="97" t="str">
        <f t="shared" ref="J179:N179" si="173">IF(ISBLANK(D179),"",D179/100000)</f>
        <v>1444.44</v>
      </c>
      <c r="K179" s="97" t="str">
        <f t="shared" si="173"/>
        <v>1538.58</v>
      </c>
      <c r="L179" s="97" t="str">
        <f t="shared" si="173"/>
        <v>1623.89</v>
      </c>
      <c r="M179" s="97" t="str">
        <f t="shared" si="173"/>
        <v>1800.00</v>
      </c>
      <c r="N179" s="97" t="str">
        <f t="shared" si="173"/>
        <v>1800.00</v>
      </c>
      <c r="O179" s="44"/>
      <c r="P179" s="197" t="str">
        <v>1. The establishment sevakavarga salary</v>
      </c>
    </row>
    <row r="180" ht="19.5" customHeight="1">
      <c r="A180" s="127" t="s">
        <v>830</v>
      </c>
      <c r="B180" s="127" t="s">
        <v>20123</v>
      </c>
      <c r="C180" s="127"/>
      <c r="D180" s="59">
        <v>694645.0</v>
      </c>
      <c r="E180" s="59">
        <v>1924203.0</v>
      </c>
      <c r="F180" s="59">
        <v>453403.0</v>
      </c>
      <c r="G180" s="59">
        <v>1700000.0</v>
      </c>
      <c r="H180" s="59">
        <v>1360000.0</v>
      </c>
      <c r="I180" s="44"/>
      <c r="J180" s="97" t="str">
        <f t="shared" ref="J180:N180" si="174">IF(ISBLANK(D180),"",D180/100000)</f>
        <v>6.95</v>
      </c>
      <c r="K180" s="97" t="str">
        <f t="shared" si="174"/>
        <v>19.24</v>
      </c>
      <c r="L180" s="97" t="str">
        <f t="shared" si="174"/>
        <v>4.53</v>
      </c>
      <c r="M180" s="97" t="str">
        <f t="shared" si="174"/>
        <v>17.00</v>
      </c>
      <c r="N180" s="97" t="str">
        <f t="shared" si="174"/>
        <v>13.60</v>
      </c>
      <c r="O180" s="44"/>
      <c r="P180" s="197" t="str">
        <v>2. Narrow</v>
      </c>
    </row>
    <row r="181" ht="19.5" customHeight="1">
      <c r="A181" s="127" t="s">
        <v>20134</v>
      </c>
      <c r="B181" s="127" t="s">
        <v>20135</v>
      </c>
      <c r="C181" s="127"/>
      <c r="D181" s="59">
        <v>3.7861081E7</v>
      </c>
      <c r="E181" s="59">
        <v>1255879.0</v>
      </c>
      <c r="F181" s="59"/>
      <c r="G181" s="59"/>
      <c r="H181" s="59">
        <v>1.02E8</v>
      </c>
      <c r="I181" s="44"/>
      <c r="J181" s="97" t="str">
        <f t="shared" ref="J181:N181" si="175">IF(ISBLANK(D181),"",D181/100000)</f>
        <v>378.61</v>
      </c>
      <c r="K181" s="97" t="str">
        <f t="shared" si="175"/>
        <v>12.56</v>
      </c>
      <c r="L181" s="97" t="str">
        <f t="shared" si="175"/>
        <v/>
      </c>
      <c r="M181" s="97" t="str">
        <f t="shared" si="175"/>
        <v/>
      </c>
      <c r="N181" s="97" t="str">
        <f t="shared" si="175"/>
        <v>1020.00</v>
      </c>
      <c r="O181" s="44"/>
      <c r="P181" s="197" t="str">
        <v>3. Providing personal security guards</v>
      </c>
    </row>
    <row r="182" ht="19.5" customHeight="1">
      <c r="A182" s="127" t="s">
        <v>20147</v>
      </c>
      <c r="B182" s="127" t="s">
        <v>20149</v>
      </c>
      <c r="C182" s="127"/>
      <c r="D182" s="59">
        <v>283457.0</v>
      </c>
      <c r="E182" s="59">
        <v>109595.0</v>
      </c>
      <c r="F182" s="59"/>
      <c r="G182" s="59">
        <v>2125000.0</v>
      </c>
      <c r="H182" s="59">
        <v>1700000.0</v>
      </c>
      <c r="I182" s="44"/>
      <c r="J182" s="97" t="str">
        <f t="shared" ref="J182:N182" si="176">IF(ISBLANK(D182),"",D182/100000)</f>
        <v>2.83</v>
      </c>
      <c r="K182" s="97" t="str">
        <f t="shared" si="176"/>
        <v>1.10</v>
      </c>
      <c r="L182" s="97" t="str">
        <f t="shared" si="176"/>
        <v/>
      </c>
      <c r="M182" s="97" t="str">
        <f t="shared" si="176"/>
        <v>21.25</v>
      </c>
      <c r="N182" s="97" t="str">
        <f t="shared" si="176"/>
        <v>17.00</v>
      </c>
      <c r="O182" s="44"/>
      <c r="P182" s="197" t="str">
        <v>4. Security servants uniforms</v>
      </c>
    </row>
    <row r="183" ht="19.5" customHeight="1">
      <c r="A183" s="296" t="s">
        <v>20160</v>
      </c>
      <c r="B183" s="127" t="s">
        <v>20162</v>
      </c>
      <c r="C183" s="127"/>
      <c r="D183" s="59"/>
      <c r="E183" s="59"/>
      <c r="F183" s="59"/>
      <c r="G183" s="59">
        <v>2550000.0</v>
      </c>
      <c r="H183" s="59">
        <v>3400000.0</v>
      </c>
      <c r="I183" s="44"/>
      <c r="J183" s="97" t="str">
        <f t="shared" ref="J183:N183" si="177">IF(ISBLANK(D183),"",D183/100000)</f>
        <v/>
      </c>
      <c r="K183" s="97" t="str">
        <f t="shared" si="177"/>
        <v/>
      </c>
      <c r="L183" s="97" t="str">
        <f t="shared" si="177"/>
        <v/>
      </c>
      <c r="M183" s="97" t="str">
        <f t="shared" si="177"/>
        <v>25.50</v>
      </c>
      <c r="N183" s="97" t="str">
        <f t="shared" si="177"/>
        <v>34.00</v>
      </c>
      <c r="O183" s="44"/>
      <c r="P183" s="197" t="str">
        <v>5. scanning bags at Pune Municipal Building
And other materials to set up a system to buy
To</v>
      </c>
    </row>
    <row r="184" ht="19.5" customHeight="1">
      <c r="A184" s="146" t="s">
        <v>20174</v>
      </c>
      <c r="B184" s="127"/>
      <c r="C184" s="127"/>
      <c r="D184" s="59">
        <v>1.8328295E8</v>
      </c>
      <c r="E184" s="59">
        <v>1.57147361E8</v>
      </c>
      <c r="F184" s="59">
        <v>1.62842807E8</v>
      </c>
      <c r="G184" s="59">
        <v>1.86375E8</v>
      </c>
      <c r="H184" s="59">
        <v>2.8846E8</v>
      </c>
      <c r="I184" s="44"/>
      <c r="J184" s="97" t="str">
        <f t="shared" ref="J184:N184" si="178">IF(ISBLANK(D184),"",D184/100000)</f>
        <v>1832.83</v>
      </c>
      <c r="K184" s="97" t="str">
        <f t="shared" si="178"/>
        <v>1571.47</v>
      </c>
      <c r="L184" s="97" t="str">
        <f t="shared" si="178"/>
        <v>1628.43</v>
      </c>
      <c r="M184" s="97" t="str">
        <f t="shared" si="178"/>
        <v>1863.75</v>
      </c>
      <c r="N184" s="97" t="str">
        <f t="shared" si="178"/>
        <v>2884.60</v>
      </c>
      <c r="O184" s="44"/>
      <c r="P184" s="197" t="str">
        <v>D-3. The sum of the security sector</v>
      </c>
    </row>
    <row r="185" ht="19.5" customHeight="1">
      <c r="A185" s="127"/>
      <c r="B185" s="127"/>
      <c r="C185" s="127"/>
      <c r="D185" s="59"/>
      <c r="E185" s="59"/>
      <c r="F185" s="59"/>
      <c r="G185" s="59"/>
      <c r="H185" s="59"/>
      <c r="I185" s="44"/>
      <c r="J185" s="97" t="str">
        <f t="shared" ref="J185:N185" si="179">IF(ISBLANK(D185),"",D185/100000)</f>
        <v/>
      </c>
      <c r="K185" s="97" t="str">
        <f t="shared" si="179"/>
        <v/>
      </c>
      <c r="L185" s="97" t="str">
        <f t="shared" si="179"/>
        <v/>
      </c>
      <c r="M185" s="97" t="str">
        <f t="shared" si="179"/>
        <v/>
      </c>
      <c r="N185" s="97" t="str">
        <f t="shared" si="179"/>
        <v/>
      </c>
      <c r="O185" s="44"/>
      <c r="P185" s="197" t="str">
        <v/>
      </c>
    </row>
    <row r="186" ht="19.5" customHeight="1">
      <c r="A186" s="146" t="s">
        <v>20193</v>
      </c>
      <c r="B186" s="127"/>
      <c r="C186" s="127"/>
      <c r="D186" s="59">
        <v>2.06332616E8</v>
      </c>
      <c r="E186" s="59">
        <v>1.73070993E8</v>
      </c>
      <c r="F186" s="59">
        <v>1.8679439E8</v>
      </c>
      <c r="G186" s="59">
        <v>2.130175E8</v>
      </c>
      <c r="H186" s="59">
        <v>3.66835E8</v>
      </c>
      <c r="I186" s="44"/>
      <c r="J186" s="97" t="str">
        <f t="shared" ref="J186:N186" si="180">IF(ISBLANK(D186),"",D186/100000)</f>
        <v>2063.33</v>
      </c>
      <c r="K186" s="97" t="str">
        <f t="shared" si="180"/>
        <v>1730.71</v>
      </c>
      <c r="L186" s="97" t="str">
        <f t="shared" si="180"/>
        <v>1867.94</v>
      </c>
      <c r="M186" s="97" t="str">
        <f t="shared" si="180"/>
        <v>2130.18</v>
      </c>
      <c r="N186" s="97" t="str">
        <f t="shared" si="180"/>
        <v>3668.35</v>
      </c>
      <c r="O186" s="44"/>
      <c r="P186" s="197" t="str">
        <v>D -1. + D 2. + D-3. Total sum</v>
      </c>
    </row>
    <row r="187" ht="19.5" customHeight="1">
      <c r="A187" s="250"/>
      <c r="B187" s="250"/>
      <c r="C187" s="250"/>
      <c r="D187" s="237"/>
      <c r="E187" s="237"/>
      <c r="F187" s="237"/>
      <c r="G187" s="237"/>
      <c r="H187" s="237"/>
      <c r="I187" s="242"/>
      <c r="J187" s="446" t="str">
        <f t="shared" ref="J187:N187" si="181">IF(ISBLANK(D187),"",D187/100000)</f>
        <v/>
      </c>
      <c r="K187" s="446" t="str">
        <f t="shared" si="181"/>
        <v/>
      </c>
      <c r="L187" s="446" t="str">
        <f t="shared" si="181"/>
        <v/>
      </c>
      <c r="M187" s="446" t="str">
        <f t="shared" si="181"/>
        <v/>
      </c>
      <c r="N187" s="446" t="str">
        <f t="shared" si="181"/>
        <v/>
      </c>
      <c r="O187" s="242"/>
      <c r="P187" s="197" t="str">
        <v/>
      </c>
    </row>
    <row r="188" ht="19.5" customHeight="1">
      <c r="A188" s="254" t="s">
        <v>262</v>
      </c>
      <c r="B188" s="254"/>
      <c r="C188" s="254"/>
      <c r="D188" s="330"/>
      <c r="E188" s="330"/>
      <c r="F188" s="330"/>
      <c r="G188" s="330"/>
      <c r="H188" s="330"/>
      <c r="I188" s="44"/>
      <c r="J188" s="97" t="str">
        <f t="shared" ref="J188:N188" si="182">IF(ISBLANK(D188),"",D188/100000)</f>
        <v/>
      </c>
      <c r="K188" s="97" t="str">
        <f t="shared" si="182"/>
        <v/>
      </c>
      <c r="L188" s="97" t="str">
        <f t="shared" si="182"/>
        <v/>
      </c>
      <c r="M188" s="97" t="str">
        <f t="shared" si="182"/>
        <v/>
      </c>
      <c r="N188" s="97" t="str">
        <f t="shared" si="182"/>
        <v/>
      </c>
      <c r="O188" s="44"/>
      <c r="P188" s="197" t="str">
        <v>D 1. Deputy Commissioner (property and housing) office</v>
      </c>
    </row>
    <row r="189" ht="19.5" customHeight="1">
      <c r="A189" s="296" t="s">
        <v>20224</v>
      </c>
      <c r="B189" s="127" t="s">
        <v>20225</v>
      </c>
      <c r="C189" s="127"/>
      <c r="D189" s="59">
        <v>753610.0</v>
      </c>
      <c r="E189" s="59">
        <v>919881.0</v>
      </c>
      <c r="F189" s="59">
        <v>998474.0</v>
      </c>
      <c r="G189" s="59">
        <v>1100000.0</v>
      </c>
      <c r="H189" s="59"/>
      <c r="I189" s="44"/>
      <c r="J189" s="97" t="str">
        <f t="shared" ref="J189:N189" si="183">IF(ISBLANK(D189),"",D189/100000)</f>
        <v>7.54</v>
      </c>
      <c r="K189" s="97" t="str">
        <f t="shared" si="183"/>
        <v>9.20</v>
      </c>
      <c r="L189" s="97" t="str">
        <f t="shared" si="183"/>
        <v>9.98</v>
      </c>
      <c r="M189" s="97" t="str">
        <f t="shared" si="183"/>
        <v>11.00</v>
      </c>
      <c r="N189" s="97" t="str">
        <f t="shared" si="183"/>
        <v/>
      </c>
      <c r="O189" s="44"/>
      <c r="P189" s="197" t="str">
        <v>1. Deputy Commissioner (jimgha) (other considerations. Prov. Municipal
Act, Section 45 (3) of) the salary</v>
      </c>
    </row>
    <row r="190" ht="19.5" customHeight="1">
      <c r="A190" s="127" t="s">
        <v>16229</v>
      </c>
      <c r="B190" s="127" t="s">
        <v>20237</v>
      </c>
      <c r="C190" s="127"/>
      <c r="D190" s="59">
        <v>9447863.0</v>
      </c>
      <c r="E190" s="59">
        <v>9731127.0</v>
      </c>
      <c r="F190" s="59">
        <v>1.1371268E7</v>
      </c>
      <c r="G190" s="59">
        <v>1.1E7</v>
      </c>
      <c r="H190" s="59">
        <v>1.25E7</v>
      </c>
      <c r="I190" s="44"/>
      <c r="J190" s="97" t="str">
        <f t="shared" ref="J190:N190" si="184">IF(ISBLANK(D190),"",D190/100000)</f>
        <v>94.48</v>
      </c>
      <c r="K190" s="97" t="str">
        <f t="shared" si="184"/>
        <v>97.31</v>
      </c>
      <c r="L190" s="97" t="str">
        <f t="shared" si="184"/>
        <v>113.71</v>
      </c>
      <c r="M190" s="97" t="str">
        <f t="shared" si="184"/>
        <v>110.00</v>
      </c>
      <c r="N190" s="97" t="str">
        <f t="shared" si="184"/>
        <v>125.00</v>
      </c>
      <c r="O190" s="44"/>
      <c r="P190" s="197" t="str">
        <v>2. The establishment sevakavarga salary</v>
      </c>
    </row>
    <row r="191" ht="19.5" customHeight="1">
      <c r="A191" s="127" t="s">
        <v>4568</v>
      </c>
      <c r="B191" s="127" t="s">
        <v>20249</v>
      </c>
      <c r="C191" s="127"/>
      <c r="D191" s="59">
        <v>248648.0</v>
      </c>
      <c r="E191" s="59">
        <v>69089.0</v>
      </c>
      <c r="F191" s="59">
        <v>85699.0</v>
      </c>
      <c r="G191" s="59">
        <v>170000.0</v>
      </c>
      <c r="H191" s="59">
        <v>160000.0</v>
      </c>
      <c r="I191" s="44"/>
      <c r="J191" s="97" t="str">
        <f t="shared" ref="J191:N191" si="185">IF(ISBLANK(D191),"",D191/100000)</f>
        <v>2.49</v>
      </c>
      <c r="K191" s="97" t="str">
        <f t="shared" si="185"/>
        <v>0.69</v>
      </c>
      <c r="L191" s="97" t="str">
        <f t="shared" si="185"/>
        <v>0.86</v>
      </c>
      <c r="M191" s="97" t="str">
        <f t="shared" si="185"/>
        <v>1.70</v>
      </c>
      <c r="N191" s="97" t="str">
        <f t="shared" si="185"/>
        <v>1.60</v>
      </c>
      <c r="O191" s="44"/>
      <c r="P191" s="197" t="str">
        <v>3. Miscellaneous</v>
      </c>
    </row>
    <row r="192" ht="19.5" customHeight="1">
      <c r="A192" s="146" t="s">
        <v>20264</v>
      </c>
      <c r="B192" s="127"/>
      <c r="C192" s="127"/>
      <c r="D192" s="59">
        <v>1.0450121E7</v>
      </c>
      <c r="E192" s="59">
        <v>1.0720097E7</v>
      </c>
      <c r="F192" s="59">
        <v>1.2455441E7</v>
      </c>
      <c r="G192" s="59">
        <v>1.227E7</v>
      </c>
      <c r="H192" s="59">
        <v>1.266E7</v>
      </c>
      <c r="I192" s="44"/>
      <c r="J192" s="97" t="str">
        <f t="shared" ref="J192:N192" si="186">IF(ISBLANK(D192),"",D192/100000)</f>
        <v>104.50</v>
      </c>
      <c r="K192" s="97" t="str">
        <f t="shared" si="186"/>
        <v>107.20</v>
      </c>
      <c r="L192" s="97" t="str">
        <f t="shared" si="186"/>
        <v>124.55</v>
      </c>
      <c r="M192" s="97" t="str">
        <f t="shared" si="186"/>
        <v>122.70</v>
      </c>
      <c r="N192" s="97" t="str">
        <f t="shared" si="186"/>
        <v>126.60</v>
      </c>
      <c r="O192" s="44"/>
      <c r="P192" s="197" t="str">
        <v>D 1. Addition</v>
      </c>
    </row>
    <row r="193" ht="19.5" customHeight="1">
      <c r="A193" s="127"/>
      <c r="B193" s="127"/>
      <c r="C193" s="127"/>
      <c r="D193" s="59"/>
      <c r="E193" s="59"/>
      <c r="F193" s="59"/>
      <c r="G193" s="59"/>
      <c r="H193" s="59"/>
      <c r="I193" s="44"/>
      <c r="J193" s="97" t="str">
        <f t="shared" ref="J193:N193" si="187">IF(ISBLANK(D193),"",D193/100000)</f>
        <v/>
      </c>
      <c r="K193" s="97" t="str">
        <f t="shared" si="187"/>
        <v/>
      </c>
      <c r="L193" s="97" t="str">
        <f t="shared" si="187"/>
        <v/>
      </c>
      <c r="M193" s="97" t="str">
        <f t="shared" si="187"/>
        <v/>
      </c>
      <c r="N193" s="97" t="str">
        <f t="shared" si="187"/>
        <v/>
      </c>
      <c r="O193" s="44"/>
      <c r="P193" s="197" t="str">
        <v/>
      </c>
    </row>
    <row r="194" ht="19.5" customHeight="1">
      <c r="A194" s="127" t="s">
        <v>267</v>
      </c>
      <c r="B194" s="127"/>
      <c r="C194" s="127"/>
      <c r="D194" s="59"/>
      <c r="E194" s="59"/>
      <c r="F194" s="59"/>
      <c r="G194" s="59"/>
      <c r="H194" s="59"/>
      <c r="I194" s="44"/>
      <c r="J194" s="97" t="str">
        <f t="shared" ref="J194:N194" si="188">IF(ISBLANK(D194),"",D194/100000)</f>
        <v/>
      </c>
      <c r="K194" s="97" t="str">
        <f t="shared" si="188"/>
        <v/>
      </c>
      <c r="L194" s="97" t="str">
        <f t="shared" si="188"/>
        <v/>
      </c>
      <c r="M194" s="97" t="str">
        <f t="shared" si="188"/>
        <v/>
      </c>
      <c r="N194" s="97" t="str">
        <f t="shared" si="188"/>
        <v/>
      </c>
      <c r="O194" s="44"/>
      <c r="P194" s="197" t="str">
        <v>D 2. Telephone Department</v>
      </c>
    </row>
    <row r="195" ht="19.5" customHeight="1">
      <c r="A195" s="296" t="s">
        <v>20291</v>
      </c>
      <c r="B195" s="127" t="s">
        <v>20292</v>
      </c>
      <c r="C195" s="127"/>
      <c r="D195" s="59">
        <v>4736815.0</v>
      </c>
      <c r="E195" s="59">
        <v>3700571.0</v>
      </c>
      <c r="F195" s="59">
        <v>4233982.0</v>
      </c>
      <c r="G195" s="59">
        <v>5100000.0</v>
      </c>
      <c r="H195" s="59">
        <v>3468000.0</v>
      </c>
      <c r="I195" s="44"/>
      <c r="J195" s="97" t="str">
        <f t="shared" ref="J195:N195" si="189">IF(ISBLANK(D195),"",D195/100000)</f>
        <v>47.37</v>
      </c>
      <c r="K195" s="97" t="str">
        <f t="shared" si="189"/>
        <v>37.01</v>
      </c>
      <c r="L195" s="97" t="str">
        <f t="shared" si="189"/>
        <v>42.34</v>
      </c>
      <c r="M195" s="97" t="str">
        <f t="shared" si="189"/>
        <v>51.00</v>
      </c>
      <c r="N195" s="97" t="str">
        <f t="shared" si="189"/>
        <v>34.68</v>
      </c>
      <c r="O195" s="44"/>
      <c r="P195" s="197" t="str">
        <v>1. Telephone Account piebieksa.
The Board and its extension rent, calls / telephone Beale</v>
      </c>
    </row>
    <row r="196" ht="19.5" customHeight="1">
      <c r="A196" s="127" t="s">
        <v>20304</v>
      </c>
      <c r="B196" s="127" t="s">
        <v>20305</v>
      </c>
      <c r="C196" s="127"/>
      <c r="D196" s="59">
        <v>365975.0</v>
      </c>
      <c r="E196" s="59">
        <v>905814.0</v>
      </c>
      <c r="F196" s="59">
        <v>803240.0</v>
      </c>
      <c r="G196" s="59">
        <v>1275000.0</v>
      </c>
      <c r="H196" s="59">
        <v>867000.0</v>
      </c>
      <c r="I196" s="44"/>
      <c r="J196" s="97" t="str">
        <f t="shared" ref="J196:N196" si="190">IF(ISBLANK(D196),"",D196/100000)</f>
        <v>3.66</v>
      </c>
      <c r="K196" s="97" t="str">
        <f t="shared" si="190"/>
        <v>9.06</v>
      </c>
      <c r="L196" s="97" t="str">
        <f t="shared" si="190"/>
        <v>8.03</v>
      </c>
      <c r="M196" s="97" t="str">
        <f t="shared" si="190"/>
        <v>12.75</v>
      </c>
      <c r="N196" s="97" t="str">
        <f t="shared" si="190"/>
        <v>8.67</v>
      </c>
      <c r="O196" s="44"/>
      <c r="P196" s="197" t="str">
        <v>2. Telephone repair and maintenance cost</v>
      </c>
    </row>
    <row r="197" ht="19.5" customHeight="1">
      <c r="A197" s="296" t="s">
        <v>20317</v>
      </c>
      <c r="B197" s="127" t="s">
        <v>20318</v>
      </c>
      <c r="C197" s="127"/>
      <c r="D197" s="59">
        <v>4130070.0</v>
      </c>
      <c r="E197" s="59">
        <v>3203809.0</v>
      </c>
      <c r="F197" s="59">
        <v>3261858.0</v>
      </c>
      <c r="G197" s="59">
        <v>5100000.0</v>
      </c>
      <c r="H197" s="59">
        <v>3468000.0</v>
      </c>
      <c r="I197" s="44"/>
      <c r="J197" s="97" t="str">
        <f t="shared" ref="J197:N197" si="191">IF(ISBLANK(D197),"",D197/100000)</f>
        <v>41.30</v>
      </c>
      <c r="K197" s="97" t="str">
        <f t="shared" si="191"/>
        <v>32.04</v>
      </c>
      <c r="L197" s="97" t="str">
        <f t="shared" si="191"/>
        <v>32.62</v>
      </c>
      <c r="M197" s="97" t="str">
        <f t="shared" si="191"/>
        <v>51.00</v>
      </c>
      <c r="N197" s="97" t="str">
        <f t="shared" si="191"/>
        <v>34.68</v>
      </c>
      <c r="O197" s="44"/>
      <c r="P197" s="197" t="str">
        <v>3. reform telephone system and the
For mobile phone bills</v>
      </c>
    </row>
    <row r="198" ht="19.5" customHeight="1">
      <c r="A198" s="146" t="s">
        <v>20329</v>
      </c>
      <c r="B198" s="127"/>
      <c r="C198" s="127"/>
      <c r="D198" s="59">
        <v>9232860.0</v>
      </c>
      <c r="E198" s="59">
        <v>7810194.0</v>
      </c>
      <c r="F198" s="59">
        <v>8299080.0</v>
      </c>
      <c r="G198" s="59">
        <v>1.1475E7</v>
      </c>
      <c r="H198" s="59">
        <v>7803000.0</v>
      </c>
      <c r="I198" s="44"/>
      <c r="J198" s="97" t="str">
        <f t="shared" ref="J198:N198" si="192">IF(ISBLANK(D198),"",D198/100000)</f>
        <v>92.33</v>
      </c>
      <c r="K198" s="97" t="str">
        <f t="shared" si="192"/>
        <v>78.10</v>
      </c>
      <c r="L198" s="97" t="str">
        <f t="shared" si="192"/>
        <v>82.99</v>
      </c>
      <c r="M198" s="97" t="str">
        <f t="shared" si="192"/>
        <v>114.75</v>
      </c>
      <c r="N198" s="97" t="str">
        <f t="shared" si="192"/>
        <v>78.03</v>
      </c>
      <c r="O198" s="44"/>
      <c r="P198" s="197" t="str">
        <v>D 2. Department of total telephone</v>
      </c>
    </row>
    <row r="199" ht="19.5" customHeight="1">
      <c r="A199" s="127"/>
      <c r="B199" s="127"/>
      <c r="C199" s="127"/>
      <c r="D199" s="59"/>
      <c r="E199" s="59"/>
      <c r="F199" s="59"/>
      <c r="G199" s="59"/>
      <c r="H199" s="59"/>
      <c r="I199" s="44"/>
      <c r="J199" s="97" t="str">
        <f t="shared" ref="J199:N199" si="193">IF(ISBLANK(D199),"",D199/100000)</f>
        <v/>
      </c>
      <c r="K199" s="97" t="str">
        <f t="shared" si="193"/>
        <v/>
      </c>
      <c r="L199" s="97" t="str">
        <f t="shared" si="193"/>
        <v/>
      </c>
      <c r="M199" s="97" t="str">
        <f t="shared" si="193"/>
        <v/>
      </c>
      <c r="N199" s="97" t="str">
        <f t="shared" si="193"/>
        <v/>
      </c>
      <c r="O199" s="44"/>
      <c r="P199" s="197" t="str">
        <v/>
      </c>
    </row>
    <row r="200" ht="19.5" customHeight="1">
      <c r="A200" s="367" t="s">
        <v>20348</v>
      </c>
      <c r="B200" s="127"/>
      <c r="C200" s="127"/>
      <c r="D200" s="59">
        <v>1.9682981E7</v>
      </c>
      <c r="E200" s="59">
        <v>1.8530291E7</v>
      </c>
      <c r="F200" s="59">
        <v>2.0754521E7</v>
      </c>
      <c r="G200" s="59">
        <v>2.3745E7</v>
      </c>
      <c r="H200" s="59">
        <v>2.0463E7</v>
      </c>
      <c r="I200" s="44"/>
      <c r="J200" s="97" t="str">
        <f t="shared" ref="J200:N200" si="194">IF(ISBLANK(D200),"",D200/100000)</f>
        <v>196.83</v>
      </c>
      <c r="K200" s="97" t="str">
        <f t="shared" si="194"/>
        <v>185.30</v>
      </c>
      <c r="L200" s="97" t="str">
        <f t="shared" si="194"/>
        <v>207.55</v>
      </c>
      <c r="M200" s="97" t="str">
        <f t="shared" si="194"/>
        <v>237.45</v>
      </c>
      <c r="N200" s="97" t="str">
        <f t="shared" si="194"/>
        <v>204.63</v>
      </c>
      <c r="O200" s="44"/>
      <c r="P200" s="197" t="str">
        <v>D. Deputy Commissioner (jimgha) of office
Addition</v>
      </c>
    </row>
    <row r="201" ht="19.5" customHeight="1">
      <c r="A201" s="127"/>
      <c r="B201" s="127"/>
      <c r="C201" s="127"/>
      <c r="D201" s="59"/>
      <c r="E201" s="59"/>
      <c r="F201" s="59"/>
      <c r="G201" s="59"/>
      <c r="H201" s="59"/>
      <c r="I201" s="44"/>
      <c r="J201" s="97" t="str">
        <f t="shared" ref="J201:N201" si="195">IF(ISBLANK(D201),"",D201/100000)</f>
        <v/>
      </c>
      <c r="K201" s="97" t="str">
        <f t="shared" si="195"/>
        <v/>
      </c>
      <c r="L201" s="97" t="str">
        <f t="shared" si="195"/>
        <v/>
      </c>
      <c r="M201" s="97" t="str">
        <f t="shared" si="195"/>
        <v/>
      </c>
      <c r="N201" s="97" t="str">
        <f t="shared" si="195"/>
        <v/>
      </c>
      <c r="O201" s="44"/>
      <c r="P201" s="197" t="str">
        <v/>
      </c>
    </row>
    <row r="202" ht="19.5" customHeight="1">
      <c r="A202" s="127" t="s">
        <v>271</v>
      </c>
      <c r="B202" s="127"/>
      <c r="C202" s="127"/>
      <c r="D202" s="59"/>
      <c r="E202" s="59"/>
      <c r="F202" s="59"/>
      <c r="G202" s="59"/>
      <c r="H202" s="59"/>
      <c r="I202" s="44"/>
      <c r="J202" s="97" t="str">
        <f t="shared" ref="J202:N202" si="196">IF(ISBLANK(D202),"",D202/100000)</f>
        <v/>
      </c>
      <c r="K202" s="97" t="str">
        <f t="shared" si="196"/>
        <v/>
      </c>
      <c r="L202" s="97" t="str">
        <f t="shared" si="196"/>
        <v/>
      </c>
      <c r="M202" s="97" t="str">
        <f t="shared" si="196"/>
        <v/>
      </c>
      <c r="N202" s="97" t="str">
        <f t="shared" si="196"/>
        <v/>
      </c>
      <c r="O202" s="44"/>
      <c r="P202" s="197" t="str">
        <v>F. Office of mukhyalekhapala</v>
      </c>
    </row>
    <row r="203" ht="19.5" customHeight="1">
      <c r="A203" s="127" t="s">
        <v>3019</v>
      </c>
      <c r="B203" s="127" t="s">
        <v>20379</v>
      </c>
      <c r="C203" s="127"/>
      <c r="D203" s="59">
        <v>5.6683878E7</v>
      </c>
      <c r="E203" s="59">
        <v>6.487713E7</v>
      </c>
      <c r="F203" s="59">
        <v>6.9994971E7</v>
      </c>
      <c r="G203" s="59">
        <v>7.55E7</v>
      </c>
      <c r="H203" s="59">
        <v>8.0186E7</v>
      </c>
      <c r="I203" s="44"/>
      <c r="J203" s="97" t="str">
        <f t="shared" ref="J203:N203" si="197">IF(ISBLANK(D203),"",D203/100000)</f>
        <v>566.84</v>
      </c>
      <c r="K203" s="97" t="str">
        <f t="shared" si="197"/>
        <v>648.77</v>
      </c>
      <c r="L203" s="97" t="str">
        <f t="shared" si="197"/>
        <v>699.95</v>
      </c>
      <c r="M203" s="97" t="str">
        <f t="shared" si="197"/>
        <v>755.00</v>
      </c>
      <c r="N203" s="97" t="str">
        <f t="shared" si="197"/>
        <v>801.86</v>
      </c>
      <c r="O203" s="44"/>
      <c r="P203" s="197" t="str">
        <v>1. The establishment sevakavarga salary</v>
      </c>
    </row>
    <row r="204" ht="19.5" customHeight="1">
      <c r="A204" s="127" t="s">
        <v>830</v>
      </c>
      <c r="B204" s="127" t="s">
        <v>20390</v>
      </c>
      <c r="C204" s="127"/>
      <c r="D204" s="59">
        <v>4074736.0</v>
      </c>
      <c r="E204" s="59">
        <v>4091500.0</v>
      </c>
      <c r="F204" s="59">
        <v>4253661.0</v>
      </c>
      <c r="G204" s="59">
        <v>4450800.0</v>
      </c>
      <c r="H204" s="59">
        <v>4911743.0</v>
      </c>
      <c r="I204" s="44"/>
      <c r="J204" s="97" t="str">
        <f t="shared" ref="J204:N204" si="198">IF(ISBLANK(D204),"",D204/100000)</f>
        <v>40.75</v>
      </c>
      <c r="K204" s="97" t="str">
        <f t="shared" si="198"/>
        <v>40.92</v>
      </c>
      <c r="L204" s="97" t="str">
        <f t="shared" si="198"/>
        <v>42.54</v>
      </c>
      <c r="M204" s="97" t="str">
        <f t="shared" si="198"/>
        <v>44.51</v>
      </c>
      <c r="N204" s="97" t="str">
        <f t="shared" si="198"/>
        <v>49.12</v>
      </c>
      <c r="O204" s="44"/>
      <c r="P204" s="197" t="str">
        <v>2. Narrow</v>
      </c>
    </row>
    <row r="205" ht="19.5" customHeight="1">
      <c r="A205" s="127" t="s">
        <v>20402</v>
      </c>
      <c r="B205" s="127" t="s">
        <v>20403</v>
      </c>
      <c r="C205" s="127"/>
      <c r="D205" s="59"/>
      <c r="E205" s="59"/>
      <c r="F205" s="59"/>
      <c r="G205" s="59">
        <v>1700.0</v>
      </c>
      <c r="H205" s="59">
        <v>1360.0</v>
      </c>
      <c r="I205" s="44"/>
      <c r="J205" s="97" t="str">
        <f t="shared" ref="J205:N205" si="199">IF(ISBLANK(D205),"",D205/100000)</f>
        <v/>
      </c>
      <c r="K205" s="97" t="str">
        <f t="shared" si="199"/>
        <v/>
      </c>
      <c r="L205" s="97" t="str">
        <f t="shared" si="199"/>
        <v/>
      </c>
      <c r="M205" s="97" t="str">
        <f t="shared" si="199"/>
        <v>0.02</v>
      </c>
      <c r="N205" s="97" t="str">
        <f t="shared" si="199"/>
        <v>0.01</v>
      </c>
      <c r="O205" s="44"/>
      <c r="P205" s="197" t="str">
        <v>3. deficit spending (mule)</v>
      </c>
    </row>
    <row r="206" ht="19.5" customHeight="1">
      <c r="A206" s="296" t="s">
        <v>20415</v>
      </c>
      <c r="B206" s="127" t="s">
        <v>20416</v>
      </c>
      <c r="C206" s="127"/>
      <c r="D206" s="59">
        <v>34564.0</v>
      </c>
      <c r="E206" s="59"/>
      <c r="F206" s="59">
        <v>58568.0</v>
      </c>
      <c r="G206" s="59">
        <v>85000.0</v>
      </c>
      <c r="H206" s="59">
        <v>68000.0</v>
      </c>
      <c r="I206" s="44"/>
      <c r="J206" s="97" t="str">
        <f t="shared" ref="J206:N206" si="200">IF(ISBLANK(D206),"",D206/100000)</f>
        <v>0.35</v>
      </c>
      <c r="K206" s="97" t="str">
        <f t="shared" si="200"/>
        <v/>
      </c>
      <c r="L206" s="97" t="str">
        <f t="shared" si="200"/>
        <v>0.59</v>
      </c>
      <c r="M206" s="97" t="str">
        <f t="shared" si="200"/>
        <v>0.85</v>
      </c>
      <c r="N206" s="97" t="str">
        <f t="shared" si="200"/>
        <v>0.68</v>
      </c>
      <c r="O206" s="44"/>
      <c r="P206" s="197" t="str">
        <v>4. the Bombay Provincial Municipal Corporation Act
1949 Section 126 (2) karjabaki official statement indicating the table (gadget) to be famous (mule)</v>
      </c>
    </row>
    <row r="207" ht="19.5" customHeight="1">
      <c r="A207" s="127" t="s">
        <v>20429</v>
      </c>
      <c r="B207" s="127" t="s">
        <v>20430</v>
      </c>
      <c r="C207" s="127"/>
      <c r="D207" s="59"/>
      <c r="E207" s="59"/>
      <c r="F207" s="59"/>
      <c r="G207" s="59">
        <v>212500.0</v>
      </c>
      <c r="H207" s="59">
        <v>190520.0</v>
      </c>
      <c r="I207" s="44"/>
      <c r="J207" s="97" t="str">
        <f t="shared" ref="J207:N207" si="201">IF(ISBLANK(D207),"",D207/100000)</f>
        <v/>
      </c>
      <c r="K207" s="97" t="str">
        <f t="shared" si="201"/>
        <v/>
      </c>
      <c r="L207" s="97" t="str">
        <f t="shared" si="201"/>
        <v/>
      </c>
      <c r="M207" s="97" t="str">
        <f t="shared" si="201"/>
        <v>2.13</v>
      </c>
      <c r="N207" s="97" t="str">
        <f t="shared" si="201"/>
        <v>1.91</v>
      </c>
      <c r="O207" s="44"/>
      <c r="P207" s="197" t="str">
        <v>5. Bank commission charges</v>
      </c>
    </row>
    <row r="208" ht="19.5" customHeight="1">
      <c r="A208" s="127" t="s">
        <v>20441</v>
      </c>
      <c r="B208" s="127" t="s">
        <v>20443</v>
      </c>
      <c r="C208" s="127"/>
      <c r="D208" s="59"/>
      <c r="E208" s="59"/>
      <c r="F208" s="59"/>
      <c r="G208" s="59">
        <v>1275000.0</v>
      </c>
      <c r="H208" s="59">
        <v>1020000.0</v>
      </c>
      <c r="I208" s="44"/>
      <c r="J208" s="97" t="str">
        <f t="shared" ref="J208:N208" si="202">IF(ISBLANK(D208),"",D208/100000)</f>
        <v/>
      </c>
      <c r="K208" s="97" t="str">
        <f t="shared" si="202"/>
        <v/>
      </c>
      <c r="L208" s="97" t="str">
        <f t="shared" si="202"/>
        <v/>
      </c>
      <c r="M208" s="97" t="str">
        <f t="shared" si="202"/>
        <v>12.75</v>
      </c>
      <c r="N208" s="97" t="str">
        <f t="shared" si="202"/>
        <v>10.20</v>
      </c>
      <c r="O208" s="44"/>
      <c r="P208" s="197" t="str">
        <v>6. Annual report printing</v>
      </c>
    </row>
    <row r="209" ht="19.5" customHeight="1">
      <c r="A209" s="296" t="s">
        <v>20457</v>
      </c>
      <c r="B209" s="127" t="s">
        <v>20458</v>
      </c>
      <c r="C209" s="127"/>
      <c r="D209" s="59">
        <v>5.1652074E7</v>
      </c>
      <c r="E209" s="59">
        <v>6.8770125E7</v>
      </c>
      <c r="F209" s="59">
        <v>8.2452339E7</v>
      </c>
      <c r="G209" s="59">
        <v>1.0E8</v>
      </c>
      <c r="H209" s="59">
        <v>1.5E8</v>
      </c>
      <c r="I209" s="44"/>
      <c r="J209" s="97" t="str">
        <f t="shared" ref="J209:N209" si="203">IF(ISBLANK(D209),"",D209/100000)</f>
        <v>516.52</v>
      </c>
      <c r="K209" s="97" t="str">
        <f t="shared" si="203"/>
        <v>687.70</v>
      </c>
      <c r="L209" s="97" t="str">
        <f t="shared" si="203"/>
        <v>824.52</v>
      </c>
      <c r="M209" s="97" t="str">
        <f t="shared" si="203"/>
        <v>1000.00</v>
      </c>
      <c r="N209" s="97" t="str">
        <f t="shared" si="203"/>
        <v>1500.00</v>
      </c>
      <c r="O209" s="44"/>
      <c r="P209" s="197" t="str">
        <v>7. contributory pension scheme
Municipal share</v>
      </c>
    </row>
    <row r="210" ht="19.5" customHeight="1">
      <c r="A210" s="296" t="s">
        <v>20471</v>
      </c>
      <c r="B210" s="127" t="s">
        <v>20472</v>
      </c>
      <c r="C210" s="127"/>
      <c r="D210" s="59">
        <v>1681786.0</v>
      </c>
      <c r="E210" s="59">
        <v>2353705.0</v>
      </c>
      <c r="F210" s="59">
        <v>1814655.0</v>
      </c>
      <c r="G210" s="59">
        <v>4250000.0</v>
      </c>
      <c r="H210" s="59">
        <v>3400000.0</v>
      </c>
      <c r="I210" s="44"/>
      <c r="J210" s="97" t="str">
        <f t="shared" ref="J210:N210" si="204">IF(ISBLANK(D210),"",D210/100000)</f>
        <v>16.82</v>
      </c>
      <c r="K210" s="97" t="str">
        <f t="shared" si="204"/>
        <v>23.54</v>
      </c>
      <c r="L210" s="97" t="str">
        <f t="shared" si="204"/>
        <v>18.15</v>
      </c>
      <c r="M210" s="97" t="str">
        <f t="shared" si="204"/>
        <v>42.50</v>
      </c>
      <c r="N210" s="97" t="str">
        <f t="shared" si="204"/>
        <v>34.00</v>
      </c>
      <c r="O210" s="44"/>
      <c r="P210" s="197" t="str">
        <v>8. mukhyalekhapala office furniture
And arrange seat</v>
      </c>
    </row>
    <row r="211" ht="19.5" customHeight="1">
      <c r="A211" s="127" t="s">
        <v>20483</v>
      </c>
      <c r="B211" s="127" t="s">
        <v>20484</v>
      </c>
      <c r="C211" s="127"/>
      <c r="D211" s="59"/>
      <c r="E211" s="59">
        <v>2.0E7</v>
      </c>
      <c r="F211" s="59">
        <v>2.0E7</v>
      </c>
      <c r="G211" s="59">
        <v>5.0E7</v>
      </c>
      <c r="H211" s="59">
        <v>7.0E7</v>
      </c>
      <c r="I211" s="44"/>
      <c r="J211" s="97" t="str">
        <f t="shared" ref="J211:N211" si="205">IF(ISBLANK(D211),"",D211/100000)</f>
        <v/>
      </c>
      <c r="K211" s="97" t="str">
        <f t="shared" si="205"/>
        <v>200.00</v>
      </c>
      <c r="L211" s="97" t="str">
        <f t="shared" si="205"/>
        <v>200.00</v>
      </c>
      <c r="M211" s="97" t="str">
        <f t="shared" si="205"/>
        <v>500.00</v>
      </c>
      <c r="N211" s="97" t="str">
        <f t="shared" si="205"/>
        <v>700.00</v>
      </c>
      <c r="O211" s="44"/>
      <c r="P211" s="197" t="str">
        <v>9. Provision of funds to pay Reserved</v>
      </c>
    </row>
    <row r="212" ht="19.5" customHeight="1">
      <c r="A212" s="127"/>
      <c r="B212" s="127"/>
      <c r="C212" s="127"/>
      <c r="D212" s="59"/>
      <c r="E212" s="59"/>
      <c r="F212" s="59"/>
      <c r="G212" s="59"/>
      <c r="H212" s="59"/>
      <c r="I212" s="44"/>
      <c r="J212" s="97" t="str">
        <f t="shared" ref="J212:N212" si="206">IF(ISBLANK(D212),"",D212/100000)</f>
        <v/>
      </c>
      <c r="K212" s="97" t="str">
        <f t="shared" si="206"/>
        <v/>
      </c>
      <c r="L212" s="97" t="str">
        <f t="shared" si="206"/>
        <v/>
      </c>
      <c r="M212" s="97" t="str">
        <f t="shared" si="206"/>
        <v/>
      </c>
      <c r="N212" s="97" t="str">
        <f t="shared" si="206"/>
        <v/>
      </c>
      <c r="O212" s="44"/>
      <c r="P212" s="197" t="str">
        <v/>
      </c>
    </row>
    <row r="213" ht="19.5" customHeight="1">
      <c r="A213" s="146" t="s">
        <v>20496</v>
      </c>
      <c r="B213" s="127"/>
      <c r="C213" s="127"/>
      <c r="D213" s="59">
        <v>1.14127038E8</v>
      </c>
      <c r="E213" s="59">
        <v>1.6009246E8</v>
      </c>
      <c r="F213" s="59">
        <v>1.78574194E8</v>
      </c>
      <c r="G213" s="59">
        <v>2.35775E8</v>
      </c>
      <c r="H213" s="59">
        <v>3.09777623E8</v>
      </c>
      <c r="I213" s="44"/>
      <c r="J213" s="97" t="str">
        <f t="shared" ref="J213:N213" si="207">IF(ISBLANK(D213),"",D213/100000)</f>
        <v>1141.27</v>
      </c>
      <c r="K213" s="97" t="str">
        <f t="shared" si="207"/>
        <v>1600.92</v>
      </c>
      <c r="L213" s="97" t="str">
        <f t="shared" si="207"/>
        <v>1785.74</v>
      </c>
      <c r="M213" s="97" t="str">
        <f t="shared" si="207"/>
        <v>2357.75</v>
      </c>
      <c r="N213" s="97" t="str">
        <f t="shared" si="207"/>
        <v>3097.78</v>
      </c>
      <c r="O213" s="44"/>
      <c r="P213" s="197" t="str">
        <v>F. The sum of the Office of the mukhyalekhapala</v>
      </c>
    </row>
    <row r="214" ht="19.5" customHeight="1">
      <c r="A214" s="127"/>
      <c r="B214" s="127"/>
      <c r="C214" s="127"/>
      <c r="D214" s="59"/>
      <c r="E214" s="59"/>
      <c r="F214" s="59"/>
      <c r="G214" s="59"/>
      <c r="H214" s="59"/>
      <c r="I214" s="44"/>
      <c r="J214" s="97" t="str">
        <f t="shared" ref="J214:N214" si="208">IF(ISBLANK(D214),"",D214/100000)</f>
        <v/>
      </c>
      <c r="K214" s="97" t="str">
        <f t="shared" si="208"/>
        <v/>
      </c>
      <c r="L214" s="97" t="str">
        <f t="shared" si="208"/>
        <v/>
      </c>
      <c r="M214" s="97" t="str">
        <f t="shared" si="208"/>
        <v/>
      </c>
      <c r="N214" s="97" t="str">
        <f t="shared" si="208"/>
        <v/>
      </c>
      <c r="O214" s="44"/>
      <c r="P214" s="197" t="str">
        <v/>
      </c>
    </row>
    <row r="215" ht="19.5" customHeight="1">
      <c r="A215" s="127" t="s">
        <v>274</v>
      </c>
      <c r="B215" s="127"/>
      <c r="C215" s="127"/>
      <c r="D215" s="59"/>
      <c r="E215" s="59"/>
      <c r="F215" s="59"/>
      <c r="G215" s="59"/>
      <c r="H215" s="59"/>
      <c r="I215" s="44"/>
      <c r="J215" s="97" t="str">
        <f t="shared" ref="J215:N215" si="209">IF(ISBLANK(D215),"",D215/100000)</f>
        <v/>
      </c>
      <c r="K215" s="97" t="str">
        <f t="shared" si="209"/>
        <v/>
      </c>
      <c r="L215" s="97" t="str">
        <f t="shared" si="209"/>
        <v/>
      </c>
      <c r="M215" s="97" t="str">
        <f t="shared" si="209"/>
        <v/>
      </c>
      <c r="N215" s="97" t="str">
        <f t="shared" si="209"/>
        <v/>
      </c>
      <c r="O215" s="44"/>
      <c r="P215" s="197" t="str">
        <v>F. Assessable, and the Office of the Chief Tax</v>
      </c>
    </row>
    <row r="216" ht="19.5" customHeight="1">
      <c r="A216" s="127" t="s">
        <v>3019</v>
      </c>
      <c r="B216" s="127" t="s">
        <v>20518</v>
      </c>
      <c r="C216" s="127"/>
      <c r="D216" s="59">
        <v>3.6081137E7</v>
      </c>
      <c r="E216" s="59">
        <v>4.5240261E7</v>
      </c>
      <c r="F216" s="59">
        <v>5.1356216E7</v>
      </c>
      <c r="G216" s="59">
        <v>6.0E7</v>
      </c>
      <c r="H216" s="59">
        <v>7.0E7</v>
      </c>
      <c r="I216" s="44"/>
      <c r="J216" s="97" t="str">
        <f t="shared" ref="J216:N216" si="210">IF(ISBLANK(D216),"",D216/100000)</f>
        <v>360.81</v>
      </c>
      <c r="K216" s="97" t="str">
        <f t="shared" si="210"/>
        <v>452.40</v>
      </c>
      <c r="L216" s="97" t="str">
        <f t="shared" si="210"/>
        <v>513.56</v>
      </c>
      <c r="M216" s="97" t="str">
        <f t="shared" si="210"/>
        <v>600.00</v>
      </c>
      <c r="N216" s="97" t="str">
        <f t="shared" si="210"/>
        <v>700.00</v>
      </c>
      <c r="O216" s="44"/>
      <c r="P216" s="197" t="str">
        <v>1. The establishment sevakavarga salary</v>
      </c>
    </row>
    <row r="217" ht="19.5" customHeight="1">
      <c r="A217" s="127" t="s">
        <v>4568</v>
      </c>
      <c r="B217" s="127" t="s">
        <v>20531</v>
      </c>
      <c r="C217" s="127"/>
      <c r="D217" s="59">
        <v>5018191.0</v>
      </c>
      <c r="E217" s="59">
        <v>8984511.0</v>
      </c>
      <c r="F217" s="59">
        <v>8882124.0</v>
      </c>
      <c r="G217" s="59">
        <v>8500000.0</v>
      </c>
      <c r="H217" s="59">
        <v>7200000.0</v>
      </c>
      <c r="I217" s="44"/>
      <c r="J217" s="97" t="str">
        <f t="shared" ref="J217:N217" si="211">IF(ISBLANK(D217),"",D217/100000)</f>
        <v>50.18</v>
      </c>
      <c r="K217" s="97" t="str">
        <f t="shared" si="211"/>
        <v>89.85</v>
      </c>
      <c r="L217" s="97" t="str">
        <f t="shared" si="211"/>
        <v>88.82</v>
      </c>
      <c r="M217" s="97" t="str">
        <f t="shared" si="211"/>
        <v>85.00</v>
      </c>
      <c r="N217" s="97" t="str">
        <f t="shared" si="211"/>
        <v>72.00</v>
      </c>
      <c r="O217" s="44"/>
      <c r="P217" s="197" t="str">
        <v>3. Miscellaneous</v>
      </c>
    </row>
    <row r="218" ht="19.5" customHeight="1">
      <c r="A218" s="296" t="s">
        <v>20542</v>
      </c>
      <c r="B218" s="127" t="s">
        <v>20544</v>
      </c>
      <c r="C218" s="127"/>
      <c r="D218" s="59"/>
      <c r="E218" s="59"/>
      <c r="F218" s="59"/>
      <c r="G218" s="59">
        <v>4250000.0</v>
      </c>
      <c r="H218" s="59">
        <v>3400000.0</v>
      </c>
      <c r="I218" s="44"/>
      <c r="J218" s="97" t="str">
        <f t="shared" ref="J218:N218" si="212">IF(ISBLANK(D218),"",D218/100000)</f>
        <v/>
      </c>
      <c r="K218" s="97" t="str">
        <f t="shared" si="212"/>
        <v/>
      </c>
      <c r="L218" s="97" t="str">
        <f t="shared" si="212"/>
        <v/>
      </c>
      <c r="M218" s="97" t="str">
        <f t="shared" si="212"/>
        <v>42.50</v>
      </c>
      <c r="N218" s="97" t="str">
        <f t="shared" si="212"/>
        <v>34.00</v>
      </c>
      <c r="O218" s="44"/>
      <c r="P218" s="197" t="str">
        <v>4. warrant (Warrant) collection charges
(Kaakasampra)</v>
      </c>
    </row>
    <row r="219" ht="19.5" customHeight="1">
      <c r="A219" s="127" t="s">
        <v>20556</v>
      </c>
      <c r="B219" s="127" t="s">
        <v>20557</v>
      </c>
      <c r="C219" s="127"/>
      <c r="D219" s="59">
        <v>449000.0</v>
      </c>
      <c r="E219" s="59">
        <v>210000.0</v>
      </c>
      <c r="F219" s="59">
        <v>42000.0</v>
      </c>
      <c r="G219" s="59">
        <v>510000.0</v>
      </c>
      <c r="H219" s="59">
        <v>408000.0</v>
      </c>
      <c r="I219" s="44"/>
      <c r="J219" s="97" t="str">
        <f t="shared" ref="J219:N219" si="213">IF(ISBLANK(D219),"",D219/100000)</f>
        <v>4.49</v>
      </c>
      <c r="K219" s="97" t="str">
        <f t="shared" si="213"/>
        <v>2.10</v>
      </c>
      <c r="L219" s="97" t="str">
        <f t="shared" si="213"/>
        <v>0.42</v>
      </c>
      <c r="M219" s="97" t="str">
        <f t="shared" si="213"/>
        <v>5.10</v>
      </c>
      <c r="N219" s="97" t="str">
        <f t="shared" si="213"/>
        <v>4.08</v>
      </c>
      <c r="O219" s="44"/>
      <c r="P219" s="197" t="str">
        <v>5. Hon. Arbitrator (recovery) expense</v>
      </c>
    </row>
    <row r="220" ht="19.5" customHeight="1">
      <c r="A220" s="296" t="s">
        <v>20569</v>
      </c>
      <c r="B220" s="127" t="s">
        <v>20570</v>
      </c>
      <c r="C220" s="127"/>
      <c r="D220" s="59"/>
      <c r="E220" s="59">
        <v>969620.0</v>
      </c>
      <c r="F220" s="59">
        <v>372500.0</v>
      </c>
      <c r="G220" s="59">
        <v>850000.0</v>
      </c>
      <c r="H220" s="59">
        <v>1020000.0</v>
      </c>
      <c r="I220" s="44"/>
      <c r="J220" s="97" t="str">
        <f t="shared" ref="J220:N220" si="214">IF(ISBLANK(D220),"",D220/100000)</f>
        <v/>
      </c>
      <c r="K220" s="97" t="str">
        <f t="shared" si="214"/>
        <v>9.70</v>
      </c>
      <c r="L220" s="97" t="str">
        <f t="shared" si="214"/>
        <v>3.73</v>
      </c>
      <c r="M220" s="97" t="str">
        <f t="shared" si="214"/>
        <v>8.50</v>
      </c>
      <c r="N220" s="97" t="str">
        <f t="shared" si="214"/>
        <v>10.20</v>
      </c>
      <c r="O220" s="44"/>
      <c r="P220" s="197" t="str">
        <v>6. Create a computer interface to be
Musahira form and tadnusangika costs</v>
      </c>
    </row>
    <row r="221" ht="19.5" customHeight="1">
      <c r="A221" s="127" t="s">
        <v>20574</v>
      </c>
      <c r="B221" s="127" t="s">
        <v>20576</v>
      </c>
      <c r="C221" s="127"/>
      <c r="D221" s="59"/>
      <c r="E221" s="59"/>
      <c r="F221" s="59"/>
      <c r="G221" s="59">
        <v>85000.0</v>
      </c>
      <c r="H221" s="59">
        <v>68000.0</v>
      </c>
      <c r="I221" s="44"/>
      <c r="J221" s="97" t="str">
        <f t="shared" ref="J221:N221" si="215">IF(ISBLANK(D221),"",D221/100000)</f>
        <v/>
      </c>
      <c r="K221" s="97" t="str">
        <f t="shared" si="215"/>
        <v/>
      </c>
      <c r="L221" s="97" t="str">
        <f t="shared" si="215"/>
        <v/>
      </c>
      <c r="M221" s="97" t="str">
        <f t="shared" si="215"/>
        <v>0.85</v>
      </c>
      <c r="N221" s="97" t="str">
        <f t="shared" si="215"/>
        <v>0.68</v>
      </c>
      <c r="O221" s="44"/>
      <c r="P221" s="197" t="str">
        <v>7. milakatinsa gharanka payment</v>
      </c>
    </row>
    <row r="222" ht="19.5" customHeight="1">
      <c r="A222" s="296" t="s">
        <v>20583</v>
      </c>
      <c r="B222" s="127" t="s">
        <v>20584</v>
      </c>
      <c r="C222" s="127"/>
      <c r="D222" s="59">
        <v>61120.0</v>
      </c>
      <c r="E222" s="59"/>
      <c r="F222" s="59"/>
      <c r="G222" s="59">
        <v>850000.0</v>
      </c>
      <c r="H222" s="59">
        <v>5100000.0</v>
      </c>
      <c r="I222" s="44"/>
      <c r="J222" s="97" t="str">
        <f t="shared" ref="J222:N222" si="216">IF(ISBLANK(D222),"",D222/100000)</f>
        <v>0.61</v>
      </c>
      <c r="K222" s="97" t="str">
        <f t="shared" si="216"/>
        <v/>
      </c>
      <c r="L222" s="97" t="str">
        <f t="shared" si="216"/>
        <v/>
      </c>
      <c r="M222" s="97" t="str">
        <f t="shared" si="216"/>
        <v>8.50</v>
      </c>
      <c r="N222" s="97" t="str">
        <f t="shared" si="216"/>
        <v>51.00</v>
      </c>
      <c r="O222" s="44"/>
      <c r="P222" s="197" t="str">
        <v>Without tax hadyitila Pune Municipal
If the income Municipal kalavinyarya santhesa person to pay a debt musahira</v>
      </c>
    </row>
    <row r="223" ht="19.5" customHeight="1">
      <c r="A223" s="296" t="s">
        <v>20596</v>
      </c>
      <c r="B223" s="127" t="s">
        <v>20597</v>
      </c>
      <c r="C223" s="127"/>
      <c r="D223" s="59"/>
      <c r="E223" s="59"/>
      <c r="F223" s="59"/>
      <c r="G223" s="59">
        <v>425000.0</v>
      </c>
      <c r="H223" s="59">
        <v>340000.0</v>
      </c>
      <c r="I223" s="44"/>
      <c r="J223" s="97" t="str">
        <f t="shared" ref="J223:N223" si="217">IF(ISBLANK(D223),"",D223/100000)</f>
        <v/>
      </c>
      <c r="K223" s="97" t="str">
        <f t="shared" si="217"/>
        <v/>
      </c>
      <c r="L223" s="97" t="str">
        <f t="shared" si="217"/>
        <v/>
      </c>
      <c r="M223" s="97" t="str">
        <f t="shared" si="217"/>
        <v>4.25</v>
      </c>
      <c r="N223" s="97" t="str">
        <f t="shared" si="217"/>
        <v>3.40</v>
      </c>
      <c r="O223" s="44"/>
      <c r="P223" s="197" t="str">
        <v>To the capital value of assessable
Publicist, vhelyuara, Administrative Officer
Etc. tadnusangika costs</v>
      </c>
    </row>
    <row r="224" ht="19.5" customHeight="1">
      <c r="A224" s="296" t="s">
        <v>20609</v>
      </c>
      <c r="B224" s="127" t="s">
        <v>20610</v>
      </c>
      <c r="C224" s="127"/>
      <c r="D224" s="59"/>
      <c r="E224" s="59"/>
      <c r="F224" s="59"/>
      <c r="G224" s="59">
        <v>1275000.0</v>
      </c>
      <c r="H224" s="59">
        <v>1020000.0</v>
      </c>
      <c r="I224" s="44"/>
      <c r="J224" s="97" t="str">
        <f t="shared" ref="J224:N224" si="218">IF(ISBLANK(D224),"",D224/100000)</f>
        <v/>
      </c>
      <c r="K224" s="97" t="str">
        <f t="shared" si="218"/>
        <v/>
      </c>
      <c r="L224" s="97" t="str">
        <f t="shared" si="218"/>
        <v/>
      </c>
      <c r="M224" s="97" t="str">
        <f t="shared" si="218"/>
        <v>12.75</v>
      </c>
      <c r="N224" s="97" t="str">
        <f t="shared" si="218"/>
        <v>10.20</v>
      </c>
      <c r="O224" s="44"/>
      <c r="P224" s="197" t="str">
        <v>To save record karaakaranice
Build-to-date records of the room</v>
      </c>
    </row>
    <row r="225" ht="19.5" customHeight="1">
      <c r="A225" s="452" t="s">
        <v>20621</v>
      </c>
      <c r="B225" s="250" t="s">
        <v>20627</v>
      </c>
      <c r="C225" s="250"/>
      <c r="D225" s="237"/>
      <c r="E225" s="237"/>
      <c r="F225" s="237"/>
      <c r="G225" s="237">
        <v>1000000.0</v>
      </c>
      <c r="H225" s="237"/>
      <c r="I225" s="242"/>
      <c r="J225" s="446" t="str">
        <f t="shared" ref="J225:N225" si="219">IF(ISBLANK(D225),"",D225/100000)</f>
        <v/>
      </c>
      <c r="K225" s="446" t="str">
        <f t="shared" si="219"/>
        <v/>
      </c>
      <c r="L225" s="446" t="str">
        <f t="shared" si="219"/>
        <v/>
      </c>
      <c r="M225" s="446" t="str">
        <f t="shared" si="219"/>
        <v>10.00</v>
      </c>
      <c r="N225" s="446" t="str">
        <f t="shared" si="219"/>
        <v/>
      </c>
      <c r="O225" s="242"/>
      <c r="P225" s="197" t="str">
        <v>Ward No. 15 A, in Ashoknagar,
Manikanagara popular houses, roads galyanna
Biometric system name, give the number.</v>
      </c>
    </row>
    <row r="226" ht="19.5" customHeight="1">
      <c r="A226" s="447" t="s">
        <v>20643</v>
      </c>
      <c r="B226" s="254" t="s">
        <v>20644</v>
      </c>
      <c r="C226" s="254"/>
      <c r="D226" s="330"/>
      <c r="E226" s="330"/>
      <c r="F226" s="330"/>
      <c r="G226" s="330">
        <v>1000000.0</v>
      </c>
      <c r="H226" s="330"/>
      <c r="I226" s="44"/>
      <c r="J226" s="97" t="str">
        <f t="shared" ref="J226:N226" si="220">IF(ISBLANK(D226),"",D226/100000)</f>
        <v/>
      </c>
      <c r="K226" s="97" t="str">
        <f t="shared" si="220"/>
        <v/>
      </c>
      <c r="L226" s="97" t="str">
        <f t="shared" si="220"/>
        <v/>
      </c>
      <c r="M226" s="97" t="str">
        <f t="shared" si="220"/>
        <v>10.00</v>
      </c>
      <c r="N226" s="97" t="str">
        <f t="shared" si="220"/>
        <v/>
      </c>
      <c r="O226" s="44"/>
      <c r="P226" s="197" t="str">
        <v>Ward No. 15 A, in laksminagara,
Chamarajnagar houses in the area, roads, galyanna
Biometric system call number.</v>
      </c>
    </row>
    <row r="227" ht="19.5" customHeight="1">
      <c r="A227" s="296" t="s">
        <v>20657</v>
      </c>
      <c r="B227" s="127" t="s">
        <v>20659</v>
      </c>
      <c r="C227" s="127"/>
      <c r="D227" s="59"/>
      <c r="E227" s="59"/>
      <c r="F227" s="59"/>
      <c r="G227" s="59"/>
      <c r="H227" s="59">
        <v>2.04E7</v>
      </c>
      <c r="I227" s="44"/>
      <c r="J227" s="97" t="str">
        <f t="shared" ref="J227:N227" si="221">IF(ISBLANK(D227),"",D227/100000)</f>
        <v/>
      </c>
      <c r="K227" s="97" t="str">
        <f t="shared" si="221"/>
        <v/>
      </c>
      <c r="L227" s="97" t="str">
        <f t="shared" si="221"/>
        <v/>
      </c>
      <c r="M227" s="97" t="str">
        <f t="shared" si="221"/>
        <v/>
      </c>
      <c r="N227" s="97" t="str">
        <f t="shared" si="221"/>
        <v>204.00</v>
      </c>
      <c r="O227" s="44"/>
      <c r="P227" s="197" t="str">
        <v>Pune Municipal Corporation limits milakatince GIS
To</v>
      </c>
    </row>
    <row r="228" ht="19.5" customHeight="1">
      <c r="A228" s="296" t="s">
        <v>20671</v>
      </c>
      <c r="B228" s="127" t="s">
        <v>20673</v>
      </c>
      <c r="C228" s="127"/>
      <c r="D228" s="59"/>
      <c r="E228" s="59"/>
      <c r="F228" s="59"/>
      <c r="G228" s="59"/>
      <c r="H228" s="59">
        <v>1020000.0</v>
      </c>
      <c r="I228" s="44"/>
      <c r="J228" s="97" t="str">
        <f t="shared" ref="J228:N228" si="222">IF(ISBLANK(D228),"",D228/100000)</f>
        <v/>
      </c>
      <c r="K228" s="97" t="str">
        <f t="shared" si="222"/>
        <v/>
      </c>
      <c r="L228" s="97" t="str">
        <f t="shared" si="222"/>
        <v/>
      </c>
      <c r="M228" s="97" t="str">
        <f t="shared" si="222"/>
        <v/>
      </c>
      <c r="N228" s="97" t="str">
        <f t="shared" si="222"/>
        <v>10.20</v>
      </c>
      <c r="O228" s="44"/>
      <c r="P228" s="197" t="str">
        <v>Assistance to temporary servants salary
In the form of royalties</v>
      </c>
    </row>
    <row r="229" ht="19.5" customHeight="1">
      <c r="A229" s="296" t="s">
        <v>20687</v>
      </c>
      <c r="B229" s="127" t="s">
        <v>20688</v>
      </c>
      <c r="C229" s="127"/>
      <c r="D229" s="59"/>
      <c r="E229" s="59"/>
      <c r="F229" s="59"/>
      <c r="G229" s="59"/>
      <c r="H229" s="59">
        <v>2500000.0</v>
      </c>
      <c r="I229" s="44"/>
      <c r="J229" s="97" t="str">
        <f t="shared" ref="J229:N229" si="223">IF(ISBLANK(D229),"",D229/100000)</f>
        <v/>
      </c>
      <c r="K229" s="97" t="str">
        <f t="shared" si="223"/>
        <v/>
      </c>
      <c r="L229" s="97" t="str">
        <f t="shared" si="223"/>
        <v/>
      </c>
      <c r="M229" s="97" t="str">
        <f t="shared" si="223"/>
        <v/>
      </c>
      <c r="N229" s="97" t="str">
        <f t="shared" si="223"/>
        <v>25.00</v>
      </c>
      <c r="O229" s="44"/>
      <c r="P229" s="197" t="str">
        <v>Mahatma Gandhi Nagar Ward No 17 B, and
Jayaprakash Nagar, yasavantara, bhatanagara, Netajinagar area houses lanes roads
Biometric padhtine name and number to</v>
      </c>
    </row>
    <row r="230" ht="19.5" customHeight="1">
      <c r="A230" s="127"/>
      <c r="B230" s="127"/>
      <c r="C230" s="127"/>
      <c r="D230" s="59"/>
      <c r="E230" s="59"/>
      <c r="F230" s="59"/>
      <c r="G230" s="59"/>
      <c r="H230" s="59"/>
      <c r="I230" s="44"/>
      <c r="J230" s="97" t="str">
        <f t="shared" ref="J230:N230" si="224">IF(ISBLANK(D230),"",D230/100000)</f>
        <v/>
      </c>
      <c r="K230" s="97" t="str">
        <f t="shared" si="224"/>
        <v/>
      </c>
      <c r="L230" s="97" t="str">
        <f t="shared" si="224"/>
        <v/>
      </c>
      <c r="M230" s="97" t="str">
        <f t="shared" si="224"/>
        <v/>
      </c>
      <c r="N230" s="97" t="str">
        <f t="shared" si="224"/>
        <v/>
      </c>
      <c r="O230" s="44"/>
      <c r="P230" s="197" t="str">
        <v/>
      </c>
    </row>
    <row r="231" ht="19.5" customHeight="1">
      <c r="A231" s="367" t="s">
        <v>20706</v>
      </c>
      <c r="B231" s="127"/>
      <c r="C231" s="127"/>
      <c r="D231" s="59">
        <v>4.1609448E7</v>
      </c>
      <c r="E231" s="59">
        <v>5.5404392E7</v>
      </c>
      <c r="F231" s="59">
        <v>6.065284E7</v>
      </c>
      <c r="G231" s="59">
        <v>7.8745E7</v>
      </c>
      <c r="H231" s="59">
        <v>1.12476E8</v>
      </c>
      <c r="I231" s="44"/>
      <c r="J231" s="97" t="str">
        <f t="shared" ref="J231:N231" si="225">IF(ISBLANK(D231),"",D231/100000)</f>
        <v>416.09</v>
      </c>
      <c r="K231" s="97" t="str">
        <f t="shared" si="225"/>
        <v>554.04</v>
      </c>
      <c r="L231" s="97" t="str">
        <f t="shared" si="225"/>
        <v>606.53</v>
      </c>
      <c r="M231" s="97" t="str">
        <f t="shared" si="225"/>
        <v>787.45</v>
      </c>
      <c r="N231" s="97" t="str">
        <f t="shared" si="225"/>
        <v>1124.76</v>
      </c>
      <c r="O231" s="44"/>
      <c r="P231" s="197" t="str">
        <v>F. Assessable and Tax pramukhayance
Total office</v>
      </c>
    </row>
    <row r="232" ht="19.5" customHeight="1">
      <c r="A232" s="127"/>
      <c r="B232" s="127"/>
      <c r="C232" s="127"/>
      <c r="D232" s="59"/>
      <c r="E232" s="59"/>
      <c r="F232" s="59"/>
      <c r="G232" s="59"/>
      <c r="H232" s="59"/>
      <c r="I232" s="44"/>
      <c r="J232" s="97" t="str">
        <f t="shared" ref="J232:N232" si="226">IF(ISBLANK(D232),"",D232/100000)</f>
        <v/>
      </c>
      <c r="K232" s="97" t="str">
        <f t="shared" si="226"/>
        <v/>
      </c>
      <c r="L232" s="97" t="str">
        <f t="shared" si="226"/>
        <v/>
      </c>
      <c r="M232" s="97" t="str">
        <f t="shared" si="226"/>
        <v/>
      </c>
      <c r="N232" s="97" t="str">
        <f t="shared" si="226"/>
        <v/>
      </c>
      <c r="O232" s="44"/>
      <c r="P232" s="197" t="str">
        <v/>
      </c>
    </row>
    <row r="233" ht="19.5" customHeight="1">
      <c r="A233" s="127" t="s">
        <v>20726</v>
      </c>
      <c r="B233" s="127"/>
      <c r="C233" s="127"/>
      <c r="D233" s="59"/>
      <c r="E233" s="59"/>
      <c r="F233" s="59"/>
      <c r="G233" s="59"/>
      <c r="H233" s="59"/>
      <c r="I233" s="44"/>
      <c r="J233" s="97" t="str">
        <f t="shared" ref="J233:N233" si="227">IF(ISBLANK(D233),"",D233/100000)</f>
        <v/>
      </c>
      <c r="K233" s="97" t="str">
        <f t="shared" si="227"/>
        <v/>
      </c>
      <c r="L233" s="97" t="str">
        <f t="shared" si="227"/>
        <v/>
      </c>
      <c r="M233" s="97" t="str">
        <f t="shared" si="227"/>
        <v/>
      </c>
      <c r="N233" s="97" t="str">
        <f t="shared" si="227"/>
        <v/>
      </c>
      <c r="O233" s="44"/>
      <c r="P233" s="197" t="str">
        <v>H. Ayatakara Office</v>
      </c>
    </row>
    <row r="234" ht="19.5" customHeight="1">
      <c r="A234" s="127" t="s">
        <v>3019</v>
      </c>
      <c r="B234" s="127" t="s">
        <v>20735</v>
      </c>
      <c r="C234" s="127"/>
      <c r="D234" s="59">
        <v>1.56730827E8</v>
      </c>
      <c r="E234" s="59">
        <v>1.70952649E8</v>
      </c>
      <c r="F234" s="59">
        <v>1.63858026E8</v>
      </c>
      <c r="G234" s="59"/>
      <c r="H234" s="59"/>
      <c r="I234" s="44"/>
      <c r="J234" s="97" t="str">
        <f t="shared" ref="J234:N234" si="228">IF(ISBLANK(D234),"",D234/100000)</f>
        <v>1567.31</v>
      </c>
      <c r="K234" s="97" t="str">
        <f t="shared" si="228"/>
        <v>1709.53</v>
      </c>
      <c r="L234" s="97" t="str">
        <f t="shared" si="228"/>
        <v>1638.58</v>
      </c>
      <c r="M234" s="97" t="str">
        <f t="shared" si="228"/>
        <v/>
      </c>
      <c r="N234" s="97" t="str">
        <f t="shared" si="228"/>
        <v/>
      </c>
      <c r="O234" s="44"/>
      <c r="P234" s="197" t="str">
        <v>1. The establishment sevakavarga salary</v>
      </c>
    </row>
    <row r="235" ht="19.5" customHeight="1">
      <c r="A235" s="127" t="s">
        <v>20749</v>
      </c>
      <c r="B235" s="127" t="s">
        <v>20751</v>
      </c>
      <c r="C235" s="127"/>
      <c r="D235" s="59">
        <v>1.0E7</v>
      </c>
      <c r="E235" s="59">
        <v>1.0E7</v>
      </c>
      <c r="F235" s="59">
        <v>1.5E7</v>
      </c>
      <c r="G235" s="59"/>
      <c r="H235" s="59"/>
      <c r="I235" s="44"/>
      <c r="J235" s="97" t="str">
        <f t="shared" ref="J235:N235" si="229">IF(ISBLANK(D235),"",D235/100000)</f>
        <v>100.00</v>
      </c>
      <c r="K235" s="97" t="str">
        <f t="shared" si="229"/>
        <v>100.00</v>
      </c>
      <c r="L235" s="97" t="str">
        <f t="shared" si="229"/>
        <v>150.00</v>
      </c>
      <c r="M235" s="97" t="str">
        <f t="shared" si="229"/>
        <v/>
      </c>
      <c r="N235" s="97" t="str">
        <f t="shared" si="229"/>
        <v/>
      </c>
      <c r="O235" s="44"/>
      <c r="P235" s="197" t="str">
        <v>2. Pension and tosadana (mule)</v>
      </c>
    </row>
    <row r="236" ht="19.5" customHeight="1">
      <c r="A236" s="127" t="s">
        <v>4568</v>
      </c>
      <c r="B236" s="127" t="s">
        <v>20762</v>
      </c>
      <c r="C236" s="127"/>
      <c r="D236" s="59">
        <v>1174970.0</v>
      </c>
      <c r="E236" s="59">
        <v>2993591.0</v>
      </c>
      <c r="F236" s="59">
        <v>3373334.0</v>
      </c>
      <c r="G236" s="59"/>
      <c r="H236" s="59"/>
      <c r="I236" s="44"/>
      <c r="J236" s="97" t="str">
        <f t="shared" ref="J236:N236" si="230">IF(ISBLANK(D236),"",D236/100000)</f>
        <v>11.75</v>
      </c>
      <c r="K236" s="97" t="str">
        <f t="shared" si="230"/>
        <v>29.94</v>
      </c>
      <c r="L236" s="97" t="str">
        <f t="shared" si="230"/>
        <v>33.73</v>
      </c>
      <c r="M236" s="97" t="str">
        <f t="shared" si="230"/>
        <v/>
      </c>
      <c r="N236" s="97" t="str">
        <f t="shared" si="230"/>
        <v/>
      </c>
      <c r="O236" s="44"/>
      <c r="P236" s="197" t="str">
        <v>3. Miscellaneous</v>
      </c>
    </row>
    <row r="237" ht="19.5" customHeight="1">
      <c r="A237" s="127" t="s">
        <v>20774</v>
      </c>
      <c r="B237" s="127" t="s">
        <v>20776</v>
      </c>
      <c r="C237" s="127"/>
      <c r="D237" s="59">
        <v>1.4586021E7</v>
      </c>
      <c r="E237" s="59">
        <v>1.3696187E7</v>
      </c>
      <c r="F237" s="59">
        <v>4715905.0</v>
      </c>
      <c r="G237" s="59">
        <v>4250000.0</v>
      </c>
      <c r="H237" s="59">
        <v>200000.0</v>
      </c>
      <c r="I237" s="44"/>
      <c r="J237" s="97" t="str">
        <f t="shared" ref="J237:N237" si="231">IF(ISBLANK(D237),"",D237/100000)</f>
        <v>145.86</v>
      </c>
      <c r="K237" s="97" t="str">
        <f t="shared" si="231"/>
        <v>136.96</v>
      </c>
      <c r="L237" s="97" t="str">
        <f t="shared" si="231"/>
        <v>47.16</v>
      </c>
      <c r="M237" s="97" t="str">
        <f t="shared" si="231"/>
        <v>42.50</v>
      </c>
      <c r="N237" s="97" t="str">
        <f t="shared" si="231"/>
        <v>2.00</v>
      </c>
      <c r="O237" s="44"/>
      <c r="P237" s="197" t="str">
        <v>4. ayatakara lead and building repairs, building</v>
      </c>
    </row>
    <row r="238" ht="19.5" customHeight="1">
      <c r="A238" s="296" t="s">
        <v>20787</v>
      </c>
      <c r="B238" s="127" t="s">
        <v>20788</v>
      </c>
      <c r="C238" s="127"/>
      <c r="D238" s="59">
        <v>27000.0</v>
      </c>
      <c r="E238" s="59">
        <v>30000.0</v>
      </c>
      <c r="F238" s="59"/>
      <c r="G238" s="59">
        <v>42500.0</v>
      </c>
      <c r="H238" s="59"/>
      <c r="I238" s="44"/>
      <c r="J238" s="97" t="str">
        <f t="shared" ref="J238:N238" si="232">IF(ISBLANK(D238),"",D238/100000)</f>
        <v>0.27</v>
      </c>
      <c r="K238" s="97" t="str">
        <f t="shared" si="232"/>
        <v>0.30</v>
      </c>
      <c r="L238" s="97" t="str">
        <f t="shared" si="232"/>
        <v/>
      </c>
      <c r="M238" s="97" t="str">
        <f t="shared" si="232"/>
        <v>0.43</v>
      </c>
      <c r="N238" s="97" t="str">
        <f t="shared" si="232"/>
        <v/>
      </c>
      <c r="O238" s="44"/>
      <c r="P238" s="197" t="str">
        <v>6. Post Parcel Post account information
Fees (akapra.)</v>
      </c>
    </row>
    <row r="239" ht="19.5" customHeight="1">
      <c r="A239" s="296" t="s">
        <v>20801</v>
      </c>
      <c r="B239" s="127" t="s">
        <v>20802</v>
      </c>
      <c r="C239" s="127"/>
      <c r="D239" s="59">
        <v>2000000.0</v>
      </c>
      <c r="E239" s="59">
        <v>2983114.0</v>
      </c>
      <c r="F239" s="59">
        <v>3198799.0</v>
      </c>
      <c r="G239" s="59">
        <v>2550000.0</v>
      </c>
      <c r="H239" s="59">
        <v>1120000.0</v>
      </c>
      <c r="I239" s="44"/>
      <c r="J239" s="97" t="str">
        <f t="shared" ref="J239:N239" si="233">IF(ISBLANK(D239),"",D239/100000)</f>
        <v>20.00</v>
      </c>
      <c r="K239" s="97" t="str">
        <f t="shared" si="233"/>
        <v>29.83</v>
      </c>
      <c r="L239" s="97" t="str">
        <f t="shared" si="233"/>
        <v>31.99</v>
      </c>
      <c r="M239" s="97" t="str">
        <f t="shared" si="233"/>
        <v>25.50</v>
      </c>
      <c r="N239" s="97" t="str">
        <f t="shared" si="233"/>
        <v>11.20</v>
      </c>
      <c r="O239" s="44"/>
      <c r="P239" s="197" t="str">
        <v>8. ayatakara nakyanvarila lighting
(Electrical)</v>
      </c>
    </row>
    <row r="240" ht="19.5" customHeight="1">
      <c r="A240" s="296" t="s">
        <v>20817</v>
      </c>
      <c r="B240" s="127" t="s">
        <v>20818</v>
      </c>
      <c r="C240" s="127"/>
      <c r="D240" s="59">
        <v>1.5811373E7</v>
      </c>
      <c r="E240" s="59">
        <v>1.6469508E7</v>
      </c>
      <c r="F240" s="59">
        <v>2920880.0</v>
      </c>
      <c r="G240" s="59"/>
      <c r="H240" s="59"/>
      <c r="I240" s="44"/>
      <c r="J240" s="97" t="str">
        <f t="shared" ref="J240:N240" si="234">IF(ISBLANK(D240),"",D240/100000)</f>
        <v>158.11</v>
      </c>
      <c r="K240" s="97" t="str">
        <f t="shared" si="234"/>
        <v>164.70</v>
      </c>
      <c r="L240" s="97" t="str">
        <f t="shared" si="234"/>
        <v>29.21</v>
      </c>
      <c r="M240" s="97" t="str">
        <f t="shared" si="234"/>
        <v/>
      </c>
      <c r="N240" s="97" t="str">
        <f t="shared" si="234"/>
        <v/>
      </c>
      <c r="O240" s="44"/>
      <c r="P240" s="197" t="str">
        <v>9. Kharade octroi at bhumibhade,
Nakyaca construction costs and other works tadnusangika</v>
      </c>
    </row>
    <row r="241" ht="19.5" customHeight="1">
      <c r="A241" s="296" t="s">
        <v>20831</v>
      </c>
      <c r="B241" s="127" t="s">
        <v>20832</v>
      </c>
      <c r="C241" s="127"/>
      <c r="D241" s="59">
        <v>151547.0</v>
      </c>
      <c r="E241" s="59">
        <v>102150.0</v>
      </c>
      <c r="F241" s="59">
        <v>51053.0</v>
      </c>
      <c r="G241" s="59">
        <v>850000.0</v>
      </c>
      <c r="H241" s="59"/>
      <c r="I241" s="44"/>
      <c r="J241" s="97" t="str">
        <f t="shared" ref="J241:N241" si="235">IF(ISBLANK(D241),"",D241/100000)</f>
        <v>1.52</v>
      </c>
      <c r="K241" s="97" t="str">
        <f t="shared" si="235"/>
        <v>1.02</v>
      </c>
      <c r="L241" s="97" t="str">
        <f t="shared" si="235"/>
        <v>0.51</v>
      </c>
      <c r="M241" s="97" t="str">
        <f t="shared" si="235"/>
        <v>8.50</v>
      </c>
      <c r="N241" s="97" t="str">
        <f t="shared" si="235"/>
        <v/>
      </c>
      <c r="O241" s="44"/>
      <c r="P241" s="197" t="str">
        <v>Municipal import border, many of the subway construction
The duty to lead the newly created position to take if the principle of the duty nakyace rent or hire Adah karanekami (currently
Nakyanvyatirikta which exist)</v>
      </c>
    </row>
    <row r="242" ht="19.5" customHeight="1">
      <c r="A242" s="296" t="s">
        <v>20837</v>
      </c>
      <c r="B242" s="127" t="s">
        <v>20838</v>
      </c>
      <c r="C242" s="127"/>
      <c r="D242" s="59">
        <v>20000.0</v>
      </c>
      <c r="E242" s="59">
        <v>210626.0</v>
      </c>
      <c r="F242" s="59">
        <v>203923.0</v>
      </c>
      <c r="G242" s="59"/>
      <c r="H242" s="59"/>
      <c r="I242" s="44"/>
      <c r="J242" s="97" t="str">
        <f t="shared" ref="J242:N242" si="236">IF(ISBLANK(D242),"",D242/100000)</f>
        <v>0.20</v>
      </c>
      <c r="K242" s="97" t="str">
        <f t="shared" si="236"/>
        <v>2.11</v>
      </c>
      <c r="L242" s="97" t="str">
        <f t="shared" si="236"/>
        <v>2.04</v>
      </c>
      <c r="M242" s="97" t="str">
        <f t="shared" si="236"/>
        <v/>
      </c>
      <c r="N242" s="97" t="str">
        <f t="shared" si="236"/>
        <v/>
      </c>
      <c r="O242" s="44"/>
      <c r="P242" s="197" t="str">
        <v>Ayatakara karyalayakadila Court Cases
All it takes effect in kharcakarita
Kind of expenses</v>
      </c>
    </row>
    <row r="243" ht="19.5" customHeight="1">
      <c r="A243" s="127"/>
      <c r="B243" s="127"/>
      <c r="C243" s="127"/>
      <c r="D243" s="59"/>
      <c r="E243" s="59"/>
      <c r="F243" s="59"/>
      <c r="G243" s="59"/>
      <c r="H243" s="59"/>
      <c r="I243" s="44"/>
      <c r="J243" s="97" t="str">
        <f t="shared" ref="J243:N243" si="237">IF(ISBLANK(D243),"",D243/100000)</f>
        <v/>
      </c>
      <c r="K243" s="97" t="str">
        <f t="shared" si="237"/>
        <v/>
      </c>
      <c r="L243" s="97" t="str">
        <f t="shared" si="237"/>
        <v/>
      </c>
      <c r="M243" s="97" t="str">
        <f t="shared" si="237"/>
        <v/>
      </c>
      <c r="N243" s="97" t="str">
        <f t="shared" si="237"/>
        <v/>
      </c>
      <c r="O243" s="44"/>
      <c r="P243" s="197" t="str">
        <v/>
      </c>
    </row>
    <row r="244" ht="19.5" customHeight="1">
      <c r="A244" s="146" t="s">
        <v>20853</v>
      </c>
      <c r="B244" s="127"/>
      <c r="C244" s="127"/>
      <c r="D244" s="59">
        <v>2.00501738E8</v>
      </c>
      <c r="E244" s="59">
        <v>2.17437825E8</v>
      </c>
      <c r="F244" s="59">
        <v>1.9332192E8</v>
      </c>
      <c r="G244" s="59">
        <v>7692500.0</v>
      </c>
      <c r="H244" s="59">
        <v>1320000.0</v>
      </c>
      <c r="I244" s="44"/>
      <c r="J244" s="97" t="str">
        <f t="shared" ref="J244:N244" si="238">IF(ISBLANK(D244),"",D244/100000)</f>
        <v>2005.02</v>
      </c>
      <c r="K244" s="97" t="str">
        <f t="shared" si="238"/>
        <v>2174.38</v>
      </c>
      <c r="L244" s="97" t="str">
        <f t="shared" si="238"/>
        <v>1933.22</v>
      </c>
      <c r="M244" s="97" t="str">
        <f t="shared" si="238"/>
        <v>76.93</v>
      </c>
      <c r="N244" s="97" t="str">
        <f t="shared" si="238"/>
        <v>13.20</v>
      </c>
      <c r="O244" s="44"/>
      <c r="P244" s="197" t="str">
        <v>H. Total ayatakara Office</v>
      </c>
    </row>
    <row r="245" ht="19.5" customHeight="1">
      <c r="A245" s="127"/>
      <c r="B245" s="127"/>
      <c r="C245" s="127"/>
      <c r="D245" s="59"/>
      <c r="E245" s="59"/>
      <c r="F245" s="59"/>
      <c r="G245" s="59"/>
      <c r="H245" s="59"/>
      <c r="I245" s="44"/>
      <c r="J245" s="97" t="str">
        <f t="shared" ref="J245:N245" si="239">IF(ISBLANK(D245),"",D245/100000)</f>
        <v/>
      </c>
      <c r="K245" s="97" t="str">
        <f t="shared" si="239"/>
        <v/>
      </c>
      <c r="L245" s="97" t="str">
        <f t="shared" si="239"/>
        <v/>
      </c>
      <c r="M245" s="97" t="str">
        <f t="shared" si="239"/>
        <v/>
      </c>
      <c r="N245" s="97" t="str">
        <f t="shared" si="239"/>
        <v/>
      </c>
      <c r="O245" s="44"/>
      <c r="P245" s="197" t="str">
        <v/>
      </c>
    </row>
    <row r="246" ht="19.5" customHeight="1">
      <c r="A246" s="296" t="s">
        <v>20872</v>
      </c>
      <c r="B246" s="127" t="s">
        <v>20873</v>
      </c>
      <c r="C246" s="127"/>
      <c r="D246" s="59">
        <v>9715003.0</v>
      </c>
      <c r="E246" s="59">
        <v>1.0494234E7</v>
      </c>
      <c r="F246" s="59"/>
      <c r="G246" s="59"/>
      <c r="H246" s="59"/>
      <c r="I246" s="44"/>
      <c r="J246" s="97" t="str">
        <f t="shared" ref="J246:N246" si="240">IF(ISBLANK(D246),"",D246/100000)</f>
        <v>97.15</v>
      </c>
      <c r="K246" s="97" t="str">
        <f t="shared" si="240"/>
        <v>104.94</v>
      </c>
      <c r="L246" s="97" t="str">
        <f t="shared" si="240"/>
        <v/>
      </c>
      <c r="M246" s="97" t="str">
        <f t="shared" si="240"/>
        <v/>
      </c>
      <c r="N246" s="97" t="str">
        <f t="shared" si="240"/>
        <v/>
      </c>
      <c r="O246" s="44"/>
      <c r="P246" s="197" t="str">
        <v>Less - senavibhaga part (Cantt part)
(Mule)</v>
      </c>
    </row>
    <row r="247" ht="19.5" customHeight="1">
      <c r="A247" s="127"/>
      <c r="B247" s="127"/>
      <c r="C247" s="127"/>
      <c r="D247" s="59"/>
      <c r="E247" s="59"/>
      <c r="F247" s="59"/>
      <c r="G247" s="59"/>
      <c r="H247" s="59"/>
      <c r="I247" s="44"/>
      <c r="J247" s="97" t="str">
        <f t="shared" ref="J247:N247" si="241">IF(ISBLANK(D247),"",D247/100000)</f>
        <v/>
      </c>
      <c r="K247" s="97" t="str">
        <f t="shared" si="241"/>
        <v/>
      </c>
      <c r="L247" s="97" t="str">
        <f t="shared" si="241"/>
        <v/>
      </c>
      <c r="M247" s="97" t="str">
        <f t="shared" si="241"/>
        <v/>
      </c>
      <c r="N247" s="97" t="str">
        <f t="shared" si="241"/>
        <v/>
      </c>
      <c r="O247" s="44"/>
      <c r="P247" s="197" t="str">
        <v/>
      </c>
    </row>
    <row r="248" ht="19.5" customHeight="1">
      <c r="A248" s="146" t="s">
        <v>20891</v>
      </c>
      <c r="B248" s="127"/>
      <c r="C248" s="127"/>
      <c r="D248" s="59">
        <v>1.90786735E8</v>
      </c>
      <c r="E248" s="59">
        <v>2.06943591E8</v>
      </c>
      <c r="F248" s="59">
        <v>1.9332192E8</v>
      </c>
      <c r="G248" s="59">
        <v>7692500.0</v>
      </c>
      <c r="H248" s="59">
        <v>1320000.0</v>
      </c>
      <c r="I248" s="44"/>
      <c r="J248" s="97" t="str">
        <f t="shared" ref="J248:N248" si="242">IF(ISBLANK(D248),"",D248/100000)</f>
        <v>1907.87</v>
      </c>
      <c r="K248" s="97" t="str">
        <f t="shared" si="242"/>
        <v>2069.44</v>
      </c>
      <c r="L248" s="97" t="str">
        <f t="shared" si="242"/>
        <v>1933.22</v>
      </c>
      <c r="M248" s="97" t="str">
        <f t="shared" si="242"/>
        <v>76.93</v>
      </c>
      <c r="N248" s="97" t="str">
        <f t="shared" si="242"/>
        <v>13.20</v>
      </c>
      <c r="O248" s="44"/>
      <c r="P248" s="197" t="str">
        <v>H. - Minus the sum of the total</v>
      </c>
    </row>
    <row r="249" ht="19.5" customHeight="1">
      <c r="A249" s="127"/>
      <c r="B249" s="127"/>
      <c r="C249" s="127"/>
      <c r="D249" s="59"/>
      <c r="E249" s="59"/>
      <c r="F249" s="59"/>
      <c r="G249" s="59"/>
      <c r="H249" s="59"/>
      <c r="I249" s="44"/>
      <c r="J249" s="97" t="str">
        <f t="shared" ref="J249:N249" si="243">IF(ISBLANK(D249),"",D249/100000)</f>
        <v/>
      </c>
      <c r="K249" s="97" t="str">
        <f t="shared" si="243"/>
        <v/>
      </c>
      <c r="L249" s="97" t="str">
        <f t="shared" si="243"/>
        <v/>
      </c>
      <c r="M249" s="97" t="str">
        <f t="shared" si="243"/>
        <v/>
      </c>
      <c r="N249" s="97" t="str">
        <f t="shared" si="243"/>
        <v/>
      </c>
      <c r="O249" s="44"/>
      <c r="P249" s="197" t="str">
        <v/>
      </c>
    </row>
    <row r="250" ht="19.5" customHeight="1">
      <c r="A250" s="127" t="s">
        <v>280</v>
      </c>
      <c r="B250" s="127"/>
      <c r="C250" s="127"/>
      <c r="D250" s="59"/>
      <c r="E250" s="59"/>
      <c r="F250" s="59"/>
      <c r="G250" s="59"/>
      <c r="H250" s="59"/>
      <c r="I250" s="44"/>
      <c r="J250" s="97" t="str">
        <f t="shared" ref="J250:N250" si="244">IF(ISBLANK(D250),"",D250/100000)</f>
        <v/>
      </c>
      <c r="K250" s="97" t="str">
        <f t="shared" si="244"/>
        <v/>
      </c>
      <c r="L250" s="97" t="str">
        <f t="shared" si="244"/>
        <v/>
      </c>
      <c r="M250" s="97" t="str">
        <f t="shared" si="244"/>
        <v/>
      </c>
      <c r="N250" s="97" t="str">
        <f t="shared" si="244"/>
        <v/>
      </c>
      <c r="O250" s="44"/>
      <c r="P250" s="197" t="str">
        <v>Local tax office</v>
      </c>
    </row>
    <row r="251" ht="19.5" customHeight="1">
      <c r="A251" s="127" t="s">
        <v>3019</v>
      </c>
      <c r="B251" s="127" t="s">
        <v>20919</v>
      </c>
      <c r="C251" s="127"/>
      <c r="D251" s="59"/>
      <c r="E251" s="59"/>
      <c r="F251" s="59">
        <v>5149096.0</v>
      </c>
      <c r="G251" s="59">
        <v>1.8E8</v>
      </c>
      <c r="H251" s="59">
        <v>1.85E8</v>
      </c>
      <c r="I251" s="44"/>
      <c r="J251" s="97" t="str">
        <f t="shared" ref="J251:N251" si="245">IF(ISBLANK(D251),"",D251/100000)</f>
        <v/>
      </c>
      <c r="K251" s="97" t="str">
        <f t="shared" si="245"/>
        <v/>
      </c>
      <c r="L251" s="97" t="str">
        <f t="shared" si="245"/>
        <v>51.49</v>
      </c>
      <c r="M251" s="97" t="str">
        <f t="shared" si="245"/>
        <v>1800.00</v>
      </c>
      <c r="N251" s="97" t="str">
        <f t="shared" si="245"/>
        <v>1850.00</v>
      </c>
      <c r="O251" s="44"/>
      <c r="P251" s="197" t="str">
        <v>1. The establishment sevakavarga salary</v>
      </c>
    </row>
    <row r="252" ht="19.5" customHeight="1">
      <c r="A252" s="127" t="s">
        <v>20749</v>
      </c>
      <c r="B252" s="127" t="s">
        <v>20932</v>
      </c>
      <c r="C252" s="127"/>
      <c r="D252" s="59"/>
      <c r="E252" s="59"/>
      <c r="F252" s="59"/>
      <c r="G252" s="59">
        <v>1.5E7</v>
      </c>
      <c r="H252" s="59">
        <v>2.0E7</v>
      </c>
      <c r="I252" s="44"/>
      <c r="J252" s="97" t="str">
        <f t="shared" ref="J252:N252" si="246">IF(ISBLANK(D252),"",D252/100000)</f>
        <v/>
      </c>
      <c r="K252" s="97" t="str">
        <f t="shared" si="246"/>
        <v/>
      </c>
      <c r="L252" s="97" t="str">
        <f t="shared" si="246"/>
        <v/>
      </c>
      <c r="M252" s="97" t="str">
        <f t="shared" si="246"/>
        <v>150.00</v>
      </c>
      <c r="N252" s="97" t="str">
        <f t="shared" si="246"/>
        <v>200.00</v>
      </c>
      <c r="O252" s="44"/>
      <c r="P252" s="197" t="str">
        <v>2. Pension and tosadana (mule)</v>
      </c>
    </row>
    <row r="253" ht="19.5" customHeight="1">
      <c r="A253" s="127" t="s">
        <v>4568</v>
      </c>
      <c r="B253" s="127" t="s">
        <v>20937</v>
      </c>
      <c r="C253" s="127"/>
      <c r="D253" s="59"/>
      <c r="E253" s="59"/>
      <c r="F253" s="59"/>
      <c r="G253" s="59">
        <v>5100000.0</v>
      </c>
      <c r="H253" s="59">
        <v>5600000.0</v>
      </c>
      <c r="I253" s="44"/>
      <c r="J253" s="97" t="str">
        <f t="shared" ref="J253:N253" si="247">IF(ISBLANK(D253),"",D253/100000)</f>
        <v/>
      </c>
      <c r="K253" s="97" t="str">
        <f t="shared" si="247"/>
        <v/>
      </c>
      <c r="L253" s="97" t="str">
        <f t="shared" si="247"/>
        <v/>
      </c>
      <c r="M253" s="97" t="str">
        <f t="shared" si="247"/>
        <v>51.00</v>
      </c>
      <c r="N253" s="97" t="str">
        <f t="shared" si="247"/>
        <v>56.00</v>
      </c>
      <c r="O253" s="44"/>
      <c r="P253" s="197" t="str">
        <v>3. Miscellaneous</v>
      </c>
    </row>
    <row r="254" ht="19.5" customHeight="1">
      <c r="A254" s="296" t="s">
        <v>20941</v>
      </c>
      <c r="B254" s="127" t="s">
        <v>20942</v>
      </c>
      <c r="C254" s="127"/>
      <c r="D254" s="59"/>
      <c r="E254" s="59"/>
      <c r="F254" s="59"/>
      <c r="G254" s="59">
        <v>425000.0</v>
      </c>
      <c r="H254" s="59">
        <v>340000.0</v>
      </c>
      <c r="I254" s="44"/>
      <c r="J254" s="97" t="str">
        <f t="shared" ref="J254:N254" si="248">IF(ISBLANK(D254),"",D254/100000)</f>
        <v/>
      </c>
      <c r="K254" s="97" t="str">
        <f t="shared" si="248"/>
        <v/>
      </c>
      <c r="L254" s="97" t="str">
        <f t="shared" si="248"/>
        <v/>
      </c>
      <c r="M254" s="97" t="str">
        <f t="shared" si="248"/>
        <v>4.25</v>
      </c>
      <c r="N254" s="97" t="str">
        <f t="shared" si="248"/>
        <v>3.40</v>
      </c>
      <c r="O254" s="44"/>
      <c r="P254" s="197" t="str">
        <v>4. karyalayakadila local institutions
Court costs are expected to fall by all sorts of cases required kharcakarita</v>
      </c>
    </row>
    <row r="255" ht="19.5" customHeight="1">
      <c r="A255" s="296" t="s">
        <v>20955</v>
      </c>
      <c r="B255" s="127" t="s">
        <v>20956</v>
      </c>
      <c r="C255" s="127"/>
      <c r="D255" s="59"/>
      <c r="E255" s="59"/>
      <c r="F255" s="59"/>
      <c r="G255" s="59">
        <v>1275000.0</v>
      </c>
      <c r="H255" s="59"/>
      <c r="I255" s="44"/>
      <c r="J255" s="97" t="str">
        <f t="shared" ref="J255:N255" si="249">IF(ISBLANK(D255),"",D255/100000)</f>
        <v/>
      </c>
      <c r="K255" s="97" t="str">
        <f t="shared" si="249"/>
        <v/>
      </c>
      <c r="L255" s="97" t="str">
        <f t="shared" si="249"/>
        <v/>
      </c>
      <c r="M255" s="97" t="str">
        <f t="shared" si="249"/>
        <v>12.75</v>
      </c>
      <c r="N255" s="97" t="str">
        <f t="shared" si="249"/>
        <v/>
      </c>
      <c r="O255" s="44"/>
      <c r="P255" s="197" t="str">
        <v>5. The local tax office
To furniture</v>
      </c>
    </row>
    <row r="256" ht="19.5" customHeight="1">
      <c r="A256" s="127" t="s">
        <v>20967</v>
      </c>
      <c r="B256" s="127" t="s">
        <v>20968</v>
      </c>
      <c r="C256" s="127"/>
      <c r="D256" s="59"/>
      <c r="E256" s="59"/>
      <c r="F256" s="59"/>
      <c r="G256" s="59">
        <v>2125000.0</v>
      </c>
      <c r="H256" s="59"/>
      <c r="I256" s="44"/>
      <c r="J256" s="97" t="str">
        <f t="shared" ref="J256:N256" si="250">IF(ISBLANK(D256),"",D256/100000)</f>
        <v/>
      </c>
      <c r="K256" s="97" t="str">
        <f t="shared" si="250"/>
        <v/>
      </c>
      <c r="L256" s="97" t="str">
        <f t="shared" si="250"/>
        <v/>
      </c>
      <c r="M256" s="97" t="str">
        <f t="shared" si="250"/>
        <v>21.25</v>
      </c>
      <c r="N256" s="97" t="str">
        <f t="shared" si="250"/>
        <v/>
      </c>
      <c r="O256" s="44"/>
      <c r="P256" s="197" t="str">
        <v>6. Annual Statement for inspection costs</v>
      </c>
    </row>
    <row r="257" ht="19.5" customHeight="1">
      <c r="A257" s="127"/>
      <c r="B257" s="127"/>
      <c r="C257" s="127"/>
      <c r="D257" s="59"/>
      <c r="E257" s="59"/>
      <c r="F257" s="59"/>
      <c r="G257" s="59"/>
      <c r="H257" s="59"/>
      <c r="I257" s="44"/>
      <c r="J257" s="97" t="str">
        <f t="shared" ref="J257:N257" si="251">IF(ISBLANK(D257),"",D257/100000)</f>
        <v/>
      </c>
      <c r="K257" s="97" t="str">
        <f t="shared" si="251"/>
        <v/>
      </c>
      <c r="L257" s="97" t="str">
        <f t="shared" si="251"/>
        <v/>
      </c>
      <c r="M257" s="97" t="str">
        <f t="shared" si="251"/>
        <v/>
      </c>
      <c r="N257" s="97" t="str">
        <f t="shared" si="251"/>
        <v/>
      </c>
      <c r="O257" s="44"/>
      <c r="P257" s="197" t="str">
        <v/>
      </c>
    </row>
    <row r="258" ht="19.5" customHeight="1">
      <c r="A258" s="435" t="s">
        <v>20988</v>
      </c>
      <c r="B258" s="250"/>
      <c r="C258" s="250"/>
      <c r="D258" s="237"/>
      <c r="E258" s="237"/>
      <c r="F258" s="237">
        <v>5149096.0</v>
      </c>
      <c r="G258" s="237">
        <v>2.03925E8</v>
      </c>
      <c r="H258" s="237">
        <v>2.1094E8</v>
      </c>
      <c r="I258" s="242"/>
      <c r="J258" s="446" t="str">
        <f t="shared" ref="J258:N258" si="252">IF(ISBLANK(D258),"",D258/100000)</f>
        <v/>
      </c>
      <c r="K258" s="446" t="str">
        <f t="shared" si="252"/>
        <v/>
      </c>
      <c r="L258" s="446" t="str">
        <f t="shared" si="252"/>
        <v>51.49</v>
      </c>
      <c r="M258" s="446" t="str">
        <f t="shared" si="252"/>
        <v>2039.25</v>
      </c>
      <c r="N258" s="446" t="str">
        <f t="shared" si="252"/>
        <v>2109.40</v>
      </c>
      <c r="O258" s="242"/>
      <c r="P258" s="197" t="str">
        <v>Local tax office total</v>
      </c>
    </row>
    <row r="259" ht="19.5" customHeight="1">
      <c r="A259" s="254" t="s">
        <v>283</v>
      </c>
      <c r="B259" s="254"/>
      <c r="C259" s="254"/>
      <c r="D259" s="330"/>
      <c r="E259" s="330"/>
      <c r="F259" s="330"/>
      <c r="G259" s="330"/>
      <c r="H259" s="330"/>
      <c r="I259" s="44"/>
      <c r="J259" s="97" t="str">
        <f t="shared" ref="J259:N259" si="253">IF(ISBLANK(D259),"",D259/100000)</f>
        <v/>
      </c>
      <c r="K259" s="97" t="str">
        <f t="shared" si="253"/>
        <v/>
      </c>
      <c r="L259" s="97" t="str">
        <f t="shared" si="253"/>
        <v/>
      </c>
      <c r="M259" s="97" t="str">
        <f t="shared" si="253"/>
        <v/>
      </c>
      <c r="N259" s="97" t="str">
        <f t="shared" si="253"/>
        <v/>
      </c>
      <c r="O259" s="44"/>
      <c r="P259" s="197" t="str">
        <v>H. Main Office Building Repairs</v>
      </c>
    </row>
    <row r="260" ht="19.5" customHeight="1">
      <c r="A260" s="127" t="s">
        <v>21008</v>
      </c>
      <c r="B260" s="127"/>
      <c r="C260" s="127"/>
      <c r="D260" s="59"/>
      <c r="E260" s="59"/>
      <c r="F260" s="59"/>
      <c r="G260" s="59"/>
      <c r="H260" s="59"/>
      <c r="I260" s="44"/>
      <c r="J260" s="97" t="str">
        <f t="shared" ref="J260:N260" si="254">IF(ISBLANK(D260),"",D260/100000)</f>
        <v/>
      </c>
      <c r="K260" s="97" t="str">
        <f t="shared" si="254"/>
        <v/>
      </c>
      <c r="L260" s="97" t="str">
        <f t="shared" si="254"/>
        <v/>
      </c>
      <c r="M260" s="97" t="str">
        <f t="shared" si="254"/>
        <v/>
      </c>
      <c r="N260" s="97" t="str">
        <f t="shared" si="254"/>
        <v/>
      </c>
      <c r="O260" s="44"/>
      <c r="P260" s="197" t="str">
        <v>1. lighting (electric)</v>
      </c>
    </row>
    <row r="261" ht="19.5" customHeight="1">
      <c r="A261" s="127" t="s">
        <v>21015</v>
      </c>
      <c r="B261" s="127" t="s">
        <v>21017</v>
      </c>
      <c r="C261" s="127"/>
      <c r="D261" s="59">
        <v>5999808.0</v>
      </c>
      <c r="E261" s="59">
        <v>8999794.0</v>
      </c>
      <c r="F261" s="59">
        <v>9988200.0</v>
      </c>
      <c r="G261" s="59">
        <v>1.1475E7</v>
      </c>
      <c r="H261" s="59">
        <v>1.08E7</v>
      </c>
      <c r="I261" s="44"/>
      <c r="J261" s="97" t="str">
        <f t="shared" ref="J261:N261" si="255">IF(ISBLANK(D261),"",D261/100000)</f>
        <v>60.00</v>
      </c>
      <c r="K261" s="97" t="str">
        <f t="shared" si="255"/>
        <v>90.00</v>
      </c>
      <c r="L261" s="97" t="str">
        <f t="shared" si="255"/>
        <v>99.88</v>
      </c>
      <c r="M261" s="97" t="str">
        <f t="shared" si="255"/>
        <v>114.75</v>
      </c>
      <c r="N261" s="97" t="str">
        <f t="shared" si="255"/>
        <v>108.00</v>
      </c>
      <c r="O261" s="44"/>
      <c r="P261" s="197" t="str">
        <v>A. The cost of electricity (electric)</v>
      </c>
    </row>
    <row r="262" ht="19.5" customHeight="1">
      <c r="A262" s="127" t="s">
        <v>21029</v>
      </c>
      <c r="B262" s="127" t="s">
        <v>21031</v>
      </c>
      <c r="C262" s="127"/>
      <c r="D262" s="59">
        <v>449064.0</v>
      </c>
      <c r="E262" s="59">
        <v>430455.0</v>
      </c>
      <c r="F262" s="59"/>
      <c r="G262" s="59">
        <v>2125000.0</v>
      </c>
      <c r="H262" s="59">
        <v>2000000.0</v>
      </c>
      <c r="I262" s="44"/>
      <c r="J262" s="97" t="str">
        <f t="shared" ref="J262:N262" si="256">IF(ISBLANK(D262),"",D262/100000)</f>
        <v>4.49</v>
      </c>
      <c r="K262" s="97" t="str">
        <f t="shared" si="256"/>
        <v>4.30</v>
      </c>
      <c r="L262" s="97" t="str">
        <f t="shared" si="256"/>
        <v/>
      </c>
      <c r="M262" s="97" t="str">
        <f t="shared" si="256"/>
        <v>21.25</v>
      </c>
      <c r="N262" s="97" t="str">
        <f t="shared" si="256"/>
        <v>20.00</v>
      </c>
      <c r="O262" s="44"/>
      <c r="P262" s="197" t="str">
        <v>C. Elevator (electric)</v>
      </c>
    </row>
    <row r="263" ht="19.5" customHeight="1">
      <c r="A263" s="296" t="s">
        <v>21038</v>
      </c>
      <c r="B263" s="127" t="s">
        <v>21039</v>
      </c>
      <c r="C263" s="127"/>
      <c r="D263" s="59">
        <v>500000.0</v>
      </c>
      <c r="E263" s="59">
        <v>889307.0</v>
      </c>
      <c r="F263" s="59">
        <v>2509237.0</v>
      </c>
      <c r="G263" s="59">
        <v>4250000.0</v>
      </c>
      <c r="H263" s="59">
        <v>1600000.0</v>
      </c>
      <c r="I263" s="44"/>
      <c r="J263" s="97" t="str">
        <f t="shared" ref="J263:N263" si="257">IF(ISBLANK(D263),"",D263/100000)</f>
        <v>5.00</v>
      </c>
      <c r="K263" s="97" t="str">
        <f t="shared" si="257"/>
        <v>8.89</v>
      </c>
      <c r="L263" s="97" t="str">
        <f t="shared" si="257"/>
        <v>25.09</v>
      </c>
      <c r="M263" s="97" t="str">
        <f t="shared" si="257"/>
        <v>42.50</v>
      </c>
      <c r="N263" s="97" t="str">
        <f t="shared" si="257"/>
        <v>16.00</v>
      </c>
      <c r="O263" s="44"/>
      <c r="P263" s="197" t="str">
        <v>2. Ma. Maha. Commissioner Hon. Over. Maha.
Commissioner of Corrections residences
(Building)</v>
      </c>
    </row>
    <row r="264" ht="19.5" customHeight="1">
      <c r="A264" s="127" t="s">
        <v>21045</v>
      </c>
      <c r="B264" s="127" t="s">
        <v>21046</v>
      </c>
      <c r="C264" s="127"/>
      <c r="D264" s="59">
        <v>2242516.0</v>
      </c>
      <c r="E264" s="59">
        <v>6570310.0</v>
      </c>
      <c r="F264" s="59">
        <v>2.4299561E7</v>
      </c>
      <c r="G264" s="59">
        <v>1.0625E7</v>
      </c>
      <c r="H264" s="59">
        <v>8000000.0</v>
      </c>
      <c r="I264" s="44"/>
      <c r="J264" s="97" t="str">
        <f t="shared" ref="J264:N264" si="258">IF(ISBLANK(D264),"",D264/100000)</f>
        <v>22.43</v>
      </c>
      <c r="K264" s="97" t="str">
        <f t="shared" si="258"/>
        <v>65.70</v>
      </c>
      <c r="L264" s="97" t="str">
        <f t="shared" si="258"/>
        <v>243.00</v>
      </c>
      <c r="M264" s="97" t="str">
        <f t="shared" si="258"/>
        <v>106.25</v>
      </c>
      <c r="N264" s="97" t="str">
        <f t="shared" si="258"/>
        <v>80.00</v>
      </c>
      <c r="O264" s="44"/>
      <c r="P264" s="197" t="str">
        <v>3. Building Repair (building)</v>
      </c>
    </row>
    <row r="265" ht="19.5" customHeight="1">
      <c r="A265" s="296" t="s">
        <v>21058</v>
      </c>
      <c r="B265" s="127" t="s">
        <v>21060</v>
      </c>
      <c r="C265" s="127"/>
      <c r="D265" s="59"/>
      <c r="E265" s="59">
        <v>403572.0</v>
      </c>
      <c r="F265" s="59">
        <v>385904.0</v>
      </c>
      <c r="G265" s="59">
        <v>850000.0</v>
      </c>
      <c r="H265" s="59">
        <v>800000.0</v>
      </c>
      <c r="I265" s="44"/>
      <c r="J265" s="97" t="str">
        <f t="shared" ref="J265:N265" si="259">IF(ISBLANK(D265),"",D265/100000)</f>
        <v/>
      </c>
      <c r="K265" s="97" t="str">
        <f t="shared" si="259"/>
        <v>4.04</v>
      </c>
      <c r="L265" s="97" t="str">
        <f t="shared" si="259"/>
        <v>3.86</v>
      </c>
      <c r="M265" s="97" t="str">
        <f t="shared" si="259"/>
        <v>8.50</v>
      </c>
      <c r="N265" s="97" t="str">
        <f t="shared" si="259"/>
        <v>8.00</v>
      </c>
      <c r="O265" s="44"/>
      <c r="P265" s="197" t="str">
        <v>4. Hon. Residence of the Mayor
Corrections to (building)</v>
      </c>
    </row>
    <row r="266" ht="19.5" customHeight="1">
      <c r="A266" s="296" t="s">
        <v>21071</v>
      </c>
      <c r="B266" s="127" t="s">
        <v>21073</v>
      </c>
      <c r="C266" s="127"/>
      <c r="D266" s="59">
        <v>999008.0</v>
      </c>
      <c r="E266" s="59">
        <v>1000000.0</v>
      </c>
      <c r="F266" s="59"/>
      <c r="G266" s="59"/>
      <c r="H266" s="59"/>
      <c r="I266" s="44"/>
      <c r="J266" s="97" t="str">
        <f t="shared" ref="J266:N266" si="260">IF(ISBLANK(D266),"",D266/100000)</f>
        <v>9.99</v>
      </c>
      <c r="K266" s="97" t="str">
        <f t="shared" si="260"/>
        <v>10.00</v>
      </c>
      <c r="L266" s="97" t="str">
        <f t="shared" si="260"/>
        <v/>
      </c>
      <c r="M266" s="97" t="str">
        <f t="shared" si="260"/>
        <v/>
      </c>
      <c r="N266" s="97" t="str">
        <f t="shared" si="260"/>
        <v/>
      </c>
      <c r="O266" s="44"/>
      <c r="P266" s="197" t="str">
        <v>Maatimahaayukta (h) office
Renew</v>
      </c>
    </row>
    <row r="267" ht="19.5" customHeight="1">
      <c r="A267" s="296" t="s">
        <v>21085</v>
      </c>
      <c r="B267" s="127" t="s">
        <v>21086</v>
      </c>
      <c r="C267" s="127"/>
      <c r="D267" s="59"/>
      <c r="E267" s="59">
        <v>997500.0</v>
      </c>
      <c r="F267" s="59">
        <v>939938.0</v>
      </c>
      <c r="G267" s="59">
        <v>1700000.0</v>
      </c>
      <c r="H267" s="59">
        <v>1600000.0</v>
      </c>
      <c r="I267" s="44"/>
      <c r="J267" s="97" t="str">
        <f t="shared" ref="J267:N267" si="261">IF(ISBLANK(D267),"",D267/100000)</f>
        <v/>
      </c>
      <c r="K267" s="97" t="str">
        <f t="shared" si="261"/>
        <v>9.98</v>
      </c>
      <c r="L267" s="97" t="str">
        <f t="shared" si="261"/>
        <v>9.40</v>
      </c>
      <c r="M267" s="97" t="str">
        <f t="shared" si="261"/>
        <v>17.00</v>
      </c>
      <c r="N267" s="97" t="str">
        <f t="shared" si="261"/>
        <v>16.00</v>
      </c>
      <c r="O267" s="44"/>
      <c r="P267" s="197" t="str">
        <v>Elevator (electric), transformers, and generators
Yupiesadekhabhala Corrections</v>
      </c>
    </row>
    <row r="268" ht="19.5" customHeight="1">
      <c r="A268" s="296" t="s">
        <v>21099</v>
      </c>
      <c r="B268" s="127" t="s">
        <v>21100</v>
      </c>
      <c r="C268" s="127"/>
      <c r="D268" s="59"/>
      <c r="E268" s="59">
        <v>290906.0</v>
      </c>
      <c r="F268" s="59">
        <v>357877.0</v>
      </c>
      <c r="G268" s="59">
        <v>850000.0</v>
      </c>
      <c r="H268" s="59">
        <v>800000.0</v>
      </c>
      <c r="I268" s="44"/>
      <c r="J268" s="97" t="str">
        <f t="shared" ref="J268:N268" si="262">IF(ISBLANK(D268),"",D268/100000)</f>
        <v/>
      </c>
      <c r="K268" s="97" t="str">
        <f t="shared" si="262"/>
        <v>2.91</v>
      </c>
      <c r="L268" s="97" t="str">
        <f t="shared" si="262"/>
        <v>3.58</v>
      </c>
      <c r="M268" s="97" t="str">
        <f t="shared" si="262"/>
        <v>8.50</v>
      </c>
      <c r="N268" s="97" t="str">
        <f t="shared" si="262"/>
        <v>8.00</v>
      </c>
      <c r="O268" s="44"/>
      <c r="P268" s="197" t="str">
        <v>Sisitivhi and elaidi Care
Maintenance (Electrical)</v>
      </c>
    </row>
    <row r="269" ht="19.5" customHeight="1">
      <c r="A269" s="127" t="s">
        <v>21112</v>
      </c>
      <c r="B269" s="127" t="s">
        <v>21114</v>
      </c>
      <c r="C269" s="127"/>
      <c r="D269" s="59">
        <v>200000.0</v>
      </c>
      <c r="E269" s="59"/>
      <c r="F269" s="59">
        <v>200000.0</v>
      </c>
      <c r="G269" s="59">
        <v>340000.0</v>
      </c>
      <c r="H269" s="59">
        <v>400000.0</v>
      </c>
      <c r="I269" s="44"/>
      <c r="J269" s="97" t="str">
        <f t="shared" ref="J269:N269" si="263">IF(ISBLANK(D269),"",D269/100000)</f>
        <v>2.00</v>
      </c>
      <c r="K269" s="97" t="str">
        <f t="shared" si="263"/>
        <v/>
      </c>
      <c r="L269" s="97" t="str">
        <f t="shared" si="263"/>
        <v>2.00</v>
      </c>
      <c r="M269" s="97" t="str">
        <f t="shared" si="263"/>
        <v>3.40</v>
      </c>
      <c r="N269" s="97" t="str">
        <f t="shared" si="263"/>
        <v>4.00</v>
      </c>
      <c r="O269" s="44"/>
      <c r="P269" s="197" t="str">
        <v>Pune Municipal Corporation's various buildings elevator, AC, generator, water pumps, transformers, etc.. Care durustisati (electric)</v>
      </c>
    </row>
    <row r="270" ht="19.5" customHeight="1">
      <c r="A270" s="296" t="s">
        <v>21127</v>
      </c>
      <c r="B270" s="127" t="s">
        <v>21128</v>
      </c>
      <c r="C270" s="127"/>
      <c r="D270" s="59">
        <v>40355.0</v>
      </c>
      <c r="E270" s="59">
        <v>114899.0</v>
      </c>
      <c r="F270" s="59"/>
      <c r="G270" s="59">
        <v>1700000.0</v>
      </c>
      <c r="H270" s="59">
        <v>1600000.0</v>
      </c>
      <c r="I270" s="44"/>
      <c r="J270" s="97" t="str">
        <f t="shared" ref="J270:N270" si="264">IF(ISBLANK(D270),"",D270/100000)</f>
        <v>0.40</v>
      </c>
      <c r="K270" s="97" t="str">
        <f t="shared" si="264"/>
        <v>1.15</v>
      </c>
      <c r="L270" s="97" t="str">
        <f t="shared" si="264"/>
        <v/>
      </c>
      <c r="M270" s="97" t="str">
        <f t="shared" si="264"/>
        <v>17.00</v>
      </c>
      <c r="N270" s="97" t="str">
        <f t="shared" si="264"/>
        <v>16.00</v>
      </c>
      <c r="O270" s="44"/>
      <c r="P270" s="197" t="str">
        <v>Municipal Chief Bhavan electrical
Maintenance Maintenance (Electrical)</v>
      </c>
    </row>
    <row r="271" ht="19.5" customHeight="1">
      <c r="A271" s="127"/>
      <c r="B271" s="127"/>
      <c r="C271" s="127"/>
      <c r="D271" s="59"/>
      <c r="E271" s="59"/>
      <c r="F271" s="59"/>
      <c r="G271" s="59"/>
      <c r="H271" s="59"/>
      <c r="I271" s="44"/>
      <c r="J271" s="97" t="str">
        <f t="shared" ref="J271:N271" si="265">IF(ISBLANK(D271),"",D271/100000)</f>
        <v/>
      </c>
      <c r="K271" s="97" t="str">
        <f t="shared" si="265"/>
        <v/>
      </c>
      <c r="L271" s="97" t="str">
        <f t="shared" si="265"/>
        <v/>
      </c>
      <c r="M271" s="97" t="str">
        <f t="shared" si="265"/>
        <v/>
      </c>
      <c r="N271" s="97" t="str">
        <f t="shared" si="265"/>
        <v/>
      </c>
      <c r="O271" s="44"/>
      <c r="P271" s="197" t="str">
        <v/>
      </c>
    </row>
    <row r="272" ht="19.5" customHeight="1">
      <c r="A272" s="146" t="s">
        <v>21145</v>
      </c>
      <c r="B272" s="127"/>
      <c r="C272" s="127"/>
      <c r="D272" s="59">
        <v>1.0430751E7</v>
      </c>
      <c r="E272" s="59">
        <v>1.9696743E7</v>
      </c>
      <c r="F272" s="59">
        <v>3.8680717E7</v>
      </c>
      <c r="G272" s="59">
        <v>3.3915E7</v>
      </c>
      <c r="H272" s="59">
        <v>2.76E7</v>
      </c>
      <c r="I272" s="44"/>
      <c r="J272" s="97" t="str">
        <f t="shared" ref="J272:N272" si="266">IF(ISBLANK(D272),"",D272/100000)</f>
        <v>104.31</v>
      </c>
      <c r="K272" s="97" t="str">
        <f t="shared" si="266"/>
        <v>196.97</v>
      </c>
      <c r="L272" s="97" t="str">
        <f t="shared" si="266"/>
        <v>386.81</v>
      </c>
      <c r="M272" s="97" t="str">
        <f t="shared" si="266"/>
        <v>339.15</v>
      </c>
      <c r="N272" s="97" t="str">
        <f t="shared" si="266"/>
        <v>276.00</v>
      </c>
      <c r="O272" s="44"/>
      <c r="P272" s="197" t="str">
        <v>H. Main Office Building repairs total</v>
      </c>
    </row>
    <row r="273" ht="19.5" customHeight="1">
      <c r="A273" s="127"/>
      <c r="B273" s="127"/>
      <c r="C273" s="127"/>
      <c r="D273" s="59"/>
      <c r="E273" s="59"/>
      <c r="F273" s="59"/>
      <c r="G273" s="59"/>
      <c r="H273" s="59"/>
      <c r="I273" s="44"/>
      <c r="J273" s="97" t="str">
        <f t="shared" ref="J273:N273" si="267">IF(ISBLANK(D273),"",D273/100000)</f>
        <v/>
      </c>
      <c r="K273" s="97" t="str">
        <f t="shared" si="267"/>
        <v/>
      </c>
      <c r="L273" s="97" t="str">
        <f t="shared" si="267"/>
        <v/>
      </c>
      <c r="M273" s="97" t="str">
        <f t="shared" si="267"/>
        <v/>
      </c>
      <c r="N273" s="97" t="str">
        <f t="shared" si="267"/>
        <v/>
      </c>
      <c r="O273" s="44"/>
      <c r="P273" s="197" t="str">
        <v/>
      </c>
    </row>
    <row r="274" ht="19.5" customHeight="1">
      <c r="A274" s="127" t="s">
        <v>286</v>
      </c>
      <c r="B274" s="127"/>
      <c r="C274" s="127"/>
      <c r="D274" s="59"/>
      <c r="E274" s="59"/>
      <c r="F274" s="59"/>
      <c r="G274" s="59"/>
      <c r="H274" s="59"/>
      <c r="I274" s="44"/>
      <c r="J274" s="97" t="str">
        <f t="shared" ref="J274:N274" si="268">IF(ISBLANK(D274),"",D274/100000)</f>
        <v/>
      </c>
      <c r="K274" s="97" t="str">
        <f t="shared" si="268"/>
        <v/>
      </c>
      <c r="L274" s="97" t="str">
        <f t="shared" si="268"/>
        <v/>
      </c>
      <c r="M274" s="97" t="str">
        <f t="shared" si="268"/>
        <v/>
      </c>
      <c r="N274" s="97" t="str">
        <f t="shared" si="268"/>
        <v/>
      </c>
      <c r="O274" s="44"/>
      <c r="P274" s="197" t="str">
        <v>J. Treasury account</v>
      </c>
    </row>
    <row r="275" ht="19.5" customHeight="1">
      <c r="A275" s="127" t="s">
        <v>21176</v>
      </c>
      <c r="B275" s="127" t="s">
        <v>21177</v>
      </c>
      <c r="C275" s="127"/>
      <c r="D275" s="59">
        <v>1.1858435E7</v>
      </c>
      <c r="E275" s="59">
        <v>1.2735593E7</v>
      </c>
      <c r="F275" s="59">
        <v>1.5096396E7</v>
      </c>
      <c r="G275" s="59">
        <v>1.0E7</v>
      </c>
      <c r="H275" s="59">
        <v>6000000.0</v>
      </c>
      <c r="I275" s="44"/>
      <c r="J275" s="97" t="str">
        <f t="shared" ref="J275:N275" si="269">IF(ISBLANK(D275),"",D275/100000)</f>
        <v>118.58</v>
      </c>
      <c r="K275" s="97" t="str">
        <f t="shared" si="269"/>
        <v>127.36</v>
      </c>
      <c r="L275" s="97" t="str">
        <f t="shared" si="269"/>
        <v>150.96</v>
      </c>
      <c r="M275" s="97" t="str">
        <f t="shared" si="269"/>
        <v>100.00</v>
      </c>
      <c r="N275" s="97" t="str">
        <f t="shared" si="269"/>
        <v>60.00</v>
      </c>
      <c r="O275" s="44"/>
      <c r="P275" s="197" t="str">
        <v>1. The establishment sevakavarga salary (masaa)</v>
      </c>
    </row>
    <row r="276" ht="19.5" customHeight="1">
      <c r="A276" s="127" t="s">
        <v>21190</v>
      </c>
      <c r="B276" s="127" t="s">
        <v>21191</v>
      </c>
      <c r="C276" s="127"/>
      <c r="D276" s="59">
        <v>185959.0</v>
      </c>
      <c r="E276" s="59">
        <v>289161.0</v>
      </c>
      <c r="F276" s="59">
        <v>146640.0</v>
      </c>
      <c r="G276" s="59">
        <v>127500.0</v>
      </c>
      <c r="H276" s="59">
        <v>120000.0</v>
      </c>
      <c r="I276" s="44"/>
      <c r="J276" s="97" t="str">
        <f t="shared" ref="J276:N276" si="270">IF(ISBLANK(D276),"",D276/100000)</f>
        <v>1.86</v>
      </c>
      <c r="K276" s="97" t="str">
        <f t="shared" si="270"/>
        <v>2.89</v>
      </c>
      <c r="L276" s="97" t="str">
        <f t="shared" si="270"/>
        <v>1.47</v>
      </c>
      <c r="M276" s="97" t="str">
        <f t="shared" si="270"/>
        <v>1.28</v>
      </c>
      <c r="N276" s="97" t="str">
        <f t="shared" si="270"/>
        <v>1.20</v>
      </c>
      <c r="O276" s="44"/>
      <c r="P276" s="197" t="str">
        <v>2. Miscellaneous (masaa)</v>
      </c>
    </row>
    <row r="277" ht="19.5" customHeight="1">
      <c r="A277" s="127" t="s">
        <v>21203</v>
      </c>
      <c r="B277" s="127" t="s">
        <v>21205</v>
      </c>
      <c r="C277" s="127"/>
      <c r="D277" s="59">
        <v>50000.0</v>
      </c>
      <c r="E277" s="59">
        <v>25281.0</v>
      </c>
      <c r="F277" s="59"/>
      <c r="G277" s="59">
        <v>42500.0</v>
      </c>
      <c r="H277" s="59">
        <v>68000.0</v>
      </c>
      <c r="I277" s="44"/>
      <c r="J277" s="97" t="str">
        <f t="shared" ref="J277:N277" si="271">IF(ISBLANK(D277),"",D277/100000)</f>
        <v>0.50</v>
      </c>
      <c r="K277" s="97" t="str">
        <f t="shared" si="271"/>
        <v>0.25</v>
      </c>
      <c r="L277" s="97" t="str">
        <f t="shared" si="271"/>
        <v/>
      </c>
      <c r="M277" s="97" t="str">
        <f t="shared" si="271"/>
        <v>0.43</v>
      </c>
      <c r="N277" s="97" t="str">
        <f t="shared" si="271"/>
        <v>0.68</v>
      </c>
      <c r="O277" s="44"/>
      <c r="P277" s="197" t="str">
        <v>3. Insurance premium (masaa)</v>
      </c>
    </row>
    <row r="278" ht="19.5" customHeight="1">
      <c r="A278" s="296" t="s">
        <v>21217</v>
      </c>
      <c r="B278" s="127" t="s">
        <v>21219</v>
      </c>
      <c r="C278" s="127"/>
      <c r="D278" s="59"/>
      <c r="E278" s="59"/>
      <c r="F278" s="59"/>
      <c r="G278" s="59">
        <v>85000.0</v>
      </c>
      <c r="H278" s="59">
        <v>68000.0</v>
      </c>
      <c r="I278" s="44"/>
      <c r="J278" s="97" t="str">
        <f t="shared" ref="J278:N278" si="272">IF(ISBLANK(D278),"",D278/100000)</f>
        <v/>
      </c>
      <c r="K278" s="97" t="str">
        <f t="shared" si="272"/>
        <v/>
      </c>
      <c r="L278" s="97" t="str">
        <f t="shared" si="272"/>
        <v/>
      </c>
      <c r="M278" s="97" t="str">
        <f t="shared" si="272"/>
        <v>0.85</v>
      </c>
      <c r="N278" s="97" t="str">
        <f t="shared" si="272"/>
        <v>0.68</v>
      </c>
      <c r="O278" s="44"/>
      <c r="P278" s="197" t="str">
        <v>4. Sales Tax / VAT overlook the Municipal Account
Pay the amount</v>
      </c>
    </row>
    <row r="279" ht="19.5" customHeight="1">
      <c r="A279" s="127" t="s">
        <v>21231</v>
      </c>
      <c r="B279" s="127" t="s">
        <v>21233</v>
      </c>
      <c r="C279" s="127"/>
      <c r="D279" s="59"/>
      <c r="E279" s="59"/>
      <c r="F279" s="59">
        <v>30000.0</v>
      </c>
      <c r="G279" s="59">
        <v>255000.0</v>
      </c>
      <c r="H279" s="59">
        <v>272000.0</v>
      </c>
      <c r="I279" s="44"/>
      <c r="J279" s="97" t="str">
        <f t="shared" ref="J279:N279" si="273">IF(ISBLANK(D279),"",D279/100000)</f>
        <v/>
      </c>
      <c r="K279" s="97" t="str">
        <f t="shared" si="273"/>
        <v/>
      </c>
      <c r="L279" s="97" t="str">
        <f t="shared" si="273"/>
        <v>0.30</v>
      </c>
      <c r="M279" s="97" t="str">
        <f t="shared" si="273"/>
        <v>2.55</v>
      </c>
      <c r="N279" s="97" t="str">
        <f t="shared" si="273"/>
        <v>2.72</v>
      </c>
      <c r="O279" s="44"/>
      <c r="P279" s="197" t="str">
        <v>5. karasallagara to give musahira</v>
      </c>
    </row>
    <row r="280" ht="19.5" customHeight="1">
      <c r="A280" s="127"/>
      <c r="B280" s="127"/>
      <c r="C280" s="127"/>
      <c r="D280" s="59"/>
      <c r="E280" s="59"/>
      <c r="F280" s="59"/>
      <c r="G280" s="59"/>
      <c r="H280" s="59"/>
      <c r="I280" s="44"/>
      <c r="J280" s="97" t="str">
        <f t="shared" ref="J280:N280" si="274">IF(ISBLANK(D280),"",D280/100000)</f>
        <v/>
      </c>
      <c r="K280" s="97" t="str">
        <f t="shared" si="274"/>
        <v/>
      </c>
      <c r="L280" s="97" t="str">
        <f t="shared" si="274"/>
        <v/>
      </c>
      <c r="M280" s="97" t="str">
        <f t="shared" si="274"/>
        <v/>
      </c>
      <c r="N280" s="97" t="str">
        <f t="shared" si="274"/>
        <v/>
      </c>
      <c r="O280" s="44"/>
      <c r="P280" s="197" t="str">
        <v/>
      </c>
    </row>
    <row r="281" ht="19.5" customHeight="1">
      <c r="A281" s="146" t="s">
        <v>21252</v>
      </c>
      <c r="B281" s="127"/>
      <c r="C281" s="127"/>
      <c r="D281" s="59">
        <v>1.2094394E7</v>
      </c>
      <c r="E281" s="59">
        <v>1.3050035E7</v>
      </c>
      <c r="F281" s="59">
        <v>1.5273036E7</v>
      </c>
      <c r="G281" s="59">
        <v>1.051E7</v>
      </c>
      <c r="H281" s="59">
        <v>6528000.0</v>
      </c>
      <c r="I281" s="44"/>
      <c r="J281" s="97" t="str">
        <f t="shared" ref="J281:N281" si="275">IF(ISBLANK(D281),"",D281/100000)</f>
        <v>120.94</v>
      </c>
      <c r="K281" s="97" t="str">
        <f t="shared" si="275"/>
        <v>130.50</v>
      </c>
      <c r="L281" s="97" t="str">
        <f t="shared" si="275"/>
        <v>152.73</v>
      </c>
      <c r="M281" s="97" t="str">
        <f t="shared" si="275"/>
        <v>105.10</v>
      </c>
      <c r="N281" s="97" t="str">
        <f t="shared" si="275"/>
        <v>65.28</v>
      </c>
      <c r="O281" s="44"/>
      <c r="P281" s="197" t="str">
        <v>J. Treasury account total</v>
      </c>
    </row>
    <row r="282" ht="19.5" customHeight="1">
      <c r="A282" s="127"/>
      <c r="B282" s="127"/>
      <c r="C282" s="127"/>
      <c r="D282" s="59"/>
      <c r="E282" s="59"/>
      <c r="F282" s="59"/>
      <c r="G282" s="59"/>
      <c r="H282" s="59"/>
      <c r="I282" s="44"/>
      <c r="J282" s="97" t="str">
        <f t="shared" ref="J282:N282" si="276">IF(ISBLANK(D282),"",D282/100000)</f>
        <v/>
      </c>
      <c r="K282" s="97" t="str">
        <f t="shared" si="276"/>
        <v/>
      </c>
      <c r="L282" s="97" t="str">
        <f t="shared" si="276"/>
        <v/>
      </c>
      <c r="M282" s="97" t="str">
        <f t="shared" si="276"/>
        <v/>
      </c>
      <c r="N282" s="97" t="str">
        <f t="shared" si="276"/>
        <v/>
      </c>
      <c r="O282" s="44"/>
      <c r="P282" s="197" t="str">
        <v/>
      </c>
    </row>
    <row r="283" ht="19.5" customHeight="1">
      <c r="A283" s="127" t="s">
        <v>289</v>
      </c>
      <c r="B283" s="127"/>
      <c r="C283" s="127"/>
      <c r="D283" s="59"/>
      <c r="E283" s="59"/>
      <c r="F283" s="59"/>
      <c r="G283" s="59"/>
      <c r="H283" s="59"/>
      <c r="I283" s="44"/>
      <c r="J283" s="97" t="str">
        <f t="shared" ref="J283:N283" si="277">IF(ISBLANK(D283),"",D283/100000)</f>
        <v/>
      </c>
      <c r="K283" s="97" t="str">
        <f t="shared" si="277"/>
        <v/>
      </c>
      <c r="L283" s="97" t="str">
        <f t="shared" si="277"/>
        <v/>
      </c>
      <c r="M283" s="97" t="str">
        <f t="shared" si="277"/>
        <v/>
      </c>
      <c r="N283" s="97" t="str">
        <f t="shared" si="277"/>
        <v/>
      </c>
      <c r="O283" s="44"/>
      <c r="P283" s="197" t="str">
        <v>T. Labour Advisory</v>
      </c>
    </row>
    <row r="284" ht="19.5" customHeight="1">
      <c r="A284" s="127" t="s">
        <v>21279</v>
      </c>
      <c r="B284" s="127" t="s">
        <v>21280</v>
      </c>
      <c r="C284" s="127"/>
      <c r="D284" s="59">
        <v>3525051.0</v>
      </c>
      <c r="E284" s="59">
        <v>4257261.0</v>
      </c>
      <c r="F284" s="59">
        <v>4347858.0</v>
      </c>
      <c r="G284" s="59">
        <v>5000000.0</v>
      </c>
      <c r="H284" s="59">
        <v>6000000.0</v>
      </c>
      <c r="I284" s="44"/>
      <c r="J284" s="97" t="str">
        <f t="shared" ref="J284:N284" si="278">IF(ISBLANK(D284),"",D284/100000)</f>
        <v>35.25</v>
      </c>
      <c r="K284" s="97" t="str">
        <f t="shared" si="278"/>
        <v>42.57</v>
      </c>
      <c r="L284" s="97" t="str">
        <f t="shared" si="278"/>
        <v>43.48</v>
      </c>
      <c r="M284" s="97" t="str">
        <f t="shared" si="278"/>
        <v>50.00</v>
      </c>
      <c r="N284" s="97" t="str">
        <f t="shared" si="278"/>
        <v>60.00</v>
      </c>
      <c r="O284" s="44"/>
      <c r="P284" s="197" t="str">
        <v>1. The establishment sevakavarga salary (masaaja)</v>
      </c>
    </row>
    <row r="285" ht="19.5" customHeight="1">
      <c r="A285" s="127" t="s">
        <v>830</v>
      </c>
      <c r="B285" s="127" t="s">
        <v>21293</v>
      </c>
      <c r="C285" s="127"/>
      <c r="D285" s="59">
        <v>173037.0</v>
      </c>
      <c r="E285" s="59">
        <v>125701.0</v>
      </c>
      <c r="F285" s="59">
        <v>181518.0</v>
      </c>
      <c r="G285" s="59">
        <v>170000.0</v>
      </c>
      <c r="H285" s="59">
        <v>160000.0</v>
      </c>
      <c r="I285" s="44"/>
      <c r="J285" s="97" t="str">
        <f t="shared" ref="J285:N285" si="279">IF(ISBLANK(D285),"",D285/100000)</f>
        <v>1.73</v>
      </c>
      <c r="K285" s="97" t="str">
        <f t="shared" si="279"/>
        <v>1.26</v>
      </c>
      <c r="L285" s="97" t="str">
        <f t="shared" si="279"/>
        <v>1.82</v>
      </c>
      <c r="M285" s="97" t="str">
        <f t="shared" si="279"/>
        <v>1.70</v>
      </c>
      <c r="N285" s="97" t="str">
        <f t="shared" si="279"/>
        <v>1.60</v>
      </c>
      <c r="O285" s="44"/>
      <c r="P285" s="197" t="str">
        <v>2. Narrow</v>
      </c>
    </row>
    <row r="286" ht="19.5" customHeight="1">
      <c r="A286" s="127" t="s">
        <v>21306</v>
      </c>
      <c r="B286" s="127" t="s">
        <v>21307</v>
      </c>
      <c r="C286" s="127"/>
      <c r="D286" s="59">
        <v>646025.0</v>
      </c>
      <c r="E286" s="59">
        <v>750866.0</v>
      </c>
      <c r="F286" s="59">
        <v>720953.0</v>
      </c>
      <c r="G286" s="59">
        <v>850000.0</v>
      </c>
      <c r="H286" s="59">
        <v>680000.0</v>
      </c>
      <c r="I286" s="44"/>
      <c r="J286" s="97" t="str">
        <f t="shared" ref="J286:N286" si="280">IF(ISBLANK(D286),"",D286/100000)</f>
        <v>6.46</v>
      </c>
      <c r="K286" s="97" t="str">
        <f t="shared" si="280"/>
        <v>7.51</v>
      </c>
      <c r="L286" s="97" t="str">
        <f t="shared" si="280"/>
        <v>7.21</v>
      </c>
      <c r="M286" s="97" t="str">
        <f t="shared" si="280"/>
        <v>8.50</v>
      </c>
      <c r="N286" s="97" t="str">
        <f t="shared" si="280"/>
        <v>6.80</v>
      </c>
      <c r="O286" s="44"/>
      <c r="P286" s="197" t="str">
        <v>3. The cost of labor education class</v>
      </c>
    </row>
    <row r="287" ht="19.5" customHeight="1">
      <c r="A287" s="296" t="s">
        <v>21318</v>
      </c>
      <c r="B287" s="127" t="s">
        <v>21320</v>
      </c>
      <c r="C287" s="127"/>
      <c r="D287" s="59"/>
      <c r="E287" s="59"/>
      <c r="F287" s="59"/>
      <c r="G287" s="59">
        <v>2125.0</v>
      </c>
      <c r="H287" s="59">
        <v>1700.0</v>
      </c>
      <c r="I287" s="44"/>
      <c r="J287" s="97" t="str">
        <f t="shared" ref="J287:N287" si="281">IF(ISBLANK(D287),"",D287/100000)</f>
        <v/>
      </c>
      <c r="K287" s="97" t="str">
        <f t="shared" si="281"/>
        <v/>
      </c>
      <c r="L287" s="97" t="str">
        <f t="shared" si="281"/>
        <v/>
      </c>
      <c r="M287" s="97" t="str">
        <f t="shared" si="281"/>
        <v>0.02</v>
      </c>
      <c r="N287" s="97" t="str">
        <f t="shared" si="281"/>
        <v>0.02</v>
      </c>
      <c r="O287" s="44"/>
      <c r="P287" s="197" t="str">
        <v>4. drink wise tests
Baksisanci amount</v>
      </c>
    </row>
    <row r="288" ht="19.5" customHeight="1">
      <c r="A288" s="127" t="s">
        <v>21332</v>
      </c>
      <c r="B288" s="127" t="s">
        <v>21333</v>
      </c>
      <c r="C288" s="127"/>
      <c r="D288" s="59">
        <v>5452.0</v>
      </c>
      <c r="E288" s="59">
        <v>221829.0</v>
      </c>
      <c r="F288" s="59">
        <v>251735.0</v>
      </c>
      <c r="G288" s="59">
        <v>255000.0</v>
      </c>
      <c r="H288" s="59">
        <v>204000.0</v>
      </c>
      <c r="I288" s="44"/>
      <c r="J288" s="97" t="str">
        <f t="shared" ref="J288:N288" si="282">IF(ISBLANK(D288),"",D288/100000)</f>
        <v>0.05</v>
      </c>
      <c r="K288" s="97" t="str">
        <f t="shared" si="282"/>
        <v>2.22</v>
      </c>
      <c r="L288" s="97" t="str">
        <f t="shared" si="282"/>
        <v>2.52</v>
      </c>
      <c r="M288" s="97" t="str">
        <f t="shared" si="282"/>
        <v>2.55</v>
      </c>
      <c r="N288" s="97" t="str">
        <f t="shared" si="282"/>
        <v>2.04</v>
      </c>
      <c r="O288" s="44"/>
      <c r="P288" s="197" t="str">
        <v>5. sevapurti function</v>
      </c>
    </row>
    <row r="289" ht="19.5" customHeight="1">
      <c r="A289" s="127" t="s">
        <v>21344</v>
      </c>
      <c r="B289" s="127" t="s">
        <v>21345</v>
      </c>
      <c r="C289" s="127"/>
      <c r="D289" s="59">
        <v>1632141.0</v>
      </c>
      <c r="E289" s="59">
        <v>1640100.0</v>
      </c>
      <c r="F289" s="59">
        <v>1664120.0</v>
      </c>
      <c r="G289" s="59">
        <v>1445000.0</v>
      </c>
      <c r="H289" s="59">
        <v>1556000.0</v>
      </c>
      <c r="I289" s="44"/>
      <c r="J289" s="97" t="str">
        <f t="shared" ref="J289:N289" si="283">IF(ISBLANK(D289),"",D289/100000)</f>
        <v>16.32</v>
      </c>
      <c r="K289" s="97" t="str">
        <f t="shared" si="283"/>
        <v>16.40</v>
      </c>
      <c r="L289" s="97" t="str">
        <f t="shared" si="283"/>
        <v>16.64</v>
      </c>
      <c r="M289" s="97" t="str">
        <f t="shared" si="283"/>
        <v>14.45</v>
      </c>
      <c r="N289" s="97" t="str">
        <f t="shared" si="283"/>
        <v>15.56</v>
      </c>
      <c r="O289" s="44"/>
      <c r="P289" s="197" t="str">
        <v>6. Employee kalyananidhi Municipal subscription</v>
      </c>
    </row>
    <row r="290" ht="19.5" customHeight="1">
      <c r="A290" s="127" t="s">
        <v>21358</v>
      </c>
      <c r="B290" s="127" t="s">
        <v>21359</v>
      </c>
      <c r="C290" s="127"/>
      <c r="D290" s="59">
        <v>5000000.0</v>
      </c>
      <c r="E290" s="59">
        <v>4999887.0</v>
      </c>
      <c r="F290" s="59">
        <v>5810000.0</v>
      </c>
      <c r="G290" s="59">
        <v>5950000.0</v>
      </c>
      <c r="H290" s="59">
        <v>9580000.0</v>
      </c>
      <c r="I290" s="44"/>
      <c r="J290" s="97" t="str">
        <f t="shared" ref="J290:N290" si="284">IF(ISBLANK(D290),"",D290/100000)</f>
        <v>50.00</v>
      </c>
      <c r="K290" s="97" t="str">
        <f t="shared" si="284"/>
        <v>50.00</v>
      </c>
      <c r="L290" s="97" t="str">
        <f t="shared" si="284"/>
        <v>58.10</v>
      </c>
      <c r="M290" s="97" t="str">
        <f t="shared" si="284"/>
        <v>59.50</v>
      </c>
      <c r="N290" s="97" t="str">
        <f t="shared" si="284"/>
        <v>95.80</v>
      </c>
      <c r="O290" s="44"/>
      <c r="P290" s="197" t="str">
        <v>7. Financing heirs of the deceased servants</v>
      </c>
    </row>
    <row r="291" ht="19.5" customHeight="1">
      <c r="A291" s="127" t="s">
        <v>21372</v>
      </c>
      <c r="B291" s="127" t="s">
        <v>21373</v>
      </c>
      <c r="C291" s="127"/>
      <c r="D291" s="59"/>
      <c r="E291" s="59"/>
      <c r="F291" s="59"/>
      <c r="G291" s="59">
        <v>2125000.0</v>
      </c>
      <c r="H291" s="59">
        <v>1700000.0</v>
      </c>
      <c r="I291" s="44"/>
      <c r="J291" s="97" t="str">
        <f t="shared" ref="J291:N291" si="285">IF(ISBLANK(D291),"",D291/100000)</f>
        <v/>
      </c>
      <c r="K291" s="97" t="str">
        <f t="shared" si="285"/>
        <v/>
      </c>
      <c r="L291" s="97" t="str">
        <f t="shared" si="285"/>
        <v/>
      </c>
      <c r="M291" s="97" t="str">
        <f t="shared" si="285"/>
        <v>21.25</v>
      </c>
      <c r="N291" s="97" t="str">
        <f t="shared" si="285"/>
        <v>17.00</v>
      </c>
      <c r="O291" s="44"/>
      <c r="P291" s="197" t="str">
        <v>8. emergency fund for workers</v>
      </c>
    </row>
    <row r="292" ht="19.5" customHeight="1">
      <c r="A292" s="296" t="s">
        <v>21384</v>
      </c>
      <c r="B292" s="127" t="s">
        <v>21385</v>
      </c>
      <c r="C292" s="127"/>
      <c r="D292" s="59"/>
      <c r="E292" s="59">
        <v>2016360.0</v>
      </c>
      <c r="F292" s="59">
        <v>1247496.0</v>
      </c>
      <c r="G292" s="59">
        <v>2125000.0</v>
      </c>
      <c r="H292" s="59">
        <v>1700000.0</v>
      </c>
      <c r="I292" s="44"/>
      <c r="J292" s="97" t="str">
        <f t="shared" ref="J292:N292" si="286">IF(ISBLANK(D292),"",D292/100000)</f>
        <v/>
      </c>
      <c r="K292" s="97" t="str">
        <f t="shared" si="286"/>
        <v>20.16</v>
      </c>
      <c r="L292" s="97" t="str">
        <f t="shared" si="286"/>
        <v>12.47</v>
      </c>
      <c r="M292" s="97" t="str">
        <f t="shared" si="286"/>
        <v>21.25</v>
      </c>
      <c r="N292" s="97" t="str">
        <f t="shared" si="286"/>
        <v>17.00</v>
      </c>
      <c r="O292" s="44"/>
      <c r="P292" s="197" t="str">
        <v>13. Workers Compensation Act
1923 under the compensation payment</v>
      </c>
    </row>
    <row r="293" ht="19.5" customHeight="1">
      <c r="A293" s="296" t="s">
        <v>21398</v>
      </c>
      <c r="B293" s="127" t="s">
        <v>21399</v>
      </c>
      <c r="C293" s="127"/>
      <c r="D293" s="59"/>
      <c r="E293" s="59">
        <v>243987.0</v>
      </c>
      <c r="F293" s="59">
        <v>225667.0</v>
      </c>
      <c r="G293" s="59">
        <v>255000.0</v>
      </c>
      <c r="H293" s="59">
        <v>204000.0</v>
      </c>
      <c r="I293" s="44"/>
      <c r="J293" s="97" t="str">
        <f t="shared" ref="J293:N293" si="287">IF(ISBLANK(D293),"",D293/100000)</f>
        <v/>
      </c>
      <c r="K293" s="97" t="str">
        <f t="shared" si="287"/>
        <v>2.44</v>
      </c>
      <c r="L293" s="97" t="str">
        <f t="shared" si="287"/>
        <v>2.26</v>
      </c>
      <c r="M293" s="97" t="str">
        <f t="shared" si="287"/>
        <v>2.55</v>
      </c>
      <c r="N293" s="97" t="str">
        <f t="shared" si="287"/>
        <v>2.04</v>
      </c>
      <c r="O293" s="44"/>
      <c r="P293" s="197" t="str">
        <v>14. The Pune Municipal Officer / Employee
Cultural Forum</v>
      </c>
    </row>
    <row r="294" ht="19.5" customHeight="1">
      <c r="A294" s="127" t="s">
        <v>21406</v>
      </c>
      <c r="B294" s="127" t="s">
        <v>21407</v>
      </c>
      <c r="C294" s="127"/>
      <c r="D294" s="59"/>
      <c r="E294" s="59"/>
      <c r="F294" s="59">
        <v>10490.0</v>
      </c>
      <c r="G294" s="59">
        <v>170000.0</v>
      </c>
      <c r="H294" s="59">
        <v>136000.0</v>
      </c>
      <c r="I294" s="44"/>
      <c r="J294" s="97" t="str">
        <f t="shared" ref="J294:N294" si="288">IF(ISBLANK(D294),"",D294/100000)</f>
        <v/>
      </c>
      <c r="K294" s="97" t="str">
        <f t="shared" si="288"/>
        <v/>
      </c>
      <c r="L294" s="97" t="str">
        <f t="shared" si="288"/>
        <v>0.10</v>
      </c>
      <c r="M294" s="97" t="str">
        <f t="shared" si="288"/>
        <v>1.70</v>
      </c>
      <c r="N294" s="97" t="str">
        <f t="shared" si="288"/>
        <v>1.36</v>
      </c>
      <c r="O294" s="44"/>
      <c r="P294" s="197" t="str">
        <v>15. Regional Women's Committee of Grievances</v>
      </c>
    </row>
    <row r="295" ht="19.5" customHeight="1">
      <c r="A295" s="296" t="s">
        <v>21420</v>
      </c>
      <c r="B295" s="127" t="s">
        <v>21421</v>
      </c>
      <c r="C295" s="127"/>
      <c r="D295" s="59"/>
      <c r="E295" s="59"/>
      <c r="F295" s="59"/>
      <c r="G295" s="59">
        <v>5850000.0</v>
      </c>
      <c r="H295" s="59">
        <v>4080000.0</v>
      </c>
      <c r="I295" s="44"/>
      <c r="J295" s="97" t="str">
        <f t="shared" ref="J295:N295" si="289">IF(ISBLANK(D295),"",D295/100000)</f>
        <v/>
      </c>
      <c r="K295" s="97" t="str">
        <f t="shared" si="289"/>
        <v/>
      </c>
      <c r="L295" s="97" t="str">
        <f t="shared" si="289"/>
        <v/>
      </c>
      <c r="M295" s="97" t="str">
        <f t="shared" si="289"/>
        <v>58.50</v>
      </c>
      <c r="N295" s="97" t="str">
        <f t="shared" si="289"/>
        <v>40.80</v>
      </c>
      <c r="O295" s="44"/>
      <c r="P295" s="197" t="str">
        <v>The main object of Women in Municipal Officer /
Employees to make visrantikaksa</v>
      </c>
    </row>
    <row r="296" ht="19.5" customHeight="1">
      <c r="A296" s="127" t="s">
        <v>21432</v>
      </c>
      <c r="B296" s="127" t="s">
        <v>21433</v>
      </c>
      <c r="C296" s="127"/>
      <c r="D296" s="59"/>
      <c r="E296" s="59">
        <v>17127.0</v>
      </c>
      <c r="F296" s="59">
        <v>308365.0</v>
      </c>
      <c r="G296" s="59">
        <v>6275000.0</v>
      </c>
      <c r="H296" s="59">
        <v>2680000.0</v>
      </c>
      <c r="I296" s="44"/>
      <c r="J296" s="97" t="str">
        <f t="shared" ref="J296:N296" si="290">IF(ISBLANK(D296),"",D296/100000)</f>
        <v/>
      </c>
      <c r="K296" s="97" t="str">
        <f t="shared" si="290"/>
        <v>0.17</v>
      </c>
      <c r="L296" s="97" t="str">
        <f t="shared" si="290"/>
        <v>3.08</v>
      </c>
      <c r="M296" s="97" t="str">
        <f t="shared" si="290"/>
        <v>62.75</v>
      </c>
      <c r="N296" s="97" t="str">
        <f t="shared" si="290"/>
        <v>26.80</v>
      </c>
      <c r="O296" s="44"/>
      <c r="P296" s="197" t="str">
        <v>Marathi culture</v>
      </c>
    </row>
    <row r="297" ht="19.5" customHeight="1">
      <c r="A297" s="452" t="s">
        <v>21438</v>
      </c>
      <c r="B297" s="250" t="s">
        <v>21439</v>
      </c>
      <c r="C297" s="250"/>
      <c r="D297" s="237"/>
      <c r="E297" s="237">
        <v>1278332.0</v>
      </c>
      <c r="F297" s="237"/>
      <c r="G297" s="237">
        <v>2500000.0</v>
      </c>
      <c r="H297" s="237">
        <v>125000.0</v>
      </c>
      <c r="I297" s="242"/>
      <c r="J297" s="446" t="str">
        <f t="shared" ref="J297:N297" si="291">IF(ISBLANK(D297),"",D297/100000)</f>
        <v/>
      </c>
      <c r="K297" s="446" t="str">
        <f t="shared" si="291"/>
        <v>12.78</v>
      </c>
      <c r="L297" s="446" t="str">
        <f t="shared" si="291"/>
        <v/>
      </c>
      <c r="M297" s="446" t="str">
        <f t="shared" si="291"/>
        <v>25.00</v>
      </c>
      <c r="N297" s="446" t="str">
        <f t="shared" si="291"/>
        <v>1.25</v>
      </c>
      <c r="O297" s="242"/>
      <c r="P297" s="197" t="str">
        <v>Corporators to citizen concerns
Combat training class</v>
      </c>
    </row>
    <row r="298" ht="19.5" customHeight="1">
      <c r="A298" s="447" t="s">
        <v>21445</v>
      </c>
      <c r="B298" s="254" t="s">
        <v>21447</v>
      </c>
      <c r="C298" s="254"/>
      <c r="D298" s="330"/>
      <c r="E298" s="330"/>
      <c r="F298" s="330"/>
      <c r="G298" s="330">
        <v>2500000.0</v>
      </c>
      <c r="H298" s="330">
        <v>2500000.0</v>
      </c>
      <c r="I298" s="44"/>
      <c r="J298" s="97" t="str">
        <f t="shared" ref="J298:N298" si="292">IF(ISBLANK(D298),"",D298/100000)</f>
        <v/>
      </c>
      <c r="K298" s="97" t="str">
        <f t="shared" si="292"/>
        <v/>
      </c>
      <c r="L298" s="97" t="str">
        <f t="shared" si="292"/>
        <v/>
      </c>
      <c r="M298" s="97" t="str">
        <f t="shared" si="292"/>
        <v>25.00</v>
      </c>
      <c r="N298" s="97" t="str">
        <f t="shared" si="292"/>
        <v>25.00</v>
      </c>
      <c r="O298" s="44"/>
      <c r="P298" s="197" t="str">
        <v>1 Children on family planning operation
The Pune servants CORPORATION
2 give additional increment.</v>
      </c>
    </row>
    <row r="299" ht="19.5" customHeight="1">
      <c r="A299" s="296" t="s">
        <v>21458</v>
      </c>
      <c r="B299" s="127" t="s">
        <v>21459</v>
      </c>
      <c r="C299" s="127" t="s">
        <v>719</v>
      </c>
      <c r="D299" s="59"/>
      <c r="E299" s="59"/>
      <c r="F299" s="59"/>
      <c r="G299" s="59"/>
      <c r="H299" s="59">
        <v>680000.0</v>
      </c>
      <c r="I299" s="44"/>
      <c r="J299" s="97" t="str">
        <f t="shared" ref="J299:N299" si="293">IF(ISBLANK(D299),"",D299/100000)</f>
        <v/>
      </c>
      <c r="K299" s="97" t="str">
        <f t="shared" si="293"/>
        <v/>
      </c>
      <c r="L299" s="97" t="str">
        <f t="shared" si="293"/>
        <v/>
      </c>
      <c r="M299" s="97" t="str">
        <f t="shared" si="293"/>
        <v/>
      </c>
      <c r="N299" s="97" t="str">
        <f t="shared" si="293"/>
        <v>6.80</v>
      </c>
      <c r="O299" s="44"/>
      <c r="P299" s="197" t="str">
        <v>Various schemes for women, cultural
The program, to be held training camps</v>
      </c>
    </row>
    <row r="300" ht="19.5" customHeight="1">
      <c r="A300" s="127"/>
      <c r="B300" s="127"/>
      <c r="C300" s="127"/>
      <c r="D300" s="59"/>
      <c r="E300" s="59"/>
      <c r="F300" s="59"/>
      <c r="G300" s="59"/>
      <c r="H300" s="59"/>
      <c r="I300" s="44"/>
      <c r="J300" s="97" t="str">
        <f t="shared" ref="J300:N300" si="294">IF(ISBLANK(D300),"",D300/100000)</f>
        <v/>
      </c>
      <c r="K300" s="97" t="str">
        <f t="shared" si="294"/>
        <v/>
      </c>
      <c r="L300" s="97" t="str">
        <f t="shared" si="294"/>
        <v/>
      </c>
      <c r="M300" s="97" t="str">
        <f t="shared" si="294"/>
        <v/>
      </c>
      <c r="N300" s="97" t="str">
        <f t="shared" si="294"/>
        <v/>
      </c>
      <c r="O300" s="44"/>
      <c r="P300" s="197" t="str">
        <v/>
      </c>
    </row>
    <row r="301" ht="19.5" customHeight="1">
      <c r="A301" s="146" t="s">
        <v>21477</v>
      </c>
      <c r="B301" s="127"/>
      <c r="C301" s="127"/>
      <c r="D301" s="59">
        <v>1.0981706E7</v>
      </c>
      <c r="E301" s="59">
        <v>1.555145E7</v>
      </c>
      <c r="F301" s="59">
        <v>1.4768202E7</v>
      </c>
      <c r="G301" s="59">
        <v>3.5472125E7</v>
      </c>
      <c r="H301" s="59">
        <v>3.19867E7</v>
      </c>
      <c r="I301" s="44"/>
      <c r="J301" s="97" t="str">
        <f t="shared" ref="J301:N301" si="295">IF(ISBLANK(D301),"",D301/100000)</f>
        <v>109.82</v>
      </c>
      <c r="K301" s="97" t="str">
        <f t="shared" si="295"/>
        <v>155.51</v>
      </c>
      <c r="L301" s="97" t="str">
        <f t="shared" si="295"/>
        <v>147.68</v>
      </c>
      <c r="M301" s="97" t="str">
        <f t="shared" si="295"/>
        <v>354.72</v>
      </c>
      <c r="N301" s="97" t="str">
        <f t="shared" si="295"/>
        <v>319.87</v>
      </c>
      <c r="O301" s="44"/>
      <c r="P301" s="197" t="str">
        <v>T. Total labor consultant</v>
      </c>
    </row>
    <row r="302" ht="19.5" customHeight="1">
      <c r="A302" s="127"/>
      <c r="B302" s="127"/>
      <c r="C302" s="127"/>
      <c r="D302" s="59"/>
      <c r="E302" s="59"/>
      <c r="F302" s="59"/>
      <c r="G302" s="59"/>
      <c r="H302" s="59"/>
      <c r="I302" s="44"/>
      <c r="J302" s="97" t="str">
        <f t="shared" ref="J302:N302" si="296">IF(ISBLANK(D302),"",D302/100000)</f>
        <v/>
      </c>
      <c r="K302" s="97" t="str">
        <f t="shared" si="296"/>
        <v/>
      </c>
      <c r="L302" s="97" t="str">
        <f t="shared" si="296"/>
        <v/>
      </c>
      <c r="M302" s="97" t="str">
        <f t="shared" si="296"/>
        <v/>
      </c>
      <c r="N302" s="97" t="str">
        <f t="shared" si="296"/>
        <v/>
      </c>
      <c r="O302" s="44"/>
      <c r="P302" s="197" t="str">
        <v/>
      </c>
    </row>
    <row r="303" ht="19.5" customHeight="1">
      <c r="A303" s="127" t="s">
        <v>292</v>
      </c>
      <c r="B303" s="127"/>
      <c r="C303" s="127"/>
      <c r="D303" s="59"/>
      <c r="E303" s="59"/>
      <c r="F303" s="59"/>
      <c r="G303" s="59"/>
      <c r="H303" s="59"/>
      <c r="I303" s="44"/>
      <c r="J303" s="97" t="str">
        <f t="shared" ref="J303:N303" si="297">IF(ISBLANK(D303),"",D303/100000)</f>
        <v/>
      </c>
      <c r="K303" s="97" t="str">
        <f t="shared" si="297"/>
        <v/>
      </c>
      <c r="L303" s="97" t="str">
        <f t="shared" si="297"/>
        <v/>
      </c>
      <c r="M303" s="97" t="str">
        <f t="shared" si="297"/>
        <v/>
      </c>
      <c r="N303" s="97" t="str">
        <f t="shared" si="297"/>
        <v/>
      </c>
      <c r="O303" s="44"/>
      <c r="P303" s="197" t="str">
        <v>Xii. Public liaison office</v>
      </c>
    </row>
    <row r="304" ht="19.5" customHeight="1">
      <c r="A304" s="127" t="s">
        <v>21503</v>
      </c>
      <c r="B304" s="127"/>
      <c r="C304" s="127"/>
      <c r="D304" s="59"/>
      <c r="E304" s="59"/>
      <c r="F304" s="59"/>
      <c r="G304" s="59"/>
      <c r="H304" s="59"/>
      <c r="I304" s="44"/>
      <c r="J304" s="97" t="str">
        <f t="shared" ref="J304:N304" si="298">IF(ISBLANK(D304),"",D304/100000)</f>
        <v/>
      </c>
      <c r="K304" s="97" t="str">
        <f t="shared" si="298"/>
        <v/>
      </c>
      <c r="L304" s="97" t="str">
        <f t="shared" si="298"/>
        <v/>
      </c>
      <c r="M304" s="97" t="str">
        <f t="shared" si="298"/>
        <v/>
      </c>
      <c r="N304" s="97" t="str">
        <f t="shared" si="298"/>
        <v/>
      </c>
      <c r="O304" s="44"/>
      <c r="P304" s="197" t="str">
        <v>Xii -1. Public liaison office</v>
      </c>
    </row>
    <row r="305" ht="19.5" customHeight="1">
      <c r="A305" s="127" t="s">
        <v>21512</v>
      </c>
      <c r="B305" s="127" t="s">
        <v>21513</v>
      </c>
      <c r="C305" s="127"/>
      <c r="D305" s="59">
        <v>5557246.0</v>
      </c>
      <c r="E305" s="59">
        <v>5565110.0</v>
      </c>
      <c r="F305" s="59">
        <v>6068439.0</v>
      </c>
      <c r="G305" s="59">
        <v>6700000.0</v>
      </c>
      <c r="H305" s="59">
        <v>8000000.0</v>
      </c>
      <c r="I305" s="44"/>
      <c r="J305" s="97" t="str">
        <f t="shared" ref="J305:N305" si="299">IF(ISBLANK(D305),"",D305/100000)</f>
        <v>55.57</v>
      </c>
      <c r="K305" s="97" t="str">
        <f t="shared" si="299"/>
        <v>55.65</v>
      </c>
      <c r="L305" s="97" t="str">
        <f t="shared" si="299"/>
        <v>60.68</v>
      </c>
      <c r="M305" s="97" t="str">
        <f t="shared" si="299"/>
        <v>67.00</v>
      </c>
      <c r="N305" s="97" t="str">
        <f t="shared" si="299"/>
        <v>80.00</v>
      </c>
      <c r="O305" s="44"/>
      <c r="P305" s="197" t="str">
        <v>1 establishment sevakavarga salary (masaa)</v>
      </c>
    </row>
    <row r="306" ht="19.5" customHeight="1">
      <c r="A306" s="127" t="s">
        <v>21190</v>
      </c>
      <c r="B306" s="127" t="s">
        <v>21524</v>
      </c>
      <c r="C306" s="127"/>
      <c r="D306" s="59">
        <v>287393.0</v>
      </c>
      <c r="E306" s="59">
        <v>204807.0</v>
      </c>
      <c r="F306" s="59">
        <v>232844.0</v>
      </c>
      <c r="G306" s="59">
        <v>255000.0</v>
      </c>
      <c r="H306" s="59">
        <v>204000.0</v>
      </c>
      <c r="I306" s="44"/>
      <c r="J306" s="97" t="str">
        <f t="shared" ref="J306:N306" si="300">IF(ISBLANK(D306),"",D306/100000)</f>
        <v>2.87</v>
      </c>
      <c r="K306" s="97" t="str">
        <f t="shared" si="300"/>
        <v>2.05</v>
      </c>
      <c r="L306" s="97" t="str">
        <f t="shared" si="300"/>
        <v>2.33</v>
      </c>
      <c r="M306" s="97" t="str">
        <f t="shared" si="300"/>
        <v>2.55</v>
      </c>
      <c r="N306" s="97" t="str">
        <f t="shared" si="300"/>
        <v>2.04</v>
      </c>
      <c r="O306" s="44"/>
      <c r="P306" s="197" t="str">
        <v>2. Miscellaneous (masaa)</v>
      </c>
    </row>
    <row r="307" ht="19.5" customHeight="1">
      <c r="A307" s="296" t="s">
        <v>21563</v>
      </c>
      <c r="B307" s="127" t="s">
        <v>21564</v>
      </c>
      <c r="C307" s="127"/>
      <c r="D307" s="59"/>
      <c r="E307" s="59"/>
      <c r="F307" s="59">
        <v>2112.0</v>
      </c>
      <c r="G307" s="59">
        <v>8500.0</v>
      </c>
      <c r="H307" s="59">
        <v>5780.0</v>
      </c>
      <c r="I307" s="44"/>
      <c r="J307" s="97" t="str">
        <f t="shared" ref="J307:N307" si="301">IF(ISBLANK(D307),"",D307/100000)</f>
        <v/>
      </c>
      <c r="K307" s="97" t="str">
        <f t="shared" si="301"/>
        <v/>
      </c>
      <c r="L307" s="97" t="str">
        <f t="shared" si="301"/>
        <v>0.02</v>
      </c>
      <c r="M307" s="97" t="str">
        <f t="shared" si="301"/>
        <v>0.09</v>
      </c>
      <c r="N307" s="97" t="str">
        <f t="shared" si="301"/>
        <v>0.06</v>
      </c>
      <c r="O307" s="44"/>
      <c r="P307" s="197" t="str">
        <v>3. Daily, weekly, monthly subscription and
Buy Books (masaa)</v>
      </c>
    </row>
    <row r="308" ht="19.5" customHeight="1">
      <c r="A308" s="127" t="s">
        <v>21579</v>
      </c>
      <c r="B308" s="127" t="s">
        <v>21580</v>
      </c>
      <c r="C308" s="127"/>
      <c r="D308" s="59">
        <v>15590.0</v>
      </c>
      <c r="E308" s="59">
        <v>9692.0</v>
      </c>
      <c r="F308" s="59">
        <v>60000.0</v>
      </c>
      <c r="G308" s="59">
        <v>212500.0</v>
      </c>
      <c r="H308" s="59">
        <v>204000.0</v>
      </c>
      <c r="I308" s="44"/>
      <c r="J308" s="97" t="str">
        <f t="shared" ref="J308:N308" si="302">IF(ISBLANK(D308),"",D308/100000)</f>
        <v>0.16</v>
      </c>
      <c r="K308" s="97" t="str">
        <f t="shared" si="302"/>
        <v>0.10</v>
      </c>
      <c r="L308" s="97" t="str">
        <f t="shared" si="302"/>
        <v>0.60</v>
      </c>
      <c r="M308" s="97" t="str">
        <f t="shared" si="302"/>
        <v>2.13</v>
      </c>
      <c r="N308" s="97" t="str">
        <f t="shared" si="302"/>
        <v>2.04</v>
      </c>
      <c r="O308" s="44"/>
      <c r="P308" s="197" t="str">
        <v>4. Contact, publicity (masaa)</v>
      </c>
    </row>
    <row r="309" ht="19.5" customHeight="1">
      <c r="A309" s="127" t="s">
        <v>21595</v>
      </c>
      <c r="B309" s="127" t="s">
        <v>21596</v>
      </c>
      <c r="C309" s="127"/>
      <c r="D309" s="59">
        <v>3.2111844E7</v>
      </c>
      <c r="E309" s="59">
        <v>2.9812995E7</v>
      </c>
      <c r="F309" s="59">
        <v>3.0689663E7</v>
      </c>
      <c r="G309" s="59">
        <v>4.675E7</v>
      </c>
      <c r="H309" s="59">
        <v>3.06E7</v>
      </c>
      <c r="I309" s="44"/>
      <c r="J309" s="97" t="str">
        <f t="shared" ref="J309:N309" si="303">IF(ISBLANK(D309),"",D309/100000)</f>
        <v>321.12</v>
      </c>
      <c r="K309" s="97" t="str">
        <f t="shared" si="303"/>
        <v>298.13</v>
      </c>
      <c r="L309" s="97" t="str">
        <f t="shared" si="303"/>
        <v>306.90</v>
      </c>
      <c r="M309" s="97" t="str">
        <f t="shared" si="303"/>
        <v>467.50</v>
      </c>
      <c r="N309" s="97" t="str">
        <f t="shared" si="303"/>
        <v>306.00</v>
      </c>
      <c r="O309" s="44"/>
      <c r="P309" s="197" t="str">
        <v>5. The cost of advertising exposure</v>
      </c>
    </row>
    <row r="310" ht="19.5" customHeight="1">
      <c r="A310" s="127" t="s">
        <v>21609</v>
      </c>
      <c r="B310" s="127" t="s">
        <v>21610</v>
      </c>
      <c r="C310" s="127"/>
      <c r="D310" s="59">
        <v>51432.0</v>
      </c>
      <c r="E310" s="59">
        <v>43041.0</v>
      </c>
      <c r="F310" s="59"/>
      <c r="G310" s="59">
        <v>340000.0</v>
      </c>
      <c r="H310" s="59">
        <v>231200.0</v>
      </c>
      <c r="I310" s="44"/>
      <c r="J310" s="97" t="str">
        <f t="shared" ref="J310:N310" si="304">IF(ISBLANK(D310),"",D310/100000)</f>
        <v>0.51</v>
      </c>
      <c r="K310" s="97" t="str">
        <f t="shared" si="304"/>
        <v>0.43</v>
      </c>
      <c r="L310" s="97" t="str">
        <f t="shared" si="304"/>
        <v/>
      </c>
      <c r="M310" s="97" t="str">
        <f t="shared" si="304"/>
        <v>3.40</v>
      </c>
      <c r="N310" s="97" t="str">
        <f t="shared" si="304"/>
        <v>2.31</v>
      </c>
      <c r="O310" s="44"/>
      <c r="P310" s="197" t="str">
        <v>6. Municipal publicity program</v>
      </c>
    </row>
    <row r="311" ht="19.5" customHeight="1">
      <c r="A311" s="296" t="s">
        <v>21622</v>
      </c>
      <c r="B311" s="127" t="s">
        <v>21623</v>
      </c>
      <c r="C311" s="127"/>
      <c r="D311" s="59"/>
      <c r="E311" s="59"/>
      <c r="F311" s="59"/>
      <c r="G311" s="59"/>
      <c r="H311" s="59">
        <v>1.0E7</v>
      </c>
      <c r="I311" s="44"/>
      <c r="J311" s="97" t="str">
        <f t="shared" ref="J311:N311" si="305">IF(ISBLANK(D311),"",D311/100000)</f>
        <v/>
      </c>
      <c r="K311" s="97" t="str">
        <f t="shared" si="305"/>
        <v/>
      </c>
      <c r="L311" s="97" t="str">
        <f t="shared" si="305"/>
        <v/>
      </c>
      <c r="M311" s="97" t="str">
        <f t="shared" si="305"/>
        <v/>
      </c>
      <c r="N311" s="97" t="str">
        <f t="shared" si="305"/>
        <v>100.00</v>
      </c>
      <c r="O311" s="44"/>
      <c r="P311" s="197" t="str">
        <v>Development in Pune manapamarphata
To Fame</v>
      </c>
    </row>
    <row r="312" ht="19.5" customHeight="1">
      <c r="A312" s="127"/>
      <c r="B312" s="127"/>
      <c r="C312" s="127"/>
      <c r="D312" s="59"/>
      <c r="E312" s="59"/>
      <c r="F312" s="59"/>
      <c r="G312" s="59"/>
      <c r="H312" s="59"/>
      <c r="I312" s="44"/>
      <c r="J312" s="97" t="str">
        <f t="shared" ref="J312:N312" si="306">IF(ISBLANK(D312),"",D312/100000)</f>
        <v/>
      </c>
      <c r="K312" s="97" t="str">
        <f t="shared" si="306"/>
        <v/>
      </c>
      <c r="L312" s="97" t="str">
        <f t="shared" si="306"/>
        <v/>
      </c>
      <c r="M312" s="97" t="str">
        <f t="shared" si="306"/>
        <v/>
      </c>
      <c r="N312" s="97" t="str">
        <f t="shared" si="306"/>
        <v/>
      </c>
      <c r="O312" s="44"/>
      <c r="P312" s="197" t="str">
        <v/>
      </c>
    </row>
    <row r="313" ht="19.5" customHeight="1">
      <c r="A313" s="146" t="s">
        <v>21643</v>
      </c>
      <c r="B313" s="127"/>
      <c r="C313" s="127"/>
      <c r="D313" s="59">
        <v>3.8023505E7</v>
      </c>
      <c r="E313" s="59">
        <v>3.5635645E7</v>
      </c>
      <c r="F313" s="59">
        <v>3.7053058E7</v>
      </c>
      <c r="G313" s="59">
        <v>5.4266E7</v>
      </c>
      <c r="H313" s="59">
        <v>4.924498E7</v>
      </c>
      <c r="I313" s="44"/>
      <c r="J313" s="97" t="str">
        <f t="shared" ref="J313:N313" si="307">IF(ISBLANK(D313),"",D313/100000)</f>
        <v>380.24</v>
      </c>
      <c r="K313" s="97" t="str">
        <f t="shared" si="307"/>
        <v>356.36</v>
      </c>
      <c r="L313" s="97" t="str">
        <f t="shared" si="307"/>
        <v>370.53</v>
      </c>
      <c r="M313" s="97" t="str">
        <f t="shared" si="307"/>
        <v>542.66</v>
      </c>
      <c r="N313" s="97" t="str">
        <f t="shared" si="307"/>
        <v>492.45</v>
      </c>
      <c r="O313" s="44"/>
      <c r="P313" s="197" t="str">
        <v>Xii -1. Contact the sum of public office</v>
      </c>
    </row>
    <row r="314" ht="19.5" customHeight="1">
      <c r="A314" s="127"/>
      <c r="B314" s="127"/>
      <c r="C314" s="127"/>
      <c r="D314" s="59"/>
      <c r="E314" s="59"/>
      <c r="F314" s="59"/>
      <c r="G314" s="59"/>
      <c r="H314" s="59"/>
      <c r="I314" s="44"/>
      <c r="J314" s="97" t="str">
        <f t="shared" ref="J314:N314" si="308">IF(ISBLANK(D314),"",D314/100000)</f>
        <v/>
      </c>
      <c r="K314" s="97" t="str">
        <f t="shared" si="308"/>
        <v/>
      </c>
      <c r="L314" s="97" t="str">
        <f t="shared" si="308"/>
        <v/>
      </c>
      <c r="M314" s="97" t="str">
        <f t="shared" si="308"/>
        <v/>
      </c>
      <c r="N314" s="97" t="str">
        <f t="shared" si="308"/>
        <v/>
      </c>
      <c r="O314" s="44"/>
      <c r="P314" s="197" t="str">
        <v/>
      </c>
    </row>
    <row r="315" ht="19.5" customHeight="1">
      <c r="A315" s="127" t="s">
        <v>295</v>
      </c>
      <c r="B315" s="127"/>
      <c r="C315" s="127"/>
      <c r="D315" s="59"/>
      <c r="E315" s="59"/>
      <c r="F315" s="59"/>
      <c r="G315" s="59"/>
      <c r="H315" s="59"/>
      <c r="I315" s="44"/>
      <c r="J315" s="97" t="str">
        <f t="shared" ref="J315:N315" si="309">IF(ISBLANK(D315),"",D315/100000)</f>
        <v/>
      </c>
      <c r="K315" s="97" t="str">
        <f t="shared" si="309"/>
        <v/>
      </c>
      <c r="L315" s="97" t="str">
        <f t="shared" si="309"/>
        <v/>
      </c>
      <c r="M315" s="97" t="str">
        <f t="shared" si="309"/>
        <v/>
      </c>
      <c r="N315" s="97" t="str">
        <f t="shared" si="309"/>
        <v/>
      </c>
      <c r="O315" s="44"/>
      <c r="P315" s="197" t="str">
        <v>D. Office of Statistics and Computer</v>
      </c>
    </row>
    <row r="316" ht="19.5" customHeight="1">
      <c r="A316" s="127" t="s">
        <v>3019</v>
      </c>
      <c r="B316" s="127" t="s">
        <v>21670</v>
      </c>
      <c r="C316" s="127"/>
      <c r="D316" s="59">
        <v>4316534.0</v>
      </c>
      <c r="E316" s="59">
        <v>5086943.0</v>
      </c>
      <c r="F316" s="59">
        <v>5159715.0</v>
      </c>
      <c r="G316" s="59">
        <v>6200000.0</v>
      </c>
      <c r="H316" s="59">
        <v>5000000.0</v>
      </c>
      <c r="I316" s="44"/>
      <c r="J316" s="97" t="str">
        <f t="shared" ref="J316:N316" si="310">IF(ISBLANK(D316),"",D316/100000)</f>
        <v>43.17</v>
      </c>
      <c r="K316" s="97" t="str">
        <f t="shared" si="310"/>
        <v>50.87</v>
      </c>
      <c r="L316" s="97" t="str">
        <f t="shared" si="310"/>
        <v>51.60</v>
      </c>
      <c r="M316" s="97" t="str">
        <f t="shared" si="310"/>
        <v>62.00</v>
      </c>
      <c r="N316" s="97" t="str">
        <f t="shared" si="310"/>
        <v>50.00</v>
      </c>
      <c r="O316" s="44"/>
      <c r="P316" s="197" t="str">
        <v>1. The establishment sevakavarga salary</v>
      </c>
    </row>
    <row r="317" ht="19.5" customHeight="1">
      <c r="A317" s="127" t="s">
        <v>830</v>
      </c>
      <c r="B317" s="127" t="s">
        <v>21683</v>
      </c>
      <c r="C317" s="127"/>
      <c r="D317" s="59">
        <v>103060.0</v>
      </c>
      <c r="E317" s="59">
        <v>119963.0</v>
      </c>
      <c r="F317" s="59">
        <v>218060.0</v>
      </c>
      <c r="G317" s="59">
        <v>212500.0</v>
      </c>
      <c r="H317" s="59">
        <v>200000.0</v>
      </c>
      <c r="I317" s="44"/>
      <c r="J317" s="97" t="str">
        <f t="shared" ref="J317:N317" si="311">IF(ISBLANK(D317),"",D317/100000)</f>
        <v>1.03</v>
      </c>
      <c r="K317" s="97" t="str">
        <f t="shared" si="311"/>
        <v>1.20</v>
      </c>
      <c r="L317" s="97" t="str">
        <f t="shared" si="311"/>
        <v>2.18</v>
      </c>
      <c r="M317" s="97" t="str">
        <f t="shared" si="311"/>
        <v>2.13</v>
      </c>
      <c r="N317" s="97" t="str">
        <f t="shared" si="311"/>
        <v>2.00</v>
      </c>
      <c r="O317" s="44"/>
      <c r="P317" s="197" t="str">
        <v>2. Narrow</v>
      </c>
    </row>
    <row r="318" ht="19.5" customHeight="1">
      <c r="A318" s="296" t="s">
        <v>21695</v>
      </c>
      <c r="B318" s="127" t="s">
        <v>21696</v>
      </c>
      <c r="C318" s="127"/>
      <c r="D318" s="59">
        <v>7.5166607E7</v>
      </c>
      <c r="E318" s="59">
        <v>7.1009926E7</v>
      </c>
      <c r="F318" s="59">
        <v>5.7976748E7</v>
      </c>
      <c r="G318" s="59">
        <v>1.7E8</v>
      </c>
      <c r="H318" s="59">
        <v>1.36E8</v>
      </c>
      <c r="I318" s="44"/>
      <c r="J318" s="97" t="str">
        <f t="shared" ref="J318:N318" si="312">IF(ISBLANK(D318),"",D318/100000)</f>
        <v>751.67</v>
      </c>
      <c r="K318" s="97" t="str">
        <f t="shared" si="312"/>
        <v>710.10</v>
      </c>
      <c r="L318" s="97" t="str">
        <f t="shared" si="312"/>
        <v>579.77</v>
      </c>
      <c r="M318" s="97" t="str">
        <f t="shared" si="312"/>
        <v>1700.00</v>
      </c>
      <c r="N318" s="97" t="str">
        <f t="shared" si="312"/>
        <v>1360.00</v>
      </c>
      <c r="O318" s="44"/>
      <c r="P318" s="197" t="str">
        <v>3. A special type of work to be kompyutaramarphata calculating, ERP implementation,
Software development, data inntri, his training expenses, GIS, Works Management System, kyuoksa and works tadnusangika</v>
      </c>
    </row>
    <row r="319" ht="19.5" customHeight="1">
      <c r="A319" s="296" t="s">
        <v>21708</v>
      </c>
      <c r="B319" s="127" t="s">
        <v>21709</v>
      </c>
      <c r="C319" s="127"/>
      <c r="D319" s="59"/>
      <c r="E319" s="59"/>
      <c r="F319" s="59"/>
      <c r="G319" s="59">
        <v>1000000.0</v>
      </c>
      <c r="H319" s="59"/>
      <c r="I319" s="44"/>
      <c r="J319" s="97" t="str">
        <f t="shared" ref="J319:N319" si="313">IF(ISBLANK(D319),"",D319/100000)</f>
        <v/>
      </c>
      <c r="K319" s="97" t="str">
        <f t="shared" si="313"/>
        <v/>
      </c>
      <c r="L319" s="97" t="str">
        <f t="shared" si="313"/>
        <v/>
      </c>
      <c r="M319" s="97" t="str">
        <f t="shared" si="313"/>
        <v>10.00</v>
      </c>
      <c r="N319" s="97" t="str">
        <f t="shared" si="313"/>
        <v/>
      </c>
      <c r="O319" s="44"/>
      <c r="P319" s="197" t="str">
        <v>Ward No. 6 in A computer amend
And to purchase.</v>
      </c>
    </row>
    <row r="320" ht="19.5" customHeight="1">
      <c r="A320" s="296" t="s">
        <v>21722</v>
      </c>
      <c r="B320" s="127" t="s">
        <v>21723</v>
      </c>
      <c r="C320" s="127"/>
      <c r="D320" s="59"/>
      <c r="E320" s="59"/>
      <c r="F320" s="59"/>
      <c r="G320" s="59">
        <v>1000000.0</v>
      </c>
      <c r="H320" s="59"/>
      <c r="I320" s="44"/>
      <c r="J320" s="97" t="str">
        <f t="shared" ref="J320:N320" si="314">IF(ISBLANK(D320),"",D320/100000)</f>
        <v/>
      </c>
      <c r="K320" s="97" t="str">
        <f t="shared" si="314"/>
        <v/>
      </c>
      <c r="L320" s="97" t="str">
        <f t="shared" si="314"/>
        <v/>
      </c>
      <c r="M320" s="97" t="str">
        <f t="shared" si="314"/>
        <v>10.00</v>
      </c>
      <c r="N320" s="97" t="str">
        <f t="shared" si="314"/>
        <v/>
      </c>
      <c r="O320" s="44"/>
      <c r="P320" s="197" t="str">
        <v>Prakra municipal schools in a 14
Providing a set of computer</v>
      </c>
    </row>
    <row r="321" ht="19.5" customHeight="1">
      <c r="A321" s="296" t="s">
        <v>21736</v>
      </c>
      <c r="B321" s="127" t="s">
        <v>21737</v>
      </c>
      <c r="C321" s="127"/>
      <c r="D321" s="59"/>
      <c r="E321" s="59"/>
      <c r="F321" s="59"/>
      <c r="G321" s="59">
        <v>500000.0</v>
      </c>
      <c r="H321" s="59"/>
      <c r="I321" s="44"/>
      <c r="J321" s="97" t="str">
        <f t="shared" ref="J321:N321" si="315">IF(ISBLANK(D321),"",D321/100000)</f>
        <v/>
      </c>
      <c r="K321" s="97" t="str">
        <f t="shared" si="315"/>
        <v/>
      </c>
      <c r="L321" s="97" t="str">
        <f t="shared" si="315"/>
        <v/>
      </c>
      <c r="M321" s="97" t="str">
        <f t="shared" si="315"/>
        <v>5.00</v>
      </c>
      <c r="N321" s="97" t="str">
        <f t="shared" si="315"/>
        <v/>
      </c>
      <c r="O321" s="44"/>
      <c r="P321" s="197" t="str">
        <v>Ward No. 25 B ward various
To buy computers in schools</v>
      </c>
    </row>
    <row r="322" ht="19.5" customHeight="1">
      <c r="A322" s="127" t="s">
        <v>21748</v>
      </c>
      <c r="B322" s="127" t="s">
        <v>21749</v>
      </c>
      <c r="C322" s="127"/>
      <c r="D322" s="59"/>
      <c r="E322" s="59"/>
      <c r="F322" s="59"/>
      <c r="G322" s="59">
        <v>2000000.0</v>
      </c>
      <c r="H322" s="59"/>
      <c r="I322" s="44"/>
      <c r="J322" s="97" t="str">
        <f t="shared" ref="J322:N322" si="316">IF(ISBLANK(D322),"",D322/100000)</f>
        <v/>
      </c>
      <c r="K322" s="97" t="str">
        <f t="shared" si="316"/>
        <v/>
      </c>
      <c r="L322" s="97" t="str">
        <f t="shared" si="316"/>
        <v/>
      </c>
      <c r="M322" s="97" t="str">
        <f t="shared" si="316"/>
        <v>20.00</v>
      </c>
      <c r="N322" s="97" t="str">
        <f t="shared" si="316"/>
        <v/>
      </c>
      <c r="O322" s="44"/>
      <c r="P322" s="197" t="str">
        <v>Recognized in all government primary division No. 26. / Madhyasalanna computer set and colleges, give color television set.</v>
      </c>
    </row>
    <row r="323" ht="19.5" customHeight="1">
      <c r="A323" s="296" t="s">
        <v>21754</v>
      </c>
      <c r="B323" s="127" t="s">
        <v>21755</v>
      </c>
      <c r="C323" s="127"/>
      <c r="D323" s="59"/>
      <c r="E323" s="59"/>
      <c r="F323" s="59"/>
      <c r="G323" s="59">
        <v>2000000.0</v>
      </c>
      <c r="H323" s="59"/>
      <c r="I323" s="44"/>
      <c r="J323" s="97" t="str">
        <f t="shared" ref="J323:N323" si="317">IF(ISBLANK(D323),"",D323/100000)</f>
        <v/>
      </c>
      <c r="K323" s="97" t="str">
        <f t="shared" si="317"/>
        <v/>
      </c>
      <c r="L323" s="97" t="str">
        <f t="shared" si="317"/>
        <v/>
      </c>
      <c r="M323" s="97" t="str">
        <f t="shared" si="317"/>
        <v>20.00</v>
      </c>
      <c r="N323" s="97" t="str">
        <f t="shared" si="317"/>
        <v/>
      </c>
      <c r="O323" s="44"/>
      <c r="P323" s="197" t="str">
        <v>Ward No. .38 B, in this computer class
Schools and Computer Institute
Provide</v>
      </c>
    </row>
    <row r="324" ht="19.5" customHeight="1">
      <c r="A324" s="296" t="s">
        <v>21759</v>
      </c>
      <c r="B324" s="127" t="s">
        <v>21760</v>
      </c>
      <c r="C324" s="127"/>
      <c r="D324" s="59"/>
      <c r="E324" s="59"/>
      <c r="F324" s="59"/>
      <c r="G324" s="59">
        <v>2000000.0</v>
      </c>
      <c r="H324" s="59"/>
      <c r="I324" s="44"/>
      <c r="J324" s="97" t="str">
        <f t="shared" ref="J324:N324" si="318">IF(ISBLANK(D324),"",D324/100000)</f>
        <v/>
      </c>
      <c r="K324" s="97" t="str">
        <f t="shared" si="318"/>
        <v/>
      </c>
      <c r="L324" s="97" t="str">
        <f t="shared" si="318"/>
        <v/>
      </c>
      <c r="M324" s="97" t="str">
        <f t="shared" si="318"/>
        <v>20.00</v>
      </c>
      <c r="N324" s="97" t="str">
        <f t="shared" si="318"/>
        <v/>
      </c>
      <c r="O324" s="44"/>
      <c r="P324" s="197" t="str">
        <v>Plan a computer in Ward No. 50
Implementation.</v>
      </c>
    </row>
    <row r="325" ht="19.5" customHeight="1">
      <c r="A325" s="296" t="s">
        <v>21771</v>
      </c>
      <c r="B325" s="127" t="s">
        <v>21772</v>
      </c>
      <c r="C325" s="127"/>
      <c r="D325" s="59"/>
      <c r="E325" s="59"/>
      <c r="F325" s="59"/>
      <c r="G325" s="59"/>
      <c r="H325" s="59">
        <v>500000.0</v>
      </c>
      <c r="I325" s="44"/>
      <c r="J325" s="97" t="str">
        <f t="shared" ref="J325:N325" si="319">IF(ISBLANK(D325),"",D325/100000)</f>
        <v/>
      </c>
      <c r="K325" s="97" t="str">
        <f t="shared" si="319"/>
        <v/>
      </c>
      <c r="L325" s="97" t="str">
        <f t="shared" si="319"/>
        <v/>
      </c>
      <c r="M325" s="97" t="str">
        <f t="shared" si="319"/>
        <v/>
      </c>
      <c r="N325" s="97" t="str">
        <f t="shared" si="319"/>
        <v>5.00</v>
      </c>
      <c r="O325" s="44"/>
      <c r="P325" s="197" t="str">
        <v>Prakra. Municipal schools in Pune B 6
Providing computer</v>
      </c>
    </row>
    <row r="326" ht="19.5" customHeight="1">
      <c r="A326" s="296" t="s">
        <v>21782</v>
      </c>
      <c r="B326" s="127" t="s">
        <v>21784</v>
      </c>
      <c r="C326" s="127"/>
      <c r="D326" s="59"/>
      <c r="E326" s="59"/>
      <c r="F326" s="59"/>
      <c r="G326" s="59"/>
      <c r="H326" s="59">
        <v>1500000.0</v>
      </c>
      <c r="I326" s="44"/>
      <c r="J326" s="97" t="str">
        <f t="shared" ref="J326:N326" si="320">IF(ISBLANK(D326),"",D326/100000)</f>
        <v/>
      </c>
      <c r="K326" s="97" t="str">
        <f t="shared" si="320"/>
        <v/>
      </c>
      <c r="L326" s="97" t="str">
        <f t="shared" si="320"/>
        <v/>
      </c>
      <c r="M326" s="97" t="str">
        <f t="shared" si="320"/>
        <v/>
      </c>
      <c r="N326" s="97" t="str">
        <f t="shared" si="320"/>
        <v>15.00</v>
      </c>
      <c r="O326" s="44"/>
      <c r="P326" s="197" t="str">
        <v>Prakra. 15 B from a variety of municipal
Providing schools computer</v>
      </c>
    </row>
    <row r="327" ht="19.5" customHeight="1">
      <c r="A327" s="296" t="s">
        <v>21798</v>
      </c>
      <c r="B327" s="127" t="s">
        <v>21800</v>
      </c>
      <c r="C327" s="127"/>
      <c r="D327" s="59"/>
      <c r="E327" s="59"/>
      <c r="F327" s="59"/>
      <c r="G327" s="59"/>
      <c r="H327" s="59">
        <v>2500000.0</v>
      </c>
      <c r="I327" s="44"/>
      <c r="J327" s="97" t="str">
        <f t="shared" ref="J327:N327" si="321">IF(ISBLANK(D327),"",D327/100000)</f>
        <v/>
      </c>
      <c r="K327" s="97" t="str">
        <f t="shared" si="321"/>
        <v/>
      </c>
      <c r="L327" s="97" t="str">
        <f t="shared" si="321"/>
        <v/>
      </c>
      <c r="M327" s="97" t="str">
        <f t="shared" si="321"/>
        <v/>
      </c>
      <c r="N327" s="97" t="str">
        <f t="shared" si="321"/>
        <v>25.00</v>
      </c>
      <c r="O327" s="44"/>
      <c r="P327" s="197" t="str">
        <v>Prakra. 17 B, and a new computer repair
Buy a computer and computer classes start</v>
      </c>
    </row>
    <row r="328" ht="19.5" customHeight="1">
      <c r="A328" s="296" t="s">
        <v>21811</v>
      </c>
      <c r="B328" s="127" t="s">
        <v>21812</v>
      </c>
      <c r="C328" s="127"/>
      <c r="D328" s="59"/>
      <c r="E328" s="59"/>
      <c r="F328" s="59"/>
      <c r="G328" s="59"/>
      <c r="H328" s="59">
        <v>500000.0</v>
      </c>
      <c r="I328" s="44"/>
      <c r="J328" s="97" t="str">
        <f t="shared" ref="J328:N328" si="322">IF(ISBLANK(D328),"",D328/100000)</f>
        <v/>
      </c>
      <c r="K328" s="97" t="str">
        <f t="shared" si="322"/>
        <v/>
      </c>
      <c r="L328" s="97" t="str">
        <f t="shared" si="322"/>
        <v/>
      </c>
      <c r="M328" s="97" t="str">
        <f t="shared" si="322"/>
        <v/>
      </c>
      <c r="N328" s="97" t="str">
        <f t="shared" si="322"/>
        <v>5.00</v>
      </c>
      <c r="O328" s="44"/>
      <c r="P328" s="197" t="str">
        <v>Prakra. 27 A, municipal school for children
Providing computer and provide other means.</v>
      </c>
    </row>
    <row r="329" ht="19.5" customHeight="1">
      <c r="A329" s="452" t="s">
        <v>21821</v>
      </c>
      <c r="B329" s="250" t="s">
        <v>21823</v>
      </c>
      <c r="C329" s="250"/>
      <c r="D329" s="237"/>
      <c r="E329" s="237"/>
      <c r="F329" s="237"/>
      <c r="G329" s="237"/>
      <c r="H329" s="237">
        <v>1000000.0</v>
      </c>
      <c r="I329" s="242"/>
      <c r="J329" s="446" t="str">
        <f t="shared" ref="J329:N329" si="323">IF(ISBLANK(D329),"",D329/100000)</f>
        <v/>
      </c>
      <c r="K329" s="446" t="str">
        <f t="shared" si="323"/>
        <v/>
      </c>
      <c r="L329" s="446" t="str">
        <f t="shared" si="323"/>
        <v/>
      </c>
      <c r="M329" s="446" t="str">
        <f t="shared" si="323"/>
        <v/>
      </c>
      <c r="N329" s="446" t="str">
        <f t="shared" si="323"/>
        <v>10.00</v>
      </c>
      <c r="O329" s="242"/>
      <c r="P329" s="197" t="str">
        <v>Prakra. 44 A, in the school, as Ramachandra
To the computer.</v>
      </c>
    </row>
    <row r="330" ht="19.5" customHeight="1">
      <c r="A330" s="447" t="s">
        <v>21835</v>
      </c>
      <c r="B330" s="254" t="s">
        <v>21836</v>
      </c>
      <c r="C330" s="254"/>
      <c r="D330" s="330"/>
      <c r="E330" s="330"/>
      <c r="F330" s="330"/>
      <c r="G330" s="330"/>
      <c r="H330" s="330">
        <v>1000000.0</v>
      </c>
      <c r="I330" s="44"/>
      <c r="J330" s="97" t="str">
        <f t="shared" ref="J330:N330" si="324">IF(ISBLANK(D330),"",D330/100000)</f>
        <v/>
      </c>
      <c r="K330" s="97" t="str">
        <f t="shared" si="324"/>
        <v/>
      </c>
      <c r="L330" s="97" t="str">
        <f t="shared" si="324"/>
        <v/>
      </c>
      <c r="M330" s="97" t="str">
        <f t="shared" si="324"/>
        <v/>
      </c>
      <c r="N330" s="97" t="str">
        <f t="shared" si="324"/>
        <v>10.00</v>
      </c>
      <c r="O330" s="44"/>
      <c r="P330" s="197" t="str">
        <v>Prakra. A computer schools in 56
Provide</v>
      </c>
    </row>
    <row r="331" ht="19.5" customHeight="1">
      <c r="A331" s="296" t="s">
        <v>21849</v>
      </c>
      <c r="B331" s="127" t="s">
        <v>21850</v>
      </c>
      <c r="C331" s="127"/>
      <c r="D331" s="59"/>
      <c r="E331" s="59"/>
      <c r="F331" s="59"/>
      <c r="G331" s="59"/>
      <c r="H331" s="59">
        <v>1000000.0</v>
      </c>
      <c r="I331" s="44"/>
      <c r="J331" s="97" t="str">
        <f t="shared" ref="J331:N331" si="325">IF(ISBLANK(D331),"",D331/100000)</f>
        <v/>
      </c>
      <c r="K331" s="97" t="str">
        <f t="shared" si="325"/>
        <v/>
      </c>
      <c r="L331" s="97" t="str">
        <f t="shared" si="325"/>
        <v/>
      </c>
      <c r="M331" s="97" t="str">
        <f t="shared" si="325"/>
        <v/>
      </c>
      <c r="N331" s="97" t="str">
        <f t="shared" si="325"/>
        <v>10.00</v>
      </c>
      <c r="O331" s="44"/>
      <c r="P331" s="197" t="str">
        <v>Prakra. 64 B, in school performance dholemala
School shopping and computer literature
To buy a computer training center.</v>
      </c>
    </row>
    <row r="332" ht="19.5" customHeight="1">
      <c r="A332" s="127" t="s">
        <v>21862</v>
      </c>
      <c r="B332" s="127" t="s">
        <v>21864</v>
      </c>
      <c r="C332" s="127"/>
      <c r="D332" s="59"/>
      <c r="E332" s="59"/>
      <c r="F332" s="59"/>
      <c r="G332" s="59"/>
      <c r="H332" s="59">
        <v>5000000.0</v>
      </c>
      <c r="I332" s="44"/>
      <c r="J332" s="97" t="str">
        <f t="shared" ref="J332:N332" si="326">IF(ISBLANK(D332),"",D332/100000)</f>
        <v/>
      </c>
      <c r="K332" s="97" t="str">
        <f t="shared" si="326"/>
        <v/>
      </c>
      <c r="L332" s="97" t="str">
        <f t="shared" si="326"/>
        <v/>
      </c>
      <c r="M332" s="97" t="str">
        <f t="shared" si="326"/>
        <v/>
      </c>
      <c r="N332" s="97" t="str">
        <f t="shared" si="326"/>
        <v>50.00</v>
      </c>
      <c r="O332" s="44"/>
      <c r="P332" s="197" t="str">
        <v>Vayameksa entire Pune city.</v>
      </c>
    </row>
    <row r="333" ht="19.5" customHeight="1">
      <c r="A333" s="127"/>
      <c r="B333" s="127"/>
      <c r="C333" s="127"/>
      <c r="D333" s="59"/>
      <c r="E333" s="59"/>
      <c r="F333" s="59"/>
      <c r="G333" s="59"/>
      <c r="H333" s="59"/>
      <c r="I333" s="44"/>
      <c r="J333" s="97" t="str">
        <f t="shared" ref="J333:N333" si="327">IF(ISBLANK(D333),"",D333/100000)</f>
        <v/>
      </c>
      <c r="K333" s="97" t="str">
        <f t="shared" si="327"/>
        <v/>
      </c>
      <c r="L333" s="97" t="str">
        <f t="shared" si="327"/>
        <v/>
      </c>
      <c r="M333" s="97" t="str">
        <f t="shared" si="327"/>
        <v/>
      </c>
      <c r="N333" s="97" t="str">
        <f t="shared" si="327"/>
        <v/>
      </c>
      <c r="O333" s="44"/>
      <c r="P333" s="197" t="str">
        <v/>
      </c>
    </row>
    <row r="334" ht="19.5" customHeight="1">
      <c r="A334" s="146" t="s">
        <v>21883</v>
      </c>
      <c r="B334" s="127"/>
      <c r="C334" s="127"/>
      <c r="D334" s="59">
        <v>7.9586201E7</v>
      </c>
      <c r="E334" s="59">
        <v>7.6216832E7</v>
      </c>
      <c r="F334" s="59">
        <v>6.3354523E7</v>
      </c>
      <c r="G334" s="59">
        <v>1.849125E8</v>
      </c>
      <c r="H334" s="59">
        <v>1.542E8</v>
      </c>
      <c r="I334" s="44"/>
      <c r="J334" s="97" t="str">
        <f t="shared" ref="J334:N334" si="328">IF(ISBLANK(D334),"",D334/100000)</f>
        <v>795.86</v>
      </c>
      <c r="K334" s="97" t="str">
        <f t="shared" si="328"/>
        <v>762.17</v>
      </c>
      <c r="L334" s="97" t="str">
        <f t="shared" si="328"/>
        <v>633.55</v>
      </c>
      <c r="M334" s="97" t="str">
        <f t="shared" si="328"/>
        <v>1849.13</v>
      </c>
      <c r="N334" s="97" t="str">
        <f t="shared" si="328"/>
        <v>1542.00</v>
      </c>
      <c r="O334" s="44"/>
      <c r="P334" s="197" t="str">
        <v>D. Statistical Office of the sum of the Sa Computer</v>
      </c>
    </row>
    <row r="335" ht="19.5" customHeight="1">
      <c r="A335" s="127"/>
      <c r="B335" s="127"/>
      <c r="C335" s="127"/>
      <c r="D335" s="59"/>
      <c r="E335" s="59"/>
      <c r="F335" s="59"/>
      <c r="G335" s="59"/>
      <c r="H335" s="59"/>
      <c r="I335" s="44"/>
      <c r="J335" s="97" t="str">
        <f t="shared" ref="J335:N335" si="329">IF(ISBLANK(D335),"",D335/100000)</f>
        <v/>
      </c>
      <c r="K335" s="97" t="str">
        <f t="shared" si="329"/>
        <v/>
      </c>
      <c r="L335" s="97" t="str">
        <f t="shared" si="329"/>
        <v/>
      </c>
      <c r="M335" s="97" t="str">
        <f t="shared" si="329"/>
        <v/>
      </c>
      <c r="N335" s="97" t="str">
        <f t="shared" si="329"/>
        <v/>
      </c>
      <c r="O335" s="44"/>
      <c r="P335" s="197" t="str">
        <v/>
      </c>
    </row>
    <row r="336" ht="19.5" customHeight="1">
      <c r="A336" s="296" t="s">
        <v>21906</v>
      </c>
      <c r="B336" s="127" t="s">
        <v>21907</v>
      </c>
      <c r="C336" s="127"/>
      <c r="D336" s="59">
        <v>4000000.0</v>
      </c>
      <c r="E336" s="59">
        <v>3262008.0</v>
      </c>
      <c r="F336" s="59">
        <v>4553868.0</v>
      </c>
      <c r="G336" s="59">
        <v>6906250.0</v>
      </c>
      <c r="H336" s="59">
        <v>5440000.0</v>
      </c>
      <c r="I336" s="44"/>
      <c r="J336" s="97" t="str">
        <f t="shared" ref="J336:N336" si="330">IF(ISBLANK(D336),"",D336/100000)</f>
        <v>40.00</v>
      </c>
      <c r="K336" s="97" t="str">
        <f t="shared" si="330"/>
        <v>32.62</v>
      </c>
      <c r="L336" s="97" t="str">
        <f t="shared" si="330"/>
        <v>45.54</v>
      </c>
      <c r="M336" s="97" t="str">
        <f t="shared" si="330"/>
        <v>69.06</v>
      </c>
      <c r="N336" s="97" t="str">
        <f t="shared" si="330"/>
        <v>54.40</v>
      </c>
      <c r="O336" s="44"/>
      <c r="P336" s="197" t="str">
        <v>And. Special Judge's Office
Government spending and the amount of pay (VS)</v>
      </c>
    </row>
    <row r="337" ht="19.5" customHeight="1">
      <c r="A337" s="146" t="s">
        <v>21917</v>
      </c>
      <c r="B337" s="127"/>
      <c r="C337" s="127"/>
      <c r="D337" s="59">
        <v>4000000.0</v>
      </c>
      <c r="E337" s="59">
        <v>3262008.0</v>
      </c>
      <c r="F337" s="59">
        <v>4553868.0</v>
      </c>
      <c r="G337" s="59">
        <v>6906250.0</v>
      </c>
      <c r="H337" s="59">
        <v>5440000.0</v>
      </c>
      <c r="I337" s="44"/>
      <c r="J337" s="97" t="str">
        <f t="shared" ref="J337:N337" si="331">IF(ISBLANK(D337),"",D337/100000)</f>
        <v>40.00</v>
      </c>
      <c r="K337" s="97" t="str">
        <f t="shared" si="331"/>
        <v>32.62</v>
      </c>
      <c r="L337" s="97" t="str">
        <f t="shared" si="331"/>
        <v>45.54</v>
      </c>
      <c r="M337" s="97" t="str">
        <f t="shared" si="331"/>
        <v>69.06</v>
      </c>
      <c r="N337" s="97" t="str">
        <f t="shared" si="331"/>
        <v>54.40</v>
      </c>
      <c r="O337" s="44"/>
      <c r="P337" s="197" t="str">
        <v>And. Addition</v>
      </c>
    </row>
    <row r="338" ht="19.5" customHeight="1">
      <c r="A338" s="127"/>
      <c r="B338" s="127"/>
      <c r="C338" s="127"/>
      <c r="D338" s="59"/>
      <c r="E338" s="59"/>
      <c r="F338" s="59"/>
      <c r="G338" s="59"/>
      <c r="H338" s="59"/>
      <c r="I338" s="44"/>
      <c r="J338" s="97" t="str">
        <f t="shared" ref="J338:N338" si="332">IF(ISBLANK(D338),"",D338/100000)</f>
        <v/>
      </c>
      <c r="K338" s="97" t="str">
        <f t="shared" si="332"/>
        <v/>
      </c>
      <c r="L338" s="97" t="str">
        <f t="shared" si="332"/>
        <v/>
      </c>
      <c r="M338" s="97" t="str">
        <f t="shared" si="332"/>
        <v/>
      </c>
      <c r="N338" s="97" t="str">
        <f t="shared" si="332"/>
        <v/>
      </c>
      <c r="O338" s="44"/>
      <c r="P338" s="197" t="str">
        <v/>
      </c>
    </row>
    <row r="339" ht="19.5" customHeight="1">
      <c r="A339" s="127" t="s">
        <v>301</v>
      </c>
      <c r="B339" s="127"/>
      <c r="C339" s="127"/>
      <c r="D339" s="59"/>
      <c r="E339" s="59"/>
      <c r="F339" s="59"/>
      <c r="G339" s="59"/>
      <c r="H339" s="59"/>
      <c r="I339" s="44"/>
      <c r="J339" s="97" t="str">
        <f t="shared" ref="J339:N339" si="333">IF(ISBLANK(D339),"",D339/100000)</f>
        <v/>
      </c>
      <c r="K339" s="97" t="str">
        <f t="shared" si="333"/>
        <v/>
      </c>
      <c r="L339" s="97" t="str">
        <f t="shared" si="333"/>
        <v/>
      </c>
      <c r="M339" s="97" t="str">
        <f t="shared" si="333"/>
        <v/>
      </c>
      <c r="N339" s="97" t="str">
        <f t="shared" si="333"/>
        <v/>
      </c>
      <c r="O339" s="44"/>
      <c r="P339" s="197" t="str">
        <v>A. Legal Advisor's Office</v>
      </c>
    </row>
    <row r="340" ht="19.5" customHeight="1">
      <c r="A340" s="127" t="s">
        <v>3019</v>
      </c>
      <c r="B340" s="127" t="s">
        <v>21945</v>
      </c>
      <c r="C340" s="127"/>
      <c r="D340" s="59">
        <v>7578719.0</v>
      </c>
      <c r="E340" s="59">
        <v>7805153.0</v>
      </c>
      <c r="F340" s="59">
        <v>8042154.0</v>
      </c>
      <c r="G340" s="59">
        <v>9500000.0</v>
      </c>
      <c r="H340" s="59">
        <v>1.0E7</v>
      </c>
      <c r="I340" s="44"/>
      <c r="J340" s="97" t="str">
        <f t="shared" ref="J340:N340" si="334">IF(ISBLANK(D340),"",D340/100000)</f>
        <v>75.79</v>
      </c>
      <c r="K340" s="97" t="str">
        <f t="shared" si="334"/>
        <v>78.05</v>
      </c>
      <c r="L340" s="97" t="str">
        <f t="shared" si="334"/>
        <v>80.42</v>
      </c>
      <c r="M340" s="97" t="str">
        <f t="shared" si="334"/>
        <v>95.00</v>
      </c>
      <c r="N340" s="97" t="str">
        <f t="shared" si="334"/>
        <v>100.00</v>
      </c>
      <c r="O340" s="44"/>
      <c r="P340" s="197" t="str">
        <v>1. The establishment sevakavarga salary</v>
      </c>
    </row>
    <row r="341" ht="19.5" customHeight="1">
      <c r="A341" s="127" t="s">
        <v>830</v>
      </c>
      <c r="B341" s="127" t="s">
        <v>21960</v>
      </c>
      <c r="C341" s="127"/>
      <c r="D341" s="59">
        <v>353460.0</v>
      </c>
      <c r="E341" s="59">
        <v>279913.0</v>
      </c>
      <c r="F341" s="59">
        <v>257102.0</v>
      </c>
      <c r="G341" s="59">
        <v>425000.0</v>
      </c>
      <c r="H341" s="59">
        <v>340000.0</v>
      </c>
      <c r="I341" s="44"/>
      <c r="J341" s="97" t="str">
        <f t="shared" ref="J341:N341" si="335">IF(ISBLANK(D341),"",D341/100000)</f>
        <v>3.53</v>
      </c>
      <c r="K341" s="97" t="str">
        <f t="shared" si="335"/>
        <v>2.80</v>
      </c>
      <c r="L341" s="97" t="str">
        <f t="shared" si="335"/>
        <v>2.57</v>
      </c>
      <c r="M341" s="97" t="str">
        <f t="shared" si="335"/>
        <v>4.25</v>
      </c>
      <c r="N341" s="97" t="str">
        <f t="shared" si="335"/>
        <v>3.40</v>
      </c>
      <c r="O341" s="44"/>
      <c r="P341" s="197" t="str">
        <v>2. Narrow</v>
      </c>
    </row>
    <row r="342" ht="19.5" customHeight="1">
      <c r="A342" s="127" t="s">
        <v>21968</v>
      </c>
      <c r="B342" s="127" t="s">
        <v>21969</v>
      </c>
      <c r="C342" s="127"/>
      <c r="D342" s="59">
        <v>1.358621E7</v>
      </c>
      <c r="E342" s="59">
        <v>1.2408185E7</v>
      </c>
      <c r="F342" s="59">
        <v>1.8536197E7</v>
      </c>
      <c r="G342" s="59">
        <v>1.7E7</v>
      </c>
      <c r="H342" s="59">
        <v>1.428E7</v>
      </c>
      <c r="I342" s="44"/>
      <c r="J342" s="97" t="str">
        <f t="shared" ref="J342:N342" si="336">IF(ISBLANK(D342),"",D342/100000)</f>
        <v>135.86</v>
      </c>
      <c r="K342" s="97" t="str">
        <f t="shared" si="336"/>
        <v>124.08</v>
      </c>
      <c r="L342" s="97" t="str">
        <f t="shared" si="336"/>
        <v>185.36</v>
      </c>
      <c r="M342" s="97" t="str">
        <f t="shared" si="336"/>
        <v>170.00</v>
      </c>
      <c r="N342" s="97" t="str">
        <f t="shared" si="336"/>
        <v>142.80</v>
      </c>
      <c r="O342" s="44"/>
      <c r="P342" s="197" t="str">
        <v>3. claims, lawsuits, court costs</v>
      </c>
    </row>
    <row r="343" ht="19.5" customHeight="1">
      <c r="A343" s="296" t="s">
        <v>21978</v>
      </c>
      <c r="B343" s="127" t="s">
        <v>21980</v>
      </c>
      <c r="C343" s="127"/>
      <c r="D343" s="59"/>
      <c r="E343" s="59"/>
      <c r="F343" s="59">
        <v>1769009.0</v>
      </c>
      <c r="G343" s="59">
        <v>850000.0</v>
      </c>
      <c r="H343" s="59">
        <v>680000.0</v>
      </c>
      <c r="I343" s="44"/>
      <c r="J343" s="97" t="str">
        <f t="shared" ref="J343:N343" si="337">IF(ISBLANK(D343),"",D343/100000)</f>
        <v/>
      </c>
      <c r="K343" s="97" t="str">
        <f t="shared" si="337"/>
        <v/>
      </c>
      <c r="L343" s="97" t="str">
        <f t="shared" si="337"/>
        <v>17.69</v>
      </c>
      <c r="M343" s="97" t="str">
        <f t="shared" si="337"/>
        <v>8.50</v>
      </c>
      <c r="N343" s="97" t="str">
        <f t="shared" si="337"/>
        <v>6.80</v>
      </c>
      <c r="O343" s="44"/>
      <c r="P343" s="197" t="str">
        <v>4. Legal Advisory Office Furniture
To arrange</v>
      </c>
    </row>
    <row r="344" ht="19.5" customHeight="1">
      <c r="A344" s="127"/>
      <c r="B344" s="127"/>
      <c r="C344" s="127"/>
      <c r="D344" s="59"/>
      <c r="E344" s="59"/>
      <c r="F344" s="59"/>
      <c r="G344" s="59"/>
      <c r="H344" s="59"/>
      <c r="I344" s="44"/>
      <c r="J344" s="97" t="str">
        <f t="shared" ref="J344:N344" si="338">IF(ISBLANK(D344),"",D344/100000)</f>
        <v/>
      </c>
      <c r="K344" s="97" t="str">
        <f t="shared" si="338"/>
        <v/>
      </c>
      <c r="L344" s="97" t="str">
        <f t="shared" si="338"/>
        <v/>
      </c>
      <c r="M344" s="97" t="str">
        <f t="shared" si="338"/>
        <v/>
      </c>
      <c r="N344" s="97" t="str">
        <f t="shared" si="338"/>
        <v/>
      </c>
      <c r="O344" s="44"/>
      <c r="P344" s="197" t="str">
        <v/>
      </c>
    </row>
    <row r="345" ht="19.5" customHeight="1">
      <c r="A345" s="146" t="s">
        <v>21999</v>
      </c>
      <c r="B345" s="127"/>
      <c r="C345" s="127"/>
      <c r="D345" s="59">
        <v>2.1518389E7</v>
      </c>
      <c r="E345" s="59">
        <v>2.0493251E7</v>
      </c>
      <c r="F345" s="59">
        <v>2.8604462E7</v>
      </c>
      <c r="G345" s="59">
        <v>2.7775E7</v>
      </c>
      <c r="H345" s="59">
        <v>2.53E7</v>
      </c>
      <c r="I345" s="44"/>
      <c r="J345" s="97" t="str">
        <f t="shared" ref="J345:N345" si="339">IF(ISBLANK(D345),"",D345/100000)</f>
        <v>215.18</v>
      </c>
      <c r="K345" s="97" t="str">
        <f t="shared" si="339"/>
        <v>204.93</v>
      </c>
      <c r="L345" s="97" t="str">
        <f t="shared" si="339"/>
        <v>286.04</v>
      </c>
      <c r="M345" s="97" t="str">
        <f t="shared" si="339"/>
        <v>277.75</v>
      </c>
      <c r="N345" s="97" t="str">
        <f t="shared" si="339"/>
        <v>253.00</v>
      </c>
      <c r="O345" s="44"/>
      <c r="P345" s="197" t="str">
        <v>A. Law Office Consultant total</v>
      </c>
    </row>
    <row r="346" ht="19.5" customHeight="1">
      <c r="A346" s="127"/>
      <c r="B346" s="127"/>
      <c r="C346" s="127"/>
      <c r="D346" s="59"/>
      <c r="E346" s="59"/>
      <c r="F346" s="59"/>
      <c r="G346" s="59"/>
      <c r="H346" s="59"/>
      <c r="I346" s="44"/>
      <c r="J346" s="97" t="str">
        <f t="shared" ref="J346:N346" si="340">IF(ISBLANK(D346),"",D346/100000)</f>
        <v/>
      </c>
      <c r="K346" s="97" t="str">
        <f t="shared" si="340"/>
        <v/>
      </c>
      <c r="L346" s="97" t="str">
        <f t="shared" si="340"/>
        <v/>
      </c>
      <c r="M346" s="97" t="str">
        <f t="shared" si="340"/>
        <v/>
      </c>
      <c r="N346" s="97" t="str">
        <f t="shared" si="340"/>
        <v/>
      </c>
      <c r="O346" s="44"/>
      <c r="P346" s="197" t="str">
        <v/>
      </c>
    </row>
    <row r="347" ht="19.5" customHeight="1">
      <c r="A347" s="127" t="s">
        <v>304</v>
      </c>
      <c r="B347" s="127"/>
      <c r="C347" s="127"/>
      <c r="D347" s="59"/>
      <c r="E347" s="59"/>
      <c r="F347" s="59"/>
      <c r="G347" s="59"/>
      <c r="H347" s="59"/>
      <c r="I347" s="44"/>
      <c r="J347" s="97" t="str">
        <f t="shared" ref="J347:N347" si="341">IF(ISBLANK(D347),"",D347/100000)</f>
        <v/>
      </c>
      <c r="K347" s="97" t="str">
        <f t="shared" si="341"/>
        <v/>
      </c>
      <c r="L347" s="97" t="str">
        <f t="shared" si="341"/>
        <v/>
      </c>
      <c r="M347" s="97" t="str">
        <f t="shared" si="341"/>
        <v/>
      </c>
      <c r="N347" s="97" t="str">
        <f t="shared" si="341"/>
        <v/>
      </c>
      <c r="O347" s="44"/>
      <c r="P347" s="197" t="str">
        <v>Ed. Civil protection and flood protection plan</v>
      </c>
    </row>
    <row r="348" ht="19.5" customHeight="1">
      <c r="A348" s="296" t="s">
        <v>22030</v>
      </c>
      <c r="B348" s="127" t="s">
        <v>22031</v>
      </c>
      <c r="C348" s="127"/>
      <c r="D348" s="59">
        <v>1514626.0</v>
      </c>
      <c r="E348" s="59">
        <v>743167.0</v>
      </c>
      <c r="F348" s="59">
        <v>10000.0</v>
      </c>
      <c r="G348" s="59">
        <v>2550000.0</v>
      </c>
      <c r="H348" s="59">
        <v>2040000.0</v>
      </c>
      <c r="I348" s="44"/>
      <c r="J348" s="97" t="str">
        <f t="shared" ref="J348:N348" si="342">IF(ISBLANK(D348),"",D348/100000)</f>
        <v>15.15</v>
      </c>
      <c r="K348" s="97" t="str">
        <f t="shared" si="342"/>
        <v>7.43</v>
      </c>
      <c r="L348" s="97" t="str">
        <f t="shared" si="342"/>
        <v>0.10</v>
      </c>
      <c r="M348" s="97" t="str">
        <f t="shared" si="342"/>
        <v>25.50</v>
      </c>
      <c r="N348" s="97" t="str">
        <f t="shared" si="342"/>
        <v>20.40</v>
      </c>
      <c r="O348" s="44"/>
      <c r="P348" s="197" t="str">
        <v>Due -1. Natural apattigrasta / apaghata
Support for emergency expenses grastanna</v>
      </c>
    </row>
    <row r="349" ht="19.5" customHeight="1">
      <c r="A349" s="367" t="s">
        <v>22043</v>
      </c>
      <c r="B349" s="127"/>
      <c r="C349" s="127"/>
      <c r="D349" s="59">
        <v>1514626.0</v>
      </c>
      <c r="E349" s="59">
        <v>743167.0</v>
      </c>
      <c r="F349" s="59">
        <v>10000.0</v>
      </c>
      <c r="G349" s="59">
        <v>2550000.0</v>
      </c>
      <c r="H349" s="59">
        <v>2040000.0</v>
      </c>
      <c r="I349" s="44"/>
      <c r="J349" s="97" t="str">
        <f t="shared" ref="J349:N349" si="343">IF(ISBLANK(D349),"",D349/100000)</f>
        <v>15.15</v>
      </c>
      <c r="K349" s="97" t="str">
        <f t="shared" si="343"/>
        <v>7.43</v>
      </c>
      <c r="L349" s="97" t="str">
        <f t="shared" si="343"/>
        <v>0.10</v>
      </c>
      <c r="M349" s="97" t="str">
        <f t="shared" si="343"/>
        <v>25.50</v>
      </c>
      <c r="N349" s="97" t="str">
        <f t="shared" si="343"/>
        <v>20.40</v>
      </c>
      <c r="O349" s="44"/>
      <c r="P349" s="197" t="str">
        <v>Ed. Civil protection and flood protection plan
Addition</v>
      </c>
    </row>
    <row r="350" ht="19.5" customHeight="1">
      <c r="A350" s="127"/>
      <c r="B350" s="127"/>
      <c r="C350" s="127"/>
      <c r="D350" s="59"/>
      <c r="E350" s="59"/>
      <c r="F350" s="59"/>
      <c r="G350" s="59"/>
      <c r="H350" s="59"/>
      <c r="I350" s="44"/>
      <c r="J350" s="97" t="str">
        <f t="shared" ref="J350:N350" si="344">IF(ISBLANK(D350),"",D350/100000)</f>
        <v/>
      </c>
      <c r="K350" s="97" t="str">
        <f t="shared" si="344"/>
        <v/>
      </c>
      <c r="L350" s="97" t="str">
        <f t="shared" si="344"/>
        <v/>
      </c>
      <c r="M350" s="97" t="str">
        <f t="shared" si="344"/>
        <v/>
      </c>
      <c r="N350" s="97" t="str">
        <f t="shared" si="344"/>
        <v/>
      </c>
      <c r="O350" s="44"/>
      <c r="P350" s="197" t="str">
        <v/>
      </c>
    </row>
    <row r="351" ht="19.5" customHeight="1">
      <c r="A351" s="296" t="s">
        <v>22061</v>
      </c>
      <c r="B351" s="127" t="s">
        <v>22062</v>
      </c>
      <c r="C351" s="127"/>
      <c r="D351" s="59">
        <v>384742.0</v>
      </c>
      <c r="E351" s="59">
        <v>1642541.0</v>
      </c>
      <c r="F351" s="59">
        <v>1848048.0</v>
      </c>
      <c r="G351" s="59">
        <v>5000000.0</v>
      </c>
      <c r="H351" s="59">
        <v>5000000.0</v>
      </c>
      <c r="I351" s="44"/>
      <c r="J351" s="97" t="str">
        <f t="shared" ref="J351:N351" si="345">IF(ISBLANK(D351),"",D351/100000)</f>
        <v>3.85</v>
      </c>
      <c r="K351" s="97" t="str">
        <f t="shared" si="345"/>
        <v>16.43</v>
      </c>
      <c r="L351" s="97" t="str">
        <f t="shared" si="345"/>
        <v>18.48</v>
      </c>
      <c r="M351" s="97" t="str">
        <f t="shared" si="345"/>
        <v>50.00</v>
      </c>
      <c r="N351" s="97" t="str">
        <f t="shared" si="345"/>
        <v>50.00</v>
      </c>
      <c r="O351" s="44"/>
      <c r="P351" s="197" t="str">
        <v>The. - A. Seasonal sevakavarga salary
(Masaavi)</v>
      </c>
    </row>
    <row r="352" ht="19.5" customHeight="1">
      <c r="A352" s="296" t="s">
        <v>22075</v>
      </c>
      <c r="B352" s="127" t="s">
        <v>22076</v>
      </c>
      <c r="C352" s="127"/>
      <c r="D352" s="59">
        <v>380556.0</v>
      </c>
      <c r="E352" s="59">
        <v>447650.0</v>
      </c>
      <c r="F352" s="59">
        <v>508558.0</v>
      </c>
      <c r="G352" s="59">
        <v>500000.0</v>
      </c>
      <c r="H352" s="59">
        <v>500000.0</v>
      </c>
      <c r="I352" s="44"/>
      <c r="J352" s="97" t="str">
        <f t="shared" ref="J352:N352" si="346">IF(ISBLANK(D352),"",D352/100000)</f>
        <v>3.81</v>
      </c>
      <c r="K352" s="97" t="str">
        <f t="shared" si="346"/>
        <v>4.48</v>
      </c>
      <c r="L352" s="97" t="str">
        <f t="shared" si="346"/>
        <v>5.09</v>
      </c>
      <c r="M352" s="97" t="str">
        <f t="shared" si="346"/>
        <v>5.00</v>
      </c>
      <c r="N352" s="97" t="str">
        <f t="shared" si="346"/>
        <v>5.00</v>
      </c>
      <c r="O352" s="44"/>
      <c r="P352" s="197" t="str">
        <v>B. The Prentice Act, 1961, as
Pathyavetana give trainee candidates and
Other expenses tadnusangika (masaavi)</v>
      </c>
    </row>
    <row r="353" ht="19.5" customHeight="1">
      <c r="A353" s="127"/>
      <c r="B353" s="127"/>
      <c r="C353" s="127"/>
      <c r="D353" s="59"/>
      <c r="E353" s="59"/>
      <c r="F353" s="59"/>
      <c r="G353" s="59"/>
      <c r="H353" s="59"/>
      <c r="I353" s="44"/>
      <c r="J353" s="97" t="str">
        <f t="shared" ref="J353:N353" si="347">IF(ISBLANK(D353),"",D353/100000)</f>
        <v/>
      </c>
      <c r="K353" s="97" t="str">
        <f t="shared" si="347"/>
        <v/>
      </c>
      <c r="L353" s="97" t="str">
        <f t="shared" si="347"/>
        <v/>
      </c>
      <c r="M353" s="97" t="str">
        <f t="shared" si="347"/>
        <v/>
      </c>
      <c r="N353" s="97" t="str">
        <f t="shared" si="347"/>
        <v/>
      </c>
      <c r="O353" s="44"/>
      <c r="P353" s="197" t="str">
        <v/>
      </c>
    </row>
    <row r="354" ht="19.5" customHeight="1">
      <c r="A354" s="146" t="s">
        <v>22092</v>
      </c>
      <c r="B354" s="127"/>
      <c r="C354" s="127"/>
      <c r="D354" s="59">
        <v>765298.0</v>
      </c>
      <c r="E354" s="59">
        <v>2090191.0</v>
      </c>
      <c r="F354" s="59">
        <v>2356606.0</v>
      </c>
      <c r="G354" s="59">
        <v>5500000.0</v>
      </c>
      <c r="H354" s="59">
        <v>5500000.0</v>
      </c>
      <c r="I354" s="44"/>
      <c r="J354" s="97" t="str">
        <f t="shared" ref="J354:N354" si="348">IF(ISBLANK(D354),"",D354/100000)</f>
        <v>7.65</v>
      </c>
      <c r="K354" s="97" t="str">
        <f t="shared" si="348"/>
        <v>20.90</v>
      </c>
      <c r="L354" s="97" t="str">
        <f t="shared" si="348"/>
        <v>23.57</v>
      </c>
      <c r="M354" s="97" t="str">
        <f t="shared" si="348"/>
        <v>55.00</v>
      </c>
      <c r="N354" s="97" t="str">
        <f t="shared" si="348"/>
        <v>55.00</v>
      </c>
      <c r="O354" s="44"/>
      <c r="P354" s="197" t="str">
        <v>The. Total sum</v>
      </c>
    </row>
    <row r="355" ht="19.5" customHeight="1">
      <c r="A355" s="127" t="s">
        <v>22096</v>
      </c>
      <c r="B355" s="127"/>
      <c r="C355" s="127"/>
      <c r="D355" s="59"/>
      <c r="E355" s="59"/>
      <c r="F355" s="59"/>
      <c r="G355" s="59"/>
      <c r="H355" s="59"/>
      <c r="I355" s="44"/>
      <c r="J355" s="97" t="str">
        <f t="shared" ref="J355:N355" si="349">IF(ISBLANK(D355),"",D355/100000)</f>
        <v/>
      </c>
      <c r="K355" s="97" t="str">
        <f t="shared" si="349"/>
        <v/>
      </c>
      <c r="L355" s="97" t="str">
        <f t="shared" si="349"/>
        <v/>
      </c>
      <c r="M355" s="97" t="str">
        <f t="shared" si="349"/>
        <v/>
      </c>
      <c r="N355" s="97" t="str">
        <f t="shared" si="349"/>
        <v/>
      </c>
      <c r="O355" s="44"/>
      <c r="P355" s="197" t="str">
        <v>Available. Election expenses (masaa)</v>
      </c>
    </row>
    <row r="356" ht="19.5" customHeight="1">
      <c r="A356" s="127" t="s">
        <v>22103</v>
      </c>
      <c r="B356" s="127" t="s">
        <v>22104</v>
      </c>
      <c r="C356" s="127"/>
      <c r="D356" s="59">
        <v>7.3450572E7</v>
      </c>
      <c r="E356" s="59">
        <v>5.0442823E7</v>
      </c>
      <c r="F356" s="59">
        <v>2646223.0</v>
      </c>
      <c r="G356" s="59">
        <v>8500000.0</v>
      </c>
      <c r="H356" s="59">
        <v>6800000.0</v>
      </c>
      <c r="I356" s="44"/>
      <c r="J356" s="97" t="str">
        <f t="shared" ref="J356:N356" si="350">IF(ISBLANK(D356),"",D356/100000)</f>
        <v>734.51</v>
      </c>
      <c r="K356" s="97" t="str">
        <f t="shared" si="350"/>
        <v>504.43</v>
      </c>
      <c r="L356" s="97" t="str">
        <f t="shared" si="350"/>
        <v>26.46</v>
      </c>
      <c r="M356" s="97" t="str">
        <f t="shared" si="350"/>
        <v>85.00</v>
      </c>
      <c r="N356" s="97" t="str">
        <f t="shared" si="350"/>
        <v>68.00</v>
      </c>
      <c r="O356" s="44"/>
      <c r="P356" s="197" t="str">
        <v>1. Election expenses and tadnusangika</v>
      </c>
    </row>
    <row r="357" ht="19.5" customHeight="1">
      <c r="A357" s="127"/>
      <c r="B357" s="127"/>
      <c r="C357" s="127"/>
      <c r="D357" s="59"/>
      <c r="E357" s="59"/>
      <c r="F357" s="59"/>
      <c r="G357" s="59"/>
      <c r="H357" s="59"/>
      <c r="I357" s="44"/>
      <c r="J357" s="97" t="str">
        <f t="shared" ref="J357:N357" si="351">IF(ISBLANK(D357),"",D357/100000)</f>
        <v/>
      </c>
      <c r="K357" s="97" t="str">
        <f t="shared" si="351"/>
        <v/>
      </c>
      <c r="L357" s="97" t="str">
        <f t="shared" si="351"/>
        <v/>
      </c>
      <c r="M357" s="97" t="str">
        <f t="shared" si="351"/>
        <v/>
      </c>
      <c r="N357" s="97" t="str">
        <f t="shared" si="351"/>
        <v/>
      </c>
      <c r="O357" s="44"/>
      <c r="P357" s="197" t="str">
        <v/>
      </c>
    </row>
    <row r="358" ht="19.5" customHeight="1">
      <c r="A358" s="146" t="s">
        <v>22123</v>
      </c>
      <c r="B358" s="127"/>
      <c r="C358" s="127"/>
      <c r="D358" s="59">
        <v>7.3450572E7</v>
      </c>
      <c r="E358" s="59">
        <v>5.0442823E7</v>
      </c>
      <c r="F358" s="59">
        <v>2646223.0</v>
      </c>
      <c r="G358" s="59">
        <v>8500000.0</v>
      </c>
      <c r="H358" s="59">
        <v>6800000.0</v>
      </c>
      <c r="I358" s="44"/>
      <c r="J358" s="97" t="str">
        <f t="shared" ref="J358:N358" si="352">IF(ISBLANK(D358),"",D358/100000)</f>
        <v>734.51</v>
      </c>
      <c r="K358" s="97" t="str">
        <f t="shared" si="352"/>
        <v>504.43</v>
      </c>
      <c r="L358" s="97" t="str">
        <f t="shared" si="352"/>
        <v>26.46</v>
      </c>
      <c r="M358" s="97" t="str">
        <f t="shared" si="352"/>
        <v>85.00</v>
      </c>
      <c r="N358" s="97" t="str">
        <f t="shared" si="352"/>
        <v>68.00</v>
      </c>
      <c r="O358" s="44"/>
      <c r="P358" s="197" t="str">
        <v>Available. Election expenses total</v>
      </c>
    </row>
    <row r="359" ht="19.5" customHeight="1">
      <c r="A359" s="127"/>
      <c r="B359" s="127"/>
      <c r="C359" s="127"/>
      <c r="D359" s="59"/>
      <c r="E359" s="59"/>
      <c r="F359" s="59"/>
      <c r="G359" s="59"/>
      <c r="H359" s="59"/>
      <c r="I359" s="44"/>
      <c r="J359" s="97" t="str">
        <f t="shared" ref="J359:N359" si="353">IF(ISBLANK(D359),"",D359/100000)</f>
        <v/>
      </c>
      <c r="K359" s="97" t="str">
        <f t="shared" si="353"/>
        <v/>
      </c>
      <c r="L359" s="97" t="str">
        <f t="shared" si="353"/>
        <v/>
      </c>
      <c r="M359" s="97" t="str">
        <f t="shared" si="353"/>
        <v/>
      </c>
      <c r="N359" s="97" t="str">
        <f t="shared" si="353"/>
        <v/>
      </c>
      <c r="O359" s="44"/>
      <c r="P359" s="197" t="str">
        <v/>
      </c>
    </row>
    <row r="360" ht="19.5" customHeight="1">
      <c r="A360" s="127" t="s">
        <v>22137</v>
      </c>
      <c r="B360" s="127" t="s">
        <v>22138</v>
      </c>
      <c r="C360" s="127"/>
      <c r="D360" s="59">
        <v>1935694.0</v>
      </c>
      <c r="E360" s="59">
        <v>2081323.0</v>
      </c>
      <c r="F360" s="59">
        <v>2831901.0</v>
      </c>
      <c r="G360" s="59">
        <v>3.7490653E7</v>
      </c>
      <c r="H360" s="59">
        <v>2.7896257E7</v>
      </c>
      <c r="I360" s="44"/>
      <c r="J360" s="97" t="str">
        <f t="shared" ref="J360:N360" si="354">IF(ISBLANK(D360),"",D360/100000)</f>
        <v>19.36</v>
      </c>
      <c r="K360" s="97" t="str">
        <f t="shared" si="354"/>
        <v>20.81</v>
      </c>
      <c r="L360" s="97" t="str">
        <f t="shared" si="354"/>
        <v>28.32</v>
      </c>
      <c r="M360" s="97" t="str">
        <f t="shared" si="354"/>
        <v>374.91</v>
      </c>
      <c r="N360" s="97" t="str">
        <f t="shared" si="354"/>
        <v>278.96</v>
      </c>
      <c r="O360" s="44"/>
      <c r="P360" s="197" t="str">
        <v>Not. Census costs (masaajimgha)</v>
      </c>
    </row>
    <row r="361" ht="19.5" customHeight="1">
      <c r="A361" s="127"/>
      <c r="B361" s="127"/>
      <c r="C361" s="127"/>
      <c r="D361" s="59"/>
      <c r="E361" s="59"/>
      <c r="F361" s="59"/>
      <c r="G361" s="59"/>
      <c r="H361" s="59"/>
      <c r="I361" s="44"/>
      <c r="J361" s="97" t="str">
        <f t="shared" ref="J361:N361" si="355">IF(ISBLANK(D361),"",D361/100000)</f>
        <v/>
      </c>
      <c r="K361" s="97" t="str">
        <f t="shared" si="355"/>
        <v/>
      </c>
      <c r="L361" s="97" t="str">
        <f t="shared" si="355"/>
        <v/>
      </c>
      <c r="M361" s="97" t="str">
        <f t="shared" si="355"/>
        <v/>
      </c>
      <c r="N361" s="97" t="str">
        <f t="shared" si="355"/>
        <v/>
      </c>
      <c r="O361" s="44"/>
      <c r="P361" s="197" t="str">
        <v/>
      </c>
    </row>
    <row r="362" ht="19.5" customHeight="1">
      <c r="A362" s="146" t="s">
        <v>22146</v>
      </c>
      <c r="B362" s="127"/>
      <c r="C362" s="127"/>
      <c r="D362" s="59">
        <v>1935694.0</v>
      </c>
      <c r="E362" s="59">
        <v>2081323.0</v>
      </c>
      <c r="F362" s="59">
        <v>2831901.0</v>
      </c>
      <c r="G362" s="59">
        <v>3.7490653E7</v>
      </c>
      <c r="H362" s="59">
        <v>2.7896257E7</v>
      </c>
      <c r="I362" s="44"/>
      <c r="J362" s="97" t="str">
        <f t="shared" ref="J362:N362" si="356">IF(ISBLANK(D362),"",D362/100000)</f>
        <v>19.36</v>
      </c>
      <c r="K362" s="97" t="str">
        <f t="shared" si="356"/>
        <v>20.81</v>
      </c>
      <c r="L362" s="97" t="str">
        <f t="shared" si="356"/>
        <v>28.32</v>
      </c>
      <c r="M362" s="97" t="str">
        <f t="shared" si="356"/>
        <v>374.91</v>
      </c>
      <c r="N362" s="97" t="str">
        <f t="shared" si="356"/>
        <v>278.96</v>
      </c>
      <c r="O362" s="44"/>
      <c r="P362" s="197" t="str">
        <v>Not. Total cost of census</v>
      </c>
    </row>
    <row r="363" ht="19.5" customHeight="1">
      <c r="A363" s="127"/>
      <c r="B363" s="127"/>
      <c r="C363" s="127"/>
      <c r="D363" s="59"/>
      <c r="E363" s="59"/>
      <c r="F363" s="59"/>
      <c r="G363" s="59"/>
      <c r="H363" s="59"/>
      <c r="I363" s="44"/>
      <c r="J363" s="97" t="str">
        <f t="shared" ref="J363:N363" si="357">IF(ISBLANK(D363),"",D363/100000)</f>
        <v/>
      </c>
      <c r="K363" s="97" t="str">
        <f t="shared" si="357"/>
        <v/>
      </c>
      <c r="L363" s="97" t="str">
        <f t="shared" si="357"/>
        <v/>
      </c>
      <c r="M363" s="97" t="str">
        <f t="shared" si="357"/>
        <v/>
      </c>
      <c r="N363" s="97" t="str">
        <f t="shared" si="357"/>
        <v/>
      </c>
      <c r="O363" s="44"/>
      <c r="P363" s="197" t="str">
        <v/>
      </c>
    </row>
    <row r="364" ht="19.5" customHeight="1">
      <c r="A364" s="127" t="s">
        <v>316</v>
      </c>
      <c r="B364" s="127"/>
      <c r="C364" s="127"/>
      <c r="D364" s="59"/>
      <c r="E364" s="59"/>
      <c r="F364" s="59"/>
      <c r="G364" s="59"/>
      <c r="H364" s="59"/>
      <c r="I364" s="44"/>
      <c r="J364" s="97" t="str">
        <f t="shared" ref="J364:N364" si="358">IF(ISBLANK(D364),"",D364/100000)</f>
        <v/>
      </c>
      <c r="K364" s="97" t="str">
        <f t="shared" si="358"/>
        <v/>
      </c>
      <c r="L364" s="97" t="str">
        <f t="shared" si="358"/>
        <v/>
      </c>
      <c r="M364" s="97" t="str">
        <f t="shared" si="358"/>
        <v/>
      </c>
      <c r="N364" s="97" t="str">
        <f t="shared" si="358"/>
        <v/>
      </c>
      <c r="O364" s="44"/>
      <c r="P364" s="197" t="str">
        <v>F. Regional Offices</v>
      </c>
    </row>
    <row r="365" ht="19.5" customHeight="1">
      <c r="A365" s="127" t="s">
        <v>9293</v>
      </c>
      <c r="B365" s="127" t="s">
        <v>22171</v>
      </c>
      <c r="C365" s="127"/>
      <c r="D365" s="59">
        <v>571239.0</v>
      </c>
      <c r="E365" s="59"/>
      <c r="F365" s="59"/>
      <c r="G365" s="59">
        <v>4400000.0</v>
      </c>
      <c r="H365" s="59">
        <v>4800000.0</v>
      </c>
      <c r="I365" s="44"/>
      <c r="J365" s="97" t="str">
        <f t="shared" ref="J365:N365" si="359">IF(ISBLANK(D365),"",D365/100000)</f>
        <v>5.71</v>
      </c>
      <c r="K365" s="97" t="str">
        <f t="shared" si="359"/>
        <v/>
      </c>
      <c r="L365" s="97" t="str">
        <f t="shared" si="359"/>
        <v/>
      </c>
      <c r="M365" s="97" t="str">
        <f t="shared" si="359"/>
        <v>44.00</v>
      </c>
      <c r="N365" s="97" t="str">
        <f t="shared" si="359"/>
        <v>48.00</v>
      </c>
      <c r="O365" s="44"/>
      <c r="P365" s="197" t="str">
        <v>1. Regional Commissioner salary</v>
      </c>
    </row>
    <row r="366" ht="19.5" customHeight="1">
      <c r="A366" s="127" t="s">
        <v>9333</v>
      </c>
      <c r="B366" s="127" t="s">
        <v>22184</v>
      </c>
      <c r="C366" s="127"/>
      <c r="D366" s="59">
        <v>486663.0</v>
      </c>
      <c r="E366" s="59">
        <v>373824.0</v>
      </c>
      <c r="F366" s="59">
        <v>377526.0</v>
      </c>
      <c r="G366" s="59">
        <v>680000.0</v>
      </c>
      <c r="H366" s="59">
        <v>640000.0</v>
      </c>
      <c r="I366" s="44"/>
      <c r="J366" s="97" t="str">
        <f t="shared" ref="J366:N366" si="360">IF(ISBLANK(D366),"",D366/100000)</f>
        <v>4.87</v>
      </c>
      <c r="K366" s="97" t="str">
        <f t="shared" si="360"/>
        <v>3.74</v>
      </c>
      <c r="L366" s="97" t="str">
        <f t="shared" si="360"/>
        <v>3.78</v>
      </c>
      <c r="M366" s="97" t="str">
        <f t="shared" si="360"/>
        <v>6.80</v>
      </c>
      <c r="N366" s="97" t="str">
        <f t="shared" si="360"/>
        <v>6.40</v>
      </c>
      <c r="O366" s="44"/>
      <c r="P366" s="197" t="str">
        <v>2. Regional Commissioner miscellaneous</v>
      </c>
    </row>
    <row r="367" ht="19.5" customHeight="1">
      <c r="A367" s="127" t="s">
        <v>5293</v>
      </c>
      <c r="B367" s="127" t="s">
        <v>22190</v>
      </c>
      <c r="C367" s="127"/>
      <c r="D367" s="59">
        <v>1.84846979E8</v>
      </c>
      <c r="E367" s="59">
        <v>2.09577915E8</v>
      </c>
      <c r="F367" s="59">
        <v>2.15402587E8</v>
      </c>
      <c r="G367" s="59">
        <v>2.6E8</v>
      </c>
      <c r="H367" s="59">
        <v>2.93224E8</v>
      </c>
      <c r="I367" s="44"/>
      <c r="J367" s="97" t="str">
        <f t="shared" ref="J367:N367" si="361">IF(ISBLANK(D367),"",D367/100000)</f>
        <v>1848.47</v>
      </c>
      <c r="K367" s="97" t="str">
        <f t="shared" si="361"/>
        <v>2095.78</v>
      </c>
      <c r="L367" s="97" t="str">
        <f t="shared" si="361"/>
        <v>2154.03</v>
      </c>
      <c r="M367" s="97" t="str">
        <f t="shared" si="361"/>
        <v>2600.00</v>
      </c>
      <c r="N367" s="97" t="str">
        <f t="shared" si="361"/>
        <v>2932.24</v>
      </c>
      <c r="O367" s="44"/>
      <c r="P367" s="197" t="str">
        <v>3. The establishment of regional offices pay sevakavarga</v>
      </c>
    </row>
    <row r="368" ht="19.5" customHeight="1">
      <c r="A368" s="127" t="s">
        <v>5319</v>
      </c>
      <c r="B368" s="127" t="s">
        <v>22195</v>
      </c>
      <c r="C368" s="127"/>
      <c r="D368" s="59">
        <v>6358744.0</v>
      </c>
      <c r="E368" s="59">
        <v>6900113.0</v>
      </c>
      <c r="F368" s="59">
        <v>7005691.0</v>
      </c>
      <c r="G368" s="59">
        <v>6375000.0</v>
      </c>
      <c r="H368" s="59">
        <v>6600000.0</v>
      </c>
      <c r="I368" s="44"/>
      <c r="J368" s="97" t="str">
        <f t="shared" ref="J368:N368" si="362">IF(ISBLANK(D368),"",D368/100000)</f>
        <v>63.59</v>
      </c>
      <c r="K368" s="97" t="str">
        <f t="shared" si="362"/>
        <v>69.00</v>
      </c>
      <c r="L368" s="97" t="str">
        <f t="shared" si="362"/>
        <v>70.06</v>
      </c>
      <c r="M368" s="97" t="str">
        <f t="shared" si="362"/>
        <v>63.75</v>
      </c>
      <c r="N368" s="97" t="str">
        <f t="shared" si="362"/>
        <v>66.00</v>
      </c>
      <c r="O368" s="44"/>
      <c r="P368" s="197" t="str">
        <v>4. Narrow Regional Offices</v>
      </c>
    </row>
    <row r="369" ht="19.5" customHeight="1">
      <c r="A369" s="127" t="s">
        <v>5490</v>
      </c>
      <c r="B369" s="127" t="s">
        <v>22206</v>
      </c>
      <c r="C369" s="127"/>
      <c r="D369" s="59"/>
      <c r="E369" s="59"/>
      <c r="F369" s="59">
        <v>83647.0</v>
      </c>
      <c r="G369" s="59">
        <v>255000.0</v>
      </c>
      <c r="H369" s="59">
        <v>240000.0</v>
      </c>
      <c r="I369" s="44"/>
      <c r="J369" s="97" t="str">
        <f t="shared" ref="J369:N369" si="363">IF(ISBLANK(D369),"",D369/100000)</f>
        <v/>
      </c>
      <c r="K369" s="97" t="str">
        <f t="shared" si="363"/>
        <v/>
      </c>
      <c r="L369" s="97" t="str">
        <f t="shared" si="363"/>
        <v>0.84</v>
      </c>
      <c r="M369" s="97" t="str">
        <f t="shared" si="363"/>
        <v>2.55</v>
      </c>
      <c r="N369" s="97" t="str">
        <f t="shared" si="363"/>
        <v>2.40</v>
      </c>
      <c r="O369" s="44"/>
      <c r="P369" s="197" t="str">
        <v>5. Ward Committee tea costs</v>
      </c>
    </row>
    <row r="370" ht="19.5" customHeight="1">
      <c r="A370" s="127"/>
      <c r="B370" s="127"/>
      <c r="C370" s="127"/>
      <c r="D370" s="59"/>
      <c r="E370" s="59"/>
      <c r="F370" s="59"/>
      <c r="G370" s="59"/>
      <c r="H370" s="59"/>
      <c r="I370" s="44"/>
      <c r="J370" s="97" t="str">
        <f t="shared" ref="J370:N370" si="364">IF(ISBLANK(D370),"",D370/100000)</f>
        <v/>
      </c>
      <c r="K370" s="97" t="str">
        <f t="shared" si="364"/>
        <v/>
      </c>
      <c r="L370" s="97" t="str">
        <f t="shared" si="364"/>
        <v/>
      </c>
      <c r="M370" s="97" t="str">
        <f t="shared" si="364"/>
        <v/>
      </c>
      <c r="N370" s="97" t="str">
        <f t="shared" si="364"/>
        <v/>
      </c>
      <c r="O370" s="44"/>
      <c r="P370" s="197" t="str">
        <v/>
      </c>
    </row>
    <row r="371" ht="19.5" customHeight="1">
      <c r="A371" s="435" t="s">
        <v>22226</v>
      </c>
      <c r="B371" s="250"/>
      <c r="C371" s="250"/>
      <c r="D371" s="237">
        <v>1.92263625E8</v>
      </c>
      <c r="E371" s="237">
        <v>2.16851852E8</v>
      </c>
      <c r="F371" s="237">
        <v>2.22869451E8</v>
      </c>
      <c r="G371" s="237">
        <v>2.7171E8</v>
      </c>
      <c r="H371" s="237">
        <v>3.05504E8</v>
      </c>
      <c r="I371" s="242"/>
      <c r="J371" s="446" t="str">
        <f t="shared" ref="J371:N371" si="365">IF(ISBLANK(D371),"",D371/100000)</f>
        <v>1922.64</v>
      </c>
      <c r="K371" s="446" t="str">
        <f t="shared" si="365"/>
        <v>2168.52</v>
      </c>
      <c r="L371" s="446" t="str">
        <f t="shared" si="365"/>
        <v>2228.69</v>
      </c>
      <c r="M371" s="446" t="str">
        <f t="shared" si="365"/>
        <v>2717.10</v>
      </c>
      <c r="N371" s="446" t="str">
        <f t="shared" si="365"/>
        <v>3055.04</v>
      </c>
      <c r="O371" s="242"/>
      <c r="P371" s="197" t="str">
        <v>F. Regional Offices total</v>
      </c>
    </row>
    <row r="372" ht="19.5" customHeight="1">
      <c r="A372" s="447" t="s">
        <v>22238</v>
      </c>
      <c r="B372" s="254" t="s">
        <v>22240</v>
      </c>
      <c r="C372" s="254"/>
      <c r="D372" s="330">
        <v>2.66473357E8</v>
      </c>
      <c r="E372" s="330">
        <v>2.7367977E8</v>
      </c>
      <c r="F372" s="330">
        <v>2.65296E8</v>
      </c>
      <c r="G372" s="330">
        <v>2.56539887E8</v>
      </c>
      <c r="H372" s="330">
        <v>4.17781974E8</v>
      </c>
      <c r="I372" s="44"/>
      <c r="J372" s="97" t="str">
        <f t="shared" ref="J372:N372" si="366">IF(ISBLANK(D372),"",D372/100000)</f>
        <v>2664.73</v>
      </c>
      <c r="K372" s="97" t="str">
        <f t="shared" si="366"/>
        <v>2736.80</v>
      </c>
      <c r="L372" s="97" t="str">
        <f t="shared" si="366"/>
        <v>2652.96</v>
      </c>
      <c r="M372" s="97" t="str">
        <f t="shared" si="366"/>
        <v>2565.40</v>
      </c>
      <c r="N372" s="97" t="str">
        <f t="shared" si="366"/>
        <v>4177.82</v>
      </c>
      <c r="O372" s="44"/>
      <c r="P372" s="197" t="str">
        <v>Gy. To raise the cost of loans, loan installments and
Interest (mule)</v>
      </c>
    </row>
    <row r="373" ht="19.5" customHeight="1">
      <c r="A373" s="127"/>
      <c r="B373" s="127"/>
      <c r="C373" s="127"/>
      <c r="D373" s="59"/>
      <c r="E373" s="59"/>
      <c r="F373" s="59"/>
      <c r="G373" s="59"/>
      <c r="H373" s="59"/>
      <c r="I373" s="44"/>
      <c r="J373" s="97" t="str">
        <f t="shared" ref="J373:N373" si="367">IF(ISBLANK(D373),"",D373/100000)</f>
        <v/>
      </c>
      <c r="K373" s="97" t="str">
        <f t="shared" si="367"/>
        <v/>
      </c>
      <c r="L373" s="97" t="str">
        <f t="shared" si="367"/>
        <v/>
      </c>
      <c r="M373" s="97" t="str">
        <f t="shared" si="367"/>
        <v/>
      </c>
      <c r="N373" s="97" t="str">
        <f t="shared" si="367"/>
        <v/>
      </c>
      <c r="O373" s="44"/>
      <c r="P373" s="197" t="str">
        <v/>
      </c>
    </row>
    <row r="374" ht="19.5" customHeight="1">
      <c r="A374" s="127" t="s">
        <v>323</v>
      </c>
      <c r="B374" s="127" t="s">
        <v>321</v>
      </c>
      <c r="C374" s="127"/>
      <c r="D374" s="59">
        <v>2.0E7</v>
      </c>
      <c r="E374" s="59">
        <v>2.0E7</v>
      </c>
      <c r="F374" s="59">
        <v>2.0E7</v>
      </c>
      <c r="G374" s="59">
        <v>2.0E7</v>
      </c>
      <c r="H374" s="59">
        <v>1.6E7</v>
      </c>
      <c r="I374" s="44"/>
      <c r="J374" s="97" t="str">
        <f t="shared" ref="J374:N374" si="368">IF(ISBLANK(D374),"",D374/100000)</f>
        <v>200.00</v>
      </c>
      <c r="K374" s="97" t="str">
        <f t="shared" si="368"/>
        <v>200.00</v>
      </c>
      <c r="L374" s="97" t="str">
        <f t="shared" si="368"/>
        <v>200.00</v>
      </c>
      <c r="M374" s="97" t="str">
        <f t="shared" si="368"/>
        <v>200.00</v>
      </c>
      <c r="N374" s="97" t="str">
        <f t="shared" si="368"/>
        <v>160.00</v>
      </c>
      <c r="O374" s="44"/>
      <c r="P374" s="197" t="str">
        <v>L. The cost of water supply</v>
      </c>
    </row>
    <row r="375" ht="19.5" customHeight="1">
      <c r="A375" s="127"/>
      <c r="B375" s="127"/>
      <c r="C375" s="127"/>
      <c r="D375" s="59"/>
      <c r="E375" s="59"/>
      <c r="F375" s="59"/>
      <c r="G375" s="59"/>
      <c r="H375" s="59"/>
      <c r="I375" s="44"/>
      <c r="J375" s="97" t="str">
        <f t="shared" ref="J375:N375" si="369">IF(ISBLANK(D375),"",D375/100000)</f>
        <v/>
      </c>
      <c r="K375" s="97" t="str">
        <f t="shared" si="369"/>
        <v/>
      </c>
      <c r="L375" s="97" t="str">
        <f t="shared" si="369"/>
        <v/>
      </c>
      <c r="M375" s="97" t="str">
        <f t="shared" si="369"/>
        <v/>
      </c>
      <c r="N375" s="97" t="str">
        <f t="shared" si="369"/>
        <v/>
      </c>
      <c r="O375" s="44"/>
      <c r="P375" s="197" t="str">
        <v/>
      </c>
    </row>
    <row r="376" ht="19.5" customHeight="1">
      <c r="A376" s="127" t="s">
        <v>326</v>
      </c>
      <c r="B376" s="127" t="s">
        <v>324</v>
      </c>
      <c r="C376" s="127"/>
      <c r="D376" s="59">
        <v>5.2505259E7</v>
      </c>
      <c r="E376" s="59">
        <v>6.3637136E7</v>
      </c>
      <c r="F376" s="59">
        <v>6.4459624E7</v>
      </c>
      <c r="G376" s="59">
        <v>9.0989814E7</v>
      </c>
      <c r="H376" s="59">
        <v>1.2052028E8</v>
      </c>
      <c r="I376" s="44"/>
      <c r="J376" s="97" t="str">
        <f t="shared" ref="J376:N376" si="370">IF(ISBLANK(D376),"",D376/100000)</f>
        <v>525.05</v>
      </c>
      <c r="K376" s="97" t="str">
        <f t="shared" si="370"/>
        <v>636.37</v>
      </c>
      <c r="L376" s="97" t="str">
        <f t="shared" si="370"/>
        <v>644.60</v>
      </c>
      <c r="M376" s="97" t="str">
        <f t="shared" si="370"/>
        <v>909.90</v>
      </c>
      <c r="N376" s="97" t="str">
        <f t="shared" si="370"/>
        <v>1205.20</v>
      </c>
      <c r="O376" s="44"/>
      <c r="P376" s="197" t="str">
        <v>And. Depreciation</v>
      </c>
    </row>
    <row r="377" ht="19.5" customHeight="1">
      <c r="A377" s="127"/>
      <c r="B377" s="127"/>
      <c r="C377" s="127"/>
      <c r="D377" s="59"/>
      <c r="E377" s="59"/>
      <c r="F377" s="59"/>
      <c r="G377" s="59"/>
      <c r="H377" s="59"/>
      <c r="I377" s="44"/>
      <c r="J377" s="97" t="str">
        <f t="shared" ref="J377:N377" si="371">IF(ISBLANK(D377),"",D377/100000)</f>
        <v/>
      </c>
      <c r="K377" s="97" t="str">
        <f t="shared" si="371"/>
        <v/>
      </c>
      <c r="L377" s="97" t="str">
        <f t="shared" si="371"/>
        <v/>
      </c>
      <c r="M377" s="97" t="str">
        <f t="shared" si="371"/>
        <v/>
      </c>
      <c r="N377" s="97" t="str">
        <f t="shared" si="371"/>
        <v/>
      </c>
      <c r="O377" s="44"/>
      <c r="P377" s="197" t="str">
        <v/>
      </c>
    </row>
    <row r="378" ht="19.5" customHeight="1">
      <c r="A378" s="127" t="s">
        <v>329</v>
      </c>
      <c r="B378" s="127"/>
      <c r="C378" s="127"/>
      <c r="D378" s="59"/>
      <c r="E378" s="59"/>
      <c r="F378" s="59"/>
      <c r="G378" s="59"/>
      <c r="H378" s="59"/>
      <c r="I378" s="44"/>
      <c r="J378" s="97" t="str">
        <f t="shared" ref="J378:N378" si="372">IF(ISBLANK(D378),"",D378/100000)</f>
        <v/>
      </c>
      <c r="K378" s="97" t="str">
        <f t="shared" si="372"/>
        <v/>
      </c>
      <c r="L378" s="97" t="str">
        <f t="shared" si="372"/>
        <v/>
      </c>
      <c r="M378" s="97" t="str">
        <f t="shared" si="372"/>
        <v/>
      </c>
      <c r="N378" s="97" t="str">
        <f t="shared" si="372"/>
        <v/>
      </c>
      <c r="O378" s="44"/>
      <c r="P378" s="197" t="str">
        <v>Less - the main monitoring</v>
      </c>
    </row>
    <row r="379" ht="19.5" customHeight="1">
      <c r="A379" s="127" t="s">
        <v>22306</v>
      </c>
      <c r="B379" s="127" t="s">
        <v>22307</v>
      </c>
      <c r="C379" s="127"/>
      <c r="D379" s="59">
        <v>3.0843567E7</v>
      </c>
      <c r="E379" s="59">
        <v>3.0807341E7</v>
      </c>
      <c r="F379" s="59"/>
      <c r="G379" s="59"/>
      <c r="H379" s="59"/>
      <c r="I379" s="44"/>
      <c r="J379" s="97" t="str">
        <f t="shared" ref="J379:N379" si="373">IF(ISBLANK(D379),"",D379/100000)</f>
        <v>308.44</v>
      </c>
      <c r="K379" s="97" t="str">
        <f t="shared" si="373"/>
        <v>308.07</v>
      </c>
      <c r="L379" s="97" t="str">
        <f t="shared" si="373"/>
        <v/>
      </c>
      <c r="M379" s="97" t="str">
        <f t="shared" si="373"/>
        <v/>
      </c>
      <c r="N379" s="97" t="str">
        <f t="shared" si="373"/>
        <v/>
      </c>
      <c r="O379" s="44"/>
      <c r="P379" s="197" t="str">
        <v>1-i. Import tax (mule)</v>
      </c>
    </row>
    <row r="380" ht="19.5" customHeight="1">
      <c r="A380" s="127"/>
      <c r="B380" s="127"/>
      <c r="C380" s="127"/>
      <c r="D380" s="59"/>
      <c r="E380" s="59"/>
      <c r="F380" s="59"/>
      <c r="G380" s="59"/>
      <c r="H380" s="59"/>
      <c r="I380" s="44"/>
      <c r="J380" s="97" t="str">
        <f t="shared" ref="J380:N380" si="374">IF(ISBLANK(D380),"",D380/100000)</f>
        <v/>
      </c>
      <c r="K380" s="97" t="str">
        <f t="shared" si="374"/>
        <v/>
      </c>
      <c r="L380" s="97" t="str">
        <f t="shared" si="374"/>
        <v/>
      </c>
      <c r="M380" s="97" t="str">
        <f t="shared" si="374"/>
        <v/>
      </c>
      <c r="N380" s="97" t="str">
        <f t="shared" si="374"/>
        <v/>
      </c>
      <c r="O380" s="44"/>
      <c r="P380" s="197" t="str">
        <v/>
      </c>
    </row>
    <row r="381" ht="19.5" customHeight="1">
      <c r="A381" s="146" t="s">
        <v>22324</v>
      </c>
      <c r="B381" s="127"/>
      <c r="C381" s="127"/>
      <c r="D381" s="59">
        <v>3.0843567E7</v>
      </c>
      <c r="E381" s="59">
        <v>3.0807341E7</v>
      </c>
      <c r="F381" s="59"/>
      <c r="G381" s="59"/>
      <c r="H381" s="59"/>
      <c r="I381" s="44"/>
      <c r="J381" s="97" t="str">
        <f t="shared" ref="J381:N381" si="375">IF(ISBLANK(D381),"",D381/100000)</f>
        <v>308.44</v>
      </c>
      <c r="K381" s="97" t="str">
        <f t="shared" si="375"/>
        <v>308.07</v>
      </c>
      <c r="L381" s="97" t="str">
        <f t="shared" si="375"/>
        <v/>
      </c>
      <c r="M381" s="97" t="str">
        <f t="shared" si="375"/>
        <v/>
      </c>
      <c r="N381" s="97" t="str">
        <f t="shared" si="375"/>
        <v/>
      </c>
      <c r="O381" s="44"/>
      <c r="P381" s="197" t="str">
        <v>Less - total</v>
      </c>
    </row>
    <row r="382" ht="19.5" customHeight="1">
      <c r="A382" s="127"/>
      <c r="B382" s="127"/>
      <c r="C382" s="127"/>
      <c r="D382" s="59"/>
      <c r="E382" s="59"/>
      <c r="F382" s="59"/>
      <c r="G382" s="59"/>
      <c r="H382" s="59"/>
      <c r="I382" s="44"/>
      <c r="J382" s="97" t="str">
        <f t="shared" ref="J382:N382" si="376">IF(ISBLANK(D382),"",D382/100000)</f>
        <v/>
      </c>
      <c r="K382" s="97" t="str">
        <f t="shared" si="376"/>
        <v/>
      </c>
      <c r="L382" s="97" t="str">
        <f t="shared" si="376"/>
        <v/>
      </c>
      <c r="M382" s="97" t="str">
        <f t="shared" si="376"/>
        <v/>
      </c>
      <c r="N382" s="97" t="str">
        <f t="shared" si="376"/>
        <v/>
      </c>
      <c r="O382" s="44"/>
      <c r="P382" s="197" t="str">
        <v/>
      </c>
    </row>
    <row r="383" ht="19.5" customHeight="1">
      <c r="A383" s="146" t="s">
        <v>22343</v>
      </c>
      <c r="B383" s="127"/>
      <c r="C383" s="127"/>
      <c r="D383" s="59">
        <v>1.459779784E9</v>
      </c>
      <c r="E383" s="59">
        <v>1.53000803E9</v>
      </c>
      <c r="F383" s="59">
        <v>1.567121899E9</v>
      </c>
      <c r="G383" s="59">
        <v>1.985208329E9</v>
      </c>
      <c r="H383" s="59">
        <v>2.463347614E9</v>
      </c>
      <c r="I383" s="44"/>
      <c r="J383" s="97" t="str">
        <f t="shared" ref="J383:N383" si="377">IF(ISBLANK(D383),"",D383/100000)</f>
        <v>14597.80</v>
      </c>
      <c r="K383" s="97" t="str">
        <f t="shared" si="377"/>
        <v>15300.08</v>
      </c>
      <c r="L383" s="97" t="str">
        <f t="shared" si="377"/>
        <v>15671.22</v>
      </c>
      <c r="M383" s="97" t="str">
        <f t="shared" si="377"/>
        <v>19852.08</v>
      </c>
      <c r="N383" s="97" t="str">
        <f t="shared" si="377"/>
        <v>24633.48</v>
      </c>
      <c r="O383" s="44"/>
      <c r="P383" s="197" t="str">
        <v>1. The main monitoring, recovery, etc. The total sum</v>
      </c>
    </row>
    <row r="384" ht="19.5" customHeight="1">
      <c r="A384" s="127"/>
      <c r="B384" s="127"/>
      <c r="C384" s="127"/>
      <c r="D384" s="59"/>
      <c r="E384" s="59"/>
      <c r="F384" s="59"/>
      <c r="G384" s="59"/>
      <c r="H384" s="59"/>
      <c r="I384" s="44"/>
      <c r="J384" s="97" t="str">
        <f t="shared" ref="J384:N384" si="378">IF(ISBLANK(D384),"",D384/100000)</f>
        <v/>
      </c>
      <c r="K384" s="97" t="str">
        <f t="shared" si="378"/>
        <v/>
      </c>
      <c r="L384" s="97" t="str">
        <f t="shared" si="378"/>
        <v/>
      </c>
      <c r="M384" s="97" t="str">
        <f t="shared" si="378"/>
        <v/>
      </c>
      <c r="N384" s="97" t="str">
        <f t="shared" si="378"/>
        <v/>
      </c>
      <c r="O384" s="44"/>
      <c r="P384" s="197" t="str">
        <v/>
      </c>
    </row>
    <row r="385" ht="19.5" customHeight="1">
      <c r="A385" s="127"/>
      <c r="B385" s="127"/>
      <c r="C385" s="127"/>
      <c r="D385" s="59"/>
      <c r="E385" s="59"/>
      <c r="F385" s="59"/>
      <c r="G385" s="59"/>
      <c r="H385" s="59"/>
      <c r="I385" s="44"/>
      <c r="J385" s="97" t="str">
        <f t="shared" ref="J385:N385" si="379">IF(ISBLANK(D385),"",D385/100000)</f>
        <v/>
      </c>
      <c r="K385" s="97" t="str">
        <f t="shared" si="379"/>
        <v/>
      </c>
      <c r="L385" s="97" t="str">
        <f t="shared" si="379"/>
        <v/>
      </c>
      <c r="M385" s="97" t="str">
        <f t="shared" si="379"/>
        <v/>
      </c>
      <c r="N385" s="97" t="str">
        <f t="shared" si="379"/>
        <v/>
      </c>
      <c r="O385" s="44"/>
      <c r="P385" s="197" t="str">
        <v/>
      </c>
    </row>
    <row r="386" ht="19.5" customHeight="1">
      <c r="A386" s="127" t="s">
        <v>331</v>
      </c>
      <c r="B386" s="127"/>
      <c r="C386" s="127"/>
      <c r="D386" s="59"/>
      <c r="E386" s="59"/>
      <c r="F386" s="59"/>
      <c r="G386" s="59"/>
      <c r="H386" s="59"/>
      <c r="I386" s="44"/>
      <c r="J386" s="97" t="str">
        <f t="shared" ref="J386:N386" si="380">IF(ISBLANK(D386),"",D386/100000)</f>
        <v/>
      </c>
      <c r="K386" s="97" t="str">
        <f t="shared" si="380"/>
        <v/>
      </c>
      <c r="L386" s="97" t="str">
        <f t="shared" si="380"/>
        <v/>
      </c>
      <c r="M386" s="97" t="str">
        <f t="shared" si="380"/>
        <v/>
      </c>
      <c r="N386" s="97" t="str">
        <f t="shared" si="380"/>
        <v/>
      </c>
      <c r="O386" s="44"/>
      <c r="P386" s="197" t="str">
        <v>2. Primary Education</v>
      </c>
    </row>
    <row r="387" ht="19.5" customHeight="1">
      <c r="A387" s="296" t="s">
        <v>22376</v>
      </c>
      <c r="B387" s="127" t="s">
        <v>22377</v>
      </c>
      <c r="C387" s="127" t="s">
        <v>22378</v>
      </c>
      <c r="D387" s="59">
        <v>1.994117908E9</v>
      </c>
      <c r="E387" s="59">
        <v>2.17531E9</v>
      </c>
      <c r="F387" s="59">
        <v>2.45489792E9</v>
      </c>
      <c r="G387" s="59">
        <v>2.9226148E9</v>
      </c>
      <c r="H387" s="59"/>
      <c r="I387" s="44"/>
      <c r="J387" s="97" t="str">
        <f t="shared" ref="J387:N387" si="381">IF(ISBLANK(D387),"",D387/100000)</f>
        <v>19941.18</v>
      </c>
      <c r="K387" s="97" t="str">
        <f t="shared" si="381"/>
        <v>21753.10</v>
      </c>
      <c r="L387" s="97" t="str">
        <f t="shared" si="381"/>
        <v>24548.98</v>
      </c>
      <c r="M387" s="97" t="str">
        <f t="shared" si="381"/>
        <v>29226.15</v>
      </c>
      <c r="N387" s="97" t="str">
        <f t="shared" si="381"/>
        <v/>
      </c>
      <c r="O387" s="44"/>
      <c r="P387" s="197" t="str">
        <v>C. The amount of pay to board of education -
The cost of education circles</v>
      </c>
    </row>
    <row r="388" ht="19.5" customHeight="1">
      <c r="A388" s="127" t="s">
        <v>22389</v>
      </c>
      <c r="B388" s="127" t="s">
        <v>22391</v>
      </c>
      <c r="C388" s="127" t="s">
        <v>22378</v>
      </c>
      <c r="D388" s="59"/>
      <c r="E388" s="59"/>
      <c r="F388" s="59"/>
      <c r="G388" s="59"/>
      <c r="H388" s="59">
        <v>9.26E8</v>
      </c>
      <c r="I388" s="44"/>
      <c r="J388" s="97" t="str">
        <f t="shared" ref="J388:N388" si="382">IF(ISBLANK(D388),"",D388/100000)</f>
        <v/>
      </c>
      <c r="K388" s="97" t="str">
        <f t="shared" si="382"/>
        <v/>
      </c>
      <c r="L388" s="97" t="str">
        <f t="shared" si="382"/>
        <v/>
      </c>
      <c r="M388" s="97" t="str">
        <f t="shared" si="382"/>
        <v/>
      </c>
      <c r="N388" s="97" t="str">
        <f t="shared" si="382"/>
        <v>9260.00</v>
      </c>
      <c r="O388" s="44"/>
      <c r="P388" s="197" t="str">
        <v>1. The establishment sevakavarga salary (prasi)</v>
      </c>
    </row>
    <row r="389" ht="19.5" customHeight="1">
      <c r="A389" s="127" t="s">
        <v>22402</v>
      </c>
      <c r="B389" s="127" t="s">
        <v>22404</v>
      </c>
      <c r="C389" s="127" t="s">
        <v>22378</v>
      </c>
      <c r="D389" s="59"/>
      <c r="E389" s="59"/>
      <c r="F389" s="59"/>
      <c r="G389" s="59"/>
      <c r="H389" s="59">
        <v>7.12E8</v>
      </c>
      <c r="I389" s="44"/>
      <c r="J389" s="97" t="str">
        <f t="shared" ref="J389:N389" si="383">IF(ISBLANK(D389),"",D389/100000)</f>
        <v/>
      </c>
      <c r="K389" s="97" t="str">
        <f t="shared" si="383"/>
        <v/>
      </c>
      <c r="L389" s="97" t="str">
        <f t="shared" si="383"/>
        <v/>
      </c>
      <c r="M389" s="97" t="str">
        <f t="shared" si="383"/>
        <v/>
      </c>
      <c r="N389" s="97" t="str">
        <f t="shared" si="383"/>
        <v>7120.00</v>
      </c>
      <c r="O389" s="44"/>
      <c r="P389" s="197" t="str">
        <v>2. inflation allowance (prasi)</v>
      </c>
    </row>
    <row r="390" ht="19.5" customHeight="1">
      <c r="A390" s="296" t="s">
        <v>22415</v>
      </c>
      <c r="B390" s="127" t="s">
        <v>22416</v>
      </c>
      <c r="C390" s="127" t="s">
        <v>22378</v>
      </c>
      <c r="D390" s="59"/>
      <c r="E390" s="59"/>
      <c r="F390" s="59"/>
      <c r="G390" s="59"/>
      <c r="H390" s="59">
        <v>1.0E7</v>
      </c>
      <c r="I390" s="44"/>
      <c r="J390" s="97" t="str">
        <f t="shared" ref="J390:N390" si="384">IF(ISBLANK(D390),"",D390/100000)</f>
        <v/>
      </c>
      <c r="K390" s="97" t="str">
        <f t="shared" si="384"/>
        <v/>
      </c>
      <c r="L390" s="97" t="str">
        <f t="shared" si="384"/>
        <v/>
      </c>
      <c r="M390" s="97" t="str">
        <f t="shared" si="384"/>
        <v/>
      </c>
      <c r="N390" s="97" t="str">
        <f t="shared" si="384"/>
        <v>100.00</v>
      </c>
      <c r="O390" s="44"/>
      <c r="P390" s="197" t="str">
        <v>3. What in your new salary category
Vetanapoti installment (siksakettara) (prasi)</v>
      </c>
    </row>
    <row r="391" ht="19.5" customHeight="1">
      <c r="A391" s="127" t="s">
        <v>22428</v>
      </c>
      <c r="B391" s="127" t="s">
        <v>22429</v>
      </c>
      <c r="C391" s="127" t="s">
        <v>22378</v>
      </c>
      <c r="D391" s="59"/>
      <c r="E391" s="59"/>
      <c r="F391" s="59"/>
      <c r="G391" s="59"/>
      <c r="H391" s="59">
        <v>1.45E8</v>
      </c>
      <c r="I391" s="44"/>
      <c r="J391" s="97" t="str">
        <f t="shared" ref="J391:N391" si="385">IF(ISBLANK(D391),"",D391/100000)</f>
        <v/>
      </c>
      <c r="K391" s="97" t="str">
        <f t="shared" si="385"/>
        <v/>
      </c>
      <c r="L391" s="97" t="str">
        <f t="shared" si="385"/>
        <v/>
      </c>
      <c r="M391" s="97" t="str">
        <f t="shared" si="385"/>
        <v/>
      </c>
      <c r="N391" s="97" t="str">
        <f t="shared" si="385"/>
        <v>1450.00</v>
      </c>
      <c r="O391" s="44"/>
      <c r="P391" s="197" t="str">
        <v>4. sanugraha grant (prasi)</v>
      </c>
    </row>
    <row r="392" ht="19.5" customHeight="1">
      <c r="A392" s="127" t="s">
        <v>22441</v>
      </c>
      <c r="B392" s="127" t="s">
        <v>22443</v>
      </c>
      <c r="C392" s="127" t="s">
        <v>22378</v>
      </c>
      <c r="D392" s="59"/>
      <c r="E392" s="59"/>
      <c r="F392" s="59"/>
      <c r="G392" s="59"/>
      <c r="H392" s="59">
        <v>6.2E8</v>
      </c>
      <c r="I392" s="44"/>
      <c r="J392" s="97" t="str">
        <f t="shared" ref="J392:N392" si="386">IF(ISBLANK(D392),"",D392/100000)</f>
        <v/>
      </c>
      <c r="K392" s="97" t="str">
        <f t="shared" si="386"/>
        <v/>
      </c>
      <c r="L392" s="97" t="str">
        <f t="shared" si="386"/>
        <v/>
      </c>
      <c r="M392" s="97" t="str">
        <f t="shared" si="386"/>
        <v/>
      </c>
      <c r="N392" s="97" t="str">
        <f t="shared" si="386"/>
        <v>6200.00</v>
      </c>
      <c r="O392" s="44"/>
      <c r="P392" s="197" t="str">
        <v>5. retired pay and tosadana (prasi)</v>
      </c>
    </row>
    <row r="393" ht="19.5" customHeight="1">
      <c r="A393" s="296" t="s">
        <v>22455</v>
      </c>
      <c r="B393" s="127" t="s">
        <v>22456</v>
      </c>
      <c r="C393" s="127" t="s">
        <v>22378</v>
      </c>
      <c r="D393" s="59"/>
      <c r="E393" s="59"/>
      <c r="F393" s="59"/>
      <c r="G393" s="59"/>
      <c r="H393" s="59">
        <v>1.85E7</v>
      </c>
      <c r="I393" s="44"/>
      <c r="J393" s="97" t="str">
        <f t="shared" ref="J393:N393" si="387">IF(ISBLANK(D393),"",D393/100000)</f>
        <v/>
      </c>
      <c r="K393" s="97" t="str">
        <f t="shared" si="387"/>
        <v/>
      </c>
      <c r="L393" s="97" t="str">
        <f t="shared" si="387"/>
        <v/>
      </c>
      <c r="M393" s="97" t="str">
        <f t="shared" si="387"/>
        <v/>
      </c>
      <c r="N393" s="97" t="str">
        <f t="shared" si="387"/>
        <v>185.00</v>
      </c>
      <c r="O393" s="44"/>
      <c r="P393" s="197" t="str">
        <v>6. contributory pension yojaneartagata
Municipal part (prasi)</v>
      </c>
    </row>
    <row r="394" ht="19.5" customHeight="1">
      <c r="A394" s="296" t="s">
        <v>22466</v>
      </c>
      <c r="B394" s="127" t="s">
        <v>22468</v>
      </c>
      <c r="C394" s="127" t="s">
        <v>22378</v>
      </c>
      <c r="D394" s="59"/>
      <c r="E394" s="59"/>
      <c r="F394" s="59"/>
      <c r="G394" s="59"/>
      <c r="H394" s="59">
        <v>1200000.0</v>
      </c>
      <c r="I394" s="44"/>
      <c r="J394" s="97" t="str">
        <f t="shared" ref="J394:N394" si="388">IF(ISBLANK(D394),"",D394/100000)</f>
        <v/>
      </c>
      <c r="K394" s="97" t="str">
        <f t="shared" si="388"/>
        <v/>
      </c>
      <c r="L394" s="97" t="str">
        <f t="shared" si="388"/>
        <v/>
      </c>
      <c r="M394" s="97" t="str">
        <f t="shared" si="388"/>
        <v/>
      </c>
      <c r="N394" s="97" t="str">
        <f t="shared" si="388"/>
        <v>12.00</v>
      </c>
      <c r="O394" s="44"/>
      <c r="P394" s="197" t="str">
        <v>7. The Board of Education members and remuneration
Sabhabhatta</v>
      </c>
    </row>
    <row r="395" ht="19.5" customHeight="1">
      <c r="A395" s="127" t="s">
        <v>22479</v>
      </c>
      <c r="B395" s="127" t="s">
        <v>22480</v>
      </c>
      <c r="C395" s="127" t="s">
        <v>22378</v>
      </c>
      <c r="D395" s="59"/>
      <c r="E395" s="59"/>
      <c r="F395" s="59"/>
      <c r="G395" s="59"/>
      <c r="H395" s="59">
        <v>2000000.0</v>
      </c>
      <c r="I395" s="44"/>
      <c r="J395" s="97" t="str">
        <f t="shared" ref="J395:N395" si="389">IF(ISBLANK(D395),"",D395/100000)</f>
        <v/>
      </c>
      <c r="K395" s="97" t="str">
        <f t="shared" si="389"/>
        <v/>
      </c>
      <c r="L395" s="97" t="str">
        <f t="shared" si="389"/>
        <v/>
      </c>
      <c r="M395" s="97" t="str">
        <f t="shared" si="389"/>
        <v/>
      </c>
      <c r="N395" s="97" t="str">
        <f t="shared" si="389"/>
        <v>20.00</v>
      </c>
      <c r="O395" s="44"/>
      <c r="P395" s="197" t="str">
        <v>8. Miscellaneous</v>
      </c>
    </row>
    <row r="396" ht="19.5" customHeight="1">
      <c r="A396" s="127" t="s">
        <v>22490</v>
      </c>
      <c r="B396" s="127"/>
      <c r="C396" s="127"/>
      <c r="D396" s="59"/>
      <c r="E396" s="59"/>
      <c r="F396" s="59"/>
      <c r="G396" s="59"/>
      <c r="H396" s="59"/>
      <c r="I396" s="44"/>
      <c r="J396" s="97" t="str">
        <f t="shared" ref="J396:N396" si="390">IF(ISBLANK(D396),"",D396/100000)</f>
        <v/>
      </c>
      <c r="K396" s="97" t="str">
        <f t="shared" si="390"/>
        <v/>
      </c>
      <c r="L396" s="97" t="str">
        <f t="shared" si="390"/>
        <v/>
      </c>
      <c r="M396" s="97" t="str">
        <f t="shared" si="390"/>
        <v/>
      </c>
      <c r="N396" s="97" t="str">
        <f t="shared" si="390"/>
        <v/>
      </c>
      <c r="O396" s="44"/>
      <c r="P396" s="197" t="str">
        <v>9. The Board of Education office expenses</v>
      </c>
    </row>
    <row r="397" ht="19.5" customHeight="1">
      <c r="A397" s="127" t="s">
        <v>22496</v>
      </c>
      <c r="B397" s="127" t="s">
        <v>22497</v>
      </c>
      <c r="C397" s="127" t="s">
        <v>22378</v>
      </c>
      <c r="D397" s="59"/>
      <c r="E397" s="59"/>
      <c r="F397" s="59"/>
      <c r="G397" s="59"/>
      <c r="H397" s="59">
        <v>280000.0</v>
      </c>
      <c r="I397" s="44"/>
      <c r="J397" s="97" t="str">
        <f t="shared" ref="J397:N397" si="391">IF(ISBLANK(D397),"",D397/100000)</f>
        <v/>
      </c>
      <c r="K397" s="97" t="str">
        <f t="shared" si="391"/>
        <v/>
      </c>
      <c r="L397" s="97" t="str">
        <f t="shared" si="391"/>
        <v/>
      </c>
      <c r="M397" s="97" t="str">
        <f t="shared" si="391"/>
        <v/>
      </c>
      <c r="N397" s="97" t="str">
        <f t="shared" si="391"/>
        <v>2.80</v>
      </c>
      <c r="O397" s="44"/>
      <c r="P397" s="197" t="str">
        <v>A. Internal telephone expenses</v>
      </c>
    </row>
    <row r="398" ht="19.5" customHeight="1">
      <c r="A398" s="127" t="s">
        <v>22504</v>
      </c>
      <c r="B398" s="127" t="s">
        <v>22505</v>
      </c>
      <c r="C398" s="127" t="s">
        <v>22378</v>
      </c>
      <c r="D398" s="59"/>
      <c r="E398" s="59"/>
      <c r="F398" s="59"/>
      <c r="G398" s="59"/>
      <c r="H398" s="59">
        <v>880000.0</v>
      </c>
      <c r="I398" s="44"/>
      <c r="J398" s="97" t="str">
        <f t="shared" ref="J398:N398" si="392">IF(ISBLANK(D398),"",D398/100000)</f>
        <v/>
      </c>
      <c r="K398" s="97" t="str">
        <f t="shared" si="392"/>
        <v/>
      </c>
      <c r="L398" s="97" t="str">
        <f t="shared" si="392"/>
        <v/>
      </c>
      <c r="M398" s="97" t="str">
        <f t="shared" si="392"/>
        <v/>
      </c>
      <c r="N398" s="97" t="str">
        <f t="shared" si="392"/>
        <v>8.80</v>
      </c>
      <c r="O398" s="44"/>
      <c r="P398" s="197" t="str">
        <v>B. Attorney fees</v>
      </c>
    </row>
    <row r="399" ht="19.5" customHeight="1">
      <c r="A399" s="127" t="s">
        <v>22516</v>
      </c>
      <c r="B399" s="127" t="s">
        <v>22517</v>
      </c>
      <c r="C399" s="127" t="s">
        <v>22378</v>
      </c>
      <c r="D399" s="59"/>
      <c r="E399" s="59"/>
      <c r="F399" s="59"/>
      <c r="G399" s="59"/>
      <c r="H399" s="59">
        <v>1080000.0</v>
      </c>
      <c r="I399" s="44"/>
      <c r="J399" s="97" t="str">
        <f t="shared" ref="J399:N399" si="393">IF(ISBLANK(D399),"",D399/100000)</f>
        <v/>
      </c>
      <c r="K399" s="97" t="str">
        <f t="shared" si="393"/>
        <v/>
      </c>
      <c r="L399" s="97" t="str">
        <f t="shared" si="393"/>
        <v/>
      </c>
      <c r="M399" s="97" t="str">
        <f t="shared" si="393"/>
        <v/>
      </c>
      <c r="N399" s="97" t="str">
        <f t="shared" si="393"/>
        <v>10.80</v>
      </c>
      <c r="O399" s="44"/>
      <c r="P399" s="197" t="str">
        <v>10. petrala diesel and tadanusangika works</v>
      </c>
    </row>
    <row r="400" ht="19.5" customHeight="1">
      <c r="A400" s="127" t="s">
        <v>22526</v>
      </c>
      <c r="B400" s="127" t="s">
        <v>22527</v>
      </c>
      <c r="C400" s="127" t="s">
        <v>22378</v>
      </c>
      <c r="D400" s="59"/>
      <c r="E400" s="59"/>
      <c r="F400" s="59"/>
      <c r="G400" s="59"/>
      <c r="H400" s="59">
        <v>1120000.0</v>
      </c>
      <c r="I400" s="44"/>
      <c r="J400" s="97" t="str">
        <f t="shared" ref="J400:N400" si="394">IF(ISBLANK(D400),"",D400/100000)</f>
        <v/>
      </c>
      <c r="K400" s="97" t="str">
        <f t="shared" si="394"/>
        <v/>
      </c>
      <c r="L400" s="97" t="str">
        <f t="shared" si="394"/>
        <v/>
      </c>
      <c r="M400" s="97" t="str">
        <f t="shared" si="394"/>
        <v/>
      </c>
      <c r="N400" s="97" t="str">
        <f t="shared" si="394"/>
        <v>11.20</v>
      </c>
      <c r="O400" s="44"/>
      <c r="P400" s="197" t="str">
        <v>11. sadilavara</v>
      </c>
    </row>
    <row r="401" ht="19.5" customHeight="1">
      <c r="A401" s="127" t="s">
        <v>22534</v>
      </c>
      <c r="B401" s="127" t="s">
        <v>22535</v>
      </c>
      <c r="C401" s="127" t="s">
        <v>22378</v>
      </c>
      <c r="D401" s="59"/>
      <c r="E401" s="59"/>
      <c r="F401" s="59"/>
      <c r="G401" s="59"/>
      <c r="H401" s="59">
        <v>5720000.0</v>
      </c>
      <c r="I401" s="44"/>
      <c r="J401" s="97" t="str">
        <f t="shared" ref="J401:N401" si="395">IF(ISBLANK(D401),"",D401/100000)</f>
        <v/>
      </c>
      <c r="K401" s="97" t="str">
        <f t="shared" si="395"/>
        <v/>
      </c>
      <c r="L401" s="97" t="str">
        <f t="shared" si="395"/>
        <v/>
      </c>
      <c r="M401" s="97" t="str">
        <f t="shared" si="395"/>
        <v/>
      </c>
      <c r="N401" s="97" t="str">
        <f t="shared" si="395"/>
        <v>57.20</v>
      </c>
      <c r="O401" s="44"/>
      <c r="P401" s="197" t="str">
        <v>12. Building rent</v>
      </c>
    </row>
    <row r="402" ht="19.5" customHeight="1">
      <c r="A402" s="127" t="s">
        <v>22544</v>
      </c>
      <c r="B402" s="127"/>
      <c r="C402" s="127"/>
      <c r="D402" s="59"/>
      <c r="E402" s="59"/>
      <c r="F402" s="59"/>
      <c r="G402" s="59"/>
      <c r="H402" s="59"/>
      <c r="I402" s="44"/>
      <c r="J402" s="97" t="str">
        <f t="shared" ref="J402:N402" si="396">IF(ISBLANK(D402),"",D402/100000)</f>
        <v/>
      </c>
      <c r="K402" s="97" t="str">
        <f t="shared" si="396"/>
        <v/>
      </c>
      <c r="L402" s="97" t="str">
        <f t="shared" si="396"/>
        <v/>
      </c>
      <c r="M402" s="97" t="str">
        <f t="shared" si="396"/>
        <v/>
      </c>
      <c r="N402" s="97" t="str">
        <f t="shared" si="396"/>
        <v/>
      </c>
      <c r="O402" s="44"/>
      <c r="P402" s="197" t="str">
        <v>13. The initial cost of building salankadila</v>
      </c>
    </row>
    <row r="403" ht="19.5" customHeight="1">
      <c r="A403" s="127" t="s">
        <v>22549</v>
      </c>
      <c r="B403" s="127" t="s">
        <v>22550</v>
      </c>
      <c r="C403" s="127" t="s">
        <v>22378</v>
      </c>
      <c r="D403" s="59"/>
      <c r="E403" s="59"/>
      <c r="F403" s="59"/>
      <c r="G403" s="59"/>
      <c r="H403" s="59">
        <v>8000000.0</v>
      </c>
      <c r="I403" s="44"/>
      <c r="J403" s="97" t="str">
        <f t="shared" ref="J403:N403" si="397">IF(ISBLANK(D403),"",D403/100000)</f>
        <v/>
      </c>
      <c r="K403" s="97" t="str">
        <f t="shared" si="397"/>
        <v/>
      </c>
      <c r="L403" s="97" t="str">
        <f t="shared" si="397"/>
        <v/>
      </c>
      <c r="M403" s="97" t="str">
        <f t="shared" si="397"/>
        <v/>
      </c>
      <c r="N403" s="97" t="str">
        <f t="shared" si="397"/>
        <v>80.00</v>
      </c>
      <c r="O403" s="44"/>
      <c r="P403" s="197" t="str">
        <v>A. Corrections school building</v>
      </c>
    </row>
    <row r="404" ht="19.5" customHeight="1">
      <c r="A404" s="127" t="s">
        <v>22555</v>
      </c>
      <c r="B404" s="127" t="s">
        <v>22556</v>
      </c>
      <c r="C404" s="127" t="s">
        <v>22378</v>
      </c>
      <c r="D404" s="59"/>
      <c r="E404" s="59"/>
      <c r="F404" s="59"/>
      <c r="G404" s="59"/>
      <c r="H404" s="59">
        <v>1.6E7</v>
      </c>
      <c r="I404" s="44"/>
      <c r="J404" s="97" t="str">
        <f t="shared" ref="J404:N404" si="398">IF(ISBLANK(D404),"",D404/100000)</f>
        <v/>
      </c>
      <c r="K404" s="97" t="str">
        <f t="shared" si="398"/>
        <v/>
      </c>
      <c r="L404" s="97" t="str">
        <f t="shared" si="398"/>
        <v/>
      </c>
      <c r="M404" s="97" t="str">
        <f t="shared" si="398"/>
        <v/>
      </c>
      <c r="N404" s="97" t="str">
        <f t="shared" si="398"/>
        <v>160.00</v>
      </c>
      <c r="O404" s="44"/>
      <c r="P404" s="197" t="str">
        <v>B. School building and the purchase of cleaning materials</v>
      </c>
    </row>
    <row r="405" ht="19.5" customHeight="1">
      <c r="A405" s="127" t="s">
        <v>22558</v>
      </c>
      <c r="B405" s="127" t="s">
        <v>22559</v>
      </c>
      <c r="C405" s="127" t="s">
        <v>22378</v>
      </c>
      <c r="D405" s="59"/>
      <c r="E405" s="59"/>
      <c r="F405" s="59"/>
      <c r="G405" s="59"/>
      <c r="H405" s="59">
        <v>1.04E7</v>
      </c>
      <c r="I405" s="44"/>
      <c r="J405" s="97" t="str">
        <f t="shared" ref="J405:N405" si="399">IF(ISBLANK(D405),"",D405/100000)</f>
        <v/>
      </c>
      <c r="K405" s="97" t="str">
        <f t="shared" si="399"/>
        <v/>
      </c>
      <c r="L405" s="97" t="str">
        <f t="shared" si="399"/>
        <v/>
      </c>
      <c r="M405" s="97" t="str">
        <f t="shared" si="399"/>
        <v/>
      </c>
      <c r="N405" s="97" t="str">
        <f t="shared" si="399"/>
        <v>104.00</v>
      </c>
      <c r="O405" s="44"/>
      <c r="P405" s="197" t="str">
        <v>C. School and office building power Beale</v>
      </c>
    </row>
    <row r="406" ht="19.5" customHeight="1">
      <c r="A406" s="127" t="s">
        <v>22563</v>
      </c>
      <c r="B406" s="127" t="s">
        <v>22564</v>
      </c>
      <c r="C406" s="127" t="s">
        <v>22378</v>
      </c>
      <c r="D406" s="59"/>
      <c r="E406" s="59"/>
      <c r="F406" s="59"/>
      <c r="G406" s="59"/>
      <c r="H406" s="59">
        <v>800000.0</v>
      </c>
      <c r="I406" s="44"/>
      <c r="J406" s="97" t="str">
        <f t="shared" ref="J406:N406" si="400">IF(ISBLANK(D406),"",D406/100000)</f>
        <v/>
      </c>
      <c r="K406" s="97" t="str">
        <f t="shared" si="400"/>
        <v/>
      </c>
      <c r="L406" s="97" t="str">
        <f t="shared" si="400"/>
        <v/>
      </c>
      <c r="M406" s="97" t="str">
        <f t="shared" si="400"/>
        <v/>
      </c>
      <c r="N406" s="97" t="str">
        <f t="shared" si="400"/>
        <v>8.00</v>
      </c>
      <c r="O406" s="44"/>
      <c r="P406" s="197" t="str">
        <v>D. Corrections power school buildings</v>
      </c>
    </row>
    <row r="407" ht="19.5" customHeight="1">
      <c r="A407" s="296" t="s">
        <v>22569</v>
      </c>
      <c r="B407" s="127" t="s">
        <v>22570</v>
      </c>
      <c r="C407" s="127" t="s">
        <v>22378</v>
      </c>
      <c r="D407" s="59"/>
      <c r="E407" s="59"/>
      <c r="F407" s="59"/>
      <c r="G407" s="59"/>
      <c r="H407" s="59">
        <v>4800000.0</v>
      </c>
      <c r="I407" s="44"/>
      <c r="J407" s="97" t="str">
        <f t="shared" ref="J407:N407" si="401">IF(ISBLANK(D407),"",D407/100000)</f>
        <v/>
      </c>
      <c r="K407" s="97" t="str">
        <f t="shared" si="401"/>
        <v/>
      </c>
      <c r="L407" s="97" t="str">
        <f t="shared" si="401"/>
        <v/>
      </c>
      <c r="M407" s="97" t="str">
        <f t="shared" si="401"/>
        <v/>
      </c>
      <c r="N407" s="97" t="str">
        <f t="shared" si="401"/>
        <v>48.00</v>
      </c>
      <c r="O407" s="44"/>
      <c r="P407" s="197" t="str">
        <v>E. Furniture and other materials for schools and
Office and Maintenance</v>
      </c>
    </row>
    <row r="408" ht="19.5" customHeight="1">
      <c r="A408" s="127" t="s">
        <v>22577</v>
      </c>
      <c r="B408" s="127"/>
      <c r="C408" s="127"/>
      <c r="D408" s="59"/>
      <c r="E408" s="59"/>
      <c r="F408" s="59"/>
      <c r="G408" s="59"/>
      <c r="H408" s="59"/>
      <c r="I408" s="44"/>
      <c r="J408" s="97" t="str">
        <f t="shared" ref="J408:N408" si="402">IF(ISBLANK(D408),"",D408/100000)</f>
        <v/>
      </c>
      <c r="K408" s="97" t="str">
        <f t="shared" si="402"/>
        <v/>
      </c>
      <c r="L408" s="97" t="str">
        <f t="shared" si="402"/>
        <v/>
      </c>
      <c r="M408" s="97" t="str">
        <f t="shared" si="402"/>
        <v/>
      </c>
      <c r="N408" s="97" t="str">
        <f t="shared" si="402"/>
        <v/>
      </c>
      <c r="O408" s="44"/>
      <c r="P408" s="197" t="str">
        <v>14. Buy school material</v>
      </c>
    </row>
    <row r="409" ht="19.5" customHeight="1">
      <c r="A409" s="127" t="s">
        <v>22584</v>
      </c>
      <c r="B409" s="127" t="s">
        <v>22585</v>
      </c>
      <c r="C409" s="127" t="s">
        <v>22378</v>
      </c>
      <c r="D409" s="59"/>
      <c r="E409" s="59"/>
      <c r="F409" s="59"/>
      <c r="G409" s="59"/>
      <c r="H409" s="59">
        <v>1.06E8</v>
      </c>
      <c r="I409" s="44"/>
      <c r="J409" s="97" t="str">
        <f t="shared" ref="J409:N409" si="403">IF(ISBLANK(D409),"",D409/100000)</f>
        <v/>
      </c>
      <c r="K409" s="97" t="str">
        <f t="shared" si="403"/>
        <v/>
      </c>
      <c r="L409" s="97" t="str">
        <f t="shared" si="403"/>
        <v/>
      </c>
      <c r="M409" s="97" t="str">
        <f t="shared" si="403"/>
        <v/>
      </c>
      <c r="N409" s="97" t="str">
        <f t="shared" si="403"/>
        <v>1060.00</v>
      </c>
      <c r="O409" s="44"/>
      <c r="P409" s="197" t="str">
        <v>A. Uniforms</v>
      </c>
    </row>
    <row r="410" ht="19.5" customHeight="1">
      <c r="A410" s="127" t="s">
        <v>22594</v>
      </c>
      <c r="B410" s="127" t="s">
        <v>22595</v>
      </c>
      <c r="C410" s="127" t="s">
        <v>22378</v>
      </c>
      <c r="D410" s="59"/>
      <c r="E410" s="59"/>
      <c r="F410" s="59"/>
      <c r="G410" s="59"/>
      <c r="H410" s="59">
        <v>1600000.0</v>
      </c>
      <c r="I410" s="44"/>
      <c r="J410" s="97" t="str">
        <f t="shared" ref="J410:N410" si="404">IF(ISBLANK(D410),"",D410/100000)</f>
        <v/>
      </c>
      <c r="K410" s="97" t="str">
        <f t="shared" si="404"/>
        <v/>
      </c>
      <c r="L410" s="97" t="str">
        <f t="shared" si="404"/>
        <v/>
      </c>
      <c r="M410" s="97" t="str">
        <f t="shared" si="404"/>
        <v/>
      </c>
      <c r="N410" s="97" t="str">
        <f t="shared" si="404"/>
        <v>16.00</v>
      </c>
      <c r="O410" s="44"/>
      <c r="P410" s="197" t="str">
        <v>B. The soldiers and guard uniforms</v>
      </c>
    </row>
    <row r="411" ht="19.5" customHeight="1">
      <c r="A411" s="127" t="s">
        <v>22602</v>
      </c>
      <c r="B411" s="127" t="s">
        <v>22603</v>
      </c>
      <c r="C411" s="127" t="s">
        <v>22378</v>
      </c>
      <c r="D411" s="59"/>
      <c r="E411" s="59"/>
      <c r="F411" s="59"/>
      <c r="G411" s="59"/>
      <c r="H411" s="59">
        <v>1.944E7</v>
      </c>
      <c r="I411" s="44"/>
      <c r="J411" s="97" t="str">
        <f t="shared" ref="J411:N411" si="405">IF(ISBLANK(D411),"",D411/100000)</f>
        <v/>
      </c>
      <c r="K411" s="97" t="str">
        <f t="shared" si="405"/>
        <v/>
      </c>
      <c r="L411" s="97" t="str">
        <f t="shared" si="405"/>
        <v/>
      </c>
      <c r="M411" s="97" t="str">
        <f t="shared" si="405"/>
        <v/>
      </c>
      <c r="N411" s="97" t="str">
        <f t="shared" si="405"/>
        <v>194.40</v>
      </c>
      <c r="O411" s="44"/>
      <c r="P411" s="197" t="str">
        <v>C. Butamoje</v>
      </c>
    </row>
    <row r="412" ht="19.5" customHeight="1">
      <c r="A412" s="127" t="s">
        <v>22606</v>
      </c>
      <c r="B412" s="127" t="s">
        <v>22607</v>
      </c>
      <c r="C412" s="127" t="s">
        <v>22378</v>
      </c>
      <c r="D412" s="59"/>
      <c r="E412" s="59"/>
      <c r="F412" s="59"/>
      <c r="G412" s="59"/>
      <c r="H412" s="59">
        <v>1.584E7</v>
      </c>
      <c r="I412" s="44"/>
      <c r="J412" s="97" t="str">
        <f t="shared" ref="J412:N412" si="406">IF(ISBLANK(D412),"",D412/100000)</f>
        <v/>
      </c>
      <c r="K412" s="97" t="str">
        <f t="shared" si="406"/>
        <v/>
      </c>
      <c r="L412" s="97" t="str">
        <f t="shared" si="406"/>
        <v/>
      </c>
      <c r="M412" s="97" t="str">
        <f t="shared" si="406"/>
        <v/>
      </c>
      <c r="N412" s="97" t="str">
        <f t="shared" si="406"/>
        <v>158.40</v>
      </c>
      <c r="O412" s="44"/>
      <c r="P412" s="197" t="str">
        <v>D. Daftary</v>
      </c>
    </row>
    <row r="413" ht="19.5" customHeight="1">
      <c r="A413" s="127" t="s">
        <v>22609</v>
      </c>
      <c r="B413" s="127"/>
      <c r="C413" s="127"/>
      <c r="D413" s="59"/>
      <c r="E413" s="59"/>
      <c r="F413" s="59"/>
      <c r="G413" s="59"/>
      <c r="H413" s="59"/>
      <c r="I413" s="44"/>
      <c r="J413" s="97" t="str">
        <f t="shared" ref="J413:N413" si="407">IF(ISBLANK(D413),"",D413/100000)</f>
        <v/>
      </c>
      <c r="K413" s="97" t="str">
        <f t="shared" si="407"/>
        <v/>
      </c>
      <c r="L413" s="97" t="str">
        <f t="shared" si="407"/>
        <v/>
      </c>
      <c r="M413" s="97" t="str">
        <f t="shared" si="407"/>
        <v/>
      </c>
      <c r="N413" s="97" t="str">
        <f t="shared" si="407"/>
        <v/>
      </c>
      <c r="O413" s="44"/>
      <c r="P413" s="197" t="str">
        <v>15. Educational materials</v>
      </c>
    </row>
    <row r="414" ht="19.5" customHeight="1">
      <c r="A414" s="127" t="s">
        <v>22612</v>
      </c>
      <c r="B414" s="127" t="s">
        <v>22614</v>
      </c>
      <c r="C414" s="127" t="s">
        <v>22378</v>
      </c>
      <c r="D414" s="59"/>
      <c r="E414" s="59"/>
      <c r="F414" s="59"/>
      <c r="G414" s="59"/>
      <c r="H414" s="59">
        <v>5600000.0</v>
      </c>
      <c r="I414" s="44"/>
      <c r="J414" s="97" t="str">
        <f t="shared" ref="J414:N414" si="408">IF(ISBLANK(D414),"",D414/100000)</f>
        <v/>
      </c>
      <c r="K414" s="97" t="str">
        <f t="shared" si="408"/>
        <v/>
      </c>
      <c r="L414" s="97" t="str">
        <f t="shared" si="408"/>
        <v/>
      </c>
      <c r="M414" s="97" t="str">
        <f t="shared" si="408"/>
        <v/>
      </c>
      <c r="N414" s="97" t="str">
        <f t="shared" si="408"/>
        <v>56.00</v>
      </c>
      <c r="O414" s="44"/>
      <c r="P414" s="197" t="str">
        <v>A. Vahaya</v>
      </c>
    </row>
    <row r="415" ht="19.5" customHeight="1">
      <c r="A415" s="127" t="s">
        <v>22624</v>
      </c>
      <c r="B415" s="127" t="s">
        <v>22625</v>
      </c>
      <c r="C415" s="127" t="s">
        <v>22378</v>
      </c>
      <c r="D415" s="59"/>
      <c r="E415" s="59"/>
      <c r="F415" s="59"/>
      <c r="G415" s="59"/>
      <c r="H415" s="59">
        <v>4800000.0</v>
      </c>
      <c r="I415" s="44"/>
      <c r="J415" s="97" t="str">
        <f t="shared" ref="J415:N415" si="409">IF(ISBLANK(D415),"",D415/100000)</f>
        <v/>
      </c>
      <c r="K415" s="97" t="str">
        <f t="shared" si="409"/>
        <v/>
      </c>
      <c r="L415" s="97" t="str">
        <f t="shared" si="409"/>
        <v/>
      </c>
      <c r="M415" s="97" t="str">
        <f t="shared" si="409"/>
        <v/>
      </c>
      <c r="N415" s="97" t="str">
        <f t="shared" si="409"/>
        <v>48.00</v>
      </c>
      <c r="O415" s="44"/>
      <c r="P415" s="197" t="str">
        <v>B. Graphic material</v>
      </c>
    </row>
    <row r="416" ht="19.5" customHeight="1">
      <c r="A416" s="127" t="s">
        <v>22637</v>
      </c>
      <c r="B416" s="127" t="s">
        <v>22639</v>
      </c>
      <c r="C416" s="127" t="s">
        <v>22378</v>
      </c>
      <c r="D416" s="59"/>
      <c r="E416" s="59"/>
      <c r="F416" s="59"/>
      <c r="G416" s="59"/>
      <c r="H416" s="59">
        <v>7200000.0</v>
      </c>
      <c r="I416" s="44"/>
      <c r="J416" s="97" t="str">
        <f t="shared" ref="J416:N416" si="410">IF(ISBLANK(D416),"",D416/100000)</f>
        <v/>
      </c>
      <c r="K416" s="97" t="str">
        <f t="shared" si="410"/>
        <v/>
      </c>
      <c r="L416" s="97" t="str">
        <f t="shared" si="410"/>
        <v/>
      </c>
      <c r="M416" s="97" t="str">
        <f t="shared" si="410"/>
        <v/>
      </c>
      <c r="N416" s="97" t="str">
        <f t="shared" si="410"/>
        <v>72.00</v>
      </c>
      <c r="O416" s="44"/>
      <c r="P416" s="197" t="str">
        <v>C. Writing materials and purchased Pattaya</v>
      </c>
    </row>
    <row r="417" ht="19.5" customHeight="1">
      <c r="A417" s="127" t="s">
        <v>22647</v>
      </c>
      <c r="B417" s="127" t="s">
        <v>22649</v>
      </c>
      <c r="C417" s="127" t="s">
        <v>22378</v>
      </c>
      <c r="D417" s="59"/>
      <c r="E417" s="59"/>
      <c r="F417" s="59"/>
      <c r="G417" s="59"/>
      <c r="H417" s="59">
        <v>8000000.0</v>
      </c>
      <c r="I417" s="44"/>
      <c r="J417" s="97" t="str">
        <f t="shared" ref="J417:N417" si="411">IF(ISBLANK(D417),"",D417/100000)</f>
        <v/>
      </c>
      <c r="K417" s="97" t="str">
        <f t="shared" si="411"/>
        <v/>
      </c>
      <c r="L417" s="97" t="str">
        <f t="shared" si="411"/>
        <v/>
      </c>
      <c r="M417" s="97" t="str">
        <f t="shared" si="411"/>
        <v/>
      </c>
      <c r="N417" s="97" t="str">
        <f t="shared" si="411"/>
        <v>80.00</v>
      </c>
      <c r="O417" s="44"/>
      <c r="P417" s="197" t="str">
        <v>D. Vijnanakendra Laboratory (sayansaleba)</v>
      </c>
    </row>
    <row r="418" ht="19.5" customHeight="1">
      <c r="A418" s="127" t="s">
        <v>22658</v>
      </c>
      <c r="B418" s="127" t="s">
        <v>22659</v>
      </c>
      <c r="C418" s="127" t="s">
        <v>22378</v>
      </c>
      <c r="D418" s="59"/>
      <c r="E418" s="59"/>
      <c r="F418" s="59"/>
      <c r="G418" s="59"/>
      <c r="H418" s="59">
        <v>880000.0</v>
      </c>
      <c r="I418" s="44"/>
      <c r="J418" s="97" t="str">
        <f t="shared" ref="J418:N418" si="412">IF(ISBLANK(D418),"",D418/100000)</f>
        <v/>
      </c>
      <c r="K418" s="97" t="str">
        <f t="shared" si="412"/>
        <v/>
      </c>
      <c r="L418" s="97" t="str">
        <f t="shared" si="412"/>
        <v/>
      </c>
      <c r="M418" s="97" t="str">
        <f t="shared" si="412"/>
        <v/>
      </c>
      <c r="N418" s="97" t="str">
        <f t="shared" si="412"/>
        <v>8.80</v>
      </c>
      <c r="O418" s="44"/>
      <c r="P418" s="197" t="str">
        <v>E. Library books</v>
      </c>
    </row>
    <row r="419" ht="19.5" customHeight="1">
      <c r="A419" s="250" t="s">
        <v>22667</v>
      </c>
      <c r="B419" s="250" t="s">
        <v>22668</v>
      </c>
      <c r="C419" s="250" t="s">
        <v>22378</v>
      </c>
      <c r="D419" s="237"/>
      <c r="E419" s="237"/>
      <c r="F419" s="237"/>
      <c r="G419" s="237"/>
      <c r="H419" s="237">
        <v>2400000.0</v>
      </c>
      <c r="I419" s="242"/>
      <c r="J419" s="446" t="str">
        <f t="shared" ref="J419:N419" si="413">IF(ISBLANK(D419),"",D419/100000)</f>
        <v/>
      </c>
      <c r="K419" s="446" t="str">
        <f t="shared" si="413"/>
        <v/>
      </c>
      <c r="L419" s="446" t="str">
        <f t="shared" si="413"/>
        <v/>
      </c>
      <c r="M419" s="446" t="str">
        <f t="shared" si="413"/>
        <v/>
      </c>
      <c r="N419" s="446" t="str">
        <f t="shared" si="413"/>
        <v>24.00</v>
      </c>
      <c r="O419" s="242"/>
      <c r="P419" s="197" t="str">
        <v>F. Physical education materials</v>
      </c>
    </row>
    <row r="420" ht="19.5" customHeight="1">
      <c r="A420" s="254" t="s">
        <v>22676</v>
      </c>
      <c r="B420" s="254"/>
      <c r="C420" s="254"/>
      <c r="D420" s="330"/>
      <c r="E420" s="330"/>
      <c r="F420" s="330"/>
      <c r="G420" s="330"/>
      <c r="H420" s="330"/>
      <c r="I420" s="44"/>
      <c r="J420" s="97" t="str">
        <f t="shared" ref="J420:N420" si="414">IF(ISBLANK(D420),"",D420/100000)</f>
        <v/>
      </c>
      <c r="K420" s="97" t="str">
        <f t="shared" si="414"/>
        <v/>
      </c>
      <c r="L420" s="97" t="str">
        <f t="shared" si="414"/>
        <v/>
      </c>
      <c r="M420" s="97" t="str">
        <f t="shared" si="414"/>
        <v/>
      </c>
      <c r="N420" s="97" t="str">
        <f t="shared" si="414"/>
        <v/>
      </c>
      <c r="O420" s="44"/>
      <c r="P420" s="197" t="str">
        <v>16. School School</v>
      </c>
    </row>
    <row r="421" ht="19.5" customHeight="1">
      <c r="A421" s="127" t="s">
        <v>22682</v>
      </c>
      <c r="B421" s="127" t="s">
        <v>22683</v>
      </c>
      <c r="C421" s="127" t="s">
        <v>22378</v>
      </c>
      <c r="D421" s="59"/>
      <c r="E421" s="59"/>
      <c r="F421" s="59"/>
      <c r="G421" s="59"/>
      <c r="H421" s="59">
        <v>8000000.0</v>
      </c>
      <c r="I421" s="44"/>
      <c r="J421" s="97" t="str">
        <f t="shared" ref="J421:N421" si="415">IF(ISBLANK(D421),"",D421/100000)</f>
        <v/>
      </c>
      <c r="K421" s="97" t="str">
        <f t="shared" si="415"/>
        <v/>
      </c>
      <c r="L421" s="97" t="str">
        <f t="shared" si="415"/>
        <v/>
      </c>
      <c r="M421" s="97" t="str">
        <f t="shared" si="415"/>
        <v/>
      </c>
      <c r="N421" s="97" t="str">
        <f t="shared" si="415"/>
        <v>80.00</v>
      </c>
      <c r="O421" s="44"/>
      <c r="P421" s="197" t="str">
        <v>A. BSP rent</v>
      </c>
    </row>
    <row r="422" ht="19.5" customHeight="1">
      <c r="A422" s="127" t="s">
        <v>22691</v>
      </c>
      <c r="B422" s="127" t="s">
        <v>22692</v>
      </c>
      <c r="C422" s="127" t="s">
        <v>22378</v>
      </c>
      <c r="D422" s="59"/>
      <c r="E422" s="59"/>
      <c r="F422" s="59"/>
      <c r="G422" s="59"/>
      <c r="H422" s="59">
        <v>1600000.0</v>
      </c>
      <c r="I422" s="44"/>
      <c r="J422" s="97" t="str">
        <f t="shared" ref="J422:N422" si="416">IF(ISBLANK(D422),"",D422/100000)</f>
        <v/>
      </c>
      <c r="K422" s="97" t="str">
        <f t="shared" si="416"/>
        <v/>
      </c>
      <c r="L422" s="97" t="str">
        <f t="shared" si="416"/>
        <v/>
      </c>
      <c r="M422" s="97" t="str">
        <f t="shared" si="416"/>
        <v/>
      </c>
      <c r="N422" s="97" t="str">
        <f t="shared" si="416"/>
        <v>16.00</v>
      </c>
      <c r="O422" s="44"/>
      <c r="P422" s="197" t="str">
        <v>B. Skivvy Petticoat</v>
      </c>
    </row>
    <row r="423" ht="19.5" customHeight="1">
      <c r="A423" s="127" t="s">
        <v>22700</v>
      </c>
      <c r="B423" s="127" t="s">
        <v>22702</v>
      </c>
      <c r="C423" s="127" t="s">
        <v>22378</v>
      </c>
      <c r="D423" s="59"/>
      <c r="E423" s="59"/>
      <c r="F423" s="59"/>
      <c r="G423" s="59"/>
      <c r="H423" s="59">
        <v>1200000.0</v>
      </c>
      <c r="I423" s="44"/>
      <c r="J423" s="97" t="str">
        <f t="shared" ref="J423:N423" si="417">IF(ISBLANK(D423),"",D423/100000)</f>
        <v/>
      </c>
      <c r="K423" s="97" t="str">
        <f t="shared" si="417"/>
        <v/>
      </c>
      <c r="L423" s="97" t="str">
        <f t="shared" si="417"/>
        <v/>
      </c>
      <c r="M423" s="97" t="str">
        <f t="shared" si="417"/>
        <v/>
      </c>
      <c r="N423" s="97" t="str">
        <f t="shared" si="417"/>
        <v>12.00</v>
      </c>
      <c r="O423" s="44"/>
      <c r="P423" s="197" t="str">
        <v>C. Stationery</v>
      </c>
    </row>
    <row r="424" ht="19.5" customHeight="1">
      <c r="A424" s="127" t="s">
        <v>22711</v>
      </c>
      <c r="B424" s="127"/>
      <c r="C424" s="127" t="s">
        <v>22378</v>
      </c>
      <c r="D424" s="59"/>
      <c r="E424" s="59"/>
      <c r="F424" s="59"/>
      <c r="G424" s="59"/>
      <c r="H424" s="59"/>
      <c r="I424" s="44"/>
      <c r="J424" s="97" t="str">
        <f t="shared" ref="J424:N424" si="418">IF(ISBLANK(D424),"",D424/100000)</f>
        <v/>
      </c>
      <c r="K424" s="97" t="str">
        <f t="shared" si="418"/>
        <v/>
      </c>
      <c r="L424" s="97" t="str">
        <f t="shared" si="418"/>
        <v/>
      </c>
      <c r="M424" s="97" t="str">
        <f t="shared" si="418"/>
        <v/>
      </c>
      <c r="N424" s="97" t="str">
        <f t="shared" si="418"/>
        <v/>
      </c>
      <c r="O424" s="44"/>
      <c r="P424" s="197" t="str">
        <v>17. kridaniketana School</v>
      </c>
    </row>
    <row r="425" ht="19.5" customHeight="1">
      <c r="A425" s="296" t="s">
        <v>22716</v>
      </c>
      <c r="B425" s="127" t="s">
        <v>22717</v>
      </c>
      <c r="C425" s="127" t="s">
        <v>22378</v>
      </c>
      <c r="D425" s="59"/>
      <c r="E425" s="59"/>
      <c r="F425" s="59"/>
      <c r="G425" s="59"/>
      <c r="H425" s="59">
        <v>240000.0</v>
      </c>
      <c r="I425" s="44"/>
      <c r="J425" s="97" t="str">
        <f t="shared" ref="J425:N425" si="419">IF(ISBLANK(D425),"",D425/100000)</f>
        <v/>
      </c>
      <c r="K425" s="97" t="str">
        <f t="shared" si="419"/>
        <v/>
      </c>
      <c r="L425" s="97" t="str">
        <f t="shared" si="419"/>
        <v/>
      </c>
      <c r="M425" s="97" t="str">
        <f t="shared" si="419"/>
        <v/>
      </c>
      <c r="N425" s="97" t="str">
        <f t="shared" si="419"/>
        <v>2.40</v>
      </c>
      <c r="O425" s="44"/>
      <c r="P425" s="197" t="str">
        <v>A. Student selection process and various sports
Participation</v>
      </c>
    </row>
    <row r="426" ht="19.5" customHeight="1">
      <c r="A426" s="127" t="s">
        <v>22726</v>
      </c>
      <c r="B426" s="127" t="s">
        <v>22727</v>
      </c>
      <c r="C426" s="127" t="s">
        <v>22378</v>
      </c>
      <c r="D426" s="59"/>
      <c r="E426" s="59"/>
      <c r="F426" s="59"/>
      <c r="G426" s="59"/>
      <c r="H426" s="59">
        <v>2000000.0</v>
      </c>
      <c r="I426" s="44"/>
      <c r="J426" s="97" t="str">
        <f t="shared" ref="J426:N426" si="420">IF(ISBLANK(D426),"",D426/100000)</f>
        <v/>
      </c>
      <c r="K426" s="97" t="str">
        <f t="shared" si="420"/>
        <v/>
      </c>
      <c r="L426" s="97" t="str">
        <f t="shared" si="420"/>
        <v/>
      </c>
      <c r="M426" s="97" t="str">
        <f t="shared" si="420"/>
        <v/>
      </c>
      <c r="N426" s="97" t="str">
        <f t="shared" si="420"/>
        <v>20.00</v>
      </c>
      <c r="O426" s="44"/>
      <c r="P426" s="197" t="str">
        <v>B. Kridasahitya, ground to apply for</v>
      </c>
    </row>
    <row r="427" ht="19.5" customHeight="1">
      <c r="A427" s="127" t="s">
        <v>22734</v>
      </c>
      <c r="B427" s="127" t="s">
        <v>22735</v>
      </c>
      <c r="C427" s="127" t="s">
        <v>22378</v>
      </c>
      <c r="D427" s="59"/>
      <c r="E427" s="59"/>
      <c r="F427" s="59"/>
      <c r="G427" s="59"/>
      <c r="H427" s="59">
        <v>1640000.0</v>
      </c>
      <c r="I427" s="44"/>
      <c r="J427" s="97" t="str">
        <f t="shared" ref="J427:N427" si="421">IF(ISBLANK(D427),"",D427/100000)</f>
        <v/>
      </c>
      <c r="K427" s="97" t="str">
        <f t="shared" si="421"/>
        <v/>
      </c>
      <c r="L427" s="97" t="str">
        <f t="shared" si="421"/>
        <v/>
      </c>
      <c r="M427" s="97" t="str">
        <f t="shared" si="421"/>
        <v/>
      </c>
      <c r="N427" s="97" t="str">
        <f t="shared" si="421"/>
        <v>16.40</v>
      </c>
      <c r="O427" s="44"/>
      <c r="P427" s="197" t="str">
        <v>C. Student tekasuta and bute</v>
      </c>
    </row>
    <row r="428" ht="19.5" customHeight="1">
      <c r="A428" s="127" t="s">
        <v>22746</v>
      </c>
      <c r="B428" s="127" t="s">
        <v>22747</v>
      </c>
      <c r="C428" s="127" t="s">
        <v>22378</v>
      </c>
      <c r="D428" s="59"/>
      <c r="E428" s="59"/>
      <c r="F428" s="59"/>
      <c r="G428" s="59"/>
      <c r="H428" s="59">
        <v>1440000.0</v>
      </c>
      <c r="I428" s="44"/>
      <c r="J428" s="97" t="str">
        <f t="shared" ref="J428:N428" si="422">IF(ISBLANK(D428),"",D428/100000)</f>
        <v/>
      </c>
      <c r="K428" s="97" t="str">
        <f t="shared" si="422"/>
        <v/>
      </c>
      <c r="L428" s="97" t="str">
        <f t="shared" si="422"/>
        <v/>
      </c>
      <c r="M428" s="97" t="str">
        <f t="shared" si="422"/>
        <v/>
      </c>
      <c r="N428" s="97" t="str">
        <f t="shared" si="422"/>
        <v>14.40</v>
      </c>
      <c r="O428" s="44"/>
      <c r="P428" s="197" t="str">
        <v>D. Kridamargadarsaka remuneration (10 months)</v>
      </c>
    </row>
    <row r="429" ht="19.5" customHeight="1">
      <c r="A429" s="127" t="s">
        <v>22754</v>
      </c>
      <c r="B429" s="127" t="s">
        <v>22755</v>
      </c>
      <c r="C429" s="127" t="s">
        <v>22378</v>
      </c>
      <c r="D429" s="59"/>
      <c r="E429" s="59"/>
      <c r="F429" s="59"/>
      <c r="G429" s="59"/>
      <c r="H429" s="59">
        <v>1.184E7</v>
      </c>
      <c r="I429" s="44"/>
      <c r="J429" s="97" t="str">
        <f t="shared" ref="J429:N429" si="423">IF(ISBLANK(D429),"",D429/100000)</f>
        <v/>
      </c>
      <c r="K429" s="97" t="str">
        <f t="shared" si="423"/>
        <v/>
      </c>
      <c r="L429" s="97" t="str">
        <f t="shared" si="423"/>
        <v/>
      </c>
      <c r="M429" s="97" t="str">
        <f t="shared" si="423"/>
        <v/>
      </c>
      <c r="N429" s="97" t="str">
        <f t="shared" si="423"/>
        <v>118.40</v>
      </c>
      <c r="O429" s="44"/>
      <c r="P429" s="197" t="str">
        <v>E. Snack, food (about 220 days)</v>
      </c>
    </row>
    <row r="430" ht="19.5" customHeight="1">
      <c r="A430" s="127" t="s">
        <v>22763</v>
      </c>
      <c r="B430" s="127" t="s">
        <v>22765</v>
      </c>
      <c r="C430" s="127" t="s">
        <v>22378</v>
      </c>
      <c r="D430" s="59"/>
      <c r="E430" s="59"/>
      <c r="F430" s="59"/>
      <c r="G430" s="59"/>
      <c r="H430" s="59">
        <v>2840000.0</v>
      </c>
      <c r="I430" s="44"/>
      <c r="J430" s="97" t="str">
        <f t="shared" ref="J430:N430" si="424">IF(ISBLANK(D430),"",D430/100000)</f>
        <v/>
      </c>
      <c r="K430" s="97" t="str">
        <f t="shared" si="424"/>
        <v/>
      </c>
      <c r="L430" s="97" t="str">
        <f t="shared" si="424"/>
        <v/>
      </c>
      <c r="M430" s="97" t="str">
        <f t="shared" si="424"/>
        <v/>
      </c>
      <c r="N430" s="97" t="str">
        <f t="shared" si="424"/>
        <v>28.40</v>
      </c>
      <c r="O430" s="44"/>
      <c r="P430" s="197" t="str">
        <v>F. Student transportation system</v>
      </c>
    </row>
    <row r="431" ht="19.5" customHeight="1">
      <c r="A431" s="127" t="s">
        <v>22772</v>
      </c>
      <c r="B431" s="127" t="s">
        <v>22773</v>
      </c>
      <c r="C431" s="127" t="s">
        <v>22378</v>
      </c>
      <c r="D431" s="59"/>
      <c r="E431" s="59"/>
      <c r="F431" s="59"/>
      <c r="G431" s="59"/>
      <c r="H431" s="59">
        <v>1200000.0</v>
      </c>
      <c r="I431" s="44"/>
      <c r="J431" s="97" t="str">
        <f t="shared" ref="J431:N431" si="425">IF(ISBLANK(D431),"",D431/100000)</f>
        <v/>
      </c>
      <c r="K431" s="97" t="str">
        <f t="shared" si="425"/>
        <v/>
      </c>
      <c r="L431" s="97" t="str">
        <f t="shared" si="425"/>
        <v/>
      </c>
      <c r="M431" s="97" t="str">
        <f t="shared" si="425"/>
        <v/>
      </c>
      <c r="N431" s="97" t="str">
        <f t="shared" si="425"/>
        <v>12.00</v>
      </c>
      <c r="O431" s="44"/>
      <c r="P431" s="197" t="str">
        <v>C. Grounds maintenance and repair</v>
      </c>
    </row>
    <row r="432" ht="19.5" customHeight="1">
      <c r="A432" s="127" t="s">
        <v>22782</v>
      </c>
      <c r="B432" s="127"/>
      <c r="C432" s="127"/>
      <c r="D432" s="59"/>
      <c r="E432" s="59"/>
      <c r="F432" s="59"/>
      <c r="G432" s="59"/>
      <c r="H432" s="59"/>
      <c r="I432" s="44"/>
      <c r="J432" s="97" t="str">
        <f t="shared" ref="J432:N432" si="426">IF(ISBLANK(D432),"",D432/100000)</f>
        <v/>
      </c>
      <c r="K432" s="97" t="str">
        <f t="shared" si="426"/>
        <v/>
      </c>
      <c r="L432" s="97" t="str">
        <f t="shared" si="426"/>
        <v/>
      </c>
      <c r="M432" s="97" t="str">
        <f t="shared" si="426"/>
        <v/>
      </c>
      <c r="N432" s="97" t="str">
        <f t="shared" si="426"/>
        <v/>
      </c>
      <c r="O432" s="44"/>
      <c r="P432" s="197" t="str">
        <v>18. English medium schools</v>
      </c>
    </row>
    <row r="433" ht="19.5" customHeight="1">
      <c r="A433" s="127" t="s">
        <v>22788</v>
      </c>
      <c r="B433" s="127" t="s">
        <v>22790</v>
      </c>
      <c r="C433" s="127" t="s">
        <v>22378</v>
      </c>
      <c r="D433" s="59"/>
      <c r="E433" s="59"/>
      <c r="F433" s="59"/>
      <c r="G433" s="59"/>
      <c r="H433" s="59">
        <v>1600000.0</v>
      </c>
      <c r="I433" s="44"/>
      <c r="J433" s="97" t="str">
        <f t="shared" ref="J433:N433" si="427">IF(ISBLANK(D433),"",D433/100000)</f>
        <v/>
      </c>
      <c r="K433" s="97" t="str">
        <f t="shared" si="427"/>
        <v/>
      </c>
      <c r="L433" s="97" t="str">
        <f t="shared" si="427"/>
        <v/>
      </c>
      <c r="M433" s="97" t="str">
        <f t="shared" si="427"/>
        <v/>
      </c>
      <c r="N433" s="97" t="str">
        <f t="shared" si="427"/>
        <v>16.00</v>
      </c>
      <c r="O433" s="44"/>
      <c r="P433" s="197" t="str">
        <v>A. Buy Software</v>
      </c>
    </row>
    <row r="434" ht="19.5" customHeight="1">
      <c r="A434" s="127" t="s">
        <v>22798</v>
      </c>
      <c r="B434" s="127" t="s">
        <v>22800</v>
      </c>
      <c r="C434" s="127" t="s">
        <v>22378</v>
      </c>
      <c r="D434" s="59"/>
      <c r="E434" s="59"/>
      <c r="F434" s="59"/>
      <c r="G434" s="59"/>
      <c r="H434" s="59">
        <v>800000.0</v>
      </c>
      <c r="I434" s="44"/>
      <c r="J434" s="97" t="str">
        <f t="shared" ref="J434:N434" si="428">IF(ISBLANK(D434),"",D434/100000)</f>
        <v/>
      </c>
      <c r="K434" s="97" t="str">
        <f t="shared" si="428"/>
        <v/>
      </c>
      <c r="L434" s="97" t="str">
        <f t="shared" si="428"/>
        <v/>
      </c>
      <c r="M434" s="97" t="str">
        <f t="shared" si="428"/>
        <v/>
      </c>
      <c r="N434" s="97" t="str">
        <f t="shared" si="428"/>
        <v>8.00</v>
      </c>
      <c r="O434" s="44"/>
      <c r="P434" s="197" t="str">
        <v>B. S C C B Books Buy</v>
      </c>
    </row>
    <row r="435" ht="19.5" customHeight="1">
      <c r="A435" s="127" t="s">
        <v>22700</v>
      </c>
      <c r="B435" s="127" t="s">
        <v>22809</v>
      </c>
      <c r="C435" s="127" t="s">
        <v>22378</v>
      </c>
      <c r="D435" s="59"/>
      <c r="E435" s="59"/>
      <c r="F435" s="59"/>
      <c r="G435" s="59"/>
      <c r="H435" s="59">
        <v>1360000.0</v>
      </c>
      <c r="I435" s="44"/>
      <c r="J435" s="97" t="str">
        <f t="shared" ref="J435:N435" si="429">IF(ISBLANK(D435),"",D435/100000)</f>
        <v/>
      </c>
      <c r="K435" s="97" t="str">
        <f t="shared" si="429"/>
        <v/>
      </c>
      <c r="L435" s="97" t="str">
        <f t="shared" si="429"/>
        <v/>
      </c>
      <c r="M435" s="97" t="str">
        <f t="shared" si="429"/>
        <v/>
      </c>
      <c r="N435" s="97" t="str">
        <f t="shared" si="429"/>
        <v>13.60</v>
      </c>
      <c r="O435" s="44"/>
      <c r="P435" s="197" t="str">
        <v>C. Stationery</v>
      </c>
    </row>
    <row r="436" ht="19.5" customHeight="1">
      <c r="A436" s="127" t="s">
        <v>22816</v>
      </c>
      <c r="B436" s="127" t="s">
        <v>22817</v>
      </c>
      <c r="C436" s="127" t="s">
        <v>22378</v>
      </c>
      <c r="D436" s="59"/>
      <c r="E436" s="59"/>
      <c r="F436" s="59"/>
      <c r="G436" s="59"/>
      <c r="H436" s="59">
        <v>240000.0</v>
      </c>
      <c r="I436" s="44"/>
      <c r="J436" s="97" t="str">
        <f t="shared" ref="J436:N436" si="430">IF(ISBLANK(D436),"",D436/100000)</f>
        <v/>
      </c>
      <c r="K436" s="97" t="str">
        <f t="shared" si="430"/>
        <v/>
      </c>
      <c r="L436" s="97" t="str">
        <f t="shared" si="430"/>
        <v/>
      </c>
      <c r="M436" s="97" t="str">
        <f t="shared" si="430"/>
        <v/>
      </c>
      <c r="N436" s="97" t="str">
        <f t="shared" si="430"/>
        <v>2.40</v>
      </c>
      <c r="O436" s="44"/>
      <c r="P436" s="197" t="str">
        <v>D. Camps, seminars, meetings and tea</v>
      </c>
    </row>
    <row r="437" ht="19.5" customHeight="1">
      <c r="A437" s="127" t="s">
        <v>22827</v>
      </c>
      <c r="B437" s="127" t="s">
        <v>22828</v>
      </c>
      <c r="C437" s="127" t="s">
        <v>22378</v>
      </c>
      <c r="D437" s="59"/>
      <c r="E437" s="59"/>
      <c r="F437" s="59"/>
      <c r="G437" s="59"/>
      <c r="H437" s="59">
        <v>1.056E7</v>
      </c>
      <c r="I437" s="44"/>
      <c r="J437" s="97" t="str">
        <f t="shared" ref="J437:N437" si="431">IF(ISBLANK(D437),"",D437/100000)</f>
        <v/>
      </c>
      <c r="K437" s="97" t="str">
        <f t="shared" si="431"/>
        <v/>
      </c>
      <c r="L437" s="97" t="str">
        <f t="shared" si="431"/>
        <v/>
      </c>
      <c r="M437" s="97" t="str">
        <f t="shared" si="431"/>
        <v/>
      </c>
      <c r="N437" s="97" t="str">
        <f t="shared" si="431"/>
        <v>105.60</v>
      </c>
      <c r="O437" s="44"/>
      <c r="P437" s="197" t="str">
        <v>19. Student Transportation</v>
      </c>
    </row>
    <row r="438" ht="19.5" customHeight="1">
      <c r="A438" s="127" t="s">
        <v>22836</v>
      </c>
      <c r="B438" s="127" t="s">
        <v>22837</v>
      </c>
      <c r="C438" s="127" t="s">
        <v>22378</v>
      </c>
      <c r="D438" s="59"/>
      <c r="E438" s="59"/>
      <c r="F438" s="59"/>
      <c r="G438" s="59"/>
      <c r="H438" s="59">
        <v>2.28E7</v>
      </c>
      <c r="I438" s="44"/>
      <c r="J438" s="97" t="str">
        <f t="shared" ref="J438:N438" si="432">IF(ISBLANK(D438),"",D438/100000)</f>
        <v/>
      </c>
      <c r="K438" s="97" t="str">
        <f t="shared" si="432"/>
        <v/>
      </c>
      <c r="L438" s="97" t="str">
        <f t="shared" si="432"/>
        <v/>
      </c>
      <c r="M438" s="97" t="str">
        <f t="shared" si="432"/>
        <v/>
      </c>
      <c r="N438" s="97" t="str">
        <f t="shared" si="432"/>
        <v>228.00</v>
      </c>
      <c r="O438" s="44"/>
      <c r="P438" s="197" t="str">
        <v>20. Form printing and other printing</v>
      </c>
    </row>
    <row r="439" ht="19.5" customHeight="1">
      <c r="A439" s="127" t="s">
        <v>22848</v>
      </c>
      <c r="B439" s="127" t="s">
        <v>22849</v>
      </c>
      <c r="C439" s="127" t="s">
        <v>22378</v>
      </c>
      <c r="D439" s="59"/>
      <c r="E439" s="59"/>
      <c r="F439" s="59"/>
      <c r="G439" s="59"/>
      <c r="H439" s="59">
        <v>4800000.0</v>
      </c>
      <c r="I439" s="44"/>
      <c r="J439" s="97" t="str">
        <f t="shared" ref="J439:N439" si="433">IF(ISBLANK(D439),"",D439/100000)</f>
        <v/>
      </c>
      <c r="K439" s="97" t="str">
        <f t="shared" si="433"/>
        <v/>
      </c>
      <c r="L439" s="97" t="str">
        <f t="shared" si="433"/>
        <v/>
      </c>
      <c r="M439" s="97" t="str">
        <f t="shared" si="433"/>
        <v/>
      </c>
      <c r="N439" s="97" t="str">
        <f t="shared" si="433"/>
        <v>48.00</v>
      </c>
      <c r="O439" s="44"/>
      <c r="P439" s="197" t="str">
        <v>21. Fellowship and Scholarship Examination</v>
      </c>
    </row>
    <row r="440" ht="19.5" customHeight="1">
      <c r="A440" s="127" t="s">
        <v>22858</v>
      </c>
      <c r="B440" s="127" t="s">
        <v>22859</v>
      </c>
      <c r="C440" s="127" t="s">
        <v>22378</v>
      </c>
      <c r="D440" s="59"/>
      <c r="E440" s="59"/>
      <c r="F440" s="59"/>
      <c r="G440" s="59"/>
      <c r="H440" s="59">
        <v>3.6E7</v>
      </c>
      <c r="I440" s="44"/>
      <c r="J440" s="97" t="str">
        <f t="shared" ref="J440:N440" si="434">IF(ISBLANK(D440),"",D440/100000)</f>
        <v/>
      </c>
      <c r="K440" s="97" t="str">
        <f t="shared" si="434"/>
        <v/>
      </c>
      <c r="L440" s="97" t="str">
        <f t="shared" si="434"/>
        <v/>
      </c>
      <c r="M440" s="97" t="str">
        <f t="shared" si="434"/>
        <v/>
      </c>
      <c r="N440" s="97" t="str">
        <f t="shared" si="434"/>
        <v>360.00</v>
      </c>
      <c r="O440" s="44"/>
      <c r="P440" s="197" t="str">
        <v>22. Educational Activities</v>
      </c>
    </row>
    <row r="441" ht="19.5" customHeight="1">
      <c r="A441" s="296" t="s">
        <v>22869</v>
      </c>
      <c r="B441" s="127" t="s">
        <v>22870</v>
      </c>
      <c r="C441" s="127" t="s">
        <v>22378</v>
      </c>
      <c r="D441" s="59"/>
      <c r="E441" s="59"/>
      <c r="F441" s="59"/>
      <c r="G441" s="59"/>
      <c r="H441" s="59">
        <v>1.52E7</v>
      </c>
      <c r="I441" s="44"/>
      <c r="J441" s="97" t="str">
        <f t="shared" ref="J441:N441" si="435">IF(ISBLANK(D441),"",D441/100000)</f>
        <v/>
      </c>
      <c r="K441" s="97" t="str">
        <f t="shared" si="435"/>
        <v/>
      </c>
      <c r="L441" s="97" t="str">
        <f t="shared" si="435"/>
        <v/>
      </c>
      <c r="M441" s="97" t="str">
        <f t="shared" si="435"/>
        <v/>
      </c>
      <c r="N441" s="97" t="str">
        <f t="shared" si="435"/>
        <v>152.00</v>
      </c>
      <c r="O441" s="44"/>
      <c r="P441" s="197" t="str">
        <v>23. ceremonies, national holidays, anniversaries,
Academic awards, anniversary and meet</v>
      </c>
    </row>
    <row r="442" ht="19.5" customHeight="1">
      <c r="A442" s="127" t="s">
        <v>22880</v>
      </c>
      <c r="B442" s="127" t="s">
        <v>22881</v>
      </c>
      <c r="C442" s="127" t="s">
        <v>22378</v>
      </c>
      <c r="D442" s="59"/>
      <c r="E442" s="59"/>
      <c r="F442" s="59"/>
      <c r="G442" s="59"/>
      <c r="H442" s="59">
        <v>1.04E7</v>
      </c>
      <c r="I442" s="44"/>
      <c r="J442" s="97" t="str">
        <f t="shared" ref="J442:N442" si="436">IF(ISBLANK(D442),"",D442/100000)</f>
        <v/>
      </c>
      <c r="K442" s="97" t="str">
        <f t="shared" si="436"/>
        <v/>
      </c>
      <c r="L442" s="97" t="str">
        <f t="shared" si="436"/>
        <v/>
      </c>
      <c r="M442" s="97" t="str">
        <f t="shared" si="436"/>
        <v/>
      </c>
      <c r="N442" s="97" t="str">
        <f t="shared" si="436"/>
        <v>104.00</v>
      </c>
      <c r="O442" s="44"/>
      <c r="P442" s="197" t="str">
        <v>24. Different Day</v>
      </c>
    </row>
    <row r="443" ht="19.5" customHeight="1">
      <c r="A443" s="127" t="s">
        <v>22890</v>
      </c>
      <c r="B443" s="127" t="s">
        <v>22891</v>
      </c>
      <c r="C443" s="127" t="s">
        <v>22378</v>
      </c>
      <c r="D443" s="59"/>
      <c r="E443" s="59"/>
      <c r="F443" s="59"/>
      <c r="G443" s="59"/>
      <c r="H443" s="59">
        <v>2.0E7</v>
      </c>
      <c r="I443" s="44"/>
      <c r="J443" s="97" t="str">
        <f t="shared" ref="J443:N443" si="437">IF(ISBLANK(D443),"",D443/100000)</f>
        <v/>
      </c>
      <c r="K443" s="97" t="str">
        <f t="shared" si="437"/>
        <v/>
      </c>
      <c r="L443" s="97" t="str">
        <f t="shared" si="437"/>
        <v/>
      </c>
      <c r="M443" s="97" t="str">
        <f t="shared" si="437"/>
        <v/>
      </c>
      <c r="N443" s="97" t="str">
        <f t="shared" si="437"/>
        <v>200.00</v>
      </c>
      <c r="O443" s="44"/>
      <c r="P443" s="197" t="str">
        <v>25. trips</v>
      </c>
    </row>
    <row r="444" ht="19.5" customHeight="1">
      <c r="A444" s="296" t="s">
        <v>22902</v>
      </c>
      <c r="B444" s="127" t="s">
        <v>22903</v>
      </c>
      <c r="C444" s="127" t="s">
        <v>22378</v>
      </c>
      <c r="D444" s="59"/>
      <c r="E444" s="59"/>
      <c r="F444" s="59"/>
      <c r="G444" s="59"/>
      <c r="H444" s="59">
        <v>1.6E7</v>
      </c>
      <c r="I444" s="44"/>
      <c r="J444" s="97" t="str">
        <f t="shared" ref="J444:N444" si="438">IF(ISBLANK(D444),"",D444/100000)</f>
        <v/>
      </c>
      <c r="K444" s="97" t="str">
        <f t="shared" si="438"/>
        <v/>
      </c>
      <c r="L444" s="97" t="str">
        <f t="shared" si="438"/>
        <v/>
      </c>
      <c r="M444" s="97" t="str">
        <f t="shared" si="438"/>
        <v/>
      </c>
      <c r="N444" s="97" t="str">
        <f t="shared" si="438"/>
        <v>160.00</v>
      </c>
      <c r="O444" s="44"/>
      <c r="P444" s="197" t="str">
        <v>26. saradabai Pawar Centenary
Year of audio-visual education, equipment and materials</v>
      </c>
    </row>
    <row r="445" ht="19.5" customHeight="1">
      <c r="A445" s="127" t="s">
        <v>22912</v>
      </c>
      <c r="B445" s="127" t="s">
        <v>22913</v>
      </c>
      <c r="C445" s="127" t="s">
        <v>22378</v>
      </c>
      <c r="D445" s="59"/>
      <c r="E445" s="59"/>
      <c r="F445" s="59"/>
      <c r="G445" s="59"/>
      <c r="H445" s="59">
        <v>3200000.0</v>
      </c>
      <c r="I445" s="44"/>
      <c r="J445" s="97" t="str">
        <f t="shared" ref="J445:N445" si="439">IF(ISBLANK(D445),"",D445/100000)</f>
        <v/>
      </c>
      <c r="K445" s="97" t="str">
        <f t="shared" si="439"/>
        <v/>
      </c>
      <c r="L445" s="97" t="str">
        <f t="shared" si="439"/>
        <v/>
      </c>
      <c r="M445" s="97" t="str">
        <f t="shared" si="439"/>
        <v/>
      </c>
      <c r="N445" s="97" t="str">
        <f t="shared" si="439"/>
        <v>32.00</v>
      </c>
      <c r="O445" s="44"/>
      <c r="P445" s="197" t="str">
        <v>27. The school improvement campaign</v>
      </c>
    </row>
    <row r="446" ht="19.5" customHeight="1">
      <c r="A446" s="127" t="s">
        <v>22923</v>
      </c>
      <c r="B446" s="127" t="s">
        <v>22925</v>
      </c>
      <c r="C446" s="127" t="s">
        <v>22378</v>
      </c>
      <c r="D446" s="59"/>
      <c r="E446" s="59"/>
      <c r="F446" s="59"/>
      <c r="G446" s="59"/>
      <c r="H446" s="59">
        <v>900000.0</v>
      </c>
      <c r="I446" s="44"/>
      <c r="J446" s="97" t="str">
        <f t="shared" ref="J446:N446" si="440">IF(ISBLANK(D446),"",D446/100000)</f>
        <v/>
      </c>
      <c r="K446" s="97" t="str">
        <f t="shared" si="440"/>
        <v/>
      </c>
      <c r="L446" s="97" t="str">
        <f t="shared" si="440"/>
        <v/>
      </c>
      <c r="M446" s="97" t="str">
        <f t="shared" si="440"/>
        <v/>
      </c>
      <c r="N446" s="97" t="str">
        <f t="shared" si="440"/>
        <v>9.00</v>
      </c>
      <c r="O446" s="44"/>
      <c r="P446" s="197" t="str">
        <v>28. Special schools</v>
      </c>
    </row>
    <row r="447" ht="19.5" customHeight="1">
      <c r="A447" s="296" t="s">
        <v>22934</v>
      </c>
      <c r="B447" s="127" t="s">
        <v>22935</v>
      </c>
      <c r="C447" s="127" t="s">
        <v>22378</v>
      </c>
      <c r="D447" s="59"/>
      <c r="E447" s="59"/>
      <c r="F447" s="59"/>
      <c r="G447" s="59"/>
      <c r="H447" s="59">
        <v>1.6E7</v>
      </c>
      <c r="I447" s="44"/>
      <c r="J447" s="97" t="str">
        <f t="shared" ref="J447:N447" si="441">IF(ISBLANK(D447),"",D447/100000)</f>
        <v/>
      </c>
      <c r="K447" s="97" t="str">
        <f t="shared" si="441"/>
        <v/>
      </c>
      <c r="L447" s="97" t="str">
        <f t="shared" si="441"/>
        <v/>
      </c>
      <c r="M447" s="97" t="str">
        <f t="shared" si="441"/>
        <v/>
      </c>
      <c r="N447" s="97" t="str">
        <f t="shared" si="441"/>
        <v>160.00</v>
      </c>
      <c r="O447" s="44"/>
      <c r="P447" s="197" t="str">
        <v>29. Act As this class 8 th standards
To the</v>
      </c>
    </row>
    <row r="448" ht="19.5" customHeight="1">
      <c r="A448" s="127" t="s">
        <v>22944</v>
      </c>
      <c r="B448" s="127" t="s">
        <v>22946</v>
      </c>
      <c r="C448" s="127" t="s">
        <v>22378</v>
      </c>
      <c r="D448" s="59"/>
      <c r="E448" s="59"/>
      <c r="F448" s="59"/>
      <c r="G448" s="59"/>
      <c r="H448" s="59">
        <v>400000.0</v>
      </c>
      <c r="I448" s="44"/>
      <c r="J448" s="97" t="str">
        <f t="shared" ref="J448:N448" si="442">IF(ISBLANK(D448),"",D448/100000)</f>
        <v/>
      </c>
      <c r="K448" s="97" t="str">
        <f t="shared" si="442"/>
        <v/>
      </c>
      <c r="L448" s="97" t="str">
        <f t="shared" si="442"/>
        <v/>
      </c>
      <c r="M448" s="97" t="str">
        <f t="shared" si="442"/>
        <v/>
      </c>
      <c r="N448" s="97" t="str">
        <f t="shared" si="442"/>
        <v>4.00</v>
      </c>
      <c r="O448" s="44"/>
      <c r="P448" s="197" t="str">
        <v>30. vaidakiya compensation</v>
      </c>
    </row>
    <row r="449" ht="19.5" customHeight="1">
      <c r="A449" s="296" t="s">
        <v>22954</v>
      </c>
      <c r="B449" s="127" t="s">
        <v>22955</v>
      </c>
      <c r="C449" s="127" t="s">
        <v>22378</v>
      </c>
      <c r="D449" s="59"/>
      <c r="E449" s="59"/>
      <c r="F449" s="59"/>
      <c r="G449" s="59"/>
      <c r="H449" s="59">
        <v>1.0E7</v>
      </c>
      <c r="I449" s="44"/>
      <c r="J449" s="97" t="str">
        <f t="shared" ref="J449:N449" si="443">IF(ISBLANK(D449),"",D449/100000)</f>
        <v/>
      </c>
      <c r="K449" s="97" t="str">
        <f t="shared" si="443"/>
        <v/>
      </c>
      <c r="L449" s="97" t="str">
        <f t="shared" si="443"/>
        <v/>
      </c>
      <c r="M449" s="97" t="str">
        <f t="shared" si="443"/>
        <v/>
      </c>
      <c r="N449" s="97" t="str">
        <f t="shared" si="443"/>
        <v>100.00</v>
      </c>
      <c r="O449" s="44"/>
      <c r="P449" s="197" t="str">
        <v>Cambridge English exams, English speech test
Provision for</v>
      </c>
    </row>
    <row r="450" ht="19.5" customHeight="1">
      <c r="A450" s="127"/>
      <c r="B450" s="127"/>
      <c r="C450" s="127"/>
      <c r="D450" s="59"/>
      <c r="E450" s="59"/>
      <c r="F450" s="59"/>
      <c r="G450" s="59"/>
      <c r="H450" s="59"/>
      <c r="I450" s="44"/>
      <c r="J450" s="97" t="str">
        <f t="shared" ref="J450:N450" si="444">IF(ISBLANK(D450),"",D450/100000)</f>
        <v/>
      </c>
      <c r="K450" s="97" t="str">
        <f t="shared" si="444"/>
        <v/>
      </c>
      <c r="L450" s="97" t="str">
        <f t="shared" si="444"/>
        <v/>
      </c>
      <c r="M450" s="97" t="str">
        <f t="shared" si="444"/>
        <v/>
      </c>
      <c r="N450" s="97" t="str">
        <f t="shared" si="444"/>
        <v/>
      </c>
      <c r="O450" s="44"/>
      <c r="P450" s="197" t="str">
        <v/>
      </c>
    </row>
    <row r="451" ht="19.5" customHeight="1">
      <c r="A451" s="146" t="s">
        <v>4993</v>
      </c>
      <c r="B451" s="127"/>
      <c r="C451" s="127"/>
      <c r="D451" s="59">
        <v>1.994117908E9</v>
      </c>
      <c r="E451" s="59">
        <v>2.17531E9</v>
      </c>
      <c r="F451" s="59">
        <v>2.45489792E9</v>
      </c>
      <c r="G451" s="59">
        <v>2.9226148E9</v>
      </c>
      <c r="H451" s="59">
        <v>2.8578E9</v>
      </c>
      <c r="I451" s="44"/>
      <c r="J451" s="97" t="str">
        <f t="shared" ref="J451:N451" si="445">IF(ISBLANK(D451),"",D451/100000)</f>
        <v>19941.18</v>
      </c>
      <c r="K451" s="97" t="str">
        <f t="shared" si="445"/>
        <v>21753.10</v>
      </c>
      <c r="L451" s="97" t="str">
        <f t="shared" si="445"/>
        <v>24548.98</v>
      </c>
      <c r="M451" s="97" t="str">
        <f t="shared" si="445"/>
        <v>29226.15</v>
      </c>
      <c r="N451" s="97" t="str">
        <f t="shared" si="445"/>
        <v>28578.00</v>
      </c>
      <c r="O451" s="44"/>
      <c r="P451" s="197" t="str">
        <v>C. Addition</v>
      </c>
    </row>
    <row r="452" ht="19.5" customHeight="1">
      <c r="A452" s="127"/>
      <c r="B452" s="127"/>
      <c r="C452" s="127"/>
      <c r="D452" s="59"/>
      <c r="E452" s="59"/>
      <c r="F452" s="59"/>
      <c r="G452" s="59"/>
      <c r="H452" s="59"/>
      <c r="I452" s="44"/>
      <c r="J452" s="97" t="str">
        <f t="shared" ref="J452:N452" si="446">IF(ISBLANK(D452),"",D452/100000)</f>
        <v/>
      </c>
      <c r="K452" s="97" t="str">
        <f t="shared" si="446"/>
        <v/>
      </c>
      <c r="L452" s="97" t="str">
        <f t="shared" si="446"/>
        <v/>
      </c>
      <c r="M452" s="97" t="str">
        <f t="shared" si="446"/>
        <v/>
      </c>
      <c r="N452" s="97" t="str">
        <f t="shared" si="446"/>
        <v/>
      </c>
      <c r="O452" s="44"/>
      <c r="P452" s="197" t="str">
        <v/>
      </c>
    </row>
    <row r="453" ht="19.5" customHeight="1">
      <c r="A453" s="146" t="s">
        <v>966</v>
      </c>
      <c r="B453" s="127"/>
      <c r="C453" s="127"/>
      <c r="D453" s="59">
        <v>1.994117908E9</v>
      </c>
      <c r="E453" s="59">
        <v>2.17531E9</v>
      </c>
      <c r="F453" s="59">
        <v>2.45489792E9</v>
      </c>
      <c r="G453" s="59">
        <v>2.9226148E9</v>
      </c>
      <c r="H453" s="59">
        <v>2.8578E9</v>
      </c>
      <c r="I453" s="44"/>
      <c r="J453" s="97" t="str">
        <f t="shared" ref="J453:N453" si="447">IF(ISBLANK(D453),"",D453/100000)</f>
        <v>19941.18</v>
      </c>
      <c r="K453" s="97" t="str">
        <f t="shared" si="447"/>
        <v>21753.10</v>
      </c>
      <c r="L453" s="97" t="str">
        <f t="shared" si="447"/>
        <v>24548.98</v>
      </c>
      <c r="M453" s="97" t="str">
        <f t="shared" si="447"/>
        <v>29226.15</v>
      </c>
      <c r="N453" s="97" t="str">
        <f t="shared" si="447"/>
        <v>28578.00</v>
      </c>
      <c r="O453" s="44"/>
      <c r="P453" s="197" t="str">
        <v>2. The total sum of primary education</v>
      </c>
    </row>
    <row r="454" ht="19.5" customHeight="1">
      <c r="A454" s="127"/>
      <c r="B454" s="127"/>
      <c r="C454" s="127"/>
      <c r="D454" s="59"/>
      <c r="E454" s="59"/>
      <c r="F454" s="59"/>
      <c r="G454" s="59"/>
      <c r="H454" s="59"/>
      <c r="I454" s="44"/>
      <c r="J454" s="97" t="str">
        <f t="shared" ref="J454:N454" si="448">IF(ISBLANK(D454),"",D454/100000)</f>
        <v/>
      </c>
      <c r="K454" s="97" t="str">
        <f t="shared" si="448"/>
        <v/>
      </c>
      <c r="L454" s="97" t="str">
        <f t="shared" si="448"/>
        <v/>
      </c>
      <c r="M454" s="97" t="str">
        <f t="shared" si="448"/>
        <v/>
      </c>
      <c r="N454" s="97" t="str">
        <f t="shared" si="448"/>
        <v/>
      </c>
      <c r="O454" s="44"/>
      <c r="P454" s="197" t="str">
        <v/>
      </c>
    </row>
    <row r="455" ht="19.5" customHeight="1">
      <c r="A455" s="127"/>
      <c r="B455" s="127"/>
      <c r="C455" s="127"/>
      <c r="D455" s="59"/>
      <c r="E455" s="59"/>
      <c r="F455" s="59"/>
      <c r="G455" s="59"/>
      <c r="H455" s="59"/>
      <c r="I455" s="44"/>
      <c r="J455" s="97" t="str">
        <f t="shared" ref="J455:N455" si="449">IF(ISBLANK(D455),"",D455/100000)</f>
        <v/>
      </c>
      <c r="K455" s="97" t="str">
        <f t="shared" si="449"/>
        <v/>
      </c>
      <c r="L455" s="97" t="str">
        <f t="shared" si="449"/>
        <v/>
      </c>
      <c r="M455" s="97" t="str">
        <f t="shared" si="449"/>
        <v/>
      </c>
      <c r="N455" s="97" t="str">
        <f t="shared" si="449"/>
        <v/>
      </c>
      <c r="O455" s="44"/>
      <c r="P455" s="197" t="str">
        <v/>
      </c>
    </row>
    <row r="456" ht="19.5" customHeight="1">
      <c r="A456" s="127" t="s">
        <v>336</v>
      </c>
      <c r="B456" s="127"/>
      <c r="C456" s="127"/>
      <c r="D456" s="59"/>
      <c r="E456" s="59"/>
      <c r="F456" s="59"/>
      <c r="G456" s="59"/>
      <c r="H456" s="59"/>
      <c r="I456" s="44"/>
      <c r="J456" s="97" t="str">
        <f t="shared" ref="J456:N456" si="450">IF(ISBLANK(D456),"",D456/100000)</f>
        <v/>
      </c>
      <c r="K456" s="97" t="str">
        <f t="shared" si="450"/>
        <v/>
      </c>
      <c r="L456" s="97" t="str">
        <f t="shared" si="450"/>
        <v/>
      </c>
      <c r="M456" s="97" t="str">
        <f t="shared" si="450"/>
        <v/>
      </c>
      <c r="N456" s="97" t="str">
        <f t="shared" si="450"/>
        <v/>
      </c>
      <c r="O456" s="44"/>
      <c r="P456" s="197" t="str">
        <v>3. Secondary Education</v>
      </c>
    </row>
    <row r="457" ht="19.5" customHeight="1">
      <c r="A457" s="127" t="s">
        <v>23010</v>
      </c>
      <c r="B457" s="127"/>
      <c r="C457" s="127"/>
      <c r="D457" s="59"/>
      <c r="E457" s="59"/>
      <c r="F457" s="59"/>
      <c r="G457" s="59"/>
      <c r="H457" s="59"/>
      <c r="I457" s="44"/>
      <c r="J457" s="97" t="str">
        <f t="shared" ref="J457:N457" si="451">IF(ISBLANK(D457),"",D457/100000)</f>
        <v/>
      </c>
      <c r="K457" s="97" t="str">
        <f t="shared" si="451"/>
        <v/>
      </c>
      <c r="L457" s="97" t="str">
        <f t="shared" si="451"/>
        <v/>
      </c>
      <c r="M457" s="97" t="str">
        <f t="shared" si="451"/>
        <v/>
      </c>
      <c r="N457" s="97" t="str">
        <f t="shared" si="451"/>
        <v/>
      </c>
      <c r="O457" s="44"/>
      <c r="P457" s="197" t="str">
        <v>C. Education (Secondary) Office</v>
      </c>
    </row>
    <row r="458" ht="19.5" customHeight="1">
      <c r="A458" s="127" t="s">
        <v>3019</v>
      </c>
      <c r="B458" s="127" t="s">
        <v>23015</v>
      </c>
      <c r="C458" s="127"/>
      <c r="D458" s="59">
        <v>1.90326636E8</v>
      </c>
      <c r="E458" s="59">
        <v>2.07477386E8</v>
      </c>
      <c r="F458" s="59">
        <v>2.15625709E8</v>
      </c>
      <c r="G458" s="59">
        <v>2.3E8</v>
      </c>
      <c r="H458" s="59">
        <v>2.4E8</v>
      </c>
      <c r="I458" s="44"/>
      <c r="J458" s="97" t="str">
        <f t="shared" ref="J458:N458" si="452">IF(ISBLANK(D458),"",D458/100000)</f>
        <v>1903.27</v>
      </c>
      <c r="K458" s="97" t="str">
        <f t="shared" si="452"/>
        <v>2074.77</v>
      </c>
      <c r="L458" s="97" t="str">
        <f t="shared" si="452"/>
        <v>2156.26</v>
      </c>
      <c r="M458" s="97" t="str">
        <f t="shared" si="452"/>
        <v>2300.00</v>
      </c>
      <c r="N458" s="97" t="str">
        <f t="shared" si="452"/>
        <v>2400.00</v>
      </c>
      <c r="O458" s="44"/>
      <c r="P458" s="197" t="str">
        <v>1. The establishment sevakavarga salary</v>
      </c>
    </row>
    <row r="459" ht="19.5" customHeight="1">
      <c r="A459" s="296" t="s">
        <v>23025</v>
      </c>
      <c r="B459" s="127" t="s">
        <v>23026</v>
      </c>
      <c r="C459" s="127"/>
      <c r="D459" s="59">
        <v>4.4103042E7</v>
      </c>
      <c r="E459" s="59">
        <v>1.5911018E7</v>
      </c>
      <c r="F459" s="59">
        <v>1.6270335E7</v>
      </c>
      <c r="G459" s="59">
        <v>3.0E7</v>
      </c>
      <c r="H459" s="59">
        <v>3.0E7</v>
      </c>
      <c r="I459" s="44"/>
      <c r="J459" s="97" t="str">
        <f t="shared" ref="J459:N459" si="453">IF(ISBLANK(D459),"",D459/100000)</f>
        <v>441.03</v>
      </c>
      <c r="K459" s="97" t="str">
        <f t="shared" si="453"/>
        <v>159.11</v>
      </c>
      <c r="L459" s="97" t="str">
        <f t="shared" si="453"/>
        <v>162.70</v>
      </c>
      <c r="M459" s="97" t="str">
        <f t="shared" si="453"/>
        <v>300.00</v>
      </c>
      <c r="N459" s="97" t="str">
        <f t="shared" si="453"/>
        <v>300.00</v>
      </c>
      <c r="O459" s="44"/>
      <c r="P459" s="197" t="str">
        <v>2. The assessment of new vetanasreninusara
Vetanapoti installment</v>
      </c>
    </row>
    <row r="460" ht="19.5" customHeight="1">
      <c r="A460" s="127" t="s">
        <v>23036</v>
      </c>
      <c r="B460" s="127" t="s">
        <v>23037</v>
      </c>
      <c r="C460" s="127"/>
      <c r="D460" s="59">
        <v>1.5573296E7</v>
      </c>
      <c r="E460" s="59">
        <v>1.6434784E7</v>
      </c>
      <c r="F460" s="59">
        <v>1.8606521E7</v>
      </c>
      <c r="G460" s="59">
        <v>1.5E7</v>
      </c>
      <c r="H460" s="59">
        <v>1.5E7</v>
      </c>
      <c r="I460" s="44"/>
      <c r="J460" s="97" t="str">
        <f t="shared" ref="J460:N460" si="454">IF(ISBLANK(D460),"",D460/100000)</f>
        <v>155.73</v>
      </c>
      <c r="K460" s="97" t="str">
        <f t="shared" si="454"/>
        <v>164.35</v>
      </c>
      <c r="L460" s="97" t="str">
        <f t="shared" si="454"/>
        <v>186.07</v>
      </c>
      <c r="M460" s="97" t="str">
        <f t="shared" si="454"/>
        <v>150.00</v>
      </c>
      <c r="N460" s="97" t="str">
        <f t="shared" si="454"/>
        <v>150.00</v>
      </c>
      <c r="O460" s="44"/>
      <c r="P460" s="197" t="str">
        <v>3. sanugraha grant</v>
      </c>
    </row>
    <row r="461" ht="19.5" customHeight="1">
      <c r="A461" s="127" t="s">
        <v>23047</v>
      </c>
      <c r="B461" s="127" t="s">
        <v>23048</v>
      </c>
      <c r="C461" s="127"/>
      <c r="D461" s="59">
        <v>6500000.0</v>
      </c>
      <c r="E461" s="59">
        <v>1.0E7</v>
      </c>
      <c r="F461" s="59">
        <v>2.0E7</v>
      </c>
      <c r="G461" s="59">
        <v>2.0E7</v>
      </c>
      <c r="H461" s="59">
        <v>4.0E7</v>
      </c>
      <c r="I461" s="44"/>
      <c r="J461" s="97" t="str">
        <f t="shared" ref="J461:N461" si="455">IF(ISBLANK(D461),"",D461/100000)</f>
        <v>65.00</v>
      </c>
      <c r="K461" s="97" t="str">
        <f t="shared" si="455"/>
        <v>100.00</v>
      </c>
      <c r="L461" s="97" t="str">
        <f t="shared" si="455"/>
        <v>200.00</v>
      </c>
      <c r="M461" s="97" t="str">
        <f t="shared" si="455"/>
        <v>200.00</v>
      </c>
      <c r="N461" s="97" t="str">
        <f t="shared" si="455"/>
        <v>400.00</v>
      </c>
      <c r="O461" s="44"/>
      <c r="P461" s="197" t="str">
        <v>4. Pension and tosadana</v>
      </c>
    </row>
    <row r="462" ht="19.5" customHeight="1">
      <c r="A462" s="127" t="s">
        <v>23051</v>
      </c>
      <c r="B462" s="127" t="s">
        <v>23053</v>
      </c>
      <c r="C462" s="127"/>
      <c r="D462" s="59">
        <v>687369.0</v>
      </c>
      <c r="E462" s="59">
        <v>1887632.0</v>
      </c>
      <c r="F462" s="59">
        <v>1321395.0</v>
      </c>
      <c r="G462" s="59">
        <v>2550000.0</v>
      </c>
      <c r="H462" s="59">
        <v>2400000.0</v>
      </c>
      <c r="I462" s="44"/>
      <c r="J462" s="97" t="str">
        <f t="shared" ref="J462:N462" si="456">IF(ISBLANK(D462),"",D462/100000)</f>
        <v>6.87</v>
      </c>
      <c r="K462" s="97" t="str">
        <f t="shared" si="456"/>
        <v>18.88</v>
      </c>
      <c r="L462" s="97" t="str">
        <f t="shared" si="456"/>
        <v>13.21</v>
      </c>
      <c r="M462" s="97" t="str">
        <f t="shared" si="456"/>
        <v>25.50</v>
      </c>
      <c r="N462" s="97" t="str">
        <f t="shared" si="456"/>
        <v>24.00</v>
      </c>
      <c r="O462" s="44"/>
      <c r="P462" s="197" t="str">
        <v>5. Miscellaneous</v>
      </c>
    </row>
    <row r="463" ht="19.5" customHeight="1">
      <c r="A463" s="127" t="s">
        <v>720</v>
      </c>
      <c r="B463" s="127" t="s">
        <v>718</v>
      </c>
      <c r="C463" s="127" t="s">
        <v>4382</v>
      </c>
      <c r="D463" s="59">
        <v>1545.0</v>
      </c>
      <c r="E463" s="59">
        <v>7230.0</v>
      </c>
      <c r="F463" s="59">
        <v>1560.0</v>
      </c>
      <c r="G463" s="59">
        <v>63750.0</v>
      </c>
      <c r="H463" s="59">
        <v>136000.0</v>
      </c>
      <c r="I463" s="44"/>
      <c r="J463" s="97" t="str">
        <f t="shared" ref="J463:N463" si="457">IF(ISBLANK(D463),"",D463/100000)</f>
        <v>0.02</v>
      </c>
      <c r="K463" s="97" t="str">
        <f t="shared" si="457"/>
        <v>0.07</v>
      </c>
      <c r="L463" s="97" t="str">
        <f t="shared" si="457"/>
        <v>0.02</v>
      </c>
      <c r="M463" s="97" t="str">
        <f t="shared" si="457"/>
        <v>0.64</v>
      </c>
      <c r="N463" s="97" t="str">
        <f t="shared" si="457"/>
        <v>1.36</v>
      </c>
      <c r="O463" s="44"/>
      <c r="P463" s="197" t="str">
        <v>6. Educational Magazines</v>
      </c>
    </row>
    <row r="464" ht="19.5" customHeight="1">
      <c r="A464" s="127" t="s">
        <v>722</v>
      </c>
      <c r="B464" s="127" t="s">
        <v>721</v>
      </c>
      <c r="C464" s="127" t="s">
        <v>4382</v>
      </c>
      <c r="D464" s="59">
        <v>9120.0</v>
      </c>
      <c r="E464" s="59"/>
      <c r="F464" s="59">
        <v>26000.0</v>
      </c>
      <c r="G464" s="59">
        <v>34000.0</v>
      </c>
      <c r="H464" s="59">
        <v>136000.0</v>
      </c>
      <c r="I464" s="44"/>
      <c r="J464" s="97" t="str">
        <f t="shared" ref="J464:N464" si="458">IF(ISBLANK(D464),"",D464/100000)</f>
        <v>0.09</v>
      </c>
      <c r="K464" s="97" t="str">
        <f t="shared" si="458"/>
        <v/>
      </c>
      <c r="L464" s="97" t="str">
        <f t="shared" si="458"/>
        <v>0.26</v>
      </c>
      <c r="M464" s="97" t="str">
        <f t="shared" si="458"/>
        <v>0.34</v>
      </c>
      <c r="N464" s="97" t="str">
        <f t="shared" si="458"/>
        <v>1.36</v>
      </c>
      <c r="O464" s="44"/>
      <c r="P464" s="197" t="str">
        <v>7. academic conferences seminars</v>
      </c>
    </row>
    <row r="465" ht="19.5" customHeight="1">
      <c r="A465" s="127" t="s">
        <v>724</v>
      </c>
      <c r="B465" s="127" t="s">
        <v>723</v>
      </c>
      <c r="C465" s="127" t="s">
        <v>4382</v>
      </c>
      <c r="D465" s="59">
        <v>35156.0</v>
      </c>
      <c r="E465" s="59">
        <v>855.0</v>
      </c>
      <c r="F465" s="59">
        <v>2499508.0</v>
      </c>
      <c r="G465" s="59">
        <v>2125000.0</v>
      </c>
      <c r="H465" s="59">
        <v>2040000.0</v>
      </c>
      <c r="I465" s="44"/>
      <c r="J465" s="97" t="str">
        <f t="shared" ref="J465:N465" si="459">IF(ISBLANK(D465),"",D465/100000)</f>
        <v>0.35</v>
      </c>
      <c r="K465" s="97" t="str">
        <f t="shared" si="459"/>
        <v>0.01</v>
      </c>
      <c r="L465" s="97" t="str">
        <f t="shared" si="459"/>
        <v>25.00</v>
      </c>
      <c r="M465" s="97" t="str">
        <f t="shared" si="459"/>
        <v>21.25</v>
      </c>
      <c r="N465" s="97" t="str">
        <f t="shared" si="459"/>
        <v>20.40</v>
      </c>
      <c r="O465" s="44"/>
      <c r="P465" s="197" t="str">
        <v>8. siksanasahitya and material balance</v>
      </c>
    </row>
    <row r="466" ht="19.5" customHeight="1">
      <c r="A466" s="127" t="s">
        <v>23083</v>
      </c>
      <c r="B466" s="127" t="s">
        <v>23085</v>
      </c>
      <c r="C466" s="127"/>
      <c r="D466" s="59">
        <v>1380691.0</v>
      </c>
      <c r="E466" s="59">
        <v>1500000.0</v>
      </c>
      <c r="F466" s="59">
        <v>1499640.0</v>
      </c>
      <c r="G466" s="59">
        <v>2295000.0</v>
      </c>
      <c r="H466" s="59">
        <v>2000000.0</v>
      </c>
      <c r="I466" s="44"/>
      <c r="J466" s="97" t="str">
        <f t="shared" ref="J466:N466" si="460">IF(ISBLANK(D466),"",D466/100000)</f>
        <v>13.81</v>
      </c>
      <c r="K466" s="97" t="str">
        <f t="shared" si="460"/>
        <v>15.00</v>
      </c>
      <c r="L466" s="97" t="str">
        <f t="shared" si="460"/>
        <v>15.00</v>
      </c>
      <c r="M466" s="97" t="str">
        <f t="shared" si="460"/>
        <v>22.95</v>
      </c>
      <c r="N466" s="97" t="str">
        <f t="shared" si="460"/>
        <v>20.00</v>
      </c>
      <c r="O466" s="44"/>
      <c r="P466" s="197" t="str">
        <v>9. Electricity cost electrical equipment (electric)</v>
      </c>
    </row>
    <row r="467" ht="19.5" customHeight="1">
      <c r="A467" s="250" t="s">
        <v>726</v>
      </c>
      <c r="B467" s="250" t="s">
        <v>725</v>
      </c>
      <c r="C467" s="250" t="s">
        <v>4382</v>
      </c>
      <c r="D467" s="237"/>
      <c r="E467" s="237"/>
      <c r="F467" s="237"/>
      <c r="G467" s="237">
        <v>425000.0</v>
      </c>
      <c r="H467" s="237">
        <v>740000.0</v>
      </c>
      <c r="I467" s="242"/>
      <c r="J467" s="446" t="str">
        <f t="shared" ref="J467:N467" si="461">IF(ISBLANK(D467),"",D467/100000)</f>
        <v/>
      </c>
      <c r="K467" s="446" t="str">
        <f t="shared" si="461"/>
        <v/>
      </c>
      <c r="L467" s="446" t="str">
        <f t="shared" si="461"/>
        <v/>
      </c>
      <c r="M467" s="446" t="str">
        <f t="shared" si="461"/>
        <v>4.25</v>
      </c>
      <c r="N467" s="446" t="str">
        <f t="shared" si="461"/>
        <v>7.40</v>
      </c>
      <c r="O467" s="242"/>
      <c r="P467" s="197" t="str">
        <v>10. game</v>
      </c>
    </row>
    <row r="468" ht="19.5" customHeight="1">
      <c r="A468" s="254" t="s">
        <v>728</v>
      </c>
      <c r="B468" s="254" t="s">
        <v>727</v>
      </c>
      <c r="C468" s="254" t="s">
        <v>4382</v>
      </c>
      <c r="D468" s="330">
        <v>3401563.0</v>
      </c>
      <c r="E468" s="330">
        <v>4459520.0</v>
      </c>
      <c r="F468" s="330">
        <v>3726603.0</v>
      </c>
      <c r="G468" s="330">
        <v>5950000.0</v>
      </c>
      <c r="H468" s="330">
        <v>3400000.0</v>
      </c>
      <c r="I468" s="44"/>
      <c r="J468" s="97" t="str">
        <f t="shared" ref="J468:N468" si="462">IF(ISBLANK(D468),"",D468/100000)</f>
        <v>34.02</v>
      </c>
      <c r="K468" s="97" t="str">
        <f t="shared" si="462"/>
        <v>44.60</v>
      </c>
      <c r="L468" s="97" t="str">
        <f t="shared" si="462"/>
        <v>37.27</v>
      </c>
      <c r="M468" s="97" t="str">
        <f t="shared" si="462"/>
        <v>59.50</v>
      </c>
      <c r="N468" s="97" t="str">
        <f t="shared" si="462"/>
        <v>34.00</v>
      </c>
      <c r="O468" s="44"/>
      <c r="P468" s="197" t="str">
        <v>11. Building rent</v>
      </c>
    </row>
    <row r="469" ht="19.5" customHeight="1">
      <c r="A469" s="127" t="s">
        <v>730</v>
      </c>
      <c r="B469" s="127" t="s">
        <v>729</v>
      </c>
      <c r="C469" s="127" t="s">
        <v>4382</v>
      </c>
      <c r="D469" s="59">
        <v>60000.0</v>
      </c>
      <c r="E469" s="59"/>
      <c r="F469" s="59">
        <v>50000.0</v>
      </c>
      <c r="G469" s="59">
        <v>850000.0</v>
      </c>
      <c r="H469" s="59">
        <v>680000.0</v>
      </c>
      <c r="I469" s="44"/>
      <c r="J469" s="97" t="str">
        <f t="shared" ref="J469:N469" si="463">IF(ISBLANK(D469),"",D469/100000)</f>
        <v>0.60</v>
      </c>
      <c r="K469" s="97" t="str">
        <f t="shared" si="463"/>
        <v/>
      </c>
      <c r="L469" s="97" t="str">
        <f t="shared" si="463"/>
        <v>0.50</v>
      </c>
      <c r="M469" s="97" t="str">
        <f t="shared" si="463"/>
        <v>8.50</v>
      </c>
      <c r="N469" s="97" t="str">
        <f t="shared" si="463"/>
        <v>6.80</v>
      </c>
      <c r="O469" s="44"/>
      <c r="P469" s="197" t="str">
        <v>13. Laboratory</v>
      </c>
    </row>
    <row r="470" ht="19.5" customHeight="1">
      <c r="A470" s="127" t="s">
        <v>23131</v>
      </c>
      <c r="B470" s="127" t="s">
        <v>23132</v>
      </c>
      <c r="C470" s="127"/>
      <c r="D470" s="59">
        <v>32705.0</v>
      </c>
      <c r="E470" s="59">
        <v>26090.0</v>
      </c>
      <c r="F470" s="59">
        <v>23190.0</v>
      </c>
      <c r="G470" s="59">
        <v>63750.0</v>
      </c>
      <c r="H470" s="59">
        <v>68000.0</v>
      </c>
      <c r="I470" s="44"/>
      <c r="J470" s="97" t="str">
        <f t="shared" ref="J470:N470" si="464">IF(ISBLANK(D470),"",D470/100000)</f>
        <v>0.33</v>
      </c>
      <c r="K470" s="97" t="str">
        <f t="shared" si="464"/>
        <v>0.26</v>
      </c>
      <c r="L470" s="97" t="str">
        <f t="shared" si="464"/>
        <v>0.23</v>
      </c>
      <c r="M470" s="97" t="str">
        <f t="shared" si="464"/>
        <v>0.64</v>
      </c>
      <c r="N470" s="97" t="str">
        <f t="shared" si="464"/>
        <v>0.68</v>
      </c>
      <c r="O470" s="44"/>
      <c r="P470" s="197" t="str">
        <v>14. Educational Institutions member contribution</v>
      </c>
    </row>
    <row r="471" ht="19.5" customHeight="1">
      <c r="A471" s="127" t="s">
        <v>732</v>
      </c>
      <c r="B471" s="127" t="s">
        <v>731</v>
      </c>
      <c r="C471" s="127" t="s">
        <v>4382</v>
      </c>
      <c r="D471" s="59">
        <v>311317.0</v>
      </c>
      <c r="E471" s="59">
        <v>320326.0</v>
      </c>
      <c r="F471" s="59">
        <v>383619.0</v>
      </c>
      <c r="G471" s="59">
        <v>425000.0</v>
      </c>
      <c r="H471" s="59">
        <v>408000.0</v>
      </c>
      <c r="I471" s="44"/>
      <c r="J471" s="97" t="str">
        <f t="shared" ref="J471:N471" si="465">IF(ISBLANK(D471),"",D471/100000)</f>
        <v>3.11</v>
      </c>
      <c r="K471" s="97" t="str">
        <f t="shared" si="465"/>
        <v>3.20</v>
      </c>
      <c r="L471" s="97" t="str">
        <f t="shared" si="465"/>
        <v>3.84</v>
      </c>
      <c r="M471" s="97" t="str">
        <f t="shared" si="465"/>
        <v>4.25</v>
      </c>
      <c r="N471" s="97" t="str">
        <f t="shared" si="465"/>
        <v>4.08</v>
      </c>
      <c r="O471" s="44"/>
      <c r="P471" s="197" t="str">
        <v>15. chatrasena Scout etc.</v>
      </c>
    </row>
    <row r="472" ht="19.5" customHeight="1">
      <c r="A472" s="127" t="s">
        <v>734</v>
      </c>
      <c r="B472" s="127" t="s">
        <v>733</v>
      </c>
      <c r="C472" s="127" t="s">
        <v>4382</v>
      </c>
      <c r="D472" s="59">
        <v>331316.0</v>
      </c>
      <c r="E472" s="59">
        <v>324573.0</v>
      </c>
      <c r="F472" s="59">
        <v>380000.0</v>
      </c>
      <c r="G472" s="59">
        <v>340000.0</v>
      </c>
      <c r="H472" s="59">
        <v>498000.0</v>
      </c>
      <c r="I472" s="44"/>
      <c r="J472" s="97" t="str">
        <f t="shared" ref="J472:N472" si="466">IF(ISBLANK(D472),"",D472/100000)</f>
        <v>3.31</v>
      </c>
      <c r="K472" s="97" t="str">
        <f t="shared" si="466"/>
        <v>3.25</v>
      </c>
      <c r="L472" s="97" t="str">
        <f t="shared" si="466"/>
        <v>3.80</v>
      </c>
      <c r="M472" s="97" t="str">
        <f t="shared" si="466"/>
        <v>3.40</v>
      </c>
      <c r="N472" s="97" t="str">
        <f t="shared" si="466"/>
        <v>4.98</v>
      </c>
      <c r="O472" s="44"/>
      <c r="P472" s="197" t="str">
        <v>17. Interschool Sports Day</v>
      </c>
    </row>
    <row r="473" ht="19.5" customHeight="1">
      <c r="A473" s="127" t="s">
        <v>736</v>
      </c>
      <c r="B473" s="127" t="s">
        <v>735</v>
      </c>
      <c r="C473" s="127" t="s">
        <v>4382</v>
      </c>
      <c r="D473" s="59">
        <v>291093.0</v>
      </c>
      <c r="E473" s="59">
        <v>211188.0</v>
      </c>
      <c r="F473" s="59">
        <v>324664.0</v>
      </c>
      <c r="G473" s="59">
        <v>340000.0</v>
      </c>
      <c r="H473" s="59">
        <v>408000.0</v>
      </c>
      <c r="I473" s="44"/>
      <c r="J473" s="97" t="str">
        <f t="shared" ref="J473:N473" si="467">IF(ISBLANK(D473),"",D473/100000)</f>
        <v>2.91</v>
      </c>
      <c r="K473" s="97" t="str">
        <f t="shared" si="467"/>
        <v>2.11</v>
      </c>
      <c r="L473" s="97" t="str">
        <f t="shared" si="467"/>
        <v>3.25</v>
      </c>
      <c r="M473" s="97" t="str">
        <f t="shared" si="467"/>
        <v>3.40</v>
      </c>
      <c r="N473" s="97" t="str">
        <f t="shared" si="467"/>
        <v>4.08</v>
      </c>
      <c r="O473" s="44"/>
      <c r="P473" s="197" t="str">
        <v>18. Science sodhika</v>
      </c>
    </row>
    <row r="474" ht="19.5" customHeight="1">
      <c r="A474" s="127" t="s">
        <v>738</v>
      </c>
      <c r="B474" s="127" t="s">
        <v>737</v>
      </c>
      <c r="C474" s="127" t="s">
        <v>4382</v>
      </c>
      <c r="D474" s="59">
        <v>315350.0</v>
      </c>
      <c r="E474" s="59">
        <v>252600.0</v>
      </c>
      <c r="F474" s="59">
        <v>75000.0</v>
      </c>
      <c r="G474" s="59">
        <v>2125000.0</v>
      </c>
      <c r="H474" s="59">
        <v>3400000.0</v>
      </c>
      <c r="I474" s="44"/>
      <c r="J474" s="97" t="str">
        <f t="shared" ref="J474:N474" si="468">IF(ISBLANK(D474),"",D474/100000)</f>
        <v>3.15</v>
      </c>
      <c r="K474" s="97" t="str">
        <f t="shared" si="468"/>
        <v>2.53</v>
      </c>
      <c r="L474" s="97" t="str">
        <f t="shared" si="468"/>
        <v>0.75</v>
      </c>
      <c r="M474" s="97" t="str">
        <f t="shared" si="468"/>
        <v>21.25</v>
      </c>
      <c r="N474" s="97" t="str">
        <f t="shared" si="468"/>
        <v>34.00</v>
      </c>
      <c r="O474" s="44"/>
      <c r="P474" s="197" t="str">
        <v>19. Computer Class Project</v>
      </c>
    </row>
    <row r="475" ht="19.5" customHeight="1">
      <c r="A475" s="296" t="s">
        <v>23178</v>
      </c>
      <c r="B475" s="127" t="s">
        <v>23179</v>
      </c>
      <c r="C475" s="127" t="s">
        <v>4382</v>
      </c>
      <c r="D475" s="59">
        <v>119900.0</v>
      </c>
      <c r="E475" s="59"/>
      <c r="F475" s="59"/>
      <c r="G475" s="59"/>
      <c r="H475" s="59"/>
      <c r="I475" s="44"/>
      <c r="J475" s="97" t="str">
        <f t="shared" ref="J475:N475" si="469">IF(ISBLANK(D475),"",D475/100000)</f>
        <v>1.20</v>
      </c>
      <c r="K475" s="97" t="str">
        <f t="shared" si="469"/>
        <v/>
      </c>
      <c r="L475" s="97" t="str">
        <f t="shared" si="469"/>
        <v/>
      </c>
      <c r="M475" s="97" t="str">
        <f t="shared" si="469"/>
        <v/>
      </c>
      <c r="N475" s="97" t="str">
        <f t="shared" si="469"/>
        <v/>
      </c>
      <c r="O475" s="44"/>
      <c r="P475" s="197" t="str">
        <v>20. Merit in the coming municipal school
Free education and its permanent students
Costs</v>
      </c>
    </row>
    <row r="476" ht="19.5" customHeight="1">
      <c r="A476" s="127" t="s">
        <v>23189</v>
      </c>
      <c r="B476" s="127" t="s">
        <v>23191</v>
      </c>
      <c r="C476" s="127"/>
      <c r="D476" s="59"/>
      <c r="E476" s="59"/>
      <c r="F476" s="59"/>
      <c r="G476" s="59">
        <v>1275000.0</v>
      </c>
      <c r="H476" s="59">
        <v>1360000.0</v>
      </c>
      <c r="I476" s="44"/>
      <c r="J476" s="97" t="str">
        <f t="shared" ref="J476:N476" si="470">IF(ISBLANK(D476),"",D476/100000)</f>
        <v/>
      </c>
      <c r="K476" s="97" t="str">
        <f t="shared" si="470"/>
        <v/>
      </c>
      <c r="L476" s="97" t="str">
        <f t="shared" si="470"/>
        <v/>
      </c>
      <c r="M476" s="97" t="str">
        <f t="shared" si="470"/>
        <v>12.75</v>
      </c>
      <c r="N476" s="97" t="str">
        <f t="shared" si="470"/>
        <v>13.60</v>
      </c>
      <c r="O476" s="44"/>
      <c r="P476" s="197" t="str">
        <v>21. ITI To increase space</v>
      </c>
    </row>
    <row r="477" ht="19.5" customHeight="1">
      <c r="A477" s="296" t="s">
        <v>23203</v>
      </c>
      <c r="B477" s="127" t="s">
        <v>739</v>
      </c>
      <c r="C477" s="127" t="s">
        <v>4382</v>
      </c>
      <c r="D477" s="59">
        <v>128879.0</v>
      </c>
      <c r="E477" s="59">
        <v>134178.0</v>
      </c>
      <c r="F477" s="59">
        <v>181647.0</v>
      </c>
      <c r="G477" s="59">
        <v>212500.0</v>
      </c>
      <c r="H477" s="59">
        <v>449000.0</v>
      </c>
      <c r="I477" s="44"/>
      <c r="J477" s="97" t="str">
        <f t="shared" ref="J477:N477" si="471">IF(ISBLANK(D477),"",D477/100000)</f>
        <v>1.29</v>
      </c>
      <c r="K477" s="97" t="str">
        <f t="shared" si="471"/>
        <v>1.34</v>
      </c>
      <c r="L477" s="97" t="str">
        <f t="shared" si="471"/>
        <v>1.82</v>
      </c>
      <c r="M477" s="97" t="str">
        <f t="shared" si="471"/>
        <v>2.13</v>
      </c>
      <c r="N477" s="97" t="str">
        <f t="shared" si="471"/>
        <v>4.49</v>
      </c>
      <c r="O477" s="44"/>
      <c r="P477" s="197" t="str">
        <v>22. On August 15 and 26 January
Secondary students eat salekadila
Allocate</v>
      </c>
    </row>
    <row r="478" ht="19.5" customHeight="1">
      <c r="A478" s="296" t="s">
        <v>23212</v>
      </c>
      <c r="B478" s="127" t="s">
        <v>743</v>
      </c>
      <c r="C478" s="127" t="s">
        <v>4382</v>
      </c>
      <c r="D478" s="59">
        <v>260600.0</v>
      </c>
      <c r="E478" s="59">
        <v>231500.0</v>
      </c>
      <c r="F478" s="59">
        <v>472920.0</v>
      </c>
      <c r="G478" s="59">
        <v>425000.0</v>
      </c>
      <c r="H478" s="59">
        <v>680000.0</v>
      </c>
      <c r="I478" s="44"/>
      <c r="J478" s="97" t="str">
        <f t="shared" ref="J478:N478" si="472">IF(ISBLANK(D478),"",D478/100000)</f>
        <v>2.61</v>
      </c>
      <c r="K478" s="97" t="str">
        <f t="shared" si="472"/>
        <v>2.32</v>
      </c>
      <c r="L478" s="97" t="str">
        <f t="shared" si="472"/>
        <v>4.73</v>
      </c>
      <c r="M478" s="97" t="str">
        <f t="shared" si="472"/>
        <v>4.25</v>
      </c>
      <c r="N478" s="97" t="str">
        <f t="shared" si="472"/>
        <v>6.80</v>
      </c>
      <c r="O478" s="44"/>
      <c r="P478" s="197" t="str">
        <v>23. Municipal school students
To organize excursion PMPML extent piemapiemaelane</v>
      </c>
    </row>
    <row r="479" ht="19.5" customHeight="1">
      <c r="A479" s="296" t="s">
        <v>23223</v>
      </c>
      <c r="B479" s="127" t="s">
        <v>745</v>
      </c>
      <c r="C479" s="127" t="s">
        <v>4382</v>
      </c>
      <c r="D479" s="59">
        <v>416918.0</v>
      </c>
      <c r="E479" s="59">
        <v>393808.0</v>
      </c>
      <c r="F479" s="59">
        <v>442240.0</v>
      </c>
      <c r="G479" s="59">
        <v>425000.0</v>
      </c>
      <c r="H479" s="59">
        <v>476000.0</v>
      </c>
      <c r="I479" s="44"/>
      <c r="J479" s="97" t="str">
        <f t="shared" ref="J479:N479" si="473">IF(ISBLANK(D479),"",D479/100000)</f>
        <v>4.17</v>
      </c>
      <c r="K479" s="97" t="str">
        <f t="shared" si="473"/>
        <v>3.94</v>
      </c>
      <c r="L479" s="97" t="str">
        <f t="shared" si="473"/>
        <v>4.42</v>
      </c>
      <c r="M479" s="97" t="str">
        <f t="shared" si="473"/>
        <v>4.25</v>
      </c>
      <c r="N479" s="97" t="str">
        <f t="shared" si="473"/>
        <v>4.76</v>
      </c>
      <c r="O479" s="44"/>
      <c r="P479" s="197" t="str">
        <v>24. meet and etc. 10 V, 12 V
Celebration message to students</v>
      </c>
    </row>
    <row r="480" ht="19.5" customHeight="1">
      <c r="A480" s="127" t="s">
        <v>748</v>
      </c>
      <c r="B480" s="127" t="s">
        <v>747</v>
      </c>
      <c r="C480" s="127" t="s">
        <v>4382</v>
      </c>
      <c r="D480" s="59"/>
      <c r="E480" s="59"/>
      <c r="F480" s="59">
        <v>220000.0</v>
      </c>
      <c r="G480" s="59">
        <v>212500.0</v>
      </c>
      <c r="H480" s="59">
        <v>204000.0</v>
      </c>
      <c r="I480" s="44"/>
      <c r="J480" s="97" t="str">
        <f t="shared" ref="J480:N480" si="474">IF(ISBLANK(D480),"",D480/100000)</f>
        <v/>
      </c>
      <c r="K480" s="97" t="str">
        <f t="shared" si="474"/>
        <v/>
      </c>
      <c r="L480" s="97" t="str">
        <f t="shared" si="474"/>
        <v>2.20</v>
      </c>
      <c r="M480" s="97" t="str">
        <f t="shared" si="474"/>
        <v>2.13</v>
      </c>
      <c r="N480" s="97" t="str">
        <f t="shared" si="474"/>
        <v>2.04</v>
      </c>
      <c r="O480" s="44"/>
      <c r="P480" s="197" t="str">
        <v>25. Environmental education activities</v>
      </c>
    </row>
    <row r="481" ht="19.5" customHeight="1">
      <c r="A481" s="296" t="s">
        <v>23240</v>
      </c>
      <c r="B481" s="127" t="s">
        <v>749</v>
      </c>
      <c r="C481" s="127" t="s">
        <v>4382</v>
      </c>
      <c r="D481" s="59">
        <v>4999793.0</v>
      </c>
      <c r="E481" s="59">
        <v>2421380.0</v>
      </c>
      <c r="F481" s="59">
        <v>9000000.0</v>
      </c>
      <c r="G481" s="59">
        <v>7650000.0</v>
      </c>
      <c r="H481" s="59">
        <v>7480000.0</v>
      </c>
      <c r="I481" s="44"/>
      <c r="J481" s="97" t="str">
        <f t="shared" ref="J481:N481" si="475">IF(ISBLANK(D481),"",D481/100000)</f>
        <v>50.00</v>
      </c>
      <c r="K481" s="97" t="str">
        <f t="shared" si="475"/>
        <v>24.21</v>
      </c>
      <c r="L481" s="97" t="str">
        <f t="shared" si="475"/>
        <v>90.00</v>
      </c>
      <c r="M481" s="97" t="str">
        <f t="shared" si="475"/>
        <v>76.50</v>
      </c>
      <c r="N481" s="97" t="str">
        <f t="shared" si="475"/>
        <v>74.80</v>
      </c>
      <c r="O481" s="44"/>
      <c r="P481" s="197" t="str">
        <v>26. Municipal Secondary salamadhila students
Free uniforms give vidyarthininna</v>
      </c>
    </row>
    <row r="482" ht="19.5" customHeight="1">
      <c r="A482" s="296" t="s">
        <v>23249</v>
      </c>
      <c r="B482" s="127" t="s">
        <v>668</v>
      </c>
      <c r="C482" s="127" t="s">
        <v>4382</v>
      </c>
      <c r="D482" s="59">
        <v>1.60280757E8</v>
      </c>
      <c r="E482" s="59">
        <v>1.86967008E8</v>
      </c>
      <c r="F482" s="59">
        <v>1.78435E8</v>
      </c>
      <c r="G482" s="59">
        <v>1.53E8</v>
      </c>
      <c r="H482" s="59">
        <v>1.5E8</v>
      </c>
      <c r="I482" s="44"/>
      <c r="J482" s="97" t="str">
        <f t="shared" ref="J482:N482" si="476">IF(ISBLANK(D482),"",D482/100000)</f>
        <v>1602.81</v>
      </c>
      <c r="K482" s="97" t="str">
        <f t="shared" si="476"/>
        <v>1869.67</v>
      </c>
      <c r="L482" s="97" t="str">
        <f t="shared" si="476"/>
        <v>1784.35</v>
      </c>
      <c r="M482" s="97" t="str">
        <f t="shared" si="476"/>
        <v>1530.00</v>
      </c>
      <c r="N482" s="97" t="str">
        <f t="shared" si="476"/>
        <v>1500.00</v>
      </c>
      <c r="O482" s="44"/>
      <c r="P482" s="197" t="str">
        <v>27. Municipal standard 5 V to 10 V of
Free service for students piemapiemaela</v>
      </c>
    </row>
    <row r="483" ht="19.5" customHeight="1">
      <c r="A483" s="296" t="s">
        <v>23258</v>
      </c>
      <c r="B483" s="127" t="s">
        <v>753</v>
      </c>
      <c r="C483" s="127" t="s">
        <v>4382</v>
      </c>
      <c r="D483" s="59">
        <v>2136430.0</v>
      </c>
      <c r="E483" s="59">
        <v>788374.0</v>
      </c>
      <c r="F483" s="59"/>
      <c r="G483" s="59">
        <v>2125000.0</v>
      </c>
      <c r="H483" s="59">
        <v>2000000.0</v>
      </c>
      <c r="I483" s="44"/>
      <c r="J483" s="97" t="str">
        <f t="shared" ref="J483:N483" si="477">IF(ISBLANK(D483),"",D483/100000)</f>
        <v>21.36</v>
      </c>
      <c r="K483" s="97" t="str">
        <f t="shared" si="477"/>
        <v>7.88</v>
      </c>
      <c r="L483" s="97" t="str">
        <f t="shared" si="477"/>
        <v/>
      </c>
      <c r="M483" s="97" t="str">
        <f t="shared" si="477"/>
        <v>21.25</v>
      </c>
      <c r="N483" s="97" t="str">
        <f t="shared" si="477"/>
        <v>20.00</v>
      </c>
      <c r="O483" s="44"/>
      <c r="P483" s="197" t="str">
        <v>Water in secondary schools in the city of Pune
Pruphinga, water management and other repairs
Matters</v>
      </c>
    </row>
    <row r="484" ht="19.5" customHeight="1">
      <c r="A484" s="296" t="s">
        <v>23266</v>
      </c>
      <c r="B484" s="127" t="s">
        <v>23267</v>
      </c>
      <c r="C484" s="127" t="s">
        <v>4382</v>
      </c>
      <c r="D484" s="59"/>
      <c r="E484" s="59"/>
      <c r="F484" s="59">
        <v>8712000.0</v>
      </c>
      <c r="G484" s="59">
        <v>8500000.0</v>
      </c>
      <c r="H484" s="59"/>
      <c r="I484" s="44"/>
      <c r="J484" s="97" t="str">
        <f t="shared" ref="J484:N484" si="478">IF(ISBLANK(D484),"",D484/100000)</f>
        <v/>
      </c>
      <c r="K484" s="97" t="str">
        <f t="shared" si="478"/>
        <v/>
      </c>
      <c r="L484" s="97" t="str">
        <f t="shared" si="478"/>
        <v>87.12</v>
      </c>
      <c r="M484" s="97" t="str">
        <f t="shared" si="478"/>
        <v>85.00</v>
      </c>
      <c r="N484" s="97" t="str">
        <f t="shared" si="478"/>
        <v/>
      </c>
      <c r="O484" s="44"/>
      <c r="P484" s="197" t="str">
        <v>7 to 10 students in the school, etc. V.
Free cycle distribution scheme to
(Municipal School)</v>
      </c>
    </row>
    <row r="485" ht="19.5" customHeight="1">
      <c r="A485" s="296" t="s">
        <v>23274</v>
      </c>
      <c r="B485" s="127" t="s">
        <v>757</v>
      </c>
      <c r="C485" s="127" t="s">
        <v>4382</v>
      </c>
      <c r="D485" s="59"/>
      <c r="E485" s="59">
        <v>1.1675921E7</v>
      </c>
      <c r="F485" s="59">
        <v>1.9844378E7</v>
      </c>
      <c r="G485" s="59">
        <v>2.975E7</v>
      </c>
      <c r="H485" s="59">
        <v>2.72E7</v>
      </c>
      <c r="I485" s="44"/>
      <c r="J485" s="97" t="str">
        <f t="shared" ref="J485:N485" si="479">IF(ISBLANK(D485),"",D485/100000)</f>
        <v/>
      </c>
      <c r="K485" s="97" t="str">
        <f t="shared" si="479"/>
        <v>116.76</v>
      </c>
      <c r="L485" s="97" t="str">
        <f t="shared" si="479"/>
        <v>198.44</v>
      </c>
      <c r="M485" s="97" t="str">
        <f t="shared" si="479"/>
        <v>297.50</v>
      </c>
      <c r="N485" s="97" t="str">
        <f t="shared" si="479"/>
        <v>272.00</v>
      </c>
      <c r="O485" s="44"/>
      <c r="P485" s="197" t="str">
        <v>Rajiv Gandhi Academy of E-Learning
English School</v>
      </c>
    </row>
    <row r="486" ht="19.5" customHeight="1">
      <c r="A486" s="296" t="s">
        <v>23283</v>
      </c>
      <c r="B486" s="127" t="s">
        <v>759</v>
      </c>
      <c r="C486" s="127" t="s">
        <v>4382</v>
      </c>
      <c r="D486" s="59"/>
      <c r="E486" s="59">
        <v>2160000.0</v>
      </c>
      <c r="F486" s="59">
        <v>2295000.0</v>
      </c>
      <c r="G486" s="59">
        <v>2125000.0</v>
      </c>
      <c r="H486" s="59">
        <v>5202000.0</v>
      </c>
      <c r="I486" s="44"/>
      <c r="J486" s="97" t="str">
        <f t="shared" ref="J486:N486" si="480">IF(ISBLANK(D486),"",D486/100000)</f>
        <v/>
      </c>
      <c r="K486" s="97" t="str">
        <f t="shared" si="480"/>
        <v>21.60</v>
      </c>
      <c r="L486" s="97" t="str">
        <f t="shared" si="480"/>
        <v>22.95</v>
      </c>
      <c r="M486" s="97" t="str">
        <f t="shared" si="480"/>
        <v>21.25</v>
      </c>
      <c r="N486" s="97" t="str">
        <f t="shared" si="480"/>
        <v>52.02</v>
      </c>
      <c r="O486" s="44"/>
      <c r="P486" s="197" t="str">
        <v>Pune Municipal school shows, etc.. 10 and over. 12th smile each exam students get a result more than 85%
Raru 51 thousand Mrs saradabai Pawar
Scholarship payment</v>
      </c>
    </row>
    <row r="487" ht="19.5" customHeight="1">
      <c r="A487" s="296" t="s">
        <v>23291</v>
      </c>
      <c r="B487" s="127" t="s">
        <v>23293</v>
      </c>
      <c r="C487" s="127" t="s">
        <v>4382</v>
      </c>
      <c r="D487" s="59"/>
      <c r="E487" s="59"/>
      <c r="F487" s="59">
        <v>1820072.0</v>
      </c>
      <c r="G487" s="59">
        <v>4250000.0</v>
      </c>
      <c r="H487" s="59"/>
      <c r="I487" s="44"/>
      <c r="J487" s="97" t="str">
        <f t="shared" ref="J487:N487" si="481">IF(ISBLANK(D487),"",D487/100000)</f>
        <v/>
      </c>
      <c r="K487" s="97" t="str">
        <f t="shared" si="481"/>
        <v/>
      </c>
      <c r="L487" s="97" t="str">
        <f t="shared" si="481"/>
        <v>18.20</v>
      </c>
      <c r="M487" s="97" t="str">
        <f t="shared" si="481"/>
        <v>42.50</v>
      </c>
      <c r="N487" s="97" t="str">
        <f t="shared" si="481"/>
        <v/>
      </c>
      <c r="O487" s="44"/>
      <c r="P487" s="197" t="str">
        <v>Pune Municipal Corporation of Secondary and Higher
Secondary school students
Examination, nutritional and Las payment</v>
      </c>
    </row>
    <row r="488" ht="19.5" customHeight="1">
      <c r="A488" s="296" t="s">
        <v>23301</v>
      </c>
      <c r="B488" s="127" t="s">
        <v>23302</v>
      </c>
      <c r="C488" s="127" t="s">
        <v>4382</v>
      </c>
      <c r="D488" s="59"/>
      <c r="E488" s="59"/>
      <c r="F488" s="59">
        <v>1250000.0</v>
      </c>
      <c r="G488" s="59">
        <v>1062500.0</v>
      </c>
      <c r="H488" s="59"/>
      <c r="I488" s="44"/>
      <c r="J488" s="97" t="str">
        <f t="shared" ref="J488:N488" si="482">IF(ISBLANK(D488),"",D488/100000)</f>
        <v/>
      </c>
      <c r="K488" s="97" t="str">
        <f t="shared" si="482"/>
        <v/>
      </c>
      <c r="L488" s="97" t="str">
        <f t="shared" si="482"/>
        <v>12.50</v>
      </c>
      <c r="M488" s="97" t="str">
        <f t="shared" si="482"/>
        <v>10.63</v>
      </c>
      <c r="N488" s="97" t="str">
        <f t="shared" si="482"/>
        <v/>
      </c>
      <c r="O488" s="44"/>
      <c r="P488" s="197" t="str">
        <v>Secondary Pune Municipal Corporation
Schools. 500 8th existing talent
Training students emaiesasi</v>
      </c>
    </row>
    <row r="489" ht="19.5" customHeight="1">
      <c r="A489" s="296" t="s">
        <v>23311</v>
      </c>
      <c r="B489" s="127" t="s">
        <v>23312</v>
      </c>
      <c r="C489" s="127" t="s">
        <v>4382</v>
      </c>
      <c r="D489" s="59"/>
      <c r="E489" s="59"/>
      <c r="F489" s="59"/>
      <c r="G489" s="59">
        <v>2500000.0</v>
      </c>
      <c r="H489" s="59"/>
      <c r="I489" s="44"/>
      <c r="J489" s="97" t="str">
        <f t="shared" ref="J489:N489" si="483">IF(ISBLANK(D489),"",D489/100000)</f>
        <v/>
      </c>
      <c r="K489" s="97" t="str">
        <f t="shared" si="483"/>
        <v/>
      </c>
      <c r="L489" s="97" t="str">
        <f t="shared" si="483"/>
        <v/>
      </c>
      <c r="M489" s="97" t="str">
        <f t="shared" si="483"/>
        <v>25.00</v>
      </c>
      <c r="N489" s="97" t="str">
        <f t="shared" si="483"/>
        <v/>
      </c>
      <c r="O489" s="44"/>
      <c r="P489" s="197" t="str">
        <v>Pune Municipal Secondary school
Sanitary facilities vidyarthininkarita nepakina.</v>
      </c>
    </row>
    <row r="490" ht="19.5" customHeight="1">
      <c r="A490" s="296" t="s">
        <v>23321</v>
      </c>
      <c r="B490" s="127" t="s">
        <v>23323</v>
      </c>
      <c r="C490" s="127" t="s">
        <v>4382</v>
      </c>
      <c r="D490" s="59"/>
      <c r="E490" s="59"/>
      <c r="F490" s="59"/>
      <c r="G490" s="59"/>
      <c r="H490" s="59">
        <v>1500000.0</v>
      </c>
      <c r="I490" s="44"/>
      <c r="J490" s="97" t="str">
        <f t="shared" ref="J490:N490" si="484">IF(ISBLANK(D490),"",D490/100000)</f>
        <v/>
      </c>
      <c r="K490" s="97" t="str">
        <f t="shared" si="484"/>
        <v/>
      </c>
      <c r="L490" s="97" t="str">
        <f t="shared" si="484"/>
        <v/>
      </c>
      <c r="M490" s="97" t="str">
        <f t="shared" si="484"/>
        <v/>
      </c>
      <c r="N490" s="97" t="str">
        <f t="shared" si="484"/>
        <v>15.00</v>
      </c>
      <c r="O490" s="44"/>
      <c r="P490" s="197" t="str">
        <v>Lead to the Municipal School
IIT students, All properly handled and scholarship of Rs one lakh each to the NDA, or if the cost to the academic course</v>
      </c>
    </row>
    <row r="491" ht="19.5" customHeight="1">
      <c r="A491" s="127"/>
      <c r="B491" s="127"/>
      <c r="C491" s="127"/>
      <c r="D491" s="59"/>
      <c r="E491" s="59"/>
      <c r="F491" s="59"/>
      <c r="G491" s="59"/>
      <c r="H491" s="59"/>
      <c r="I491" s="44"/>
      <c r="J491" s="97" t="str">
        <f t="shared" ref="J491:N491" si="485">IF(ISBLANK(D491),"",D491/100000)</f>
        <v/>
      </c>
      <c r="K491" s="97" t="str">
        <f t="shared" si="485"/>
        <v/>
      </c>
      <c r="L491" s="97" t="str">
        <f t="shared" si="485"/>
        <v/>
      </c>
      <c r="M491" s="97" t="str">
        <f t="shared" si="485"/>
        <v/>
      </c>
      <c r="N491" s="97" t="str">
        <f t="shared" si="485"/>
        <v/>
      </c>
      <c r="O491" s="44"/>
      <c r="P491" s="197" t="str">
        <v/>
      </c>
    </row>
    <row r="492" ht="19.5" customHeight="1">
      <c r="A492" s="146" t="s">
        <v>4993</v>
      </c>
      <c r="B492" s="127"/>
      <c r="C492" s="127"/>
      <c r="D492" s="59">
        <v>4.31703476E8</v>
      </c>
      <c r="E492" s="59">
        <v>4.63585371E8</v>
      </c>
      <c r="F492" s="59">
        <v>5.03487001E8</v>
      </c>
      <c r="G492" s="59">
        <v>5.26099E8</v>
      </c>
      <c r="H492" s="59">
        <v>5.37865E8</v>
      </c>
      <c r="I492" s="44"/>
      <c r="J492" s="97" t="str">
        <f t="shared" ref="J492:N492" si="486">IF(ISBLANK(D492),"",D492/100000)</f>
        <v>4317.03</v>
      </c>
      <c r="K492" s="97" t="str">
        <f t="shared" si="486"/>
        <v>4635.85</v>
      </c>
      <c r="L492" s="97" t="str">
        <f t="shared" si="486"/>
        <v>5034.87</v>
      </c>
      <c r="M492" s="97" t="str">
        <f t="shared" si="486"/>
        <v>5260.99</v>
      </c>
      <c r="N492" s="97" t="str">
        <f t="shared" si="486"/>
        <v>5378.65</v>
      </c>
      <c r="O492" s="44"/>
      <c r="P492" s="197" t="str">
        <v>C. Addition</v>
      </c>
    </row>
    <row r="493" ht="19.5" customHeight="1">
      <c r="A493" s="127"/>
      <c r="B493" s="127"/>
      <c r="C493" s="127"/>
      <c r="D493" s="59"/>
      <c r="E493" s="59"/>
      <c r="F493" s="59"/>
      <c r="G493" s="59"/>
      <c r="H493" s="59"/>
      <c r="I493" s="44"/>
      <c r="J493" s="97" t="str">
        <f t="shared" ref="J493:N493" si="487">IF(ISBLANK(D493),"",D493/100000)</f>
        <v/>
      </c>
      <c r="K493" s="97" t="str">
        <f t="shared" si="487"/>
        <v/>
      </c>
      <c r="L493" s="97" t="str">
        <f t="shared" si="487"/>
        <v/>
      </c>
      <c r="M493" s="97" t="str">
        <f t="shared" si="487"/>
        <v/>
      </c>
      <c r="N493" s="97" t="str">
        <f t="shared" si="487"/>
        <v/>
      </c>
      <c r="O493" s="44"/>
      <c r="P493" s="197" t="str">
        <v/>
      </c>
    </row>
    <row r="494" ht="19.5" customHeight="1">
      <c r="A494" s="435" t="s">
        <v>969</v>
      </c>
      <c r="B494" s="250"/>
      <c r="C494" s="250"/>
      <c r="D494" s="237">
        <v>4.31703476E8</v>
      </c>
      <c r="E494" s="237">
        <v>4.63585371E8</v>
      </c>
      <c r="F494" s="237">
        <v>5.03487001E8</v>
      </c>
      <c r="G494" s="237">
        <v>5.26099E8</v>
      </c>
      <c r="H494" s="237">
        <v>5.37865E8</v>
      </c>
      <c r="I494" s="242"/>
      <c r="J494" s="446" t="str">
        <f t="shared" ref="J494:N494" si="488">IF(ISBLANK(D494),"",D494/100000)</f>
        <v>4317.03</v>
      </c>
      <c r="K494" s="446" t="str">
        <f t="shared" si="488"/>
        <v>4635.85</v>
      </c>
      <c r="L494" s="446" t="str">
        <f t="shared" si="488"/>
        <v>5034.87</v>
      </c>
      <c r="M494" s="446" t="str">
        <f t="shared" si="488"/>
        <v>5260.99</v>
      </c>
      <c r="N494" s="446" t="str">
        <f t="shared" si="488"/>
        <v>5378.65</v>
      </c>
      <c r="O494" s="242"/>
      <c r="P494" s="197" t="str">
        <v>3. The total sum of secondary education</v>
      </c>
    </row>
    <row r="495" ht="19.5" customHeight="1">
      <c r="A495" s="254" t="s">
        <v>339</v>
      </c>
      <c r="B495" s="254"/>
      <c r="C495" s="254"/>
      <c r="D495" s="330"/>
      <c r="E495" s="330"/>
      <c r="F495" s="330"/>
      <c r="G495" s="330"/>
      <c r="H495" s="330"/>
      <c r="I495" s="44"/>
      <c r="J495" s="97" t="str">
        <f t="shared" ref="J495:N495" si="489">IF(ISBLANK(D495),"",D495/100000)</f>
        <v/>
      </c>
      <c r="K495" s="97" t="str">
        <f t="shared" si="489"/>
        <v/>
      </c>
      <c r="L495" s="97" t="str">
        <f t="shared" si="489"/>
        <v/>
      </c>
      <c r="M495" s="97" t="str">
        <f t="shared" si="489"/>
        <v/>
      </c>
      <c r="N495" s="97" t="str">
        <f t="shared" si="489"/>
        <v/>
      </c>
      <c r="O495" s="44"/>
      <c r="P495" s="197" t="str">
        <v>4. slum eradication and Rehabilitation Department</v>
      </c>
    </row>
    <row r="496" ht="19.5" customHeight="1">
      <c r="A496" s="127" t="s">
        <v>23363</v>
      </c>
      <c r="B496" s="127"/>
      <c r="C496" s="127"/>
      <c r="D496" s="59"/>
      <c r="E496" s="59"/>
      <c r="F496" s="59"/>
      <c r="G496" s="59"/>
      <c r="H496" s="59"/>
      <c r="I496" s="44"/>
      <c r="J496" s="97" t="str">
        <f t="shared" ref="J496:N496" si="490">IF(ISBLANK(D496),"",D496/100000)</f>
        <v/>
      </c>
      <c r="K496" s="97" t="str">
        <f t="shared" si="490"/>
        <v/>
      </c>
      <c r="L496" s="97" t="str">
        <f t="shared" si="490"/>
        <v/>
      </c>
      <c r="M496" s="97" t="str">
        <f t="shared" si="490"/>
        <v/>
      </c>
      <c r="N496" s="97" t="str">
        <f t="shared" si="490"/>
        <v/>
      </c>
      <c r="O496" s="44"/>
      <c r="P496" s="197" t="str">
        <v>C-1. Deputy Commissioner (jhonipu) of office</v>
      </c>
    </row>
    <row r="497" ht="19.5" customHeight="1">
      <c r="A497" s="296" t="s">
        <v>23369</v>
      </c>
      <c r="B497" s="127" t="s">
        <v>23371</v>
      </c>
      <c r="C497" s="127"/>
      <c r="D497" s="59">
        <v>720016.0</v>
      </c>
      <c r="E497" s="59">
        <v>199754.0</v>
      </c>
      <c r="F497" s="59">
        <v>471108.0</v>
      </c>
      <c r="G497" s="59">
        <v>1100000.0</v>
      </c>
      <c r="H497" s="59">
        <v>1200000.0</v>
      </c>
      <c r="I497" s="44"/>
      <c r="J497" s="97" t="str">
        <f t="shared" ref="J497:N497" si="491">IF(ISBLANK(D497),"",D497/100000)</f>
        <v>7.20</v>
      </c>
      <c r="K497" s="97" t="str">
        <f t="shared" si="491"/>
        <v>2.00</v>
      </c>
      <c r="L497" s="97" t="str">
        <f t="shared" si="491"/>
        <v>4.71</v>
      </c>
      <c r="M497" s="97" t="str">
        <f t="shared" si="491"/>
        <v>11.00</v>
      </c>
      <c r="N497" s="97" t="str">
        <f t="shared" si="491"/>
        <v>12.00</v>
      </c>
      <c r="O497" s="44"/>
      <c r="P497" s="197" t="str">
        <v>1. Deputy Commissioner (jhonipu) (Assistant Mew.
Commissioner slum clearance) (mumpramanapa.
Act Section 45 (3) of) the salary</v>
      </c>
    </row>
    <row r="498" ht="19.5" customHeight="1">
      <c r="A498" s="127" t="s">
        <v>16229</v>
      </c>
      <c r="B498" s="127" t="s">
        <v>23383</v>
      </c>
      <c r="C498" s="127"/>
      <c r="D498" s="59">
        <v>5.7334185E7</v>
      </c>
      <c r="E498" s="59">
        <v>6.4823422E7</v>
      </c>
      <c r="F498" s="59">
        <v>7.0101247E7</v>
      </c>
      <c r="G498" s="59">
        <v>7.0E7</v>
      </c>
      <c r="H498" s="59">
        <v>7.75E7</v>
      </c>
      <c r="I498" s="44"/>
      <c r="J498" s="97" t="str">
        <f t="shared" ref="J498:N498" si="492">IF(ISBLANK(D498),"",D498/100000)</f>
        <v>573.34</v>
      </c>
      <c r="K498" s="97" t="str">
        <f t="shared" si="492"/>
        <v>648.23</v>
      </c>
      <c r="L498" s="97" t="str">
        <f t="shared" si="492"/>
        <v>701.01</v>
      </c>
      <c r="M498" s="97" t="str">
        <f t="shared" si="492"/>
        <v>700.00</v>
      </c>
      <c r="N498" s="97" t="str">
        <f t="shared" si="492"/>
        <v>775.00</v>
      </c>
      <c r="O498" s="44"/>
      <c r="P498" s="197" t="str">
        <v>2. The establishment sevakavarga salary</v>
      </c>
    </row>
    <row r="499" ht="19.5" customHeight="1">
      <c r="A499" s="127" t="s">
        <v>4568</v>
      </c>
      <c r="B499" s="127" t="s">
        <v>23393</v>
      </c>
      <c r="C499" s="127"/>
      <c r="D499" s="59">
        <v>317901.0</v>
      </c>
      <c r="E499" s="59">
        <v>388370.0</v>
      </c>
      <c r="F499" s="59">
        <v>367934.0</v>
      </c>
      <c r="G499" s="59">
        <v>340000.0</v>
      </c>
      <c r="H499" s="59">
        <v>280000.0</v>
      </c>
      <c r="I499" s="44"/>
      <c r="J499" s="97" t="str">
        <f t="shared" ref="J499:N499" si="493">IF(ISBLANK(D499),"",D499/100000)</f>
        <v>3.18</v>
      </c>
      <c r="K499" s="97" t="str">
        <f t="shared" si="493"/>
        <v>3.88</v>
      </c>
      <c r="L499" s="97" t="str">
        <f t="shared" si="493"/>
        <v>3.68</v>
      </c>
      <c r="M499" s="97" t="str">
        <f t="shared" si="493"/>
        <v>3.40</v>
      </c>
      <c r="N499" s="97" t="str">
        <f t="shared" si="493"/>
        <v>2.80</v>
      </c>
      <c r="O499" s="44"/>
      <c r="P499" s="197" t="str">
        <v>3. Miscellaneous</v>
      </c>
    </row>
    <row r="500" ht="19.5" customHeight="1">
      <c r="A500" s="296" t="s">
        <v>23402</v>
      </c>
      <c r="B500" s="127" t="s">
        <v>807</v>
      </c>
      <c r="C500" s="127" t="s">
        <v>756</v>
      </c>
      <c r="D500" s="59">
        <v>2000000.0</v>
      </c>
      <c r="E500" s="59">
        <v>2448659.0</v>
      </c>
      <c r="F500" s="59">
        <v>2500000.0</v>
      </c>
      <c r="G500" s="59">
        <v>2975000.0</v>
      </c>
      <c r="H500" s="59">
        <v>2800000.0</v>
      </c>
      <c r="I500" s="44"/>
      <c r="J500" s="97" t="str">
        <f t="shared" ref="J500:N500" si="494">IF(ISBLANK(D500),"",D500/100000)</f>
        <v>20.00</v>
      </c>
      <c r="K500" s="97" t="str">
        <f t="shared" si="494"/>
        <v>24.49</v>
      </c>
      <c r="L500" s="97" t="str">
        <f t="shared" si="494"/>
        <v>25.00</v>
      </c>
      <c r="M500" s="97" t="str">
        <f t="shared" si="494"/>
        <v>29.75</v>
      </c>
      <c r="N500" s="97" t="str">
        <f t="shared" si="494"/>
        <v>28.00</v>
      </c>
      <c r="O500" s="44"/>
      <c r="P500" s="197" t="str">
        <v>7. Easy saucalayatila electricity costs
(Electrical)</v>
      </c>
    </row>
    <row r="501" ht="19.5" customHeight="1">
      <c r="A501" s="127" t="s">
        <v>23413</v>
      </c>
      <c r="B501" s="127" t="s">
        <v>23414</v>
      </c>
      <c r="C501" s="127" t="s">
        <v>1714</v>
      </c>
      <c r="D501" s="59">
        <v>121815.0</v>
      </c>
      <c r="E501" s="59">
        <v>19630.0</v>
      </c>
      <c r="F501" s="59">
        <v>40000.0</v>
      </c>
      <c r="G501" s="59">
        <v>2550000.0</v>
      </c>
      <c r="H501" s="59">
        <v>2040000.0</v>
      </c>
      <c r="I501" s="44"/>
      <c r="J501" s="97" t="str">
        <f t="shared" ref="J501:N501" si="495">IF(ISBLANK(D501),"",D501/100000)</f>
        <v>1.22</v>
      </c>
      <c r="K501" s="97" t="str">
        <f t="shared" si="495"/>
        <v>0.20</v>
      </c>
      <c r="L501" s="97" t="str">
        <f t="shared" si="495"/>
        <v>0.40</v>
      </c>
      <c r="M501" s="97" t="str">
        <f t="shared" si="495"/>
        <v>25.50</v>
      </c>
      <c r="N501" s="97" t="str">
        <f t="shared" si="495"/>
        <v>20.40</v>
      </c>
      <c r="O501" s="44"/>
      <c r="P501" s="197" t="str">
        <v>9. jhopadidharakanna emergency aid</v>
      </c>
    </row>
    <row r="502" ht="19.5" customHeight="1">
      <c r="A502" s="127"/>
      <c r="B502" s="127"/>
      <c r="C502" s="127"/>
      <c r="D502" s="59"/>
      <c r="E502" s="59"/>
      <c r="F502" s="59"/>
      <c r="G502" s="59"/>
      <c r="H502" s="59"/>
      <c r="I502" s="44"/>
      <c r="J502" s="97" t="str">
        <f t="shared" ref="J502:N502" si="496">IF(ISBLANK(D502),"",D502/100000)</f>
        <v/>
      </c>
      <c r="K502" s="97" t="str">
        <f t="shared" si="496"/>
        <v/>
      </c>
      <c r="L502" s="97" t="str">
        <f t="shared" si="496"/>
        <v/>
      </c>
      <c r="M502" s="97" t="str">
        <f t="shared" si="496"/>
        <v/>
      </c>
      <c r="N502" s="97" t="str">
        <f t="shared" si="496"/>
        <v/>
      </c>
      <c r="O502" s="44"/>
      <c r="P502" s="197" t="str">
        <v/>
      </c>
    </row>
    <row r="503" ht="19.5" customHeight="1">
      <c r="A503" s="146" t="s">
        <v>23427</v>
      </c>
      <c r="B503" s="127"/>
      <c r="C503" s="127"/>
      <c r="D503" s="59">
        <v>6.0493917E7</v>
      </c>
      <c r="E503" s="59">
        <v>6.7879835E7</v>
      </c>
      <c r="F503" s="59">
        <v>7.3480289E7</v>
      </c>
      <c r="G503" s="59">
        <v>7.6965E7</v>
      </c>
      <c r="H503" s="59">
        <v>8.382E7</v>
      </c>
      <c r="I503" s="44"/>
      <c r="J503" s="97" t="str">
        <f t="shared" ref="J503:N503" si="497">IF(ISBLANK(D503),"",D503/100000)</f>
        <v>604.94</v>
      </c>
      <c r="K503" s="97" t="str">
        <f t="shared" si="497"/>
        <v>678.80</v>
      </c>
      <c r="L503" s="97" t="str">
        <f t="shared" si="497"/>
        <v>734.80</v>
      </c>
      <c r="M503" s="97" t="str">
        <f t="shared" si="497"/>
        <v>769.65</v>
      </c>
      <c r="N503" s="97" t="str">
        <f t="shared" si="497"/>
        <v>838.20</v>
      </c>
      <c r="O503" s="44"/>
      <c r="P503" s="197" t="str">
        <v>C. Total sum</v>
      </c>
    </row>
    <row r="504" ht="19.5" customHeight="1">
      <c r="A504" s="127"/>
      <c r="B504" s="127"/>
      <c r="C504" s="127"/>
      <c r="D504" s="59"/>
      <c r="E504" s="59"/>
      <c r="F504" s="59"/>
      <c r="G504" s="59"/>
      <c r="H504" s="59"/>
      <c r="I504" s="44"/>
      <c r="J504" s="97" t="str">
        <f t="shared" ref="J504:N504" si="498">IF(ISBLANK(D504),"",D504/100000)</f>
        <v/>
      </c>
      <c r="K504" s="97" t="str">
        <f t="shared" si="498"/>
        <v/>
      </c>
      <c r="L504" s="97" t="str">
        <f t="shared" si="498"/>
        <v/>
      </c>
      <c r="M504" s="97" t="str">
        <f t="shared" si="498"/>
        <v/>
      </c>
      <c r="N504" s="97" t="str">
        <f t="shared" si="498"/>
        <v/>
      </c>
      <c r="O504" s="44"/>
      <c r="P504" s="197" t="str">
        <v/>
      </c>
    </row>
    <row r="505" ht="19.5" customHeight="1">
      <c r="A505" s="127" t="s">
        <v>23440</v>
      </c>
      <c r="B505" s="127"/>
      <c r="C505" s="127"/>
      <c r="D505" s="59"/>
      <c r="E505" s="59"/>
      <c r="F505" s="59"/>
      <c r="G505" s="59"/>
      <c r="H505" s="59"/>
      <c r="I505" s="44"/>
      <c r="J505" s="97" t="str">
        <f t="shared" ref="J505:N505" si="499">IF(ISBLANK(D505),"",D505/100000)</f>
        <v/>
      </c>
      <c r="K505" s="97" t="str">
        <f t="shared" si="499"/>
        <v/>
      </c>
      <c r="L505" s="97" t="str">
        <f t="shared" si="499"/>
        <v/>
      </c>
      <c r="M505" s="97" t="str">
        <f t="shared" si="499"/>
        <v/>
      </c>
      <c r="N505" s="97" t="str">
        <f t="shared" si="499"/>
        <v/>
      </c>
      <c r="O505" s="44"/>
      <c r="P505" s="197" t="str">
        <v>B -1. Sab-Engineer (Health)</v>
      </c>
    </row>
    <row r="506" ht="19.5" customHeight="1">
      <c r="A506" s="127" t="s">
        <v>3019</v>
      </c>
      <c r="B506" s="127" t="s">
        <v>23445</v>
      </c>
      <c r="C506" s="127"/>
      <c r="D506" s="59">
        <v>2.1562795E7</v>
      </c>
      <c r="E506" s="59">
        <v>2.2172756E7</v>
      </c>
      <c r="F506" s="59">
        <v>2.644823E7</v>
      </c>
      <c r="G506" s="59">
        <v>2.75E7</v>
      </c>
      <c r="H506" s="59">
        <v>3.25E7</v>
      </c>
      <c r="I506" s="44"/>
      <c r="J506" s="97" t="str">
        <f t="shared" ref="J506:N506" si="500">IF(ISBLANK(D506),"",D506/100000)</f>
        <v>215.63</v>
      </c>
      <c r="K506" s="97" t="str">
        <f t="shared" si="500"/>
        <v>221.73</v>
      </c>
      <c r="L506" s="97" t="str">
        <f t="shared" si="500"/>
        <v>264.48</v>
      </c>
      <c r="M506" s="97" t="str">
        <f t="shared" si="500"/>
        <v>275.00</v>
      </c>
      <c r="N506" s="97" t="str">
        <f t="shared" si="500"/>
        <v>325.00</v>
      </c>
      <c r="O506" s="44"/>
      <c r="P506" s="197" t="str">
        <v>1. The establishment sevakavarga salary</v>
      </c>
    </row>
    <row r="507" ht="19.5" customHeight="1">
      <c r="A507" s="127" t="s">
        <v>830</v>
      </c>
      <c r="B507" s="127" t="s">
        <v>23454</v>
      </c>
      <c r="C507" s="127"/>
      <c r="D507" s="59"/>
      <c r="E507" s="59"/>
      <c r="F507" s="59"/>
      <c r="G507" s="59"/>
      <c r="H507" s="59"/>
      <c r="I507" s="44"/>
      <c r="J507" s="97" t="str">
        <f t="shared" ref="J507:N507" si="501">IF(ISBLANK(D507),"",D507/100000)</f>
        <v/>
      </c>
      <c r="K507" s="97" t="str">
        <f t="shared" si="501"/>
        <v/>
      </c>
      <c r="L507" s="97" t="str">
        <f t="shared" si="501"/>
        <v/>
      </c>
      <c r="M507" s="97" t="str">
        <f t="shared" si="501"/>
        <v/>
      </c>
      <c r="N507" s="97" t="str">
        <f t="shared" si="501"/>
        <v/>
      </c>
      <c r="O507" s="44"/>
      <c r="P507" s="197" t="str">
        <v>2. Narrow</v>
      </c>
    </row>
    <row r="508" ht="19.5" customHeight="1">
      <c r="A508" s="127"/>
      <c r="B508" s="127"/>
      <c r="C508" s="127"/>
      <c r="D508" s="59"/>
      <c r="E508" s="59"/>
      <c r="F508" s="59"/>
      <c r="G508" s="59"/>
      <c r="H508" s="59"/>
      <c r="I508" s="44"/>
      <c r="J508" s="97" t="str">
        <f t="shared" ref="J508:N508" si="502">IF(ISBLANK(D508),"",D508/100000)</f>
        <v/>
      </c>
      <c r="K508" s="97" t="str">
        <f t="shared" si="502"/>
        <v/>
      </c>
      <c r="L508" s="97" t="str">
        <f t="shared" si="502"/>
        <v/>
      </c>
      <c r="M508" s="97" t="str">
        <f t="shared" si="502"/>
        <v/>
      </c>
      <c r="N508" s="97" t="str">
        <f t="shared" si="502"/>
        <v/>
      </c>
      <c r="O508" s="44"/>
      <c r="P508" s="197" t="str">
        <v/>
      </c>
    </row>
    <row r="509" ht="19.5" customHeight="1">
      <c r="A509" s="146" t="s">
        <v>23465</v>
      </c>
      <c r="B509" s="127"/>
      <c r="C509" s="127"/>
      <c r="D509" s="59">
        <v>2.1562795E7</v>
      </c>
      <c r="E509" s="59">
        <v>2.2172756E7</v>
      </c>
      <c r="F509" s="59">
        <v>2.644823E7</v>
      </c>
      <c r="G509" s="59">
        <v>2.75E7</v>
      </c>
      <c r="H509" s="59">
        <v>3.25E7</v>
      </c>
      <c r="I509" s="44"/>
      <c r="J509" s="97" t="str">
        <f t="shared" ref="J509:N509" si="503">IF(ISBLANK(D509),"",D509/100000)</f>
        <v>215.63</v>
      </c>
      <c r="K509" s="97" t="str">
        <f t="shared" si="503"/>
        <v>221.73</v>
      </c>
      <c r="L509" s="97" t="str">
        <f t="shared" si="503"/>
        <v>264.48</v>
      </c>
      <c r="M509" s="97" t="str">
        <f t="shared" si="503"/>
        <v>275.00</v>
      </c>
      <c r="N509" s="97" t="str">
        <f t="shared" si="503"/>
        <v>325.00</v>
      </c>
      <c r="O509" s="44"/>
      <c r="P509" s="197" t="str">
        <v>B -1. Addition</v>
      </c>
    </row>
    <row r="510" ht="19.5" customHeight="1">
      <c r="A510" s="127"/>
      <c r="B510" s="127"/>
      <c r="C510" s="127"/>
      <c r="D510" s="59"/>
      <c r="E510" s="59"/>
      <c r="F510" s="59"/>
      <c r="G510" s="59"/>
      <c r="H510" s="59"/>
      <c r="I510" s="44"/>
      <c r="J510" s="97" t="str">
        <f t="shared" ref="J510:N510" si="504">IF(ISBLANK(D510),"",D510/100000)</f>
        <v/>
      </c>
      <c r="K510" s="97" t="str">
        <f t="shared" si="504"/>
        <v/>
      </c>
      <c r="L510" s="97" t="str">
        <f t="shared" si="504"/>
        <v/>
      </c>
      <c r="M510" s="97" t="str">
        <f t="shared" si="504"/>
        <v/>
      </c>
      <c r="N510" s="97" t="str">
        <f t="shared" si="504"/>
        <v/>
      </c>
      <c r="O510" s="44"/>
      <c r="P510" s="197" t="str">
        <v/>
      </c>
    </row>
    <row r="511" ht="19.5" customHeight="1">
      <c r="A511" s="127" t="s">
        <v>23476</v>
      </c>
      <c r="B511" s="127"/>
      <c r="C511" s="127"/>
      <c r="D511" s="59"/>
      <c r="E511" s="59"/>
      <c r="F511" s="59"/>
      <c r="G511" s="59"/>
      <c r="H511" s="59"/>
      <c r="I511" s="44"/>
      <c r="J511" s="97" t="str">
        <f t="shared" ref="J511:N511" si="505">IF(ISBLANK(D511),"",D511/100000)</f>
        <v/>
      </c>
      <c r="K511" s="97" t="str">
        <f t="shared" si="505"/>
        <v/>
      </c>
      <c r="L511" s="97" t="str">
        <f t="shared" si="505"/>
        <v/>
      </c>
      <c r="M511" s="97" t="str">
        <f t="shared" si="505"/>
        <v/>
      </c>
      <c r="N511" s="97" t="str">
        <f t="shared" si="505"/>
        <v/>
      </c>
      <c r="O511" s="44"/>
      <c r="P511" s="197" t="str">
        <v>B-2. Sub-Engineer (Health) (brightness. Work).</v>
      </c>
    </row>
    <row r="512" ht="19.5" customHeight="1">
      <c r="A512" s="296" t="s">
        <v>23481</v>
      </c>
      <c r="B512" s="127" t="s">
        <v>23482</v>
      </c>
      <c r="C512" s="127" t="s">
        <v>1714</v>
      </c>
      <c r="D512" s="59">
        <v>2.067324E7</v>
      </c>
      <c r="E512" s="59">
        <v>2.1362187E7</v>
      </c>
      <c r="F512" s="59">
        <v>2.5167756E7</v>
      </c>
      <c r="G512" s="59">
        <v>2.7625E7</v>
      </c>
      <c r="H512" s="59">
        <v>2.281192E7</v>
      </c>
      <c r="I512" s="44"/>
      <c r="J512" s="97" t="str">
        <f t="shared" ref="J512:N512" si="506">IF(ISBLANK(D512),"",D512/100000)</f>
        <v>206.73</v>
      </c>
      <c r="K512" s="97" t="str">
        <f t="shared" si="506"/>
        <v>213.62</v>
      </c>
      <c r="L512" s="97" t="str">
        <f t="shared" si="506"/>
        <v>251.68</v>
      </c>
      <c r="M512" s="97" t="str">
        <f t="shared" si="506"/>
        <v>276.25</v>
      </c>
      <c r="N512" s="97" t="str">
        <f t="shared" si="506"/>
        <v>228.12</v>
      </c>
      <c r="O512" s="44"/>
      <c r="P512" s="197" t="str">
        <v>Public / accessible toilet repair,
Works to repair mutarya</v>
      </c>
    </row>
    <row r="513" ht="19.5" customHeight="1">
      <c r="A513" s="296" t="s">
        <v>23490</v>
      </c>
      <c r="B513" s="127" t="s">
        <v>23491</v>
      </c>
      <c r="C513" s="127"/>
      <c r="D513" s="59">
        <v>226722.0</v>
      </c>
      <c r="E513" s="59">
        <v>387957.0</v>
      </c>
      <c r="F513" s="59">
        <v>886060.0</v>
      </c>
      <c r="G513" s="59">
        <v>2.04E7</v>
      </c>
      <c r="H513" s="59">
        <v>1.23952E7</v>
      </c>
      <c r="I513" s="44"/>
      <c r="J513" s="97" t="str">
        <f t="shared" ref="J513:N513" si="507">IF(ISBLANK(D513),"",D513/100000)</f>
        <v>2.27</v>
      </c>
      <c r="K513" s="97" t="str">
        <f t="shared" si="507"/>
        <v>3.88</v>
      </c>
      <c r="L513" s="97" t="str">
        <f t="shared" si="507"/>
        <v>8.86</v>
      </c>
      <c r="M513" s="97" t="str">
        <f t="shared" si="507"/>
        <v>204.00</v>
      </c>
      <c r="N513" s="97" t="str">
        <f t="shared" si="507"/>
        <v>123.95</v>
      </c>
      <c r="O513" s="44"/>
      <c r="P513" s="197" t="str">
        <v>Kamkritikaranaci and floor works /
Repair and maintenance works to pevhingaci</v>
      </c>
    </row>
    <row r="514" ht="19.5" customHeight="1">
      <c r="A514" s="127" t="s">
        <v>5769</v>
      </c>
      <c r="B514" s="127" t="s">
        <v>23501</v>
      </c>
      <c r="C514" s="127"/>
      <c r="D514" s="59">
        <v>6483439.0</v>
      </c>
      <c r="E514" s="59">
        <v>8274251.0</v>
      </c>
      <c r="F514" s="59">
        <v>7310902.0</v>
      </c>
      <c r="G514" s="59">
        <v>9350000.0</v>
      </c>
      <c r="H514" s="59">
        <v>1.246584E7</v>
      </c>
      <c r="I514" s="44"/>
      <c r="J514" s="97" t="str">
        <f t="shared" ref="J514:N514" si="508">IF(ISBLANK(D514),"",D514/100000)</f>
        <v>64.83</v>
      </c>
      <c r="K514" s="97" t="str">
        <f t="shared" si="508"/>
        <v>82.74</v>
      </c>
      <c r="L514" s="97" t="str">
        <f t="shared" si="508"/>
        <v>73.11</v>
      </c>
      <c r="M514" s="97" t="str">
        <f t="shared" si="508"/>
        <v>93.50</v>
      </c>
      <c r="N514" s="97" t="str">
        <f t="shared" si="508"/>
        <v>124.66</v>
      </c>
      <c r="O514" s="44"/>
      <c r="P514" s="197" t="str">
        <v>Changing old drainage line and to repair</v>
      </c>
    </row>
    <row r="515" ht="19.5" customHeight="1">
      <c r="A515" s="127" t="s">
        <v>5831</v>
      </c>
      <c r="B515" s="127" t="s">
        <v>23511</v>
      </c>
      <c r="C515" s="127"/>
      <c r="D515" s="59">
        <v>5079935.0</v>
      </c>
      <c r="E515" s="59">
        <v>6507504.0</v>
      </c>
      <c r="F515" s="59">
        <v>7315875.0</v>
      </c>
      <c r="G515" s="59">
        <v>8925000.0</v>
      </c>
      <c r="H515" s="59">
        <v>1.113072E7</v>
      </c>
      <c r="I515" s="44"/>
      <c r="J515" s="97" t="str">
        <f t="shared" ref="J515:N515" si="509">IF(ISBLANK(D515),"",D515/100000)</f>
        <v>50.80</v>
      </c>
      <c r="K515" s="97" t="str">
        <f t="shared" si="509"/>
        <v>65.08</v>
      </c>
      <c r="L515" s="97" t="str">
        <f t="shared" si="509"/>
        <v>73.16</v>
      </c>
      <c r="M515" s="97" t="str">
        <f t="shared" si="509"/>
        <v>89.25</v>
      </c>
      <c r="N515" s="97" t="str">
        <f t="shared" si="509"/>
        <v>111.31</v>
      </c>
      <c r="O515" s="44"/>
      <c r="P515" s="197" t="str">
        <v>The cleaning of drainage line and cammbara</v>
      </c>
    </row>
    <row r="516" ht="19.5" customHeight="1">
      <c r="A516" s="296" t="s">
        <v>23520</v>
      </c>
      <c r="B516" s="127" t="s">
        <v>23521</v>
      </c>
      <c r="C516" s="127"/>
      <c r="D516" s="59">
        <v>1313037.0</v>
      </c>
      <c r="E516" s="59">
        <v>2824031.0</v>
      </c>
      <c r="F516" s="59">
        <v>2632804.0</v>
      </c>
      <c r="G516" s="59">
        <v>4845000.0</v>
      </c>
      <c r="H516" s="59">
        <v>4135920.0</v>
      </c>
      <c r="I516" s="44"/>
      <c r="J516" s="97" t="str">
        <f t="shared" ref="J516:N516" si="510">IF(ISBLANK(D516),"",D516/100000)</f>
        <v>13.13</v>
      </c>
      <c r="K516" s="97" t="str">
        <f t="shared" si="510"/>
        <v>28.24</v>
      </c>
      <c r="L516" s="97" t="str">
        <f t="shared" si="510"/>
        <v>26.33</v>
      </c>
      <c r="M516" s="97" t="str">
        <f t="shared" si="510"/>
        <v>48.45</v>
      </c>
      <c r="N516" s="97" t="str">
        <f t="shared" si="510"/>
        <v>41.36</v>
      </c>
      <c r="O516" s="44"/>
      <c r="P516" s="197" t="str">
        <v>Purchase of materials for the maintenance and repairs -
Provide and lay</v>
      </c>
    </row>
    <row r="517" ht="19.5" customHeight="1">
      <c r="A517" s="296" t="s">
        <v>23530</v>
      </c>
      <c r="B517" s="127" t="s">
        <v>814</v>
      </c>
      <c r="C517" s="127"/>
      <c r="D517" s="59"/>
      <c r="E517" s="59">
        <v>5.1158301E7</v>
      </c>
      <c r="F517" s="59">
        <v>4.6143052E7</v>
      </c>
      <c r="G517" s="59">
        <v>6.55E7</v>
      </c>
      <c r="H517" s="59">
        <v>4.018E7</v>
      </c>
      <c r="I517" s="44"/>
      <c r="J517" s="97" t="str">
        <f t="shared" ref="J517:N517" si="511">IF(ISBLANK(D517),"",D517/100000)</f>
        <v/>
      </c>
      <c r="K517" s="97" t="str">
        <f t="shared" si="511"/>
        <v>511.58</v>
      </c>
      <c r="L517" s="97" t="str">
        <f t="shared" si="511"/>
        <v>461.43</v>
      </c>
      <c r="M517" s="97" t="str">
        <f t="shared" si="511"/>
        <v>655.00</v>
      </c>
      <c r="N517" s="97" t="str">
        <f t="shared" si="511"/>
        <v>401.80</v>
      </c>
      <c r="O517" s="44"/>
      <c r="P517" s="197" t="str">
        <v>Regional Office plan to be
Activities</v>
      </c>
    </row>
    <row r="518" ht="19.5" customHeight="1">
      <c r="A518" s="296" t="s">
        <v>23541</v>
      </c>
      <c r="B518" s="127" t="s">
        <v>818</v>
      </c>
      <c r="C518" s="127"/>
      <c r="D518" s="59"/>
      <c r="E518" s="59">
        <v>1.3513113E7</v>
      </c>
      <c r="F518" s="59">
        <v>2.1942956E7</v>
      </c>
      <c r="G518" s="59">
        <v>4.22E7</v>
      </c>
      <c r="H518" s="59">
        <v>4.9E7</v>
      </c>
      <c r="I518" s="44"/>
      <c r="J518" s="97" t="str">
        <f t="shared" ref="J518:N518" si="512">IF(ISBLANK(D518),"",D518/100000)</f>
        <v/>
      </c>
      <c r="K518" s="97" t="str">
        <f t="shared" si="512"/>
        <v>135.13</v>
      </c>
      <c r="L518" s="97" t="str">
        <f t="shared" si="512"/>
        <v>219.43</v>
      </c>
      <c r="M518" s="97" t="str">
        <f t="shared" si="512"/>
        <v>422.00</v>
      </c>
      <c r="N518" s="97" t="str">
        <f t="shared" si="512"/>
        <v>490.00</v>
      </c>
      <c r="O518" s="44"/>
      <c r="P518" s="197" t="str">
        <v>The active participation of citizens Regional Office
Plan works to be</v>
      </c>
    </row>
    <row r="519" ht="19.5" customHeight="1">
      <c r="A519" s="127"/>
      <c r="B519" s="127"/>
      <c r="C519" s="127"/>
      <c r="D519" s="59"/>
      <c r="E519" s="59"/>
      <c r="F519" s="59"/>
      <c r="G519" s="59"/>
      <c r="H519" s="59"/>
      <c r="I519" s="44"/>
      <c r="J519" s="97" t="str">
        <f t="shared" ref="J519:N519" si="513">IF(ISBLANK(D519),"",D519/100000)</f>
        <v/>
      </c>
      <c r="K519" s="97" t="str">
        <f t="shared" si="513"/>
        <v/>
      </c>
      <c r="L519" s="97" t="str">
        <f t="shared" si="513"/>
        <v/>
      </c>
      <c r="M519" s="97" t="str">
        <f t="shared" si="513"/>
        <v/>
      </c>
      <c r="N519" s="97" t="str">
        <f t="shared" si="513"/>
        <v/>
      </c>
      <c r="O519" s="44"/>
      <c r="P519" s="197" t="str">
        <v/>
      </c>
    </row>
    <row r="520" ht="19.5" customHeight="1">
      <c r="A520" s="146" t="s">
        <v>23556</v>
      </c>
      <c r="B520" s="127"/>
      <c r="C520" s="127"/>
      <c r="D520" s="59">
        <v>3.3776373E7</v>
      </c>
      <c r="E520" s="59">
        <v>1.04027344E8</v>
      </c>
      <c r="F520" s="59">
        <v>1.11399405E8</v>
      </c>
      <c r="G520" s="59">
        <v>1.78845E8</v>
      </c>
      <c r="H520" s="59">
        <v>1.521196E8</v>
      </c>
      <c r="I520" s="44"/>
      <c r="J520" s="97" t="str">
        <f t="shared" ref="J520:N520" si="514">IF(ISBLANK(D520),"",D520/100000)</f>
        <v>337.76</v>
      </c>
      <c r="K520" s="97" t="str">
        <f t="shared" si="514"/>
        <v>1040.27</v>
      </c>
      <c r="L520" s="97" t="str">
        <f t="shared" si="514"/>
        <v>1113.99</v>
      </c>
      <c r="M520" s="97" t="str">
        <f t="shared" si="514"/>
        <v>1788.45</v>
      </c>
      <c r="N520" s="97" t="str">
        <f t="shared" si="514"/>
        <v>1521.20</v>
      </c>
      <c r="O520" s="44"/>
      <c r="P520" s="197" t="str">
        <v>B-2. Addition</v>
      </c>
    </row>
    <row r="521" ht="19.5" customHeight="1">
      <c r="A521" s="127"/>
      <c r="B521" s="127"/>
      <c r="C521" s="127"/>
      <c r="D521" s="59"/>
      <c r="E521" s="59"/>
      <c r="F521" s="59"/>
      <c r="G521" s="59"/>
      <c r="H521" s="59"/>
      <c r="I521" s="44"/>
      <c r="J521" s="97" t="str">
        <f t="shared" ref="J521:N521" si="515">IF(ISBLANK(D521),"",D521/100000)</f>
        <v/>
      </c>
      <c r="K521" s="97" t="str">
        <f t="shared" si="515"/>
        <v/>
      </c>
      <c r="L521" s="97" t="str">
        <f t="shared" si="515"/>
        <v/>
      </c>
      <c r="M521" s="97" t="str">
        <f t="shared" si="515"/>
        <v/>
      </c>
      <c r="N521" s="97" t="str">
        <f t="shared" si="515"/>
        <v/>
      </c>
      <c r="O521" s="44"/>
      <c r="P521" s="197" t="str">
        <v/>
      </c>
    </row>
    <row r="522" ht="19.5" customHeight="1">
      <c r="A522" s="146" t="s">
        <v>23571</v>
      </c>
      <c r="B522" s="127"/>
      <c r="C522" s="127"/>
      <c r="D522" s="59">
        <v>5.5339168E7</v>
      </c>
      <c r="E522" s="59">
        <v>1.262001E8</v>
      </c>
      <c r="F522" s="59">
        <v>1.37847635E8</v>
      </c>
      <c r="G522" s="59">
        <v>2.06345E8</v>
      </c>
      <c r="H522" s="59">
        <v>1.846196E8</v>
      </c>
      <c r="I522" s="44"/>
      <c r="J522" s="97" t="str">
        <f t="shared" ref="J522:N522" si="516">IF(ISBLANK(D522),"",D522/100000)</f>
        <v>553.39</v>
      </c>
      <c r="K522" s="97" t="str">
        <f t="shared" si="516"/>
        <v>1262.00</v>
      </c>
      <c r="L522" s="97" t="str">
        <f t="shared" si="516"/>
        <v>1378.48</v>
      </c>
      <c r="M522" s="97" t="str">
        <f t="shared" si="516"/>
        <v>2063.45</v>
      </c>
      <c r="N522" s="97" t="str">
        <f t="shared" si="516"/>
        <v>1846.20</v>
      </c>
      <c r="O522" s="44"/>
      <c r="P522" s="197" t="str">
        <v>B. Total sum</v>
      </c>
    </row>
    <row r="523" ht="19.5" customHeight="1">
      <c r="A523" s="127"/>
      <c r="B523" s="127"/>
      <c r="C523" s="127"/>
      <c r="D523" s="59"/>
      <c r="E523" s="59"/>
      <c r="F523" s="59"/>
      <c r="G523" s="59"/>
      <c r="H523" s="59"/>
      <c r="I523" s="44"/>
      <c r="J523" s="97" t="str">
        <f t="shared" ref="J523:N523" si="517">IF(ISBLANK(D523),"",D523/100000)</f>
        <v/>
      </c>
      <c r="K523" s="97" t="str">
        <f t="shared" si="517"/>
        <v/>
      </c>
      <c r="L523" s="97" t="str">
        <f t="shared" si="517"/>
        <v/>
      </c>
      <c r="M523" s="97" t="str">
        <f t="shared" si="517"/>
        <v/>
      </c>
      <c r="N523" s="97" t="str">
        <f t="shared" si="517"/>
        <v/>
      </c>
      <c r="O523" s="44"/>
      <c r="P523" s="197" t="str">
        <v/>
      </c>
    </row>
    <row r="524" ht="19.5" customHeight="1">
      <c r="A524" s="127" t="s">
        <v>23582</v>
      </c>
      <c r="B524" s="127"/>
      <c r="C524" s="127"/>
      <c r="D524" s="59"/>
      <c r="E524" s="59"/>
      <c r="F524" s="59"/>
      <c r="G524" s="59"/>
      <c r="H524" s="59"/>
      <c r="I524" s="44"/>
      <c r="J524" s="97" t="str">
        <f t="shared" ref="J524:N524" si="518">IF(ISBLANK(D524),"",D524/100000)</f>
        <v/>
      </c>
      <c r="K524" s="97" t="str">
        <f t="shared" si="518"/>
        <v/>
      </c>
      <c r="L524" s="97" t="str">
        <f t="shared" si="518"/>
        <v/>
      </c>
      <c r="M524" s="97" t="str">
        <f t="shared" si="518"/>
        <v/>
      </c>
      <c r="N524" s="97" t="str">
        <f t="shared" si="518"/>
        <v/>
      </c>
      <c r="O524" s="44"/>
      <c r="P524" s="197" t="str">
        <v>C -1. Urban Community Development Plan</v>
      </c>
    </row>
    <row r="525" ht="19.5" customHeight="1">
      <c r="A525" s="127" t="s">
        <v>3019</v>
      </c>
      <c r="B525" s="127" t="s">
        <v>23585</v>
      </c>
      <c r="C525" s="127"/>
      <c r="D525" s="59">
        <v>1.2856746E7</v>
      </c>
      <c r="E525" s="59">
        <v>1.7005482E7</v>
      </c>
      <c r="F525" s="59">
        <v>1.8076492E7</v>
      </c>
      <c r="G525" s="59">
        <v>2.0E7</v>
      </c>
      <c r="H525" s="59">
        <v>2.25E7</v>
      </c>
      <c r="I525" s="44"/>
      <c r="J525" s="97" t="str">
        <f t="shared" ref="J525:N525" si="519">IF(ISBLANK(D525),"",D525/100000)</f>
        <v>128.57</v>
      </c>
      <c r="K525" s="97" t="str">
        <f t="shared" si="519"/>
        <v>170.05</v>
      </c>
      <c r="L525" s="97" t="str">
        <f t="shared" si="519"/>
        <v>180.76</v>
      </c>
      <c r="M525" s="97" t="str">
        <f t="shared" si="519"/>
        <v>200.00</v>
      </c>
      <c r="N525" s="97" t="str">
        <f t="shared" si="519"/>
        <v>225.00</v>
      </c>
      <c r="O525" s="44"/>
      <c r="P525" s="197" t="str">
        <v>1. The establishment sevakavarga salary</v>
      </c>
    </row>
    <row r="526" ht="19.5" customHeight="1">
      <c r="A526" s="127" t="s">
        <v>830</v>
      </c>
      <c r="B526" s="127" t="s">
        <v>23596</v>
      </c>
      <c r="C526" s="127"/>
      <c r="D526" s="59">
        <v>184029.0</v>
      </c>
      <c r="E526" s="59">
        <v>385594.0</v>
      </c>
      <c r="F526" s="59">
        <v>83817.0</v>
      </c>
      <c r="G526" s="59">
        <v>340000.0</v>
      </c>
      <c r="H526" s="59">
        <v>280000.0</v>
      </c>
      <c r="I526" s="44"/>
      <c r="J526" s="97" t="str">
        <f t="shared" ref="J526:N526" si="520">IF(ISBLANK(D526),"",D526/100000)</f>
        <v>1.84</v>
      </c>
      <c r="K526" s="97" t="str">
        <f t="shared" si="520"/>
        <v>3.86</v>
      </c>
      <c r="L526" s="97" t="str">
        <f t="shared" si="520"/>
        <v>0.84</v>
      </c>
      <c r="M526" s="97" t="str">
        <f t="shared" si="520"/>
        <v>3.40</v>
      </c>
      <c r="N526" s="97" t="str">
        <f t="shared" si="520"/>
        <v>2.80</v>
      </c>
      <c r="O526" s="44"/>
      <c r="P526" s="197" t="str">
        <v>2. Narrow</v>
      </c>
    </row>
    <row r="527" ht="19.5" customHeight="1">
      <c r="A527" s="127" t="s">
        <v>762</v>
      </c>
      <c r="B527" s="127" t="s">
        <v>761</v>
      </c>
      <c r="C527" s="127" t="s">
        <v>1353</v>
      </c>
      <c r="D527" s="59">
        <v>46860.0</v>
      </c>
      <c r="E527" s="59">
        <v>52772.0</v>
      </c>
      <c r="F527" s="59">
        <v>111333.0</v>
      </c>
      <c r="G527" s="59">
        <v>170000.0</v>
      </c>
      <c r="H527" s="59">
        <v>136000.0</v>
      </c>
      <c r="I527" s="44"/>
      <c r="J527" s="97" t="str">
        <f t="shared" ref="J527:N527" si="521">IF(ISBLANK(D527),"",D527/100000)</f>
        <v>0.47</v>
      </c>
      <c r="K527" s="97" t="str">
        <f t="shared" si="521"/>
        <v>0.53</v>
      </c>
      <c r="L527" s="97" t="str">
        <f t="shared" si="521"/>
        <v>1.11</v>
      </c>
      <c r="M527" s="97" t="str">
        <f t="shared" si="521"/>
        <v>1.70</v>
      </c>
      <c r="N527" s="97" t="str">
        <f t="shared" si="521"/>
        <v>1.36</v>
      </c>
      <c r="O527" s="44"/>
      <c r="P527" s="197" t="str">
        <v>4. Maintenance Repair Nurseries</v>
      </c>
    </row>
    <row r="528" ht="19.5" customHeight="1">
      <c r="A528" s="127" t="s">
        <v>764</v>
      </c>
      <c r="B528" s="127" t="s">
        <v>763</v>
      </c>
      <c r="C528" s="127" t="s">
        <v>719</v>
      </c>
      <c r="D528" s="59"/>
      <c r="E528" s="59">
        <v>487082.0</v>
      </c>
      <c r="F528" s="59"/>
      <c r="G528" s="59">
        <v>170000.0</v>
      </c>
      <c r="H528" s="59">
        <v>136000.0</v>
      </c>
      <c r="I528" s="44"/>
      <c r="J528" s="97" t="str">
        <f t="shared" ref="J528:N528" si="522">IF(ISBLANK(D528),"",D528/100000)</f>
        <v/>
      </c>
      <c r="K528" s="97" t="str">
        <f t="shared" si="522"/>
        <v>4.87</v>
      </c>
      <c r="L528" s="97" t="str">
        <f t="shared" si="522"/>
        <v/>
      </c>
      <c r="M528" s="97" t="str">
        <f t="shared" si="522"/>
        <v>1.70</v>
      </c>
      <c r="N528" s="97" t="str">
        <f t="shared" si="522"/>
        <v>1.36</v>
      </c>
      <c r="O528" s="44"/>
      <c r="P528" s="197" t="str">
        <v>5. To repair works Crèche</v>
      </c>
    </row>
    <row r="529" ht="19.5" customHeight="1">
      <c r="A529" s="296" t="s">
        <v>23624</v>
      </c>
      <c r="B529" s="127" t="s">
        <v>765</v>
      </c>
      <c r="C529" s="127" t="s">
        <v>1353</v>
      </c>
      <c r="D529" s="59">
        <v>1493929.0</v>
      </c>
      <c r="E529" s="59">
        <v>2799905.0</v>
      </c>
      <c r="F529" s="59">
        <v>1526177.0</v>
      </c>
      <c r="G529" s="59">
        <v>2550000.0</v>
      </c>
      <c r="H529" s="59">
        <v>1700000.0</v>
      </c>
      <c r="I529" s="44"/>
      <c r="J529" s="97" t="str">
        <f t="shared" ref="J529:N529" si="523">IF(ISBLANK(D529),"",D529/100000)</f>
        <v>14.94</v>
      </c>
      <c r="K529" s="97" t="str">
        <f t="shared" si="523"/>
        <v>28.00</v>
      </c>
      <c r="L529" s="97" t="str">
        <f t="shared" si="523"/>
        <v>15.26</v>
      </c>
      <c r="M529" s="97" t="str">
        <f t="shared" si="523"/>
        <v>25.50</v>
      </c>
      <c r="N529" s="97" t="str">
        <f t="shared" si="523"/>
        <v>17.00</v>
      </c>
      <c r="O529" s="44"/>
      <c r="P529" s="197" t="str">
        <v>7. goodness urban employment plan
Implementation</v>
      </c>
    </row>
    <row r="530" ht="19.5" customHeight="1">
      <c r="A530" s="127" t="s">
        <v>769</v>
      </c>
      <c r="B530" s="127" t="s">
        <v>768</v>
      </c>
      <c r="C530" s="127" t="s">
        <v>1353</v>
      </c>
      <c r="D530" s="59">
        <v>6012838.0</v>
      </c>
      <c r="E530" s="59">
        <v>6448351.0</v>
      </c>
      <c r="F530" s="59">
        <v>7165365.0</v>
      </c>
      <c r="G530" s="59">
        <v>9350000.0</v>
      </c>
      <c r="H530" s="59">
        <v>7480000.0</v>
      </c>
      <c r="I530" s="44"/>
      <c r="J530" s="97" t="str">
        <f t="shared" ref="J530:N530" si="524">IF(ISBLANK(D530),"",D530/100000)</f>
        <v>60.13</v>
      </c>
      <c r="K530" s="97" t="str">
        <f t="shared" si="524"/>
        <v>64.48</v>
      </c>
      <c r="L530" s="97" t="str">
        <f t="shared" si="524"/>
        <v>71.65</v>
      </c>
      <c r="M530" s="97" t="str">
        <f t="shared" si="524"/>
        <v>93.50</v>
      </c>
      <c r="N530" s="97" t="str">
        <f t="shared" si="524"/>
        <v>74.80</v>
      </c>
      <c r="O530" s="44"/>
      <c r="P530" s="197" t="str">
        <v>8. Group Organizer honorarium payment</v>
      </c>
    </row>
    <row r="531" ht="19.5" customHeight="1">
      <c r="A531" s="296" t="s">
        <v>23642</v>
      </c>
      <c r="B531" s="127" t="s">
        <v>23643</v>
      </c>
      <c r="C531" s="127"/>
      <c r="D531" s="59"/>
      <c r="E531" s="59"/>
      <c r="F531" s="59"/>
      <c r="G531" s="59">
        <v>5000000.0</v>
      </c>
      <c r="H531" s="59"/>
      <c r="I531" s="44"/>
      <c r="J531" s="97" t="str">
        <f t="shared" ref="J531:N531" si="525">IF(ISBLANK(D531),"",D531/100000)</f>
        <v/>
      </c>
      <c r="K531" s="97" t="str">
        <f t="shared" si="525"/>
        <v/>
      </c>
      <c r="L531" s="97" t="str">
        <f t="shared" si="525"/>
        <v/>
      </c>
      <c r="M531" s="97" t="str">
        <f t="shared" si="525"/>
        <v>50.00</v>
      </c>
      <c r="N531" s="97" t="str">
        <f t="shared" si="525"/>
        <v/>
      </c>
      <c r="O531" s="44"/>
      <c r="P531" s="197" t="str">
        <v>E 10 V and 12 V Scholarship Scheme
To onaloina.</v>
      </c>
    </row>
    <row r="532" ht="19.5" customHeight="1">
      <c r="A532" s="127"/>
      <c r="B532" s="127"/>
      <c r="C532" s="127"/>
      <c r="D532" s="59"/>
      <c r="E532" s="59"/>
      <c r="F532" s="59"/>
      <c r="G532" s="59"/>
      <c r="H532" s="59"/>
      <c r="I532" s="44"/>
      <c r="J532" s="97" t="str">
        <f t="shared" ref="J532:N532" si="526">IF(ISBLANK(D532),"",D532/100000)</f>
        <v/>
      </c>
      <c r="K532" s="97" t="str">
        <f t="shared" si="526"/>
        <v/>
      </c>
      <c r="L532" s="97" t="str">
        <f t="shared" si="526"/>
        <v/>
      </c>
      <c r="M532" s="97" t="str">
        <f t="shared" si="526"/>
        <v/>
      </c>
      <c r="N532" s="97" t="str">
        <f t="shared" si="526"/>
        <v/>
      </c>
      <c r="O532" s="44"/>
      <c r="P532" s="197" t="str">
        <v/>
      </c>
    </row>
    <row r="533" ht="19.5" customHeight="1">
      <c r="A533" s="146" t="s">
        <v>23656</v>
      </c>
      <c r="B533" s="127"/>
      <c r="C533" s="127"/>
      <c r="D533" s="59">
        <v>2.0594402E7</v>
      </c>
      <c r="E533" s="59">
        <v>2.7179186E7</v>
      </c>
      <c r="F533" s="59">
        <v>2.6963184E7</v>
      </c>
      <c r="G533" s="59">
        <v>3.758E7</v>
      </c>
      <c r="H533" s="59">
        <v>3.2232E7</v>
      </c>
      <c r="I533" s="44"/>
      <c r="J533" s="97" t="str">
        <f t="shared" ref="J533:N533" si="527">IF(ISBLANK(D533),"",D533/100000)</f>
        <v>205.94</v>
      </c>
      <c r="K533" s="97" t="str">
        <f t="shared" si="527"/>
        <v>271.79</v>
      </c>
      <c r="L533" s="97" t="str">
        <f t="shared" si="527"/>
        <v>269.63</v>
      </c>
      <c r="M533" s="97" t="str">
        <f t="shared" si="527"/>
        <v>375.80</v>
      </c>
      <c r="N533" s="97" t="str">
        <f t="shared" si="527"/>
        <v>322.32</v>
      </c>
      <c r="O533" s="44"/>
      <c r="P533" s="197" t="str">
        <v>C -1. Addition</v>
      </c>
    </row>
    <row r="534" ht="19.5" customHeight="1">
      <c r="A534" s="127"/>
      <c r="B534" s="127"/>
      <c r="C534" s="127"/>
      <c r="D534" s="59"/>
      <c r="E534" s="59"/>
      <c r="F534" s="59"/>
      <c r="G534" s="59"/>
      <c r="H534" s="59"/>
      <c r="I534" s="44"/>
      <c r="J534" s="97" t="str">
        <f t="shared" ref="J534:N534" si="528">IF(ISBLANK(D534),"",D534/100000)</f>
        <v/>
      </c>
      <c r="K534" s="97" t="str">
        <f t="shared" si="528"/>
        <v/>
      </c>
      <c r="L534" s="97" t="str">
        <f t="shared" si="528"/>
        <v/>
      </c>
      <c r="M534" s="97" t="str">
        <f t="shared" si="528"/>
        <v/>
      </c>
      <c r="N534" s="97" t="str">
        <f t="shared" si="528"/>
        <v/>
      </c>
      <c r="O534" s="44"/>
      <c r="P534" s="197" t="str">
        <v/>
      </c>
    </row>
    <row r="535" ht="19.5" customHeight="1">
      <c r="A535" s="127" t="s">
        <v>23674</v>
      </c>
      <c r="B535" s="127"/>
      <c r="C535" s="127"/>
      <c r="D535" s="59"/>
      <c r="E535" s="59"/>
      <c r="F535" s="59"/>
      <c r="G535" s="59"/>
      <c r="H535" s="59"/>
      <c r="I535" s="44"/>
      <c r="J535" s="97" t="str">
        <f t="shared" ref="J535:N535" si="529">IF(ISBLANK(D535),"",D535/100000)</f>
        <v/>
      </c>
      <c r="K535" s="97" t="str">
        <f t="shared" si="529"/>
        <v/>
      </c>
      <c r="L535" s="97" t="str">
        <f t="shared" si="529"/>
        <v/>
      </c>
      <c r="M535" s="97" t="str">
        <f t="shared" si="529"/>
        <v/>
      </c>
      <c r="N535" s="97" t="str">
        <f t="shared" si="529"/>
        <v/>
      </c>
      <c r="O535" s="44"/>
      <c r="P535" s="197" t="str">
        <v>C-2. Urban Community Development Plan (vika)</v>
      </c>
    </row>
    <row r="536" ht="19.5" customHeight="1">
      <c r="A536" s="127" t="s">
        <v>3019</v>
      </c>
      <c r="B536" s="127" t="s">
        <v>23680</v>
      </c>
      <c r="C536" s="127"/>
      <c r="D536" s="59">
        <v>1542670.0</v>
      </c>
      <c r="E536" s="59">
        <v>680895.0</v>
      </c>
      <c r="F536" s="59">
        <v>1424874.0</v>
      </c>
      <c r="G536" s="59">
        <v>2000000.0</v>
      </c>
      <c r="H536" s="59">
        <v>2.4045E7</v>
      </c>
      <c r="I536" s="44"/>
      <c r="J536" s="97" t="str">
        <f t="shared" ref="J536:N536" si="530">IF(ISBLANK(D536),"",D536/100000)</f>
        <v>15.43</v>
      </c>
      <c r="K536" s="97" t="str">
        <f t="shared" si="530"/>
        <v>6.81</v>
      </c>
      <c r="L536" s="97" t="str">
        <f t="shared" si="530"/>
        <v>14.25</v>
      </c>
      <c r="M536" s="97" t="str">
        <f t="shared" si="530"/>
        <v>20.00</v>
      </c>
      <c r="N536" s="97" t="str">
        <f t="shared" si="530"/>
        <v>240.45</v>
      </c>
      <c r="O536" s="44"/>
      <c r="P536" s="197" t="str">
        <v>1. The establishment sevakavarga salary</v>
      </c>
    </row>
    <row r="537" ht="19.5" customHeight="1">
      <c r="A537" s="127"/>
      <c r="B537" s="127"/>
      <c r="C537" s="127"/>
      <c r="D537" s="59"/>
      <c r="E537" s="59"/>
      <c r="F537" s="59"/>
      <c r="G537" s="59"/>
      <c r="H537" s="59"/>
      <c r="I537" s="44"/>
      <c r="J537" s="97" t="str">
        <f t="shared" ref="J537:N537" si="531">IF(ISBLANK(D537),"",D537/100000)</f>
        <v/>
      </c>
      <c r="K537" s="97" t="str">
        <f t="shared" si="531"/>
        <v/>
      </c>
      <c r="L537" s="97" t="str">
        <f t="shared" si="531"/>
        <v/>
      </c>
      <c r="M537" s="97" t="str">
        <f t="shared" si="531"/>
        <v/>
      </c>
      <c r="N537" s="97" t="str">
        <f t="shared" si="531"/>
        <v/>
      </c>
      <c r="O537" s="44"/>
      <c r="P537" s="197" t="str">
        <v/>
      </c>
    </row>
    <row r="538" ht="19.5" customHeight="1">
      <c r="A538" s="146" t="s">
        <v>23699</v>
      </c>
      <c r="B538" s="127"/>
      <c r="C538" s="127"/>
      <c r="D538" s="59">
        <v>1542670.0</v>
      </c>
      <c r="E538" s="59">
        <v>680895.0</v>
      </c>
      <c r="F538" s="59">
        <v>1424874.0</v>
      </c>
      <c r="G538" s="59">
        <v>2000000.0</v>
      </c>
      <c r="H538" s="59">
        <v>2.4045E7</v>
      </c>
      <c r="I538" s="44"/>
      <c r="J538" s="97" t="str">
        <f t="shared" ref="J538:N538" si="532">IF(ISBLANK(D538),"",D538/100000)</f>
        <v>15.43</v>
      </c>
      <c r="K538" s="97" t="str">
        <f t="shared" si="532"/>
        <v>6.81</v>
      </c>
      <c r="L538" s="97" t="str">
        <f t="shared" si="532"/>
        <v>14.25</v>
      </c>
      <c r="M538" s="97" t="str">
        <f t="shared" si="532"/>
        <v>20.00</v>
      </c>
      <c r="N538" s="97" t="str">
        <f t="shared" si="532"/>
        <v>240.45</v>
      </c>
      <c r="O538" s="44"/>
      <c r="P538" s="197" t="str">
        <v>C-2. Addition</v>
      </c>
    </row>
    <row r="539" ht="19.5" customHeight="1">
      <c r="A539" s="127"/>
      <c r="B539" s="127"/>
      <c r="C539" s="127"/>
      <c r="D539" s="59"/>
      <c r="E539" s="59"/>
      <c r="F539" s="59"/>
      <c r="G539" s="59"/>
      <c r="H539" s="59"/>
      <c r="I539" s="44"/>
      <c r="J539" s="97" t="str">
        <f t="shared" ref="J539:N539" si="533">IF(ISBLANK(D539),"",D539/100000)</f>
        <v/>
      </c>
      <c r="K539" s="97" t="str">
        <f t="shared" si="533"/>
        <v/>
      </c>
      <c r="L539" s="97" t="str">
        <f t="shared" si="533"/>
        <v/>
      </c>
      <c r="M539" s="97" t="str">
        <f t="shared" si="533"/>
        <v/>
      </c>
      <c r="N539" s="97" t="str">
        <f t="shared" si="533"/>
        <v/>
      </c>
      <c r="O539" s="44"/>
      <c r="P539" s="197" t="str">
        <v/>
      </c>
    </row>
    <row r="540" ht="19.5" customHeight="1">
      <c r="A540" s="146" t="s">
        <v>23721</v>
      </c>
      <c r="B540" s="127"/>
      <c r="C540" s="127"/>
      <c r="D540" s="59">
        <v>2.2137072E7</v>
      </c>
      <c r="E540" s="59">
        <v>2.7860081E7</v>
      </c>
      <c r="F540" s="59">
        <v>2.8388058E7</v>
      </c>
      <c r="G540" s="59">
        <v>3.958E7</v>
      </c>
      <c r="H540" s="59">
        <v>5.6277E7</v>
      </c>
      <c r="I540" s="44"/>
      <c r="J540" s="97" t="str">
        <f t="shared" ref="J540:N540" si="534">IF(ISBLANK(D540),"",D540/100000)</f>
        <v>221.37</v>
      </c>
      <c r="K540" s="97" t="str">
        <f t="shared" si="534"/>
        <v>278.60</v>
      </c>
      <c r="L540" s="97" t="str">
        <f t="shared" si="534"/>
        <v>283.88</v>
      </c>
      <c r="M540" s="97" t="str">
        <f t="shared" si="534"/>
        <v>395.80</v>
      </c>
      <c r="N540" s="97" t="str">
        <f t="shared" si="534"/>
        <v>562.77</v>
      </c>
      <c r="O540" s="44"/>
      <c r="P540" s="197" t="str">
        <v>C. Total sum</v>
      </c>
    </row>
    <row r="541" ht="19.5" customHeight="1">
      <c r="A541" s="250"/>
      <c r="B541" s="250"/>
      <c r="C541" s="250"/>
      <c r="D541" s="237"/>
      <c r="E541" s="237"/>
      <c r="F541" s="237"/>
      <c r="G541" s="237"/>
      <c r="H541" s="237"/>
      <c r="I541" s="242"/>
      <c r="J541" s="446" t="str">
        <f t="shared" ref="J541:N541" si="535">IF(ISBLANK(D541),"",D541/100000)</f>
        <v/>
      </c>
      <c r="K541" s="446" t="str">
        <f t="shared" si="535"/>
        <v/>
      </c>
      <c r="L541" s="446" t="str">
        <f t="shared" si="535"/>
        <v/>
      </c>
      <c r="M541" s="446" t="str">
        <f t="shared" si="535"/>
        <v/>
      </c>
      <c r="N541" s="446" t="str">
        <f t="shared" si="535"/>
        <v/>
      </c>
      <c r="O541" s="242"/>
      <c r="P541" s="197" t="str">
        <v/>
      </c>
    </row>
    <row r="542" ht="19.5" customHeight="1">
      <c r="A542" s="254" t="s">
        <v>351</v>
      </c>
      <c r="B542" s="254"/>
      <c r="C542" s="254"/>
      <c r="D542" s="330"/>
      <c r="E542" s="330"/>
      <c r="F542" s="330"/>
      <c r="G542" s="330"/>
      <c r="H542" s="330"/>
      <c r="I542" s="44"/>
      <c r="J542" s="97" t="str">
        <f t="shared" ref="J542:N542" si="536">IF(ISBLANK(D542),"",D542/100000)</f>
        <v/>
      </c>
      <c r="K542" s="97" t="str">
        <f t="shared" si="536"/>
        <v/>
      </c>
      <c r="L542" s="97" t="str">
        <f t="shared" si="536"/>
        <v/>
      </c>
      <c r="M542" s="97" t="str">
        <f t="shared" si="536"/>
        <v/>
      </c>
      <c r="N542" s="97" t="str">
        <f t="shared" si="536"/>
        <v/>
      </c>
      <c r="O542" s="44"/>
      <c r="P542" s="197" t="str">
        <v>D. Deputy Commissioner (Social Welfare), Office of the</v>
      </c>
    </row>
    <row r="543" ht="19.5" customHeight="1">
      <c r="A543" s="127" t="s">
        <v>825</v>
      </c>
      <c r="B543" s="127" t="s">
        <v>823</v>
      </c>
      <c r="C543" s="127" t="s">
        <v>756</v>
      </c>
      <c r="D543" s="59">
        <v>1324196.0</v>
      </c>
      <c r="E543" s="59">
        <v>1394880.0</v>
      </c>
      <c r="F543" s="59">
        <v>1032696.0</v>
      </c>
      <c r="G543" s="59">
        <v>1100000.0</v>
      </c>
      <c r="H543" s="59">
        <v>1200000.0</v>
      </c>
      <c r="I543" s="44"/>
      <c r="J543" s="97" t="str">
        <f t="shared" ref="J543:N543" si="537">IF(ISBLANK(D543),"",D543/100000)</f>
        <v>13.24</v>
      </c>
      <c r="K543" s="97" t="str">
        <f t="shared" si="537"/>
        <v>13.95</v>
      </c>
      <c r="L543" s="97" t="str">
        <f t="shared" si="537"/>
        <v>10.33</v>
      </c>
      <c r="M543" s="97" t="str">
        <f t="shared" si="537"/>
        <v>11.00</v>
      </c>
      <c r="N543" s="97" t="str">
        <f t="shared" si="537"/>
        <v>12.00</v>
      </c>
      <c r="O543" s="44"/>
      <c r="P543" s="197" t="str">
        <v>1. Deputy Commissioner (Social Welfare) of salary</v>
      </c>
    </row>
    <row r="544" ht="19.5" customHeight="1">
      <c r="A544" s="127" t="s">
        <v>830</v>
      </c>
      <c r="B544" s="127" t="s">
        <v>828</v>
      </c>
      <c r="C544" s="127" t="s">
        <v>756</v>
      </c>
      <c r="D544" s="59">
        <v>58905.0</v>
      </c>
      <c r="E544" s="59">
        <v>77204.0</v>
      </c>
      <c r="F544" s="59">
        <v>61827.0</v>
      </c>
      <c r="G544" s="59">
        <v>85000.0</v>
      </c>
      <c r="H544" s="59">
        <v>80000.0</v>
      </c>
      <c r="I544" s="44"/>
      <c r="J544" s="97" t="str">
        <f t="shared" ref="J544:N544" si="538">IF(ISBLANK(D544),"",D544/100000)</f>
        <v>0.59</v>
      </c>
      <c r="K544" s="97" t="str">
        <f t="shared" si="538"/>
        <v>0.77</v>
      </c>
      <c r="L544" s="97" t="str">
        <f t="shared" si="538"/>
        <v>0.62</v>
      </c>
      <c r="M544" s="97" t="str">
        <f t="shared" si="538"/>
        <v>0.85</v>
      </c>
      <c r="N544" s="97" t="str">
        <f t="shared" si="538"/>
        <v>0.80</v>
      </c>
      <c r="O544" s="44"/>
      <c r="P544" s="197" t="str">
        <v>2. Narrow</v>
      </c>
    </row>
    <row r="545" ht="19.5" customHeight="1">
      <c r="A545" s="127"/>
      <c r="B545" s="127"/>
      <c r="C545" s="127"/>
      <c r="D545" s="59"/>
      <c r="E545" s="59"/>
      <c r="F545" s="59"/>
      <c r="G545" s="59"/>
      <c r="H545" s="59"/>
      <c r="I545" s="44"/>
      <c r="J545" s="97" t="str">
        <f t="shared" ref="J545:N545" si="539">IF(ISBLANK(D545),"",D545/100000)</f>
        <v/>
      </c>
      <c r="K545" s="97" t="str">
        <f t="shared" si="539"/>
        <v/>
      </c>
      <c r="L545" s="97" t="str">
        <f t="shared" si="539"/>
        <v/>
      </c>
      <c r="M545" s="97" t="str">
        <f t="shared" si="539"/>
        <v/>
      </c>
      <c r="N545" s="97" t="str">
        <f t="shared" si="539"/>
        <v/>
      </c>
      <c r="O545" s="44"/>
      <c r="P545" s="197" t="str">
        <v/>
      </c>
    </row>
    <row r="546" ht="19.5" customHeight="1">
      <c r="A546" s="146" t="s">
        <v>23782</v>
      </c>
      <c r="B546" s="127"/>
      <c r="C546" s="127"/>
      <c r="D546" s="59">
        <v>1383101.0</v>
      </c>
      <c r="E546" s="59">
        <v>1472084.0</v>
      </c>
      <c r="F546" s="59">
        <v>1094523.0</v>
      </c>
      <c r="G546" s="59">
        <v>1185000.0</v>
      </c>
      <c r="H546" s="59">
        <v>1280000.0</v>
      </c>
      <c r="I546" s="44"/>
      <c r="J546" s="97" t="str">
        <f t="shared" ref="J546:N546" si="540">IF(ISBLANK(D546),"",D546/100000)</f>
        <v>13.83</v>
      </c>
      <c r="K546" s="97" t="str">
        <f t="shared" si="540"/>
        <v>14.72</v>
      </c>
      <c r="L546" s="97" t="str">
        <f t="shared" si="540"/>
        <v>10.95</v>
      </c>
      <c r="M546" s="97" t="str">
        <f t="shared" si="540"/>
        <v>11.85</v>
      </c>
      <c r="N546" s="97" t="str">
        <f t="shared" si="540"/>
        <v>12.80</v>
      </c>
      <c r="O546" s="44"/>
      <c r="P546" s="197" t="str">
        <v>D. Addition</v>
      </c>
    </row>
    <row r="547" ht="19.5" customHeight="1">
      <c r="A547" s="127"/>
      <c r="B547" s="127"/>
      <c r="C547" s="127"/>
      <c r="D547" s="59"/>
      <c r="E547" s="59"/>
      <c r="F547" s="59"/>
      <c r="G547" s="59"/>
      <c r="H547" s="59"/>
      <c r="I547" s="44"/>
      <c r="J547" s="97" t="str">
        <f t="shared" ref="J547:N547" si="541">IF(ISBLANK(D547),"",D547/100000)</f>
        <v/>
      </c>
      <c r="K547" s="97" t="str">
        <f t="shared" si="541"/>
        <v/>
      </c>
      <c r="L547" s="97" t="str">
        <f t="shared" si="541"/>
        <v/>
      </c>
      <c r="M547" s="97" t="str">
        <f t="shared" si="541"/>
        <v/>
      </c>
      <c r="N547" s="97" t="str">
        <f t="shared" si="541"/>
        <v/>
      </c>
      <c r="O547" s="44"/>
      <c r="P547" s="197" t="str">
        <v/>
      </c>
    </row>
    <row r="548" ht="19.5" customHeight="1">
      <c r="A548" s="127" t="s">
        <v>354</v>
      </c>
      <c r="B548" s="127"/>
      <c r="C548" s="127"/>
      <c r="D548" s="59"/>
      <c r="E548" s="59"/>
      <c r="F548" s="59"/>
      <c r="G548" s="59"/>
      <c r="H548" s="59"/>
      <c r="I548" s="44"/>
      <c r="J548" s="97" t="str">
        <f t="shared" ref="J548:N548" si="542">IF(ISBLANK(D548),"",D548/100000)</f>
        <v/>
      </c>
      <c r="K548" s="97" t="str">
        <f t="shared" si="542"/>
        <v/>
      </c>
      <c r="L548" s="97" t="str">
        <f t="shared" si="542"/>
        <v/>
      </c>
      <c r="M548" s="97" t="str">
        <f t="shared" si="542"/>
        <v/>
      </c>
      <c r="N548" s="97" t="str">
        <f t="shared" si="542"/>
        <v/>
      </c>
      <c r="O548" s="44"/>
      <c r="P548" s="197" t="str">
        <v>F. Dr. Babasaheb Ambedkar Student Dormitory</v>
      </c>
    </row>
    <row r="549" ht="19.5" customHeight="1">
      <c r="A549" s="127" t="s">
        <v>838</v>
      </c>
      <c r="B549" s="127" t="s">
        <v>834</v>
      </c>
      <c r="C549" s="127" t="s">
        <v>756</v>
      </c>
      <c r="D549" s="59"/>
      <c r="E549" s="59"/>
      <c r="F549" s="59"/>
      <c r="G549" s="59">
        <v>85000.0</v>
      </c>
      <c r="H549" s="59">
        <v>270000.0</v>
      </c>
      <c r="I549" s="44"/>
      <c r="J549" s="97" t="str">
        <f t="shared" ref="J549:N549" si="543">IF(ISBLANK(D549),"",D549/100000)</f>
        <v/>
      </c>
      <c r="K549" s="97" t="str">
        <f t="shared" si="543"/>
        <v/>
      </c>
      <c r="L549" s="97" t="str">
        <f t="shared" si="543"/>
        <v/>
      </c>
      <c r="M549" s="97" t="str">
        <f t="shared" si="543"/>
        <v>0.85</v>
      </c>
      <c r="N549" s="97" t="str">
        <f t="shared" si="543"/>
        <v>2.70</v>
      </c>
      <c r="O549" s="44"/>
      <c r="P549" s="197" t="str">
        <v>Narrow</v>
      </c>
    </row>
    <row r="550" ht="19.5" customHeight="1">
      <c r="A550" s="296" t="s">
        <v>23823</v>
      </c>
      <c r="B550" s="127" t="s">
        <v>842</v>
      </c>
      <c r="C550" s="127" t="s">
        <v>756</v>
      </c>
      <c r="D550" s="59"/>
      <c r="E550" s="59"/>
      <c r="F550" s="59"/>
      <c r="G550" s="59">
        <v>85000.0</v>
      </c>
      <c r="H550" s="59">
        <v>68000.0</v>
      </c>
      <c r="I550" s="44"/>
      <c r="J550" s="97" t="str">
        <f t="shared" ref="J550:N550" si="544">IF(ISBLANK(D550),"",D550/100000)</f>
        <v/>
      </c>
      <c r="K550" s="97" t="str">
        <f t="shared" si="544"/>
        <v/>
      </c>
      <c r="L550" s="97" t="str">
        <f t="shared" si="544"/>
        <v/>
      </c>
      <c r="M550" s="97" t="str">
        <f t="shared" si="544"/>
        <v>0.85</v>
      </c>
      <c r="N550" s="97" t="str">
        <f t="shared" si="544"/>
        <v>0.68</v>
      </c>
      <c r="O550" s="44"/>
      <c r="P550" s="197" t="str">
        <v>Spraying pesticides, various types of
To buy drugs</v>
      </c>
    </row>
    <row r="551" ht="19.5" customHeight="1">
      <c r="A551" s="296" t="s">
        <v>23835</v>
      </c>
      <c r="B551" s="127" t="s">
        <v>847</v>
      </c>
      <c r="C551" s="127" t="s">
        <v>756</v>
      </c>
      <c r="D551" s="59"/>
      <c r="E551" s="59"/>
      <c r="F551" s="59">
        <v>611890.0</v>
      </c>
      <c r="G551" s="59">
        <v>255000.0</v>
      </c>
      <c r="H551" s="59">
        <v>900000.0</v>
      </c>
      <c r="I551" s="44"/>
      <c r="J551" s="97" t="str">
        <f t="shared" ref="J551:N551" si="545">IF(ISBLANK(D551),"",D551/100000)</f>
        <v/>
      </c>
      <c r="K551" s="97" t="str">
        <f t="shared" si="545"/>
        <v/>
      </c>
      <c r="L551" s="97" t="str">
        <f t="shared" si="545"/>
        <v>6.12</v>
      </c>
      <c r="M551" s="97" t="str">
        <f t="shared" si="545"/>
        <v>2.55</v>
      </c>
      <c r="N551" s="97" t="str">
        <f t="shared" si="545"/>
        <v>9.00</v>
      </c>
      <c r="O551" s="44"/>
      <c r="P551" s="197" t="str">
        <v>Electrical Wiring hostel, tube, fan,
Sisitivhikemere sound system works
Do.</v>
      </c>
    </row>
    <row r="552" ht="19.5" customHeight="1">
      <c r="A552" s="296" t="s">
        <v>23848</v>
      </c>
      <c r="B552" s="127" t="s">
        <v>853</v>
      </c>
      <c r="C552" s="127" t="s">
        <v>756</v>
      </c>
      <c r="D552" s="59"/>
      <c r="E552" s="59"/>
      <c r="F552" s="59"/>
      <c r="G552" s="59">
        <v>255000.0</v>
      </c>
      <c r="H552" s="59">
        <v>340000.0</v>
      </c>
      <c r="I552" s="44"/>
      <c r="J552" s="97" t="str">
        <f t="shared" ref="J552:N552" si="546">IF(ISBLANK(D552),"",D552/100000)</f>
        <v/>
      </c>
      <c r="K552" s="97" t="str">
        <f t="shared" si="546"/>
        <v/>
      </c>
      <c r="L552" s="97" t="str">
        <f t="shared" si="546"/>
        <v/>
      </c>
      <c r="M552" s="97" t="str">
        <f t="shared" si="546"/>
        <v>2.55</v>
      </c>
      <c r="N552" s="97" t="str">
        <f t="shared" si="546"/>
        <v>3.40</v>
      </c>
      <c r="O552" s="44"/>
      <c r="P552" s="197" t="str">
        <v>Students cot, table, chair, coaches and
Materials used to buy daily</v>
      </c>
    </row>
    <row r="553" ht="19.5" customHeight="1">
      <c r="A553" s="296" t="s">
        <v>23860</v>
      </c>
      <c r="B553" s="127" t="s">
        <v>860</v>
      </c>
      <c r="C553" s="127" t="s">
        <v>756</v>
      </c>
      <c r="D553" s="59"/>
      <c r="E553" s="59"/>
      <c r="F553" s="59"/>
      <c r="G553" s="59">
        <v>425000.0</v>
      </c>
      <c r="H553" s="59">
        <v>500000.0</v>
      </c>
      <c r="I553" s="44"/>
      <c r="J553" s="97" t="str">
        <f t="shared" ref="J553:N553" si="547">IF(ISBLANK(D553),"",D553/100000)</f>
        <v/>
      </c>
      <c r="K553" s="97" t="str">
        <f t="shared" si="547"/>
        <v/>
      </c>
      <c r="L553" s="97" t="str">
        <f t="shared" si="547"/>
        <v/>
      </c>
      <c r="M553" s="97" t="str">
        <f t="shared" si="547"/>
        <v>4.25</v>
      </c>
      <c r="N553" s="97" t="str">
        <f t="shared" si="547"/>
        <v>5.00</v>
      </c>
      <c r="O553" s="44"/>
      <c r="P553" s="197" t="str">
        <v>The hostel building solar system
And to repair the old system</v>
      </c>
    </row>
    <row r="554" ht="19.5" customHeight="1">
      <c r="A554" s="127" t="s">
        <v>865</v>
      </c>
      <c r="B554" s="127" t="s">
        <v>864</v>
      </c>
      <c r="C554" s="127" t="s">
        <v>756</v>
      </c>
      <c r="D554" s="59"/>
      <c r="E554" s="59"/>
      <c r="F554" s="59">
        <v>91688.0</v>
      </c>
      <c r="G554" s="59">
        <v>510000.0</v>
      </c>
      <c r="H554" s="59">
        <v>680000.0</v>
      </c>
      <c r="I554" s="44"/>
      <c r="J554" s="97" t="str">
        <f t="shared" ref="J554:N554" si="548">IF(ISBLANK(D554),"",D554/100000)</f>
        <v/>
      </c>
      <c r="K554" s="97" t="str">
        <f t="shared" si="548"/>
        <v/>
      </c>
      <c r="L554" s="97" t="str">
        <f t="shared" si="548"/>
        <v>0.92</v>
      </c>
      <c r="M554" s="97" t="str">
        <f t="shared" si="548"/>
        <v>5.10</v>
      </c>
      <c r="N554" s="97" t="str">
        <f t="shared" si="548"/>
        <v>6.80</v>
      </c>
      <c r="O554" s="44"/>
      <c r="P554" s="197" t="str">
        <v>The cleaning and hygiene</v>
      </c>
    </row>
    <row r="555" ht="19.5" customHeight="1">
      <c r="A555" s="127" t="s">
        <v>871</v>
      </c>
      <c r="B555" s="127" t="s">
        <v>868</v>
      </c>
      <c r="C555" s="127" t="s">
        <v>756</v>
      </c>
      <c r="D555" s="59"/>
      <c r="E555" s="59"/>
      <c r="F555" s="59"/>
      <c r="G555" s="59">
        <v>510000.0</v>
      </c>
      <c r="H555" s="59">
        <v>800000.0</v>
      </c>
      <c r="I555" s="44"/>
      <c r="J555" s="97" t="str">
        <f t="shared" ref="J555:N555" si="549">IF(ISBLANK(D555),"",D555/100000)</f>
        <v/>
      </c>
      <c r="K555" s="97" t="str">
        <f t="shared" si="549"/>
        <v/>
      </c>
      <c r="L555" s="97" t="str">
        <f t="shared" si="549"/>
        <v/>
      </c>
      <c r="M555" s="97" t="str">
        <f t="shared" si="549"/>
        <v>5.10</v>
      </c>
      <c r="N555" s="97" t="str">
        <f t="shared" si="549"/>
        <v>8.00</v>
      </c>
      <c r="O555" s="44"/>
      <c r="P555" s="197" t="str">
        <v>Corrections care hostel</v>
      </c>
    </row>
    <row r="556" ht="19.5" customHeight="1">
      <c r="A556" s="127" t="s">
        <v>877</v>
      </c>
      <c r="B556" s="127" t="s">
        <v>874</v>
      </c>
      <c r="C556" s="127" t="s">
        <v>756</v>
      </c>
      <c r="D556" s="59"/>
      <c r="E556" s="59"/>
      <c r="F556" s="59"/>
      <c r="G556" s="59">
        <v>170000.0</v>
      </c>
      <c r="H556" s="59">
        <v>636000.0</v>
      </c>
      <c r="I556" s="44"/>
      <c r="J556" s="97" t="str">
        <f t="shared" ref="J556:N556" si="550">IF(ISBLANK(D556),"",D556/100000)</f>
        <v/>
      </c>
      <c r="K556" s="97" t="str">
        <f t="shared" si="550"/>
        <v/>
      </c>
      <c r="L556" s="97" t="str">
        <f t="shared" si="550"/>
        <v/>
      </c>
      <c r="M556" s="97" t="str">
        <f t="shared" si="550"/>
        <v>1.70</v>
      </c>
      <c r="N556" s="97" t="str">
        <f t="shared" si="550"/>
        <v>6.36</v>
      </c>
      <c r="O556" s="44"/>
      <c r="P556" s="197" t="str">
        <v>Use hot / drinking water distribution system reform hostel.</v>
      </c>
    </row>
    <row r="557" ht="19.5" customHeight="1">
      <c r="A557" s="127" t="s">
        <v>882</v>
      </c>
      <c r="B557" s="127" t="s">
        <v>880</v>
      </c>
      <c r="C557" s="127" t="s">
        <v>756</v>
      </c>
      <c r="D557" s="59"/>
      <c r="E557" s="59"/>
      <c r="F557" s="59"/>
      <c r="G557" s="59">
        <v>850000.0</v>
      </c>
      <c r="H557" s="59">
        <v>816000.0</v>
      </c>
      <c r="I557" s="44"/>
      <c r="J557" s="97" t="str">
        <f t="shared" ref="J557:N557" si="551">IF(ISBLANK(D557),"",D557/100000)</f>
        <v/>
      </c>
      <c r="K557" s="97" t="str">
        <f t="shared" si="551"/>
        <v/>
      </c>
      <c r="L557" s="97" t="str">
        <f t="shared" si="551"/>
        <v/>
      </c>
      <c r="M557" s="97" t="str">
        <f t="shared" si="551"/>
        <v>8.50</v>
      </c>
      <c r="N557" s="97" t="str">
        <f t="shared" si="551"/>
        <v>8.16</v>
      </c>
      <c r="O557" s="44"/>
      <c r="P557" s="197" t="str">
        <v>Providing personal security</v>
      </c>
    </row>
    <row r="558" ht="19.5" customHeight="1">
      <c r="A558" s="296" t="s">
        <v>23922</v>
      </c>
      <c r="B558" s="127" t="s">
        <v>23923</v>
      </c>
      <c r="C558" s="127" t="s">
        <v>756</v>
      </c>
      <c r="D558" s="59"/>
      <c r="E558" s="59"/>
      <c r="F558" s="59"/>
      <c r="G558" s="59"/>
      <c r="H558" s="59">
        <v>500000.0</v>
      </c>
      <c r="I558" s="44"/>
      <c r="J558" s="97" t="str">
        <f t="shared" ref="J558:N558" si="552">IF(ISBLANK(D558),"",D558/100000)</f>
        <v/>
      </c>
      <c r="K558" s="97" t="str">
        <f t="shared" si="552"/>
        <v/>
      </c>
      <c r="L558" s="97" t="str">
        <f t="shared" si="552"/>
        <v/>
      </c>
      <c r="M558" s="97" t="str">
        <f t="shared" si="552"/>
        <v/>
      </c>
      <c r="N558" s="97" t="str">
        <f t="shared" si="552"/>
        <v>5.00</v>
      </c>
      <c r="O558" s="44"/>
      <c r="P558" s="197" t="str">
        <v>Dr. Babasaheb Ambedkar hostel for
Library, to buy books</v>
      </c>
    </row>
    <row r="559" ht="19.5" customHeight="1">
      <c r="A559" s="296" t="s">
        <v>23935</v>
      </c>
      <c r="B559" s="127" t="s">
        <v>23937</v>
      </c>
      <c r="C559" s="127" t="s">
        <v>756</v>
      </c>
      <c r="D559" s="59"/>
      <c r="E559" s="59"/>
      <c r="F559" s="59"/>
      <c r="G559" s="59"/>
      <c r="H559" s="59">
        <v>500000.0</v>
      </c>
      <c r="I559" s="44"/>
      <c r="J559" s="97" t="str">
        <f t="shared" ref="J559:N559" si="553">IF(ISBLANK(D559),"",D559/100000)</f>
        <v/>
      </c>
      <c r="K559" s="97" t="str">
        <f t="shared" si="553"/>
        <v/>
      </c>
      <c r="L559" s="97" t="str">
        <f t="shared" si="553"/>
        <v/>
      </c>
      <c r="M559" s="97" t="str">
        <f t="shared" si="553"/>
        <v/>
      </c>
      <c r="N559" s="97" t="str">
        <f t="shared" si="553"/>
        <v>5.00</v>
      </c>
      <c r="O559" s="44"/>
      <c r="P559" s="197" t="str">
        <v>Dr. Babasaheb Ambedkar hostel
Mace table, chairs to buy</v>
      </c>
    </row>
    <row r="560" ht="19.5" customHeight="1">
      <c r="A560" s="296" t="s">
        <v>23948</v>
      </c>
      <c r="B560" s="127" t="s">
        <v>23949</v>
      </c>
      <c r="C560" s="127" t="s">
        <v>756</v>
      </c>
      <c r="D560" s="59"/>
      <c r="E560" s="59"/>
      <c r="F560" s="59"/>
      <c r="G560" s="59"/>
      <c r="H560" s="59">
        <v>100000.0</v>
      </c>
      <c r="I560" s="44"/>
      <c r="J560" s="97" t="str">
        <f t="shared" ref="J560:N560" si="554">IF(ISBLANK(D560),"",D560/100000)</f>
        <v/>
      </c>
      <c r="K560" s="97" t="str">
        <f t="shared" si="554"/>
        <v/>
      </c>
      <c r="L560" s="97" t="str">
        <f t="shared" si="554"/>
        <v/>
      </c>
      <c r="M560" s="97" t="str">
        <f t="shared" si="554"/>
        <v/>
      </c>
      <c r="N560" s="97" t="str">
        <f t="shared" si="554"/>
        <v>1.00</v>
      </c>
      <c r="O560" s="44"/>
      <c r="P560" s="197" t="str">
        <v>Dr. Babasaheb Ambedkar hostel for
Librarian, Operator constitute detaintri</v>
      </c>
    </row>
    <row r="561" ht="19.5" customHeight="1">
      <c r="A561" s="296" t="s">
        <v>23964</v>
      </c>
      <c r="B561" s="127" t="s">
        <v>23965</v>
      </c>
      <c r="C561" s="127" t="s">
        <v>756</v>
      </c>
      <c r="D561" s="59"/>
      <c r="E561" s="59"/>
      <c r="F561" s="59"/>
      <c r="G561" s="59"/>
      <c r="H561" s="59">
        <v>500000.0</v>
      </c>
      <c r="I561" s="44"/>
      <c r="J561" s="97" t="str">
        <f t="shared" ref="J561:N561" si="555">IF(ISBLANK(D561),"",D561/100000)</f>
        <v/>
      </c>
      <c r="K561" s="97" t="str">
        <f t="shared" si="555"/>
        <v/>
      </c>
      <c r="L561" s="97" t="str">
        <f t="shared" si="555"/>
        <v/>
      </c>
      <c r="M561" s="97" t="str">
        <f t="shared" si="555"/>
        <v/>
      </c>
      <c r="N561" s="97" t="str">
        <f t="shared" si="555"/>
        <v>5.00</v>
      </c>
      <c r="O561" s="44"/>
      <c r="P561" s="197" t="str">
        <v>Office hostel, mess (tavern)
Works in paintings and furniture</v>
      </c>
    </row>
    <row r="562" ht="19.5" customHeight="1">
      <c r="A562" s="127"/>
      <c r="B562" s="127"/>
      <c r="C562" s="127"/>
      <c r="D562" s="59"/>
      <c r="E562" s="59"/>
      <c r="F562" s="59"/>
      <c r="G562" s="59"/>
      <c r="H562" s="59"/>
      <c r="I562" s="44"/>
      <c r="J562" s="97" t="str">
        <f t="shared" ref="J562:N562" si="556">IF(ISBLANK(D562),"",D562/100000)</f>
        <v/>
      </c>
      <c r="K562" s="97" t="str">
        <f t="shared" si="556"/>
        <v/>
      </c>
      <c r="L562" s="97" t="str">
        <f t="shared" si="556"/>
        <v/>
      </c>
      <c r="M562" s="97" t="str">
        <f t="shared" si="556"/>
        <v/>
      </c>
      <c r="N562" s="97" t="str">
        <f t="shared" si="556"/>
        <v/>
      </c>
      <c r="O562" s="44"/>
      <c r="P562" s="197" t="str">
        <v/>
      </c>
    </row>
    <row r="563" ht="19.5" customHeight="1">
      <c r="A563" s="146" t="s">
        <v>23969</v>
      </c>
      <c r="B563" s="127"/>
      <c r="C563" s="127"/>
      <c r="D563" s="59"/>
      <c r="E563" s="59"/>
      <c r="F563" s="59">
        <v>703578.0</v>
      </c>
      <c r="G563" s="59">
        <v>3145000.0</v>
      </c>
      <c r="H563" s="59">
        <v>6610000.0</v>
      </c>
      <c r="I563" s="44"/>
      <c r="J563" s="97" t="str">
        <f t="shared" ref="J563:N563" si="557">IF(ISBLANK(D563),"",D563/100000)</f>
        <v/>
      </c>
      <c r="K563" s="97" t="str">
        <f t="shared" si="557"/>
        <v/>
      </c>
      <c r="L563" s="97" t="str">
        <f t="shared" si="557"/>
        <v>7.04</v>
      </c>
      <c r="M563" s="97" t="str">
        <f t="shared" si="557"/>
        <v>31.45</v>
      </c>
      <c r="N563" s="97" t="str">
        <f t="shared" si="557"/>
        <v>66.10</v>
      </c>
      <c r="O563" s="44"/>
      <c r="P563" s="197" t="str">
        <v>F. Addition</v>
      </c>
    </row>
    <row r="564" ht="19.5" customHeight="1">
      <c r="A564" s="127"/>
      <c r="B564" s="127"/>
      <c r="C564" s="127"/>
      <c r="D564" s="59"/>
      <c r="E564" s="59"/>
      <c r="F564" s="59"/>
      <c r="G564" s="59"/>
      <c r="H564" s="59"/>
      <c r="I564" s="44"/>
      <c r="J564" s="97" t="str">
        <f t="shared" ref="J564:N564" si="558">IF(ISBLANK(D564),"",D564/100000)</f>
        <v/>
      </c>
      <c r="K564" s="97" t="str">
        <f t="shared" si="558"/>
        <v/>
      </c>
      <c r="L564" s="97" t="str">
        <f t="shared" si="558"/>
        <v/>
      </c>
      <c r="M564" s="97" t="str">
        <f t="shared" si="558"/>
        <v/>
      </c>
      <c r="N564" s="97" t="str">
        <f t="shared" si="558"/>
        <v/>
      </c>
      <c r="O564" s="44"/>
      <c r="P564" s="197" t="str">
        <v/>
      </c>
    </row>
    <row r="565" ht="19.5" customHeight="1">
      <c r="A565" s="367" t="s">
        <v>23970</v>
      </c>
      <c r="B565" s="127"/>
      <c r="C565" s="127"/>
      <c r="D565" s="59">
        <v>1.39353258E8</v>
      </c>
      <c r="E565" s="59">
        <v>2.234121E8</v>
      </c>
      <c r="F565" s="59">
        <v>2.41514083E8</v>
      </c>
      <c r="G565" s="59">
        <v>3.2722E8</v>
      </c>
      <c r="H565" s="59">
        <v>3.326066E8</v>
      </c>
      <c r="I565" s="44"/>
      <c r="J565" s="97" t="str">
        <f t="shared" ref="J565:N565" si="559">IF(ISBLANK(D565),"",D565/100000)</f>
        <v>1393.53</v>
      </c>
      <c r="K565" s="97" t="str">
        <f t="shared" si="559"/>
        <v>2234.12</v>
      </c>
      <c r="L565" s="97" t="str">
        <f t="shared" si="559"/>
        <v>2415.14</v>
      </c>
      <c r="M565" s="97" t="str">
        <f t="shared" si="559"/>
        <v>3272.20</v>
      </c>
      <c r="N565" s="97" t="str">
        <f t="shared" si="559"/>
        <v>3326.07</v>
      </c>
      <c r="O565" s="44"/>
      <c r="P565" s="197" t="str">
        <v>4. slum eradication and Rehabilitation Department
Total sum</v>
      </c>
    </row>
    <row r="566" ht="19.5" customHeight="1">
      <c r="A566" s="127"/>
      <c r="B566" s="127"/>
      <c r="C566" s="127"/>
      <c r="D566" s="59"/>
      <c r="E566" s="59"/>
      <c r="F566" s="59"/>
      <c r="G566" s="59"/>
      <c r="H566" s="59"/>
      <c r="I566" s="44"/>
      <c r="J566" s="97" t="str">
        <f t="shared" ref="J566:N566" si="560">IF(ISBLANK(D566),"",D566/100000)</f>
        <v/>
      </c>
      <c r="K566" s="97" t="str">
        <f t="shared" si="560"/>
        <v/>
      </c>
      <c r="L566" s="97" t="str">
        <f t="shared" si="560"/>
        <v/>
      </c>
      <c r="M566" s="97" t="str">
        <f t="shared" si="560"/>
        <v/>
      </c>
      <c r="N566" s="97" t="str">
        <f t="shared" si="560"/>
        <v/>
      </c>
      <c r="O566" s="44"/>
      <c r="P566" s="197" t="str">
        <v/>
      </c>
    </row>
    <row r="567" ht="19.5" customHeight="1">
      <c r="A567" s="127" t="s">
        <v>359</v>
      </c>
      <c r="B567" s="127"/>
      <c r="C567" s="127"/>
      <c r="D567" s="59"/>
      <c r="E567" s="59"/>
      <c r="F567" s="59"/>
      <c r="G567" s="59"/>
      <c r="H567" s="59"/>
      <c r="I567" s="44"/>
      <c r="J567" s="97" t="str">
        <f t="shared" ref="J567:N567" si="561">IF(ISBLANK(D567),"",D567/100000)</f>
        <v/>
      </c>
      <c r="K567" s="97" t="str">
        <f t="shared" si="561"/>
        <v/>
      </c>
      <c r="L567" s="97" t="str">
        <f t="shared" si="561"/>
        <v/>
      </c>
      <c r="M567" s="97" t="str">
        <f t="shared" si="561"/>
        <v/>
      </c>
      <c r="N567" s="97" t="str">
        <f t="shared" si="561"/>
        <v/>
      </c>
      <c r="O567" s="44"/>
      <c r="P567" s="197" t="str">
        <v>7. Department of Health</v>
      </c>
    </row>
    <row r="568" ht="19.5" customHeight="1">
      <c r="A568" s="127" t="s">
        <v>363</v>
      </c>
      <c r="B568" s="127"/>
      <c r="C568" s="127"/>
      <c r="D568" s="59"/>
      <c r="E568" s="59"/>
      <c r="F568" s="59"/>
      <c r="G568" s="59"/>
      <c r="H568" s="59"/>
      <c r="I568" s="44"/>
      <c r="J568" s="97" t="str">
        <f t="shared" ref="J568:N568" si="562">IF(ISBLANK(D568),"",D568/100000)</f>
        <v/>
      </c>
      <c r="K568" s="97" t="str">
        <f t="shared" si="562"/>
        <v/>
      </c>
      <c r="L568" s="97" t="str">
        <f t="shared" si="562"/>
        <v/>
      </c>
      <c r="M568" s="97" t="str">
        <f t="shared" si="562"/>
        <v/>
      </c>
      <c r="N568" s="97" t="str">
        <f t="shared" si="562"/>
        <v/>
      </c>
      <c r="O568" s="44"/>
      <c r="P568" s="197" t="str">
        <v>A. Preventive (privhentivha)</v>
      </c>
    </row>
    <row r="569" ht="19.5" customHeight="1">
      <c r="A569" s="127" t="s">
        <v>23971</v>
      </c>
      <c r="B569" s="127"/>
      <c r="C569" s="127"/>
      <c r="D569" s="59"/>
      <c r="E569" s="59"/>
      <c r="F569" s="59"/>
      <c r="G569" s="59"/>
      <c r="H569" s="59"/>
      <c r="I569" s="44"/>
      <c r="J569" s="97" t="str">
        <f t="shared" ref="J569:N569" si="563">IF(ISBLANK(D569),"",D569/100000)</f>
        <v/>
      </c>
      <c r="K569" s="97" t="str">
        <f t="shared" si="563"/>
        <v/>
      </c>
      <c r="L569" s="97" t="str">
        <f t="shared" si="563"/>
        <v/>
      </c>
      <c r="M569" s="97" t="str">
        <f t="shared" si="563"/>
        <v/>
      </c>
      <c r="N569" s="97" t="str">
        <f t="shared" si="563"/>
        <v/>
      </c>
      <c r="O569" s="44"/>
      <c r="P569" s="197" t="str">
        <v>Family planning (contraception)</v>
      </c>
    </row>
    <row r="570" ht="19.5" customHeight="1">
      <c r="A570" s="127" t="s">
        <v>23972</v>
      </c>
      <c r="B570" s="127" t="s">
        <v>23973</v>
      </c>
      <c r="C570" s="127"/>
      <c r="D570" s="59">
        <v>2.9396558E7</v>
      </c>
      <c r="E570" s="59">
        <v>3.1014308E7</v>
      </c>
      <c r="F570" s="59">
        <v>3.7594891E7</v>
      </c>
      <c r="G570" s="59">
        <v>3.5E7</v>
      </c>
      <c r="H570" s="59">
        <v>3.5E7</v>
      </c>
      <c r="I570" s="44"/>
      <c r="J570" s="97" t="str">
        <f t="shared" ref="J570:N570" si="564">IF(ISBLANK(D570),"",D570/100000)</f>
        <v>293.97</v>
      </c>
      <c r="K570" s="97" t="str">
        <f t="shared" si="564"/>
        <v>310.14</v>
      </c>
      <c r="L570" s="97" t="str">
        <f t="shared" si="564"/>
        <v>375.95</v>
      </c>
      <c r="M570" s="97" t="str">
        <f t="shared" si="564"/>
        <v>350.00</v>
      </c>
      <c r="N570" s="97" t="str">
        <f t="shared" si="564"/>
        <v>350.00</v>
      </c>
      <c r="O570" s="44"/>
      <c r="P570" s="197" t="str">
        <v>1. sevakavarga salary</v>
      </c>
    </row>
    <row r="571" ht="19.5" customHeight="1">
      <c r="A571" s="127" t="s">
        <v>830</v>
      </c>
      <c r="B571" s="127" t="s">
        <v>23974</v>
      </c>
      <c r="C571" s="127"/>
      <c r="D571" s="59">
        <v>23703.0</v>
      </c>
      <c r="E571" s="59">
        <v>20520.0</v>
      </c>
      <c r="F571" s="59">
        <v>29922.0</v>
      </c>
      <c r="G571" s="59">
        <v>25500.0</v>
      </c>
      <c r="H571" s="59">
        <v>24000.0</v>
      </c>
      <c r="I571" s="44"/>
      <c r="J571" s="97" t="str">
        <f t="shared" ref="J571:N571" si="565">IF(ISBLANK(D571),"",D571/100000)</f>
        <v>0.24</v>
      </c>
      <c r="K571" s="97" t="str">
        <f t="shared" si="565"/>
        <v>0.21</v>
      </c>
      <c r="L571" s="97" t="str">
        <f t="shared" si="565"/>
        <v>0.30</v>
      </c>
      <c r="M571" s="97" t="str">
        <f t="shared" si="565"/>
        <v>0.26</v>
      </c>
      <c r="N571" s="97" t="str">
        <f t="shared" si="565"/>
        <v>0.24</v>
      </c>
      <c r="O571" s="44"/>
      <c r="P571" s="197" t="str">
        <v>2. Narrow</v>
      </c>
    </row>
    <row r="572" ht="19.5" customHeight="1">
      <c r="A572" s="296" t="s">
        <v>23975</v>
      </c>
      <c r="B572" s="127" t="s">
        <v>23976</v>
      </c>
      <c r="C572" s="127"/>
      <c r="D572" s="59">
        <v>70680.0</v>
      </c>
      <c r="E572" s="59">
        <v>183076.0</v>
      </c>
      <c r="F572" s="59">
        <v>103329.0</v>
      </c>
      <c r="G572" s="59">
        <v>170000.0</v>
      </c>
      <c r="H572" s="59">
        <v>136000.0</v>
      </c>
      <c r="I572" s="44"/>
      <c r="J572" s="97" t="str">
        <f t="shared" ref="J572:N572" si="566">IF(ISBLANK(D572),"",D572/100000)</f>
        <v>0.71</v>
      </c>
      <c r="K572" s="97" t="str">
        <f t="shared" si="566"/>
        <v>1.83</v>
      </c>
      <c r="L572" s="97" t="str">
        <f t="shared" si="566"/>
        <v>1.03</v>
      </c>
      <c r="M572" s="97" t="str">
        <f t="shared" si="566"/>
        <v>1.70</v>
      </c>
      <c r="N572" s="97" t="str">
        <f t="shared" si="566"/>
        <v>1.36</v>
      </c>
      <c r="O572" s="44"/>
      <c r="P572" s="197" t="str">
        <v>3. The promotion and educational programs, exhibits,
Allow Consolation prizes</v>
      </c>
    </row>
    <row r="573" ht="19.5" customHeight="1">
      <c r="A573" s="127" t="s">
        <v>23977</v>
      </c>
      <c r="B573" s="127" t="s">
        <v>23978</v>
      </c>
      <c r="C573" s="127"/>
      <c r="D573" s="59">
        <v>6715119.0</v>
      </c>
      <c r="E573" s="59">
        <v>6911541.0</v>
      </c>
      <c r="F573" s="59">
        <v>9040845.0</v>
      </c>
      <c r="G573" s="59">
        <v>1.0E7</v>
      </c>
      <c r="H573" s="59">
        <v>1.0E7</v>
      </c>
      <c r="I573" s="44"/>
      <c r="J573" s="97" t="str">
        <f t="shared" ref="J573:N573" si="567">IF(ISBLANK(D573),"",D573/100000)</f>
        <v>67.15</v>
      </c>
      <c r="K573" s="97" t="str">
        <f t="shared" si="567"/>
        <v>69.12</v>
      </c>
      <c r="L573" s="97" t="str">
        <f t="shared" si="567"/>
        <v>90.41</v>
      </c>
      <c r="M573" s="97" t="str">
        <f t="shared" si="567"/>
        <v>100.00</v>
      </c>
      <c r="N573" s="97" t="str">
        <f t="shared" si="567"/>
        <v>100.00</v>
      </c>
      <c r="O573" s="44"/>
      <c r="P573" s="197" t="str">
        <v>4. Family Planning Bureau: sevakavarga salary</v>
      </c>
    </row>
    <row r="574" ht="19.5" customHeight="1">
      <c r="A574" s="127" t="s">
        <v>23979</v>
      </c>
      <c r="B574" s="127" t="s">
        <v>23980</v>
      </c>
      <c r="C574" s="127"/>
      <c r="D574" s="59">
        <v>168149.0</v>
      </c>
      <c r="E574" s="59">
        <v>231617.0</v>
      </c>
      <c r="F574" s="59">
        <v>161068.0</v>
      </c>
      <c r="G574" s="59">
        <v>300000.0</v>
      </c>
      <c r="H574" s="59">
        <v>300000.0</v>
      </c>
      <c r="I574" s="44"/>
      <c r="J574" s="97" t="str">
        <f t="shared" ref="J574:N574" si="568">IF(ISBLANK(D574),"",D574/100000)</f>
        <v>1.68</v>
      </c>
      <c r="K574" s="97" t="str">
        <f t="shared" si="568"/>
        <v>2.32</v>
      </c>
      <c r="L574" s="97" t="str">
        <f t="shared" si="568"/>
        <v>1.61</v>
      </c>
      <c r="M574" s="97" t="str">
        <f t="shared" si="568"/>
        <v>3.00</v>
      </c>
      <c r="N574" s="97" t="str">
        <f t="shared" si="568"/>
        <v>3.00</v>
      </c>
      <c r="O574" s="44"/>
      <c r="P574" s="197" t="str">
        <v>5. Post partema: sevakavarga salary</v>
      </c>
    </row>
    <row r="575" ht="19.5" customHeight="1">
      <c r="A575" s="127"/>
      <c r="B575" s="127"/>
      <c r="C575" s="127"/>
      <c r="D575" s="59"/>
      <c r="E575" s="59"/>
      <c r="F575" s="59"/>
      <c r="G575" s="59"/>
      <c r="H575" s="59"/>
      <c r="I575" s="44"/>
      <c r="J575" s="97" t="str">
        <f t="shared" ref="J575:N575" si="569">IF(ISBLANK(D575),"",D575/100000)</f>
        <v/>
      </c>
      <c r="K575" s="97" t="str">
        <f t="shared" si="569"/>
        <v/>
      </c>
      <c r="L575" s="97" t="str">
        <f t="shared" si="569"/>
        <v/>
      </c>
      <c r="M575" s="97" t="str">
        <f t="shared" si="569"/>
        <v/>
      </c>
      <c r="N575" s="97" t="str">
        <f t="shared" si="569"/>
        <v/>
      </c>
      <c r="O575" s="44"/>
      <c r="P575" s="197" t="str">
        <v/>
      </c>
    </row>
    <row r="576" ht="19.5" customHeight="1">
      <c r="A576" s="127" t="s">
        <v>23981</v>
      </c>
      <c r="B576" s="127"/>
      <c r="C576" s="127"/>
      <c r="D576" s="59"/>
      <c r="E576" s="59"/>
      <c r="F576" s="59"/>
      <c r="G576" s="59"/>
      <c r="H576" s="59"/>
      <c r="I576" s="44"/>
      <c r="J576" s="97" t="str">
        <f t="shared" ref="J576:N576" si="570">IF(ISBLANK(D576),"",D576/100000)</f>
        <v/>
      </c>
      <c r="K576" s="97" t="str">
        <f t="shared" si="570"/>
        <v/>
      </c>
      <c r="L576" s="97" t="str">
        <f t="shared" si="570"/>
        <v/>
      </c>
      <c r="M576" s="97" t="str">
        <f t="shared" si="570"/>
        <v/>
      </c>
      <c r="N576" s="97" t="str">
        <f t="shared" si="570"/>
        <v/>
      </c>
      <c r="O576" s="44"/>
      <c r="P576" s="197" t="str">
        <v>Aysidiesa Plan</v>
      </c>
    </row>
    <row r="577" ht="19.5" customHeight="1">
      <c r="A577" s="127" t="s">
        <v>23972</v>
      </c>
      <c r="B577" s="127" t="s">
        <v>23982</v>
      </c>
      <c r="C577" s="127"/>
      <c r="D577" s="59">
        <v>2114163.0</v>
      </c>
      <c r="E577" s="59">
        <v>2044266.0</v>
      </c>
      <c r="F577" s="59">
        <v>2277995.0</v>
      </c>
      <c r="G577" s="59">
        <v>2500000.0</v>
      </c>
      <c r="H577" s="59">
        <v>3000000.0</v>
      </c>
      <c r="I577" s="44"/>
      <c r="J577" s="97" t="str">
        <f t="shared" ref="J577:N577" si="571">IF(ISBLANK(D577),"",D577/100000)</f>
        <v>21.14</v>
      </c>
      <c r="K577" s="97" t="str">
        <f t="shared" si="571"/>
        <v>20.44</v>
      </c>
      <c r="L577" s="97" t="str">
        <f t="shared" si="571"/>
        <v>22.78</v>
      </c>
      <c r="M577" s="97" t="str">
        <f t="shared" si="571"/>
        <v>25.00</v>
      </c>
      <c r="N577" s="97" t="str">
        <f t="shared" si="571"/>
        <v>30.00</v>
      </c>
      <c r="O577" s="44"/>
      <c r="P577" s="197" t="str">
        <v>1. sevakavarga salary</v>
      </c>
    </row>
    <row r="578" ht="19.5" customHeight="1">
      <c r="A578" s="127" t="s">
        <v>830</v>
      </c>
      <c r="B578" s="127" t="s">
        <v>23983</v>
      </c>
      <c r="C578" s="127"/>
      <c r="D578" s="59">
        <v>12792.0</v>
      </c>
      <c r="E578" s="59">
        <v>10440.0</v>
      </c>
      <c r="F578" s="59"/>
      <c r="G578" s="59">
        <v>12750.0</v>
      </c>
      <c r="H578" s="59">
        <v>16000.0</v>
      </c>
      <c r="I578" s="44"/>
      <c r="J578" s="97" t="str">
        <f t="shared" ref="J578:N578" si="572">IF(ISBLANK(D578),"",D578/100000)</f>
        <v>0.13</v>
      </c>
      <c r="K578" s="97" t="str">
        <f t="shared" si="572"/>
        <v>0.10</v>
      </c>
      <c r="L578" s="97" t="str">
        <f t="shared" si="572"/>
        <v/>
      </c>
      <c r="M578" s="97" t="str">
        <f t="shared" si="572"/>
        <v>0.13</v>
      </c>
      <c r="N578" s="97" t="str">
        <f t="shared" si="572"/>
        <v>0.16</v>
      </c>
      <c r="O578" s="44"/>
      <c r="P578" s="197" t="str">
        <v>2. Narrow</v>
      </c>
    </row>
    <row r="579" ht="19.5" customHeight="1">
      <c r="A579" s="250"/>
      <c r="B579" s="250"/>
      <c r="C579" s="250"/>
      <c r="D579" s="237"/>
      <c r="E579" s="237"/>
      <c r="F579" s="237"/>
      <c r="G579" s="237"/>
      <c r="H579" s="237"/>
      <c r="I579" s="242"/>
      <c r="J579" s="446" t="str">
        <f t="shared" ref="J579:N579" si="573">IF(ISBLANK(D579),"",D579/100000)</f>
        <v/>
      </c>
      <c r="K579" s="446" t="str">
        <f t="shared" si="573"/>
        <v/>
      </c>
      <c r="L579" s="446" t="str">
        <f t="shared" si="573"/>
        <v/>
      </c>
      <c r="M579" s="446" t="str">
        <f t="shared" si="573"/>
        <v/>
      </c>
      <c r="N579" s="446" t="str">
        <f t="shared" si="573"/>
        <v/>
      </c>
      <c r="O579" s="242"/>
      <c r="P579" s="197" t="str">
        <v/>
      </c>
    </row>
    <row r="580" ht="19.5" customHeight="1">
      <c r="A580" s="254" t="s">
        <v>23984</v>
      </c>
      <c r="B580" s="254"/>
      <c r="C580" s="254"/>
      <c r="D580" s="330"/>
      <c r="E580" s="330"/>
      <c r="F580" s="330"/>
      <c r="G580" s="330"/>
      <c r="H580" s="330"/>
      <c r="I580" s="44"/>
      <c r="J580" s="97" t="str">
        <f t="shared" ref="J580:N580" si="574">IF(ISBLANK(D580),"",D580/100000)</f>
        <v/>
      </c>
      <c r="K580" s="97" t="str">
        <f t="shared" si="574"/>
        <v/>
      </c>
      <c r="L580" s="97" t="str">
        <f t="shared" si="574"/>
        <v/>
      </c>
      <c r="M580" s="97" t="str">
        <f t="shared" si="574"/>
        <v/>
      </c>
      <c r="N580" s="97" t="str">
        <f t="shared" si="574"/>
        <v/>
      </c>
      <c r="O580" s="44"/>
      <c r="P580" s="197" t="str">
        <v>Child health checks and nutrient feed</v>
      </c>
    </row>
    <row r="581" ht="19.5" customHeight="1">
      <c r="A581" s="127" t="s">
        <v>3019</v>
      </c>
      <c r="B581" s="127" t="s">
        <v>23985</v>
      </c>
      <c r="C581" s="127"/>
      <c r="D581" s="59">
        <v>1185662.0</v>
      </c>
      <c r="E581" s="59">
        <v>1592445.0</v>
      </c>
      <c r="F581" s="59">
        <v>2626500.0</v>
      </c>
      <c r="G581" s="59">
        <v>2500000.0</v>
      </c>
      <c r="H581" s="59">
        <v>3000000.0</v>
      </c>
      <c r="I581" s="44"/>
      <c r="J581" s="97" t="str">
        <f t="shared" ref="J581:N581" si="575">IF(ISBLANK(D581),"",D581/100000)</f>
        <v>11.86</v>
      </c>
      <c r="K581" s="97" t="str">
        <f t="shared" si="575"/>
        <v>15.92</v>
      </c>
      <c r="L581" s="97" t="str">
        <f t="shared" si="575"/>
        <v>26.27</v>
      </c>
      <c r="M581" s="97" t="str">
        <f t="shared" si="575"/>
        <v>25.00</v>
      </c>
      <c r="N581" s="97" t="str">
        <f t="shared" si="575"/>
        <v>30.00</v>
      </c>
      <c r="O581" s="44"/>
      <c r="P581" s="197" t="str">
        <v>1. The establishment sevakavarga salary</v>
      </c>
    </row>
    <row r="582" ht="19.5" customHeight="1">
      <c r="A582" s="127" t="s">
        <v>830</v>
      </c>
      <c r="B582" s="127" t="s">
        <v>23986</v>
      </c>
      <c r="C582" s="127"/>
      <c r="D582" s="59">
        <v>14880.0</v>
      </c>
      <c r="E582" s="59">
        <v>13152.0</v>
      </c>
      <c r="F582" s="59">
        <v>14436.0</v>
      </c>
      <c r="G582" s="59">
        <v>12750.0</v>
      </c>
      <c r="H582" s="59">
        <v>16000.0</v>
      </c>
      <c r="I582" s="44"/>
      <c r="J582" s="97" t="str">
        <f t="shared" ref="J582:N582" si="576">IF(ISBLANK(D582),"",D582/100000)</f>
        <v>0.15</v>
      </c>
      <c r="K582" s="97" t="str">
        <f t="shared" si="576"/>
        <v>0.13</v>
      </c>
      <c r="L582" s="97" t="str">
        <f t="shared" si="576"/>
        <v>0.14</v>
      </c>
      <c r="M582" s="97" t="str">
        <f t="shared" si="576"/>
        <v>0.13</v>
      </c>
      <c r="N582" s="97" t="str">
        <f t="shared" si="576"/>
        <v>0.16</v>
      </c>
      <c r="O582" s="44"/>
      <c r="P582" s="197" t="str">
        <v>2. Narrow</v>
      </c>
    </row>
    <row r="583" ht="19.5" customHeight="1">
      <c r="A583" s="296" t="s">
        <v>23987</v>
      </c>
      <c r="B583" s="127" t="s">
        <v>770</v>
      </c>
      <c r="C583" s="127" t="s">
        <v>22378</v>
      </c>
      <c r="D583" s="59">
        <v>694838.0</v>
      </c>
      <c r="E583" s="59">
        <v>1177129.0</v>
      </c>
      <c r="F583" s="59">
        <v>879117.0</v>
      </c>
      <c r="G583" s="59">
        <v>3400000.0</v>
      </c>
      <c r="H583" s="59">
        <v>1245000.0</v>
      </c>
      <c r="I583" s="44"/>
      <c r="J583" s="97" t="str">
        <f t="shared" ref="J583:N583" si="577">IF(ISBLANK(D583),"",D583/100000)</f>
        <v>6.95</v>
      </c>
      <c r="K583" s="97" t="str">
        <f t="shared" si="577"/>
        <v>11.77</v>
      </c>
      <c r="L583" s="97" t="str">
        <f t="shared" si="577"/>
        <v>8.79</v>
      </c>
      <c r="M583" s="97" t="str">
        <f t="shared" si="577"/>
        <v>34.00</v>
      </c>
      <c r="N583" s="97" t="str">
        <f t="shared" si="577"/>
        <v>12.45</v>
      </c>
      <c r="O583" s="44"/>
      <c r="P583" s="197" t="str">
        <v>3. Naidu and Kamala Nehru Hospital
Patients give nourishment</v>
      </c>
    </row>
    <row r="584" ht="19.5" customHeight="1">
      <c r="A584" s="296" t="s">
        <v>23988</v>
      </c>
      <c r="B584" s="127" t="s">
        <v>772</v>
      </c>
      <c r="C584" s="127" t="s">
        <v>22378</v>
      </c>
      <c r="D584" s="59"/>
      <c r="E584" s="59">
        <v>1500000.0</v>
      </c>
      <c r="F584" s="59">
        <v>249167.0</v>
      </c>
      <c r="G584" s="59">
        <v>1275000.0</v>
      </c>
      <c r="H584" s="59">
        <v>2334000.0</v>
      </c>
      <c r="I584" s="44"/>
      <c r="J584" s="97" t="str">
        <f t="shared" ref="J584:N584" si="578">IF(ISBLANK(D584),"",D584/100000)</f>
        <v/>
      </c>
      <c r="K584" s="97" t="str">
        <f t="shared" si="578"/>
        <v>15.00</v>
      </c>
      <c r="L584" s="97" t="str">
        <f t="shared" si="578"/>
        <v>2.49</v>
      </c>
      <c r="M584" s="97" t="str">
        <f t="shared" si="578"/>
        <v>12.75</v>
      </c>
      <c r="N584" s="97" t="str">
        <f t="shared" si="578"/>
        <v>23.34</v>
      </c>
      <c r="O584" s="44"/>
      <c r="P584" s="197" t="str">
        <v>4. vaccinated children from the slums
Pune Municipal Corporation and healthy joint project
Project</v>
      </c>
    </row>
    <row r="585" ht="19.5" customHeight="1">
      <c r="A585" s="127"/>
      <c r="B585" s="127"/>
      <c r="C585" s="127"/>
      <c r="D585" s="59"/>
      <c r="E585" s="59"/>
      <c r="F585" s="59"/>
      <c r="G585" s="59"/>
      <c r="H585" s="59"/>
      <c r="I585" s="44"/>
      <c r="J585" s="97" t="str">
        <f t="shared" ref="J585:N585" si="579">IF(ISBLANK(D585),"",D585/100000)</f>
        <v/>
      </c>
      <c r="K585" s="97" t="str">
        <f t="shared" si="579"/>
        <v/>
      </c>
      <c r="L585" s="97" t="str">
        <f t="shared" si="579"/>
        <v/>
      </c>
      <c r="M585" s="97" t="str">
        <f t="shared" si="579"/>
        <v/>
      </c>
      <c r="N585" s="97" t="str">
        <f t="shared" si="579"/>
        <v/>
      </c>
      <c r="O585" s="44"/>
      <c r="P585" s="197" t="str">
        <v/>
      </c>
    </row>
    <row r="586" ht="19.5" customHeight="1">
      <c r="A586" s="127" t="s">
        <v>23989</v>
      </c>
      <c r="B586" s="127"/>
      <c r="C586" s="127"/>
      <c r="D586" s="59"/>
      <c r="E586" s="59"/>
      <c r="F586" s="59"/>
      <c r="G586" s="59"/>
      <c r="H586" s="59"/>
      <c r="I586" s="44"/>
      <c r="J586" s="97" t="str">
        <f t="shared" ref="J586:N586" si="580">IF(ISBLANK(D586),"",D586/100000)</f>
        <v/>
      </c>
      <c r="K586" s="97" t="str">
        <f t="shared" si="580"/>
        <v/>
      </c>
      <c r="L586" s="97" t="str">
        <f t="shared" si="580"/>
        <v/>
      </c>
      <c r="M586" s="97" t="str">
        <f t="shared" si="580"/>
        <v/>
      </c>
      <c r="N586" s="97" t="str">
        <f t="shared" si="580"/>
        <v/>
      </c>
      <c r="O586" s="44"/>
      <c r="P586" s="197" t="str">
        <v>Productline settlement</v>
      </c>
    </row>
    <row r="587" ht="19.5" customHeight="1">
      <c r="A587" s="127" t="s">
        <v>3019</v>
      </c>
      <c r="B587" s="127" t="s">
        <v>23990</v>
      </c>
      <c r="C587" s="127"/>
      <c r="D587" s="59">
        <v>1870023.0</v>
      </c>
      <c r="E587" s="59">
        <v>2236092.0</v>
      </c>
      <c r="F587" s="59">
        <v>3067238.0</v>
      </c>
      <c r="G587" s="59">
        <v>2700000.0</v>
      </c>
      <c r="H587" s="59">
        <v>2700000.0</v>
      </c>
      <c r="I587" s="44"/>
      <c r="J587" s="97" t="str">
        <f t="shared" ref="J587:N587" si="581">IF(ISBLANK(D587),"",D587/100000)</f>
        <v>18.70</v>
      </c>
      <c r="K587" s="97" t="str">
        <f t="shared" si="581"/>
        <v>22.36</v>
      </c>
      <c r="L587" s="97" t="str">
        <f t="shared" si="581"/>
        <v>30.67</v>
      </c>
      <c r="M587" s="97" t="str">
        <f t="shared" si="581"/>
        <v>27.00</v>
      </c>
      <c r="N587" s="97" t="str">
        <f t="shared" si="581"/>
        <v>27.00</v>
      </c>
      <c r="O587" s="44"/>
      <c r="P587" s="197" t="str">
        <v>1. The establishment sevakavarga salary</v>
      </c>
    </row>
    <row r="588" ht="19.5" customHeight="1">
      <c r="A588" s="127" t="s">
        <v>830</v>
      </c>
      <c r="B588" s="127" t="s">
        <v>23991</v>
      </c>
      <c r="C588" s="127"/>
      <c r="D588" s="59">
        <v>80992.0</v>
      </c>
      <c r="E588" s="59">
        <v>67200.0</v>
      </c>
      <c r="F588" s="59">
        <v>95000.0</v>
      </c>
      <c r="G588" s="59">
        <v>85000.0</v>
      </c>
      <c r="H588" s="59">
        <v>80000.0</v>
      </c>
      <c r="I588" s="44"/>
      <c r="J588" s="97" t="str">
        <f t="shared" ref="J588:N588" si="582">IF(ISBLANK(D588),"",D588/100000)</f>
        <v>0.81</v>
      </c>
      <c r="K588" s="97" t="str">
        <f t="shared" si="582"/>
        <v>0.67</v>
      </c>
      <c r="L588" s="97" t="str">
        <f t="shared" si="582"/>
        <v>0.95</v>
      </c>
      <c r="M588" s="97" t="str">
        <f t="shared" si="582"/>
        <v>0.85</v>
      </c>
      <c r="N588" s="97" t="str">
        <f t="shared" si="582"/>
        <v>0.80</v>
      </c>
      <c r="O588" s="44"/>
      <c r="P588" s="197" t="str">
        <v>2. Narrow</v>
      </c>
    </row>
    <row r="589" ht="19.5" customHeight="1">
      <c r="A589" s="127" t="s">
        <v>23992</v>
      </c>
      <c r="B589" s="127" t="s">
        <v>23993</v>
      </c>
      <c r="C589" s="127"/>
      <c r="D589" s="59">
        <v>4219966.0</v>
      </c>
      <c r="E589" s="59">
        <v>3977205.0</v>
      </c>
      <c r="F589" s="59">
        <v>4879215.0</v>
      </c>
      <c r="G589" s="59">
        <v>6800000.0</v>
      </c>
      <c r="H589" s="59">
        <v>5440000.0</v>
      </c>
      <c r="I589" s="44"/>
      <c r="J589" s="97" t="str">
        <f t="shared" ref="J589:N589" si="583">IF(ISBLANK(D589),"",D589/100000)</f>
        <v>42.20</v>
      </c>
      <c r="K589" s="97" t="str">
        <f t="shared" si="583"/>
        <v>39.77</v>
      </c>
      <c r="L589" s="97" t="str">
        <f t="shared" si="583"/>
        <v>48.79</v>
      </c>
      <c r="M589" s="97" t="str">
        <f t="shared" si="583"/>
        <v>68.00</v>
      </c>
      <c r="N589" s="97" t="str">
        <f t="shared" si="583"/>
        <v>54.40</v>
      </c>
      <c r="O589" s="44"/>
      <c r="P589" s="197" t="str">
        <v>Unruly beast settlement</v>
      </c>
    </row>
    <row r="590" ht="19.5" customHeight="1">
      <c r="A590" s="127"/>
      <c r="B590" s="127"/>
      <c r="C590" s="127"/>
      <c r="D590" s="59"/>
      <c r="E590" s="59"/>
      <c r="F590" s="59"/>
      <c r="G590" s="59"/>
      <c r="H590" s="59"/>
      <c r="I590" s="44"/>
      <c r="J590" s="97" t="str">
        <f t="shared" ref="J590:N590" si="584">IF(ISBLANK(D590),"",D590/100000)</f>
        <v/>
      </c>
      <c r="K590" s="97" t="str">
        <f t="shared" si="584"/>
        <v/>
      </c>
      <c r="L590" s="97" t="str">
        <f t="shared" si="584"/>
        <v/>
      </c>
      <c r="M590" s="97" t="str">
        <f t="shared" si="584"/>
        <v/>
      </c>
      <c r="N590" s="97" t="str">
        <f t="shared" si="584"/>
        <v/>
      </c>
      <c r="O590" s="44"/>
      <c r="P590" s="197" t="str">
        <v/>
      </c>
    </row>
    <row r="591" ht="19.5" customHeight="1">
      <c r="A591" s="127" t="s">
        <v>23994</v>
      </c>
      <c r="B591" s="127" t="s">
        <v>23995</v>
      </c>
      <c r="C591" s="127"/>
      <c r="D591" s="59">
        <v>26650.0</v>
      </c>
      <c r="E591" s="59"/>
      <c r="F591" s="59">
        <v>37469.0</v>
      </c>
      <c r="G591" s="59">
        <v>42500.0</v>
      </c>
      <c r="H591" s="59">
        <v>34000.0</v>
      </c>
      <c r="I591" s="44"/>
      <c r="J591" s="97" t="str">
        <f t="shared" ref="J591:N591" si="585">IF(ISBLANK(D591),"",D591/100000)</f>
        <v>0.27</v>
      </c>
      <c r="K591" s="97" t="str">
        <f t="shared" si="585"/>
        <v/>
      </c>
      <c r="L591" s="97" t="str">
        <f t="shared" si="585"/>
        <v>0.37</v>
      </c>
      <c r="M591" s="97" t="str">
        <f t="shared" si="585"/>
        <v>0.43</v>
      </c>
      <c r="N591" s="97" t="str">
        <f t="shared" si="585"/>
        <v>0.34</v>
      </c>
      <c r="O591" s="44"/>
      <c r="P591" s="197" t="str">
        <v>World Health Day</v>
      </c>
    </row>
    <row r="592" ht="19.5" customHeight="1">
      <c r="A592" s="127" t="s">
        <v>23996</v>
      </c>
      <c r="B592" s="127" t="s">
        <v>23997</v>
      </c>
      <c r="C592" s="127"/>
      <c r="D592" s="59">
        <v>85000.0</v>
      </c>
      <c r="E592" s="59">
        <v>2345290.0</v>
      </c>
      <c r="F592" s="59">
        <v>3553139.0</v>
      </c>
      <c r="G592" s="59">
        <v>2550000.0</v>
      </c>
      <c r="H592" s="59">
        <v>2040000.0</v>
      </c>
      <c r="I592" s="44"/>
      <c r="J592" s="97" t="str">
        <f t="shared" ref="J592:N592" si="586">IF(ISBLANK(D592),"",D592/100000)</f>
        <v>0.85</v>
      </c>
      <c r="K592" s="97" t="str">
        <f t="shared" si="586"/>
        <v>23.45</v>
      </c>
      <c r="L592" s="97" t="str">
        <f t="shared" si="586"/>
        <v>35.53</v>
      </c>
      <c r="M592" s="97" t="str">
        <f t="shared" si="586"/>
        <v>25.50</v>
      </c>
      <c r="N592" s="97" t="str">
        <f t="shared" si="586"/>
        <v>20.40</v>
      </c>
      <c r="O592" s="44"/>
      <c r="P592" s="197" t="str">
        <v>Various national health program</v>
      </c>
    </row>
    <row r="593" ht="19.5" customHeight="1">
      <c r="A593" s="296" t="s">
        <v>23998</v>
      </c>
      <c r="B593" s="127" t="s">
        <v>776</v>
      </c>
      <c r="C593" s="127" t="s">
        <v>22378</v>
      </c>
      <c r="D593" s="59"/>
      <c r="E593" s="59">
        <v>5000000.0</v>
      </c>
      <c r="F593" s="59">
        <v>1.0E7</v>
      </c>
      <c r="G593" s="59">
        <v>4250000.0</v>
      </c>
      <c r="H593" s="59">
        <v>2890000.0</v>
      </c>
      <c r="I593" s="44"/>
      <c r="J593" s="97" t="str">
        <f t="shared" ref="J593:N593" si="587">IF(ISBLANK(D593),"",D593/100000)</f>
        <v/>
      </c>
      <c r="K593" s="97" t="str">
        <f t="shared" si="587"/>
        <v>50.00</v>
      </c>
      <c r="L593" s="97" t="str">
        <f t="shared" si="587"/>
        <v>100.00</v>
      </c>
      <c r="M593" s="97" t="str">
        <f t="shared" si="587"/>
        <v>42.50</v>
      </c>
      <c r="N593" s="97" t="str">
        <f t="shared" si="587"/>
        <v>28.90</v>
      </c>
      <c r="O593" s="44"/>
      <c r="P593" s="197" t="str">
        <v>Alpadarata people in need in the city of Pune
Hospital treatment of Tarachand Ramnath
To the development of the</v>
      </c>
    </row>
    <row r="594" ht="19.5" customHeight="1">
      <c r="A594" s="296" t="s">
        <v>23999</v>
      </c>
      <c r="B594" s="127" t="s">
        <v>779</v>
      </c>
      <c r="C594" s="127" t="s">
        <v>22378</v>
      </c>
      <c r="D594" s="59"/>
      <c r="E594" s="59">
        <v>450000.0</v>
      </c>
      <c r="F594" s="59"/>
      <c r="G594" s="59">
        <v>1700000.0</v>
      </c>
      <c r="H594" s="59">
        <v>1421000.0</v>
      </c>
      <c r="I594" s="44"/>
      <c r="J594" s="97" t="str">
        <f t="shared" ref="J594:N594" si="588">IF(ISBLANK(D594),"",D594/100000)</f>
        <v/>
      </c>
      <c r="K594" s="97" t="str">
        <f t="shared" si="588"/>
        <v>4.50</v>
      </c>
      <c r="L594" s="97" t="str">
        <f t="shared" si="588"/>
        <v/>
      </c>
      <c r="M594" s="97" t="str">
        <f t="shared" si="588"/>
        <v>17.00</v>
      </c>
      <c r="N594" s="97" t="str">
        <f t="shared" si="588"/>
        <v>14.21</v>
      </c>
      <c r="O594" s="44"/>
      <c r="P594" s="197" t="str">
        <v>Babies who were born in the city of Pune
Free Birth certificate of the parents to Home</v>
      </c>
    </row>
    <row r="595" ht="19.5" customHeight="1">
      <c r="A595" s="127"/>
      <c r="B595" s="127"/>
      <c r="C595" s="127"/>
      <c r="D595" s="59"/>
      <c r="E595" s="59"/>
      <c r="F595" s="59"/>
      <c r="G595" s="59"/>
      <c r="H595" s="59"/>
      <c r="I595" s="44"/>
      <c r="J595" s="97" t="str">
        <f t="shared" ref="J595:N595" si="589">IF(ISBLANK(D595),"",D595/100000)</f>
        <v/>
      </c>
      <c r="K595" s="97" t="str">
        <f t="shared" si="589"/>
        <v/>
      </c>
      <c r="L595" s="97" t="str">
        <f t="shared" si="589"/>
        <v/>
      </c>
      <c r="M595" s="97" t="str">
        <f t="shared" si="589"/>
        <v/>
      </c>
      <c r="N595" s="97" t="str">
        <f t="shared" si="589"/>
        <v/>
      </c>
      <c r="O595" s="44"/>
      <c r="P595" s="197" t="str">
        <v/>
      </c>
    </row>
    <row r="596" ht="19.5" customHeight="1">
      <c r="A596" s="146" t="s">
        <v>24000</v>
      </c>
      <c r="B596" s="127"/>
      <c r="C596" s="127"/>
      <c r="D596" s="59">
        <v>4.6679175E7</v>
      </c>
      <c r="E596" s="59">
        <v>5.8774281E7</v>
      </c>
      <c r="F596" s="59">
        <v>7.4609331E7</v>
      </c>
      <c r="G596" s="59">
        <v>7.33235E7</v>
      </c>
      <c r="H596" s="59">
        <v>6.9676E7</v>
      </c>
      <c r="I596" s="44"/>
      <c r="J596" s="97" t="str">
        <f t="shared" ref="J596:N596" si="590">IF(ISBLANK(D596),"",D596/100000)</f>
        <v>466.79</v>
      </c>
      <c r="K596" s="97" t="str">
        <f t="shared" si="590"/>
        <v>587.74</v>
      </c>
      <c r="L596" s="97" t="str">
        <f t="shared" si="590"/>
        <v>746.09</v>
      </c>
      <c r="M596" s="97" t="str">
        <f t="shared" si="590"/>
        <v>733.24</v>
      </c>
      <c r="N596" s="97" t="str">
        <f t="shared" si="590"/>
        <v>696.76</v>
      </c>
      <c r="O596" s="44"/>
      <c r="P596" s="197" t="str">
        <v>A. Addition</v>
      </c>
    </row>
    <row r="597" ht="19.5" customHeight="1">
      <c r="A597" s="127"/>
      <c r="B597" s="127"/>
      <c r="C597" s="127"/>
      <c r="D597" s="59"/>
      <c r="E597" s="59"/>
      <c r="F597" s="59"/>
      <c r="G597" s="59"/>
      <c r="H597" s="59"/>
      <c r="I597" s="44"/>
      <c r="J597" s="97" t="str">
        <f t="shared" ref="J597:N597" si="591">IF(ISBLANK(D597),"",D597/100000)</f>
        <v/>
      </c>
      <c r="K597" s="97" t="str">
        <f t="shared" si="591"/>
        <v/>
      </c>
      <c r="L597" s="97" t="str">
        <f t="shared" si="591"/>
        <v/>
      </c>
      <c r="M597" s="97" t="str">
        <f t="shared" si="591"/>
        <v/>
      </c>
      <c r="N597" s="97" t="str">
        <f t="shared" si="591"/>
        <v/>
      </c>
      <c r="O597" s="44"/>
      <c r="P597" s="197" t="str">
        <v/>
      </c>
    </row>
    <row r="598" ht="19.5" customHeight="1">
      <c r="A598" s="127" t="s">
        <v>368</v>
      </c>
      <c r="B598" s="127"/>
      <c r="C598" s="127"/>
      <c r="D598" s="59"/>
      <c r="E598" s="59"/>
      <c r="F598" s="59"/>
      <c r="G598" s="59"/>
      <c r="H598" s="59"/>
      <c r="I598" s="44"/>
      <c r="J598" s="97" t="str">
        <f t="shared" ref="J598:N598" si="592">IF(ISBLANK(D598),"",D598/100000)</f>
        <v/>
      </c>
      <c r="K598" s="97" t="str">
        <f t="shared" si="592"/>
        <v/>
      </c>
      <c r="L598" s="97" t="str">
        <f t="shared" si="592"/>
        <v/>
      </c>
      <c r="M598" s="97" t="str">
        <f t="shared" si="592"/>
        <v/>
      </c>
      <c r="N598" s="97" t="str">
        <f t="shared" si="592"/>
        <v/>
      </c>
      <c r="O598" s="44"/>
      <c r="P598" s="197" t="str">
        <v>B. Asansargika (pramotivha)</v>
      </c>
    </row>
    <row r="599" ht="19.5" customHeight="1">
      <c r="A599" s="127" t="s">
        <v>782</v>
      </c>
      <c r="B599" s="127" t="s">
        <v>781</v>
      </c>
      <c r="C599" s="127" t="s">
        <v>22378</v>
      </c>
      <c r="D599" s="59">
        <v>4950157.0</v>
      </c>
      <c r="E599" s="59">
        <v>7379246.0</v>
      </c>
      <c r="F599" s="59">
        <v>7509685.0</v>
      </c>
      <c r="G599" s="59">
        <v>8500000.0</v>
      </c>
      <c r="H599" s="59">
        <v>5780000.0</v>
      </c>
      <c r="I599" s="44"/>
      <c r="J599" s="97" t="str">
        <f t="shared" ref="J599:N599" si="593">IF(ISBLANK(D599),"",D599/100000)</f>
        <v>49.50</v>
      </c>
      <c r="K599" s="97" t="str">
        <f t="shared" si="593"/>
        <v>73.79</v>
      </c>
      <c r="L599" s="97" t="str">
        <f t="shared" si="593"/>
        <v>75.10</v>
      </c>
      <c r="M599" s="97" t="str">
        <f t="shared" si="593"/>
        <v>85.00</v>
      </c>
      <c r="N599" s="97" t="str">
        <f t="shared" si="593"/>
        <v>57.80</v>
      </c>
      <c r="O599" s="44"/>
      <c r="P599" s="197" t="str">
        <v>1. Reproductive and Child Health Programme - part of the Municipal Contract servants salaries</v>
      </c>
    </row>
    <row r="600" ht="19.5" customHeight="1">
      <c r="A600" s="127" t="s">
        <v>784</v>
      </c>
      <c r="B600" s="127" t="s">
        <v>783</v>
      </c>
      <c r="C600" s="127" t="s">
        <v>22378</v>
      </c>
      <c r="D600" s="59">
        <v>1345868.0</v>
      </c>
      <c r="E600" s="59">
        <v>1758884.0</v>
      </c>
      <c r="F600" s="59">
        <v>1806394.0</v>
      </c>
      <c r="G600" s="59">
        <v>2550000.0</v>
      </c>
      <c r="H600" s="59">
        <v>2040000.0</v>
      </c>
      <c r="I600" s="44"/>
      <c r="J600" s="97" t="str">
        <f t="shared" ref="J600:N600" si="594">IF(ISBLANK(D600),"",D600/100000)</f>
        <v>13.46</v>
      </c>
      <c r="K600" s="97" t="str">
        <f t="shared" si="594"/>
        <v>17.59</v>
      </c>
      <c r="L600" s="97" t="str">
        <f t="shared" si="594"/>
        <v>18.06</v>
      </c>
      <c r="M600" s="97" t="str">
        <f t="shared" si="594"/>
        <v>25.50</v>
      </c>
      <c r="N600" s="97" t="str">
        <f t="shared" si="594"/>
        <v>20.40</v>
      </c>
      <c r="O600" s="44"/>
      <c r="P600" s="197" t="str">
        <v>4. Hope - AIDS Control Programme</v>
      </c>
    </row>
    <row r="601" ht="19.5" customHeight="1">
      <c r="A601" s="296" t="s">
        <v>24001</v>
      </c>
      <c r="B601" s="127" t="s">
        <v>24002</v>
      </c>
      <c r="C601" s="127"/>
      <c r="D601" s="59"/>
      <c r="E601" s="59"/>
      <c r="F601" s="59"/>
      <c r="G601" s="59">
        <v>850000.0</v>
      </c>
      <c r="H601" s="59">
        <v>680000.0</v>
      </c>
      <c r="I601" s="44"/>
      <c r="J601" s="97" t="str">
        <f t="shared" ref="J601:N601" si="595">IF(ISBLANK(D601),"",D601/100000)</f>
        <v/>
      </c>
      <c r="K601" s="97" t="str">
        <f t="shared" si="595"/>
        <v/>
      </c>
      <c r="L601" s="97" t="str">
        <f t="shared" si="595"/>
        <v/>
      </c>
      <c r="M601" s="97" t="str">
        <f t="shared" si="595"/>
        <v>8.50</v>
      </c>
      <c r="N601" s="97" t="str">
        <f t="shared" si="595"/>
        <v>6.80</v>
      </c>
      <c r="O601" s="44"/>
      <c r="P601" s="197" t="str">
        <v>5. pisipienaditi aektanusara free room
Preparation, computers and other materials</v>
      </c>
    </row>
    <row r="602" ht="19.5" customHeight="1">
      <c r="A602" s="296" t="s">
        <v>24003</v>
      </c>
      <c r="B602" s="127" t="s">
        <v>24004</v>
      </c>
      <c r="C602" s="127"/>
      <c r="D602" s="59"/>
      <c r="E602" s="59"/>
      <c r="F602" s="59">
        <v>1834189.0</v>
      </c>
      <c r="G602" s="59">
        <v>2550000.0</v>
      </c>
      <c r="H602" s="59">
        <v>2040000.0</v>
      </c>
      <c r="I602" s="44"/>
      <c r="J602" s="97" t="str">
        <f t="shared" ref="J602:N602" si="596">IF(ISBLANK(D602),"",D602/100000)</f>
        <v/>
      </c>
      <c r="K602" s="97" t="str">
        <f t="shared" si="596"/>
        <v/>
      </c>
      <c r="L602" s="97" t="str">
        <f t="shared" si="596"/>
        <v>18.34</v>
      </c>
      <c r="M602" s="97" t="str">
        <f t="shared" si="596"/>
        <v>25.50</v>
      </c>
      <c r="N602" s="97" t="str">
        <f t="shared" si="596"/>
        <v>20.40</v>
      </c>
      <c r="O602" s="44"/>
      <c r="P602" s="197" t="str">
        <v>6. NMC medical establishments in Pune
Waste disposal lavanyakarita jaivavaidyakiya in daily production</v>
      </c>
    </row>
    <row r="603" ht="19.5" customHeight="1">
      <c r="A603" s="127"/>
      <c r="B603" s="127"/>
      <c r="C603" s="127"/>
      <c r="D603" s="59"/>
      <c r="E603" s="59"/>
      <c r="F603" s="59"/>
      <c r="G603" s="59"/>
      <c r="H603" s="59"/>
      <c r="I603" s="44"/>
      <c r="J603" s="97" t="str">
        <f t="shared" ref="J603:N603" si="597">IF(ISBLANK(D603),"",D603/100000)</f>
        <v/>
      </c>
      <c r="K603" s="97" t="str">
        <f t="shared" si="597"/>
        <v/>
      </c>
      <c r="L603" s="97" t="str">
        <f t="shared" si="597"/>
        <v/>
      </c>
      <c r="M603" s="97" t="str">
        <f t="shared" si="597"/>
        <v/>
      </c>
      <c r="N603" s="97" t="str">
        <f t="shared" si="597"/>
        <v/>
      </c>
      <c r="O603" s="44"/>
      <c r="P603" s="197" t="str">
        <v/>
      </c>
    </row>
    <row r="604" ht="19.5" customHeight="1">
      <c r="A604" s="146" t="s">
        <v>24005</v>
      </c>
      <c r="B604" s="127"/>
      <c r="C604" s="127"/>
      <c r="D604" s="59">
        <v>6296025.0</v>
      </c>
      <c r="E604" s="59">
        <v>9138130.0</v>
      </c>
      <c r="F604" s="59">
        <v>1.1150268E7</v>
      </c>
      <c r="G604" s="59">
        <v>1.445E7</v>
      </c>
      <c r="H604" s="59">
        <v>1.054E7</v>
      </c>
      <c r="I604" s="44"/>
      <c r="J604" s="97" t="str">
        <f t="shared" ref="J604:N604" si="598">IF(ISBLANK(D604),"",D604/100000)</f>
        <v>62.96</v>
      </c>
      <c r="K604" s="97" t="str">
        <f t="shared" si="598"/>
        <v>91.38</v>
      </c>
      <c r="L604" s="97" t="str">
        <f t="shared" si="598"/>
        <v>111.50</v>
      </c>
      <c r="M604" s="97" t="str">
        <f t="shared" si="598"/>
        <v>144.50</v>
      </c>
      <c r="N604" s="97" t="str">
        <f t="shared" si="598"/>
        <v>105.40</v>
      </c>
      <c r="O604" s="44"/>
      <c r="P604" s="197" t="str">
        <v>B. Addition</v>
      </c>
    </row>
    <row r="605" ht="19.5" customHeight="1">
      <c r="A605" s="127"/>
      <c r="B605" s="127"/>
      <c r="C605" s="127"/>
      <c r="D605" s="59"/>
      <c r="E605" s="59"/>
      <c r="F605" s="59"/>
      <c r="G605" s="59"/>
      <c r="H605" s="59"/>
      <c r="I605" s="44"/>
      <c r="J605" s="97" t="str">
        <f t="shared" ref="J605:N605" si="599">IF(ISBLANK(D605),"",D605/100000)</f>
        <v/>
      </c>
      <c r="K605" s="97" t="str">
        <f t="shared" si="599"/>
        <v/>
      </c>
      <c r="L605" s="97" t="str">
        <f t="shared" si="599"/>
        <v/>
      </c>
      <c r="M605" s="97" t="str">
        <f t="shared" si="599"/>
        <v/>
      </c>
      <c r="N605" s="97" t="str">
        <f t="shared" si="599"/>
        <v/>
      </c>
      <c r="O605" s="44"/>
      <c r="P605" s="197" t="str">
        <v/>
      </c>
    </row>
    <row r="606" ht="19.5" customHeight="1">
      <c r="A606" s="127" t="s">
        <v>371</v>
      </c>
      <c r="B606" s="127"/>
      <c r="C606" s="127"/>
      <c r="D606" s="59"/>
      <c r="E606" s="59"/>
      <c r="F606" s="59"/>
      <c r="G606" s="59"/>
      <c r="H606" s="59"/>
      <c r="I606" s="44"/>
      <c r="J606" s="97" t="str">
        <f t="shared" ref="J606:N606" si="600">IF(ISBLANK(D606),"",D606/100000)</f>
        <v/>
      </c>
      <c r="K606" s="97" t="str">
        <f t="shared" si="600"/>
        <v/>
      </c>
      <c r="L606" s="97" t="str">
        <f t="shared" si="600"/>
        <v/>
      </c>
      <c r="M606" s="97" t="str">
        <f t="shared" si="600"/>
        <v/>
      </c>
      <c r="N606" s="97" t="str">
        <f t="shared" si="600"/>
        <v/>
      </c>
      <c r="O606" s="44"/>
      <c r="P606" s="197" t="str">
        <v>C. Ilajatmaka (kyuretivha)</v>
      </c>
    </row>
    <row r="607" ht="19.5" customHeight="1">
      <c r="A607" s="127" t="s">
        <v>24006</v>
      </c>
      <c r="B607" s="127"/>
      <c r="C607" s="127"/>
      <c r="D607" s="59"/>
      <c r="E607" s="59"/>
      <c r="F607" s="59"/>
      <c r="G607" s="59"/>
      <c r="H607" s="59"/>
      <c r="I607" s="44"/>
      <c r="J607" s="97" t="str">
        <f t="shared" ref="J607:N607" si="601">IF(ISBLANK(D607),"",D607/100000)</f>
        <v/>
      </c>
      <c r="K607" s="97" t="str">
        <f t="shared" si="601"/>
        <v/>
      </c>
      <c r="L607" s="97" t="str">
        <f t="shared" si="601"/>
        <v/>
      </c>
      <c r="M607" s="97" t="str">
        <f t="shared" si="601"/>
        <v/>
      </c>
      <c r="N607" s="97" t="str">
        <f t="shared" si="601"/>
        <v/>
      </c>
      <c r="O607" s="44"/>
      <c r="P607" s="197" t="str">
        <v>C. Lokarogya</v>
      </c>
    </row>
    <row r="608" ht="19.5" customHeight="1">
      <c r="A608" s="127" t="s">
        <v>3019</v>
      </c>
      <c r="B608" s="127" t="s">
        <v>24007</v>
      </c>
      <c r="C608" s="127"/>
      <c r="D608" s="59">
        <v>5.2452409E7</v>
      </c>
      <c r="E608" s="59">
        <v>5.9671838E7</v>
      </c>
      <c r="F608" s="59">
        <v>1.0783629E8</v>
      </c>
      <c r="G608" s="59">
        <v>7.5E7</v>
      </c>
      <c r="H608" s="59">
        <v>1.075E8</v>
      </c>
      <c r="I608" s="44"/>
      <c r="J608" s="97" t="str">
        <f t="shared" ref="J608:N608" si="602">IF(ISBLANK(D608),"",D608/100000)</f>
        <v>524.52</v>
      </c>
      <c r="K608" s="97" t="str">
        <f t="shared" si="602"/>
        <v>596.72</v>
      </c>
      <c r="L608" s="97" t="str">
        <f t="shared" si="602"/>
        <v>1078.36</v>
      </c>
      <c r="M608" s="97" t="str">
        <f t="shared" si="602"/>
        <v>750.00</v>
      </c>
      <c r="N608" s="97" t="str">
        <f t="shared" si="602"/>
        <v>1075.00</v>
      </c>
      <c r="O608" s="44"/>
      <c r="P608" s="197" t="str">
        <v>1. The establishment sevakavarga salary</v>
      </c>
    </row>
    <row r="609" ht="19.5" customHeight="1">
      <c r="A609" s="127" t="s">
        <v>830</v>
      </c>
      <c r="B609" s="127" t="s">
        <v>24008</v>
      </c>
      <c r="C609" s="127"/>
      <c r="D609" s="59">
        <v>799430.0</v>
      </c>
      <c r="E609" s="59">
        <v>798639.0</v>
      </c>
      <c r="F609" s="59">
        <v>887896.0</v>
      </c>
      <c r="G609" s="59">
        <v>765000.0</v>
      </c>
      <c r="H609" s="59">
        <v>800000.0</v>
      </c>
      <c r="I609" s="44"/>
      <c r="J609" s="97" t="str">
        <f t="shared" ref="J609:N609" si="603">IF(ISBLANK(D609),"",D609/100000)</f>
        <v>7.99</v>
      </c>
      <c r="K609" s="97" t="str">
        <f t="shared" si="603"/>
        <v>7.99</v>
      </c>
      <c r="L609" s="97" t="str">
        <f t="shared" si="603"/>
        <v>8.88</v>
      </c>
      <c r="M609" s="97" t="str">
        <f t="shared" si="603"/>
        <v>7.65</v>
      </c>
      <c r="N609" s="97" t="str">
        <f t="shared" si="603"/>
        <v>8.00</v>
      </c>
      <c r="O609" s="44"/>
      <c r="P609" s="197" t="str">
        <v>2. Narrow</v>
      </c>
    </row>
    <row r="610" ht="19.5" customHeight="1">
      <c r="A610" s="127" t="s">
        <v>24009</v>
      </c>
      <c r="B610" s="127" t="s">
        <v>24010</v>
      </c>
      <c r="C610" s="127"/>
      <c r="D610" s="59">
        <v>682871.0</v>
      </c>
      <c r="E610" s="59">
        <v>917184.0</v>
      </c>
      <c r="F610" s="59">
        <v>833370.0</v>
      </c>
      <c r="G610" s="59">
        <v>850000.0</v>
      </c>
      <c r="H610" s="59">
        <v>680000.0</v>
      </c>
      <c r="I610" s="44"/>
      <c r="J610" s="97" t="str">
        <f t="shared" ref="J610:N610" si="604">IF(ISBLANK(D610),"",D610/100000)</f>
        <v>6.83</v>
      </c>
      <c r="K610" s="97" t="str">
        <f t="shared" si="604"/>
        <v>9.17</v>
      </c>
      <c r="L610" s="97" t="str">
        <f t="shared" si="604"/>
        <v>8.33</v>
      </c>
      <c r="M610" s="97" t="str">
        <f t="shared" si="604"/>
        <v>8.50</v>
      </c>
      <c r="N610" s="97" t="str">
        <f t="shared" si="604"/>
        <v>6.80</v>
      </c>
      <c r="O610" s="44"/>
      <c r="P610" s="197" t="str">
        <v>3. mansion and other materials</v>
      </c>
    </row>
    <row r="611" ht="19.5" customHeight="1">
      <c r="A611" s="127" t="s">
        <v>24011</v>
      </c>
      <c r="B611" s="127" t="s">
        <v>24012</v>
      </c>
      <c r="C611" s="127"/>
      <c r="D611" s="59">
        <v>7678289.0</v>
      </c>
      <c r="E611" s="59">
        <v>8877876.0</v>
      </c>
      <c r="F611" s="59">
        <v>1.049999E7</v>
      </c>
      <c r="G611" s="59">
        <v>1.1475E7</v>
      </c>
      <c r="H611" s="59">
        <v>1.0E7</v>
      </c>
      <c r="I611" s="44"/>
      <c r="J611" s="97" t="str">
        <f t="shared" ref="J611:N611" si="605">IF(ISBLANK(D611),"",D611/100000)</f>
        <v>76.78</v>
      </c>
      <c r="K611" s="97" t="str">
        <f t="shared" si="605"/>
        <v>88.78</v>
      </c>
      <c r="L611" s="97" t="str">
        <f t="shared" si="605"/>
        <v>105.00</v>
      </c>
      <c r="M611" s="97" t="str">
        <f t="shared" si="605"/>
        <v>114.75</v>
      </c>
      <c r="N611" s="97" t="str">
        <f t="shared" si="605"/>
        <v>100.00</v>
      </c>
      <c r="O611" s="44"/>
      <c r="P611" s="197" t="str">
        <v>4. The cost of electricity (electric)</v>
      </c>
    </row>
    <row r="612" ht="19.5" customHeight="1">
      <c r="A612" s="296" t="s">
        <v>24013</v>
      </c>
      <c r="B612" s="127" t="s">
        <v>24014</v>
      </c>
      <c r="C612" s="127"/>
      <c r="D612" s="59">
        <v>1145011.0</v>
      </c>
      <c r="E612" s="59">
        <v>2730461.0</v>
      </c>
      <c r="F612" s="59">
        <v>1106151.0</v>
      </c>
      <c r="G612" s="59">
        <v>7650000.0</v>
      </c>
      <c r="H612" s="59">
        <v>8000000.0</v>
      </c>
      <c r="I612" s="44"/>
      <c r="J612" s="97" t="str">
        <f t="shared" ref="J612:N612" si="606">IF(ISBLANK(D612),"",D612/100000)</f>
        <v>11.45</v>
      </c>
      <c r="K612" s="97" t="str">
        <f t="shared" si="606"/>
        <v>27.30</v>
      </c>
      <c r="L612" s="97" t="str">
        <f t="shared" si="606"/>
        <v>11.06</v>
      </c>
      <c r="M612" s="97" t="str">
        <f t="shared" si="606"/>
        <v>76.50</v>
      </c>
      <c r="N612" s="97" t="str">
        <f t="shared" si="606"/>
        <v>80.00</v>
      </c>
      <c r="O612" s="44"/>
      <c r="P612" s="197" t="str">
        <v>5. In the right cost and repair electrical and other
Costs</v>
      </c>
    </row>
    <row r="613" ht="19.5" customHeight="1">
      <c r="A613" s="296" t="s">
        <v>24015</v>
      </c>
      <c r="B613" s="127" t="s">
        <v>24016</v>
      </c>
      <c r="C613" s="127"/>
      <c r="D613" s="59"/>
      <c r="E613" s="59"/>
      <c r="F613" s="59">
        <v>1500880.0</v>
      </c>
      <c r="G613" s="59">
        <v>2975000.0</v>
      </c>
      <c r="H613" s="59">
        <v>3200000.0</v>
      </c>
      <c r="I613" s="44"/>
      <c r="J613" s="97" t="str">
        <f t="shared" ref="J613:N613" si="607">IF(ISBLANK(D613),"",D613/100000)</f>
        <v/>
      </c>
      <c r="K613" s="97" t="str">
        <f t="shared" si="607"/>
        <v/>
      </c>
      <c r="L613" s="97" t="str">
        <f t="shared" si="607"/>
        <v>15.01</v>
      </c>
      <c r="M613" s="97" t="str">
        <f t="shared" si="607"/>
        <v>29.75</v>
      </c>
      <c r="N613" s="97" t="str">
        <f t="shared" si="607"/>
        <v>32.00</v>
      </c>
      <c r="O613" s="44"/>
      <c r="P613" s="197" t="str">
        <v>5 a. Gas / diesel savadahini care
Repair</v>
      </c>
    </row>
    <row r="614" ht="19.5" customHeight="1">
      <c r="A614" s="127" t="s">
        <v>24017</v>
      </c>
      <c r="B614" s="127" t="s">
        <v>24018</v>
      </c>
      <c r="C614" s="127"/>
      <c r="D614" s="59">
        <v>9881.0</v>
      </c>
      <c r="E614" s="59"/>
      <c r="F614" s="59"/>
      <c r="G614" s="59">
        <v>85000.0</v>
      </c>
      <c r="H614" s="59">
        <v>57800.0</v>
      </c>
      <c r="I614" s="44"/>
      <c r="J614" s="97" t="str">
        <f t="shared" ref="J614:N614" si="608">IF(ISBLANK(D614),"",D614/100000)</f>
        <v>0.10</v>
      </c>
      <c r="K614" s="97" t="str">
        <f t="shared" si="608"/>
        <v/>
      </c>
      <c r="L614" s="97" t="str">
        <f t="shared" si="608"/>
        <v/>
      </c>
      <c r="M614" s="97" t="str">
        <f t="shared" si="608"/>
        <v>0.85</v>
      </c>
      <c r="N614" s="97" t="str">
        <f t="shared" si="608"/>
        <v>0.58</v>
      </c>
      <c r="O614" s="44"/>
      <c r="P614" s="197" t="str">
        <v>6. Laboratory fees</v>
      </c>
    </row>
    <row r="615" ht="19.5" customHeight="1">
      <c r="A615" s="127" t="s">
        <v>24019</v>
      </c>
      <c r="B615" s="127" t="s">
        <v>24020</v>
      </c>
      <c r="C615" s="127"/>
      <c r="D615" s="59">
        <v>2482311.0</v>
      </c>
      <c r="E615" s="59">
        <v>3491051.0</v>
      </c>
      <c r="F615" s="59">
        <v>1659750.0</v>
      </c>
      <c r="G615" s="59"/>
      <c r="H615" s="59"/>
      <c r="I615" s="44"/>
      <c r="J615" s="97" t="str">
        <f t="shared" ref="J615:N615" si="609">IF(ISBLANK(D615),"",D615/100000)</f>
        <v>24.82</v>
      </c>
      <c r="K615" s="97" t="str">
        <f t="shared" si="609"/>
        <v>34.91</v>
      </c>
      <c r="L615" s="97" t="str">
        <f t="shared" si="609"/>
        <v>16.60</v>
      </c>
      <c r="M615" s="97" t="str">
        <f t="shared" si="609"/>
        <v/>
      </c>
      <c r="N615" s="97" t="str">
        <f t="shared" si="609"/>
        <v/>
      </c>
      <c r="O615" s="44"/>
      <c r="P615" s="197" t="str">
        <v>7. Repairs and other costs</v>
      </c>
    </row>
    <row r="616" ht="19.5" customHeight="1">
      <c r="A616" s="296" t="s">
        <v>24021</v>
      </c>
      <c r="B616" s="127" t="s">
        <v>914</v>
      </c>
      <c r="C616" s="127" t="s">
        <v>17639</v>
      </c>
      <c r="D616" s="59">
        <v>399300.0</v>
      </c>
      <c r="E616" s="59">
        <v>499800.0</v>
      </c>
      <c r="F616" s="59">
        <v>607800.0</v>
      </c>
      <c r="G616" s="59">
        <v>1275000.0</v>
      </c>
      <c r="H616" s="59">
        <v>1020000.0</v>
      </c>
      <c r="I616" s="44"/>
      <c r="J616" s="97" t="str">
        <f t="shared" ref="J616:N616" si="610">IF(ISBLANK(D616),"",D616/100000)</f>
        <v>3.99</v>
      </c>
      <c r="K616" s="97" t="str">
        <f t="shared" si="610"/>
        <v>5.00</v>
      </c>
      <c r="L616" s="97" t="str">
        <f t="shared" si="610"/>
        <v>6.08</v>
      </c>
      <c r="M616" s="97" t="str">
        <f t="shared" si="610"/>
        <v>12.75</v>
      </c>
      <c r="N616" s="97" t="str">
        <f t="shared" si="610"/>
        <v>10.20</v>
      </c>
      <c r="O616" s="44"/>
      <c r="P616" s="197" t="str">
        <v>8. Pune Labour death of a person
Free combustion and solemn</v>
      </c>
    </row>
    <row r="617" ht="19.5" customHeight="1">
      <c r="A617" s="127" t="s">
        <v>924</v>
      </c>
      <c r="B617" s="127" t="s">
        <v>920</v>
      </c>
      <c r="C617" s="127" t="s">
        <v>17639</v>
      </c>
      <c r="D617" s="59"/>
      <c r="E617" s="59"/>
      <c r="F617" s="59"/>
      <c r="G617" s="59">
        <v>1700000.0</v>
      </c>
      <c r="H617" s="59">
        <v>1156000.0</v>
      </c>
      <c r="I617" s="44"/>
      <c r="J617" s="97" t="str">
        <f t="shared" ref="J617:N617" si="611">IF(ISBLANK(D617),"",D617/100000)</f>
        <v/>
      </c>
      <c r="K617" s="97" t="str">
        <f t="shared" si="611"/>
        <v/>
      </c>
      <c r="L617" s="97" t="str">
        <f t="shared" si="611"/>
        <v/>
      </c>
      <c r="M617" s="97" t="str">
        <f t="shared" si="611"/>
        <v>17.00</v>
      </c>
      <c r="N617" s="97" t="str">
        <f t="shared" si="611"/>
        <v>11.56</v>
      </c>
      <c r="O617" s="44"/>
      <c r="P617" s="197" t="str">
        <v>8-A power dahinita cremate Free</v>
      </c>
    </row>
    <row r="618" ht="19.5" customHeight="1">
      <c r="A618" s="296" t="s">
        <v>24022</v>
      </c>
      <c r="B618" s="127" t="s">
        <v>24023</v>
      </c>
      <c r="C618" s="127"/>
      <c r="D618" s="59">
        <v>2500000.0</v>
      </c>
      <c r="E618" s="59">
        <v>2877058.0</v>
      </c>
      <c r="F618" s="59">
        <v>4862830.0</v>
      </c>
      <c r="G618" s="59">
        <v>4250000.0</v>
      </c>
      <c r="H618" s="59">
        <v>4080000.0</v>
      </c>
      <c r="I618" s="44"/>
      <c r="J618" s="97" t="str">
        <f t="shared" ref="J618:N618" si="612">IF(ISBLANK(D618),"",D618/100000)</f>
        <v>25.00</v>
      </c>
      <c r="K618" s="97" t="str">
        <f t="shared" si="612"/>
        <v>28.77</v>
      </c>
      <c r="L618" s="97" t="str">
        <f t="shared" si="612"/>
        <v>48.63</v>
      </c>
      <c r="M618" s="97" t="str">
        <f t="shared" si="612"/>
        <v>42.50</v>
      </c>
      <c r="N618" s="97" t="str">
        <f t="shared" si="612"/>
        <v>40.80</v>
      </c>
      <c r="O618" s="44"/>
      <c r="P618" s="197" t="str">
        <v>9. Provide savadahini gas for sinledara
(Electrical)</v>
      </c>
    </row>
    <row r="619" ht="19.5" customHeight="1">
      <c r="A619" s="250"/>
      <c r="B619" s="250"/>
      <c r="C619" s="250"/>
      <c r="D619" s="237"/>
      <c r="E619" s="237"/>
      <c r="F619" s="237"/>
      <c r="G619" s="237"/>
      <c r="H619" s="237"/>
      <c r="I619" s="242"/>
      <c r="J619" s="446" t="str">
        <f t="shared" ref="J619:N619" si="613">IF(ISBLANK(D619),"",D619/100000)</f>
        <v/>
      </c>
      <c r="K619" s="446" t="str">
        <f t="shared" si="613"/>
        <v/>
      </c>
      <c r="L619" s="446" t="str">
        <f t="shared" si="613"/>
        <v/>
      </c>
      <c r="M619" s="446" t="str">
        <f t="shared" si="613"/>
        <v/>
      </c>
      <c r="N619" s="446" t="str">
        <f t="shared" si="613"/>
        <v/>
      </c>
      <c r="O619" s="242"/>
      <c r="P619" s="197" t="str">
        <v/>
      </c>
    </row>
    <row r="620" ht="19.5" customHeight="1">
      <c r="A620" s="254" t="s">
        <v>24024</v>
      </c>
      <c r="B620" s="254"/>
      <c r="C620" s="254"/>
      <c r="D620" s="330"/>
      <c r="E620" s="330"/>
      <c r="F620" s="330"/>
      <c r="G620" s="330"/>
      <c r="H620" s="330"/>
      <c r="I620" s="44"/>
      <c r="J620" s="97" t="str">
        <f t="shared" ref="J620:N620" si="614">IF(ISBLANK(D620),"",D620/100000)</f>
        <v/>
      </c>
      <c r="K620" s="97" t="str">
        <f t="shared" si="614"/>
        <v/>
      </c>
      <c r="L620" s="97" t="str">
        <f t="shared" si="614"/>
        <v/>
      </c>
      <c r="M620" s="97" t="str">
        <f t="shared" si="614"/>
        <v/>
      </c>
      <c r="N620" s="97" t="str">
        <f t="shared" si="614"/>
        <v/>
      </c>
      <c r="O620" s="44"/>
      <c r="P620" s="197" t="str">
        <v>Sathinca settlement</v>
      </c>
    </row>
    <row r="621" ht="19.5" customHeight="1">
      <c r="A621" s="127" t="s">
        <v>24025</v>
      </c>
      <c r="B621" s="127" t="s">
        <v>24026</v>
      </c>
      <c r="C621" s="127"/>
      <c r="D621" s="59">
        <v>1.8229712E7</v>
      </c>
      <c r="E621" s="59">
        <v>1.9333522E7</v>
      </c>
      <c r="F621" s="59">
        <v>2.0964668E7</v>
      </c>
      <c r="G621" s="59">
        <v>2.3E7</v>
      </c>
      <c r="H621" s="59">
        <v>2.35E7</v>
      </c>
      <c r="I621" s="44"/>
      <c r="J621" s="97" t="str">
        <f t="shared" ref="J621:N621" si="615">IF(ISBLANK(D621),"",D621/100000)</f>
        <v>182.30</v>
      </c>
      <c r="K621" s="97" t="str">
        <f t="shared" si="615"/>
        <v>193.34</v>
      </c>
      <c r="L621" s="97" t="str">
        <f t="shared" si="615"/>
        <v>209.65</v>
      </c>
      <c r="M621" s="97" t="str">
        <f t="shared" si="615"/>
        <v>230.00</v>
      </c>
      <c r="N621" s="97" t="str">
        <f t="shared" si="615"/>
        <v>235.00</v>
      </c>
      <c r="O621" s="44"/>
      <c r="P621" s="197" t="str">
        <v>1. The establishment sevakavarga salary (disinfectant spray)</v>
      </c>
    </row>
    <row r="622" ht="19.5" customHeight="1">
      <c r="A622" s="127" t="s">
        <v>24027</v>
      </c>
      <c r="B622" s="127" t="s">
        <v>24028</v>
      </c>
      <c r="C622" s="127"/>
      <c r="D622" s="59">
        <v>6742869.0</v>
      </c>
      <c r="E622" s="59">
        <v>6488100.0</v>
      </c>
      <c r="F622" s="59">
        <v>7386013.0</v>
      </c>
      <c r="G622" s="59">
        <v>8000000.0</v>
      </c>
      <c r="H622" s="59">
        <v>8500000.0</v>
      </c>
      <c r="I622" s="44"/>
      <c r="J622" s="97" t="str">
        <f t="shared" ref="J622:N622" si="616">IF(ISBLANK(D622),"",D622/100000)</f>
        <v>67.43</v>
      </c>
      <c r="K622" s="97" t="str">
        <f t="shared" si="616"/>
        <v>64.88</v>
      </c>
      <c r="L622" s="97" t="str">
        <f t="shared" si="616"/>
        <v>73.86</v>
      </c>
      <c r="M622" s="97" t="str">
        <f t="shared" si="616"/>
        <v>80.00</v>
      </c>
      <c r="N622" s="97" t="str">
        <f t="shared" si="616"/>
        <v>85.00</v>
      </c>
      <c r="O622" s="44"/>
      <c r="P622" s="197" t="str">
        <v>2. The establishment sevakavarga salary (kitakapratibandha)</v>
      </c>
    </row>
    <row r="623" ht="19.5" customHeight="1">
      <c r="A623" s="127" t="s">
        <v>4568</v>
      </c>
      <c r="B623" s="127" t="s">
        <v>24029</v>
      </c>
      <c r="C623" s="127"/>
      <c r="D623" s="59">
        <v>198122.0</v>
      </c>
      <c r="E623" s="59">
        <v>14880.0</v>
      </c>
      <c r="F623" s="59">
        <v>199219.0</v>
      </c>
      <c r="G623" s="59">
        <v>170000.0</v>
      </c>
      <c r="H623" s="59">
        <v>136000.0</v>
      </c>
      <c r="I623" s="44"/>
      <c r="J623" s="97" t="str">
        <f t="shared" ref="J623:N623" si="617">IF(ISBLANK(D623),"",D623/100000)</f>
        <v>1.98</v>
      </c>
      <c r="K623" s="97" t="str">
        <f t="shared" si="617"/>
        <v>0.15</v>
      </c>
      <c r="L623" s="97" t="str">
        <f t="shared" si="617"/>
        <v>1.99</v>
      </c>
      <c r="M623" s="97" t="str">
        <f t="shared" si="617"/>
        <v>1.70</v>
      </c>
      <c r="N623" s="97" t="str">
        <f t="shared" si="617"/>
        <v>1.36</v>
      </c>
      <c r="O623" s="44"/>
      <c r="P623" s="197" t="str">
        <v>3. Miscellaneous</v>
      </c>
    </row>
    <row r="624" ht="19.5" customHeight="1">
      <c r="A624" s="127" t="s">
        <v>24030</v>
      </c>
      <c r="B624" s="127" t="s">
        <v>24031</v>
      </c>
      <c r="C624" s="127"/>
      <c r="D624" s="59">
        <v>496240.0</v>
      </c>
      <c r="E624" s="59"/>
      <c r="F624" s="59">
        <v>580679.0</v>
      </c>
      <c r="G624" s="59">
        <v>510000.0</v>
      </c>
      <c r="H624" s="59">
        <v>2400000.0</v>
      </c>
      <c r="I624" s="44"/>
      <c r="J624" s="97" t="str">
        <f t="shared" ref="J624:N624" si="618">IF(ISBLANK(D624),"",D624/100000)</f>
        <v>4.96</v>
      </c>
      <c r="K624" s="97" t="str">
        <f t="shared" si="618"/>
        <v/>
      </c>
      <c r="L624" s="97" t="str">
        <f t="shared" si="618"/>
        <v>5.81</v>
      </c>
      <c r="M624" s="97" t="str">
        <f t="shared" si="618"/>
        <v>5.10</v>
      </c>
      <c r="N624" s="97" t="str">
        <f t="shared" si="618"/>
        <v>24.00</v>
      </c>
      <c r="O624" s="44"/>
      <c r="P624" s="197" t="str">
        <v>4. vaccine and literature</v>
      </c>
    </row>
    <row r="625" ht="19.5" customHeight="1">
      <c r="A625" s="127" t="s">
        <v>24032</v>
      </c>
      <c r="B625" s="127" t="s">
        <v>24033</v>
      </c>
      <c r="C625" s="127"/>
      <c r="D625" s="59">
        <v>4889810.0</v>
      </c>
      <c r="E625" s="59">
        <v>2.5805E7</v>
      </c>
      <c r="F625" s="59">
        <v>2812875.0</v>
      </c>
      <c r="G625" s="59">
        <v>2.55E7</v>
      </c>
      <c r="H625" s="59">
        <v>2.2E7</v>
      </c>
      <c r="I625" s="44"/>
      <c r="J625" s="97" t="str">
        <f t="shared" ref="J625:N625" si="619">IF(ISBLANK(D625),"",D625/100000)</f>
        <v>48.90</v>
      </c>
      <c r="K625" s="97" t="str">
        <f t="shared" si="619"/>
        <v>258.05</v>
      </c>
      <c r="L625" s="97" t="str">
        <f t="shared" si="619"/>
        <v>28.13</v>
      </c>
      <c r="M625" s="97" t="str">
        <f t="shared" si="619"/>
        <v>255.00</v>
      </c>
      <c r="N625" s="97" t="str">
        <f t="shared" si="619"/>
        <v>220.00</v>
      </c>
      <c r="O625" s="44"/>
      <c r="P625" s="197" t="str">
        <v>5. toxic disinfectant drugs</v>
      </c>
    </row>
    <row r="626" ht="19.5" customHeight="1">
      <c r="A626" s="296" t="s">
        <v>24034</v>
      </c>
      <c r="B626" s="127"/>
      <c r="C626" s="127"/>
      <c r="D626" s="59"/>
      <c r="E626" s="59"/>
      <c r="F626" s="59"/>
      <c r="G626" s="59"/>
      <c r="H626" s="59"/>
      <c r="I626" s="44"/>
      <c r="J626" s="97" t="str">
        <f t="shared" ref="J626:N626" si="620">IF(ISBLANK(D626),"",D626/100000)</f>
        <v/>
      </c>
      <c r="K626" s="97" t="str">
        <f t="shared" si="620"/>
        <v/>
      </c>
      <c r="L626" s="97" t="str">
        <f t="shared" si="620"/>
        <v/>
      </c>
      <c r="M626" s="97" t="str">
        <f t="shared" si="620"/>
        <v/>
      </c>
      <c r="N626" s="97" t="str">
        <f t="shared" si="620"/>
        <v/>
      </c>
      <c r="O626" s="44"/>
      <c r="P626" s="197" t="str">
        <v>6. malaria (malaria) national eradication
Plan</v>
      </c>
    </row>
    <row r="627" ht="19.5" customHeight="1">
      <c r="A627" s="127" t="s">
        <v>24035</v>
      </c>
      <c r="B627" s="127" t="s">
        <v>24036</v>
      </c>
      <c r="C627" s="127"/>
      <c r="D627" s="59">
        <v>1.5990589E7</v>
      </c>
      <c r="E627" s="59">
        <v>1.642241E7</v>
      </c>
      <c r="F627" s="59">
        <v>1.5046512E7</v>
      </c>
      <c r="G627" s="59">
        <v>1.75E7</v>
      </c>
      <c r="H627" s="59">
        <v>1.75E7</v>
      </c>
      <c r="I627" s="44"/>
      <c r="J627" s="97" t="str">
        <f t="shared" ref="J627:N627" si="621">IF(ISBLANK(D627),"",D627/100000)</f>
        <v>159.91</v>
      </c>
      <c r="K627" s="97" t="str">
        <f t="shared" si="621"/>
        <v>164.22</v>
      </c>
      <c r="L627" s="97" t="str">
        <f t="shared" si="621"/>
        <v>150.47</v>
      </c>
      <c r="M627" s="97" t="str">
        <f t="shared" si="621"/>
        <v>175.00</v>
      </c>
      <c r="N627" s="97" t="str">
        <f t="shared" si="621"/>
        <v>175.00</v>
      </c>
      <c r="O627" s="44"/>
      <c r="P627" s="197" t="str">
        <v>(A) pay sevakavarga</v>
      </c>
    </row>
    <row r="628" ht="19.5" customHeight="1">
      <c r="A628" s="127" t="s">
        <v>24037</v>
      </c>
      <c r="B628" s="127" t="s">
        <v>24038</v>
      </c>
      <c r="C628" s="127"/>
      <c r="D628" s="59">
        <v>130000.0</v>
      </c>
      <c r="E628" s="59">
        <v>139095.0</v>
      </c>
      <c r="F628" s="59"/>
      <c r="G628" s="59">
        <v>170000.0</v>
      </c>
      <c r="H628" s="59">
        <v>160000.0</v>
      </c>
      <c r="I628" s="44"/>
      <c r="J628" s="97" t="str">
        <f t="shared" ref="J628:N628" si="622">IF(ISBLANK(D628),"",D628/100000)</f>
        <v>1.30</v>
      </c>
      <c r="K628" s="97" t="str">
        <f t="shared" si="622"/>
        <v>1.39</v>
      </c>
      <c r="L628" s="97" t="str">
        <f t="shared" si="622"/>
        <v/>
      </c>
      <c r="M628" s="97" t="str">
        <f t="shared" si="622"/>
        <v>1.70</v>
      </c>
      <c r="N628" s="97" t="str">
        <f t="shared" si="622"/>
        <v>1.60</v>
      </c>
      <c r="O628" s="44"/>
      <c r="P628" s="197" t="str">
        <v>(B) miscellaneous</v>
      </c>
    </row>
    <row r="629" ht="19.5" customHeight="1">
      <c r="A629" s="127" t="s">
        <v>24039</v>
      </c>
      <c r="B629" s="127" t="s">
        <v>24040</v>
      </c>
      <c r="C629" s="127"/>
      <c r="D629" s="59">
        <v>300000.0</v>
      </c>
      <c r="E629" s="59"/>
      <c r="F629" s="59"/>
      <c r="G629" s="59">
        <v>425000.0</v>
      </c>
      <c r="H629" s="59">
        <v>400000.0</v>
      </c>
      <c r="I629" s="44"/>
      <c r="J629" s="97" t="str">
        <f t="shared" ref="J629:N629" si="623">IF(ISBLANK(D629),"",D629/100000)</f>
        <v>3.00</v>
      </c>
      <c r="K629" s="97" t="str">
        <f t="shared" si="623"/>
        <v/>
      </c>
      <c r="L629" s="97" t="str">
        <f t="shared" si="623"/>
        <v/>
      </c>
      <c r="M629" s="97" t="str">
        <f t="shared" si="623"/>
        <v>4.25</v>
      </c>
      <c r="N629" s="97" t="str">
        <f t="shared" si="623"/>
        <v>4.00</v>
      </c>
      <c r="O629" s="44"/>
      <c r="P629" s="197" t="str">
        <v>(C) chemicals</v>
      </c>
    </row>
    <row r="630" ht="19.5" customHeight="1">
      <c r="A630" s="296" t="s">
        <v>24041</v>
      </c>
      <c r="B630" s="127" t="s">
        <v>24042</v>
      </c>
      <c r="C630" s="127"/>
      <c r="D630" s="59">
        <v>4.8564916E7</v>
      </c>
      <c r="E630" s="59">
        <v>5.1582821E7</v>
      </c>
      <c r="F630" s="59">
        <v>5.3195942E7</v>
      </c>
      <c r="G630" s="59">
        <v>5.5E7</v>
      </c>
      <c r="H630" s="59">
        <v>6.75E7</v>
      </c>
      <c r="I630" s="44"/>
      <c r="J630" s="97" t="str">
        <f t="shared" ref="J630:N630" si="624">IF(ISBLANK(D630),"",D630/100000)</f>
        <v>485.65</v>
      </c>
      <c r="K630" s="97" t="str">
        <f t="shared" si="624"/>
        <v>515.83</v>
      </c>
      <c r="L630" s="97" t="str">
        <f t="shared" si="624"/>
        <v>531.96</v>
      </c>
      <c r="M630" s="97" t="str">
        <f t="shared" si="624"/>
        <v>550.00</v>
      </c>
      <c r="N630" s="97" t="str">
        <f t="shared" si="624"/>
        <v>675.00</v>
      </c>
      <c r="O630" s="44"/>
      <c r="P630" s="197" t="str">
        <v>7. Urban Malaria Eradication Plan
(Sevakavarga salary)</v>
      </c>
    </row>
    <row r="631" ht="19.5" customHeight="1">
      <c r="A631" s="296" t="s">
        <v>24043</v>
      </c>
      <c r="B631" s="127" t="s">
        <v>24044</v>
      </c>
      <c r="C631" s="127"/>
      <c r="D631" s="59">
        <v>989980.0</v>
      </c>
      <c r="E631" s="59"/>
      <c r="F631" s="59">
        <v>894600.0</v>
      </c>
      <c r="G631" s="59">
        <v>4250000.0</v>
      </c>
      <c r="H631" s="59">
        <v>3060000.0</v>
      </c>
      <c r="I631" s="44"/>
      <c r="J631" s="97" t="str">
        <f t="shared" ref="J631:N631" si="625">IF(ISBLANK(D631),"",D631/100000)</f>
        <v>9.90</v>
      </c>
      <c r="K631" s="97" t="str">
        <f t="shared" si="625"/>
        <v/>
      </c>
      <c r="L631" s="97" t="str">
        <f t="shared" si="625"/>
        <v>8.95</v>
      </c>
      <c r="M631" s="97" t="str">
        <f t="shared" si="625"/>
        <v>42.50</v>
      </c>
      <c r="N631" s="97" t="str">
        <f t="shared" si="625"/>
        <v>30.60</v>
      </c>
      <c r="O631" s="44"/>
      <c r="P631" s="197" t="str">
        <v>8. Mula-Mutha river and riverbed
Removal of a particular meridian jalaparni</v>
      </c>
    </row>
    <row r="632" ht="19.5" customHeight="1">
      <c r="A632" s="127" t="s">
        <v>24045</v>
      </c>
      <c r="B632" s="127" t="s">
        <v>24046</v>
      </c>
      <c r="C632" s="127"/>
      <c r="D632" s="59">
        <v>1081206.0</v>
      </c>
      <c r="E632" s="59">
        <v>359820.0</v>
      </c>
      <c r="F632" s="59">
        <v>1028175.0</v>
      </c>
      <c r="G632" s="59">
        <v>1275000.0</v>
      </c>
      <c r="H632" s="59">
        <v>1020000.0</v>
      </c>
      <c r="I632" s="44"/>
      <c r="J632" s="97" t="str">
        <f t="shared" ref="J632:N632" si="626">IF(ISBLANK(D632),"",D632/100000)</f>
        <v>10.81</v>
      </c>
      <c r="K632" s="97" t="str">
        <f t="shared" si="626"/>
        <v>3.60</v>
      </c>
      <c r="L632" s="97" t="str">
        <f t="shared" si="626"/>
        <v>10.28</v>
      </c>
      <c r="M632" s="97" t="str">
        <f t="shared" si="626"/>
        <v>12.75</v>
      </c>
      <c r="N632" s="97" t="str">
        <f t="shared" si="626"/>
        <v>10.20</v>
      </c>
      <c r="O632" s="44"/>
      <c r="P632" s="197" t="str">
        <v>9. awareness materials</v>
      </c>
    </row>
    <row r="633" ht="19.5" customHeight="1">
      <c r="A633" s="296" t="s">
        <v>24047</v>
      </c>
      <c r="B633" s="127" t="s">
        <v>24048</v>
      </c>
      <c r="C633" s="127"/>
      <c r="D633" s="59">
        <v>9916257.0</v>
      </c>
      <c r="E633" s="59"/>
      <c r="F633" s="59">
        <v>9999054.0</v>
      </c>
      <c r="G633" s="59">
        <v>8500000.0</v>
      </c>
      <c r="H633" s="59">
        <v>8500000.0</v>
      </c>
      <c r="I633" s="44"/>
      <c r="J633" s="97" t="str">
        <f t="shared" ref="J633:N633" si="627">IF(ISBLANK(D633),"",D633/100000)</f>
        <v>99.16</v>
      </c>
      <c r="K633" s="97" t="str">
        <f t="shared" si="627"/>
        <v/>
      </c>
      <c r="L633" s="97" t="str">
        <f t="shared" si="627"/>
        <v>99.99</v>
      </c>
      <c r="M633" s="97" t="str">
        <f t="shared" si="627"/>
        <v>85.00</v>
      </c>
      <c r="N633" s="97" t="str">
        <f t="shared" si="627"/>
        <v>85.00</v>
      </c>
      <c r="O633" s="44"/>
      <c r="P633" s="197" t="str">
        <v>10. The method contractor appointed
Pay someone to find (rchiiminrksii sisasa varksi y)</v>
      </c>
    </row>
    <row r="634" ht="19.5" customHeight="1">
      <c r="A634" s="127"/>
      <c r="B634" s="127"/>
      <c r="C634" s="127"/>
      <c r="D634" s="59"/>
      <c r="E634" s="59"/>
      <c r="F634" s="59"/>
      <c r="G634" s="59"/>
      <c r="H634" s="59"/>
      <c r="I634" s="44"/>
      <c r="J634" s="97" t="str">
        <f t="shared" ref="J634:N634" si="628">IF(ISBLANK(D634),"",D634/100000)</f>
        <v/>
      </c>
      <c r="K634" s="97" t="str">
        <f t="shared" si="628"/>
        <v/>
      </c>
      <c r="L634" s="97" t="str">
        <f t="shared" si="628"/>
        <v/>
      </c>
      <c r="M634" s="97" t="str">
        <f t="shared" si="628"/>
        <v/>
      </c>
      <c r="N634" s="97" t="str">
        <f t="shared" si="628"/>
        <v/>
      </c>
      <c r="O634" s="44"/>
      <c r="P634" s="197" t="str">
        <v/>
      </c>
    </row>
    <row r="635" ht="19.5" customHeight="1">
      <c r="A635" s="296" t="s">
        <v>24049</v>
      </c>
      <c r="B635" s="127"/>
      <c r="C635" s="127"/>
      <c r="D635" s="59"/>
      <c r="E635" s="59"/>
      <c r="F635" s="59"/>
      <c r="G635" s="59"/>
      <c r="H635" s="59"/>
      <c r="I635" s="44"/>
      <c r="J635" s="97" t="str">
        <f t="shared" ref="J635:N635" si="629">IF(ISBLANK(D635),"",D635/100000)</f>
        <v/>
      </c>
      <c r="K635" s="97" t="str">
        <f t="shared" si="629"/>
        <v/>
      </c>
      <c r="L635" s="97" t="str">
        <f t="shared" si="629"/>
        <v/>
      </c>
      <c r="M635" s="97" t="str">
        <f t="shared" si="629"/>
        <v/>
      </c>
      <c r="N635" s="97" t="str">
        <f t="shared" si="629"/>
        <v/>
      </c>
      <c r="O635" s="44"/>
      <c r="P635" s="197" t="str">
        <v>11. palanquin, went on: monk traveling and Home
Immersion procession, etc.</v>
      </c>
    </row>
    <row r="636" ht="19.5" customHeight="1">
      <c r="A636" s="127" t="s">
        <v>24050</v>
      </c>
      <c r="B636" s="127" t="s">
        <v>24051</v>
      </c>
      <c r="C636" s="127"/>
      <c r="D636" s="59">
        <v>1500000.0</v>
      </c>
      <c r="E636" s="59">
        <v>1404887.0</v>
      </c>
      <c r="F636" s="59">
        <v>1475830.0</v>
      </c>
      <c r="G636" s="59">
        <v>1275000.0</v>
      </c>
      <c r="H636" s="59">
        <v>1700000.0</v>
      </c>
      <c r="I636" s="44"/>
      <c r="J636" s="97" t="str">
        <f t="shared" ref="J636:N636" si="630">IF(ISBLANK(D636),"",D636/100000)</f>
        <v>15.00</v>
      </c>
      <c r="K636" s="97" t="str">
        <f t="shared" si="630"/>
        <v>14.05</v>
      </c>
      <c r="L636" s="97" t="str">
        <f t="shared" si="630"/>
        <v>14.76</v>
      </c>
      <c r="M636" s="97" t="str">
        <f t="shared" si="630"/>
        <v>12.75</v>
      </c>
      <c r="N636" s="97" t="str">
        <f t="shared" si="630"/>
        <v>17.00</v>
      </c>
      <c r="O636" s="44"/>
      <c r="P636" s="197" t="str">
        <v>1. Build tent, etc. (the building)</v>
      </c>
    </row>
    <row r="637" ht="19.5" customHeight="1">
      <c r="A637" s="127" t="s">
        <v>24052</v>
      </c>
      <c r="B637" s="127" t="s">
        <v>24053</v>
      </c>
      <c r="C637" s="127"/>
      <c r="D637" s="59">
        <v>999355.0</v>
      </c>
      <c r="E637" s="59">
        <v>61657.0</v>
      </c>
      <c r="F637" s="59">
        <v>70000.0</v>
      </c>
      <c r="G637" s="59">
        <v>850000.0</v>
      </c>
      <c r="H637" s="59">
        <v>680000.0</v>
      </c>
      <c r="I637" s="44"/>
      <c r="J637" s="97" t="str">
        <f t="shared" ref="J637:N637" si="631">IF(ISBLANK(D637),"",D637/100000)</f>
        <v>9.99</v>
      </c>
      <c r="K637" s="97" t="str">
        <f t="shared" si="631"/>
        <v>0.62</v>
      </c>
      <c r="L637" s="97" t="str">
        <f t="shared" si="631"/>
        <v>0.70</v>
      </c>
      <c r="M637" s="97" t="str">
        <f t="shared" si="631"/>
        <v>8.50</v>
      </c>
      <c r="N637" s="97" t="str">
        <f t="shared" si="631"/>
        <v>6.80</v>
      </c>
      <c r="O637" s="44"/>
      <c r="P637" s="197" t="str">
        <v>2. The base system costs (building)</v>
      </c>
    </row>
    <row r="638" ht="19.5" customHeight="1">
      <c r="A638" s="127"/>
      <c r="B638" s="127"/>
      <c r="C638" s="127"/>
      <c r="D638" s="59"/>
      <c r="E638" s="59"/>
      <c r="F638" s="59"/>
      <c r="G638" s="59"/>
      <c r="H638" s="59"/>
      <c r="I638" s="44"/>
      <c r="J638" s="97" t="str">
        <f t="shared" ref="J638:N638" si="632">IF(ISBLANK(D638),"",D638/100000)</f>
        <v/>
      </c>
      <c r="K638" s="97" t="str">
        <f t="shared" si="632"/>
        <v/>
      </c>
      <c r="L638" s="97" t="str">
        <f t="shared" si="632"/>
        <v/>
      </c>
      <c r="M638" s="97" t="str">
        <f t="shared" si="632"/>
        <v/>
      </c>
      <c r="N638" s="97" t="str">
        <f t="shared" si="632"/>
        <v/>
      </c>
      <c r="O638" s="44"/>
      <c r="P638" s="197" t="str">
        <v/>
      </c>
    </row>
    <row r="639" ht="19.5" customHeight="1">
      <c r="A639" s="127" t="s">
        <v>24054</v>
      </c>
      <c r="B639" s="127"/>
      <c r="C639" s="127"/>
      <c r="D639" s="59"/>
      <c r="E639" s="59"/>
      <c r="F639" s="59"/>
      <c r="G639" s="59"/>
      <c r="H639" s="59"/>
      <c r="I639" s="44"/>
      <c r="J639" s="97" t="str">
        <f t="shared" ref="J639:N639" si="633">IF(ISBLANK(D639),"",D639/100000)</f>
        <v/>
      </c>
      <c r="K639" s="97" t="str">
        <f t="shared" si="633"/>
        <v/>
      </c>
      <c r="L639" s="97" t="str">
        <f t="shared" si="633"/>
        <v/>
      </c>
      <c r="M639" s="97" t="str">
        <f t="shared" si="633"/>
        <v/>
      </c>
      <c r="N639" s="97" t="str">
        <f t="shared" si="633"/>
        <v/>
      </c>
      <c r="O639" s="44"/>
      <c r="P639" s="197" t="str">
        <v>Hospitals, maternity, ausadhalaye</v>
      </c>
    </row>
    <row r="640" ht="19.5" customHeight="1">
      <c r="A640" s="127" t="s">
        <v>3019</v>
      </c>
      <c r="B640" s="127" t="s">
        <v>24055</v>
      </c>
      <c r="C640" s="127"/>
      <c r="D640" s="59">
        <v>3.21112477E8</v>
      </c>
      <c r="E640" s="59">
        <v>3.51069794E8</v>
      </c>
      <c r="F640" s="59">
        <v>3.97482127E8</v>
      </c>
      <c r="G640" s="59">
        <v>4.0E8</v>
      </c>
      <c r="H640" s="59">
        <v>4.98E8</v>
      </c>
      <c r="I640" s="44"/>
      <c r="J640" s="97" t="str">
        <f t="shared" ref="J640:N640" si="634">IF(ISBLANK(D640),"",D640/100000)</f>
        <v>3211.12</v>
      </c>
      <c r="K640" s="97" t="str">
        <f t="shared" si="634"/>
        <v>3510.70</v>
      </c>
      <c r="L640" s="97" t="str">
        <f t="shared" si="634"/>
        <v>3974.82</v>
      </c>
      <c r="M640" s="97" t="str">
        <f t="shared" si="634"/>
        <v>4000.00</v>
      </c>
      <c r="N640" s="97" t="str">
        <f t="shared" si="634"/>
        <v>4980.00</v>
      </c>
      <c r="O640" s="44"/>
      <c r="P640" s="197" t="str">
        <v>1. The establishment sevakavarga salary</v>
      </c>
    </row>
    <row r="641" ht="19.5" customHeight="1">
      <c r="A641" s="127" t="s">
        <v>830</v>
      </c>
      <c r="B641" s="127" t="s">
        <v>24056</v>
      </c>
      <c r="C641" s="127"/>
      <c r="D641" s="59">
        <v>3499618.0</v>
      </c>
      <c r="E641" s="59">
        <v>3642830.0</v>
      </c>
      <c r="F641" s="59">
        <v>3804811.0</v>
      </c>
      <c r="G641" s="59">
        <v>4250000.0</v>
      </c>
      <c r="H641" s="59">
        <v>4000000.0</v>
      </c>
      <c r="I641" s="44"/>
      <c r="J641" s="97" t="str">
        <f t="shared" ref="J641:N641" si="635">IF(ISBLANK(D641),"",D641/100000)</f>
        <v>35.00</v>
      </c>
      <c r="K641" s="97" t="str">
        <f t="shared" si="635"/>
        <v>36.43</v>
      </c>
      <c r="L641" s="97" t="str">
        <f t="shared" si="635"/>
        <v>38.05</v>
      </c>
      <c r="M641" s="97" t="str">
        <f t="shared" si="635"/>
        <v>42.50</v>
      </c>
      <c r="N641" s="97" t="str">
        <f t="shared" si="635"/>
        <v>40.00</v>
      </c>
      <c r="O641" s="44"/>
      <c r="P641" s="197" t="str">
        <v>2. Narrow</v>
      </c>
    </row>
    <row r="642" ht="19.5" customHeight="1">
      <c r="A642" s="127" t="s">
        <v>24057</v>
      </c>
      <c r="B642" s="127" t="s">
        <v>24058</v>
      </c>
      <c r="C642" s="127"/>
      <c r="D642" s="59">
        <v>8.9246133E7</v>
      </c>
      <c r="E642" s="59">
        <v>8.8253083E7</v>
      </c>
      <c r="F642" s="59">
        <v>8.9366049E7</v>
      </c>
      <c r="G642" s="59">
        <v>8.5E7</v>
      </c>
      <c r="H642" s="59">
        <v>7.2E7</v>
      </c>
      <c r="I642" s="44"/>
      <c r="J642" s="97" t="str">
        <f t="shared" ref="J642:N642" si="636">IF(ISBLANK(D642),"",D642/100000)</f>
        <v>892.46</v>
      </c>
      <c r="K642" s="97" t="str">
        <f t="shared" si="636"/>
        <v>882.53</v>
      </c>
      <c r="L642" s="97" t="str">
        <f t="shared" si="636"/>
        <v>893.66</v>
      </c>
      <c r="M642" s="97" t="str">
        <f t="shared" si="636"/>
        <v>850.00</v>
      </c>
      <c r="N642" s="97" t="str">
        <f t="shared" si="636"/>
        <v>720.00</v>
      </c>
      <c r="O642" s="44"/>
      <c r="P642" s="197" t="str">
        <v>4. drugs and equipment</v>
      </c>
    </row>
    <row r="643" ht="19.5" customHeight="1">
      <c r="A643" s="127" t="s">
        <v>24059</v>
      </c>
      <c r="B643" s="127" t="s">
        <v>24060</v>
      </c>
      <c r="C643" s="127"/>
      <c r="D643" s="59">
        <v>87696.0</v>
      </c>
      <c r="E643" s="59">
        <v>800000.0</v>
      </c>
      <c r="F643" s="59">
        <v>926803.0</v>
      </c>
      <c r="G643" s="59">
        <v>2550000.0</v>
      </c>
      <c r="H643" s="59">
        <v>1768000.0</v>
      </c>
      <c r="I643" s="44"/>
      <c r="J643" s="97" t="str">
        <f t="shared" ref="J643:N643" si="637">IF(ISBLANK(D643),"",D643/100000)</f>
        <v>0.88</v>
      </c>
      <c r="K643" s="97" t="str">
        <f t="shared" si="637"/>
        <v>8.00</v>
      </c>
      <c r="L643" s="97" t="str">
        <f t="shared" si="637"/>
        <v>9.27</v>
      </c>
      <c r="M643" s="97" t="str">
        <f t="shared" si="637"/>
        <v>25.50</v>
      </c>
      <c r="N643" s="97" t="str">
        <f t="shared" si="637"/>
        <v>17.68</v>
      </c>
      <c r="O643" s="44"/>
      <c r="P643" s="197" t="str">
        <v>5. patients clothing and linens</v>
      </c>
    </row>
    <row r="644" ht="19.5" customHeight="1">
      <c r="A644" s="127" t="s">
        <v>24061</v>
      </c>
      <c r="B644" s="127" t="s">
        <v>24062</v>
      </c>
      <c r="C644" s="127"/>
      <c r="D644" s="59">
        <v>4499996.0</v>
      </c>
      <c r="E644" s="59">
        <v>4964059.0</v>
      </c>
      <c r="F644" s="59">
        <v>9998860.0</v>
      </c>
      <c r="G644" s="59">
        <v>1.105E7</v>
      </c>
      <c r="H644" s="59">
        <v>1.12E7</v>
      </c>
      <c r="I644" s="44"/>
      <c r="J644" s="97" t="str">
        <f t="shared" ref="J644:N644" si="638">IF(ISBLANK(D644),"",D644/100000)</f>
        <v>45.00</v>
      </c>
      <c r="K644" s="97" t="str">
        <f t="shared" si="638"/>
        <v>49.64</v>
      </c>
      <c r="L644" s="97" t="str">
        <f t="shared" si="638"/>
        <v>99.99</v>
      </c>
      <c r="M644" s="97" t="str">
        <f t="shared" si="638"/>
        <v>110.50</v>
      </c>
      <c r="N644" s="97" t="str">
        <f t="shared" si="638"/>
        <v>112.00</v>
      </c>
      <c r="O644" s="44"/>
      <c r="P644" s="197" t="str">
        <v>6. lighting and electrical equipment (electric)</v>
      </c>
    </row>
    <row r="645" ht="19.5" customHeight="1">
      <c r="A645" s="127" t="s">
        <v>24063</v>
      </c>
      <c r="B645" s="127" t="s">
        <v>24064</v>
      </c>
      <c r="C645" s="127"/>
      <c r="D645" s="59"/>
      <c r="E645" s="59"/>
      <c r="F645" s="59">
        <v>930000.0</v>
      </c>
      <c r="G645" s="59">
        <v>850000.0</v>
      </c>
      <c r="H645" s="59">
        <v>680000.0</v>
      </c>
      <c r="I645" s="44"/>
      <c r="J645" s="97" t="str">
        <f t="shared" ref="J645:N645" si="639">IF(ISBLANK(D645),"",D645/100000)</f>
        <v/>
      </c>
      <c r="K645" s="97" t="str">
        <f t="shared" si="639"/>
        <v/>
      </c>
      <c r="L645" s="97" t="str">
        <f t="shared" si="639"/>
        <v>9.30</v>
      </c>
      <c r="M645" s="97" t="str">
        <f t="shared" si="639"/>
        <v>8.50</v>
      </c>
      <c r="N645" s="97" t="str">
        <f t="shared" si="639"/>
        <v>6.80</v>
      </c>
      <c r="O645" s="44"/>
      <c r="P645" s="197" t="str">
        <v>7. Mattresses and pillows</v>
      </c>
    </row>
    <row r="646" ht="19.5" customHeight="1">
      <c r="A646" s="127" t="s">
        <v>24065</v>
      </c>
      <c r="B646" s="127" t="s">
        <v>24066</v>
      </c>
      <c r="C646" s="127"/>
      <c r="D646" s="59">
        <v>237850.0</v>
      </c>
      <c r="E646" s="59">
        <v>438126.0</v>
      </c>
      <c r="F646" s="59"/>
      <c r="G646" s="59">
        <v>425000.0</v>
      </c>
      <c r="H646" s="59">
        <v>340000.0</v>
      </c>
      <c r="I646" s="44"/>
      <c r="J646" s="97" t="str">
        <f t="shared" ref="J646:N646" si="640">IF(ISBLANK(D646),"",D646/100000)</f>
        <v>2.38</v>
      </c>
      <c r="K646" s="97" t="str">
        <f t="shared" si="640"/>
        <v>4.38</v>
      </c>
      <c r="L646" s="97" t="str">
        <f t="shared" si="640"/>
        <v/>
      </c>
      <c r="M646" s="97" t="str">
        <f t="shared" si="640"/>
        <v>4.25</v>
      </c>
      <c r="N646" s="97" t="str">
        <f t="shared" si="640"/>
        <v>3.40</v>
      </c>
      <c r="O646" s="44"/>
      <c r="P646" s="197" t="str">
        <v>8. Other material</v>
      </c>
    </row>
    <row r="647" ht="19.5" customHeight="1">
      <c r="A647" s="127" t="s">
        <v>24067</v>
      </c>
      <c r="B647" s="127" t="s">
        <v>24068</v>
      </c>
      <c r="C647" s="127"/>
      <c r="D647" s="59">
        <v>971342.0</v>
      </c>
      <c r="E647" s="59">
        <v>1477677.0</v>
      </c>
      <c r="F647" s="59">
        <v>2439835.0</v>
      </c>
      <c r="G647" s="59">
        <v>3400000.0</v>
      </c>
      <c r="H647" s="59">
        <v>2720000.0</v>
      </c>
      <c r="I647" s="44"/>
      <c r="J647" s="97" t="str">
        <f t="shared" ref="J647:N647" si="641">IF(ISBLANK(D647),"",D647/100000)</f>
        <v>9.71</v>
      </c>
      <c r="K647" s="97" t="str">
        <f t="shared" si="641"/>
        <v>14.78</v>
      </c>
      <c r="L647" s="97" t="str">
        <f t="shared" si="641"/>
        <v>24.40</v>
      </c>
      <c r="M647" s="97" t="str">
        <f t="shared" si="641"/>
        <v>34.00</v>
      </c>
      <c r="N647" s="97" t="str">
        <f t="shared" si="641"/>
        <v>27.20</v>
      </c>
      <c r="O647" s="44"/>
      <c r="P647" s="197" t="str">
        <v>9. clothes washing</v>
      </c>
    </row>
    <row r="648" ht="19.5" customHeight="1">
      <c r="A648" s="296" t="s">
        <v>24069</v>
      </c>
      <c r="B648" s="127" t="s">
        <v>24070</v>
      </c>
      <c r="C648" s="127"/>
      <c r="D648" s="59">
        <v>900000.0</v>
      </c>
      <c r="E648" s="59">
        <v>6763225.0</v>
      </c>
      <c r="F648" s="59">
        <v>5999907.0</v>
      </c>
      <c r="G648" s="59">
        <v>3400000.0</v>
      </c>
      <c r="H648" s="59">
        <v>2720000.0</v>
      </c>
      <c r="I648" s="44"/>
      <c r="J648" s="97" t="str">
        <f t="shared" ref="J648:N648" si="642">IF(ISBLANK(D648),"",D648/100000)</f>
        <v>9.00</v>
      </c>
      <c r="K648" s="97" t="str">
        <f t="shared" si="642"/>
        <v>67.63</v>
      </c>
      <c r="L648" s="97" t="str">
        <f t="shared" si="642"/>
        <v>60.00</v>
      </c>
      <c r="M648" s="97" t="str">
        <f t="shared" si="642"/>
        <v>34.00</v>
      </c>
      <c r="N648" s="97" t="str">
        <f t="shared" si="642"/>
        <v>27.20</v>
      </c>
      <c r="O648" s="44"/>
      <c r="P648" s="197" t="str">
        <v>10. Machinery and other rugnalayakadila
Maintenance and Repair</v>
      </c>
    </row>
    <row r="649" ht="19.5" customHeight="1">
      <c r="A649" s="296" t="s">
        <v>24071</v>
      </c>
      <c r="B649" s="127" t="s">
        <v>24072</v>
      </c>
      <c r="C649" s="127"/>
      <c r="D649" s="59">
        <v>1556750.0</v>
      </c>
      <c r="E649" s="59">
        <v>2988402.0</v>
      </c>
      <c r="F649" s="59">
        <v>3732850.0</v>
      </c>
      <c r="G649" s="59">
        <v>4250000.0</v>
      </c>
      <c r="H649" s="59">
        <v>3400000.0</v>
      </c>
      <c r="I649" s="44"/>
      <c r="J649" s="97" t="str">
        <f t="shared" ref="J649:N649" si="643">IF(ISBLANK(D649),"",D649/100000)</f>
        <v>15.57</v>
      </c>
      <c r="K649" s="97" t="str">
        <f t="shared" si="643"/>
        <v>29.88</v>
      </c>
      <c r="L649" s="97" t="str">
        <f t="shared" si="643"/>
        <v>37.33</v>
      </c>
      <c r="M649" s="97" t="str">
        <f t="shared" si="643"/>
        <v>42.50</v>
      </c>
      <c r="N649" s="97" t="str">
        <f t="shared" si="643"/>
        <v>34.00</v>
      </c>
      <c r="O649" s="44"/>
      <c r="P649" s="197" t="str">
        <v>11. aenesthetika - required at the time of
Called from the expert doctors
Payable under</v>
      </c>
    </row>
    <row r="650" ht="19.5" customHeight="1">
      <c r="A650" s="296" t="s">
        <v>24073</v>
      </c>
      <c r="B650" s="127" t="s">
        <v>24074</v>
      </c>
      <c r="C650" s="127"/>
      <c r="D650" s="59"/>
      <c r="E650" s="59"/>
      <c r="F650" s="59"/>
      <c r="G650" s="59">
        <v>4250000.0</v>
      </c>
      <c r="H650" s="59">
        <v>3400000.0</v>
      </c>
      <c r="I650" s="44"/>
      <c r="J650" s="97" t="str">
        <f t="shared" ref="J650:N650" si="644">IF(ISBLANK(D650),"",D650/100000)</f>
        <v/>
      </c>
      <c r="K650" s="97" t="str">
        <f t="shared" si="644"/>
        <v/>
      </c>
      <c r="L650" s="97" t="str">
        <f t="shared" si="644"/>
        <v/>
      </c>
      <c r="M650" s="97" t="str">
        <f t="shared" si="644"/>
        <v>42.50</v>
      </c>
      <c r="N650" s="97" t="str">
        <f t="shared" si="644"/>
        <v>34.00</v>
      </c>
      <c r="O650" s="44"/>
      <c r="P650" s="197" t="str">
        <v>Kamla Nehru Hospital and other hospitals in
Approach to assign different sevakavarga contractor</v>
      </c>
    </row>
    <row r="651" ht="19.5" customHeight="1">
      <c r="A651" s="296" t="s">
        <v>24075</v>
      </c>
      <c r="B651" s="127" t="s">
        <v>785</v>
      </c>
      <c r="C651" s="127" t="s">
        <v>22378</v>
      </c>
      <c r="D651" s="59">
        <v>9991515.0</v>
      </c>
      <c r="E651" s="59">
        <v>9983821.0</v>
      </c>
      <c r="F651" s="59">
        <v>2.99989E7</v>
      </c>
      <c r="G651" s="59">
        <v>1.275E7</v>
      </c>
      <c r="H651" s="59">
        <v>4.7E7</v>
      </c>
      <c r="I651" s="44"/>
      <c r="J651" s="97" t="str">
        <f t="shared" ref="J651:N651" si="645">IF(ISBLANK(D651),"",D651/100000)</f>
        <v>99.92</v>
      </c>
      <c r="K651" s="97" t="str">
        <f t="shared" si="645"/>
        <v>99.84</v>
      </c>
      <c r="L651" s="97" t="str">
        <f t="shared" si="645"/>
        <v>299.99</v>
      </c>
      <c r="M651" s="97" t="str">
        <f t="shared" si="645"/>
        <v>127.50</v>
      </c>
      <c r="N651" s="97" t="str">
        <f t="shared" si="645"/>
        <v>470.00</v>
      </c>
      <c r="O651" s="44"/>
      <c r="P651" s="197" t="str">
        <v>13. Health groups to weaken the economic
Assistance under the scheme to buy drugs</v>
      </c>
    </row>
    <row r="652" ht="19.5" customHeight="1">
      <c r="A652" s="296" t="s">
        <v>24076</v>
      </c>
      <c r="B652" s="127" t="s">
        <v>24077</v>
      </c>
      <c r="C652" s="127"/>
      <c r="D652" s="59">
        <v>488128.0</v>
      </c>
      <c r="E652" s="59">
        <v>500000.0</v>
      </c>
      <c r="F652" s="59"/>
      <c r="G652" s="59">
        <v>850000.0</v>
      </c>
      <c r="H652" s="59">
        <v>800000.0</v>
      </c>
      <c r="I652" s="44"/>
      <c r="J652" s="97" t="str">
        <f t="shared" ref="J652:N652" si="646">IF(ISBLANK(D652),"",D652/100000)</f>
        <v>4.88</v>
      </c>
      <c r="K652" s="97" t="str">
        <f t="shared" si="646"/>
        <v>5.00</v>
      </c>
      <c r="L652" s="97" t="str">
        <f t="shared" si="646"/>
        <v/>
      </c>
      <c r="M652" s="97" t="str">
        <f t="shared" si="646"/>
        <v>8.50</v>
      </c>
      <c r="N652" s="97" t="str">
        <f t="shared" si="646"/>
        <v>8.00</v>
      </c>
      <c r="O652" s="44"/>
      <c r="P652" s="197" t="str">
        <v>Rugnalayakadila water pumps, solar system, etc.. Masinarici repair and other related maintenance tasks, Kamla Nehru Hospital, Naidu hospital, etc.. The lift station
Operating / maintenance works to
(Electrical)</v>
      </c>
    </row>
    <row r="653" ht="19.5" customHeight="1">
      <c r="A653" s="296" t="s">
        <v>24078</v>
      </c>
      <c r="B653" s="127" t="s">
        <v>24079</v>
      </c>
      <c r="C653" s="127"/>
      <c r="D653" s="59">
        <v>5000000.0</v>
      </c>
      <c r="E653" s="59">
        <v>3499993.0</v>
      </c>
      <c r="F653" s="59">
        <v>3499995.0</v>
      </c>
      <c r="G653" s="59">
        <v>2975000.0</v>
      </c>
      <c r="H653" s="59">
        <v>2800000.0</v>
      </c>
      <c r="I653" s="44"/>
      <c r="J653" s="97" t="str">
        <f t="shared" ref="J653:N653" si="647">IF(ISBLANK(D653),"",D653/100000)</f>
        <v>50.00</v>
      </c>
      <c r="K653" s="97" t="str">
        <f t="shared" si="647"/>
        <v>35.00</v>
      </c>
      <c r="L653" s="97" t="str">
        <f t="shared" si="647"/>
        <v>35.00</v>
      </c>
      <c r="M653" s="97" t="str">
        <f t="shared" si="647"/>
        <v>29.75</v>
      </c>
      <c r="N653" s="97" t="str">
        <f t="shared" si="647"/>
        <v>28.00</v>
      </c>
      <c r="O653" s="44"/>
      <c r="P653" s="197" t="str">
        <v>Hospitals, maternity and ausadhalaye here
Works to improve various</v>
      </c>
    </row>
    <row r="654" ht="19.5" customHeight="1">
      <c r="A654" s="296" t="s">
        <v>24080</v>
      </c>
      <c r="B654" s="127" t="s">
        <v>24081</v>
      </c>
      <c r="C654" s="127"/>
      <c r="D654" s="59"/>
      <c r="E654" s="59"/>
      <c r="F654" s="59">
        <v>905291.0</v>
      </c>
      <c r="G654" s="59">
        <v>1700000.0</v>
      </c>
      <c r="H654" s="59">
        <v>1600000.0</v>
      </c>
      <c r="I654" s="44"/>
      <c r="J654" s="97" t="str">
        <f t="shared" ref="J654:N654" si="648">IF(ISBLANK(D654),"",D654/100000)</f>
        <v/>
      </c>
      <c r="K654" s="97" t="str">
        <f t="shared" si="648"/>
        <v/>
      </c>
      <c r="L654" s="97" t="str">
        <f t="shared" si="648"/>
        <v>9.05</v>
      </c>
      <c r="M654" s="97" t="str">
        <f t="shared" si="648"/>
        <v>17.00</v>
      </c>
      <c r="N654" s="97" t="str">
        <f t="shared" si="648"/>
        <v>16.00</v>
      </c>
      <c r="O654" s="44"/>
      <c r="P654" s="197" t="str">
        <v>Dr. Kotanisa davakhana (gadikhana) at
Liphatace work and other works tadnusangika
To</v>
      </c>
    </row>
    <row r="655" ht="19.5" customHeight="1">
      <c r="A655" s="127" t="s">
        <v>24082</v>
      </c>
      <c r="B655" s="127" t="s">
        <v>24083</v>
      </c>
      <c r="C655" s="127"/>
      <c r="D655" s="59">
        <v>500000.0</v>
      </c>
      <c r="E655" s="59"/>
      <c r="F655" s="59"/>
      <c r="G655" s="59">
        <v>850000.0</v>
      </c>
      <c r="H655" s="59">
        <v>2000000.0</v>
      </c>
      <c r="I655" s="44"/>
      <c r="J655" s="97" t="str">
        <f t="shared" ref="J655:N655" si="649">IF(ISBLANK(D655),"",D655/100000)</f>
        <v>5.00</v>
      </c>
      <c r="K655" s="97" t="str">
        <f t="shared" si="649"/>
        <v/>
      </c>
      <c r="L655" s="97" t="str">
        <f t="shared" si="649"/>
        <v/>
      </c>
      <c r="M655" s="97" t="str">
        <f t="shared" si="649"/>
        <v>8.50</v>
      </c>
      <c r="N655" s="97" t="str">
        <f t="shared" si="649"/>
        <v>20.00</v>
      </c>
      <c r="O655" s="44"/>
      <c r="P655" s="197" t="str">
        <v>Dokotanisa Hospital (gadikhana) at prasutigrhaci to various development works</v>
      </c>
    </row>
    <row r="656" ht="19.5" customHeight="1">
      <c r="A656" s="250"/>
      <c r="B656" s="250"/>
      <c r="C656" s="250"/>
      <c r="D656" s="237"/>
      <c r="E656" s="237"/>
      <c r="F656" s="237"/>
      <c r="G656" s="237"/>
      <c r="H656" s="237"/>
      <c r="I656" s="242"/>
      <c r="J656" s="446" t="str">
        <f t="shared" ref="J656:N656" si="650">IF(ISBLANK(D656),"",D656/100000)</f>
        <v/>
      </c>
      <c r="K656" s="446" t="str">
        <f t="shared" si="650"/>
        <v/>
      </c>
      <c r="L656" s="446" t="str">
        <f t="shared" si="650"/>
        <v/>
      </c>
      <c r="M656" s="446" t="str">
        <f t="shared" si="650"/>
        <v/>
      </c>
      <c r="N656" s="446" t="str">
        <f t="shared" si="650"/>
        <v/>
      </c>
      <c r="O656" s="242"/>
      <c r="P656" s="197" t="str">
        <v/>
      </c>
    </row>
    <row r="657" ht="19.5" customHeight="1">
      <c r="A657" s="447" t="s">
        <v>24084</v>
      </c>
      <c r="B657" s="254" t="s">
        <v>24085</v>
      </c>
      <c r="C657" s="254"/>
      <c r="D657" s="330">
        <v>26221.0</v>
      </c>
      <c r="E657" s="330">
        <v>1499920.0</v>
      </c>
      <c r="F657" s="330"/>
      <c r="G657" s="330">
        <v>2125000.0</v>
      </c>
      <c r="H657" s="330">
        <v>1700000.0</v>
      </c>
      <c r="I657" s="44"/>
      <c r="J657" s="97" t="str">
        <f t="shared" ref="J657:N657" si="651">IF(ISBLANK(D657),"",D657/100000)</f>
        <v>0.26</v>
      </c>
      <c r="K657" s="97" t="str">
        <f t="shared" si="651"/>
        <v>15.00</v>
      </c>
      <c r="L657" s="97" t="str">
        <f t="shared" si="651"/>
        <v/>
      </c>
      <c r="M657" s="97" t="str">
        <f t="shared" si="651"/>
        <v>21.25</v>
      </c>
      <c r="N657" s="97" t="str">
        <f t="shared" si="651"/>
        <v>17.00</v>
      </c>
      <c r="O657" s="44"/>
      <c r="P657" s="197" t="str">
        <v>Pune Municipal vokra. Late at 89 spiritually.
Namadevarava genuji big opponents hospital
Works and works under development</v>
      </c>
    </row>
    <row r="658" ht="19.5" customHeight="1">
      <c r="A658" s="296" t="s">
        <v>24086</v>
      </c>
      <c r="B658" s="127" t="s">
        <v>24087</v>
      </c>
      <c r="C658" s="127"/>
      <c r="D658" s="59">
        <v>9963891.0</v>
      </c>
      <c r="E658" s="59">
        <v>1.476348E7</v>
      </c>
      <c r="F658" s="59">
        <v>1.0920356E7</v>
      </c>
      <c r="G658" s="59">
        <v>1.275E7</v>
      </c>
      <c r="H658" s="59">
        <v>8840000.0</v>
      </c>
      <c r="I658" s="44"/>
      <c r="J658" s="97" t="str">
        <f t="shared" ref="J658:N658" si="652">IF(ISBLANK(D658),"",D658/100000)</f>
        <v>99.64</v>
      </c>
      <c r="K658" s="97" t="str">
        <f t="shared" si="652"/>
        <v>147.63</v>
      </c>
      <c r="L658" s="97" t="str">
        <f t="shared" si="652"/>
        <v>109.20</v>
      </c>
      <c r="M658" s="97" t="str">
        <f t="shared" si="652"/>
        <v>127.50</v>
      </c>
      <c r="N658" s="97" t="str">
        <f t="shared" si="652"/>
        <v>88.40</v>
      </c>
      <c r="O658" s="44"/>
      <c r="P658" s="197" t="str">
        <v>Add new hospitals and villages
Clinics / hospitals and davakhane recent launch of the Municipal Contract basis pagarapoti karanekarita</v>
      </c>
    </row>
    <row r="659" ht="19.5" customHeight="1">
      <c r="A659" s="296" t="s">
        <v>24088</v>
      </c>
      <c r="B659" s="127" t="s">
        <v>24089</v>
      </c>
      <c r="C659" s="127"/>
      <c r="D659" s="59"/>
      <c r="E659" s="59">
        <v>3.4863611E7</v>
      </c>
      <c r="F659" s="59">
        <v>3.5E7</v>
      </c>
      <c r="G659" s="59">
        <v>2.975E7</v>
      </c>
      <c r="H659" s="59"/>
      <c r="I659" s="44"/>
      <c r="J659" s="97" t="str">
        <f t="shared" ref="J659:N659" si="653">IF(ISBLANK(D659),"",D659/100000)</f>
        <v/>
      </c>
      <c r="K659" s="97" t="str">
        <f t="shared" si="653"/>
        <v>348.64</v>
      </c>
      <c r="L659" s="97" t="str">
        <f t="shared" si="653"/>
        <v>350.00</v>
      </c>
      <c r="M659" s="97" t="str">
        <f t="shared" si="653"/>
        <v>297.50</v>
      </c>
      <c r="N659" s="97" t="str">
        <f t="shared" si="653"/>
        <v/>
      </c>
      <c r="O659" s="44"/>
      <c r="P659" s="197" t="str">
        <v>Hospitals in the city of Pune and smasanabhumim
Providing private security guards</v>
      </c>
    </row>
    <row r="660" ht="19.5" customHeight="1">
      <c r="A660" s="296" t="s">
        <v>24090</v>
      </c>
      <c r="B660" s="127" t="s">
        <v>789</v>
      </c>
      <c r="C660" s="127" t="s">
        <v>4382</v>
      </c>
      <c r="D660" s="59"/>
      <c r="E660" s="59"/>
      <c r="F660" s="59"/>
      <c r="G660" s="59">
        <v>425000.0</v>
      </c>
      <c r="H660" s="59">
        <v>340000.0</v>
      </c>
      <c r="I660" s="44"/>
      <c r="J660" s="97" t="str">
        <f t="shared" ref="J660:N660" si="654">IF(ISBLANK(D660),"",D660/100000)</f>
        <v/>
      </c>
      <c r="K660" s="97" t="str">
        <f t="shared" si="654"/>
        <v/>
      </c>
      <c r="L660" s="97" t="str">
        <f t="shared" si="654"/>
        <v/>
      </c>
      <c r="M660" s="97" t="str">
        <f t="shared" si="654"/>
        <v>4.25</v>
      </c>
      <c r="N660" s="97" t="str">
        <f t="shared" si="654"/>
        <v>3.40</v>
      </c>
      <c r="O660" s="44"/>
      <c r="P660" s="197" t="str">
        <v>And to inspect the camp senior women
Treatment</v>
      </c>
    </row>
    <row r="661" ht="19.5" customHeight="1">
      <c r="A661" s="127" t="s">
        <v>24091</v>
      </c>
      <c r="B661" s="127" t="s">
        <v>24092</v>
      </c>
      <c r="C661" s="127" t="s">
        <v>4382</v>
      </c>
      <c r="D661" s="59"/>
      <c r="E661" s="59"/>
      <c r="F661" s="59">
        <v>1615882.0</v>
      </c>
      <c r="G661" s="59"/>
      <c r="H661" s="59"/>
      <c r="I661" s="44"/>
      <c r="J661" s="97" t="str">
        <f t="shared" ref="J661:N661" si="655">IF(ISBLANK(D661),"",D661/100000)</f>
        <v/>
      </c>
      <c r="K661" s="97" t="str">
        <f t="shared" si="655"/>
        <v/>
      </c>
      <c r="L661" s="97" t="str">
        <f t="shared" si="655"/>
        <v>16.16</v>
      </c>
      <c r="M661" s="97" t="str">
        <f t="shared" si="655"/>
        <v/>
      </c>
      <c r="N661" s="97" t="str">
        <f t="shared" si="655"/>
        <v/>
      </c>
      <c r="O661" s="44"/>
      <c r="P661" s="197" t="str">
        <v>Mother child safety equipment under various</v>
      </c>
    </row>
    <row r="662" ht="19.5" customHeight="1">
      <c r="A662" s="296" t="s">
        <v>24093</v>
      </c>
      <c r="B662" s="127" t="s">
        <v>24094</v>
      </c>
      <c r="C662" s="127"/>
      <c r="D662" s="59"/>
      <c r="E662" s="59"/>
      <c r="F662" s="59">
        <v>4555007.0</v>
      </c>
      <c r="G662" s="59">
        <v>2125000.0</v>
      </c>
      <c r="H662" s="59">
        <v>1445000.0</v>
      </c>
      <c r="I662" s="44"/>
      <c r="J662" s="97" t="str">
        <f t="shared" ref="J662:N662" si="656">IF(ISBLANK(D662),"",D662/100000)</f>
        <v/>
      </c>
      <c r="K662" s="97" t="str">
        <f t="shared" si="656"/>
        <v/>
      </c>
      <c r="L662" s="97" t="str">
        <f t="shared" si="656"/>
        <v>45.55</v>
      </c>
      <c r="M662" s="97" t="str">
        <f t="shared" si="656"/>
        <v>21.25</v>
      </c>
      <c r="N662" s="97" t="str">
        <f t="shared" si="656"/>
        <v>14.45</v>
      </c>
      <c r="O662" s="44"/>
      <c r="P662" s="197" t="str">
        <v>Kamala Nehru Hospital, signaled Hospital,
Rajiv Gandhi Hospital, Naidu Hospital for maintenance and repair works to lift and other tadnusangika</v>
      </c>
    </row>
    <row r="663" ht="19.5" customHeight="1">
      <c r="A663" s="296" t="s">
        <v>24095</v>
      </c>
      <c r="B663" s="127" t="s">
        <v>24096</v>
      </c>
      <c r="C663" s="127"/>
      <c r="D663" s="59"/>
      <c r="E663" s="59"/>
      <c r="F663" s="59">
        <v>541728.0</v>
      </c>
      <c r="G663" s="59">
        <v>4250000.0</v>
      </c>
      <c r="H663" s="59">
        <v>2890000.0</v>
      </c>
      <c r="I663" s="44"/>
      <c r="J663" s="97" t="str">
        <f t="shared" ref="J663:N663" si="657">IF(ISBLANK(D663),"",D663/100000)</f>
        <v/>
      </c>
      <c r="K663" s="97" t="str">
        <f t="shared" si="657"/>
        <v/>
      </c>
      <c r="L663" s="97" t="str">
        <f t="shared" si="657"/>
        <v>5.42</v>
      </c>
      <c r="M663" s="97" t="str">
        <f t="shared" si="657"/>
        <v>42.50</v>
      </c>
      <c r="N663" s="97" t="str">
        <f t="shared" si="657"/>
        <v>28.90</v>
      </c>
      <c r="O663" s="44"/>
      <c r="P663" s="197" t="str">
        <v>Kamala Nehru Hospital, signaled Hospital,
Rajiv Gandhi Hospital, Naidu Hospital for liphtasmanace vetanapoti (contracting method)</v>
      </c>
    </row>
    <row r="664" ht="19.5" customHeight="1">
      <c r="A664" s="296" t="s">
        <v>24097</v>
      </c>
      <c r="B664" s="127" t="s">
        <v>24098</v>
      </c>
      <c r="C664" s="127"/>
      <c r="D664" s="59"/>
      <c r="E664" s="59"/>
      <c r="F664" s="59"/>
      <c r="G664" s="59">
        <v>1700000.0</v>
      </c>
      <c r="H664" s="59">
        <v>1360000.0</v>
      </c>
      <c r="I664" s="44"/>
      <c r="J664" s="97" t="str">
        <f t="shared" ref="J664:N664" si="658">IF(ISBLANK(D664),"",D664/100000)</f>
        <v/>
      </c>
      <c r="K664" s="97" t="str">
        <f t="shared" si="658"/>
        <v/>
      </c>
      <c r="L664" s="97" t="str">
        <f t="shared" si="658"/>
        <v/>
      </c>
      <c r="M664" s="97" t="str">
        <f t="shared" si="658"/>
        <v>17.00</v>
      </c>
      <c r="N664" s="97" t="str">
        <f t="shared" si="658"/>
        <v>13.60</v>
      </c>
      <c r="O664" s="44"/>
      <c r="P664" s="197" t="str">
        <v>Central Health Account variety
To the furniture section</v>
      </c>
    </row>
    <row r="665" ht="19.5" customHeight="1">
      <c r="A665" s="127" t="s">
        <v>24099</v>
      </c>
      <c r="B665" s="127" t="s">
        <v>24100</v>
      </c>
      <c r="C665" s="127"/>
      <c r="D665" s="59"/>
      <c r="E665" s="59"/>
      <c r="F665" s="59"/>
      <c r="G665" s="59">
        <v>850000.0</v>
      </c>
      <c r="H665" s="59">
        <v>578000.0</v>
      </c>
      <c r="I665" s="44"/>
      <c r="J665" s="97" t="str">
        <f t="shared" ref="J665:N665" si="659">IF(ISBLANK(D665),"",D665/100000)</f>
        <v/>
      </c>
      <c r="K665" s="97" t="str">
        <f t="shared" si="659"/>
        <v/>
      </c>
      <c r="L665" s="97" t="str">
        <f t="shared" si="659"/>
        <v/>
      </c>
      <c r="M665" s="97" t="str">
        <f t="shared" si="659"/>
        <v>8.50</v>
      </c>
      <c r="N665" s="97" t="str">
        <f t="shared" si="659"/>
        <v>5.78</v>
      </c>
      <c r="O665" s="44"/>
      <c r="P665" s="197" t="str">
        <v>Cold chain equipment repair, maintenance</v>
      </c>
    </row>
    <row r="666" ht="19.5" customHeight="1">
      <c r="A666" s="296" t="s">
        <v>24101</v>
      </c>
      <c r="B666" s="127" t="s">
        <v>24102</v>
      </c>
      <c r="C666" s="127"/>
      <c r="D666" s="59"/>
      <c r="E666" s="59"/>
      <c r="F666" s="59"/>
      <c r="G666" s="59">
        <v>5950000.0</v>
      </c>
      <c r="H666" s="59">
        <v>4080000.0</v>
      </c>
      <c r="I666" s="44"/>
      <c r="J666" s="97" t="str">
        <f t="shared" ref="J666:N666" si="660">IF(ISBLANK(D666),"",D666/100000)</f>
        <v/>
      </c>
      <c r="K666" s="97" t="str">
        <f t="shared" si="660"/>
        <v/>
      </c>
      <c r="L666" s="97" t="str">
        <f t="shared" si="660"/>
        <v/>
      </c>
      <c r="M666" s="97" t="str">
        <f t="shared" si="660"/>
        <v>59.50</v>
      </c>
      <c r="N666" s="97" t="str">
        <f t="shared" si="660"/>
        <v>40.80</v>
      </c>
      <c r="O666" s="44"/>
      <c r="P666" s="197" t="str">
        <v>Free child safety program under the mother
Drugs, examination, nutritional and vehicle
In payment</v>
      </c>
    </row>
    <row r="667" ht="19.5" customHeight="1">
      <c r="A667" s="296" t="s">
        <v>24103</v>
      </c>
      <c r="B667" s="127" t="s">
        <v>24104</v>
      </c>
      <c r="C667" s="127"/>
      <c r="D667" s="59"/>
      <c r="E667" s="59"/>
      <c r="F667" s="59"/>
      <c r="G667" s="59">
        <v>4250000.0</v>
      </c>
      <c r="H667" s="59">
        <v>3400000.0</v>
      </c>
      <c r="I667" s="44"/>
      <c r="J667" s="97" t="str">
        <f t="shared" ref="J667:N667" si="661">IF(ISBLANK(D667),"",D667/100000)</f>
        <v/>
      </c>
      <c r="K667" s="97" t="str">
        <f t="shared" si="661"/>
        <v/>
      </c>
      <c r="L667" s="97" t="str">
        <f t="shared" si="661"/>
        <v/>
      </c>
      <c r="M667" s="97" t="str">
        <f t="shared" si="661"/>
        <v>42.50</v>
      </c>
      <c r="N667" s="97" t="str">
        <f t="shared" si="661"/>
        <v>34.00</v>
      </c>
      <c r="O667" s="44"/>
      <c r="P667" s="197" t="str">
        <v>Regional offices of the lifetime Dog
Pondsa and tender Veterinary Clinic
Approach to make</v>
      </c>
    </row>
    <row r="668" ht="19.5" customHeight="1">
      <c r="A668" s="127"/>
      <c r="B668" s="127"/>
      <c r="C668" s="127"/>
      <c r="D668" s="59"/>
      <c r="E668" s="59"/>
      <c r="F668" s="59"/>
      <c r="G668" s="59"/>
      <c r="H668" s="59"/>
      <c r="I668" s="44"/>
      <c r="J668" s="97" t="str">
        <f t="shared" ref="J668:N668" si="662">IF(ISBLANK(D668),"",D668/100000)</f>
        <v/>
      </c>
      <c r="K668" s="97" t="str">
        <f t="shared" si="662"/>
        <v/>
      </c>
      <c r="L668" s="97" t="str">
        <f t="shared" si="662"/>
        <v/>
      </c>
      <c r="M668" s="97" t="str">
        <f t="shared" si="662"/>
        <v/>
      </c>
      <c r="N668" s="97" t="str">
        <f t="shared" si="662"/>
        <v/>
      </c>
      <c r="O668" s="44"/>
      <c r="P668" s="197" t="str">
        <v/>
      </c>
    </row>
    <row r="669" ht="19.5" customHeight="1">
      <c r="A669" s="127" t="s">
        <v>24105</v>
      </c>
      <c r="B669" s="127"/>
      <c r="C669" s="127"/>
      <c r="D669" s="59"/>
      <c r="E669" s="59"/>
      <c r="F669" s="59"/>
      <c r="G669" s="59"/>
      <c r="H669" s="59"/>
      <c r="I669" s="44"/>
      <c r="J669" s="97" t="str">
        <f t="shared" ref="J669:N669" si="663">IF(ISBLANK(D669),"",D669/100000)</f>
        <v/>
      </c>
      <c r="K669" s="97" t="str">
        <f t="shared" si="663"/>
        <v/>
      </c>
      <c r="L669" s="97" t="str">
        <f t="shared" si="663"/>
        <v/>
      </c>
      <c r="M669" s="97" t="str">
        <f t="shared" si="663"/>
        <v/>
      </c>
      <c r="N669" s="97" t="str">
        <f t="shared" si="663"/>
        <v/>
      </c>
      <c r="O669" s="44"/>
      <c r="P669" s="197" t="str">
        <v>B. Employee State Insurance Scheme</v>
      </c>
    </row>
    <row r="670" ht="19.5" customHeight="1">
      <c r="A670" s="127" t="s">
        <v>3019</v>
      </c>
      <c r="B670" s="127" t="s">
        <v>24106</v>
      </c>
      <c r="C670" s="127"/>
      <c r="D670" s="59">
        <v>5561280.0</v>
      </c>
      <c r="E670" s="59">
        <v>6010456.0</v>
      </c>
      <c r="F670" s="59">
        <v>6674364.0</v>
      </c>
      <c r="G670" s="59">
        <v>7000000.0</v>
      </c>
      <c r="H670" s="59">
        <v>8500000.0</v>
      </c>
      <c r="I670" s="44"/>
      <c r="J670" s="97" t="str">
        <f t="shared" ref="J670:N670" si="664">IF(ISBLANK(D670),"",D670/100000)</f>
        <v>55.61</v>
      </c>
      <c r="K670" s="97" t="str">
        <f t="shared" si="664"/>
        <v>60.10</v>
      </c>
      <c r="L670" s="97" t="str">
        <f t="shared" si="664"/>
        <v>66.74</v>
      </c>
      <c r="M670" s="97" t="str">
        <f t="shared" si="664"/>
        <v>70.00</v>
      </c>
      <c r="N670" s="97" t="str">
        <f t="shared" si="664"/>
        <v>85.00</v>
      </c>
      <c r="O670" s="44"/>
      <c r="P670" s="197" t="str">
        <v>1. The establishment sevakavarga salary</v>
      </c>
    </row>
    <row r="671" ht="19.5" customHeight="1">
      <c r="A671" s="127"/>
      <c r="B671" s="127"/>
      <c r="C671" s="127"/>
      <c r="D671" s="59"/>
      <c r="E671" s="59"/>
      <c r="F671" s="59"/>
      <c r="G671" s="59"/>
      <c r="H671" s="59"/>
      <c r="I671" s="44"/>
      <c r="J671" s="97" t="str">
        <f t="shared" ref="J671:N671" si="665">IF(ISBLANK(D671),"",D671/100000)</f>
        <v/>
      </c>
      <c r="K671" s="97" t="str">
        <f t="shared" si="665"/>
        <v/>
      </c>
      <c r="L671" s="97" t="str">
        <f t="shared" si="665"/>
        <v/>
      </c>
      <c r="M671" s="97" t="str">
        <f t="shared" si="665"/>
        <v/>
      </c>
      <c r="N671" s="97" t="str">
        <f t="shared" si="665"/>
        <v/>
      </c>
      <c r="O671" s="44"/>
      <c r="P671" s="197" t="str">
        <v/>
      </c>
    </row>
    <row r="672" ht="19.5" customHeight="1">
      <c r="A672" s="127" t="s">
        <v>24107</v>
      </c>
      <c r="B672" s="127"/>
      <c r="C672" s="127"/>
      <c r="D672" s="59"/>
      <c r="E672" s="59"/>
      <c r="F672" s="59"/>
      <c r="G672" s="59"/>
      <c r="H672" s="59"/>
      <c r="I672" s="44"/>
      <c r="J672" s="97" t="str">
        <f t="shared" ref="J672:N672" si="666">IF(ISBLANK(D672),"",D672/100000)</f>
        <v/>
      </c>
      <c r="K672" s="97" t="str">
        <f t="shared" si="666"/>
        <v/>
      </c>
      <c r="L672" s="97" t="str">
        <f t="shared" si="666"/>
        <v/>
      </c>
      <c r="M672" s="97" t="str">
        <f t="shared" si="666"/>
        <v/>
      </c>
      <c r="N672" s="97" t="str">
        <f t="shared" si="666"/>
        <v/>
      </c>
      <c r="O672" s="44"/>
      <c r="P672" s="197" t="str">
        <v>C. Health Plan aid servants</v>
      </c>
    </row>
    <row r="673" ht="19.5" customHeight="1">
      <c r="A673" s="127" t="s">
        <v>3019</v>
      </c>
      <c r="B673" s="127" t="s">
        <v>24108</v>
      </c>
      <c r="C673" s="127"/>
      <c r="D673" s="59">
        <v>3079317.0</v>
      </c>
      <c r="E673" s="59">
        <v>3103660.0</v>
      </c>
      <c r="F673" s="59">
        <v>3805723.0</v>
      </c>
      <c r="G673" s="59">
        <v>4000000.0</v>
      </c>
      <c r="H673" s="59">
        <v>5000000.0</v>
      </c>
      <c r="I673" s="44"/>
      <c r="J673" s="97" t="str">
        <f t="shared" ref="J673:N673" si="667">IF(ISBLANK(D673),"",D673/100000)</f>
        <v>30.79</v>
      </c>
      <c r="K673" s="97" t="str">
        <f t="shared" si="667"/>
        <v>31.04</v>
      </c>
      <c r="L673" s="97" t="str">
        <f t="shared" si="667"/>
        <v>38.06</v>
      </c>
      <c r="M673" s="97" t="str">
        <f t="shared" si="667"/>
        <v>40.00</v>
      </c>
      <c r="N673" s="97" t="str">
        <f t="shared" si="667"/>
        <v>50.00</v>
      </c>
      <c r="O673" s="44"/>
      <c r="P673" s="197" t="str">
        <v>1. The establishment sevakavarga salary</v>
      </c>
    </row>
    <row r="674" ht="19.5" customHeight="1">
      <c r="A674" s="127" t="s">
        <v>830</v>
      </c>
      <c r="B674" s="127" t="s">
        <v>24109</v>
      </c>
      <c r="C674" s="127"/>
      <c r="D674" s="59">
        <v>146864.0</v>
      </c>
      <c r="E674" s="59">
        <v>101940.0</v>
      </c>
      <c r="F674" s="59">
        <v>73737.0</v>
      </c>
      <c r="G674" s="59">
        <v>127500.0</v>
      </c>
      <c r="H674" s="59">
        <v>120000.0</v>
      </c>
      <c r="I674" s="44"/>
      <c r="J674" s="97" t="str">
        <f t="shared" ref="J674:N674" si="668">IF(ISBLANK(D674),"",D674/100000)</f>
        <v>1.47</v>
      </c>
      <c r="K674" s="97" t="str">
        <f t="shared" si="668"/>
        <v>1.02</v>
      </c>
      <c r="L674" s="97" t="str">
        <f t="shared" si="668"/>
        <v>0.74</v>
      </c>
      <c r="M674" s="97" t="str">
        <f t="shared" si="668"/>
        <v>1.28</v>
      </c>
      <c r="N674" s="97" t="str">
        <f t="shared" si="668"/>
        <v>1.20</v>
      </c>
      <c r="O674" s="44"/>
      <c r="P674" s="197" t="str">
        <v>2. Narrow</v>
      </c>
    </row>
    <row r="675" ht="19.5" customHeight="1">
      <c r="A675" s="127" t="s">
        <v>24110</v>
      </c>
      <c r="B675" s="127"/>
      <c r="C675" s="127"/>
      <c r="D675" s="59"/>
      <c r="E675" s="59"/>
      <c r="F675" s="59"/>
      <c r="G675" s="59"/>
      <c r="H675" s="59"/>
      <c r="I675" s="44"/>
      <c r="J675" s="97" t="str">
        <f t="shared" ref="J675:N675" si="669">IF(ISBLANK(D675),"",D675/100000)</f>
        <v/>
      </c>
      <c r="K675" s="97" t="str">
        <f t="shared" si="669"/>
        <v/>
      </c>
      <c r="L675" s="97" t="str">
        <f t="shared" si="669"/>
        <v/>
      </c>
      <c r="M675" s="97" t="str">
        <f t="shared" si="669"/>
        <v/>
      </c>
      <c r="N675" s="97" t="str">
        <f t="shared" si="669"/>
        <v/>
      </c>
      <c r="O675" s="44"/>
      <c r="P675" s="197" t="str">
        <v>3. medications, equipment and materials, etc.:</v>
      </c>
    </row>
    <row r="676" ht="19.5" customHeight="1">
      <c r="A676" s="127" t="s">
        <v>24111</v>
      </c>
      <c r="B676" s="127" t="s">
        <v>24112</v>
      </c>
      <c r="C676" s="127"/>
      <c r="D676" s="59">
        <v>1969176.0</v>
      </c>
      <c r="E676" s="59">
        <v>2841137.0</v>
      </c>
      <c r="F676" s="59">
        <v>2985714.0</v>
      </c>
      <c r="G676" s="59">
        <v>2550000.0</v>
      </c>
      <c r="H676" s="59">
        <v>4000000.0</v>
      </c>
      <c r="I676" s="44"/>
      <c r="J676" s="97" t="str">
        <f t="shared" ref="J676:N676" si="670">IF(ISBLANK(D676),"",D676/100000)</f>
        <v>19.69</v>
      </c>
      <c r="K676" s="97" t="str">
        <f t="shared" si="670"/>
        <v>28.41</v>
      </c>
      <c r="L676" s="97" t="str">
        <f t="shared" si="670"/>
        <v>29.86</v>
      </c>
      <c r="M676" s="97" t="str">
        <f t="shared" si="670"/>
        <v>25.50</v>
      </c>
      <c r="N676" s="97" t="str">
        <f t="shared" si="670"/>
        <v>40.00</v>
      </c>
      <c r="O676" s="44"/>
      <c r="P676" s="197" t="str">
        <v>A-1. NMC members</v>
      </c>
    </row>
    <row r="677" ht="19.5" customHeight="1">
      <c r="A677" s="127" t="s">
        <v>24113</v>
      </c>
      <c r="B677" s="127" t="s">
        <v>24114</v>
      </c>
      <c r="C677" s="127"/>
      <c r="D677" s="59">
        <v>2.9897751E7</v>
      </c>
      <c r="E677" s="59">
        <v>3.4521864E7</v>
      </c>
      <c r="F677" s="59">
        <v>3.4749232E7</v>
      </c>
      <c r="G677" s="59">
        <v>3.4E7</v>
      </c>
      <c r="H677" s="59">
        <v>3.6E7</v>
      </c>
      <c r="I677" s="44"/>
      <c r="J677" s="97" t="str">
        <f t="shared" ref="J677:N677" si="671">IF(ISBLANK(D677),"",D677/100000)</f>
        <v>298.98</v>
      </c>
      <c r="K677" s="97" t="str">
        <f t="shared" si="671"/>
        <v>345.22</v>
      </c>
      <c r="L677" s="97" t="str">
        <f t="shared" si="671"/>
        <v>347.49</v>
      </c>
      <c r="M677" s="97" t="str">
        <f t="shared" si="671"/>
        <v>340.00</v>
      </c>
      <c r="N677" s="97" t="str">
        <f t="shared" si="671"/>
        <v>360.00</v>
      </c>
      <c r="O677" s="44"/>
      <c r="P677" s="197" t="str">
        <v>A-2. Municipal servants</v>
      </c>
    </row>
    <row r="678" ht="19.5" customHeight="1">
      <c r="A678" s="127" t="s">
        <v>24115</v>
      </c>
      <c r="B678" s="127" t="s">
        <v>24116</v>
      </c>
      <c r="C678" s="127"/>
      <c r="D678" s="59">
        <v>1.6320189E7</v>
      </c>
      <c r="E678" s="59">
        <v>9721574.0</v>
      </c>
      <c r="F678" s="59">
        <v>9782591.0</v>
      </c>
      <c r="G678" s="59">
        <v>8500000.0</v>
      </c>
      <c r="H678" s="59">
        <v>1.5E7</v>
      </c>
      <c r="I678" s="44"/>
      <c r="J678" s="97" t="str">
        <f t="shared" ref="J678:N678" si="672">IF(ISBLANK(D678),"",D678/100000)</f>
        <v>163.20</v>
      </c>
      <c r="K678" s="97" t="str">
        <f t="shared" si="672"/>
        <v>97.22</v>
      </c>
      <c r="L678" s="97" t="str">
        <f t="shared" si="672"/>
        <v>97.83</v>
      </c>
      <c r="M678" s="97" t="str">
        <f t="shared" si="672"/>
        <v>85.00</v>
      </c>
      <c r="N678" s="97" t="str">
        <f t="shared" si="672"/>
        <v>150.00</v>
      </c>
      <c r="O678" s="44"/>
      <c r="P678" s="197" t="str">
        <v>B-1. NMC members riembarsamenta</v>
      </c>
    </row>
    <row r="679" ht="19.5" customHeight="1">
      <c r="A679" s="127" t="s">
        <v>24117</v>
      </c>
      <c r="B679" s="127" t="s">
        <v>24118</v>
      </c>
      <c r="C679" s="127"/>
      <c r="D679" s="59">
        <v>1.71376343E8</v>
      </c>
      <c r="E679" s="59">
        <v>1.98510331E8</v>
      </c>
      <c r="F679" s="59">
        <v>2.88650043E8</v>
      </c>
      <c r="G679" s="59">
        <v>1.275E8</v>
      </c>
      <c r="H679" s="59">
        <v>1.44E8</v>
      </c>
      <c r="I679" s="44"/>
      <c r="J679" s="97" t="str">
        <f t="shared" ref="J679:N679" si="673">IF(ISBLANK(D679),"",D679/100000)</f>
        <v>1713.76</v>
      </c>
      <c r="K679" s="97" t="str">
        <f t="shared" si="673"/>
        <v>1985.10</v>
      </c>
      <c r="L679" s="97" t="str">
        <f t="shared" si="673"/>
        <v>2886.50</v>
      </c>
      <c r="M679" s="97" t="str">
        <f t="shared" si="673"/>
        <v>1275.00</v>
      </c>
      <c r="N679" s="97" t="str">
        <f t="shared" si="673"/>
        <v>1440.00</v>
      </c>
      <c r="O679" s="44"/>
      <c r="P679" s="197" t="str">
        <v>B-2. Riembarsamenta Municipal servants</v>
      </c>
    </row>
    <row r="680" ht="19.5" customHeight="1">
      <c r="A680" s="127" t="s">
        <v>24119</v>
      </c>
      <c r="B680" s="127" t="s">
        <v>24120</v>
      </c>
      <c r="C680" s="127"/>
      <c r="D680" s="59">
        <v>548060.0</v>
      </c>
      <c r="E680" s="59">
        <v>621587.0</v>
      </c>
      <c r="F680" s="59">
        <v>583005.0</v>
      </c>
      <c r="G680" s="59">
        <v>1700000.0</v>
      </c>
      <c r="H680" s="59">
        <v>1.0E7</v>
      </c>
      <c r="I680" s="44"/>
      <c r="J680" s="97" t="str">
        <f t="shared" ref="J680:N680" si="674">IF(ISBLANK(D680),"",D680/100000)</f>
        <v>5.48</v>
      </c>
      <c r="K680" s="97" t="str">
        <f t="shared" si="674"/>
        <v>6.22</v>
      </c>
      <c r="L680" s="97" t="str">
        <f t="shared" si="674"/>
        <v>5.83</v>
      </c>
      <c r="M680" s="97" t="str">
        <f t="shared" si="674"/>
        <v>17.00</v>
      </c>
      <c r="N680" s="97" t="str">
        <f t="shared" si="674"/>
        <v>100.00</v>
      </c>
      <c r="O680" s="44"/>
      <c r="P680" s="197" t="str">
        <v>Medical aid scheme for former members</v>
      </c>
    </row>
    <row r="681" ht="19.5" customHeight="1">
      <c r="A681" s="127" t="s">
        <v>24121</v>
      </c>
      <c r="B681" s="127" t="s">
        <v>24122</v>
      </c>
      <c r="C681" s="127"/>
      <c r="D681" s="59"/>
      <c r="E681" s="59"/>
      <c r="F681" s="59"/>
      <c r="G681" s="59"/>
      <c r="H681" s="59">
        <v>1.6E7</v>
      </c>
      <c r="I681" s="44"/>
      <c r="J681" s="97" t="str">
        <f t="shared" ref="J681:N681" si="675">IF(ISBLANK(D681),"",D681/100000)</f>
        <v/>
      </c>
      <c r="K681" s="97" t="str">
        <f t="shared" si="675"/>
        <v/>
      </c>
      <c r="L681" s="97" t="str">
        <f t="shared" si="675"/>
        <v/>
      </c>
      <c r="M681" s="97" t="str">
        <f t="shared" si="675"/>
        <v/>
      </c>
      <c r="N681" s="97" t="str">
        <f t="shared" si="675"/>
        <v>160.00</v>
      </c>
      <c r="O681" s="44"/>
      <c r="P681" s="197" t="str">
        <v>Board of Education servants riembarsamenta</v>
      </c>
    </row>
    <row r="682" ht="19.5" customHeight="1">
      <c r="A682" s="296" t="s">
        <v>24123</v>
      </c>
      <c r="B682" s="127" t="s">
        <v>829</v>
      </c>
      <c r="C682" s="127" t="s">
        <v>22378</v>
      </c>
      <c r="D682" s="59">
        <v>3.98625E7</v>
      </c>
      <c r="E682" s="59">
        <v>8.9261319E7</v>
      </c>
      <c r="F682" s="59">
        <v>1.29461686E8</v>
      </c>
      <c r="G682" s="59">
        <v>1.105E8</v>
      </c>
      <c r="H682" s="59">
        <v>1.38E8</v>
      </c>
      <c r="I682" s="44"/>
      <c r="J682" s="97" t="str">
        <f t="shared" ref="J682:N682" si="676">IF(ISBLANK(D682),"",D682/100000)</f>
        <v>398.63</v>
      </c>
      <c r="K682" s="97" t="str">
        <f t="shared" si="676"/>
        <v>892.61</v>
      </c>
      <c r="L682" s="97" t="str">
        <f t="shared" si="676"/>
        <v>1294.62</v>
      </c>
      <c r="M682" s="97" t="str">
        <f t="shared" si="676"/>
        <v>1105.00</v>
      </c>
      <c r="N682" s="97" t="str">
        <f t="shared" si="676"/>
        <v>1380.00</v>
      </c>
      <c r="O682" s="44"/>
      <c r="P682" s="197" t="str">
        <v>Living in a slum in the city of Pune / yellow
Ration card holder / annual income of Rs. 1 lakh citizens of Pune manapatarphe
Health Plan Help</v>
      </c>
    </row>
    <row r="683" ht="19.5" customHeight="1">
      <c r="A683" s="296" t="s">
        <v>24124</v>
      </c>
      <c r="B683" s="127" t="s">
        <v>24125</v>
      </c>
      <c r="C683" s="127"/>
      <c r="D683" s="59">
        <v>4200000.0</v>
      </c>
      <c r="E683" s="59">
        <v>4000000.0</v>
      </c>
      <c r="F683" s="59">
        <v>4354100.0</v>
      </c>
      <c r="G683" s="59">
        <v>3825000.0</v>
      </c>
      <c r="H683" s="59"/>
      <c r="I683" s="44"/>
      <c r="J683" s="97" t="str">
        <f t="shared" ref="J683:N683" si="677">IF(ISBLANK(D683),"",D683/100000)</f>
        <v>42.00</v>
      </c>
      <c r="K683" s="97" t="str">
        <f t="shared" si="677"/>
        <v>40.00</v>
      </c>
      <c r="L683" s="97" t="str">
        <f t="shared" si="677"/>
        <v>43.54</v>
      </c>
      <c r="M683" s="97" t="str">
        <f t="shared" si="677"/>
        <v>38.25</v>
      </c>
      <c r="N683" s="97" t="str">
        <f t="shared" si="677"/>
        <v/>
      </c>
      <c r="O683" s="44"/>
      <c r="P683" s="197" t="str">
        <v>Factor yutilayajhesana maintenance project
Repair</v>
      </c>
    </row>
    <row r="684" ht="19.5" customHeight="1">
      <c r="A684" s="127" t="s">
        <v>24126</v>
      </c>
      <c r="B684" s="127" t="s">
        <v>24127</v>
      </c>
      <c r="C684" s="127" t="s">
        <v>17639</v>
      </c>
      <c r="D684" s="59">
        <v>21250.0</v>
      </c>
      <c r="E684" s="59">
        <v>95510.0</v>
      </c>
      <c r="F684" s="59">
        <v>12900.0</v>
      </c>
      <c r="G684" s="59">
        <v>85000.0</v>
      </c>
      <c r="H684" s="59">
        <v>68000.0</v>
      </c>
      <c r="I684" s="44"/>
      <c r="J684" s="97" t="str">
        <f t="shared" ref="J684:N684" si="678">IF(ISBLANK(D684),"",D684/100000)</f>
        <v>0.21</v>
      </c>
      <c r="K684" s="97" t="str">
        <f t="shared" si="678"/>
        <v>0.96</v>
      </c>
      <c r="L684" s="97" t="str">
        <f t="shared" si="678"/>
        <v>0.13</v>
      </c>
      <c r="M684" s="97" t="str">
        <f t="shared" si="678"/>
        <v>0.85</v>
      </c>
      <c r="N684" s="97" t="str">
        <f t="shared" si="678"/>
        <v>0.68</v>
      </c>
      <c r="O684" s="44"/>
      <c r="P684" s="197" t="str">
        <v>Grants Dead</v>
      </c>
    </row>
    <row r="685" ht="19.5" customHeight="1">
      <c r="A685" s="296" t="s">
        <v>24128</v>
      </c>
      <c r="B685" s="127" t="s">
        <v>24129</v>
      </c>
      <c r="C685" s="127" t="s">
        <v>22378</v>
      </c>
      <c r="D685" s="59"/>
      <c r="E685" s="59">
        <v>5000000.0</v>
      </c>
      <c r="F685" s="59"/>
      <c r="G685" s="59"/>
      <c r="H685" s="59"/>
      <c r="I685" s="44"/>
      <c r="J685" s="97" t="str">
        <f t="shared" ref="J685:N685" si="679">IF(ISBLANK(D685),"",D685/100000)</f>
        <v/>
      </c>
      <c r="K685" s="97" t="str">
        <f t="shared" si="679"/>
        <v>50.00</v>
      </c>
      <c r="L685" s="97" t="str">
        <f t="shared" si="679"/>
        <v/>
      </c>
      <c r="M685" s="97" t="str">
        <f t="shared" si="679"/>
        <v/>
      </c>
      <c r="N685" s="97" t="str">
        <f t="shared" si="679"/>
        <v/>
      </c>
      <c r="O685" s="44"/>
      <c r="P685" s="197" t="str">
        <v>Senior citizens free health check
To</v>
      </c>
    </row>
    <row r="686" ht="19.5" customHeight="1">
      <c r="A686" s="296" t="s">
        <v>24130</v>
      </c>
      <c r="B686" s="127" t="s">
        <v>24131</v>
      </c>
      <c r="C686" s="127"/>
      <c r="D686" s="59"/>
      <c r="E686" s="59"/>
      <c r="F686" s="59"/>
      <c r="G686" s="59">
        <v>850000.0</v>
      </c>
      <c r="H686" s="59">
        <v>612000.0</v>
      </c>
      <c r="I686" s="44"/>
      <c r="J686" s="97" t="str">
        <f t="shared" ref="J686:N686" si="680">IF(ISBLANK(D686),"",D686/100000)</f>
        <v/>
      </c>
      <c r="K686" s="97" t="str">
        <f t="shared" si="680"/>
        <v/>
      </c>
      <c r="L686" s="97" t="str">
        <f t="shared" si="680"/>
        <v/>
      </c>
      <c r="M686" s="97" t="str">
        <f t="shared" si="680"/>
        <v>8.50</v>
      </c>
      <c r="N686" s="97" t="str">
        <f t="shared" si="680"/>
        <v>6.12</v>
      </c>
      <c r="O686" s="44"/>
      <c r="P686" s="197" t="str">
        <v>Disease epidemics of various measures
Schemes</v>
      </c>
    </row>
    <row r="687" ht="19.5" customHeight="1">
      <c r="A687" s="250"/>
      <c r="B687" s="250"/>
      <c r="C687" s="250"/>
      <c r="D687" s="237"/>
      <c r="E687" s="237"/>
      <c r="F687" s="237"/>
      <c r="G687" s="237"/>
      <c r="H687" s="237"/>
      <c r="I687" s="242"/>
      <c r="J687" s="446" t="str">
        <f t="shared" ref="J687:N687" si="681">IF(ISBLANK(D687),"",D687/100000)</f>
        <v/>
      </c>
      <c r="K687" s="446" t="str">
        <f t="shared" si="681"/>
        <v/>
      </c>
      <c r="L687" s="446" t="str">
        <f t="shared" si="681"/>
        <v/>
      </c>
      <c r="M687" s="446" t="str">
        <f t="shared" si="681"/>
        <v/>
      </c>
      <c r="N687" s="446" t="str">
        <f t="shared" si="681"/>
        <v/>
      </c>
      <c r="O687" s="242"/>
      <c r="P687" s="197" t="str">
        <v/>
      </c>
    </row>
    <row r="688" ht="19.5" customHeight="1">
      <c r="A688" s="254" t="s">
        <v>24132</v>
      </c>
      <c r="B688" s="254"/>
      <c r="C688" s="254"/>
      <c r="D688" s="330"/>
      <c r="E688" s="330"/>
      <c r="F688" s="330"/>
      <c r="G688" s="330"/>
      <c r="H688" s="330"/>
      <c r="I688" s="44"/>
      <c r="J688" s="97" t="str">
        <f t="shared" ref="J688:N688" si="682">IF(ISBLANK(D688),"",D688/100000)</f>
        <v/>
      </c>
      <c r="K688" s="97" t="str">
        <f t="shared" si="682"/>
        <v/>
      </c>
      <c r="L688" s="97" t="str">
        <f t="shared" si="682"/>
        <v/>
      </c>
      <c r="M688" s="97" t="str">
        <f t="shared" si="682"/>
        <v/>
      </c>
      <c r="N688" s="97" t="str">
        <f t="shared" si="682"/>
        <v/>
      </c>
      <c r="O688" s="44"/>
      <c r="P688" s="197" t="str">
        <v>Meat, fish market and pasuvadhagrhe</v>
      </c>
    </row>
    <row r="689" ht="19.5" customHeight="1">
      <c r="A689" s="127" t="s">
        <v>3019</v>
      </c>
      <c r="B689" s="127" t="s">
        <v>24133</v>
      </c>
      <c r="C689" s="127"/>
      <c r="D689" s="59">
        <v>1.1606953E7</v>
      </c>
      <c r="E689" s="59">
        <v>1.4438433E7</v>
      </c>
      <c r="F689" s="59">
        <v>1.6124213E7</v>
      </c>
      <c r="G689" s="59">
        <v>1.6E7</v>
      </c>
      <c r="H689" s="59">
        <v>1.75E7</v>
      </c>
      <c r="I689" s="44"/>
      <c r="J689" s="97" t="str">
        <f t="shared" ref="J689:N689" si="683">IF(ISBLANK(D689),"",D689/100000)</f>
        <v>116.07</v>
      </c>
      <c r="K689" s="97" t="str">
        <f t="shared" si="683"/>
        <v>144.38</v>
      </c>
      <c r="L689" s="97" t="str">
        <f t="shared" si="683"/>
        <v>161.24</v>
      </c>
      <c r="M689" s="97" t="str">
        <f t="shared" si="683"/>
        <v>160.00</v>
      </c>
      <c r="N689" s="97" t="str">
        <f t="shared" si="683"/>
        <v>175.00</v>
      </c>
      <c r="O689" s="44"/>
      <c r="P689" s="197" t="str">
        <v>1. The establishment sevakavarga salary</v>
      </c>
    </row>
    <row r="690" ht="19.5" customHeight="1">
      <c r="A690" s="127" t="s">
        <v>830</v>
      </c>
      <c r="B690" s="127" t="s">
        <v>24134</v>
      </c>
      <c r="C690" s="127"/>
      <c r="D690" s="59">
        <v>39696.0</v>
      </c>
      <c r="E690" s="59">
        <v>48524.0</v>
      </c>
      <c r="F690" s="59">
        <v>99620.0</v>
      </c>
      <c r="G690" s="59">
        <v>85000.0</v>
      </c>
      <c r="H690" s="59">
        <v>80000.0</v>
      </c>
      <c r="I690" s="44"/>
      <c r="J690" s="97" t="str">
        <f t="shared" ref="J690:N690" si="684">IF(ISBLANK(D690),"",D690/100000)</f>
        <v>0.40</v>
      </c>
      <c r="K690" s="97" t="str">
        <f t="shared" si="684"/>
        <v>0.49</v>
      </c>
      <c r="L690" s="97" t="str">
        <f t="shared" si="684"/>
        <v>1.00</v>
      </c>
      <c r="M690" s="97" t="str">
        <f t="shared" si="684"/>
        <v>0.85</v>
      </c>
      <c r="N690" s="97" t="str">
        <f t="shared" si="684"/>
        <v>0.80</v>
      </c>
      <c r="O690" s="44"/>
      <c r="P690" s="197" t="str">
        <v>2. Narrow</v>
      </c>
    </row>
    <row r="691" ht="19.5" customHeight="1">
      <c r="A691" s="127" t="s">
        <v>24135</v>
      </c>
      <c r="B691" s="127" t="s">
        <v>24136</v>
      </c>
      <c r="C691" s="127"/>
      <c r="D691" s="59">
        <v>100000.0</v>
      </c>
      <c r="E691" s="59">
        <v>199750.0</v>
      </c>
      <c r="F691" s="59">
        <v>499500.0</v>
      </c>
      <c r="G691" s="59">
        <v>425000.0</v>
      </c>
      <c r="H691" s="59">
        <v>340000.0</v>
      </c>
      <c r="I691" s="44"/>
      <c r="J691" s="97" t="str">
        <f t="shared" ref="J691:N691" si="685">IF(ISBLANK(D691),"",D691/100000)</f>
        <v>1.00</v>
      </c>
      <c r="K691" s="97" t="str">
        <f t="shared" si="685"/>
        <v>2.00</v>
      </c>
      <c r="L691" s="97" t="str">
        <f t="shared" si="685"/>
        <v>5.00</v>
      </c>
      <c r="M691" s="97" t="str">
        <f t="shared" si="685"/>
        <v>4.25</v>
      </c>
      <c r="N691" s="97" t="str">
        <f t="shared" si="685"/>
        <v>3.40</v>
      </c>
      <c r="O691" s="44"/>
      <c r="P691" s="197" t="str">
        <v>3. disinfectant drugs</v>
      </c>
    </row>
    <row r="692" ht="19.5" customHeight="1">
      <c r="A692" s="296" t="s">
        <v>24137</v>
      </c>
      <c r="B692" s="127" t="s">
        <v>24138</v>
      </c>
      <c r="C692" s="127"/>
      <c r="D692" s="59">
        <v>399844.0</v>
      </c>
      <c r="E692" s="59">
        <v>499190.0</v>
      </c>
      <c r="F692" s="59">
        <v>699980.0</v>
      </c>
      <c r="G692" s="59">
        <v>850000.0</v>
      </c>
      <c r="H692" s="59">
        <v>800000.0</v>
      </c>
      <c r="I692" s="44"/>
      <c r="J692" s="97" t="str">
        <f t="shared" ref="J692:N692" si="686">IF(ISBLANK(D692),"",D692/100000)</f>
        <v>4.00</v>
      </c>
      <c r="K692" s="97" t="str">
        <f t="shared" si="686"/>
        <v>4.99</v>
      </c>
      <c r="L692" s="97" t="str">
        <f t="shared" si="686"/>
        <v>7.00</v>
      </c>
      <c r="M692" s="97" t="str">
        <f t="shared" si="686"/>
        <v>8.50</v>
      </c>
      <c r="N692" s="97" t="str">
        <f t="shared" si="686"/>
        <v>8.00</v>
      </c>
      <c r="O692" s="44"/>
      <c r="P692" s="197" t="str">
        <v>4. The lighting and electrical equipment maintenance and
Repair (electric)</v>
      </c>
    </row>
    <row r="693" ht="19.5" customHeight="1">
      <c r="A693" s="296" t="s">
        <v>24139</v>
      </c>
      <c r="B693" s="127" t="s">
        <v>24140</v>
      </c>
      <c r="C693" s="127"/>
      <c r="D693" s="59">
        <v>1980362.0</v>
      </c>
      <c r="E693" s="59">
        <v>2459350.0</v>
      </c>
      <c r="F693" s="59">
        <v>3974011.0</v>
      </c>
      <c r="G693" s="59">
        <v>4250000.0</v>
      </c>
      <c r="H693" s="59">
        <v>4080000.0</v>
      </c>
      <c r="I693" s="44"/>
      <c r="J693" s="97" t="str">
        <f t="shared" ref="J693:N693" si="687">IF(ISBLANK(D693),"",D693/100000)</f>
        <v>19.80</v>
      </c>
      <c r="K693" s="97" t="str">
        <f t="shared" si="687"/>
        <v>24.59</v>
      </c>
      <c r="L693" s="97" t="str">
        <f t="shared" si="687"/>
        <v>39.74</v>
      </c>
      <c r="M693" s="97" t="str">
        <f t="shared" si="687"/>
        <v>42.50</v>
      </c>
      <c r="N693" s="97" t="str">
        <f t="shared" si="687"/>
        <v>40.80</v>
      </c>
      <c r="O693" s="44"/>
      <c r="P693" s="197" t="str">
        <v>5. Kondhwa abattoir itipi Plenta
And conduct other activities to improve</v>
      </c>
    </row>
    <row r="694" ht="19.5" customHeight="1">
      <c r="A694" s="296" t="s">
        <v>24141</v>
      </c>
      <c r="B694" s="127" t="s">
        <v>24142</v>
      </c>
      <c r="C694" s="127"/>
      <c r="D694" s="59"/>
      <c r="E694" s="59">
        <v>661514.0</v>
      </c>
      <c r="F694" s="59"/>
      <c r="G694" s="59">
        <v>1700000.0</v>
      </c>
      <c r="H694" s="59">
        <v>1360000.0</v>
      </c>
      <c r="I694" s="44"/>
      <c r="J694" s="97" t="str">
        <f t="shared" ref="J694:N694" si="688">IF(ISBLANK(D694),"",D694/100000)</f>
        <v/>
      </c>
      <c r="K694" s="97" t="str">
        <f t="shared" si="688"/>
        <v>6.62</v>
      </c>
      <c r="L694" s="97" t="str">
        <f t="shared" si="688"/>
        <v/>
      </c>
      <c r="M694" s="97" t="str">
        <f t="shared" si="688"/>
        <v>17.00</v>
      </c>
      <c r="N694" s="97" t="str">
        <f t="shared" si="688"/>
        <v>13.60</v>
      </c>
      <c r="O694" s="44"/>
      <c r="P694" s="197" t="str">
        <v>To computerize birth and death records,
Database, to scanning and dijitalayajhesana</v>
      </c>
    </row>
    <row r="695" ht="19.5" customHeight="1">
      <c r="A695" s="296" t="s">
        <v>24143</v>
      </c>
      <c r="B695" s="127" t="s">
        <v>24144</v>
      </c>
      <c r="C695" s="127"/>
      <c r="D695" s="59"/>
      <c r="E695" s="59"/>
      <c r="F695" s="59">
        <v>450000.0</v>
      </c>
      <c r="G695" s="59">
        <v>1700000.0</v>
      </c>
      <c r="H695" s="59">
        <v>1360000.0</v>
      </c>
      <c r="I695" s="44"/>
      <c r="J695" s="97" t="str">
        <f t="shared" ref="J695:N695" si="689">IF(ISBLANK(D695),"",D695/100000)</f>
        <v/>
      </c>
      <c r="K695" s="97" t="str">
        <f t="shared" si="689"/>
        <v/>
      </c>
      <c r="L695" s="97" t="str">
        <f t="shared" si="689"/>
        <v>4.50</v>
      </c>
      <c r="M695" s="97" t="str">
        <f t="shared" si="689"/>
        <v>17.00</v>
      </c>
      <c r="N695" s="97" t="str">
        <f t="shared" si="689"/>
        <v>13.60</v>
      </c>
      <c r="O695" s="44"/>
      <c r="P695" s="197" t="str">
        <v>Birth and death certificates for the NMC
Logo watermark to Paper arrives supply</v>
      </c>
    </row>
    <row r="696" ht="19.5" customHeight="1">
      <c r="A696" s="296" t="s">
        <v>24145</v>
      </c>
      <c r="B696" s="127" t="s">
        <v>24146</v>
      </c>
      <c r="C696" s="127"/>
      <c r="D696" s="59"/>
      <c r="E696" s="59">
        <v>253800.0</v>
      </c>
      <c r="F696" s="59"/>
      <c r="G696" s="59"/>
      <c r="H696" s="59"/>
      <c r="I696" s="44"/>
      <c r="J696" s="97" t="str">
        <f t="shared" ref="J696:N696" si="690">IF(ISBLANK(D696),"",D696/100000)</f>
        <v/>
      </c>
      <c r="K696" s="97" t="str">
        <f t="shared" si="690"/>
        <v>2.54</v>
      </c>
      <c r="L696" s="97" t="str">
        <f t="shared" si="690"/>
        <v/>
      </c>
      <c r="M696" s="97" t="str">
        <f t="shared" si="690"/>
        <v/>
      </c>
      <c r="N696" s="97" t="str">
        <f t="shared" si="690"/>
        <v/>
      </c>
      <c r="O696" s="44"/>
      <c r="P696" s="197" t="str">
        <v>Prepared for the birth and death rajistarsa ​​rekordaruma
To</v>
      </c>
    </row>
    <row r="697" ht="19.5" customHeight="1">
      <c r="A697" s="127" t="s">
        <v>24147</v>
      </c>
      <c r="B697" s="127" t="s">
        <v>24148</v>
      </c>
      <c r="C697" s="127"/>
      <c r="D697" s="59">
        <v>1638193.0</v>
      </c>
      <c r="E697" s="59"/>
      <c r="F697" s="59">
        <v>123596.0</v>
      </c>
      <c r="G697" s="59">
        <v>1.275E7</v>
      </c>
      <c r="H697" s="59">
        <v>6000000.0</v>
      </c>
      <c r="I697" s="44"/>
      <c r="J697" s="97" t="str">
        <f t="shared" ref="J697:N697" si="691">IF(ISBLANK(D697),"",D697/100000)</f>
        <v>16.38</v>
      </c>
      <c r="K697" s="97" t="str">
        <f t="shared" si="691"/>
        <v/>
      </c>
      <c r="L697" s="97" t="str">
        <f t="shared" si="691"/>
        <v>1.24</v>
      </c>
      <c r="M697" s="97" t="str">
        <f t="shared" si="691"/>
        <v>127.50</v>
      </c>
      <c r="N697" s="97" t="str">
        <f t="shared" si="691"/>
        <v>60.00</v>
      </c>
      <c r="O697" s="44"/>
      <c r="P697" s="197" t="str">
        <v>Works to improve the graveyard at paradise</v>
      </c>
    </row>
    <row r="698" ht="19.5" customHeight="1">
      <c r="A698" s="127" t="s">
        <v>24149</v>
      </c>
      <c r="B698" s="127" t="s">
        <v>24150</v>
      </c>
      <c r="C698" s="127"/>
      <c r="D698" s="59"/>
      <c r="E698" s="59"/>
      <c r="F698" s="59">
        <v>402231.0</v>
      </c>
      <c r="G698" s="59"/>
      <c r="H698" s="59"/>
      <c r="I698" s="44"/>
      <c r="J698" s="97" t="str">
        <f t="shared" ref="J698:N698" si="692">IF(ISBLANK(D698),"",D698/100000)</f>
        <v/>
      </c>
      <c r="K698" s="97" t="str">
        <f t="shared" si="692"/>
        <v/>
      </c>
      <c r="L698" s="97" t="str">
        <f t="shared" si="692"/>
        <v>4.02</v>
      </c>
      <c r="M698" s="97" t="str">
        <f t="shared" si="692"/>
        <v/>
      </c>
      <c r="N698" s="97" t="str">
        <f t="shared" si="692"/>
        <v/>
      </c>
      <c r="O698" s="44"/>
      <c r="P698" s="197" t="str">
        <v>Works to improve the graveyard at Kailash</v>
      </c>
    </row>
    <row r="699" ht="19.5" customHeight="1">
      <c r="A699" s="296" t="s">
        <v>24151</v>
      </c>
      <c r="B699" s="127" t="s">
        <v>24152</v>
      </c>
      <c r="C699" s="127"/>
      <c r="D699" s="59">
        <v>921537.0</v>
      </c>
      <c r="E699" s="59">
        <v>9568544.0</v>
      </c>
      <c r="F699" s="59">
        <v>1.9279221E7</v>
      </c>
      <c r="G699" s="59">
        <v>1.7E7</v>
      </c>
      <c r="H699" s="59">
        <v>1.36E7</v>
      </c>
      <c r="I699" s="44"/>
      <c r="J699" s="97" t="str">
        <f t="shared" ref="J699:N699" si="693">IF(ISBLANK(D699),"",D699/100000)</f>
        <v>9.22</v>
      </c>
      <c r="K699" s="97" t="str">
        <f t="shared" si="693"/>
        <v>95.69</v>
      </c>
      <c r="L699" s="97" t="str">
        <f t="shared" si="693"/>
        <v>192.79</v>
      </c>
      <c r="M699" s="97" t="str">
        <f t="shared" si="693"/>
        <v>170.00</v>
      </c>
      <c r="N699" s="97" t="str">
        <f t="shared" si="693"/>
        <v>136.00</v>
      </c>
      <c r="O699" s="44"/>
      <c r="P699" s="197" t="str">
        <v>Hindu crematorium development works in the city
To</v>
      </c>
    </row>
    <row r="700" ht="19.5" customHeight="1">
      <c r="A700" s="296" t="s">
        <v>24153</v>
      </c>
      <c r="B700" s="127" t="s">
        <v>24154</v>
      </c>
      <c r="C700" s="127"/>
      <c r="D700" s="59"/>
      <c r="E700" s="59">
        <v>1793778.0</v>
      </c>
      <c r="F700" s="59">
        <v>8531313.0</v>
      </c>
      <c r="G700" s="59">
        <v>8500000.0</v>
      </c>
      <c r="H700" s="59">
        <v>6800000.0</v>
      </c>
      <c r="I700" s="44"/>
      <c r="J700" s="97" t="str">
        <f t="shared" ref="J700:N700" si="694">IF(ISBLANK(D700),"",D700/100000)</f>
        <v/>
      </c>
      <c r="K700" s="97" t="str">
        <f t="shared" si="694"/>
        <v>17.94</v>
      </c>
      <c r="L700" s="97" t="str">
        <f t="shared" si="694"/>
        <v>85.31</v>
      </c>
      <c r="M700" s="97" t="str">
        <f t="shared" si="694"/>
        <v>85.00</v>
      </c>
      <c r="N700" s="97" t="str">
        <f t="shared" si="694"/>
        <v>68.00</v>
      </c>
      <c r="O700" s="44"/>
      <c r="P700" s="197" t="str">
        <v>Cities included in the newly
Works to improve the crematorium</v>
      </c>
    </row>
    <row r="701" ht="19.5" customHeight="1">
      <c r="A701" s="296" t="s">
        <v>24155</v>
      </c>
      <c r="B701" s="127" t="s">
        <v>24156</v>
      </c>
      <c r="C701" s="127"/>
      <c r="D701" s="59">
        <v>1000000.0</v>
      </c>
      <c r="E701" s="59"/>
      <c r="F701" s="59"/>
      <c r="G701" s="59"/>
      <c r="H701" s="59"/>
      <c r="I701" s="44"/>
      <c r="J701" s="97" t="str">
        <f t="shared" ref="J701:N701" si="695">IF(ISBLANK(D701),"",D701/100000)</f>
        <v>10.00</v>
      </c>
      <c r="K701" s="97" t="str">
        <f t="shared" si="695"/>
        <v/>
      </c>
      <c r="L701" s="97" t="str">
        <f t="shared" si="695"/>
        <v/>
      </c>
      <c r="M701" s="97" t="str">
        <f t="shared" si="695"/>
        <v/>
      </c>
      <c r="N701" s="97" t="str">
        <f t="shared" si="695"/>
        <v/>
      </c>
      <c r="O701" s="44"/>
      <c r="P701" s="197" t="str">
        <v>Sangamavadi village in the Hindu crematorium
Various development works date modified
To</v>
      </c>
    </row>
    <row r="702" ht="19.5" customHeight="1">
      <c r="A702" s="296" t="s">
        <v>24157</v>
      </c>
      <c r="B702" s="127" t="s">
        <v>24158</v>
      </c>
      <c r="C702" s="127"/>
      <c r="D702" s="59">
        <v>874439.0</v>
      </c>
      <c r="E702" s="59"/>
      <c r="F702" s="59"/>
      <c r="G702" s="59"/>
      <c r="H702" s="59"/>
      <c r="I702" s="44"/>
      <c r="J702" s="97" t="str">
        <f t="shared" ref="J702:N702" si="696">IF(ISBLANK(D702),"",D702/100000)</f>
        <v>8.74</v>
      </c>
      <c r="K702" s="97" t="str">
        <f t="shared" si="696"/>
        <v/>
      </c>
      <c r="L702" s="97" t="str">
        <f t="shared" si="696"/>
        <v/>
      </c>
      <c r="M702" s="97" t="str">
        <f t="shared" si="696"/>
        <v/>
      </c>
      <c r="N702" s="97" t="str">
        <f t="shared" si="696"/>
        <v/>
      </c>
      <c r="O702" s="44"/>
      <c r="P702" s="197" t="str">
        <v>Sangamavadi graveyard in the building department
Under the various development works</v>
      </c>
    </row>
    <row r="703" ht="19.5" customHeight="1">
      <c r="A703" s="296" t="s">
        <v>24159</v>
      </c>
      <c r="B703" s="127" t="s">
        <v>24160</v>
      </c>
      <c r="C703" s="127"/>
      <c r="D703" s="59"/>
      <c r="E703" s="59"/>
      <c r="F703" s="59">
        <v>6310000.0</v>
      </c>
      <c r="G703" s="59"/>
      <c r="H703" s="59"/>
      <c r="I703" s="44"/>
      <c r="J703" s="97" t="str">
        <f t="shared" ref="J703:N703" si="697">IF(ISBLANK(D703),"",D703/100000)</f>
        <v/>
      </c>
      <c r="K703" s="97" t="str">
        <f t="shared" si="697"/>
        <v/>
      </c>
      <c r="L703" s="97" t="str">
        <f t="shared" si="697"/>
        <v>63.10</v>
      </c>
      <c r="M703" s="97" t="str">
        <f t="shared" si="697"/>
        <v/>
      </c>
      <c r="N703" s="97" t="str">
        <f t="shared" si="697"/>
        <v/>
      </c>
      <c r="O703" s="44"/>
      <c r="P703" s="197" t="str">
        <v>Sanam 4 vadagavaseri of 13 guest
The right to lay electric space</v>
      </c>
    </row>
    <row r="704" ht="19.5" customHeight="1">
      <c r="A704" s="296" t="s">
        <v>24161</v>
      </c>
      <c r="B704" s="127" t="s">
        <v>24162</v>
      </c>
      <c r="C704" s="127"/>
      <c r="D704" s="59">
        <v>6859929.0</v>
      </c>
      <c r="E704" s="59">
        <v>7050193.0</v>
      </c>
      <c r="F704" s="59">
        <v>973890.0</v>
      </c>
      <c r="G704" s="59">
        <v>8500000.0</v>
      </c>
      <c r="H704" s="59">
        <v>6800000.0</v>
      </c>
      <c r="I704" s="44"/>
      <c r="J704" s="97" t="str">
        <f t="shared" ref="J704:N704" si="698">IF(ISBLANK(D704),"",D704/100000)</f>
        <v>68.60</v>
      </c>
      <c r="K704" s="97" t="str">
        <f t="shared" si="698"/>
        <v>70.50</v>
      </c>
      <c r="L704" s="97" t="str">
        <f t="shared" si="698"/>
        <v>9.74</v>
      </c>
      <c r="M704" s="97" t="str">
        <f t="shared" si="698"/>
        <v>85.00</v>
      </c>
      <c r="N704" s="97" t="str">
        <f t="shared" si="698"/>
        <v>68.00</v>
      </c>
      <c r="O704" s="44"/>
      <c r="P704" s="197" t="str">
        <v>Development kabrastanata Muslim city
Matters</v>
      </c>
    </row>
    <row r="705" ht="19.5" customHeight="1">
      <c r="A705" s="296" t="s">
        <v>24163</v>
      </c>
      <c r="B705" s="127" t="s">
        <v>24164</v>
      </c>
      <c r="C705" s="127"/>
      <c r="D705" s="59">
        <v>2551877.0</v>
      </c>
      <c r="E705" s="59"/>
      <c r="F705" s="59">
        <v>195843.0</v>
      </c>
      <c r="G705" s="59">
        <v>6375000.0</v>
      </c>
      <c r="H705" s="59">
        <v>5200000.0</v>
      </c>
      <c r="I705" s="44"/>
      <c r="J705" s="97" t="str">
        <f t="shared" ref="J705:N705" si="699">IF(ISBLANK(D705),"",D705/100000)</f>
        <v>25.52</v>
      </c>
      <c r="K705" s="97" t="str">
        <f t="shared" si="699"/>
        <v/>
      </c>
      <c r="L705" s="97" t="str">
        <f t="shared" si="699"/>
        <v>1.96</v>
      </c>
      <c r="M705" s="97" t="str">
        <f t="shared" si="699"/>
        <v>63.75</v>
      </c>
      <c r="N705" s="97" t="str">
        <f t="shared" si="699"/>
        <v>52.00</v>
      </c>
      <c r="O705" s="44"/>
      <c r="P705" s="197" t="str">
        <v>Development at the Christian cemetery in the city
Matters</v>
      </c>
    </row>
    <row r="706" ht="19.5" customHeight="1">
      <c r="A706" s="296" t="s">
        <v>24165</v>
      </c>
      <c r="B706" s="127" t="s">
        <v>24166</v>
      </c>
      <c r="C706" s="127"/>
      <c r="D706" s="59">
        <v>2000000.0</v>
      </c>
      <c r="E706" s="59">
        <v>2726402.0</v>
      </c>
      <c r="F706" s="59">
        <v>4556525.0</v>
      </c>
      <c r="G706" s="59">
        <v>4250000.0</v>
      </c>
      <c r="H706" s="59">
        <v>3600000.0</v>
      </c>
      <c r="I706" s="44"/>
      <c r="J706" s="97" t="str">
        <f t="shared" ref="J706:N706" si="700">IF(ISBLANK(D706),"",D706/100000)</f>
        <v>20.00</v>
      </c>
      <c r="K706" s="97" t="str">
        <f t="shared" si="700"/>
        <v>27.26</v>
      </c>
      <c r="L706" s="97" t="str">
        <f t="shared" si="700"/>
        <v>45.57</v>
      </c>
      <c r="M706" s="97" t="str">
        <f t="shared" si="700"/>
        <v>42.50</v>
      </c>
      <c r="N706" s="97" t="str">
        <f t="shared" si="700"/>
        <v>36.00</v>
      </c>
      <c r="O706" s="44"/>
      <c r="P706" s="197" t="str">
        <v>Various improvements lingayat crematorium
Matters</v>
      </c>
    </row>
    <row r="707" ht="19.5" customHeight="1">
      <c r="A707" s="296" t="s">
        <v>24167</v>
      </c>
      <c r="B707" s="127" t="s">
        <v>24168</v>
      </c>
      <c r="C707" s="127"/>
      <c r="D707" s="59">
        <v>725000.0</v>
      </c>
      <c r="E707" s="59"/>
      <c r="F707" s="59">
        <v>623787.0</v>
      </c>
      <c r="G707" s="59">
        <v>2550000.0</v>
      </c>
      <c r="H707" s="59">
        <v>2000000.0</v>
      </c>
      <c r="I707" s="44"/>
      <c r="J707" s="97" t="str">
        <f t="shared" ref="J707:N707" si="701">IF(ISBLANK(D707),"",D707/100000)</f>
        <v>7.25</v>
      </c>
      <c r="K707" s="97" t="str">
        <f t="shared" si="701"/>
        <v/>
      </c>
      <c r="L707" s="97" t="str">
        <f t="shared" si="701"/>
        <v>6.24</v>
      </c>
      <c r="M707" s="97" t="str">
        <f t="shared" si="701"/>
        <v>25.50</v>
      </c>
      <c r="N707" s="97" t="str">
        <f t="shared" si="701"/>
        <v>20.00</v>
      </c>
      <c r="O707" s="44"/>
      <c r="P707" s="197" t="str">
        <v>Lingayat Christian in a Muslim graveyard
Soil removal</v>
      </c>
    </row>
    <row r="708" ht="19.5" customHeight="1">
      <c r="A708" s="296" t="s">
        <v>24169</v>
      </c>
      <c r="B708" s="127" t="s">
        <v>24170</v>
      </c>
      <c r="C708" s="127"/>
      <c r="D708" s="59">
        <v>1711911.0</v>
      </c>
      <c r="E708" s="59"/>
      <c r="F708" s="59"/>
      <c r="G708" s="59"/>
      <c r="H708" s="59"/>
      <c r="I708" s="44"/>
      <c r="J708" s="97" t="str">
        <f t="shared" ref="J708:N708" si="702">IF(ISBLANK(D708),"",D708/100000)</f>
        <v>17.12</v>
      </c>
      <c r="K708" s="97" t="str">
        <f t="shared" si="702"/>
        <v/>
      </c>
      <c r="L708" s="97" t="str">
        <f t="shared" si="702"/>
        <v/>
      </c>
      <c r="M708" s="97" t="str">
        <f t="shared" si="702"/>
        <v/>
      </c>
      <c r="N708" s="97" t="str">
        <f t="shared" si="702"/>
        <v/>
      </c>
      <c r="O708" s="44"/>
      <c r="P708" s="197" t="str">
        <v>Inspector, bhairobanala at jannatabada
Works to improve at the cemetery</v>
      </c>
    </row>
    <row r="709" ht="19.5" customHeight="1">
      <c r="A709" s="296" t="s">
        <v>24171</v>
      </c>
      <c r="B709" s="127" t="s">
        <v>24172</v>
      </c>
      <c r="C709" s="127"/>
      <c r="D709" s="59"/>
      <c r="E709" s="59"/>
      <c r="F709" s="59">
        <v>1500000.0</v>
      </c>
      <c r="G709" s="59">
        <v>1275000.0</v>
      </c>
      <c r="H709" s="59">
        <v>1020000.0</v>
      </c>
      <c r="I709" s="44"/>
      <c r="J709" s="97" t="str">
        <f t="shared" ref="J709:N709" si="703">IF(ISBLANK(D709),"",D709/100000)</f>
        <v/>
      </c>
      <c r="K709" s="97" t="str">
        <f t="shared" si="703"/>
        <v/>
      </c>
      <c r="L709" s="97" t="str">
        <f t="shared" si="703"/>
        <v>15.00</v>
      </c>
      <c r="M709" s="97" t="str">
        <f t="shared" si="703"/>
        <v>12.75</v>
      </c>
      <c r="N709" s="97" t="str">
        <f t="shared" si="703"/>
        <v>10.20</v>
      </c>
      <c r="O709" s="44"/>
      <c r="P709" s="197" t="str">
        <v>Kondhwa control of the Office of Health
Abattoir, meat, fish markets Corrections</v>
      </c>
    </row>
    <row r="710" ht="19.5" customHeight="1">
      <c r="A710" s="296" t="s">
        <v>24173</v>
      </c>
      <c r="B710" s="127" t="s">
        <v>24174</v>
      </c>
      <c r="C710" s="127"/>
      <c r="D710" s="59"/>
      <c r="E710" s="59"/>
      <c r="F710" s="59">
        <v>5698352.0</v>
      </c>
      <c r="G710" s="59">
        <v>2550000.0</v>
      </c>
      <c r="H710" s="59">
        <v>2720000.0</v>
      </c>
      <c r="I710" s="44"/>
      <c r="J710" s="97" t="str">
        <f t="shared" ref="J710:N710" si="704">IF(ISBLANK(D710),"",D710/100000)</f>
        <v/>
      </c>
      <c r="K710" s="97" t="str">
        <f t="shared" si="704"/>
        <v/>
      </c>
      <c r="L710" s="97" t="str">
        <f t="shared" si="704"/>
        <v>56.98</v>
      </c>
      <c r="M710" s="97" t="str">
        <f t="shared" si="704"/>
        <v>25.50</v>
      </c>
      <c r="N710" s="97" t="str">
        <f t="shared" si="704"/>
        <v>27.20</v>
      </c>
      <c r="O710" s="44"/>
      <c r="P710" s="197" t="str">
        <v>Kondhwa abattoir in laboratory
Conduct</v>
      </c>
    </row>
    <row r="711" ht="19.5" customHeight="1">
      <c r="A711" s="296" t="s">
        <v>24175</v>
      </c>
      <c r="B711" s="127" t="s">
        <v>24176</v>
      </c>
      <c r="C711" s="127"/>
      <c r="D711" s="59"/>
      <c r="E711" s="59"/>
      <c r="F711" s="59">
        <v>1.9959999E7</v>
      </c>
      <c r="G711" s="59">
        <v>8500000.0</v>
      </c>
      <c r="H711" s="59">
        <v>5780000.0</v>
      </c>
      <c r="I711" s="44"/>
      <c r="J711" s="97" t="str">
        <f t="shared" ref="J711:N711" si="705">IF(ISBLANK(D711),"",D711/100000)</f>
        <v/>
      </c>
      <c r="K711" s="97" t="str">
        <f t="shared" si="705"/>
        <v/>
      </c>
      <c r="L711" s="97" t="str">
        <f t="shared" si="705"/>
        <v>199.60</v>
      </c>
      <c r="M711" s="97" t="str">
        <f t="shared" si="705"/>
        <v>85.00</v>
      </c>
      <c r="N711" s="97" t="str">
        <f t="shared" si="705"/>
        <v>57.80</v>
      </c>
      <c r="O711" s="44"/>
      <c r="P711" s="197" t="str">
        <v>Pune (paradise, Yerawada, Kailas,
Shastri, Kothrud, koreganvaparka, Baner,
Balewadi, spiritually graveyard)
However, Wood Introduction Chimney Fire</v>
      </c>
    </row>
    <row r="712" ht="19.5" customHeight="1">
      <c r="A712" s="296" t="s">
        <v>24177</v>
      </c>
      <c r="B712" s="127" t="s">
        <v>24178</v>
      </c>
      <c r="C712" s="127"/>
      <c r="D712" s="59"/>
      <c r="E712" s="59"/>
      <c r="F712" s="59">
        <v>2347460.0</v>
      </c>
      <c r="G712" s="59"/>
      <c r="H712" s="59"/>
      <c r="I712" s="44"/>
      <c r="J712" s="97" t="str">
        <f t="shared" ref="J712:N712" si="706">IF(ISBLANK(D712),"",D712/100000)</f>
        <v/>
      </c>
      <c r="K712" s="97" t="str">
        <f t="shared" si="706"/>
        <v/>
      </c>
      <c r="L712" s="97" t="str">
        <f t="shared" si="706"/>
        <v>23.47</v>
      </c>
      <c r="M712" s="97" t="str">
        <f t="shared" si="706"/>
        <v/>
      </c>
      <c r="N712" s="97" t="str">
        <f t="shared" si="706"/>
        <v/>
      </c>
      <c r="O712" s="44"/>
      <c r="P712" s="197" t="str">
        <v>Prakra. 63, sane 62, for the cemetery
Possession of the new space development
Matters</v>
      </c>
    </row>
    <row r="713" ht="19.5" customHeight="1">
      <c r="A713" s="127" t="s">
        <v>24179</v>
      </c>
      <c r="B713" s="127" t="s">
        <v>24180</v>
      </c>
      <c r="C713" s="127"/>
      <c r="D713" s="59"/>
      <c r="E713" s="59"/>
      <c r="F713" s="59"/>
      <c r="G713" s="59">
        <v>4250000.0</v>
      </c>
      <c r="H713" s="59">
        <v>7480000.0</v>
      </c>
      <c r="I713" s="44"/>
      <c r="J713" s="97" t="str">
        <f t="shared" ref="J713:N713" si="707">IF(ISBLANK(D713),"",D713/100000)</f>
        <v/>
      </c>
      <c r="K713" s="97" t="str">
        <f t="shared" si="707"/>
        <v/>
      </c>
      <c r="L713" s="97" t="str">
        <f t="shared" si="707"/>
        <v/>
      </c>
      <c r="M713" s="97" t="str">
        <f t="shared" si="707"/>
        <v>42.50</v>
      </c>
      <c r="N713" s="97" t="str">
        <f t="shared" si="707"/>
        <v>74.80</v>
      </c>
      <c r="O713" s="44"/>
      <c r="P713" s="197" t="str">
        <v>Mundhava, running inasinetara at kesavanagara</v>
      </c>
    </row>
    <row r="714" ht="19.5" customHeight="1">
      <c r="A714" s="296" t="s">
        <v>24181</v>
      </c>
      <c r="B714" s="127" t="s">
        <v>24182</v>
      </c>
      <c r="C714" s="127"/>
      <c r="D714" s="59"/>
      <c r="E714" s="59"/>
      <c r="F714" s="59"/>
      <c r="G714" s="59">
        <v>5000000.0</v>
      </c>
      <c r="H714" s="59"/>
      <c r="I714" s="44"/>
      <c r="J714" s="97" t="str">
        <f t="shared" ref="J714:N714" si="708">IF(ISBLANK(D714),"",D714/100000)</f>
        <v/>
      </c>
      <c r="K714" s="97" t="str">
        <f t="shared" si="708"/>
        <v/>
      </c>
      <c r="L714" s="97" t="str">
        <f t="shared" si="708"/>
        <v/>
      </c>
      <c r="M714" s="97" t="str">
        <f t="shared" si="708"/>
        <v>50.00</v>
      </c>
      <c r="N714" s="97" t="str">
        <f t="shared" si="708"/>
        <v/>
      </c>
      <c r="O714" s="44"/>
      <c r="P714" s="197" t="str">
        <v>Medical aid schemes and urban poor
Contributory medical aid scheme to members of the NMC Smartcard.</v>
      </c>
    </row>
    <row r="715" ht="19.5" customHeight="1">
      <c r="A715" s="296" t="s">
        <v>24183</v>
      </c>
      <c r="B715" s="127" t="s">
        <v>24184</v>
      </c>
      <c r="C715" s="127"/>
      <c r="D715" s="59"/>
      <c r="E715" s="59"/>
      <c r="F715" s="59"/>
      <c r="G715" s="59">
        <v>5000000.0</v>
      </c>
      <c r="H715" s="59">
        <v>3400000.0</v>
      </c>
      <c r="I715" s="44"/>
      <c r="J715" s="97" t="str">
        <f t="shared" ref="J715:N715" si="709">IF(ISBLANK(D715),"",D715/100000)</f>
        <v/>
      </c>
      <c r="K715" s="97" t="str">
        <f t="shared" si="709"/>
        <v/>
      </c>
      <c r="L715" s="97" t="str">
        <f t="shared" si="709"/>
        <v/>
      </c>
      <c r="M715" s="97" t="str">
        <f t="shared" si="709"/>
        <v>50.00</v>
      </c>
      <c r="N715" s="97" t="str">
        <f t="shared" si="709"/>
        <v>34.00</v>
      </c>
      <c r="O715" s="44"/>
      <c r="P715" s="197" t="str">
        <v>Pune-born and died on the scanner center NMC
To implement the computer system.</v>
      </c>
    </row>
    <row r="716" ht="19.5" customHeight="1">
      <c r="A716" s="127" t="s">
        <v>24185</v>
      </c>
      <c r="B716" s="127" t="s">
        <v>24186</v>
      </c>
      <c r="C716" s="127"/>
      <c r="D716" s="59"/>
      <c r="E716" s="59"/>
      <c r="F716" s="59"/>
      <c r="G716" s="59">
        <v>2.0E7</v>
      </c>
      <c r="H716" s="59">
        <v>2000000.0</v>
      </c>
      <c r="I716" s="44"/>
      <c r="J716" s="97" t="str">
        <f t="shared" ref="J716:N716" si="710">IF(ISBLANK(D716),"",D716/100000)</f>
        <v/>
      </c>
      <c r="K716" s="97" t="str">
        <f t="shared" si="710"/>
        <v/>
      </c>
      <c r="L716" s="97" t="str">
        <f t="shared" si="710"/>
        <v/>
      </c>
      <c r="M716" s="97" t="str">
        <f t="shared" si="710"/>
        <v>200.00</v>
      </c>
      <c r="N716" s="97" t="str">
        <f t="shared" si="710"/>
        <v>20.00</v>
      </c>
      <c r="O716" s="44"/>
      <c r="P716" s="197" t="str">
        <v>Introduction janerika Medicine Shop.</v>
      </c>
    </row>
    <row r="717" ht="19.5" customHeight="1">
      <c r="A717" s="250"/>
      <c r="B717" s="250"/>
      <c r="C717" s="250"/>
      <c r="D717" s="237"/>
      <c r="E717" s="237"/>
      <c r="F717" s="237"/>
      <c r="G717" s="237"/>
      <c r="H717" s="237"/>
      <c r="I717" s="242"/>
      <c r="J717" s="446" t="str">
        <f t="shared" ref="J717:N717" si="711">IF(ISBLANK(D717),"",D717/100000)</f>
        <v/>
      </c>
      <c r="K717" s="446" t="str">
        <f t="shared" si="711"/>
        <v/>
      </c>
      <c r="L717" s="446" t="str">
        <f t="shared" si="711"/>
        <v/>
      </c>
      <c r="M717" s="446" t="str">
        <f t="shared" si="711"/>
        <v/>
      </c>
      <c r="N717" s="446" t="str">
        <f t="shared" si="711"/>
        <v/>
      </c>
      <c r="O717" s="242"/>
      <c r="P717" s="197" t="str">
        <v/>
      </c>
    </row>
    <row r="718" ht="19.5" customHeight="1">
      <c r="A718" s="447" t="s">
        <v>24187</v>
      </c>
      <c r="B718" s="254" t="s">
        <v>24188</v>
      </c>
      <c r="C718" s="254"/>
      <c r="D718" s="330"/>
      <c r="E718" s="330"/>
      <c r="F718" s="330"/>
      <c r="G718" s="330"/>
      <c r="H718" s="330">
        <v>5440000.0</v>
      </c>
      <c r="I718" s="44"/>
      <c r="J718" s="97" t="str">
        <f t="shared" ref="J718:N718" si="712">IF(ISBLANK(D718),"",D718/100000)</f>
        <v/>
      </c>
      <c r="K718" s="97" t="str">
        <f t="shared" si="712"/>
        <v/>
      </c>
      <c r="L718" s="97" t="str">
        <f t="shared" si="712"/>
        <v/>
      </c>
      <c r="M718" s="97" t="str">
        <f t="shared" si="712"/>
        <v/>
      </c>
      <c r="N718" s="97" t="str">
        <f t="shared" si="712"/>
        <v>54.40</v>
      </c>
      <c r="O718" s="44"/>
      <c r="P718" s="197" t="str">
        <v>Kamla Nehru Hospital in ICU
Daily use of drugs and other essential ingredients region (kanjhumebala) to purchase</v>
      </c>
    </row>
    <row r="719" ht="19.5" customHeight="1">
      <c r="A719" s="127" t="s">
        <v>24189</v>
      </c>
      <c r="B719" s="127" t="s">
        <v>24190</v>
      </c>
      <c r="C719" s="127"/>
      <c r="D719" s="59"/>
      <c r="E719" s="59"/>
      <c r="F719" s="59"/>
      <c r="G719" s="59"/>
      <c r="H719" s="59">
        <v>3.4E7</v>
      </c>
      <c r="I719" s="44"/>
      <c r="J719" s="97" t="str">
        <f t="shared" ref="J719:N719" si="713">IF(ISBLANK(D719),"",D719/100000)</f>
        <v/>
      </c>
      <c r="K719" s="97" t="str">
        <f t="shared" si="713"/>
        <v/>
      </c>
      <c r="L719" s="97" t="str">
        <f t="shared" si="713"/>
        <v/>
      </c>
      <c r="M719" s="97" t="str">
        <f t="shared" si="713"/>
        <v/>
      </c>
      <c r="N719" s="97" t="str">
        <f t="shared" si="713"/>
        <v>340.00</v>
      </c>
      <c r="O719" s="44"/>
      <c r="P719" s="197" t="str">
        <v>Kamala Nehru Hospital at expert bandapatrita (bamdeda) (specialist and super-specialist) doctor's assistance vetanapoti</v>
      </c>
    </row>
    <row r="720" ht="19.5" customHeight="1">
      <c r="A720" s="296" t="s">
        <v>24191</v>
      </c>
      <c r="B720" s="127" t="s">
        <v>24192</v>
      </c>
      <c r="C720" s="127"/>
      <c r="D720" s="59"/>
      <c r="E720" s="59"/>
      <c r="F720" s="59"/>
      <c r="G720" s="59"/>
      <c r="H720" s="59">
        <v>800000.0</v>
      </c>
      <c r="I720" s="44"/>
      <c r="J720" s="97" t="str">
        <f t="shared" ref="J720:N720" si="714">IF(ISBLANK(D720),"",D720/100000)</f>
        <v/>
      </c>
      <c r="K720" s="97" t="str">
        <f t="shared" si="714"/>
        <v/>
      </c>
      <c r="L720" s="97" t="str">
        <f t="shared" si="714"/>
        <v/>
      </c>
      <c r="M720" s="97" t="str">
        <f t="shared" si="714"/>
        <v/>
      </c>
      <c r="N720" s="97" t="str">
        <f t="shared" si="714"/>
        <v>8.00</v>
      </c>
      <c r="O720" s="44"/>
      <c r="P720" s="197" t="str">
        <v>Electricity in kamalaneharu Hospital
Outsourcing of technical tasks related to
Available to the servant (electric)</v>
      </c>
    </row>
    <row r="721" ht="19.5" customHeight="1">
      <c r="A721" s="127"/>
      <c r="B721" s="127"/>
      <c r="C721" s="127"/>
      <c r="D721" s="59"/>
      <c r="E721" s="59"/>
      <c r="F721" s="59"/>
      <c r="G721" s="59"/>
      <c r="H721" s="59"/>
      <c r="I721" s="44"/>
      <c r="J721" s="97" t="str">
        <f t="shared" ref="J721:N721" si="715">IF(ISBLANK(D721),"",D721/100000)</f>
        <v/>
      </c>
      <c r="K721" s="97" t="str">
        <f t="shared" si="715"/>
        <v/>
      </c>
      <c r="L721" s="97" t="str">
        <f t="shared" si="715"/>
        <v/>
      </c>
      <c r="M721" s="97" t="str">
        <f t="shared" si="715"/>
        <v/>
      </c>
      <c r="N721" s="97" t="str">
        <f t="shared" si="715"/>
        <v/>
      </c>
      <c r="O721" s="44"/>
      <c r="P721" s="197" t="str">
        <v/>
      </c>
    </row>
    <row r="722" ht="19.5" customHeight="1">
      <c r="A722" s="127" t="s">
        <v>6895</v>
      </c>
      <c r="B722" s="127"/>
      <c r="C722" s="127"/>
      <c r="D722" s="59"/>
      <c r="E722" s="59"/>
      <c r="F722" s="59"/>
      <c r="G722" s="59"/>
      <c r="H722" s="59"/>
      <c r="I722" s="44"/>
      <c r="J722" s="97" t="str">
        <f t="shared" ref="J722:N722" si="716">IF(ISBLANK(D722),"",D722/100000)</f>
        <v/>
      </c>
      <c r="K722" s="97" t="str">
        <f t="shared" si="716"/>
        <v/>
      </c>
      <c r="L722" s="97" t="str">
        <f t="shared" si="716"/>
        <v/>
      </c>
      <c r="M722" s="97" t="str">
        <f t="shared" si="716"/>
        <v/>
      </c>
      <c r="N722" s="97" t="str">
        <f t="shared" si="716"/>
        <v/>
      </c>
      <c r="O722" s="44"/>
      <c r="P722" s="197" t="str">
        <v>Lokarogya (Regional Office)</v>
      </c>
    </row>
    <row r="723" ht="19.5" customHeight="1">
      <c r="A723" s="127" t="s">
        <v>5001</v>
      </c>
      <c r="B723" s="127" t="s">
        <v>24193</v>
      </c>
      <c r="C723" s="127"/>
      <c r="D723" s="59">
        <v>5.2896195E7</v>
      </c>
      <c r="E723" s="59">
        <v>4.5136369E7</v>
      </c>
      <c r="F723" s="59">
        <v>4.6604042E7</v>
      </c>
      <c r="G723" s="59">
        <v>5.0E7</v>
      </c>
      <c r="H723" s="59">
        <v>5.3216E7</v>
      </c>
      <c r="I723" s="44"/>
      <c r="J723" s="97" t="str">
        <f t="shared" ref="J723:N723" si="717">IF(ISBLANK(D723),"",D723/100000)</f>
        <v>528.96</v>
      </c>
      <c r="K723" s="97" t="str">
        <f t="shared" si="717"/>
        <v>451.36</v>
      </c>
      <c r="L723" s="97" t="str">
        <f t="shared" si="717"/>
        <v>466.04</v>
      </c>
      <c r="M723" s="97" t="str">
        <f t="shared" si="717"/>
        <v>500.00</v>
      </c>
      <c r="N723" s="97" t="str">
        <f t="shared" si="717"/>
        <v>532.16</v>
      </c>
      <c r="O723" s="44"/>
      <c r="P723" s="197" t="str">
        <v>1. permanent servant class salary</v>
      </c>
    </row>
    <row r="724" ht="19.5" customHeight="1">
      <c r="A724" s="127"/>
      <c r="B724" s="127"/>
      <c r="C724" s="127"/>
      <c r="D724" s="59"/>
      <c r="E724" s="59"/>
      <c r="F724" s="59"/>
      <c r="G724" s="59"/>
      <c r="H724" s="59"/>
      <c r="I724" s="44"/>
      <c r="J724" s="97" t="str">
        <f t="shared" ref="J724:N724" si="718">IF(ISBLANK(D724),"",D724/100000)</f>
        <v/>
      </c>
      <c r="K724" s="97" t="str">
        <f t="shared" si="718"/>
        <v/>
      </c>
      <c r="L724" s="97" t="str">
        <f t="shared" si="718"/>
        <v/>
      </c>
      <c r="M724" s="97" t="str">
        <f t="shared" si="718"/>
        <v/>
      </c>
      <c r="N724" s="97" t="str">
        <f t="shared" si="718"/>
        <v/>
      </c>
      <c r="O724" s="44"/>
      <c r="P724" s="197" t="str">
        <v/>
      </c>
    </row>
    <row r="725" ht="19.5" customHeight="1">
      <c r="A725" s="146" t="s">
        <v>24194</v>
      </c>
      <c r="B725" s="127"/>
      <c r="C725" s="127"/>
      <c r="D725" s="59">
        <v>9.84548841E8</v>
      </c>
      <c r="E725" s="59">
        <v>1.165609345E9</v>
      </c>
      <c r="F725" s="59">
        <v>1.465253603E9</v>
      </c>
      <c r="G725" s="59">
        <v>1.3373225E9</v>
      </c>
      <c r="H725" s="59">
        <v>1.5352868E9</v>
      </c>
      <c r="I725" s="44"/>
      <c r="J725" s="97" t="str">
        <f t="shared" ref="J725:N725" si="719">IF(ISBLANK(D725),"",D725/100000)</f>
        <v>9845.49</v>
      </c>
      <c r="K725" s="97" t="str">
        <f t="shared" si="719"/>
        <v>11656.09</v>
      </c>
      <c r="L725" s="97" t="str">
        <f t="shared" si="719"/>
        <v>14652.54</v>
      </c>
      <c r="M725" s="97" t="str">
        <f t="shared" si="719"/>
        <v>13373.23</v>
      </c>
      <c r="N725" s="97" t="str">
        <f t="shared" si="719"/>
        <v>15352.87</v>
      </c>
      <c r="O725" s="44"/>
      <c r="P725" s="197" t="str">
        <v>C. Lokarogya total</v>
      </c>
    </row>
    <row r="726" ht="19.5" customHeight="1">
      <c r="A726" s="127"/>
      <c r="B726" s="127"/>
      <c r="C726" s="127"/>
      <c r="D726" s="59"/>
      <c r="E726" s="59"/>
      <c r="F726" s="59"/>
      <c r="G726" s="59"/>
      <c r="H726" s="59"/>
      <c r="I726" s="44"/>
      <c r="J726" s="97" t="str">
        <f t="shared" ref="J726:N726" si="720">IF(ISBLANK(D726),"",D726/100000)</f>
        <v/>
      </c>
      <c r="K726" s="97" t="str">
        <f t="shared" si="720"/>
        <v/>
      </c>
      <c r="L726" s="97" t="str">
        <f t="shared" si="720"/>
        <v/>
      </c>
      <c r="M726" s="97" t="str">
        <f t="shared" si="720"/>
        <v/>
      </c>
      <c r="N726" s="97" t="str">
        <f t="shared" si="720"/>
        <v/>
      </c>
      <c r="O726" s="44"/>
      <c r="P726" s="197" t="str">
        <v/>
      </c>
    </row>
    <row r="727" ht="19.5" customHeight="1">
      <c r="A727" s="367" t="s">
        <v>24195</v>
      </c>
      <c r="B727" s="127"/>
      <c r="C727" s="127"/>
      <c r="D727" s="59">
        <v>1.037524041E9</v>
      </c>
      <c r="E727" s="59">
        <v>1.233521756E9</v>
      </c>
      <c r="F727" s="59">
        <v>1.551013202E9</v>
      </c>
      <c r="G727" s="59">
        <v>1.425096E9</v>
      </c>
      <c r="H727" s="59">
        <v>1.6155028E9</v>
      </c>
      <c r="I727" s="44"/>
      <c r="J727" s="97" t="str">
        <f t="shared" ref="J727:N727" si="721">IF(ISBLANK(D727),"",D727/100000)</f>
        <v>10375.24</v>
      </c>
      <c r="K727" s="97" t="str">
        <f t="shared" si="721"/>
        <v>12335.22</v>
      </c>
      <c r="L727" s="97" t="str">
        <f t="shared" si="721"/>
        <v>15510.13</v>
      </c>
      <c r="M727" s="97" t="str">
        <f t="shared" si="721"/>
        <v>14250.96</v>
      </c>
      <c r="N727" s="97" t="str">
        <f t="shared" si="721"/>
        <v>16155.03</v>
      </c>
      <c r="O727" s="44"/>
      <c r="P727" s="197" t="str">
        <v>7. hospitals, maternity and ausadhalaye
Iekuna total</v>
      </c>
    </row>
    <row r="728" ht="19.5" customHeight="1">
      <c r="A728" s="127"/>
      <c r="B728" s="127"/>
      <c r="C728" s="127"/>
      <c r="D728" s="59"/>
      <c r="E728" s="59"/>
      <c r="F728" s="59"/>
      <c r="G728" s="59"/>
      <c r="H728" s="59"/>
      <c r="I728" s="44"/>
      <c r="J728" s="97" t="str">
        <f t="shared" ref="J728:N728" si="722">IF(ISBLANK(D728),"",D728/100000)</f>
        <v/>
      </c>
      <c r="K728" s="97" t="str">
        <f t="shared" si="722"/>
        <v/>
      </c>
      <c r="L728" s="97" t="str">
        <f t="shared" si="722"/>
        <v/>
      </c>
      <c r="M728" s="97" t="str">
        <f t="shared" si="722"/>
        <v/>
      </c>
      <c r="N728" s="97" t="str">
        <f t="shared" si="722"/>
        <v/>
      </c>
      <c r="O728" s="44"/>
      <c r="P728" s="197" t="str">
        <v/>
      </c>
    </row>
    <row r="729" ht="19.5" customHeight="1">
      <c r="A729" s="127" t="s">
        <v>24196</v>
      </c>
      <c r="B729" s="127"/>
      <c r="C729" s="127"/>
      <c r="D729" s="59"/>
      <c r="E729" s="59"/>
      <c r="F729" s="59"/>
      <c r="G729" s="59"/>
      <c r="H729" s="59"/>
      <c r="I729" s="44"/>
      <c r="J729" s="97" t="str">
        <f t="shared" ref="J729:N729" si="723">IF(ISBLANK(D729),"",D729/100000)</f>
        <v/>
      </c>
      <c r="K729" s="97" t="str">
        <f t="shared" si="723"/>
        <v/>
      </c>
      <c r="L729" s="97" t="str">
        <f t="shared" si="723"/>
        <v/>
      </c>
      <c r="M729" s="97" t="str">
        <f t="shared" si="723"/>
        <v/>
      </c>
      <c r="N729" s="97" t="str">
        <f t="shared" si="723"/>
        <v/>
      </c>
      <c r="O729" s="44"/>
      <c r="P729" s="197" t="str">
        <v>9. paths jhadalota, kacaravahatuka and mailapani transport</v>
      </c>
    </row>
    <row r="730" ht="19.5" customHeight="1">
      <c r="A730" s="127" t="s">
        <v>16585</v>
      </c>
      <c r="B730" s="127"/>
      <c r="C730" s="127"/>
      <c r="D730" s="59"/>
      <c r="E730" s="59"/>
      <c r="F730" s="59"/>
      <c r="G730" s="59"/>
      <c r="H730" s="59"/>
      <c r="I730" s="44"/>
      <c r="J730" s="97" t="str">
        <f t="shared" ref="J730:N730" si="724">IF(ISBLANK(D730),"",D730/100000)</f>
        <v/>
      </c>
      <c r="K730" s="97" t="str">
        <f t="shared" si="724"/>
        <v/>
      </c>
      <c r="L730" s="97" t="str">
        <f t="shared" si="724"/>
        <v/>
      </c>
      <c r="M730" s="97" t="str">
        <f t="shared" si="724"/>
        <v/>
      </c>
      <c r="N730" s="97" t="str">
        <f t="shared" si="724"/>
        <v/>
      </c>
      <c r="O730" s="44"/>
      <c r="P730" s="197" t="str">
        <v>C-1. Paths jhadalota</v>
      </c>
    </row>
    <row r="731" ht="19.5" customHeight="1">
      <c r="A731" s="127" t="s">
        <v>3019</v>
      </c>
      <c r="B731" s="127" t="s">
        <v>24197</v>
      </c>
      <c r="C731" s="127"/>
      <c r="D731" s="59">
        <v>6.7831979E7</v>
      </c>
      <c r="E731" s="59">
        <v>7.8822967E7</v>
      </c>
      <c r="F731" s="59">
        <v>8.7491637E7</v>
      </c>
      <c r="G731" s="59">
        <v>8.5E7</v>
      </c>
      <c r="H731" s="59">
        <v>8.5E7</v>
      </c>
      <c r="I731" s="44"/>
      <c r="J731" s="97" t="str">
        <f t="shared" ref="J731:N731" si="725">IF(ISBLANK(D731),"",D731/100000)</f>
        <v>678.32</v>
      </c>
      <c r="K731" s="97" t="str">
        <f t="shared" si="725"/>
        <v>788.23</v>
      </c>
      <c r="L731" s="97" t="str">
        <f t="shared" si="725"/>
        <v>874.92</v>
      </c>
      <c r="M731" s="97" t="str">
        <f t="shared" si="725"/>
        <v>850.00</v>
      </c>
      <c r="N731" s="97" t="str">
        <f t="shared" si="725"/>
        <v>850.00</v>
      </c>
      <c r="O731" s="44"/>
      <c r="P731" s="197" t="str">
        <v>1. The establishment sevakavarga salary</v>
      </c>
    </row>
    <row r="732" ht="19.5" customHeight="1">
      <c r="A732" s="127" t="s">
        <v>830</v>
      </c>
      <c r="B732" s="127" t="s">
        <v>24198</v>
      </c>
      <c r="C732" s="127"/>
      <c r="D732" s="59">
        <v>1428476.0</v>
      </c>
      <c r="E732" s="59">
        <v>2442980.0</v>
      </c>
      <c r="F732" s="59">
        <v>2592108.0</v>
      </c>
      <c r="G732" s="59">
        <v>2210000.0</v>
      </c>
      <c r="H732" s="59">
        <v>2000000.0</v>
      </c>
      <c r="I732" s="44"/>
      <c r="J732" s="97" t="str">
        <f t="shared" ref="J732:N732" si="726">IF(ISBLANK(D732),"",D732/100000)</f>
        <v>14.28</v>
      </c>
      <c r="K732" s="97" t="str">
        <f t="shared" si="726"/>
        <v>24.43</v>
      </c>
      <c r="L732" s="97" t="str">
        <f t="shared" si="726"/>
        <v>25.92</v>
      </c>
      <c r="M732" s="97" t="str">
        <f t="shared" si="726"/>
        <v>22.10</v>
      </c>
      <c r="N732" s="97" t="str">
        <f t="shared" si="726"/>
        <v>20.00</v>
      </c>
      <c r="O732" s="44"/>
      <c r="P732" s="197" t="str">
        <v>2. Narrow</v>
      </c>
    </row>
    <row r="733" ht="19.5" customHeight="1">
      <c r="A733" s="127" t="s">
        <v>24199</v>
      </c>
      <c r="B733" s="127" t="s">
        <v>24200</v>
      </c>
      <c r="C733" s="127"/>
      <c r="D733" s="59">
        <v>5177.0</v>
      </c>
      <c r="E733" s="59">
        <v>1628910.0</v>
      </c>
      <c r="F733" s="59">
        <v>1.1044773E7</v>
      </c>
      <c r="G733" s="59">
        <v>6375000.0</v>
      </c>
      <c r="H733" s="59">
        <v>4080000.0</v>
      </c>
      <c r="I733" s="44"/>
      <c r="J733" s="97" t="str">
        <f t="shared" ref="J733:N733" si="727">IF(ISBLANK(D733),"",D733/100000)</f>
        <v>0.05</v>
      </c>
      <c r="K733" s="97" t="str">
        <f t="shared" si="727"/>
        <v>16.29</v>
      </c>
      <c r="L733" s="97" t="str">
        <f t="shared" si="727"/>
        <v>110.45</v>
      </c>
      <c r="M733" s="97" t="str">
        <f t="shared" si="727"/>
        <v>63.75</v>
      </c>
      <c r="N733" s="97" t="str">
        <f t="shared" si="727"/>
        <v>40.80</v>
      </c>
      <c r="O733" s="44"/>
      <c r="P733" s="197" t="str">
        <v>3. Sanitation Committee awareness campaign</v>
      </c>
    </row>
    <row r="734" ht="19.5" customHeight="1">
      <c r="A734" s="127" t="s">
        <v>24201</v>
      </c>
      <c r="B734" s="127" t="s">
        <v>24202</v>
      </c>
      <c r="C734" s="127"/>
      <c r="D734" s="59"/>
      <c r="E734" s="59">
        <v>697088.0</v>
      </c>
      <c r="F734" s="59">
        <v>610175.0</v>
      </c>
      <c r="G734" s="59">
        <v>680000.0</v>
      </c>
      <c r="H734" s="59">
        <v>531760.0</v>
      </c>
      <c r="I734" s="44"/>
      <c r="J734" s="97" t="str">
        <f t="shared" ref="J734:N734" si="728">IF(ISBLANK(D734),"",D734/100000)</f>
        <v/>
      </c>
      <c r="K734" s="97" t="str">
        <f t="shared" si="728"/>
        <v>6.97</v>
      </c>
      <c r="L734" s="97" t="str">
        <f t="shared" si="728"/>
        <v>6.10</v>
      </c>
      <c r="M734" s="97" t="str">
        <f t="shared" si="728"/>
        <v>6.80</v>
      </c>
      <c r="N734" s="97" t="str">
        <f t="shared" si="728"/>
        <v>5.32</v>
      </c>
      <c r="O734" s="44"/>
      <c r="P734" s="197" t="str">
        <v>4. mansion and other materials and kharatapoti allowance</v>
      </c>
    </row>
    <row r="735" ht="19.5" customHeight="1">
      <c r="A735" s="296" t="s">
        <v>24203</v>
      </c>
      <c r="B735" s="127" t="s">
        <v>836</v>
      </c>
      <c r="C735" s="127" t="s">
        <v>1353</v>
      </c>
      <c r="D735" s="59">
        <v>592663.0</v>
      </c>
      <c r="E735" s="59">
        <v>563390.0</v>
      </c>
      <c r="F735" s="59">
        <v>545890.0</v>
      </c>
      <c r="G735" s="59">
        <v>850000.0</v>
      </c>
      <c r="H735" s="59">
        <v>680000.0</v>
      </c>
      <c r="I735" s="44"/>
      <c r="J735" s="97" t="str">
        <f t="shared" ref="J735:N735" si="729">IF(ISBLANK(D735),"",D735/100000)</f>
        <v>5.93</v>
      </c>
      <c r="K735" s="97" t="str">
        <f t="shared" si="729"/>
        <v>5.63</v>
      </c>
      <c r="L735" s="97" t="str">
        <f t="shared" si="729"/>
        <v>5.46</v>
      </c>
      <c r="M735" s="97" t="str">
        <f t="shared" si="729"/>
        <v>8.50</v>
      </c>
      <c r="N735" s="97" t="str">
        <f t="shared" si="729"/>
        <v>6.80</v>
      </c>
      <c r="O735" s="44"/>
      <c r="P735" s="197" t="str">
        <v>6. Removal and insurance of their rack Pickers
To finance the education of children</v>
      </c>
    </row>
    <row r="736" ht="19.5" customHeight="1">
      <c r="A736" s="296" t="s">
        <v>24204</v>
      </c>
      <c r="B736" s="127" t="s">
        <v>24205</v>
      </c>
      <c r="C736" s="127"/>
      <c r="D736" s="59">
        <v>1997590.0</v>
      </c>
      <c r="E736" s="59">
        <v>567597.0</v>
      </c>
      <c r="F736" s="59">
        <v>2928357.0</v>
      </c>
      <c r="G736" s="59">
        <v>2550000.0</v>
      </c>
      <c r="H736" s="59">
        <v>3000000.0</v>
      </c>
      <c r="I736" s="44"/>
      <c r="J736" s="97" t="str">
        <f t="shared" ref="J736:N736" si="730">IF(ISBLANK(D736),"",D736/100000)</f>
        <v>19.98</v>
      </c>
      <c r="K736" s="97" t="str">
        <f t="shared" si="730"/>
        <v>5.68</v>
      </c>
      <c r="L736" s="97" t="str">
        <f t="shared" si="730"/>
        <v>29.28</v>
      </c>
      <c r="M736" s="97" t="str">
        <f t="shared" si="730"/>
        <v>25.50</v>
      </c>
      <c r="N736" s="97" t="str">
        <f t="shared" si="730"/>
        <v>30.00</v>
      </c>
      <c r="O736" s="44"/>
      <c r="P736" s="197" t="str">
        <v>7. uruli waste depot for waste oil
Cars on hire basis to</v>
      </c>
    </row>
    <row r="737" ht="19.5" customHeight="1">
      <c r="A737" s="296" t="s">
        <v>24206</v>
      </c>
      <c r="B737" s="127" t="s">
        <v>24207</v>
      </c>
      <c r="C737" s="127"/>
      <c r="D737" s="59"/>
      <c r="E737" s="59">
        <v>4856765.0</v>
      </c>
      <c r="F737" s="59">
        <v>2069835.0</v>
      </c>
      <c r="G737" s="59">
        <v>6375000.0</v>
      </c>
      <c r="H737" s="59">
        <v>4420000.0</v>
      </c>
      <c r="I737" s="44"/>
      <c r="J737" s="97" t="str">
        <f t="shared" ref="J737:N737" si="731">IF(ISBLANK(D737),"",D737/100000)</f>
        <v/>
      </c>
      <c r="K737" s="97" t="str">
        <f t="shared" si="731"/>
        <v>48.57</v>
      </c>
      <c r="L737" s="97" t="str">
        <f t="shared" si="731"/>
        <v>20.70</v>
      </c>
      <c r="M737" s="97" t="str">
        <f t="shared" si="731"/>
        <v>63.75</v>
      </c>
      <c r="N737" s="97" t="str">
        <f t="shared" si="731"/>
        <v>44.20</v>
      </c>
      <c r="O737" s="44"/>
      <c r="P737" s="197" t="str">
        <v>9. Municipal Building, Auditorium, Regional
Etc. offices. Sanitation under</v>
      </c>
    </row>
    <row r="738" ht="19.5" customHeight="1">
      <c r="A738" s="127" t="s">
        <v>24208</v>
      </c>
      <c r="B738" s="127" t="s">
        <v>24209</v>
      </c>
      <c r="C738" s="127"/>
      <c r="D738" s="59">
        <v>5820523.0</v>
      </c>
      <c r="E738" s="59">
        <v>1636560.0</v>
      </c>
      <c r="F738" s="59">
        <v>1982595.0</v>
      </c>
      <c r="G738" s="59">
        <v>5950000.0</v>
      </c>
      <c r="H738" s="59">
        <v>4160000.0</v>
      </c>
      <c r="I738" s="44"/>
      <c r="J738" s="97" t="str">
        <f t="shared" ref="J738:N738" si="732">IF(ISBLANK(D738),"",D738/100000)</f>
        <v>58.21</v>
      </c>
      <c r="K738" s="97" t="str">
        <f t="shared" si="732"/>
        <v>16.37</v>
      </c>
      <c r="L738" s="97" t="str">
        <f t="shared" si="732"/>
        <v>19.83</v>
      </c>
      <c r="M738" s="97" t="str">
        <f t="shared" si="732"/>
        <v>59.50</v>
      </c>
      <c r="N738" s="97" t="str">
        <f t="shared" si="732"/>
        <v>41.60</v>
      </c>
      <c r="O738" s="44"/>
      <c r="P738" s="197" t="str">
        <v>13. tisiela Powder</v>
      </c>
    </row>
    <row r="739" ht="19.5" customHeight="1">
      <c r="A739" s="127" t="s">
        <v>24210</v>
      </c>
      <c r="B739" s="127" t="s">
        <v>24211</v>
      </c>
      <c r="C739" s="127"/>
      <c r="D739" s="59">
        <v>751795.0</v>
      </c>
      <c r="E739" s="59">
        <v>5469037.0</v>
      </c>
      <c r="F739" s="59">
        <v>3594059.0</v>
      </c>
      <c r="G739" s="59">
        <v>4250000.0</v>
      </c>
      <c r="H739" s="59">
        <v>3400000.0</v>
      </c>
      <c r="I739" s="44"/>
      <c r="J739" s="97" t="str">
        <f t="shared" ref="J739:N739" si="733">IF(ISBLANK(D739),"",D739/100000)</f>
        <v>7.52</v>
      </c>
      <c r="K739" s="97" t="str">
        <f t="shared" si="733"/>
        <v>54.69</v>
      </c>
      <c r="L739" s="97" t="str">
        <f t="shared" si="733"/>
        <v>35.94</v>
      </c>
      <c r="M739" s="97" t="str">
        <f t="shared" si="733"/>
        <v>42.50</v>
      </c>
      <c r="N739" s="97" t="str">
        <f t="shared" si="733"/>
        <v>34.00</v>
      </c>
      <c r="O739" s="44"/>
      <c r="P739" s="197" t="str">
        <v>14. Mask, gamabuta, etc. hendagloja.</v>
      </c>
    </row>
    <row r="740" ht="19.5" customHeight="1">
      <c r="A740" s="296" t="s">
        <v>24212</v>
      </c>
      <c r="B740" s="127" t="s">
        <v>24213</v>
      </c>
      <c r="C740" s="127"/>
      <c r="D740" s="59"/>
      <c r="E740" s="59">
        <v>7991500.0</v>
      </c>
      <c r="F740" s="59">
        <v>9999999.0</v>
      </c>
      <c r="G740" s="59">
        <v>8500000.0</v>
      </c>
      <c r="H740" s="59">
        <v>6800000.0</v>
      </c>
      <c r="I740" s="44"/>
      <c r="J740" s="97" t="str">
        <f t="shared" ref="J740:N740" si="734">IF(ISBLANK(D740),"",D740/100000)</f>
        <v/>
      </c>
      <c r="K740" s="97" t="str">
        <f t="shared" si="734"/>
        <v>79.92</v>
      </c>
      <c r="L740" s="97" t="str">
        <f t="shared" si="734"/>
        <v>100.00</v>
      </c>
      <c r="M740" s="97" t="str">
        <f t="shared" si="734"/>
        <v>85.00</v>
      </c>
      <c r="N740" s="97" t="str">
        <f t="shared" si="734"/>
        <v>68.00</v>
      </c>
      <c r="O740" s="44"/>
      <c r="P740" s="197" t="str">
        <v>16. Society and other central regapikarsa
Organizations to assist and tadnusangika costs</v>
      </c>
    </row>
    <row r="741" ht="19.5" customHeight="1">
      <c r="A741" s="296" t="s">
        <v>24214</v>
      </c>
      <c r="B741" s="127" t="s">
        <v>24215</v>
      </c>
      <c r="C741" s="127"/>
      <c r="D741" s="59">
        <v>4877625.0</v>
      </c>
      <c r="E741" s="59">
        <v>3717979.0</v>
      </c>
      <c r="F741" s="59">
        <v>4501129.0</v>
      </c>
      <c r="G741" s="59">
        <v>4250000.0</v>
      </c>
      <c r="H741" s="59">
        <v>4080000.0</v>
      </c>
      <c r="I741" s="44"/>
      <c r="J741" s="97" t="str">
        <f t="shared" ref="J741:N741" si="735">IF(ISBLANK(D741),"",D741/100000)</f>
        <v>48.78</v>
      </c>
      <c r="K741" s="97" t="str">
        <f t="shared" si="735"/>
        <v>37.18</v>
      </c>
      <c r="L741" s="97" t="str">
        <f t="shared" si="735"/>
        <v>45.01</v>
      </c>
      <c r="M741" s="97" t="str">
        <f t="shared" si="735"/>
        <v>42.50</v>
      </c>
      <c r="N741" s="97" t="str">
        <f t="shared" si="735"/>
        <v>40.80</v>
      </c>
      <c r="O741" s="44"/>
      <c r="P741" s="197" t="str">
        <v>18urulidevaci phurasungi waste depot
Spray the drug in the area</v>
      </c>
    </row>
    <row r="742" ht="19.5" customHeight="1">
      <c r="A742" s="296" t="s">
        <v>24216</v>
      </c>
      <c r="B742" s="127" t="s">
        <v>24217</v>
      </c>
      <c r="C742" s="127"/>
      <c r="D742" s="59">
        <v>6634447.0</v>
      </c>
      <c r="E742" s="59">
        <v>4.0393209E7</v>
      </c>
      <c r="F742" s="59">
        <v>3.2726079E7</v>
      </c>
      <c r="G742" s="59">
        <v>5.1E7</v>
      </c>
      <c r="H742" s="59">
        <v>3.84E7</v>
      </c>
      <c r="I742" s="44"/>
      <c r="J742" s="97" t="str">
        <f t="shared" ref="J742:N742" si="736">IF(ISBLANK(D742),"",D742/100000)</f>
        <v>66.34</v>
      </c>
      <c r="K742" s="97" t="str">
        <f t="shared" si="736"/>
        <v>403.93</v>
      </c>
      <c r="L742" s="97" t="str">
        <f t="shared" si="736"/>
        <v>327.26</v>
      </c>
      <c r="M742" s="97" t="str">
        <f t="shared" si="736"/>
        <v>510.00</v>
      </c>
      <c r="N742" s="97" t="str">
        <f t="shared" si="736"/>
        <v>384.00</v>
      </c>
      <c r="O742" s="44"/>
      <c r="P742" s="197" t="str">
        <v>19ubharanyata the vharmikamposta /
Biogas and Mechanical kampostinga / Schrader
Machine maintenance and repair projects
Works tadnusangika</v>
      </c>
    </row>
    <row r="743" ht="19.5" customHeight="1">
      <c r="A743" s="296" t="s">
        <v>24218</v>
      </c>
      <c r="B743" s="127" t="s">
        <v>24219</v>
      </c>
      <c r="C743" s="127"/>
      <c r="D743" s="59"/>
      <c r="E743" s="59"/>
      <c r="F743" s="59">
        <v>1.8667239E7</v>
      </c>
      <c r="G743" s="59">
        <v>3.825E7</v>
      </c>
      <c r="H743" s="59">
        <v>1.36E7</v>
      </c>
      <c r="I743" s="44"/>
      <c r="J743" s="97" t="str">
        <f t="shared" ref="J743:N743" si="737">IF(ISBLANK(D743),"",D743/100000)</f>
        <v/>
      </c>
      <c r="K743" s="97" t="str">
        <f t="shared" si="737"/>
        <v/>
      </c>
      <c r="L743" s="97" t="str">
        <f t="shared" si="737"/>
        <v>186.67</v>
      </c>
      <c r="M743" s="97" t="str">
        <f t="shared" si="737"/>
        <v>382.50</v>
      </c>
      <c r="N743" s="97" t="str">
        <f t="shared" si="737"/>
        <v>136.00</v>
      </c>
      <c r="O743" s="44"/>
      <c r="P743" s="197" t="str">
        <v>Bioti Constructed on the basis
Waste from electrical generation project
Waste processing fee to tipinga Adah</v>
      </c>
    </row>
    <row r="744" ht="19.5" customHeight="1">
      <c r="A744" s="296" t="s">
        <v>24220</v>
      </c>
      <c r="B744" s="127" t="s">
        <v>24221</v>
      </c>
      <c r="C744" s="127"/>
      <c r="D744" s="59">
        <v>1842021.0</v>
      </c>
      <c r="E744" s="59">
        <v>4507418.0</v>
      </c>
      <c r="F744" s="59">
        <v>7987238.0</v>
      </c>
      <c r="G744" s="59">
        <v>6800000.0</v>
      </c>
      <c r="H744" s="59">
        <v>6800000.0</v>
      </c>
      <c r="I744" s="44"/>
      <c r="J744" s="97" t="str">
        <f t="shared" ref="J744:N744" si="738">IF(ISBLANK(D744),"",D744/100000)</f>
        <v>18.42</v>
      </c>
      <c r="K744" s="97" t="str">
        <f t="shared" si="738"/>
        <v>45.07</v>
      </c>
      <c r="L744" s="97" t="str">
        <f t="shared" si="738"/>
        <v>79.87</v>
      </c>
      <c r="M744" s="97" t="str">
        <f t="shared" si="738"/>
        <v>68.00</v>
      </c>
      <c r="N744" s="97" t="str">
        <f t="shared" si="738"/>
        <v>68.00</v>
      </c>
      <c r="O744" s="44"/>
      <c r="P744" s="197" t="str">
        <v>20. uruli village in God and phurasungi
Water supply to tekarane</v>
      </c>
    </row>
    <row r="745" ht="19.5" customHeight="1">
      <c r="A745" s="296" t="s">
        <v>24222</v>
      </c>
      <c r="B745" s="127" t="s">
        <v>24223</v>
      </c>
      <c r="C745" s="127"/>
      <c r="D745" s="59">
        <v>997917.0</v>
      </c>
      <c r="E745" s="59">
        <v>1000000.0</v>
      </c>
      <c r="F745" s="59">
        <v>1196356.0</v>
      </c>
      <c r="G745" s="59">
        <v>935000.0</v>
      </c>
      <c r="H745" s="59">
        <v>1000000.0</v>
      </c>
      <c r="I745" s="44"/>
      <c r="J745" s="97" t="str">
        <f t="shared" ref="J745:N745" si="739">IF(ISBLANK(D745),"",D745/100000)</f>
        <v>9.98</v>
      </c>
      <c r="K745" s="97" t="str">
        <f t="shared" si="739"/>
        <v>10.00</v>
      </c>
      <c r="L745" s="97" t="str">
        <f t="shared" si="739"/>
        <v>11.96</v>
      </c>
      <c r="M745" s="97" t="str">
        <f t="shared" si="739"/>
        <v>9.35</v>
      </c>
      <c r="N745" s="97" t="str">
        <f t="shared" si="739"/>
        <v>10.00</v>
      </c>
      <c r="O745" s="44"/>
      <c r="P745" s="197" t="str">
        <v>21saharata gas honayya different places
Plentaca electricity costs (electricity)</v>
      </c>
    </row>
    <row r="746" ht="19.5" customHeight="1">
      <c r="A746" s="296" t="s">
        <v>24224</v>
      </c>
      <c r="B746" s="127" t="s">
        <v>24225</v>
      </c>
      <c r="C746" s="127"/>
      <c r="D746" s="59">
        <v>90426.0</v>
      </c>
      <c r="E746" s="59"/>
      <c r="F746" s="59"/>
      <c r="G746" s="59">
        <v>425000.0</v>
      </c>
      <c r="H746" s="59">
        <v>332350.0</v>
      </c>
      <c r="I746" s="44"/>
      <c r="J746" s="97" t="str">
        <f t="shared" ref="J746:N746" si="740">IF(ISBLANK(D746),"",D746/100000)</f>
        <v>0.90</v>
      </c>
      <c r="K746" s="97" t="str">
        <f t="shared" si="740"/>
        <v/>
      </c>
      <c r="L746" s="97" t="str">
        <f t="shared" si="740"/>
        <v/>
      </c>
      <c r="M746" s="97" t="str">
        <f t="shared" si="740"/>
        <v>4.25</v>
      </c>
      <c r="N746" s="97" t="str">
        <f t="shared" si="740"/>
        <v>3.32</v>
      </c>
      <c r="O746" s="44"/>
      <c r="P746" s="197" t="str">
        <v>And make the city sanitation plan
Implementation and other related activities</v>
      </c>
    </row>
    <row r="747" ht="19.5" customHeight="1">
      <c r="A747" s="296" t="s">
        <v>24226</v>
      </c>
      <c r="B747" s="127" t="s">
        <v>24227</v>
      </c>
      <c r="C747" s="127"/>
      <c r="D747" s="59">
        <v>20000.0</v>
      </c>
      <c r="E747" s="59">
        <v>161694.0</v>
      </c>
      <c r="F747" s="59">
        <v>374123.0</v>
      </c>
      <c r="G747" s="59">
        <v>850000.0</v>
      </c>
      <c r="H747" s="59">
        <v>664700.0</v>
      </c>
      <c r="I747" s="44"/>
      <c r="J747" s="97" t="str">
        <f t="shared" ref="J747:N747" si="741">IF(ISBLANK(D747),"",D747/100000)</f>
        <v>0.20</v>
      </c>
      <c r="K747" s="97" t="str">
        <f t="shared" si="741"/>
        <v>1.62</v>
      </c>
      <c r="L747" s="97" t="str">
        <f t="shared" si="741"/>
        <v>3.74</v>
      </c>
      <c r="M747" s="97" t="str">
        <f t="shared" si="741"/>
        <v>8.50</v>
      </c>
      <c r="N747" s="97" t="str">
        <f t="shared" si="741"/>
        <v>6.65</v>
      </c>
      <c r="O747" s="44"/>
      <c r="P747" s="197" t="str">
        <v>Saints Powered urban sanitation campaign
Implementation</v>
      </c>
    </row>
    <row r="748" ht="19.5" customHeight="1">
      <c r="A748" s="296" t="s">
        <v>24228</v>
      </c>
      <c r="B748" s="127" t="s">
        <v>24229</v>
      </c>
      <c r="C748" s="127"/>
      <c r="D748" s="59">
        <v>1.602701E7</v>
      </c>
      <c r="E748" s="59">
        <v>6396732.0</v>
      </c>
      <c r="F748" s="59">
        <v>3.9899999E7</v>
      </c>
      <c r="G748" s="59">
        <v>2.975E7</v>
      </c>
      <c r="H748" s="59">
        <v>1.76E8</v>
      </c>
      <c r="I748" s="44"/>
      <c r="J748" s="97" t="str">
        <f t="shared" ref="J748:N748" si="742">IF(ISBLANK(D748),"",D748/100000)</f>
        <v>160.27</v>
      </c>
      <c r="K748" s="97" t="str">
        <f t="shared" si="742"/>
        <v>63.97</v>
      </c>
      <c r="L748" s="97" t="str">
        <f t="shared" si="742"/>
        <v>399.00</v>
      </c>
      <c r="M748" s="97" t="str">
        <f t="shared" si="742"/>
        <v>297.50</v>
      </c>
      <c r="N748" s="97" t="str">
        <f t="shared" si="742"/>
        <v>1760.00</v>
      </c>
      <c r="O748" s="44"/>
      <c r="P748" s="197" t="str">
        <v>Going from house to house to collect the waste, container
Exempt city</v>
      </c>
    </row>
    <row r="749" ht="19.5" customHeight="1">
      <c r="A749" s="250"/>
      <c r="B749" s="250"/>
      <c r="C749" s="250"/>
      <c r="D749" s="237"/>
      <c r="E749" s="237"/>
      <c r="F749" s="237"/>
      <c r="G749" s="237"/>
      <c r="H749" s="237"/>
      <c r="I749" s="242"/>
      <c r="J749" s="446" t="str">
        <f t="shared" ref="J749:N749" si="743">IF(ISBLANK(D749),"",D749/100000)</f>
        <v/>
      </c>
      <c r="K749" s="446" t="str">
        <f t="shared" si="743"/>
        <v/>
      </c>
      <c r="L749" s="446" t="str">
        <f t="shared" si="743"/>
        <v/>
      </c>
      <c r="M749" s="446" t="str">
        <f t="shared" si="743"/>
        <v/>
      </c>
      <c r="N749" s="446" t="str">
        <f t="shared" si="743"/>
        <v/>
      </c>
      <c r="O749" s="242"/>
      <c r="P749" s="197" t="str">
        <v/>
      </c>
    </row>
    <row r="750" ht="19.5" customHeight="1">
      <c r="A750" s="254" t="s">
        <v>24230</v>
      </c>
      <c r="B750" s="254" t="s">
        <v>24231</v>
      </c>
      <c r="C750" s="254"/>
      <c r="D750" s="330">
        <v>8204514.0</v>
      </c>
      <c r="E750" s="330"/>
      <c r="F750" s="330"/>
      <c r="G750" s="330"/>
      <c r="H750" s="330"/>
      <c r="I750" s="44"/>
      <c r="J750" s="97" t="str">
        <f t="shared" ref="J750:N750" si="744">IF(ISBLANK(D750),"",D750/100000)</f>
        <v>82.05</v>
      </c>
      <c r="K750" s="97" t="str">
        <f t="shared" si="744"/>
        <v/>
      </c>
      <c r="L750" s="97" t="str">
        <f t="shared" si="744"/>
        <v/>
      </c>
      <c r="M750" s="97" t="str">
        <f t="shared" si="744"/>
        <v/>
      </c>
      <c r="N750" s="97" t="str">
        <f t="shared" si="744"/>
        <v/>
      </c>
      <c r="O750" s="44"/>
      <c r="P750" s="197" t="str">
        <v>Transferable assign contracts for waste collection center parimandalanihaya comprehensive Stationery kompektara scale hook loader transport of waste everywhere using. God to take down the garbage at uruli (primary stage)</v>
      </c>
    </row>
    <row r="751" ht="19.5" customHeight="1">
      <c r="A751" s="127" t="s">
        <v>24232</v>
      </c>
      <c r="B751" s="127" t="s">
        <v>24233</v>
      </c>
      <c r="C751" s="127"/>
      <c r="D751" s="59">
        <v>9858115.0</v>
      </c>
      <c r="E751" s="59"/>
      <c r="F751" s="59"/>
      <c r="G751" s="59"/>
      <c r="H751" s="59"/>
      <c r="I751" s="44"/>
      <c r="J751" s="97" t="str">
        <f t="shared" ref="J751:N751" si="745">IF(ISBLANK(D751),"",D751/100000)</f>
        <v>98.58</v>
      </c>
      <c r="K751" s="97" t="str">
        <f t="shared" si="745"/>
        <v/>
      </c>
      <c r="L751" s="97" t="str">
        <f t="shared" si="745"/>
        <v/>
      </c>
      <c r="M751" s="97" t="str">
        <f t="shared" si="745"/>
        <v/>
      </c>
      <c r="N751" s="97" t="str">
        <f t="shared" si="745"/>
        <v/>
      </c>
      <c r="O751" s="44"/>
      <c r="P751" s="197" t="str">
        <v>Transferable assign contracts for waste collection center parimandalanihaya comprehensive Stationery kompektara scale hook loader transport of waste everywhere using. God to take down the garbage at uruli (secondary stage)</v>
      </c>
    </row>
    <row r="752" ht="19.5" customHeight="1">
      <c r="A752" s="296" t="s">
        <v>24234</v>
      </c>
      <c r="B752" s="127" t="s">
        <v>24235</v>
      </c>
      <c r="C752" s="127"/>
      <c r="D752" s="59">
        <v>1565953.0</v>
      </c>
      <c r="E752" s="59">
        <v>588892.0</v>
      </c>
      <c r="F752" s="59"/>
      <c r="G752" s="59"/>
      <c r="H752" s="59"/>
      <c r="I752" s="44"/>
      <c r="J752" s="97" t="str">
        <f t="shared" ref="J752:N752" si="746">IF(ISBLANK(D752),"",D752/100000)</f>
        <v>15.66</v>
      </c>
      <c r="K752" s="97" t="str">
        <f t="shared" si="746"/>
        <v>5.89</v>
      </c>
      <c r="L752" s="97" t="str">
        <f t="shared" si="746"/>
        <v/>
      </c>
      <c r="M752" s="97" t="str">
        <f t="shared" si="746"/>
        <v/>
      </c>
      <c r="N752" s="97" t="str">
        <f t="shared" si="746"/>
        <v/>
      </c>
      <c r="O752" s="44"/>
      <c r="P752" s="197" t="str">
        <v>God uruli Waste Depot at various
Do</v>
      </c>
    </row>
    <row r="753" ht="19.5" customHeight="1">
      <c r="A753" s="296" t="s">
        <v>24236</v>
      </c>
      <c r="B753" s="127" t="s">
        <v>24237</v>
      </c>
      <c r="C753" s="127"/>
      <c r="D753" s="59"/>
      <c r="E753" s="59">
        <v>1958637.0</v>
      </c>
      <c r="F753" s="59">
        <v>1579776.0</v>
      </c>
      <c r="G753" s="59">
        <v>2125000.0</v>
      </c>
      <c r="H753" s="59">
        <v>1700000.0</v>
      </c>
      <c r="I753" s="44"/>
      <c r="J753" s="97" t="str">
        <f t="shared" ref="J753:N753" si="747">IF(ISBLANK(D753),"",D753/100000)</f>
        <v/>
      </c>
      <c r="K753" s="97" t="str">
        <f t="shared" si="747"/>
        <v>19.59</v>
      </c>
      <c r="L753" s="97" t="str">
        <f t="shared" si="747"/>
        <v>15.80</v>
      </c>
      <c r="M753" s="97" t="str">
        <f t="shared" si="747"/>
        <v>21.25</v>
      </c>
      <c r="N753" s="97" t="str">
        <f t="shared" si="747"/>
        <v>17.00</v>
      </c>
      <c r="O753" s="44"/>
      <c r="P753" s="197" t="str">
        <v>Ganesh and the urn to buy
Ganesh, toilets facilities palakhikarita</v>
      </c>
    </row>
    <row r="754" ht="19.5" customHeight="1">
      <c r="A754" s="296" t="s">
        <v>24238</v>
      </c>
      <c r="B754" s="127" t="s">
        <v>24239</v>
      </c>
      <c r="C754" s="127"/>
      <c r="D754" s="59"/>
      <c r="E754" s="59">
        <v>1869513.0</v>
      </c>
      <c r="F754" s="59">
        <v>2970976.0</v>
      </c>
      <c r="G754" s="59">
        <v>2550000.0</v>
      </c>
      <c r="H754" s="59">
        <v>5100000.0</v>
      </c>
      <c r="I754" s="44"/>
      <c r="J754" s="97" t="str">
        <f t="shared" ref="J754:N754" si="748">IF(ISBLANK(D754),"",D754/100000)</f>
        <v/>
      </c>
      <c r="K754" s="97" t="str">
        <f t="shared" si="748"/>
        <v>18.70</v>
      </c>
      <c r="L754" s="97" t="str">
        <f t="shared" si="748"/>
        <v>29.71</v>
      </c>
      <c r="M754" s="97" t="str">
        <f t="shared" si="748"/>
        <v>25.50</v>
      </c>
      <c r="N754" s="97" t="str">
        <f t="shared" si="748"/>
        <v>51.00</v>
      </c>
      <c r="O754" s="44"/>
      <c r="P754" s="197" t="str">
        <v>Solid Waste Management karyalayakadila
Buy uniforms uniforms permissible servants
To</v>
      </c>
    </row>
    <row r="755" ht="19.5" customHeight="1">
      <c r="A755" s="296" t="s">
        <v>24240</v>
      </c>
      <c r="B755" s="127" t="s">
        <v>24241</v>
      </c>
      <c r="C755" s="127"/>
      <c r="D755" s="59"/>
      <c r="E755" s="59">
        <v>2499996.0</v>
      </c>
      <c r="F755" s="59"/>
      <c r="G755" s="59">
        <v>2125000.0</v>
      </c>
      <c r="H755" s="59">
        <v>1661750.0</v>
      </c>
      <c r="I755" s="44"/>
      <c r="J755" s="97" t="str">
        <f t="shared" ref="J755:N755" si="749">IF(ISBLANK(D755),"",D755/100000)</f>
        <v/>
      </c>
      <c r="K755" s="97" t="str">
        <f t="shared" si="749"/>
        <v>25.00</v>
      </c>
      <c r="L755" s="97" t="str">
        <f t="shared" si="749"/>
        <v/>
      </c>
      <c r="M755" s="97" t="str">
        <f t="shared" si="749"/>
        <v>21.25</v>
      </c>
      <c r="N755" s="97" t="str">
        <f t="shared" si="749"/>
        <v>16.62</v>
      </c>
      <c r="O755" s="44"/>
      <c r="P755" s="197" t="str">
        <v>Ghanakacaravyavasthapana Kami and penalties
For punitive action to be spent in various places gastipathaka assign and tadunusangika</v>
      </c>
    </row>
    <row r="756" ht="19.5" customHeight="1">
      <c r="A756" s="296" t="s">
        <v>24242</v>
      </c>
      <c r="B756" s="127" t="s">
        <v>24243</v>
      </c>
      <c r="C756" s="127"/>
      <c r="D756" s="59"/>
      <c r="E756" s="59"/>
      <c r="F756" s="59">
        <v>9523780.0</v>
      </c>
      <c r="G756" s="59">
        <v>1.7E7</v>
      </c>
      <c r="H756" s="59">
        <v>8000000.0</v>
      </c>
      <c r="I756" s="44"/>
      <c r="J756" s="97" t="str">
        <f t="shared" ref="J756:N756" si="750">IF(ISBLANK(D756),"",D756/100000)</f>
        <v/>
      </c>
      <c r="K756" s="97" t="str">
        <f t="shared" si="750"/>
        <v/>
      </c>
      <c r="L756" s="97" t="str">
        <f t="shared" si="750"/>
        <v>95.24</v>
      </c>
      <c r="M756" s="97" t="str">
        <f t="shared" si="750"/>
        <v>170.00</v>
      </c>
      <c r="N756" s="97" t="str">
        <f t="shared" si="750"/>
        <v>80.00</v>
      </c>
      <c r="O756" s="44"/>
      <c r="P756" s="197" t="str">
        <v>Public Leader beautiful clean Chavan
First Division competition number (in 2015-16)</v>
      </c>
    </row>
    <row r="757" ht="19.5" customHeight="1">
      <c r="A757" s="296" t="s">
        <v>24244</v>
      </c>
      <c r="B757" s="127" t="s">
        <v>24245</v>
      </c>
      <c r="C757" s="127"/>
      <c r="D757" s="59"/>
      <c r="E757" s="59"/>
      <c r="F757" s="59">
        <v>1782417.0</v>
      </c>
      <c r="G757" s="59">
        <v>1.275E7</v>
      </c>
      <c r="H757" s="59">
        <v>6000000.0</v>
      </c>
      <c r="I757" s="44"/>
      <c r="J757" s="97" t="str">
        <f t="shared" ref="J757:N757" si="751">IF(ISBLANK(D757),"",D757/100000)</f>
        <v/>
      </c>
      <c r="K757" s="97" t="str">
        <f t="shared" si="751"/>
        <v/>
      </c>
      <c r="L757" s="97" t="str">
        <f t="shared" si="751"/>
        <v>17.82</v>
      </c>
      <c r="M757" s="97" t="str">
        <f t="shared" si="751"/>
        <v>127.50</v>
      </c>
      <c r="N757" s="97" t="str">
        <f t="shared" si="751"/>
        <v>60.00</v>
      </c>
      <c r="O757" s="44"/>
      <c r="P757" s="197" t="str">
        <v>Public Leader beautiful clean Chavan
Second Division competition number (the year 2015-
16)</v>
      </c>
    </row>
    <row r="758" ht="19.5" customHeight="1">
      <c r="A758" s="296" t="s">
        <v>24246</v>
      </c>
      <c r="B758" s="127" t="s">
        <v>24247</v>
      </c>
      <c r="C758" s="127"/>
      <c r="D758" s="59"/>
      <c r="E758" s="59"/>
      <c r="F758" s="59">
        <v>1453707.0</v>
      </c>
      <c r="G758" s="59">
        <v>8500000.0</v>
      </c>
      <c r="H758" s="59">
        <v>4000000.0</v>
      </c>
      <c r="I758" s="44"/>
      <c r="J758" s="97" t="str">
        <f t="shared" ref="J758:N758" si="752">IF(ISBLANK(D758),"",D758/100000)</f>
        <v/>
      </c>
      <c r="K758" s="97" t="str">
        <f t="shared" si="752"/>
        <v/>
      </c>
      <c r="L758" s="97" t="str">
        <f t="shared" si="752"/>
        <v>14.54</v>
      </c>
      <c r="M758" s="97" t="str">
        <f t="shared" si="752"/>
        <v>85.00</v>
      </c>
      <c r="N758" s="97" t="str">
        <f t="shared" si="752"/>
        <v>40.00</v>
      </c>
      <c r="O758" s="44"/>
      <c r="P758" s="197" t="str">
        <v>Public Leader beautiful clean Chavan
Division III competition number (in 2015-16)</v>
      </c>
    </row>
    <row r="759" ht="19.5" customHeight="1">
      <c r="A759" s="296" t="s">
        <v>24248</v>
      </c>
      <c r="B759" s="127" t="s">
        <v>24249</v>
      </c>
      <c r="C759" s="127"/>
      <c r="D759" s="59"/>
      <c r="E759" s="59"/>
      <c r="F759" s="59">
        <v>1904000.0</v>
      </c>
      <c r="G759" s="59">
        <v>6375000.0</v>
      </c>
      <c r="H759" s="59">
        <v>2000000.0</v>
      </c>
      <c r="I759" s="44"/>
      <c r="J759" s="97" t="str">
        <f t="shared" ref="J759:N759" si="753">IF(ISBLANK(D759),"",D759/100000)</f>
        <v/>
      </c>
      <c r="K759" s="97" t="str">
        <f t="shared" si="753"/>
        <v/>
      </c>
      <c r="L759" s="97" t="str">
        <f t="shared" si="753"/>
        <v>19.04</v>
      </c>
      <c r="M759" s="97" t="str">
        <f t="shared" si="753"/>
        <v>63.75</v>
      </c>
      <c r="N759" s="97" t="str">
        <f t="shared" si="753"/>
        <v>20.00</v>
      </c>
      <c r="O759" s="44"/>
      <c r="P759" s="197" t="str">
        <v>Public Leader beautiful clean Chavan
Division IV competition number (year 2015-16)</v>
      </c>
    </row>
    <row r="760" ht="19.5" customHeight="1">
      <c r="A760" s="296" t="s">
        <v>24250</v>
      </c>
      <c r="B760" s="127" t="s">
        <v>24251</v>
      </c>
      <c r="C760" s="127"/>
      <c r="D760" s="59"/>
      <c r="E760" s="59"/>
      <c r="F760" s="59"/>
      <c r="G760" s="59">
        <v>4250000.0</v>
      </c>
      <c r="H760" s="59">
        <v>3400000.0</v>
      </c>
      <c r="I760" s="44"/>
      <c r="J760" s="97" t="str">
        <f t="shared" ref="J760:N760" si="754">IF(ISBLANK(D760),"",D760/100000)</f>
        <v/>
      </c>
      <c r="K760" s="97" t="str">
        <f t="shared" si="754"/>
        <v/>
      </c>
      <c r="L760" s="97" t="str">
        <f t="shared" si="754"/>
        <v/>
      </c>
      <c r="M760" s="97" t="str">
        <f t="shared" si="754"/>
        <v>42.50</v>
      </c>
      <c r="N760" s="97" t="str">
        <f t="shared" si="754"/>
        <v>34.00</v>
      </c>
      <c r="O760" s="44"/>
      <c r="P760" s="197" t="str">
        <v>EU Internal jhopadapattimadhila svacchatesandarbhata
To be used for municipal share</v>
      </c>
    </row>
    <row r="761" ht="19.5" customHeight="1">
      <c r="A761" s="296" t="s">
        <v>24252</v>
      </c>
      <c r="B761" s="127" t="s">
        <v>24253</v>
      </c>
      <c r="C761" s="127"/>
      <c r="D761" s="59"/>
      <c r="E761" s="59"/>
      <c r="F761" s="59"/>
      <c r="G761" s="59">
        <v>4250000.0</v>
      </c>
      <c r="H761" s="59">
        <v>2.4E7</v>
      </c>
      <c r="I761" s="44"/>
      <c r="J761" s="97" t="str">
        <f t="shared" ref="J761:N761" si="755">IF(ISBLANK(D761),"",D761/100000)</f>
        <v/>
      </c>
      <c r="K761" s="97" t="str">
        <f t="shared" si="755"/>
        <v/>
      </c>
      <c r="L761" s="97" t="str">
        <f t="shared" si="755"/>
        <v/>
      </c>
      <c r="M761" s="97" t="str">
        <f t="shared" si="755"/>
        <v>42.50</v>
      </c>
      <c r="N761" s="97" t="str">
        <f t="shared" si="755"/>
        <v>240.00</v>
      </c>
      <c r="O761" s="44"/>
      <c r="P761" s="197" t="str">
        <v>Public Leader Chavan city sanitation
Campaign under zero waste processing plant
Implementation</v>
      </c>
    </row>
    <row r="762" ht="19.5" customHeight="1">
      <c r="A762" s="127" t="s">
        <v>24254</v>
      </c>
      <c r="B762" s="127" t="s">
        <v>24255</v>
      </c>
      <c r="C762" s="127"/>
      <c r="D762" s="59"/>
      <c r="E762" s="59"/>
      <c r="F762" s="59">
        <v>1219866.0</v>
      </c>
      <c r="G762" s="59">
        <v>1700000.0</v>
      </c>
      <c r="H762" s="59">
        <v>1329400.0</v>
      </c>
      <c r="I762" s="44"/>
      <c r="J762" s="97" t="str">
        <f t="shared" ref="J762:N762" si="756">IF(ISBLANK(D762),"",D762/100000)</f>
        <v/>
      </c>
      <c r="K762" s="97" t="str">
        <f t="shared" si="756"/>
        <v/>
      </c>
      <c r="L762" s="97" t="str">
        <f t="shared" si="756"/>
        <v>12.20</v>
      </c>
      <c r="M762" s="97" t="str">
        <f t="shared" si="756"/>
        <v>17.00</v>
      </c>
      <c r="N762" s="97" t="str">
        <f t="shared" si="756"/>
        <v>13.29</v>
      </c>
      <c r="O762" s="44"/>
      <c r="P762" s="197" t="str">
        <v>They need to clean up the city's public toilets and sadhanasahitya mutarya (the contents of the powder device, chemical materials and tadnusangika) to purchase</v>
      </c>
    </row>
    <row r="763" ht="19.5" customHeight="1">
      <c r="A763" s="296" t="s">
        <v>24256</v>
      </c>
      <c r="B763" s="127" t="s">
        <v>24257</v>
      </c>
      <c r="C763" s="127"/>
      <c r="D763" s="59"/>
      <c r="E763" s="59"/>
      <c r="F763" s="59"/>
      <c r="G763" s="59">
        <v>1700000.0</v>
      </c>
      <c r="H763" s="59">
        <v>1329400.0</v>
      </c>
      <c r="I763" s="44"/>
      <c r="J763" s="97" t="str">
        <f t="shared" ref="J763:N763" si="757">IF(ISBLANK(D763),"",D763/100000)</f>
        <v/>
      </c>
      <c r="K763" s="97" t="str">
        <f t="shared" si="757"/>
        <v/>
      </c>
      <c r="L763" s="97" t="str">
        <f t="shared" si="757"/>
        <v/>
      </c>
      <c r="M763" s="97" t="str">
        <f t="shared" si="757"/>
        <v>17.00</v>
      </c>
      <c r="N763" s="97" t="str">
        <f t="shared" si="757"/>
        <v>13.29</v>
      </c>
      <c r="O763" s="44"/>
      <c r="P763" s="197" t="str">
        <v>Biological Odori controller and West digretara
Provide</v>
      </c>
    </row>
    <row r="764" ht="19.5" customHeight="1">
      <c r="A764" s="296" t="s">
        <v>24258</v>
      </c>
      <c r="B764" s="127" t="s">
        <v>24259</v>
      </c>
      <c r="C764" s="127"/>
      <c r="D764" s="59"/>
      <c r="E764" s="59"/>
      <c r="F764" s="59"/>
      <c r="G764" s="59">
        <v>850000.0</v>
      </c>
      <c r="H764" s="59">
        <v>1700000.0</v>
      </c>
      <c r="I764" s="44"/>
      <c r="J764" s="97" t="str">
        <f t="shared" ref="J764:N764" si="758">IF(ISBLANK(D764),"",D764/100000)</f>
        <v/>
      </c>
      <c r="K764" s="97" t="str">
        <f t="shared" si="758"/>
        <v/>
      </c>
      <c r="L764" s="97" t="str">
        <f t="shared" si="758"/>
        <v/>
      </c>
      <c r="M764" s="97" t="str">
        <f t="shared" si="758"/>
        <v>8.50</v>
      </c>
      <c r="N764" s="97" t="str">
        <f t="shared" si="758"/>
        <v>17.00</v>
      </c>
      <c r="O764" s="44"/>
      <c r="P764" s="197" t="str">
        <v>Included in the newly Pune Municipal
Jhadanakame village, collect waste, transport, etc.. Matters</v>
      </c>
    </row>
    <row r="765" ht="19.5" customHeight="1">
      <c r="A765" s="296" t="s">
        <v>24260</v>
      </c>
      <c r="B765" s="127" t="s">
        <v>24261</v>
      </c>
      <c r="C765" s="127"/>
      <c r="D765" s="59"/>
      <c r="E765" s="59"/>
      <c r="F765" s="59"/>
      <c r="G765" s="59">
        <v>1.7E7</v>
      </c>
      <c r="H765" s="59">
        <v>1.02E7</v>
      </c>
      <c r="I765" s="44"/>
      <c r="J765" s="97" t="str">
        <f t="shared" ref="J765:N765" si="759">IF(ISBLANK(D765),"",D765/100000)</f>
        <v/>
      </c>
      <c r="K765" s="97" t="str">
        <f t="shared" si="759"/>
        <v/>
      </c>
      <c r="L765" s="97" t="str">
        <f t="shared" si="759"/>
        <v/>
      </c>
      <c r="M765" s="97" t="str">
        <f t="shared" si="759"/>
        <v>170.00</v>
      </c>
      <c r="N765" s="97" t="str">
        <f t="shared" si="759"/>
        <v>102.00</v>
      </c>
      <c r="O765" s="44"/>
      <c r="P765" s="197" t="str">
        <v>Pune city public toilets
Mechanical approach to sanitation (Part A and
Part B)</v>
      </c>
    </row>
    <row r="766" ht="19.5" customHeight="1">
      <c r="A766" s="296" t="s">
        <v>24262</v>
      </c>
      <c r="B766" s="127" t="s">
        <v>24263</v>
      </c>
      <c r="C766" s="127"/>
      <c r="D766" s="59"/>
      <c r="E766" s="59"/>
      <c r="F766" s="59"/>
      <c r="G766" s="59">
        <v>2550000.0</v>
      </c>
      <c r="H766" s="59">
        <v>1994100.0</v>
      </c>
      <c r="I766" s="44"/>
      <c r="J766" s="97" t="str">
        <f t="shared" ref="J766:N766" si="760">IF(ISBLANK(D766),"",D766/100000)</f>
        <v/>
      </c>
      <c r="K766" s="97" t="str">
        <f t="shared" si="760"/>
        <v/>
      </c>
      <c r="L766" s="97" t="str">
        <f t="shared" si="760"/>
        <v/>
      </c>
      <c r="M766" s="97" t="str">
        <f t="shared" si="760"/>
        <v>25.50</v>
      </c>
      <c r="N766" s="97" t="str">
        <f t="shared" si="760"/>
        <v>19.94</v>
      </c>
      <c r="O766" s="44"/>
      <c r="P766" s="197" t="str">
        <v>The waste management organization, person,
Awards and housing agencies to
(Provision of Rs 2 lakh for each ward office)</v>
      </c>
    </row>
    <row r="767" ht="19.5" customHeight="1">
      <c r="A767" s="250"/>
      <c r="B767" s="250"/>
      <c r="C767" s="250"/>
      <c r="D767" s="237"/>
      <c r="E767" s="237"/>
      <c r="F767" s="237"/>
      <c r="G767" s="237"/>
      <c r="H767" s="237"/>
      <c r="I767" s="242"/>
      <c r="J767" s="446" t="str">
        <f t="shared" ref="J767:N767" si="761">IF(ISBLANK(D767),"",D767/100000)</f>
        <v/>
      </c>
      <c r="K767" s="446" t="str">
        <f t="shared" si="761"/>
        <v/>
      </c>
      <c r="L767" s="446" t="str">
        <f t="shared" si="761"/>
        <v/>
      </c>
      <c r="M767" s="446" t="str">
        <f t="shared" si="761"/>
        <v/>
      </c>
      <c r="N767" s="446" t="str">
        <f t="shared" si="761"/>
        <v/>
      </c>
      <c r="O767" s="242"/>
      <c r="P767" s="197" t="str">
        <v/>
      </c>
    </row>
    <row r="768" ht="19.5" customHeight="1">
      <c r="A768" s="447" t="s">
        <v>24264</v>
      </c>
      <c r="B768" s="254" t="s">
        <v>24265</v>
      </c>
      <c r="C768" s="254"/>
      <c r="D768" s="330"/>
      <c r="E768" s="330"/>
      <c r="F768" s="330"/>
      <c r="G768" s="330">
        <v>2.55E7</v>
      </c>
      <c r="H768" s="330">
        <v>6800000.0</v>
      </c>
      <c r="I768" s="44"/>
      <c r="J768" s="97" t="str">
        <f t="shared" ref="J768:N768" si="762">IF(ISBLANK(D768),"",D768/100000)</f>
        <v/>
      </c>
      <c r="K768" s="97" t="str">
        <f t="shared" si="762"/>
        <v/>
      </c>
      <c r="L768" s="97" t="str">
        <f t="shared" si="762"/>
        <v/>
      </c>
      <c r="M768" s="97" t="str">
        <f t="shared" si="762"/>
        <v>255.00</v>
      </c>
      <c r="N768" s="97" t="str">
        <f t="shared" si="762"/>
        <v>68.00</v>
      </c>
      <c r="O768" s="44"/>
      <c r="P768" s="197" t="str">
        <v>God uruli / phurasungi for union
Assistance and other projects have been set up
Reject scientific project
The amount of pay enclosed karanepoti</v>
      </c>
    </row>
    <row r="769" ht="19.5" customHeight="1">
      <c r="A769" s="296" t="s">
        <v>24266</v>
      </c>
      <c r="B769" s="127" t="s">
        <v>24267</v>
      </c>
      <c r="C769" s="127"/>
      <c r="D769" s="59"/>
      <c r="E769" s="59"/>
      <c r="F769" s="59"/>
      <c r="G769" s="59">
        <v>1.7E7</v>
      </c>
      <c r="H769" s="59">
        <v>6800000.0</v>
      </c>
      <c r="I769" s="44"/>
      <c r="J769" s="97" t="str">
        <f t="shared" ref="J769:N769" si="763">IF(ISBLANK(D769),"",D769/100000)</f>
        <v/>
      </c>
      <c r="K769" s="97" t="str">
        <f t="shared" si="763"/>
        <v/>
      </c>
      <c r="L769" s="97" t="str">
        <f t="shared" si="763"/>
        <v/>
      </c>
      <c r="M769" s="97" t="str">
        <f t="shared" si="763"/>
        <v>170.00</v>
      </c>
      <c r="N769" s="97" t="str">
        <f t="shared" si="763"/>
        <v>68.00</v>
      </c>
      <c r="O769" s="44"/>
      <c r="P769" s="197" t="str">
        <v>Yevalevadi in daily hygiene, toilet
Build, health Corrections</v>
      </c>
    </row>
    <row r="770" ht="19.5" customHeight="1">
      <c r="A770" s="296" t="s">
        <v>24268</v>
      </c>
      <c r="B770" s="127" t="s">
        <v>24269</v>
      </c>
      <c r="C770" s="127"/>
      <c r="D770" s="59"/>
      <c r="E770" s="59"/>
      <c r="F770" s="59"/>
      <c r="G770" s="59"/>
      <c r="H770" s="59">
        <v>1700000.0</v>
      </c>
      <c r="I770" s="44"/>
      <c r="J770" s="97" t="str">
        <f t="shared" ref="J770:N770" si="764">IF(ISBLANK(D770),"",D770/100000)</f>
        <v/>
      </c>
      <c r="K770" s="97" t="str">
        <f t="shared" si="764"/>
        <v/>
      </c>
      <c r="L770" s="97" t="str">
        <f t="shared" si="764"/>
        <v/>
      </c>
      <c r="M770" s="97" t="str">
        <f t="shared" si="764"/>
        <v/>
      </c>
      <c r="N770" s="97" t="str">
        <f t="shared" si="764"/>
        <v>17.00</v>
      </c>
      <c r="O770" s="44"/>
      <c r="P770" s="197" t="str">
        <v>Clean India campaign and the city of Pune
Bhetivarila in various sistamandalanci
To the</v>
      </c>
    </row>
    <row r="771" ht="19.5" customHeight="1">
      <c r="A771" s="296" t="s">
        <v>24270</v>
      </c>
      <c r="B771" s="127" t="s">
        <v>24271</v>
      </c>
      <c r="C771" s="127"/>
      <c r="D771" s="59"/>
      <c r="E771" s="59"/>
      <c r="F771" s="59"/>
      <c r="G771" s="59"/>
      <c r="H771" s="59">
        <v>1.7E7</v>
      </c>
      <c r="I771" s="44"/>
      <c r="J771" s="97" t="str">
        <f t="shared" ref="J771:N771" si="765">IF(ISBLANK(D771),"",D771/100000)</f>
        <v/>
      </c>
      <c r="K771" s="97" t="str">
        <f t="shared" si="765"/>
        <v/>
      </c>
      <c r="L771" s="97" t="str">
        <f t="shared" si="765"/>
        <v/>
      </c>
      <c r="M771" s="97" t="str">
        <f t="shared" si="765"/>
        <v/>
      </c>
      <c r="N771" s="97" t="str">
        <f t="shared" si="765"/>
        <v>170.00</v>
      </c>
      <c r="O771" s="44"/>
      <c r="P771" s="197" t="str">
        <v>Regapikarsa needed to protect the material and
Insurance protection etc.. Providing facilities</v>
      </c>
    </row>
    <row r="772" ht="19.5" customHeight="1">
      <c r="A772" s="296" t="s">
        <v>24272</v>
      </c>
      <c r="B772" s="127" t="s">
        <v>24273</v>
      </c>
      <c r="C772" s="127"/>
      <c r="D772" s="59"/>
      <c r="E772" s="59"/>
      <c r="F772" s="59"/>
      <c r="G772" s="59"/>
      <c r="H772" s="59">
        <v>1700000.0</v>
      </c>
      <c r="I772" s="44"/>
      <c r="J772" s="97" t="str">
        <f t="shared" ref="J772:N772" si="766">IF(ISBLANK(D772),"",D772/100000)</f>
        <v/>
      </c>
      <c r="K772" s="97" t="str">
        <f t="shared" si="766"/>
        <v/>
      </c>
      <c r="L772" s="97" t="str">
        <f t="shared" si="766"/>
        <v/>
      </c>
      <c r="M772" s="97" t="str">
        <f t="shared" si="766"/>
        <v/>
      </c>
      <c r="N772" s="97" t="str">
        <f t="shared" si="766"/>
        <v>17.00</v>
      </c>
      <c r="O772" s="44"/>
      <c r="P772" s="197" t="str">
        <v>Solid Waste Management About Modern
Seminars to receive technology, seminars
And prasiksanavarga organized and Cartilage
Be</v>
      </c>
    </row>
    <row r="773" ht="19.5" customHeight="1">
      <c r="A773" s="127" t="s">
        <v>24274</v>
      </c>
      <c r="B773" s="127" t="s">
        <v>24275</v>
      </c>
      <c r="C773" s="127"/>
      <c r="D773" s="59"/>
      <c r="E773" s="59"/>
      <c r="F773" s="59"/>
      <c r="G773" s="59"/>
      <c r="H773" s="59">
        <v>1.36E7</v>
      </c>
      <c r="I773" s="44"/>
      <c r="J773" s="97" t="str">
        <f t="shared" ref="J773:N773" si="767">IF(ISBLANK(D773),"",D773/100000)</f>
        <v/>
      </c>
      <c r="K773" s="97" t="str">
        <f t="shared" si="767"/>
        <v/>
      </c>
      <c r="L773" s="97" t="str">
        <f t="shared" si="767"/>
        <v/>
      </c>
      <c r="M773" s="97" t="str">
        <f t="shared" si="767"/>
        <v/>
      </c>
      <c r="N773" s="97" t="str">
        <f t="shared" si="767"/>
        <v>136.00</v>
      </c>
      <c r="O773" s="44"/>
      <c r="P773" s="197" t="str">
        <v>Mechanical approach to cleaning roads</v>
      </c>
    </row>
    <row r="774" ht="19.5" customHeight="1">
      <c r="A774" s="127"/>
      <c r="B774" s="127"/>
      <c r="C774" s="127"/>
      <c r="D774" s="59"/>
      <c r="E774" s="59"/>
      <c r="F774" s="59"/>
      <c r="G774" s="59"/>
      <c r="H774" s="59"/>
      <c r="I774" s="44"/>
      <c r="J774" s="97" t="str">
        <f t="shared" ref="J774:N774" si="768">IF(ISBLANK(D774),"",D774/100000)</f>
        <v/>
      </c>
      <c r="K774" s="97" t="str">
        <f t="shared" si="768"/>
        <v/>
      </c>
      <c r="L774" s="97" t="str">
        <f t="shared" si="768"/>
        <v/>
      </c>
      <c r="M774" s="97" t="str">
        <f t="shared" si="768"/>
        <v/>
      </c>
      <c r="N774" s="97" t="str">
        <f t="shared" si="768"/>
        <v/>
      </c>
      <c r="O774" s="44"/>
      <c r="P774" s="197" t="str">
        <v/>
      </c>
    </row>
    <row r="775" ht="19.5" customHeight="1">
      <c r="A775" s="296" t="s">
        <v>24276</v>
      </c>
      <c r="B775" s="127"/>
      <c r="C775" s="127"/>
      <c r="D775" s="59"/>
      <c r="E775" s="59"/>
      <c r="F775" s="59"/>
      <c r="G775" s="59"/>
      <c r="H775" s="59"/>
      <c r="I775" s="44"/>
      <c r="J775" s="97" t="str">
        <f t="shared" ref="J775:N775" si="769">IF(ISBLANK(D775),"",D775/100000)</f>
        <v/>
      </c>
      <c r="K775" s="97" t="str">
        <f t="shared" si="769"/>
        <v/>
      </c>
      <c r="L775" s="97" t="str">
        <f t="shared" si="769"/>
        <v/>
      </c>
      <c r="M775" s="97" t="str">
        <f t="shared" si="769"/>
        <v/>
      </c>
      <c r="N775" s="97" t="str">
        <f t="shared" si="769"/>
        <v/>
      </c>
      <c r="O775" s="44"/>
      <c r="P775" s="197" t="str">
        <v>22. Pune saharata division level waste
Management</v>
      </c>
    </row>
    <row r="776" ht="19.5" customHeight="1">
      <c r="A776" s="127"/>
      <c r="B776" s="127"/>
      <c r="C776" s="127"/>
      <c r="D776" s="59"/>
      <c r="E776" s="59"/>
      <c r="F776" s="59"/>
      <c r="G776" s="59"/>
      <c r="H776" s="59"/>
      <c r="I776" s="44"/>
      <c r="J776" s="97" t="str">
        <f t="shared" ref="J776:N776" si="770">IF(ISBLANK(D776),"",D776/100000)</f>
        <v/>
      </c>
      <c r="K776" s="97" t="str">
        <f t="shared" si="770"/>
        <v/>
      </c>
      <c r="L776" s="97" t="str">
        <f t="shared" si="770"/>
        <v/>
      </c>
      <c r="M776" s="97" t="str">
        <f t="shared" si="770"/>
        <v/>
      </c>
      <c r="N776" s="97" t="str">
        <f t="shared" si="770"/>
        <v/>
      </c>
      <c r="O776" s="44"/>
      <c r="P776" s="197" t="str">
        <v/>
      </c>
    </row>
    <row r="777" ht="19.5" customHeight="1">
      <c r="A777" s="127" t="s">
        <v>24277</v>
      </c>
      <c r="B777" s="127" t="s">
        <v>24278</v>
      </c>
      <c r="C777" s="127"/>
      <c r="D777" s="59"/>
      <c r="E777" s="59">
        <v>100000.0</v>
      </c>
      <c r="F777" s="59"/>
      <c r="G777" s="59"/>
      <c r="H777" s="59"/>
      <c r="I777" s="44"/>
      <c r="J777" s="97" t="str">
        <f t="shared" ref="J777:N777" si="771">IF(ISBLANK(D777),"",D777/100000)</f>
        <v/>
      </c>
      <c r="K777" s="97" t="str">
        <f t="shared" si="771"/>
        <v>1.00</v>
      </c>
      <c r="L777" s="97" t="str">
        <f t="shared" si="771"/>
        <v/>
      </c>
      <c r="M777" s="97" t="str">
        <f t="shared" si="771"/>
        <v/>
      </c>
      <c r="N777" s="97" t="str">
        <f t="shared" si="771"/>
        <v/>
      </c>
      <c r="O777" s="44"/>
      <c r="P777" s="197" t="str">
        <v>Ward no. 01 A.</v>
      </c>
    </row>
    <row r="778" ht="19.5" customHeight="1">
      <c r="A778" s="127" t="s">
        <v>24279</v>
      </c>
      <c r="B778" s="127" t="s">
        <v>24280</v>
      </c>
      <c r="C778" s="127"/>
      <c r="D778" s="59"/>
      <c r="E778" s="59">
        <v>646500.0</v>
      </c>
      <c r="F778" s="59"/>
      <c r="G778" s="59"/>
      <c r="H778" s="59"/>
      <c r="I778" s="44"/>
      <c r="J778" s="97" t="str">
        <f t="shared" ref="J778:N778" si="772">IF(ISBLANK(D778),"",D778/100000)</f>
        <v/>
      </c>
      <c r="K778" s="97" t="str">
        <f t="shared" si="772"/>
        <v>6.47</v>
      </c>
      <c r="L778" s="97" t="str">
        <f t="shared" si="772"/>
        <v/>
      </c>
      <c r="M778" s="97" t="str">
        <f t="shared" si="772"/>
        <v/>
      </c>
      <c r="N778" s="97" t="str">
        <f t="shared" si="772"/>
        <v/>
      </c>
      <c r="O778" s="44"/>
      <c r="P778" s="197" t="str">
        <v>Ward no. 04 A.</v>
      </c>
    </row>
    <row r="779" ht="19.5" customHeight="1">
      <c r="A779" s="127" t="s">
        <v>24281</v>
      </c>
      <c r="B779" s="127" t="s">
        <v>24282</v>
      </c>
      <c r="C779" s="127"/>
      <c r="D779" s="59"/>
      <c r="E779" s="59">
        <v>246500.0</v>
      </c>
      <c r="F779" s="59"/>
      <c r="G779" s="59"/>
      <c r="H779" s="59"/>
      <c r="I779" s="44"/>
      <c r="J779" s="97" t="str">
        <f t="shared" ref="J779:N779" si="773">IF(ISBLANK(D779),"",D779/100000)</f>
        <v/>
      </c>
      <c r="K779" s="97" t="str">
        <f t="shared" si="773"/>
        <v>2.47</v>
      </c>
      <c r="L779" s="97" t="str">
        <f t="shared" si="773"/>
        <v/>
      </c>
      <c r="M779" s="97" t="str">
        <f t="shared" si="773"/>
        <v/>
      </c>
      <c r="N779" s="97" t="str">
        <f t="shared" si="773"/>
        <v/>
      </c>
      <c r="O779" s="44"/>
      <c r="P779" s="197" t="str">
        <v>Ward no. 04 B</v>
      </c>
    </row>
    <row r="780" ht="19.5" customHeight="1">
      <c r="A780" s="127" t="s">
        <v>24283</v>
      </c>
      <c r="B780" s="127" t="s">
        <v>24284</v>
      </c>
      <c r="C780" s="127"/>
      <c r="D780" s="59"/>
      <c r="E780" s="59">
        <v>984000.0</v>
      </c>
      <c r="F780" s="59"/>
      <c r="G780" s="59"/>
      <c r="H780" s="59"/>
      <c r="I780" s="44"/>
      <c r="J780" s="97" t="str">
        <f t="shared" ref="J780:N780" si="774">IF(ISBLANK(D780),"",D780/100000)</f>
        <v/>
      </c>
      <c r="K780" s="97" t="str">
        <f t="shared" si="774"/>
        <v>9.84</v>
      </c>
      <c r="L780" s="97" t="str">
        <f t="shared" si="774"/>
        <v/>
      </c>
      <c r="M780" s="97" t="str">
        <f t="shared" si="774"/>
        <v/>
      </c>
      <c r="N780" s="97" t="str">
        <f t="shared" si="774"/>
        <v/>
      </c>
      <c r="O780" s="44"/>
      <c r="P780" s="197" t="str">
        <v>Ward no. 05 B</v>
      </c>
    </row>
    <row r="781" ht="19.5" customHeight="1">
      <c r="A781" s="127" t="s">
        <v>24285</v>
      </c>
      <c r="B781" s="127" t="s">
        <v>24286</v>
      </c>
      <c r="C781" s="127"/>
      <c r="D781" s="59"/>
      <c r="E781" s="59">
        <v>932796.0</v>
      </c>
      <c r="F781" s="59"/>
      <c r="G781" s="59"/>
      <c r="H781" s="59"/>
      <c r="I781" s="44"/>
      <c r="J781" s="97" t="str">
        <f t="shared" ref="J781:N781" si="775">IF(ISBLANK(D781),"",D781/100000)</f>
        <v/>
      </c>
      <c r="K781" s="97" t="str">
        <f t="shared" si="775"/>
        <v>9.33</v>
      </c>
      <c r="L781" s="97" t="str">
        <f t="shared" si="775"/>
        <v/>
      </c>
      <c r="M781" s="97" t="str">
        <f t="shared" si="775"/>
        <v/>
      </c>
      <c r="N781" s="97" t="str">
        <f t="shared" si="775"/>
        <v/>
      </c>
      <c r="O781" s="44"/>
      <c r="P781" s="197" t="str">
        <v>Ward no. 06 A.</v>
      </c>
    </row>
    <row r="782" ht="19.5" customHeight="1">
      <c r="A782" s="127" t="s">
        <v>24287</v>
      </c>
      <c r="B782" s="127" t="s">
        <v>24288</v>
      </c>
      <c r="C782" s="127"/>
      <c r="D782" s="59"/>
      <c r="E782" s="59">
        <v>250000.0</v>
      </c>
      <c r="F782" s="59"/>
      <c r="G782" s="59"/>
      <c r="H782" s="59"/>
      <c r="I782" s="44"/>
      <c r="J782" s="97" t="str">
        <f t="shared" ref="J782:N782" si="776">IF(ISBLANK(D782),"",D782/100000)</f>
        <v/>
      </c>
      <c r="K782" s="97" t="str">
        <f t="shared" si="776"/>
        <v>2.50</v>
      </c>
      <c r="L782" s="97" t="str">
        <f t="shared" si="776"/>
        <v/>
      </c>
      <c r="M782" s="97" t="str">
        <f t="shared" si="776"/>
        <v/>
      </c>
      <c r="N782" s="97" t="str">
        <f t="shared" si="776"/>
        <v/>
      </c>
      <c r="O782" s="44"/>
      <c r="P782" s="197" t="str">
        <v>Ward no. 06 B</v>
      </c>
    </row>
    <row r="783" ht="19.5" customHeight="1">
      <c r="A783" s="127" t="s">
        <v>24289</v>
      </c>
      <c r="B783" s="127" t="s">
        <v>24290</v>
      </c>
      <c r="C783" s="127"/>
      <c r="D783" s="59"/>
      <c r="E783" s="59">
        <v>250000.0</v>
      </c>
      <c r="F783" s="59"/>
      <c r="G783" s="59"/>
      <c r="H783" s="59"/>
      <c r="I783" s="44"/>
      <c r="J783" s="97" t="str">
        <f t="shared" ref="J783:N783" si="777">IF(ISBLANK(D783),"",D783/100000)</f>
        <v/>
      </c>
      <c r="K783" s="97" t="str">
        <f t="shared" si="777"/>
        <v>2.50</v>
      </c>
      <c r="L783" s="97" t="str">
        <f t="shared" si="777"/>
        <v/>
      </c>
      <c r="M783" s="97" t="str">
        <f t="shared" si="777"/>
        <v/>
      </c>
      <c r="N783" s="97" t="str">
        <f t="shared" si="777"/>
        <v/>
      </c>
      <c r="O783" s="44"/>
      <c r="P783" s="197" t="str">
        <v>Ward no. 07 B</v>
      </c>
    </row>
    <row r="784" ht="19.5" customHeight="1">
      <c r="A784" s="127" t="s">
        <v>24291</v>
      </c>
      <c r="B784" s="127" t="s">
        <v>24292</v>
      </c>
      <c r="C784" s="127"/>
      <c r="D784" s="59"/>
      <c r="E784" s="59">
        <v>164454.0</v>
      </c>
      <c r="F784" s="59"/>
      <c r="G784" s="59"/>
      <c r="H784" s="59"/>
      <c r="I784" s="44"/>
      <c r="J784" s="97" t="str">
        <f t="shared" ref="J784:N784" si="778">IF(ISBLANK(D784),"",D784/100000)</f>
        <v/>
      </c>
      <c r="K784" s="97" t="str">
        <f t="shared" si="778"/>
        <v>1.64</v>
      </c>
      <c r="L784" s="97" t="str">
        <f t="shared" si="778"/>
        <v/>
      </c>
      <c r="M784" s="97" t="str">
        <f t="shared" si="778"/>
        <v/>
      </c>
      <c r="N784" s="97" t="str">
        <f t="shared" si="778"/>
        <v/>
      </c>
      <c r="O784" s="44"/>
      <c r="P784" s="197" t="str">
        <v>Ward no. 08 A.</v>
      </c>
    </row>
    <row r="785" ht="19.5" customHeight="1">
      <c r="A785" s="127" t="s">
        <v>24293</v>
      </c>
      <c r="B785" s="127" t="s">
        <v>24294</v>
      </c>
      <c r="C785" s="127"/>
      <c r="D785" s="59"/>
      <c r="E785" s="59">
        <v>250000.0</v>
      </c>
      <c r="F785" s="59"/>
      <c r="G785" s="59"/>
      <c r="H785" s="59"/>
      <c r="I785" s="44"/>
      <c r="J785" s="97" t="str">
        <f t="shared" ref="J785:N785" si="779">IF(ISBLANK(D785),"",D785/100000)</f>
        <v/>
      </c>
      <c r="K785" s="97" t="str">
        <f t="shared" si="779"/>
        <v>2.50</v>
      </c>
      <c r="L785" s="97" t="str">
        <f t="shared" si="779"/>
        <v/>
      </c>
      <c r="M785" s="97" t="str">
        <f t="shared" si="779"/>
        <v/>
      </c>
      <c r="N785" s="97" t="str">
        <f t="shared" si="779"/>
        <v/>
      </c>
      <c r="O785" s="44"/>
      <c r="P785" s="197" t="str">
        <v>Ward no. 09 A.</v>
      </c>
    </row>
    <row r="786" ht="19.5" customHeight="1">
      <c r="A786" s="127" t="s">
        <v>24295</v>
      </c>
      <c r="B786" s="127" t="s">
        <v>24296</v>
      </c>
      <c r="C786" s="127"/>
      <c r="D786" s="59"/>
      <c r="E786" s="59">
        <v>248710.0</v>
      </c>
      <c r="F786" s="59"/>
      <c r="G786" s="59"/>
      <c r="H786" s="59"/>
      <c r="I786" s="44"/>
      <c r="J786" s="97" t="str">
        <f t="shared" ref="J786:N786" si="780">IF(ISBLANK(D786),"",D786/100000)</f>
        <v/>
      </c>
      <c r="K786" s="97" t="str">
        <f t="shared" si="780"/>
        <v>2.49</v>
      </c>
      <c r="L786" s="97" t="str">
        <f t="shared" si="780"/>
        <v/>
      </c>
      <c r="M786" s="97" t="str">
        <f t="shared" si="780"/>
        <v/>
      </c>
      <c r="N786" s="97" t="str">
        <f t="shared" si="780"/>
        <v/>
      </c>
      <c r="O786" s="44"/>
      <c r="P786" s="197" t="str">
        <v>Ward no. 09 B</v>
      </c>
    </row>
    <row r="787" ht="19.5" customHeight="1">
      <c r="A787" s="127" t="s">
        <v>24297</v>
      </c>
      <c r="B787" s="127" t="s">
        <v>24298</v>
      </c>
      <c r="C787" s="127"/>
      <c r="D787" s="59"/>
      <c r="E787" s="59">
        <v>160327.0</v>
      </c>
      <c r="F787" s="59"/>
      <c r="G787" s="59"/>
      <c r="H787" s="59"/>
      <c r="I787" s="44"/>
      <c r="J787" s="97" t="str">
        <f t="shared" ref="J787:N787" si="781">IF(ISBLANK(D787),"",D787/100000)</f>
        <v/>
      </c>
      <c r="K787" s="97" t="str">
        <f t="shared" si="781"/>
        <v>1.60</v>
      </c>
      <c r="L787" s="97" t="str">
        <f t="shared" si="781"/>
        <v/>
      </c>
      <c r="M787" s="97" t="str">
        <f t="shared" si="781"/>
        <v/>
      </c>
      <c r="N787" s="97" t="str">
        <f t="shared" si="781"/>
        <v/>
      </c>
      <c r="O787" s="44"/>
      <c r="P787" s="197" t="str">
        <v>Ward no. 10 A.</v>
      </c>
    </row>
    <row r="788" ht="19.5" customHeight="1">
      <c r="A788" s="127" t="s">
        <v>24299</v>
      </c>
      <c r="B788" s="127" t="s">
        <v>24300</v>
      </c>
      <c r="C788" s="127"/>
      <c r="D788" s="59"/>
      <c r="E788" s="59">
        <v>100000.0</v>
      </c>
      <c r="F788" s="59"/>
      <c r="G788" s="59"/>
      <c r="H788" s="59"/>
      <c r="I788" s="44"/>
      <c r="J788" s="97" t="str">
        <f t="shared" ref="J788:N788" si="782">IF(ISBLANK(D788),"",D788/100000)</f>
        <v/>
      </c>
      <c r="K788" s="97" t="str">
        <f t="shared" si="782"/>
        <v>1.00</v>
      </c>
      <c r="L788" s="97" t="str">
        <f t="shared" si="782"/>
        <v/>
      </c>
      <c r="M788" s="97" t="str">
        <f t="shared" si="782"/>
        <v/>
      </c>
      <c r="N788" s="97" t="str">
        <f t="shared" si="782"/>
        <v/>
      </c>
      <c r="O788" s="44"/>
      <c r="P788" s="197" t="str">
        <v>Ward no. 12 A.</v>
      </c>
    </row>
    <row r="789" ht="19.5" customHeight="1">
      <c r="A789" s="127" t="s">
        <v>24301</v>
      </c>
      <c r="B789" s="127" t="s">
        <v>24302</v>
      </c>
      <c r="C789" s="127"/>
      <c r="D789" s="59"/>
      <c r="E789" s="59">
        <v>100000.0</v>
      </c>
      <c r="F789" s="59"/>
      <c r="G789" s="59"/>
      <c r="H789" s="59"/>
      <c r="I789" s="44"/>
      <c r="J789" s="97" t="str">
        <f t="shared" ref="J789:N789" si="783">IF(ISBLANK(D789),"",D789/100000)</f>
        <v/>
      </c>
      <c r="K789" s="97" t="str">
        <f t="shared" si="783"/>
        <v>1.00</v>
      </c>
      <c r="L789" s="97" t="str">
        <f t="shared" si="783"/>
        <v/>
      </c>
      <c r="M789" s="97" t="str">
        <f t="shared" si="783"/>
        <v/>
      </c>
      <c r="N789" s="97" t="str">
        <f t="shared" si="783"/>
        <v/>
      </c>
      <c r="O789" s="44"/>
      <c r="P789" s="197" t="str">
        <v>Ward no. 12 B</v>
      </c>
    </row>
    <row r="790" ht="19.5" customHeight="1">
      <c r="A790" s="127" t="s">
        <v>24303</v>
      </c>
      <c r="B790" s="127" t="s">
        <v>24304</v>
      </c>
      <c r="C790" s="127"/>
      <c r="D790" s="59"/>
      <c r="E790" s="59">
        <v>96000.0</v>
      </c>
      <c r="F790" s="59"/>
      <c r="G790" s="59"/>
      <c r="H790" s="59"/>
      <c r="I790" s="44"/>
      <c r="J790" s="97" t="str">
        <f t="shared" ref="J790:N790" si="784">IF(ISBLANK(D790),"",D790/100000)</f>
        <v/>
      </c>
      <c r="K790" s="97" t="str">
        <f t="shared" si="784"/>
        <v>0.96</v>
      </c>
      <c r="L790" s="97" t="str">
        <f t="shared" si="784"/>
        <v/>
      </c>
      <c r="M790" s="97" t="str">
        <f t="shared" si="784"/>
        <v/>
      </c>
      <c r="N790" s="97" t="str">
        <f t="shared" si="784"/>
        <v/>
      </c>
      <c r="O790" s="44"/>
      <c r="P790" s="197" t="str">
        <v>Ward no. 13 A.</v>
      </c>
    </row>
    <row r="791" ht="19.5" customHeight="1">
      <c r="A791" s="127" t="s">
        <v>24305</v>
      </c>
      <c r="B791" s="127" t="s">
        <v>24306</v>
      </c>
      <c r="C791" s="127"/>
      <c r="D791" s="59"/>
      <c r="E791" s="59">
        <v>200000.0</v>
      </c>
      <c r="F791" s="59"/>
      <c r="G791" s="59"/>
      <c r="H791" s="59"/>
      <c r="I791" s="44"/>
      <c r="J791" s="97" t="str">
        <f t="shared" ref="J791:N791" si="785">IF(ISBLANK(D791),"",D791/100000)</f>
        <v/>
      </c>
      <c r="K791" s="97" t="str">
        <f t="shared" si="785"/>
        <v>2.00</v>
      </c>
      <c r="L791" s="97" t="str">
        <f t="shared" si="785"/>
        <v/>
      </c>
      <c r="M791" s="97" t="str">
        <f t="shared" si="785"/>
        <v/>
      </c>
      <c r="N791" s="97" t="str">
        <f t="shared" si="785"/>
        <v/>
      </c>
      <c r="O791" s="44"/>
      <c r="P791" s="197" t="str">
        <v>Ward no. 14 A.</v>
      </c>
    </row>
    <row r="792" ht="19.5" customHeight="1">
      <c r="A792" s="127" t="s">
        <v>24307</v>
      </c>
      <c r="B792" s="127" t="s">
        <v>24308</v>
      </c>
      <c r="C792" s="127"/>
      <c r="D792" s="59"/>
      <c r="E792" s="59">
        <v>129775.0</v>
      </c>
      <c r="F792" s="59"/>
      <c r="G792" s="59"/>
      <c r="H792" s="59"/>
      <c r="I792" s="44"/>
      <c r="J792" s="97" t="str">
        <f t="shared" ref="J792:N792" si="786">IF(ISBLANK(D792),"",D792/100000)</f>
        <v/>
      </c>
      <c r="K792" s="97" t="str">
        <f t="shared" si="786"/>
        <v>1.30</v>
      </c>
      <c r="L792" s="97" t="str">
        <f t="shared" si="786"/>
        <v/>
      </c>
      <c r="M792" s="97" t="str">
        <f t="shared" si="786"/>
        <v/>
      </c>
      <c r="N792" s="97" t="str">
        <f t="shared" si="786"/>
        <v/>
      </c>
      <c r="O792" s="44"/>
      <c r="P792" s="197" t="str">
        <v>Ward no. 17 A.</v>
      </c>
    </row>
    <row r="793" ht="19.5" customHeight="1">
      <c r="A793" s="127" t="s">
        <v>24309</v>
      </c>
      <c r="B793" s="127" t="s">
        <v>24310</v>
      </c>
      <c r="C793" s="127"/>
      <c r="D793" s="59"/>
      <c r="E793" s="59">
        <v>947743.0</v>
      </c>
      <c r="F793" s="59"/>
      <c r="G793" s="59"/>
      <c r="H793" s="59"/>
      <c r="I793" s="44"/>
      <c r="J793" s="97" t="str">
        <f t="shared" ref="J793:N793" si="787">IF(ISBLANK(D793),"",D793/100000)</f>
        <v/>
      </c>
      <c r="K793" s="97" t="str">
        <f t="shared" si="787"/>
        <v>9.48</v>
      </c>
      <c r="L793" s="97" t="str">
        <f t="shared" si="787"/>
        <v/>
      </c>
      <c r="M793" s="97" t="str">
        <f t="shared" si="787"/>
        <v/>
      </c>
      <c r="N793" s="97" t="str">
        <f t="shared" si="787"/>
        <v/>
      </c>
      <c r="O793" s="44"/>
      <c r="P793" s="197" t="str">
        <v>Ward no. 17 B</v>
      </c>
    </row>
    <row r="794" ht="19.5" customHeight="1">
      <c r="A794" s="127" t="s">
        <v>24311</v>
      </c>
      <c r="B794" s="127" t="s">
        <v>24312</v>
      </c>
      <c r="C794" s="127"/>
      <c r="D794" s="59"/>
      <c r="E794" s="59">
        <v>449270.0</v>
      </c>
      <c r="F794" s="59"/>
      <c r="G794" s="59"/>
      <c r="H794" s="59"/>
      <c r="I794" s="44"/>
      <c r="J794" s="97" t="str">
        <f t="shared" ref="J794:N794" si="788">IF(ISBLANK(D794),"",D794/100000)</f>
        <v/>
      </c>
      <c r="K794" s="97" t="str">
        <f t="shared" si="788"/>
        <v>4.49</v>
      </c>
      <c r="L794" s="97" t="str">
        <f t="shared" si="788"/>
        <v/>
      </c>
      <c r="M794" s="97" t="str">
        <f t="shared" si="788"/>
        <v/>
      </c>
      <c r="N794" s="97" t="str">
        <f t="shared" si="788"/>
        <v/>
      </c>
      <c r="O794" s="44"/>
      <c r="P794" s="197" t="str">
        <v>Ward no. 18 A.</v>
      </c>
    </row>
    <row r="795" ht="19.5" customHeight="1">
      <c r="A795" s="127" t="s">
        <v>24313</v>
      </c>
      <c r="B795" s="127" t="s">
        <v>24314</v>
      </c>
      <c r="C795" s="127"/>
      <c r="D795" s="59"/>
      <c r="E795" s="59">
        <v>163995.0</v>
      </c>
      <c r="F795" s="59"/>
      <c r="G795" s="59"/>
      <c r="H795" s="59"/>
      <c r="I795" s="44"/>
      <c r="J795" s="97" t="str">
        <f t="shared" ref="J795:N795" si="789">IF(ISBLANK(D795),"",D795/100000)</f>
        <v/>
      </c>
      <c r="K795" s="97" t="str">
        <f t="shared" si="789"/>
        <v>1.64</v>
      </c>
      <c r="L795" s="97" t="str">
        <f t="shared" si="789"/>
        <v/>
      </c>
      <c r="M795" s="97" t="str">
        <f t="shared" si="789"/>
        <v/>
      </c>
      <c r="N795" s="97" t="str">
        <f t="shared" si="789"/>
        <v/>
      </c>
      <c r="O795" s="44"/>
      <c r="P795" s="197" t="str">
        <v>Ward no. 18 B</v>
      </c>
    </row>
    <row r="796" ht="19.5" customHeight="1">
      <c r="A796" s="127" t="s">
        <v>24315</v>
      </c>
      <c r="B796" s="127" t="s">
        <v>24316</v>
      </c>
      <c r="C796" s="127"/>
      <c r="D796" s="59"/>
      <c r="E796" s="59">
        <v>256070.0</v>
      </c>
      <c r="F796" s="59"/>
      <c r="G796" s="59"/>
      <c r="H796" s="59"/>
      <c r="I796" s="44"/>
      <c r="J796" s="97" t="str">
        <f t="shared" ref="J796:N796" si="790">IF(ISBLANK(D796),"",D796/100000)</f>
        <v/>
      </c>
      <c r="K796" s="97" t="str">
        <f t="shared" si="790"/>
        <v>2.56</v>
      </c>
      <c r="L796" s="97" t="str">
        <f t="shared" si="790"/>
        <v/>
      </c>
      <c r="M796" s="97" t="str">
        <f t="shared" si="790"/>
        <v/>
      </c>
      <c r="N796" s="97" t="str">
        <f t="shared" si="790"/>
        <v/>
      </c>
      <c r="O796" s="44"/>
      <c r="P796" s="197" t="str">
        <v>Ward no. 19 A.</v>
      </c>
    </row>
    <row r="797" ht="19.5" customHeight="1">
      <c r="A797" s="127" t="s">
        <v>24317</v>
      </c>
      <c r="B797" s="127" t="s">
        <v>24318</v>
      </c>
      <c r="C797" s="127"/>
      <c r="D797" s="59"/>
      <c r="E797" s="59">
        <v>252300.0</v>
      </c>
      <c r="F797" s="59"/>
      <c r="G797" s="59"/>
      <c r="H797" s="59"/>
      <c r="I797" s="44"/>
      <c r="J797" s="97" t="str">
        <f t="shared" ref="J797:N797" si="791">IF(ISBLANK(D797),"",D797/100000)</f>
        <v/>
      </c>
      <c r="K797" s="97" t="str">
        <f t="shared" si="791"/>
        <v>2.52</v>
      </c>
      <c r="L797" s="97" t="str">
        <f t="shared" si="791"/>
        <v/>
      </c>
      <c r="M797" s="97" t="str">
        <f t="shared" si="791"/>
        <v/>
      </c>
      <c r="N797" s="97" t="str">
        <f t="shared" si="791"/>
        <v/>
      </c>
      <c r="O797" s="44"/>
      <c r="P797" s="197" t="str">
        <v>Ward no. 19 B</v>
      </c>
    </row>
    <row r="798" ht="19.5" customHeight="1">
      <c r="A798" s="127" t="s">
        <v>24319</v>
      </c>
      <c r="B798" s="127" t="s">
        <v>24320</v>
      </c>
      <c r="C798" s="127"/>
      <c r="D798" s="59"/>
      <c r="E798" s="59">
        <v>200000.0</v>
      </c>
      <c r="F798" s="59"/>
      <c r="G798" s="59"/>
      <c r="H798" s="59"/>
      <c r="I798" s="44"/>
      <c r="J798" s="97" t="str">
        <f t="shared" ref="J798:N798" si="792">IF(ISBLANK(D798),"",D798/100000)</f>
        <v/>
      </c>
      <c r="K798" s="97" t="str">
        <f t="shared" si="792"/>
        <v>2.00</v>
      </c>
      <c r="L798" s="97" t="str">
        <f t="shared" si="792"/>
        <v/>
      </c>
      <c r="M798" s="97" t="str">
        <f t="shared" si="792"/>
        <v/>
      </c>
      <c r="N798" s="97" t="str">
        <f t="shared" si="792"/>
        <v/>
      </c>
      <c r="O798" s="44"/>
      <c r="P798" s="197" t="str">
        <v>Ward no. 23 A.</v>
      </c>
    </row>
    <row r="799" ht="19.5" customHeight="1">
      <c r="A799" s="127" t="s">
        <v>24321</v>
      </c>
      <c r="B799" s="127" t="s">
        <v>24322</v>
      </c>
      <c r="C799" s="127"/>
      <c r="D799" s="59"/>
      <c r="E799" s="59">
        <v>200000.0</v>
      </c>
      <c r="F799" s="59"/>
      <c r="G799" s="59"/>
      <c r="H799" s="59"/>
      <c r="I799" s="44"/>
      <c r="J799" s="97" t="str">
        <f t="shared" ref="J799:N799" si="793">IF(ISBLANK(D799),"",D799/100000)</f>
        <v/>
      </c>
      <c r="K799" s="97" t="str">
        <f t="shared" si="793"/>
        <v>2.00</v>
      </c>
      <c r="L799" s="97" t="str">
        <f t="shared" si="793"/>
        <v/>
      </c>
      <c r="M799" s="97" t="str">
        <f t="shared" si="793"/>
        <v/>
      </c>
      <c r="N799" s="97" t="str">
        <f t="shared" si="793"/>
        <v/>
      </c>
      <c r="O799" s="44"/>
      <c r="P799" s="197" t="str">
        <v>Ward no. 23 B</v>
      </c>
    </row>
    <row r="800" ht="19.5" customHeight="1">
      <c r="A800" s="127" t="s">
        <v>24323</v>
      </c>
      <c r="B800" s="127" t="s">
        <v>24324</v>
      </c>
      <c r="C800" s="127"/>
      <c r="D800" s="59"/>
      <c r="E800" s="59">
        <v>184155.0</v>
      </c>
      <c r="F800" s="59"/>
      <c r="G800" s="59"/>
      <c r="H800" s="59"/>
      <c r="I800" s="44"/>
      <c r="J800" s="97" t="str">
        <f t="shared" ref="J800:N800" si="794">IF(ISBLANK(D800),"",D800/100000)</f>
        <v/>
      </c>
      <c r="K800" s="97" t="str">
        <f t="shared" si="794"/>
        <v>1.84</v>
      </c>
      <c r="L800" s="97" t="str">
        <f t="shared" si="794"/>
        <v/>
      </c>
      <c r="M800" s="97" t="str">
        <f t="shared" si="794"/>
        <v/>
      </c>
      <c r="N800" s="97" t="str">
        <f t="shared" si="794"/>
        <v/>
      </c>
      <c r="O800" s="44"/>
      <c r="P800" s="197" t="str">
        <v>Ward no. 27 A.</v>
      </c>
    </row>
    <row r="801" ht="19.5" customHeight="1">
      <c r="A801" s="127" t="s">
        <v>24325</v>
      </c>
      <c r="B801" s="127" t="s">
        <v>24326</v>
      </c>
      <c r="C801" s="127"/>
      <c r="D801" s="59"/>
      <c r="E801" s="59">
        <v>859561.0</v>
      </c>
      <c r="F801" s="59"/>
      <c r="G801" s="59"/>
      <c r="H801" s="59"/>
      <c r="I801" s="44"/>
      <c r="J801" s="97" t="str">
        <f t="shared" ref="J801:N801" si="795">IF(ISBLANK(D801),"",D801/100000)</f>
        <v/>
      </c>
      <c r="K801" s="97" t="str">
        <f t="shared" si="795"/>
        <v>8.60</v>
      </c>
      <c r="L801" s="97" t="str">
        <f t="shared" si="795"/>
        <v/>
      </c>
      <c r="M801" s="97" t="str">
        <f t="shared" si="795"/>
        <v/>
      </c>
      <c r="N801" s="97" t="str">
        <f t="shared" si="795"/>
        <v/>
      </c>
      <c r="O801" s="44"/>
      <c r="P801" s="197" t="str">
        <v>Ward no. 27 B</v>
      </c>
    </row>
    <row r="802" ht="19.5" customHeight="1">
      <c r="A802" s="127" t="s">
        <v>24327</v>
      </c>
      <c r="B802" s="127" t="s">
        <v>24328</v>
      </c>
      <c r="C802" s="127"/>
      <c r="D802" s="59"/>
      <c r="E802" s="59">
        <v>190944.0</v>
      </c>
      <c r="F802" s="59"/>
      <c r="G802" s="59"/>
      <c r="H802" s="59"/>
      <c r="I802" s="44"/>
      <c r="J802" s="97" t="str">
        <f t="shared" ref="J802:N802" si="796">IF(ISBLANK(D802),"",D802/100000)</f>
        <v/>
      </c>
      <c r="K802" s="97" t="str">
        <f t="shared" si="796"/>
        <v>1.91</v>
      </c>
      <c r="L802" s="97" t="str">
        <f t="shared" si="796"/>
        <v/>
      </c>
      <c r="M802" s="97" t="str">
        <f t="shared" si="796"/>
        <v/>
      </c>
      <c r="N802" s="97" t="str">
        <f t="shared" si="796"/>
        <v/>
      </c>
      <c r="O802" s="44"/>
      <c r="P802" s="197" t="str">
        <v>Ward no. 28 A.</v>
      </c>
    </row>
    <row r="803" ht="19.5" customHeight="1">
      <c r="A803" s="127" t="s">
        <v>24329</v>
      </c>
      <c r="B803" s="127" t="s">
        <v>24330</v>
      </c>
      <c r="C803" s="127"/>
      <c r="D803" s="59"/>
      <c r="E803" s="59">
        <v>570849.0</v>
      </c>
      <c r="F803" s="59"/>
      <c r="G803" s="59"/>
      <c r="H803" s="59"/>
      <c r="I803" s="44"/>
      <c r="J803" s="97" t="str">
        <f t="shared" ref="J803:N803" si="797">IF(ISBLANK(D803),"",D803/100000)</f>
        <v/>
      </c>
      <c r="K803" s="97" t="str">
        <f t="shared" si="797"/>
        <v>5.71</v>
      </c>
      <c r="L803" s="97" t="str">
        <f t="shared" si="797"/>
        <v/>
      </c>
      <c r="M803" s="97" t="str">
        <f t="shared" si="797"/>
        <v/>
      </c>
      <c r="N803" s="97" t="str">
        <f t="shared" si="797"/>
        <v/>
      </c>
      <c r="O803" s="44"/>
      <c r="P803" s="197" t="str">
        <v>Ward no. 28 B</v>
      </c>
    </row>
    <row r="804" ht="19.5" customHeight="1">
      <c r="A804" s="127" t="s">
        <v>24331</v>
      </c>
      <c r="B804" s="127" t="s">
        <v>24332</v>
      </c>
      <c r="C804" s="127"/>
      <c r="D804" s="59"/>
      <c r="E804" s="59">
        <v>487280.0</v>
      </c>
      <c r="F804" s="59"/>
      <c r="G804" s="59"/>
      <c r="H804" s="59"/>
      <c r="I804" s="44"/>
      <c r="J804" s="97" t="str">
        <f t="shared" ref="J804:N804" si="798">IF(ISBLANK(D804),"",D804/100000)</f>
        <v/>
      </c>
      <c r="K804" s="97" t="str">
        <f t="shared" si="798"/>
        <v>4.87</v>
      </c>
      <c r="L804" s="97" t="str">
        <f t="shared" si="798"/>
        <v/>
      </c>
      <c r="M804" s="97" t="str">
        <f t="shared" si="798"/>
        <v/>
      </c>
      <c r="N804" s="97" t="str">
        <f t="shared" si="798"/>
        <v/>
      </c>
      <c r="O804" s="44"/>
      <c r="P804" s="197" t="str">
        <v>Ward no. 29 A.</v>
      </c>
    </row>
    <row r="805" ht="19.5" customHeight="1">
      <c r="A805" s="127" t="s">
        <v>24333</v>
      </c>
      <c r="B805" s="127" t="s">
        <v>24334</v>
      </c>
      <c r="C805" s="127"/>
      <c r="D805" s="59"/>
      <c r="E805" s="59">
        <v>851155.0</v>
      </c>
      <c r="F805" s="59"/>
      <c r="G805" s="59"/>
      <c r="H805" s="59"/>
      <c r="I805" s="44"/>
      <c r="J805" s="97" t="str">
        <f t="shared" ref="J805:N805" si="799">IF(ISBLANK(D805),"",D805/100000)</f>
        <v/>
      </c>
      <c r="K805" s="97" t="str">
        <f t="shared" si="799"/>
        <v>8.51</v>
      </c>
      <c r="L805" s="97" t="str">
        <f t="shared" si="799"/>
        <v/>
      </c>
      <c r="M805" s="97" t="str">
        <f t="shared" si="799"/>
        <v/>
      </c>
      <c r="N805" s="97" t="str">
        <f t="shared" si="799"/>
        <v/>
      </c>
      <c r="O805" s="44"/>
      <c r="P805" s="197" t="str">
        <v>Ward no. 29 B</v>
      </c>
    </row>
    <row r="806" ht="19.5" customHeight="1">
      <c r="A806" s="127" t="s">
        <v>24335</v>
      </c>
      <c r="B806" s="127" t="s">
        <v>24336</v>
      </c>
      <c r="C806" s="127"/>
      <c r="D806" s="59"/>
      <c r="E806" s="59">
        <v>499044.0</v>
      </c>
      <c r="F806" s="59"/>
      <c r="G806" s="59"/>
      <c r="H806" s="59"/>
      <c r="I806" s="44"/>
      <c r="J806" s="97" t="str">
        <f t="shared" ref="J806:N806" si="800">IF(ISBLANK(D806),"",D806/100000)</f>
        <v/>
      </c>
      <c r="K806" s="97" t="str">
        <f t="shared" si="800"/>
        <v>4.99</v>
      </c>
      <c r="L806" s="97" t="str">
        <f t="shared" si="800"/>
        <v/>
      </c>
      <c r="M806" s="97" t="str">
        <f t="shared" si="800"/>
        <v/>
      </c>
      <c r="N806" s="97" t="str">
        <f t="shared" si="800"/>
        <v/>
      </c>
      <c r="O806" s="44"/>
      <c r="P806" s="197" t="str">
        <v>Ward no. 35 A.</v>
      </c>
    </row>
    <row r="807" ht="19.5" customHeight="1">
      <c r="A807" s="127" t="s">
        <v>24337</v>
      </c>
      <c r="B807" s="127" t="s">
        <v>24338</v>
      </c>
      <c r="C807" s="127"/>
      <c r="D807" s="59"/>
      <c r="E807" s="59">
        <v>600000.0</v>
      </c>
      <c r="F807" s="59"/>
      <c r="G807" s="59"/>
      <c r="H807" s="59"/>
      <c r="I807" s="44"/>
      <c r="J807" s="97" t="str">
        <f t="shared" ref="J807:N807" si="801">IF(ISBLANK(D807),"",D807/100000)</f>
        <v/>
      </c>
      <c r="K807" s="97" t="str">
        <f t="shared" si="801"/>
        <v>6.00</v>
      </c>
      <c r="L807" s="97" t="str">
        <f t="shared" si="801"/>
        <v/>
      </c>
      <c r="M807" s="97" t="str">
        <f t="shared" si="801"/>
        <v/>
      </c>
      <c r="N807" s="97" t="str">
        <f t="shared" si="801"/>
        <v/>
      </c>
      <c r="O807" s="44"/>
      <c r="P807" s="197" t="str">
        <v>Ward no. 36 A.</v>
      </c>
    </row>
    <row r="808" ht="19.5" customHeight="1">
      <c r="A808" s="127" t="s">
        <v>24339</v>
      </c>
      <c r="B808" s="127" t="s">
        <v>24340</v>
      </c>
      <c r="C808" s="127"/>
      <c r="D808" s="59"/>
      <c r="E808" s="59">
        <v>1000000.0</v>
      </c>
      <c r="F808" s="59"/>
      <c r="G808" s="59"/>
      <c r="H808" s="59"/>
      <c r="I808" s="44"/>
      <c r="J808" s="97" t="str">
        <f t="shared" ref="J808:N808" si="802">IF(ISBLANK(D808),"",D808/100000)</f>
        <v/>
      </c>
      <c r="K808" s="97" t="str">
        <f t="shared" si="802"/>
        <v>10.00</v>
      </c>
      <c r="L808" s="97" t="str">
        <f t="shared" si="802"/>
        <v/>
      </c>
      <c r="M808" s="97" t="str">
        <f t="shared" si="802"/>
        <v/>
      </c>
      <c r="N808" s="97" t="str">
        <f t="shared" si="802"/>
        <v/>
      </c>
      <c r="O808" s="44"/>
      <c r="P808" s="197" t="str">
        <v>Ward no. 38 A.</v>
      </c>
    </row>
    <row r="809" ht="19.5" customHeight="1">
      <c r="A809" s="127" t="s">
        <v>24341</v>
      </c>
      <c r="B809" s="127" t="s">
        <v>24342</v>
      </c>
      <c r="C809" s="127"/>
      <c r="D809" s="59"/>
      <c r="E809" s="59">
        <v>504000.0</v>
      </c>
      <c r="F809" s="59"/>
      <c r="G809" s="59"/>
      <c r="H809" s="59"/>
      <c r="I809" s="44"/>
      <c r="J809" s="97" t="str">
        <f t="shared" ref="J809:N809" si="803">IF(ISBLANK(D809),"",D809/100000)</f>
        <v/>
      </c>
      <c r="K809" s="97" t="str">
        <f t="shared" si="803"/>
        <v>5.04</v>
      </c>
      <c r="L809" s="97" t="str">
        <f t="shared" si="803"/>
        <v/>
      </c>
      <c r="M809" s="97" t="str">
        <f t="shared" si="803"/>
        <v/>
      </c>
      <c r="N809" s="97" t="str">
        <f t="shared" si="803"/>
        <v/>
      </c>
      <c r="O809" s="44"/>
      <c r="P809" s="197" t="str">
        <v>Ward no. 38 B</v>
      </c>
    </row>
    <row r="810" ht="19.5" customHeight="1">
      <c r="A810" s="127" t="s">
        <v>24343</v>
      </c>
      <c r="B810" s="127" t="s">
        <v>24344</v>
      </c>
      <c r="C810" s="127"/>
      <c r="D810" s="59"/>
      <c r="E810" s="59">
        <v>860068.0</v>
      </c>
      <c r="F810" s="59"/>
      <c r="G810" s="59"/>
      <c r="H810" s="59"/>
      <c r="I810" s="44"/>
      <c r="J810" s="97" t="str">
        <f t="shared" ref="J810:N810" si="804">IF(ISBLANK(D810),"",D810/100000)</f>
        <v/>
      </c>
      <c r="K810" s="97" t="str">
        <f t="shared" si="804"/>
        <v>8.60</v>
      </c>
      <c r="L810" s="97" t="str">
        <f t="shared" si="804"/>
        <v/>
      </c>
      <c r="M810" s="97" t="str">
        <f t="shared" si="804"/>
        <v/>
      </c>
      <c r="N810" s="97" t="str">
        <f t="shared" si="804"/>
        <v/>
      </c>
      <c r="O810" s="44"/>
      <c r="P810" s="197" t="str">
        <v>Ward no. 39 A.</v>
      </c>
    </row>
    <row r="811" ht="19.5" customHeight="1">
      <c r="A811" s="127" t="s">
        <v>24345</v>
      </c>
      <c r="B811" s="127" t="s">
        <v>24346</v>
      </c>
      <c r="C811" s="127"/>
      <c r="D811" s="59"/>
      <c r="E811" s="59">
        <v>860068.0</v>
      </c>
      <c r="F811" s="59"/>
      <c r="G811" s="59"/>
      <c r="H811" s="59"/>
      <c r="I811" s="44"/>
      <c r="J811" s="97" t="str">
        <f t="shared" ref="J811:N811" si="805">IF(ISBLANK(D811),"",D811/100000)</f>
        <v/>
      </c>
      <c r="K811" s="97" t="str">
        <f t="shared" si="805"/>
        <v>8.60</v>
      </c>
      <c r="L811" s="97" t="str">
        <f t="shared" si="805"/>
        <v/>
      </c>
      <c r="M811" s="97" t="str">
        <f t="shared" si="805"/>
        <v/>
      </c>
      <c r="N811" s="97" t="str">
        <f t="shared" si="805"/>
        <v/>
      </c>
      <c r="O811" s="44"/>
      <c r="P811" s="197" t="str">
        <v>Ward no. 39 B</v>
      </c>
    </row>
    <row r="812" ht="19.5" customHeight="1">
      <c r="A812" s="127" t="s">
        <v>24347</v>
      </c>
      <c r="B812" s="127" t="s">
        <v>24348</v>
      </c>
      <c r="C812" s="127"/>
      <c r="D812" s="59"/>
      <c r="E812" s="59">
        <v>300000.0</v>
      </c>
      <c r="F812" s="59"/>
      <c r="G812" s="59"/>
      <c r="H812" s="59"/>
      <c r="I812" s="44"/>
      <c r="J812" s="97" t="str">
        <f t="shared" ref="J812:N812" si="806">IF(ISBLANK(D812),"",D812/100000)</f>
        <v/>
      </c>
      <c r="K812" s="97" t="str">
        <f t="shared" si="806"/>
        <v>3.00</v>
      </c>
      <c r="L812" s="97" t="str">
        <f t="shared" si="806"/>
        <v/>
      </c>
      <c r="M812" s="97" t="str">
        <f t="shared" si="806"/>
        <v/>
      </c>
      <c r="N812" s="97" t="str">
        <f t="shared" si="806"/>
        <v/>
      </c>
      <c r="O812" s="44"/>
      <c r="P812" s="197" t="str">
        <v>Ward no. 40 A.</v>
      </c>
    </row>
    <row r="813" ht="19.5" customHeight="1">
      <c r="A813" s="250"/>
      <c r="B813" s="250"/>
      <c r="C813" s="250"/>
      <c r="D813" s="237"/>
      <c r="E813" s="237"/>
      <c r="F813" s="237"/>
      <c r="G813" s="237"/>
      <c r="H813" s="237"/>
      <c r="I813" s="242"/>
      <c r="J813" s="446" t="str">
        <f t="shared" ref="J813:N813" si="807">IF(ISBLANK(D813),"",D813/100000)</f>
        <v/>
      </c>
      <c r="K813" s="446" t="str">
        <f t="shared" si="807"/>
        <v/>
      </c>
      <c r="L813" s="446" t="str">
        <f t="shared" si="807"/>
        <v/>
      </c>
      <c r="M813" s="446" t="str">
        <f t="shared" si="807"/>
        <v/>
      </c>
      <c r="N813" s="446" t="str">
        <f t="shared" si="807"/>
        <v/>
      </c>
      <c r="O813" s="242"/>
      <c r="P813" s="197" t="str">
        <v/>
      </c>
    </row>
    <row r="814" ht="19.5" customHeight="1">
      <c r="A814" s="254" t="s">
        <v>24349</v>
      </c>
      <c r="B814" s="254" t="s">
        <v>24350</v>
      </c>
      <c r="C814" s="254"/>
      <c r="D814" s="330"/>
      <c r="E814" s="330">
        <v>100000.0</v>
      </c>
      <c r="F814" s="330"/>
      <c r="G814" s="330"/>
      <c r="H814" s="330"/>
      <c r="I814" s="44"/>
      <c r="J814" s="97" t="str">
        <f t="shared" ref="J814:N814" si="808">IF(ISBLANK(D814),"",D814/100000)</f>
        <v/>
      </c>
      <c r="K814" s="97" t="str">
        <f t="shared" si="808"/>
        <v>1.00</v>
      </c>
      <c r="L814" s="97" t="str">
        <f t="shared" si="808"/>
        <v/>
      </c>
      <c r="M814" s="97" t="str">
        <f t="shared" si="808"/>
        <v/>
      </c>
      <c r="N814" s="97" t="str">
        <f t="shared" si="808"/>
        <v/>
      </c>
      <c r="O814" s="44"/>
      <c r="P814" s="197" t="str">
        <v>Ward no. 42 A.</v>
      </c>
    </row>
    <row r="815" ht="19.5" customHeight="1">
      <c r="A815" s="127" t="s">
        <v>24351</v>
      </c>
      <c r="B815" s="127" t="s">
        <v>24352</v>
      </c>
      <c r="C815" s="127"/>
      <c r="D815" s="59"/>
      <c r="E815" s="59">
        <v>100000.0</v>
      </c>
      <c r="F815" s="59"/>
      <c r="G815" s="59"/>
      <c r="H815" s="59"/>
      <c r="I815" s="44"/>
      <c r="J815" s="97" t="str">
        <f t="shared" ref="J815:N815" si="809">IF(ISBLANK(D815),"",D815/100000)</f>
        <v/>
      </c>
      <c r="K815" s="97" t="str">
        <f t="shared" si="809"/>
        <v>1.00</v>
      </c>
      <c r="L815" s="97" t="str">
        <f t="shared" si="809"/>
        <v/>
      </c>
      <c r="M815" s="97" t="str">
        <f t="shared" si="809"/>
        <v/>
      </c>
      <c r="N815" s="97" t="str">
        <f t="shared" si="809"/>
        <v/>
      </c>
      <c r="O815" s="44"/>
      <c r="P815" s="197" t="str">
        <v>Ward no. 42 B</v>
      </c>
    </row>
    <row r="816" ht="19.5" customHeight="1">
      <c r="A816" s="127" t="s">
        <v>24353</v>
      </c>
      <c r="B816" s="127" t="s">
        <v>24354</v>
      </c>
      <c r="C816" s="127"/>
      <c r="D816" s="59"/>
      <c r="E816" s="59">
        <v>94393.0</v>
      </c>
      <c r="F816" s="59"/>
      <c r="G816" s="59"/>
      <c r="H816" s="59"/>
      <c r="I816" s="44"/>
      <c r="J816" s="97" t="str">
        <f t="shared" ref="J816:N816" si="810">IF(ISBLANK(D816),"",D816/100000)</f>
        <v/>
      </c>
      <c r="K816" s="97" t="str">
        <f t="shared" si="810"/>
        <v>0.94</v>
      </c>
      <c r="L816" s="97" t="str">
        <f t="shared" si="810"/>
        <v/>
      </c>
      <c r="M816" s="97" t="str">
        <f t="shared" si="810"/>
        <v/>
      </c>
      <c r="N816" s="97" t="str">
        <f t="shared" si="810"/>
        <v/>
      </c>
      <c r="O816" s="44"/>
      <c r="P816" s="197" t="str">
        <v>Ward no. 43 A.</v>
      </c>
    </row>
    <row r="817" ht="19.5" customHeight="1">
      <c r="A817" s="127" t="s">
        <v>24355</v>
      </c>
      <c r="B817" s="127" t="s">
        <v>24356</v>
      </c>
      <c r="C817" s="127"/>
      <c r="D817" s="59"/>
      <c r="E817" s="59">
        <v>700000.0</v>
      </c>
      <c r="F817" s="59"/>
      <c r="G817" s="59"/>
      <c r="H817" s="59"/>
      <c r="I817" s="44"/>
      <c r="J817" s="97" t="str">
        <f t="shared" ref="J817:N817" si="811">IF(ISBLANK(D817),"",D817/100000)</f>
        <v/>
      </c>
      <c r="K817" s="97" t="str">
        <f t="shared" si="811"/>
        <v>7.00</v>
      </c>
      <c r="L817" s="97" t="str">
        <f t="shared" si="811"/>
        <v/>
      </c>
      <c r="M817" s="97" t="str">
        <f t="shared" si="811"/>
        <v/>
      </c>
      <c r="N817" s="97" t="str">
        <f t="shared" si="811"/>
        <v/>
      </c>
      <c r="O817" s="44"/>
      <c r="P817" s="197" t="str">
        <v>Ward no. 43 B</v>
      </c>
    </row>
    <row r="818" ht="19.5" customHeight="1">
      <c r="A818" s="127" t="s">
        <v>24357</v>
      </c>
      <c r="B818" s="127" t="s">
        <v>24358</v>
      </c>
      <c r="C818" s="127"/>
      <c r="D818" s="59"/>
      <c r="E818" s="59">
        <v>1000000.0</v>
      </c>
      <c r="F818" s="59"/>
      <c r="G818" s="59"/>
      <c r="H818" s="59"/>
      <c r="I818" s="44"/>
      <c r="J818" s="97" t="str">
        <f t="shared" ref="J818:N818" si="812">IF(ISBLANK(D818),"",D818/100000)</f>
        <v/>
      </c>
      <c r="K818" s="97" t="str">
        <f t="shared" si="812"/>
        <v>10.00</v>
      </c>
      <c r="L818" s="97" t="str">
        <f t="shared" si="812"/>
        <v/>
      </c>
      <c r="M818" s="97" t="str">
        <f t="shared" si="812"/>
        <v/>
      </c>
      <c r="N818" s="97" t="str">
        <f t="shared" si="812"/>
        <v/>
      </c>
      <c r="O818" s="44"/>
      <c r="P818" s="197" t="str">
        <v>Ward no. 44 A.</v>
      </c>
    </row>
    <row r="819" ht="19.5" customHeight="1">
      <c r="A819" s="127" t="s">
        <v>24359</v>
      </c>
      <c r="B819" s="127" t="s">
        <v>24360</v>
      </c>
      <c r="C819" s="127"/>
      <c r="D819" s="59"/>
      <c r="E819" s="59">
        <v>1000000.0</v>
      </c>
      <c r="F819" s="59"/>
      <c r="G819" s="59"/>
      <c r="H819" s="59"/>
      <c r="I819" s="44"/>
      <c r="J819" s="97" t="str">
        <f t="shared" ref="J819:N819" si="813">IF(ISBLANK(D819),"",D819/100000)</f>
        <v/>
      </c>
      <c r="K819" s="97" t="str">
        <f t="shared" si="813"/>
        <v>10.00</v>
      </c>
      <c r="L819" s="97" t="str">
        <f t="shared" si="813"/>
        <v/>
      </c>
      <c r="M819" s="97" t="str">
        <f t="shared" si="813"/>
        <v/>
      </c>
      <c r="N819" s="97" t="str">
        <f t="shared" si="813"/>
        <v/>
      </c>
      <c r="O819" s="44"/>
      <c r="P819" s="197" t="str">
        <v>Ward no. 44 B</v>
      </c>
    </row>
    <row r="820" ht="19.5" customHeight="1">
      <c r="A820" s="127" t="s">
        <v>24361</v>
      </c>
      <c r="B820" s="127" t="s">
        <v>24362</v>
      </c>
      <c r="C820" s="127"/>
      <c r="D820" s="59"/>
      <c r="E820" s="59">
        <v>294887.0</v>
      </c>
      <c r="F820" s="59"/>
      <c r="G820" s="59"/>
      <c r="H820" s="59"/>
      <c r="I820" s="44"/>
      <c r="J820" s="97" t="str">
        <f t="shared" ref="J820:N820" si="814">IF(ISBLANK(D820),"",D820/100000)</f>
        <v/>
      </c>
      <c r="K820" s="97" t="str">
        <f t="shared" si="814"/>
        <v>2.95</v>
      </c>
      <c r="L820" s="97" t="str">
        <f t="shared" si="814"/>
        <v/>
      </c>
      <c r="M820" s="97" t="str">
        <f t="shared" si="814"/>
        <v/>
      </c>
      <c r="N820" s="97" t="str">
        <f t="shared" si="814"/>
        <v/>
      </c>
      <c r="O820" s="44"/>
      <c r="P820" s="197" t="str">
        <v>Ward no. 45 A.</v>
      </c>
    </row>
    <row r="821" ht="19.5" customHeight="1">
      <c r="A821" s="127" t="s">
        <v>24363</v>
      </c>
      <c r="B821" s="127" t="s">
        <v>24364</v>
      </c>
      <c r="C821" s="127"/>
      <c r="D821" s="59"/>
      <c r="E821" s="59">
        <v>358526.0</v>
      </c>
      <c r="F821" s="59"/>
      <c r="G821" s="59"/>
      <c r="H821" s="59"/>
      <c r="I821" s="44"/>
      <c r="J821" s="97" t="str">
        <f t="shared" ref="J821:N821" si="815">IF(ISBLANK(D821),"",D821/100000)</f>
        <v/>
      </c>
      <c r="K821" s="97" t="str">
        <f t="shared" si="815"/>
        <v>3.59</v>
      </c>
      <c r="L821" s="97" t="str">
        <f t="shared" si="815"/>
        <v/>
      </c>
      <c r="M821" s="97" t="str">
        <f t="shared" si="815"/>
        <v/>
      </c>
      <c r="N821" s="97" t="str">
        <f t="shared" si="815"/>
        <v/>
      </c>
      <c r="O821" s="44"/>
      <c r="P821" s="197" t="str">
        <v>Ward no. 45 B</v>
      </c>
    </row>
    <row r="822" ht="19.5" customHeight="1">
      <c r="A822" s="127" t="s">
        <v>24365</v>
      </c>
      <c r="B822" s="127" t="s">
        <v>24366</v>
      </c>
      <c r="C822" s="127"/>
      <c r="D822" s="59"/>
      <c r="E822" s="59">
        <v>877620.0</v>
      </c>
      <c r="F822" s="59"/>
      <c r="G822" s="59"/>
      <c r="H822" s="59"/>
      <c r="I822" s="44"/>
      <c r="J822" s="97" t="str">
        <f t="shared" ref="J822:N822" si="816">IF(ISBLANK(D822),"",D822/100000)</f>
        <v/>
      </c>
      <c r="K822" s="97" t="str">
        <f t="shared" si="816"/>
        <v>8.78</v>
      </c>
      <c r="L822" s="97" t="str">
        <f t="shared" si="816"/>
        <v/>
      </c>
      <c r="M822" s="97" t="str">
        <f t="shared" si="816"/>
        <v/>
      </c>
      <c r="N822" s="97" t="str">
        <f t="shared" si="816"/>
        <v/>
      </c>
      <c r="O822" s="44"/>
      <c r="P822" s="197" t="str">
        <v>Ward no. 48 A.</v>
      </c>
    </row>
    <row r="823" ht="19.5" customHeight="1">
      <c r="A823" s="127" t="s">
        <v>24367</v>
      </c>
      <c r="B823" s="127" t="s">
        <v>24368</v>
      </c>
      <c r="C823" s="127"/>
      <c r="D823" s="59"/>
      <c r="E823" s="59">
        <v>877620.0</v>
      </c>
      <c r="F823" s="59"/>
      <c r="G823" s="59"/>
      <c r="H823" s="59"/>
      <c r="I823" s="44"/>
      <c r="J823" s="97" t="str">
        <f t="shared" ref="J823:N823" si="817">IF(ISBLANK(D823),"",D823/100000)</f>
        <v/>
      </c>
      <c r="K823" s="97" t="str">
        <f t="shared" si="817"/>
        <v>8.78</v>
      </c>
      <c r="L823" s="97" t="str">
        <f t="shared" si="817"/>
        <v/>
      </c>
      <c r="M823" s="97" t="str">
        <f t="shared" si="817"/>
        <v/>
      </c>
      <c r="N823" s="97" t="str">
        <f t="shared" si="817"/>
        <v/>
      </c>
      <c r="O823" s="44"/>
      <c r="P823" s="197" t="str">
        <v>Ward no. 48 B</v>
      </c>
    </row>
    <row r="824" ht="19.5" customHeight="1">
      <c r="A824" s="127" t="s">
        <v>24369</v>
      </c>
      <c r="B824" s="127" t="s">
        <v>24370</v>
      </c>
      <c r="C824" s="127"/>
      <c r="D824" s="59"/>
      <c r="E824" s="59">
        <v>875000.0</v>
      </c>
      <c r="F824" s="59"/>
      <c r="G824" s="59"/>
      <c r="H824" s="59"/>
      <c r="I824" s="44"/>
      <c r="J824" s="97" t="str">
        <f t="shared" ref="J824:N824" si="818">IF(ISBLANK(D824),"",D824/100000)</f>
        <v/>
      </c>
      <c r="K824" s="97" t="str">
        <f t="shared" si="818"/>
        <v>8.75</v>
      </c>
      <c r="L824" s="97" t="str">
        <f t="shared" si="818"/>
        <v/>
      </c>
      <c r="M824" s="97" t="str">
        <f t="shared" si="818"/>
        <v/>
      </c>
      <c r="N824" s="97" t="str">
        <f t="shared" si="818"/>
        <v/>
      </c>
      <c r="O824" s="44"/>
      <c r="P824" s="197" t="str">
        <v>Ward no. 49 B</v>
      </c>
    </row>
    <row r="825" ht="19.5" customHeight="1">
      <c r="A825" s="127" t="s">
        <v>24371</v>
      </c>
      <c r="B825" s="127" t="s">
        <v>24372</v>
      </c>
      <c r="C825" s="127"/>
      <c r="D825" s="59"/>
      <c r="E825" s="59">
        <v>447365.0</v>
      </c>
      <c r="F825" s="59"/>
      <c r="G825" s="59"/>
      <c r="H825" s="59"/>
      <c r="I825" s="44"/>
      <c r="J825" s="97" t="str">
        <f t="shared" ref="J825:N825" si="819">IF(ISBLANK(D825),"",D825/100000)</f>
        <v/>
      </c>
      <c r="K825" s="97" t="str">
        <f t="shared" si="819"/>
        <v>4.47</v>
      </c>
      <c r="L825" s="97" t="str">
        <f t="shared" si="819"/>
        <v/>
      </c>
      <c r="M825" s="97" t="str">
        <f t="shared" si="819"/>
        <v/>
      </c>
      <c r="N825" s="97" t="str">
        <f t="shared" si="819"/>
        <v/>
      </c>
      <c r="O825" s="44"/>
      <c r="P825" s="197" t="str">
        <v>Ward no. 50 A.</v>
      </c>
    </row>
    <row r="826" ht="19.5" customHeight="1">
      <c r="A826" s="127" t="s">
        <v>24373</v>
      </c>
      <c r="B826" s="127" t="s">
        <v>24374</v>
      </c>
      <c r="C826" s="127"/>
      <c r="D826" s="59"/>
      <c r="E826" s="59">
        <v>861603.0</v>
      </c>
      <c r="F826" s="59"/>
      <c r="G826" s="59"/>
      <c r="H826" s="59"/>
      <c r="I826" s="44"/>
      <c r="J826" s="97" t="str">
        <f t="shared" ref="J826:N826" si="820">IF(ISBLANK(D826),"",D826/100000)</f>
        <v/>
      </c>
      <c r="K826" s="97" t="str">
        <f t="shared" si="820"/>
        <v>8.62</v>
      </c>
      <c r="L826" s="97" t="str">
        <f t="shared" si="820"/>
        <v/>
      </c>
      <c r="M826" s="97" t="str">
        <f t="shared" si="820"/>
        <v/>
      </c>
      <c r="N826" s="97" t="str">
        <f t="shared" si="820"/>
        <v/>
      </c>
      <c r="O826" s="44"/>
      <c r="P826" s="197" t="str">
        <v>Ward no. 50 B</v>
      </c>
    </row>
    <row r="827" ht="19.5" customHeight="1">
      <c r="A827" s="127" t="s">
        <v>24375</v>
      </c>
      <c r="B827" s="127" t="s">
        <v>24376</v>
      </c>
      <c r="C827" s="127"/>
      <c r="D827" s="59"/>
      <c r="E827" s="59">
        <v>250000.0</v>
      </c>
      <c r="F827" s="59"/>
      <c r="G827" s="59"/>
      <c r="H827" s="59"/>
      <c r="I827" s="44"/>
      <c r="J827" s="97" t="str">
        <f t="shared" ref="J827:N827" si="821">IF(ISBLANK(D827),"",D827/100000)</f>
        <v/>
      </c>
      <c r="K827" s="97" t="str">
        <f t="shared" si="821"/>
        <v>2.50</v>
      </c>
      <c r="L827" s="97" t="str">
        <f t="shared" si="821"/>
        <v/>
      </c>
      <c r="M827" s="97" t="str">
        <f t="shared" si="821"/>
        <v/>
      </c>
      <c r="N827" s="97" t="str">
        <f t="shared" si="821"/>
        <v/>
      </c>
      <c r="O827" s="44"/>
      <c r="P827" s="197" t="str">
        <v>Ward no. 51 A.</v>
      </c>
    </row>
    <row r="828" ht="19.5" customHeight="1">
      <c r="A828" s="127" t="s">
        <v>24377</v>
      </c>
      <c r="B828" s="127" t="s">
        <v>24378</v>
      </c>
      <c r="C828" s="127"/>
      <c r="D828" s="59"/>
      <c r="E828" s="59">
        <v>560000.0</v>
      </c>
      <c r="F828" s="59"/>
      <c r="G828" s="59"/>
      <c r="H828" s="59"/>
      <c r="I828" s="44"/>
      <c r="J828" s="97" t="str">
        <f t="shared" ref="J828:N828" si="822">IF(ISBLANK(D828),"",D828/100000)</f>
        <v/>
      </c>
      <c r="K828" s="97" t="str">
        <f t="shared" si="822"/>
        <v>5.60</v>
      </c>
      <c r="L828" s="97" t="str">
        <f t="shared" si="822"/>
        <v/>
      </c>
      <c r="M828" s="97" t="str">
        <f t="shared" si="822"/>
        <v/>
      </c>
      <c r="N828" s="97" t="str">
        <f t="shared" si="822"/>
        <v/>
      </c>
      <c r="O828" s="44"/>
      <c r="P828" s="197" t="str">
        <v>Ward no. 51 B</v>
      </c>
    </row>
    <row r="829" ht="19.5" customHeight="1">
      <c r="A829" s="127" t="s">
        <v>24379</v>
      </c>
      <c r="B829" s="127" t="s">
        <v>24380</v>
      </c>
      <c r="C829" s="127"/>
      <c r="D829" s="59"/>
      <c r="E829" s="59">
        <v>100000.0</v>
      </c>
      <c r="F829" s="59"/>
      <c r="G829" s="59"/>
      <c r="H829" s="59"/>
      <c r="I829" s="44"/>
      <c r="J829" s="97" t="str">
        <f t="shared" ref="J829:N829" si="823">IF(ISBLANK(D829),"",D829/100000)</f>
        <v/>
      </c>
      <c r="K829" s="97" t="str">
        <f t="shared" si="823"/>
        <v>1.00</v>
      </c>
      <c r="L829" s="97" t="str">
        <f t="shared" si="823"/>
        <v/>
      </c>
      <c r="M829" s="97" t="str">
        <f t="shared" si="823"/>
        <v/>
      </c>
      <c r="N829" s="97" t="str">
        <f t="shared" si="823"/>
        <v/>
      </c>
      <c r="O829" s="44"/>
      <c r="P829" s="197" t="str">
        <v>Ward no. 52 A.</v>
      </c>
    </row>
    <row r="830" ht="19.5" customHeight="1">
      <c r="A830" s="127" t="s">
        <v>24381</v>
      </c>
      <c r="B830" s="127" t="s">
        <v>24382</v>
      </c>
      <c r="C830" s="127"/>
      <c r="D830" s="59"/>
      <c r="E830" s="59">
        <v>100000.0</v>
      </c>
      <c r="F830" s="59"/>
      <c r="G830" s="59"/>
      <c r="H830" s="59"/>
      <c r="I830" s="44"/>
      <c r="J830" s="97" t="str">
        <f t="shared" ref="J830:N830" si="824">IF(ISBLANK(D830),"",D830/100000)</f>
        <v/>
      </c>
      <c r="K830" s="97" t="str">
        <f t="shared" si="824"/>
        <v>1.00</v>
      </c>
      <c r="L830" s="97" t="str">
        <f t="shared" si="824"/>
        <v/>
      </c>
      <c r="M830" s="97" t="str">
        <f t="shared" si="824"/>
        <v/>
      </c>
      <c r="N830" s="97" t="str">
        <f t="shared" si="824"/>
        <v/>
      </c>
      <c r="O830" s="44"/>
      <c r="P830" s="197" t="str">
        <v>Ward no. 52 B</v>
      </c>
    </row>
    <row r="831" ht="19.5" customHeight="1">
      <c r="A831" s="127" t="s">
        <v>24383</v>
      </c>
      <c r="B831" s="127" t="s">
        <v>24384</v>
      </c>
      <c r="C831" s="127"/>
      <c r="D831" s="59"/>
      <c r="E831" s="59">
        <v>581807.0</v>
      </c>
      <c r="F831" s="59"/>
      <c r="G831" s="59"/>
      <c r="H831" s="59"/>
      <c r="I831" s="44"/>
      <c r="J831" s="97" t="str">
        <f t="shared" ref="J831:N831" si="825">IF(ISBLANK(D831),"",D831/100000)</f>
        <v/>
      </c>
      <c r="K831" s="97" t="str">
        <f t="shared" si="825"/>
        <v>5.82</v>
      </c>
      <c r="L831" s="97" t="str">
        <f t="shared" si="825"/>
        <v/>
      </c>
      <c r="M831" s="97" t="str">
        <f t="shared" si="825"/>
        <v/>
      </c>
      <c r="N831" s="97" t="str">
        <f t="shared" si="825"/>
        <v/>
      </c>
      <c r="O831" s="44"/>
      <c r="P831" s="197" t="str">
        <v>Ward no. 53 A.</v>
      </c>
    </row>
    <row r="832" ht="19.5" customHeight="1">
      <c r="A832" s="127" t="s">
        <v>24385</v>
      </c>
      <c r="B832" s="127" t="s">
        <v>24386</v>
      </c>
      <c r="C832" s="127"/>
      <c r="D832" s="59"/>
      <c r="E832" s="59">
        <v>100000.0</v>
      </c>
      <c r="F832" s="59"/>
      <c r="G832" s="59"/>
      <c r="H832" s="59"/>
      <c r="I832" s="44"/>
      <c r="J832" s="97" t="str">
        <f t="shared" ref="J832:N832" si="826">IF(ISBLANK(D832),"",D832/100000)</f>
        <v/>
      </c>
      <c r="K832" s="97" t="str">
        <f t="shared" si="826"/>
        <v>1.00</v>
      </c>
      <c r="L832" s="97" t="str">
        <f t="shared" si="826"/>
        <v/>
      </c>
      <c r="M832" s="97" t="str">
        <f t="shared" si="826"/>
        <v/>
      </c>
      <c r="N832" s="97" t="str">
        <f t="shared" si="826"/>
        <v/>
      </c>
      <c r="O832" s="44"/>
      <c r="P832" s="197" t="str">
        <v>Ward no. 53 B</v>
      </c>
    </row>
    <row r="833" ht="19.5" customHeight="1">
      <c r="A833" s="127" t="s">
        <v>24387</v>
      </c>
      <c r="B833" s="127" t="s">
        <v>24388</v>
      </c>
      <c r="C833" s="127"/>
      <c r="D833" s="59"/>
      <c r="E833" s="59">
        <v>100000.0</v>
      </c>
      <c r="F833" s="59"/>
      <c r="G833" s="59"/>
      <c r="H833" s="59"/>
      <c r="I833" s="44"/>
      <c r="J833" s="97" t="str">
        <f t="shared" ref="J833:N833" si="827">IF(ISBLANK(D833),"",D833/100000)</f>
        <v/>
      </c>
      <c r="K833" s="97" t="str">
        <f t="shared" si="827"/>
        <v>1.00</v>
      </c>
      <c r="L833" s="97" t="str">
        <f t="shared" si="827"/>
        <v/>
      </c>
      <c r="M833" s="97" t="str">
        <f t="shared" si="827"/>
        <v/>
      </c>
      <c r="N833" s="97" t="str">
        <f t="shared" si="827"/>
        <v/>
      </c>
      <c r="O833" s="44"/>
      <c r="P833" s="197" t="str">
        <v>Ward no. 54 A.</v>
      </c>
    </row>
    <row r="834" ht="19.5" customHeight="1">
      <c r="A834" s="127" t="s">
        <v>24389</v>
      </c>
      <c r="B834" s="127" t="s">
        <v>24390</v>
      </c>
      <c r="C834" s="127"/>
      <c r="D834" s="59"/>
      <c r="E834" s="59">
        <v>100000.0</v>
      </c>
      <c r="F834" s="59"/>
      <c r="G834" s="59"/>
      <c r="H834" s="59"/>
      <c r="I834" s="44"/>
      <c r="J834" s="97" t="str">
        <f t="shared" ref="J834:N834" si="828">IF(ISBLANK(D834),"",D834/100000)</f>
        <v/>
      </c>
      <c r="K834" s="97" t="str">
        <f t="shared" si="828"/>
        <v>1.00</v>
      </c>
      <c r="L834" s="97" t="str">
        <f t="shared" si="828"/>
        <v/>
      </c>
      <c r="M834" s="97" t="str">
        <f t="shared" si="828"/>
        <v/>
      </c>
      <c r="N834" s="97" t="str">
        <f t="shared" si="828"/>
        <v/>
      </c>
      <c r="O834" s="44"/>
      <c r="P834" s="197" t="str">
        <v>Ward no. 54 B</v>
      </c>
    </row>
    <row r="835" ht="19.5" customHeight="1">
      <c r="A835" s="127" t="s">
        <v>24391</v>
      </c>
      <c r="B835" s="127" t="s">
        <v>24392</v>
      </c>
      <c r="C835" s="127"/>
      <c r="D835" s="59"/>
      <c r="E835" s="59">
        <v>1000000.0</v>
      </c>
      <c r="F835" s="59"/>
      <c r="G835" s="59"/>
      <c r="H835" s="59"/>
      <c r="I835" s="44"/>
      <c r="J835" s="97" t="str">
        <f t="shared" ref="J835:N835" si="829">IF(ISBLANK(D835),"",D835/100000)</f>
        <v/>
      </c>
      <c r="K835" s="97" t="str">
        <f t="shared" si="829"/>
        <v>10.00</v>
      </c>
      <c r="L835" s="97" t="str">
        <f t="shared" si="829"/>
        <v/>
      </c>
      <c r="M835" s="97" t="str">
        <f t="shared" si="829"/>
        <v/>
      </c>
      <c r="N835" s="97" t="str">
        <f t="shared" si="829"/>
        <v/>
      </c>
      <c r="O835" s="44"/>
      <c r="P835" s="197" t="str">
        <v>Ward no. 55 A.</v>
      </c>
    </row>
    <row r="836" ht="19.5" customHeight="1">
      <c r="A836" s="127" t="s">
        <v>24393</v>
      </c>
      <c r="B836" s="127" t="s">
        <v>24394</v>
      </c>
      <c r="C836" s="127"/>
      <c r="D836" s="59"/>
      <c r="E836" s="59">
        <v>240904.0</v>
      </c>
      <c r="F836" s="59"/>
      <c r="G836" s="59"/>
      <c r="H836" s="59"/>
      <c r="I836" s="44"/>
      <c r="J836" s="97" t="str">
        <f t="shared" ref="J836:N836" si="830">IF(ISBLANK(D836),"",D836/100000)</f>
        <v/>
      </c>
      <c r="K836" s="97" t="str">
        <f t="shared" si="830"/>
        <v>2.41</v>
      </c>
      <c r="L836" s="97" t="str">
        <f t="shared" si="830"/>
        <v/>
      </c>
      <c r="M836" s="97" t="str">
        <f t="shared" si="830"/>
        <v/>
      </c>
      <c r="N836" s="97" t="str">
        <f t="shared" si="830"/>
        <v/>
      </c>
      <c r="O836" s="44"/>
      <c r="P836" s="197" t="str">
        <v>Ward no. 55 B</v>
      </c>
    </row>
    <row r="837" ht="19.5" customHeight="1">
      <c r="A837" s="127" t="s">
        <v>24395</v>
      </c>
      <c r="B837" s="127" t="s">
        <v>24396</v>
      </c>
      <c r="C837" s="127"/>
      <c r="D837" s="59"/>
      <c r="E837" s="59">
        <v>100000.0</v>
      </c>
      <c r="F837" s="59"/>
      <c r="G837" s="59"/>
      <c r="H837" s="59"/>
      <c r="I837" s="44"/>
      <c r="J837" s="97" t="str">
        <f t="shared" ref="J837:N837" si="831">IF(ISBLANK(D837),"",D837/100000)</f>
        <v/>
      </c>
      <c r="K837" s="97" t="str">
        <f t="shared" si="831"/>
        <v>1.00</v>
      </c>
      <c r="L837" s="97" t="str">
        <f t="shared" si="831"/>
        <v/>
      </c>
      <c r="M837" s="97" t="str">
        <f t="shared" si="831"/>
        <v/>
      </c>
      <c r="N837" s="97" t="str">
        <f t="shared" si="831"/>
        <v/>
      </c>
      <c r="O837" s="44"/>
      <c r="P837" s="197" t="str">
        <v>Ward no. 56 A.</v>
      </c>
    </row>
    <row r="838" ht="19.5" customHeight="1">
      <c r="A838" s="127" t="s">
        <v>24397</v>
      </c>
      <c r="B838" s="127" t="s">
        <v>24398</v>
      </c>
      <c r="C838" s="127"/>
      <c r="D838" s="59"/>
      <c r="E838" s="59">
        <v>100000.0</v>
      </c>
      <c r="F838" s="59"/>
      <c r="G838" s="59"/>
      <c r="H838" s="59"/>
      <c r="I838" s="44"/>
      <c r="J838" s="97" t="str">
        <f t="shared" ref="J838:N838" si="832">IF(ISBLANK(D838),"",D838/100000)</f>
        <v/>
      </c>
      <c r="K838" s="97" t="str">
        <f t="shared" si="832"/>
        <v>1.00</v>
      </c>
      <c r="L838" s="97" t="str">
        <f t="shared" si="832"/>
        <v/>
      </c>
      <c r="M838" s="97" t="str">
        <f t="shared" si="832"/>
        <v/>
      </c>
      <c r="N838" s="97" t="str">
        <f t="shared" si="832"/>
        <v/>
      </c>
      <c r="O838" s="44"/>
      <c r="P838" s="197" t="str">
        <v>Ward no. 56 B</v>
      </c>
    </row>
    <row r="839" ht="19.5" customHeight="1">
      <c r="A839" s="127" t="s">
        <v>24399</v>
      </c>
      <c r="B839" s="127" t="s">
        <v>24400</v>
      </c>
      <c r="C839" s="127"/>
      <c r="D839" s="59"/>
      <c r="E839" s="59">
        <v>56196.0</v>
      </c>
      <c r="F839" s="59"/>
      <c r="G839" s="59"/>
      <c r="H839" s="59"/>
      <c r="I839" s="44"/>
      <c r="J839" s="97" t="str">
        <f t="shared" ref="J839:N839" si="833">IF(ISBLANK(D839),"",D839/100000)</f>
        <v/>
      </c>
      <c r="K839" s="97" t="str">
        <f t="shared" si="833"/>
        <v>0.56</v>
      </c>
      <c r="L839" s="97" t="str">
        <f t="shared" si="833"/>
        <v/>
      </c>
      <c r="M839" s="97" t="str">
        <f t="shared" si="833"/>
        <v/>
      </c>
      <c r="N839" s="97" t="str">
        <f t="shared" si="833"/>
        <v/>
      </c>
      <c r="O839" s="44"/>
      <c r="P839" s="197" t="str">
        <v>Ward no. 57 A.</v>
      </c>
    </row>
    <row r="840" ht="19.5" customHeight="1">
      <c r="A840" s="127" t="s">
        <v>24401</v>
      </c>
      <c r="B840" s="127" t="s">
        <v>24402</v>
      </c>
      <c r="C840" s="127"/>
      <c r="D840" s="59"/>
      <c r="E840" s="59">
        <v>600000.0</v>
      </c>
      <c r="F840" s="59"/>
      <c r="G840" s="59"/>
      <c r="H840" s="59"/>
      <c r="I840" s="44"/>
      <c r="J840" s="97" t="str">
        <f t="shared" ref="J840:N840" si="834">IF(ISBLANK(D840),"",D840/100000)</f>
        <v/>
      </c>
      <c r="K840" s="97" t="str">
        <f t="shared" si="834"/>
        <v>6.00</v>
      </c>
      <c r="L840" s="97" t="str">
        <f t="shared" si="834"/>
        <v/>
      </c>
      <c r="M840" s="97" t="str">
        <f t="shared" si="834"/>
        <v/>
      </c>
      <c r="N840" s="97" t="str">
        <f t="shared" si="834"/>
        <v/>
      </c>
      <c r="O840" s="44"/>
      <c r="P840" s="197" t="str">
        <v>Ward no. 58 A.</v>
      </c>
    </row>
    <row r="841" ht="19.5" customHeight="1">
      <c r="A841" s="127" t="s">
        <v>24403</v>
      </c>
      <c r="B841" s="127" t="s">
        <v>24404</v>
      </c>
      <c r="C841" s="127"/>
      <c r="D841" s="59"/>
      <c r="E841" s="59">
        <v>399067.0</v>
      </c>
      <c r="F841" s="59"/>
      <c r="G841" s="59"/>
      <c r="H841" s="59"/>
      <c r="I841" s="44"/>
      <c r="J841" s="97" t="str">
        <f t="shared" ref="J841:N841" si="835">IF(ISBLANK(D841),"",D841/100000)</f>
        <v/>
      </c>
      <c r="K841" s="97" t="str">
        <f t="shared" si="835"/>
        <v>3.99</v>
      </c>
      <c r="L841" s="97" t="str">
        <f t="shared" si="835"/>
        <v/>
      </c>
      <c r="M841" s="97" t="str">
        <f t="shared" si="835"/>
        <v/>
      </c>
      <c r="N841" s="97" t="str">
        <f t="shared" si="835"/>
        <v/>
      </c>
      <c r="O841" s="44"/>
      <c r="P841" s="197" t="str">
        <v>Ward no. 59 A.</v>
      </c>
    </row>
    <row r="842" ht="19.5" customHeight="1">
      <c r="A842" s="127" t="s">
        <v>24405</v>
      </c>
      <c r="B842" s="127" t="s">
        <v>24406</v>
      </c>
      <c r="C842" s="127"/>
      <c r="D842" s="59"/>
      <c r="E842" s="59">
        <v>367982.0</v>
      </c>
      <c r="F842" s="59"/>
      <c r="G842" s="59"/>
      <c r="H842" s="59"/>
      <c r="I842" s="44"/>
      <c r="J842" s="97" t="str">
        <f t="shared" ref="J842:N842" si="836">IF(ISBLANK(D842),"",D842/100000)</f>
        <v/>
      </c>
      <c r="K842" s="97" t="str">
        <f t="shared" si="836"/>
        <v>3.68</v>
      </c>
      <c r="L842" s="97" t="str">
        <f t="shared" si="836"/>
        <v/>
      </c>
      <c r="M842" s="97" t="str">
        <f t="shared" si="836"/>
        <v/>
      </c>
      <c r="N842" s="97" t="str">
        <f t="shared" si="836"/>
        <v/>
      </c>
      <c r="O842" s="44"/>
      <c r="P842" s="197" t="str">
        <v>Ward no. 59 B</v>
      </c>
    </row>
    <row r="843" ht="19.5" customHeight="1">
      <c r="A843" s="127" t="s">
        <v>24407</v>
      </c>
      <c r="B843" s="127" t="s">
        <v>24408</v>
      </c>
      <c r="C843" s="127"/>
      <c r="D843" s="59"/>
      <c r="E843" s="59">
        <v>871581.0</v>
      </c>
      <c r="F843" s="59"/>
      <c r="G843" s="59"/>
      <c r="H843" s="59"/>
      <c r="I843" s="44"/>
      <c r="J843" s="97" t="str">
        <f t="shared" ref="J843:N843" si="837">IF(ISBLANK(D843),"",D843/100000)</f>
        <v/>
      </c>
      <c r="K843" s="97" t="str">
        <f t="shared" si="837"/>
        <v>8.72</v>
      </c>
      <c r="L843" s="97" t="str">
        <f t="shared" si="837"/>
        <v/>
      </c>
      <c r="M843" s="97" t="str">
        <f t="shared" si="837"/>
        <v/>
      </c>
      <c r="N843" s="97" t="str">
        <f t="shared" si="837"/>
        <v/>
      </c>
      <c r="O843" s="44"/>
      <c r="P843" s="197" t="str">
        <v>Ward no. 60 A.</v>
      </c>
    </row>
    <row r="844" ht="19.5" customHeight="1">
      <c r="A844" s="127" t="s">
        <v>24409</v>
      </c>
      <c r="B844" s="127" t="s">
        <v>24410</v>
      </c>
      <c r="C844" s="127"/>
      <c r="D844" s="59"/>
      <c r="E844" s="59">
        <v>985310.0</v>
      </c>
      <c r="F844" s="59"/>
      <c r="G844" s="59"/>
      <c r="H844" s="59"/>
      <c r="I844" s="44"/>
      <c r="J844" s="97" t="str">
        <f t="shared" ref="J844:N844" si="838">IF(ISBLANK(D844),"",D844/100000)</f>
        <v/>
      </c>
      <c r="K844" s="97" t="str">
        <f t="shared" si="838"/>
        <v>9.85</v>
      </c>
      <c r="L844" s="97" t="str">
        <f t="shared" si="838"/>
        <v/>
      </c>
      <c r="M844" s="97" t="str">
        <f t="shared" si="838"/>
        <v/>
      </c>
      <c r="N844" s="97" t="str">
        <f t="shared" si="838"/>
        <v/>
      </c>
      <c r="O844" s="44"/>
      <c r="P844" s="197" t="str">
        <v>Ward no. 60 B</v>
      </c>
    </row>
    <row r="845" ht="19.5" customHeight="1">
      <c r="A845" s="127" t="s">
        <v>24411</v>
      </c>
      <c r="B845" s="127" t="s">
        <v>24412</v>
      </c>
      <c r="C845" s="127"/>
      <c r="D845" s="59"/>
      <c r="E845" s="59">
        <v>300000.0</v>
      </c>
      <c r="F845" s="59"/>
      <c r="G845" s="59"/>
      <c r="H845" s="59"/>
      <c r="I845" s="44"/>
      <c r="J845" s="97" t="str">
        <f t="shared" ref="J845:N845" si="839">IF(ISBLANK(D845),"",D845/100000)</f>
        <v/>
      </c>
      <c r="K845" s="97" t="str">
        <f t="shared" si="839"/>
        <v>3.00</v>
      </c>
      <c r="L845" s="97" t="str">
        <f t="shared" si="839"/>
        <v/>
      </c>
      <c r="M845" s="97" t="str">
        <f t="shared" si="839"/>
        <v/>
      </c>
      <c r="N845" s="97" t="str">
        <f t="shared" si="839"/>
        <v/>
      </c>
      <c r="O845" s="44"/>
      <c r="P845" s="197" t="str">
        <v>Ward no. 61 A.</v>
      </c>
    </row>
    <row r="846" ht="19.5" customHeight="1">
      <c r="A846" s="127" t="s">
        <v>24413</v>
      </c>
      <c r="B846" s="127" t="s">
        <v>24414</v>
      </c>
      <c r="C846" s="127"/>
      <c r="D846" s="59"/>
      <c r="E846" s="59">
        <v>650000.0</v>
      </c>
      <c r="F846" s="59"/>
      <c r="G846" s="59"/>
      <c r="H846" s="59"/>
      <c r="I846" s="44"/>
      <c r="J846" s="97" t="str">
        <f t="shared" ref="J846:N846" si="840">IF(ISBLANK(D846),"",D846/100000)</f>
        <v/>
      </c>
      <c r="K846" s="97" t="str">
        <f t="shared" si="840"/>
        <v>6.50</v>
      </c>
      <c r="L846" s="97" t="str">
        <f t="shared" si="840"/>
        <v/>
      </c>
      <c r="M846" s="97" t="str">
        <f t="shared" si="840"/>
        <v/>
      </c>
      <c r="N846" s="97" t="str">
        <f t="shared" si="840"/>
        <v/>
      </c>
      <c r="O846" s="44"/>
      <c r="P846" s="197" t="str">
        <v>Ward no. 62 A.</v>
      </c>
    </row>
    <row r="847" ht="19.5" customHeight="1">
      <c r="A847" s="127" t="s">
        <v>24415</v>
      </c>
      <c r="B847" s="127" t="s">
        <v>24416</v>
      </c>
      <c r="C847" s="127"/>
      <c r="D847" s="59"/>
      <c r="E847" s="59">
        <v>725565.0</v>
      </c>
      <c r="F847" s="59"/>
      <c r="G847" s="59"/>
      <c r="H847" s="59"/>
      <c r="I847" s="44"/>
      <c r="J847" s="97" t="str">
        <f t="shared" ref="J847:N847" si="841">IF(ISBLANK(D847),"",D847/100000)</f>
        <v/>
      </c>
      <c r="K847" s="97" t="str">
        <f t="shared" si="841"/>
        <v>7.26</v>
      </c>
      <c r="L847" s="97" t="str">
        <f t="shared" si="841"/>
        <v/>
      </c>
      <c r="M847" s="97" t="str">
        <f t="shared" si="841"/>
        <v/>
      </c>
      <c r="N847" s="97" t="str">
        <f t="shared" si="841"/>
        <v/>
      </c>
      <c r="O847" s="44"/>
      <c r="P847" s="197" t="str">
        <v>Ward no. 62 B</v>
      </c>
    </row>
    <row r="848" ht="19.5" customHeight="1">
      <c r="A848" s="127" t="s">
        <v>24417</v>
      </c>
      <c r="B848" s="127" t="s">
        <v>24418</v>
      </c>
      <c r="C848" s="127"/>
      <c r="D848" s="59"/>
      <c r="E848" s="59">
        <v>800000.0</v>
      </c>
      <c r="F848" s="59"/>
      <c r="G848" s="59"/>
      <c r="H848" s="59"/>
      <c r="I848" s="44"/>
      <c r="J848" s="97" t="str">
        <f t="shared" ref="J848:N848" si="842">IF(ISBLANK(D848),"",D848/100000)</f>
        <v/>
      </c>
      <c r="K848" s="97" t="str">
        <f t="shared" si="842"/>
        <v>8.00</v>
      </c>
      <c r="L848" s="97" t="str">
        <f t="shared" si="842"/>
        <v/>
      </c>
      <c r="M848" s="97" t="str">
        <f t="shared" si="842"/>
        <v/>
      </c>
      <c r="N848" s="97" t="str">
        <f t="shared" si="842"/>
        <v/>
      </c>
      <c r="O848" s="44"/>
      <c r="P848" s="197" t="str">
        <v>Ward no. 64 A.</v>
      </c>
    </row>
    <row r="849" ht="19.5" customHeight="1">
      <c r="A849" s="127" t="s">
        <v>24419</v>
      </c>
      <c r="B849" s="127" t="s">
        <v>24420</v>
      </c>
      <c r="C849" s="127"/>
      <c r="D849" s="59"/>
      <c r="E849" s="59">
        <v>600000.0</v>
      </c>
      <c r="F849" s="59"/>
      <c r="G849" s="59"/>
      <c r="H849" s="59"/>
      <c r="I849" s="44"/>
      <c r="J849" s="97" t="str">
        <f t="shared" ref="J849:N849" si="843">IF(ISBLANK(D849),"",D849/100000)</f>
        <v/>
      </c>
      <c r="K849" s="97" t="str">
        <f t="shared" si="843"/>
        <v>6.00</v>
      </c>
      <c r="L849" s="97" t="str">
        <f t="shared" si="843"/>
        <v/>
      </c>
      <c r="M849" s="97" t="str">
        <f t="shared" si="843"/>
        <v/>
      </c>
      <c r="N849" s="97" t="str">
        <f t="shared" si="843"/>
        <v/>
      </c>
      <c r="O849" s="44"/>
      <c r="P849" s="197" t="str">
        <v>Ward no. 64 B</v>
      </c>
    </row>
    <row r="850" ht="19.5" customHeight="1">
      <c r="A850" s="127" t="s">
        <v>24421</v>
      </c>
      <c r="B850" s="127" t="s">
        <v>24422</v>
      </c>
      <c r="C850" s="127"/>
      <c r="D850" s="59"/>
      <c r="E850" s="59">
        <v>464977.0</v>
      </c>
      <c r="F850" s="59"/>
      <c r="G850" s="59"/>
      <c r="H850" s="59"/>
      <c r="I850" s="44"/>
      <c r="J850" s="97" t="str">
        <f t="shared" ref="J850:N850" si="844">IF(ISBLANK(D850),"",D850/100000)</f>
        <v/>
      </c>
      <c r="K850" s="97" t="str">
        <f t="shared" si="844"/>
        <v>4.65</v>
      </c>
      <c r="L850" s="97" t="str">
        <f t="shared" si="844"/>
        <v/>
      </c>
      <c r="M850" s="97" t="str">
        <f t="shared" si="844"/>
        <v/>
      </c>
      <c r="N850" s="97" t="str">
        <f t="shared" si="844"/>
        <v/>
      </c>
      <c r="O850" s="44"/>
      <c r="P850" s="197" t="str">
        <v>Ward no. 65 A.</v>
      </c>
    </row>
    <row r="851" ht="19.5" customHeight="1">
      <c r="A851" s="127" t="s">
        <v>24423</v>
      </c>
      <c r="B851" s="127" t="s">
        <v>24424</v>
      </c>
      <c r="C851" s="127"/>
      <c r="D851" s="59"/>
      <c r="E851" s="59">
        <v>772955.0</v>
      </c>
      <c r="F851" s="59"/>
      <c r="G851" s="59"/>
      <c r="H851" s="59"/>
      <c r="I851" s="44"/>
      <c r="J851" s="97" t="str">
        <f t="shared" ref="J851:N851" si="845">IF(ISBLANK(D851),"",D851/100000)</f>
        <v/>
      </c>
      <c r="K851" s="97" t="str">
        <f t="shared" si="845"/>
        <v>7.73</v>
      </c>
      <c r="L851" s="97" t="str">
        <f t="shared" si="845"/>
        <v/>
      </c>
      <c r="M851" s="97" t="str">
        <f t="shared" si="845"/>
        <v/>
      </c>
      <c r="N851" s="97" t="str">
        <f t="shared" si="845"/>
        <v/>
      </c>
      <c r="O851" s="44"/>
      <c r="P851" s="197" t="str">
        <v>Ward no. 65 B</v>
      </c>
    </row>
    <row r="852" ht="19.5" customHeight="1">
      <c r="A852" s="127" t="s">
        <v>24425</v>
      </c>
      <c r="B852" s="127" t="s">
        <v>24426</v>
      </c>
      <c r="C852" s="127"/>
      <c r="D852" s="59"/>
      <c r="E852" s="59">
        <v>191820.0</v>
      </c>
      <c r="F852" s="59"/>
      <c r="G852" s="59"/>
      <c r="H852" s="59"/>
      <c r="I852" s="44"/>
      <c r="J852" s="97" t="str">
        <f t="shared" ref="J852:N852" si="846">IF(ISBLANK(D852),"",D852/100000)</f>
        <v/>
      </c>
      <c r="K852" s="97" t="str">
        <f t="shared" si="846"/>
        <v>1.92</v>
      </c>
      <c r="L852" s="97" t="str">
        <f t="shared" si="846"/>
        <v/>
      </c>
      <c r="M852" s="97" t="str">
        <f t="shared" si="846"/>
        <v/>
      </c>
      <c r="N852" s="97" t="str">
        <f t="shared" si="846"/>
        <v/>
      </c>
      <c r="O852" s="44"/>
      <c r="P852" s="197" t="str">
        <v>Ward no. 66 A.</v>
      </c>
    </row>
    <row r="853" ht="19.5" customHeight="1">
      <c r="A853" s="127" t="s">
        <v>24427</v>
      </c>
      <c r="B853" s="127" t="s">
        <v>24428</v>
      </c>
      <c r="C853" s="127"/>
      <c r="D853" s="59"/>
      <c r="E853" s="59">
        <v>500000.0</v>
      </c>
      <c r="F853" s="59"/>
      <c r="G853" s="59"/>
      <c r="H853" s="59"/>
      <c r="I853" s="44"/>
      <c r="J853" s="97" t="str">
        <f t="shared" ref="J853:N853" si="847">IF(ISBLANK(D853),"",D853/100000)</f>
        <v/>
      </c>
      <c r="K853" s="97" t="str">
        <f t="shared" si="847"/>
        <v>5.00</v>
      </c>
      <c r="L853" s="97" t="str">
        <f t="shared" si="847"/>
        <v/>
      </c>
      <c r="M853" s="97" t="str">
        <f t="shared" si="847"/>
        <v/>
      </c>
      <c r="N853" s="97" t="str">
        <f t="shared" si="847"/>
        <v/>
      </c>
      <c r="O853" s="44"/>
      <c r="P853" s="197" t="str">
        <v>Ward no. 67 A.</v>
      </c>
    </row>
    <row r="854" ht="19.5" customHeight="1">
      <c r="A854" s="127" t="s">
        <v>24429</v>
      </c>
      <c r="B854" s="127" t="s">
        <v>24430</v>
      </c>
      <c r="C854" s="127"/>
      <c r="D854" s="59"/>
      <c r="E854" s="59">
        <v>1000000.0</v>
      </c>
      <c r="F854" s="59"/>
      <c r="G854" s="59"/>
      <c r="H854" s="59"/>
      <c r="I854" s="44"/>
      <c r="J854" s="97" t="str">
        <f t="shared" ref="J854:N854" si="848">IF(ISBLANK(D854),"",D854/100000)</f>
        <v/>
      </c>
      <c r="K854" s="97" t="str">
        <f t="shared" si="848"/>
        <v>10.00</v>
      </c>
      <c r="L854" s="97" t="str">
        <f t="shared" si="848"/>
        <v/>
      </c>
      <c r="M854" s="97" t="str">
        <f t="shared" si="848"/>
        <v/>
      </c>
      <c r="N854" s="97" t="str">
        <f t="shared" si="848"/>
        <v/>
      </c>
      <c r="O854" s="44"/>
      <c r="P854" s="197" t="str">
        <v>Ward no. 67 B</v>
      </c>
    </row>
    <row r="855" ht="19.5" customHeight="1">
      <c r="A855" s="127" t="s">
        <v>24431</v>
      </c>
      <c r="B855" s="127" t="s">
        <v>24432</v>
      </c>
      <c r="C855" s="127"/>
      <c r="D855" s="59"/>
      <c r="E855" s="59">
        <v>834211.0</v>
      </c>
      <c r="F855" s="59"/>
      <c r="G855" s="59"/>
      <c r="H855" s="59"/>
      <c r="I855" s="44"/>
      <c r="J855" s="97" t="str">
        <f t="shared" ref="J855:N855" si="849">IF(ISBLANK(D855),"",D855/100000)</f>
        <v/>
      </c>
      <c r="K855" s="97" t="str">
        <f t="shared" si="849"/>
        <v>8.34</v>
      </c>
      <c r="L855" s="97" t="str">
        <f t="shared" si="849"/>
        <v/>
      </c>
      <c r="M855" s="97" t="str">
        <f t="shared" si="849"/>
        <v/>
      </c>
      <c r="N855" s="97" t="str">
        <f t="shared" si="849"/>
        <v/>
      </c>
      <c r="O855" s="44"/>
      <c r="P855" s="197" t="str">
        <v>Ward no. 68 B</v>
      </c>
    </row>
    <row r="856" ht="19.5" customHeight="1">
      <c r="A856" s="127" t="s">
        <v>24433</v>
      </c>
      <c r="B856" s="127" t="s">
        <v>24434</v>
      </c>
      <c r="C856" s="127"/>
      <c r="D856" s="59"/>
      <c r="E856" s="59">
        <v>500000.0</v>
      </c>
      <c r="F856" s="59"/>
      <c r="G856" s="59"/>
      <c r="H856" s="59"/>
      <c r="I856" s="44"/>
      <c r="J856" s="97" t="str">
        <f t="shared" ref="J856:N856" si="850">IF(ISBLANK(D856),"",D856/100000)</f>
        <v/>
      </c>
      <c r="K856" s="97" t="str">
        <f t="shared" si="850"/>
        <v>5.00</v>
      </c>
      <c r="L856" s="97" t="str">
        <f t="shared" si="850"/>
        <v/>
      </c>
      <c r="M856" s="97" t="str">
        <f t="shared" si="850"/>
        <v/>
      </c>
      <c r="N856" s="97" t="str">
        <f t="shared" si="850"/>
        <v/>
      </c>
      <c r="O856" s="44"/>
      <c r="P856" s="197" t="str">
        <v>Ward no. 69 A.</v>
      </c>
    </row>
    <row r="857" ht="19.5" customHeight="1">
      <c r="A857" s="127" t="s">
        <v>24435</v>
      </c>
      <c r="B857" s="127" t="s">
        <v>24436</v>
      </c>
      <c r="C857" s="127"/>
      <c r="D857" s="59"/>
      <c r="E857" s="59">
        <v>152822.0</v>
      </c>
      <c r="F857" s="59"/>
      <c r="G857" s="59"/>
      <c r="H857" s="59"/>
      <c r="I857" s="44"/>
      <c r="J857" s="97" t="str">
        <f t="shared" ref="J857:N857" si="851">IF(ISBLANK(D857),"",D857/100000)</f>
        <v/>
      </c>
      <c r="K857" s="97" t="str">
        <f t="shared" si="851"/>
        <v>1.53</v>
      </c>
      <c r="L857" s="97" t="str">
        <f t="shared" si="851"/>
        <v/>
      </c>
      <c r="M857" s="97" t="str">
        <f t="shared" si="851"/>
        <v/>
      </c>
      <c r="N857" s="97" t="str">
        <f t="shared" si="851"/>
        <v/>
      </c>
      <c r="O857" s="44"/>
      <c r="P857" s="197" t="str">
        <v>Ward no. 69 B</v>
      </c>
    </row>
    <row r="858" ht="19.5" customHeight="1">
      <c r="A858" s="127" t="s">
        <v>24437</v>
      </c>
      <c r="B858" s="127" t="s">
        <v>24438</v>
      </c>
      <c r="C858" s="127"/>
      <c r="D858" s="59"/>
      <c r="E858" s="59">
        <v>500000.0</v>
      </c>
      <c r="F858" s="59"/>
      <c r="G858" s="59"/>
      <c r="H858" s="59"/>
      <c r="I858" s="44"/>
      <c r="J858" s="97" t="str">
        <f t="shared" ref="J858:N858" si="852">IF(ISBLANK(D858),"",D858/100000)</f>
        <v/>
      </c>
      <c r="K858" s="97" t="str">
        <f t="shared" si="852"/>
        <v>5.00</v>
      </c>
      <c r="L858" s="97" t="str">
        <f t="shared" si="852"/>
        <v/>
      </c>
      <c r="M858" s="97" t="str">
        <f t="shared" si="852"/>
        <v/>
      </c>
      <c r="N858" s="97" t="str">
        <f t="shared" si="852"/>
        <v/>
      </c>
      <c r="O858" s="44"/>
      <c r="P858" s="197" t="str">
        <v>Ward no. 70 A.</v>
      </c>
    </row>
    <row r="859" ht="19.5" customHeight="1">
      <c r="A859" s="127" t="s">
        <v>24439</v>
      </c>
      <c r="B859" s="127" t="s">
        <v>24440</v>
      </c>
      <c r="C859" s="127"/>
      <c r="D859" s="59"/>
      <c r="E859" s="59">
        <v>400000.0</v>
      </c>
      <c r="F859" s="59"/>
      <c r="G859" s="59"/>
      <c r="H859" s="59"/>
      <c r="I859" s="44"/>
      <c r="J859" s="97" t="str">
        <f t="shared" ref="J859:N859" si="853">IF(ISBLANK(D859),"",D859/100000)</f>
        <v/>
      </c>
      <c r="K859" s="97" t="str">
        <f t="shared" si="853"/>
        <v>4.00</v>
      </c>
      <c r="L859" s="97" t="str">
        <f t="shared" si="853"/>
        <v/>
      </c>
      <c r="M859" s="97" t="str">
        <f t="shared" si="853"/>
        <v/>
      </c>
      <c r="N859" s="97" t="str">
        <f t="shared" si="853"/>
        <v/>
      </c>
      <c r="O859" s="44"/>
      <c r="P859" s="197" t="str">
        <v>Ward no. 70 B</v>
      </c>
    </row>
    <row r="860" ht="19.5" customHeight="1">
      <c r="A860" s="127" t="s">
        <v>24441</v>
      </c>
      <c r="B860" s="127" t="s">
        <v>24442</v>
      </c>
      <c r="C860" s="127"/>
      <c r="D860" s="59"/>
      <c r="E860" s="59">
        <v>400000.0</v>
      </c>
      <c r="F860" s="59"/>
      <c r="G860" s="59"/>
      <c r="H860" s="59"/>
      <c r="I860" s="44"/>
      <c r="J860" s="97" t="str">
        <f t="shared" ref="J860:N860" si="854">IF(ISBLANK(D860),"",D860/100000)</f>
        <v/>
      </c>
      <c r="K860" s="97" t="str">
        <f t="shared" si="854"/>
        <v>4.00</v>
      </c>
      <c r="L860" s="97" t="str">
        <f t="shared" si="854"/>
        <v/>
      </c>
      <c r="M860" s="97" t="str">
        <f t="shared" si="854"/>
        <v/>
      </c>
      <c r="N860" s="97" t="str">
        <f t="shared" si="854"/>
        <v/>
      </c>
      <c r="O860" s="44"/>
      <c r="P860" s="197" t="str">
        <v>Ward no. 71 A.</v>
      </c>
    </row>
    <row r="861" ht="19.5" customHeight="1">
      <c r="A861" s="127" t="s">
        <v>24443</v>
      </c>
      <c r="B861" s="127" t="s">
        <v>24444</v>
      </c>
      <c r="C861" s="127"/>
      <c r="D861" s="59"/>
      <c r="E861" s="59">
        <v>400000.0</v>
      </c>
      <c r="F861" s="59"/>
      <c r="G861" s="59"/>
      <c r="H861" s="59"/>
      <c r="I861" s="44"/>
      <c r="J861" s="97" t="str">
        <f t="shared" ref="J861:N861" si="855">IF(ISBLANK(D861),"",D861/100000)</f>
        <v/>
      </c>
      <c r="K861" s="97" t="str">
        <f t="shared" si="855"/>
        <v>4.00</v>
      </c>
      <c r="L861" s="97" t="str">
        <f t="shared" si="855"/>
        <v/>
      </c>
      <c r="M861" s="97" t="str">
        <f t="shared" si="855"/>
        <v/>
      </c>
      <c r="N861" s="97" t="str">
        <f t="shared" si="855"/>
        <v/>
      </c>
      <c r="O861" s="44"/>
      <c r="P861" s="197" t="str">
        <v>Ward no. 71 B</v>
      </c>
    </row>
    <row r="862" ht="19.5" customHeight="1">
      <c r="A862" s="127" t="s">
        <v>24445</v>
      </c>
      <c r="B862" s="127" t="s">
        <v>24446</v>
      </c>
      <c r="C862" s="127"/>
      <c r="D862" s="59"/>
      <c r="E862" s="59">
        <v>500000.0</v>
      </c>
      <c r="F862" s="59"/>
      <c r="G862" s="59"/>
      <c r="H862" s="59"/>
      <c r="I862" s="44"/>
      <c r="J862" s="97" t="str">
        <f t="shared" ref="J862:N862" si="856">IF(ISBLANK(D862),"",D862/100000)</f>
        <v/>
      </c>
      <c r="K862" s="97" t="str">
        <f t="shared" si="856"/>
        <v>5.00</v>
      </c>
      <c r="L862" s="97" t="str">
        <f t="shared" si="856"/>
        <v/>
      </c>
      <c r="M862" s="97" t="str">
        <f t="shared" si="856"/>
        <v/>
      </c>
      <c r="N862" s="97" t="str">
        <f t="shared" si="856"/>
        <v/>
      </c>
      <c r="O862" s="44"/>
      <c r="P862" s="197" t="str">
        <v>Ward no. 72 A.</v>
      </c>
    </row>
    <row r="863" ht="19.5" customHeight="1">
      <c r="A863" s="127" t="s">
        <v>24447</v>
      </c>
      <c r="B863" s="127" t="s">
        <v>24448</v>
      </c>
      <c r="C863" s="127"/>
      <c r="D863" s="59"/>
      <c r="E863" s="59">
        <v>594007.0</v>
      </c>
      <c r="F863" s="59"/>
      <c r="G863" s="59"/>
      <c r="H863" s="59"/>
      <c r="I863" s="44"/>
      <c r="J863" s="97" t="str">
        <f t="shared" ref="J863:N863" si="857">IF(ISBLANK(D863),"",D863/100000)</f>
        <v/>
      </c>
      <c r="K863" s="97" t="str">
        <f t="shared" si="857"/>
        <v>5.94</v>
      </c>
      <c r="L863" s="97" t="str">
        <f t="shared" si="857"/>
        <v/>
      </c>
      <c r="M863" s="97" t="str">
        <f t="shared" si="857"/>
        <v/>
      </c>
      <c r="N863" s="97" t="str">
        <f t="shared" si="857"/>
        <v/>
      </c>
      <c r="O863" s="44"/>
      <c r="P863" s="197" t="str">
        <v>Ward no. 75 B</v>
      </c>
    </row>
    <row r="864" ht="19.5" customHeight="1">
      <c r="A864" s="127" t="s">
        <v>24449</v>
      </c>
      <c r="B864" s="127" t="s">
        <v>24450</v>
      </c>
      <c r="C864" s="127"/>
      <c r="D864" s="59"/>
      <c r="E864" s="59">
        <v>400000.0</v>
      </c>
      <c r="F864" s="59"/>
      <c r="G864" s="59"/>
      <c r="H864" s="59"/>
      <c r="I864" s="44"/>
      <c r="J864" s="97" t="str">
        <f t="shared" ref="J864:N864" si="858">IF(ISBLANK(D864),"",D864/100000)</f>
        <v/>
      </c>
      <c r="K864" s="97" t="str">
        <f t="shared" si="858"/>
        <v>4.00</v>
      </c>
      <c r="L864" s="97" t="str">
        <f t="shared" si="858"/>
        <v/>
      </c>
      <c r="M864" s="97" t="str">
        <f t="shared" si="858"/>
        <v/>
      </c>
      <c r="N864" s="97" t="str">
        <f t="shared" si="858"/>
        <v/>
      </c>
      <c r="O864" s="44"/>
      <c r="P864" s="197" t="str">
        <v>Ward no. 76 A.</v>
      </c>
    </row>
    <row r="865" ht="19.5" customHeight="1">
      <c r="A865" s="127" t="s">
        <v>24451</v>
      </c>
      <c r="B865" s="127" t="s">
        <v>24452</v>
      </c>
      <c r="C865" s="127"/>
      <c r="D865" s="59"/>
      <c r="E865" s="59">
        <v>1000000.0</v>
      </c>
      <c r="F865" s="59"/>
      <c r="G865" s="59"/>
      <c r="H865" s="59"/>
      <c r="I865" s="44"/>
      <c r="J865" s="97" t="str">
        <f t="shared" ref="J865:N865" si="859">IF(ISBLANK(D865),"",D865/100000)</f>
        <v/>
      </c>
      <c r="K865" s="97" t="str">
        <f t="shared" si="859"/>
        <v>10.00</v>
      </c>
      <c r="L865" s="97" t="str">
        <f t="shared" si="859"/>
        <v/>
      </c>
      <c r="M865" s="97" t="str">
        <f t="shared" si="859"/>
        <v/>
      </c>
      <c r="N865" s="97" t="str">
        <f t="shared" si="859"/>
        <v/>
      </c>
      <c r="O865" s="44"/>
      <c r="P865" s="197" t="str">
        <v>Ward no. 76 B</v>
      </c>
    </row>
    <row r="866" ht="19.5" customHeight="1">
      <c r="A866" s="127"/>
      <c r="B866" s="127"/>
      <c r="C866" s="127"/>
      <c r="D866" s="59"/>
      <c r="E866" s="59"/>
      <c r="F866" s="59"/>
      <c r="G866" s="59"/>
      <c r="H866" s="59"/>
      <c r="I866" s="44"/>
      <c r="J866" s="97" t="str">
        <f t="shared" ref="J866:N866" si="860">IF(ISBLANK(D866),"",D866/100000)</f>
        <v/>
      </c>
      <c r="K866" s="97" t="str">
        <f t="shared" si="860"/>
        <v/>
      </c>
      <c r="L866" s="97" t="str">
        <f t="shared" si="860"/>
        <v/>
      </c>
      <c r="M866" s="97" t="str">
        <f t="shared" si="860"/>
        <v/>
      </c>
      <c r="N866" s="97" t="str">
        <f t="shared" si="860"/>
        <v/>
      </c>
      <c r="O866" s="44"/>
      <c r="P866" s="197" t="str">
        <v/>
      </c>
    </row>
    <row r="867" ht="19.5" customHeight="1">
      <c r="A867" s="146" t="s">
        <v>24453</v>
      </c>
      <c r="B867" s="127"/>
      <c r="C867" s="127"/>
      <c r="D867" s="59">
        <v>1.28546231E8</v>
      </c>
      <c r="E867" s="59">
        <v>2.08752646E8</v>
      </c>
      <c r="F867" s="59">
        <v>2.48646113E8</v>
      </c>
      <c r="G867" s="59">
        <v>3.81225E8</v>
      </c>
      <c r="H867" s="59">
        <v>4.7496346E8</v>
      </c>
      <c r="I867" s="44"/>
      <c r="J867" s="97" t="str">
        <f t="shared" ref="J867:N867" si="861">IF(ISBLANK(D867),"",D867/100000)</f>
        <v>1285.46</v>
      </c>
      <c r="K867" s="97" t="str">
        <f t="shared" si="861"/>
        <v>2087.53</v>
      </c>
      <c r="L867" s="97" t="str">
        <f t="shared" si="861"/>
        <v>2486.46</v>
      </c>
      <c r="M867" s="97" t="str">
        <f t="shared" si="861"/>
        <v>3812.25</v>
      </c>
      <c r="N867" s="97" t="str">
        <f t="shared" si="861"/>
        <v>4749.63</v>
      </c>
      <c r="O867" s="44"/>
      <c r="P867" s="197" t="str">
        <v>C-1. Addition</v>
      </c>
    </row>
    <row r="868" ht="19.5" customHeight="1">
      <c r="A868" s="250"/>
      <c r="B868" s="250"/>
      <c r="C868" s="250"/>
      <c r="D868" s="237"/>
      <c r="E868" s="237"/>
      <c r="F868" s="237"/>
      <c r="G868" s="237"/>
      <c r="H868" s="237"/>
      <c r="I868" s="242"/>
      <c r="J868" s="446" t="str">
        <f t="shared" ref="J868:N868" si="862">IF(ISBLANK(D868),"",D868/100000)</f>
        <v/>
      </c>
      <c r="K868" s="446" t="str">
        <f t="shared" si="862"/>
        <v/>
      </c>
      <c r="L868" s="446" t="str">
        <f t="shared" si="862"/>
        <v/>
      </c>
      <c r="M868" s="446" t="str">
        <f t="shared" si="862"/>
        <v/>
      </c>
      <c r="N868" s="446" t="str">
        <f t="shared" si="862"/>
        <v/>
      </c>
      <c r="O868" s="242"/>
      <c r="P868" s="197" t="str">
        <v/>
      </c>
    </row>
    <row r="869" ht="19.5" customHeight="1">
      <c r="A869" s="254" t="s">
        <v>24454</v>
      </c>
      <c r="B869" s="254"/>
      <c r="C869" s="254"/>
      <c r="D869" s="330"/>
      <c r="E869" s="330"/>
      <c r="F869" s="330"/>
      <c r="G869" s="330"/>
      <c r="H869" s="330"/>
      <c r="I869" s="44"/>
      <c r="J869" s="97" t="str">
        <f t="shared" ref="J869:N869" si="863">IF(ISBLANK(D869),"",D869/100000)</f>
        <v/>
      </c>
      <c r="K869" s="97" t="str">
        <f t="shared" si="863"/>
        <v/>
      </c>
      <c r="L869" s="97" t="str">
        <f t="shared" si="863"/>
        <v/>
      </c>
      <c r="M869" s="97" t="str">
        <f t="shared" si="863"/>
        <v/>
      </c>
      <c r="N869" s="97" t="str">
        <f t="shared" si="863"/>
        <v/>
      </c>
      <c r="O869" s="44"/>
      <c r="P869" s="197" t="str">
        <v>C-2. Paths jhadalota (regional executives.)</v>
      </c>
    </row>
    <row r="870" ht="19.5" customHeight="1">
      <c r="A870" s="127" t="s">
        <v>3019</v>
      </c>
      <c r="B870" s="127" t="s">
        <v>24455</v>
      </c>
      <c r="C870" s="127"/>
      <c r="D870" s="59">
        <v>5.64648702E8</v>
      </c>
      <c r="E870" s="59">
        <v>6.16737359E8</v>
      </c>
      <c r="F870" s="59">
        <v>6.84202233E8</v>
      </c>
      <c r="G870" s="59">
        <v>7.1E8</v>
      </c>
      <c r="H870" s="59">
        <v>8.67915E8</v>
      </c>
      <c r="I870" s="44"/>
      <c r="J870" s="97" t="str">
        <f t="shared" ref="J870:N870" si="864">IF(ISBLANK(D870),"",D870/100000)</f>
        <v>5646.49</v>
      </c>
      <c r="K870" s="97" t="str">
        <f t="shared" si="864"/>
        <v>6167.37</v>
      </c>
      <c r="L870" s="97" t="str">
        <f t="shared" si="864"/>
        <v>6842.02</v>
      </c>
      <c r="M870" s="97" t="str">
        <f t="shared" si="864"/>
        <v>7100.00</v>
      </c>
      <c r="N870" s="97" t="str">
        <f t="shared" si="864"/>
        <v>8679.15</v>
      </c>
      <c r="O870" s="44"/>
      <c r="P870" s="197" t="str">
        <v>1. The establishment sevakavarga salary</v>
      </c>
    </row>
    <row r="871" ht="19.5" customHeight="1">
      <c r="A871" s="296" t="s">
        <v>24456</v>
      </c>
      <c r="B871" s="127" t="s">
        <v>24457</v>
      </c>
      <c r="C871" s="127"/>
      <c r="D871" s="59">
        <v>3276854.0</v>
      </c>
      <c r="E871" s="59">
        <v>2130574.0</v>
      </c>
      <c r="F871" s="59">
        <v>4014406.0</v>
      </c>
      <c r="G871" s="59">
        <v>6800000.0</v>
      </c>
      <c r="H871" s="59">
        <v>6377680.0</v>
      </c>
      <c r="I871" s="44"/>
      <c r="J871" s="97" t="str">
        <f t="shared" ref="J871:N871" si="865">IF(ISBLANK(D871),"",D871/100000)</f>
        <v>32.77</v>
      </c>
      <c r="K871" s="97" t="str">
        <f t="shared" si="865"/>
        <v>21.31</v>
      </c>
      <c r="L871" s="97" t="str">
        <f t="shared" si="865"/>
        <v>40.14</v>
      </c>
      <c r="M871" s="97" t="str">
        <f t="shared" si="865"/>
        <v>68.00</v>
      </c>
      <c r="N871" s="97" t="str">
        <f t="shared" si="865"/>
        <v>63.78</v>
      </c>
      <c r="O871" s="44"/>
      <c r="P871" s="197" t="str">
        <v>Ghantagadya, cycle rickshaws and provide
Maintenance, bucket shop, arogyakothya
To repair</v>
      </c>
    </row>
    <row r="872" ht="19.5" customHeight="1">
      <c r="A872" s="296" t="s">
        <v>24458</v>
      </c>
      <c r="B872" s="127" t="s">
        <v>24459</v>
      </c>
      <c r="C872" s="127"/>
      <c r="D872" s="59">
        <v>8.0939171E7</v>
      </c>
      <c r="E872" s="59">
        <v>1.29147858E8</v>
      </c>
      <c r="F872" s="59">
        <v>1.51515131E8</v>
      </c>
      <c r="G872" s="59">
        <v>1.53E8</v>
      </c>
      <c r="H872" s="59">
        <v>2.1854E8</v>
      </c>
      <c r="I872" s="44"/>
      <c r="J872" s="97" t="str">
        <f t="shared" ref="J872:N872" si="866">IF(ISBLANK(D872),"",D872/100000)</f>
        <v>809.39</v>
      </c>
      <c r="K872" s="97" t="str">
        <f t="shared" si="866"/>
        <v>1291.48</v>
      </c>
      <c r="L872" s="97" t="str">
        <f t="shared" si="866"/>
        <v>1515.15</v>
      </c>
      <c r="M872" s="97" t="str">
        <f t="shared" si="866"/>
        <v>1530.00</v>
      </c>
      <c r="N872" s="97" t="str">
        <f t="shared" si="866"/>
        <v>2185.40</v>
      </c>
      <c r="O872" s="44"/>
      <c r="P872" s="197" t="str">
        <v>By outsourcing the work in the context of waste
To</v>
      </c>
    </row>
    <row r="873" ht="19.5" customHeight="1">
      <c r="A873" s="296" t="s">
        <v>24460</v>
      </c>
      <c r="B873" s="127" t="s">
        <v>24461</v>
      </c>
      <c r="C873" s="127"/>
      <c r="D873" s="59">
        <v>1339099.0</v>
      </c>
      <c r="E873" s="59">
        <v>2015897.0</v>
      </c>
      <c r="F873" s="59">
        <v>1499760.0</v>
      </c>
      <c r="G873" s="59">
        <v>3825000.0</v>
      </c>
      <c r="H873" s="59">
        <v>4632960.0</v>
      </c>
      <c r="I873" s="44"/>
      <c r="J873" s="97" t="str">
        <f t="shared" ref="J873:N873" si="867">IF(ISBLANK(D873),"",D873/100000)</f>
        <v>13.39</v>
      </c>
      <c r="K873" s="97" t="str">
        <f t="shared" si="867"/>
        <v>20.16</v>
      </c>
      <c r="L873" s="97" t="str">
        <f t="shared" si="867"/>
        <v>15.00</v>
      </c>
      <c r="M873" s="97" t="str">
        <f t="shared" si="867"/>
        <v>38.25</v>
      </c>
      <c r="N873" s="97" t="str">
        <f t="shared" si="867"/>
        <v>46.33</v>
      </c>
      <c r="O873" s="44"/>
      <c r="P873" s="197" t="str">
        <v>Biogas, gandulakhata project related
To do that requires</v>
      </c>
    </row>
    <row r="874" ht="19.5" customHeight="1">
      <c r="A874" s="127"/>
      <c r="B874" s="127"/>
      <c r="C874" s="127"/>
      <c r="D874" s="59"/>
      <c r="E874" s="59"/>
      <c r="F874" s="59"/>
      <c r="G874" s="59"/>
      <c r="H874" s="59"/>
      <c r="I874" s="44"/>
      <c r="J874" s="97" t="str">
        <f t="shared" ref="J874:N874" si="868">IF(ISBLANK(D874),"",D874/100000)</f>
        <v/>
      </c>
      <c r="K874" s="97" t="str">
        <f t="shared" si="868"/>
        <v/>
      </c>
      <c r="L874" s="97" t="str">
        <f t="shared" si="868"/>
        <v/>
      </c>
      <c r="M874" s="97" t="str">
        <f t="shared" si="868"/>
        <v/>
      </c>
      <c r="N874" s="97" t="str">
        <f t="shared" si="868"/>
        <v/>
      </c>
      <c r="O874" s="44"/>
      <c r="P874" s="197" t="str">
        <v/>
      </c>
    </row>
    <row r="875" ht="19.5" customHeight="1">
      <c r="A875" s="146" t="s">
        <v>24462</v>
      </c>
      <c r="B875" s="127"/>
      <c r="C875" s="127"/>
      <c r="D875" s="59">
        <v>6.50203826E8</v>
      </c>
      <c r="E875" s="59">
        <v>7.50031688E8</v>
      </c>
      <c r="F875" s="59">
        <v>8.4123153E8</v>
      </c>
      <c r="G875" s="59">
        <v>8.73625E8</v>
      </c>
      <c r="H875" s="59">
        <v>1.09746564E9</v>
      </c>
      <c r="I875" s="44"/>
      <c r="J875" s="97" t="str">
        <f t="shared" ref="J875:N875" si="869">IF(ISBLANK(D875),"",D875/100000)</f>
        <v>6502.04</v>
      </c>
      <c r="K875" s="97" t="str">
        <f t="shared" si="869"/>
        <v>7500.32</v>
      </c>
      <c r="L875" s="97" t="str">
        <f t="shared" si="869"/>
        <v>8412.32</v>
      </c>
      <c r="M875" s="97" t="str">
        <f t="shared" si="869"/>
        <v>8736.25</v>
      </c>
      <c r="N875" s="97" t="str">
        <f t="shared" si="869"/>
        <v>10974.66</v>
      </c>
      <c r="O875" s="44"/>
      <c r="P875" s="197" t="str">
        <v>C-2. Addition</v>
      </c>
    </row>
    <row r="876" ht="19.5" customHeight="1">
      <c r="A876" s="127"/>
      <c r="B876" s="127"/>
      <c r="C876" s="127"/>
      <c r="D876" s="59"/>
      <c r="E876" s="59"/>
      <c r="F876" s="59"/>
      <c r="G876" s="59"/>
      <c r="H876" s="59"/>
      <c r="I876" s="44"/>
      <c r="J876" s="97" t="str">
        <f t="shared" ref="J876:N876" si="870">IF(ISBLANK(D876),"",D876/100000)</f>
        <v/>
      </c>
      <c r="K876" s="97" t="str">
        <f t="shared" si="870"/>
        <v/>
      </c>
      <c r="L876" s="97" t="str">
        <f t="shared" si="870"/>
        <v/>
      </c>
      <c r="M876" s="97" t="str">
        <f t="shared" si="870"/>
        <v/>
      </c>
      <c r="N876" s="97" t="str">
        <f t="shared" si="870"/>
        <v/>
      </c>
      <c r="O876" s="44"/>
      <c r="P876" s="197" t="str">
        <v/>
      </c>
    </row>
    <row r="877" ht="19.5" customHeight="1">
      <c r="A877" s="146" t="s">
        <v>23427</v>
      </c>
      <c r="B877" s="127"/>
      <c r="C877" s="127"/>
      <c r="D877" s="59">
        <v>7.78750057E8</v>
      </c>
      <c r="E877" s="59">
        <v>9.58784334E8</v>
      </c>
      <c r="F877" s="59">
        <v>1.089877643E9</v>
      </c>
      <c r="G877" s="59">
        <v>1.25485E9</v>
      </c>
      <c r="H877" s="59">
        <v>1.5724291E9</v>
      </c>
      <c r="I877" s="44"/>
      <c r="J877" s="97" t="str">
        <f t="shared" ref="J877:N877" si="871">IF(ISBLANK(D877),"",D877/100000)</f>
        <v>7787.50</v>
      </c>
      <c r="K877" s="97" t="str">
        <f t="shared" si="871"/>
        <v>9587.84</v>
      </c>
      <c r="L877" s="97" t="str">
        <f t="shared" si="871"/>
        <v>10898.78</v>
      </c>
      <c r="M877" s="97" t="str">
        <f t="shared" si="871"/>
        <v>12548.50</v>
      </c>
      <c r="N877" s="97" t="str">
        <f t="shared" si="871"/>
        <v>15724.29</v>
      </c>
      <c r="O877" s="44"/>
      <c r="P877" s="197" t="str">
        <v>C. Total sum</v>
      </c>
    </row>
    <row r="878" ht="19.5" customHeight="1">
      <c r="A878" s="127"/>
      <c r="B878" s="127"/>
      <c r="C878" s="127"/>
      <c r="D878" s="59"/>
      <c r="E878" s="59"/>
      <c r="F878" s="59"/>
      <c r="G878" s="59"/>
      <c r="H878" s="59"/>
      <c r="I878" s="44"/>
      <c r="J878" s="97" t="str">
        <f t="shared" ref="J878:N878" si="872">IF(ISBLANK(D878),"",D878/100000)</f>
        <v/>
      </c>
      <c r="K878" s="97" t="str">
        <f t="shared" si="872"/>
        <v/>
      </c>
      <c r="L878" s="97" t="str">
        <f t="shared" si="872"/>
        <v/>
      </c>
      <c r="M878" s="97" t="str">
        <f t="shared" si="872"/>
        <v/>
      </c>
      <c r="N878" s="97" t="str">
        <f t="shared" si="872"/>
        <v/>
      </c>
      <c r="O878" s="44"/>
      <c r="P878" s="197" t="str">
        <v/>
      </c>
    </row>
    <row r="879" ht="19.5" customHeight="1">
      <c r="A879" s="127" t="s">
        <v>24463</v>
      </c>
      <c r="B879" s="127"/>
      <c r="C879" s="127"/>
      <c r="D879" s="59"/>
      <c r="E879" s="59"/>
      <c r="F879" s="59"/>
      <c r="G879" s="59"/>
      <c r="H879" s="59"/>
      <c r="I879" s="44"/>
      <c r="J879" s="97" t="str">
        <f t="shared" ref="J879:N879" si="873">IF(ISBLANK(D879),"",D879/100000)</f>
        <v/>
      </c>
      <c r="K879" s="97" t="str">
        <f t="shared" si="873"/>
        <v/>
      </c>
      <c r="L879" s="97" t="str">
        <f t="shared" si="873"/>
        <v/>
      </c>
      <c r="M879" s="97" t="str">
        <f t="shared" si="873"/>
        <v/>
      </c>
      <c r="N879" s="97" t="str">
        <f t="shared" si="873"/>
        <v/>
      </c>
      <c r="O879" s="44"/>
      <c r="P879" s="197" t="str">
        <v>B -1. Kacaravahatuka</v>
      </c>
    </row>
    <row r="880" ht="19.5" customHeight="1">
      <c r="A880" s="127" t="s">
        <v>3019</v>
      </c>
      <c r="B880" s="127" t="s">
        <v>24464</v>
      </c>
      <c r="C880" s="127"/>
      <c r="D880" s="59">
        <v>5.1165252E7</v>
      </c>
      <c r="E880" s="59">
        <v>6.0312284E7</v>
      </c>
      <c r="F880" s="59">
        <v>6.0622159E7</v>
      </c>
      <c r="G880" s="59">
        <v>7.0E7</v>
      </c>
      <c r="H880" s="59">
        <v>1.1E7</v>
      </c>
      <c r="I880" s="44"/>
      <c r="J880" s="97" t="str">
        <f t="shared" ref="J880:N880" si="874">IF(ISBLANK(D880),"",D880/100000)</f>
        <v>511.65</v>
      </c>
      <c r="K880" s="97" t="str">
        <f t="shared" si="874"/>
        <v>603.12</v>
      </c>
      <c r="L880" s="97" t="str">
        <f t="shared" si="874"/>
        <v>606.22</v>
      </c>
      <c r="M880" s="97" t="str">
        <f t="shared" si="874"/>
        <v>700.00</v>
      </c>
      <c r="N880" s="97" t="str">
        <f t="shared" si="874"/>
        <v>110.00</v>
      </c>
      <c r="O880" s="44"/>
      <c r="P880" s="197" t="str">
        <v>1. The establishment sevakavarga salary</v>
      </c>
    </row>
    <row r="881" ht="19.5" customHeight="1">
      <c r="A881" s="127" t="s">
        <v>830</v>
      </c>
      <c r="B881" s="127" t="s">
        <v>24465</v>
      </c>
      <c r="C881" s="127"/>
      <c r="D881" s="59">
        <v>84603.0</v>
      </c>
      <c r="E881" s="59">
        <v>531236.0</v>
      </c>
      <c r="F881" s="59">
        <v>600000.0</v>
      </c>
      <c r="G881" s="59">
        <v>510000.0</v>
      </c>
      <c r="H881" s="59">
        <v>400000.0</v>
      </c>
      <c r="I881" s="44"/>
      <c r="J881" s="97" t="str">
        <f t="shared" ref="J881:N881" si="875">IF(ISBLANK(D881),"",D881/100000)</f>
        <v>0.85</v>
      </c>
      <c r="K881" s="97" t="str">
        <f t="shared" si="875"/>
        <v>5.31</v>
      </c>
      <c r="L881" s="97" t="str">
        <f t="shared" si="875"/>
        <v>6.00</v>
      </c>
      <c r="M881" s="97" t="str">
        <f t="shared" si="875"/>
        <v>5.10</v>
      </c>
      <c r="N881" s="97" t="str">
        <f t="shared" si="875"/>
        <v>4.00</v>
      </c>
      <c r="O881" s="44"/>
      <c r="P881" s="197" t="str">
        <v>2. Narrow</v>
      </c>
    </row>
    <row r="882" ht="19.5" customHeight="1">
      <c r="A882" s="127" t="s">
        <v>24009</v>
      </c>
      <c r="B882" s="127" t="s">
        <v>24466</v>
      </c>
      <c r="C882" s="127"/>
      <c r="D882" s="59">
        <v>80417.0</v>
      </c>
      <c r="E882" s="59">
        <v>745602.0</v>
      </c>
      <c r="F882" s="59">
        <v>663228.0</v>
      </c>
      <c r="G882" s="59">
        <v>701250.0</v>
      </c>
      <c r="H882" s="59">
        <v>476000.0</v>
      </c>
      <c r="I882" s="44"/>
      <c r="J882" s="97" t="str">
        <f t="shared" ref="J882:N882" si="876">IF(ISBLANK(D882),"",D882/100000)</f>
        <v>0.80</v>
      </c>
      <c r="K882" s="97" t="str">
        <f t="shared" si="876"/>
        <v>7.46</v>
      </c>
      <c r="L882" s="97" t="str">
        <f t="shared" si="876"/>
        <v>6.63</v>
      </c>
      <c r="M882" s="97" t="str">
        <f t="shared" si="876"/>
        <v>7.01</v>
      </c>
      <c r="N882" s="97" t="str">
        <f t="shared" si="876"/>
        <v>4.76</v>
      </c>
      <c r="O882" s="44"/>
      <c r="P882" s="197" t="str">
        <v>3. mansion and other materials</v>
      </c>
    </row>
    <row r="883" ht="19.5" customHeight="1">
      <c r="A883" s="296" t="s">
        <v>24467</v>
      </c>
      <c r="B883" s="127" t="s">
        <v>24468</v>
      </c>
      <c r="C883" s="127"/>
      <c r="D883" s="59">
        <v>2392067.0</v>
      </c>
      <c r="E883" s="59"/>
      <c r="F883" s="59"/>
      <c r="G883" s="59"/>
      <c r="H883" s="59"/>
      <c r="I883" s="44"/>
      <c r="J883" s="97" t="str">
        <f t="shared" ref="J883:N883" si="877">IF(ISBLANK(D883),"",D883/100000)</f>
        <v>23.92</v>
      </c>
      <c r="K883" s="97" t="str">
        <f t="shared" si="877"/>
        <v/>
      </c>
      <c r="L883" s="97" t="str">
        <f t="shared" si="877"/>
        <v/>
      </c>
      <c r="M883" s="97" t="str">
        <f t="shared" si="877"/>
        <v/>
      </c>
      <c r="N883" s="97" t="str">
        <f t="shared" si="877"/>
        <v/>
      </c>
      <c r="O883" s="44"/>
      <c r="P883" s="197" t="str">
        <v>5. Waste depotila waste machinery
Rent to take Hawary</v>
      </c>
    </row>
    <row r="884" ht="19.5" customHeight="1">
      <c r="A884" s="127"/>
      <c r="B884" s="127"/>
      <c r="C884" s="127"/>
      <c r="D884" s="59"/>
      <c r="E884" s="59"/>
      <c r="F884" s="59"/>
      <c r="G884" s="59"/>
      <c r="H884" s="59"/>
      <c r="I884" s="44"/>
      <c r="J884" s="97" t="str">
        <f t="shared" ref="J884:N884" si="878">IF(ISBLANK(D884),"",D884/100000)</f>
        <v/>
      </c>
      <c r="K884" s="97" t="str">
        <f t="shared" si="878"/>
        <v/>
      </c>
      <c r="L884" s="97" t="str">
        <f t="shared" si="878"/>
        <v/>
      </c>
      <c r="M884" s="97" t="str">
        <f t="shared" si="878"/>
        <v/>
      </c>
      <c r="N884" s="97" t="str">
        <f t="shared" si="878"/>
        <v/>
      </c>
      <c r="O884" s="44"/>
      <c r="P884" s="197" t="str">
        <v/>
      </c>
    </row>
    <row r="885" ht="19.5" customHeight="1">
      <c r="A885" s="146" t="s">
        <v>23465</v>
      </c>
      <c r="B885" s="127"/>
      <c r="C885" s="127"/>
      <c r="D885" s="59">
        <v>5.3722339E7</v>
      </c>
      <c r="E885" s="59">
        <v>6.1589122E7</v>
      </c>
      <c r="F885" s="59">
        <v>6.1885387E7</v>
      </c>
      <c r="G885" s="59">
        <v>7.121125E7</v>
      </c>
      <c r="H885" s="59">
        <v>1.1876E7</v>
      </c>
      <c r="I885" s="44"/>
      <c r="J885" s="97" t="str">
        <f t="shared" ref="J885:N885" si="879">IF(ISBLANK(D885),"",D885/100000)</f>
        <v>537.22</v>
      </c>
      <c r="K885" s="97" t="str">
        <f t="shared" si="879"/>
        <v>615.89</v>
      </c>
      <c r="L885" s="97" t="str">
        <f t="shared" si="879"/>
        <v>618.85</v>
      </c>
      <c r="M885" s="97" t="str">
        <f t="shared" si="879"/>
        <v>712.11</v>
      </c>
      <c r="N885" s="97" t="str">
        <f t="shared" si="879"/>
        <v>118.76</v>
      </c>
      <c r="O885" s="44"/>
      <c r="P885" s="197" t="str">
        <v>B -1. Addition</v>
      </c>
    </row>
    <row r="886" ht="19.5" customHeight="1">
      <c r="A886" s="127"/>
      <c r="B886" s="127"/>
      <c r="C886" s="127"/>
      <c r="D886" s="59"/>
      <c r="E886" s="59"/>
      <c r="F886" s="59"/>
      <c r="G886" s="59"/>
      <c r="H886" s="59"/>
      <c r="I886" s="44"/>
      <c r="J886" s="97" t="str">
        <f t="shared" ref="J886:N886" si="880">IF(ISBLANK(D886),"",D886/100000)</f>
        <v/>
      </c>
      <c r="K886" s="97" t="str">
        <f t="shared" si="880"/>
        <v/>
      </c>
      <c r="L886" s="97" t="str">
        <f t="shared" si="880"/>
        <v/>
      </c>
      <c r="M886" s="97" t="str">
        <f t="shared" si="880"/>
        <v/>
      </c>
      <c r="N886" s="97" t="str">
        <f t="shared" si="880"/>
        <v/>
      </c>
      <c r="O886" s="44"/>
      <c r="P886" s="197" t="str">
        <v/>
      </c>
    </row>
    <row r="887" ht="19.5" customHeight="1">
      <c r="A887" s="127" t="s">
        <v>24469</v>
      </c>
      <c r="B887" s="127"/>
      <c r="C887" s="127"/>
      <c r="D887" s="59"/>
      <c r="E887" s="59"/>
      <c r="F887" s="59"/>
      <c r="G887" s="59"/>
      <c r="H887" s="59"/>
      <c r="I887" s="44"/>
      <c r="J887" s="97" t="str">
        <f t="shared" ref="J887:N887" si="881">IF(ISBLANK(D887),"",D887/100000)</f>
        <v/>
      </c>
      <c r="K887" s="97" t="str">
        <f t="shared" si="881"/>
        <v/>
      </c>
      <c r="L887" s="97" t="str">
        <f t="shared" si="881"/>
        <v/>
      </c>
      <c r="M887" s="97" t="str">
        <f t="shared" si="881"/>
        <v/>
      </c>
      <c r="N887" s="97" t="str">
        <f t="shared" si="881"/>
        <v/>
      </c>
      <c r="O887" s="44"/>
      <c r="P887" s="197" t="str">
        <v>B-2. Waste Transport (Regional Office)</v>
      </c>
    </row>
    <row r="888" ht="19.5" customHeight="1">
      <c r="A888" s="127" t="s">
        <v>3019</v>
      </c>
      <c r="B888" s="127" t="s">
        <v>24470</v>
      </c>
      <c r="C888" s="127"/>
      <c r="D888" s="59">
        <v>3.78222286E8</v>
      </c>
      <c r="E888" s="59">
        <v>4.24718661E8</v>
      </c>
      <c r="F888" s="59">
        <v>4.68945966E8</v>
      </c>
      <c r="G888" s="59">
        <v>4.2E8</v>
      </c>
      <c r="H888" s="59">
        <v>5.6601E8</v>
      </c>
      <c r="I888" s="44"/>
      <c r="J888" s="97" t="str">
        <f t="shared" ref="J888:N888" si="882">IF(ISBLANK(D888),"",D888/100000)</f>
        <v>3782.22</v>
      </c>
      <c r="K888" s="97" t="str">
        <f t="shared" si="882"/>
        <v>4247.19</v>
      </c>
      <c r="L888" s="97" t="str">
        <f t="shared" si="882"/>
        <v>4689.46</v>
      </c>
      <c r="M888" s="97" t="str">
        <f t="shared" si="882"/>
        <v>4200.00</v>
      </c>
      <c r="N888" s="97" t="str">
        <f t="shared" si="882"/>
        <v>5660.10</v>
      </c>
      <c r="O888" s="44"/>
      <c r="P888" s="197" t="str">
        <v>1. The establishment sevakavarga salary</v>
      </c>
    </row>
    <row r="889" ht="19.5" customHeight="1">
      <c r="A889" s="127"/>
      <c r="B889" s="127"/>
      <c r="C889" s="127"/>
      <c r="D889" s="59"/>
      <c r="E889" s="59"/>
      <c r="F889" s="59"/>
      <c r="G889" s="59"/>
      <c r="H889" s="59"/>
      <c r="I889" s="44"/>
      <c r="J889" s="97" t="str">
        <f t="shared" ref="J889:N889" si="883">IF(ISBLANK(D889),"",D889/100000)</f>
        <v/>
      </c>
      <c r="K889" s="97" t="str">
        <f t="shared" si="883"/>
        <v/>
      </c>
      <c r="L889" s="97" t="str">
        <f t="shared" si="883"/>
        <v/>
      </c>
      <c r="M889" s="97" t="str">
        <f t="shared" si="883"/>
        <v/>
      </c>
      <c r="N889" s="97" t="str">
        <f t="shared" si="883"/>
        <v/>
      </c>
      <c r="O889" s="44"/>
      <c r="P889" s="197" t="str">
        <v/>
      </c>
    </row>
    <row r="890" ht="19.5" customHeight="1">
      <c r="A890" s="146" t="s">
        <v>23556</v>
      </c>
      <c r="B890" s="127"/>
      <c r="C890" s="127"/>
      <c r="D890" s="59">
        <v>3.78222286E8</v>
      </c>
      <c r="E890" s="59">
        <v>4.24718661E8</v>
      </c>
      <c r="F890" s="59">
        <v>4.68945966E8</v>
      </c>
      <c r="G890" s="59">
        <v>4.2E8</v>
      </c>
      <c r="H890" s="59">
        <v>5.6601E8</v>
      </c>
      <c r="I890" s="44"/>
      <c r="J890" s="97" t="str">
        <f t="shared" ref="J890:N890" si="884">IF(ISBLANK(D890),"",D890/100000)</f>
        <v>3782.22</v>
      </c>
      <c r="K890" s="97" t="str">
        <f t="shared" si="884"/>
        <v>4247.19</v>
      </c>
      <c r="L890" s="97" t="str">
        <f t="shared" si="884"/>
        <v>4689.46</v>
      </c>
      <c r="M890" s="97" t="str">
        <f t="shared" si="884"/>
        <v>4200.00</v>
      </c>
      <c r="N890" s="97" t="str">
        <f t="shared" si="884"/>
        <v>5660.10</v>
      </c>
      <c r="O890" s="44"/>
      <c r="P890" s="197" t="str">
        <v>B-2. Addition</v>
      </c>
    </row>
    <row r="891" ht="19.5" customHeight="1">
      <c r="A891" s="127"/>
      <c r="B891" s="127"/>
      <c r="C891" s="127"/>
      <c r="D891" s="59"/>
      <c r="E891" s="59"/>
      <c r="F891" s="59"/>
      <c r="G891" s="59"/>
      <c r="H891" s="59"/>
      <c r="I891" s="44"/>
      <c r="J891" s="97" t="str">
        <f t="shared" ref="J891:N891" si="885">IF(ISBLANK(D891),"",D891/100000)</f>
        <v/>
      </c>
      <c r="K891" s="97" t="str">
        <f t="shared" si="885"/>
        <v/>
      </c>
      <c r="L891" s="97" t="str">
        <f t="shared" si="885"/>
        <v/>
      </c>
      <c r="M891" s="97" t="str">
        <f t="shared" si="885"/>
        <v/>
      </c>
      <c r="N891" s="97" t="str">
        <f t="shared" si="885"/>
        <v/>
      </c>
      <c r="O891" s="44"/>
      <c r="P891" s="197" t="str">
        <v/>
      </c>
    </row>
    <row r="892" ht="19.5" customHeight="1">
      <c r="A892" s="146" t="s">
        <v>23571</v>
      </c>
      <c r="B892" s="127"/>
      <c r="C892" s="127"/>
      <c r="D892" s="59">
        <v>4.31944625E8</v>
      </c>
      <c r="E892" s="59">
        <v>4.86307783E8</v>
      </c>
      <c r="F892" s="59">
        <v>5.30831353E8</v>
      </c>
      <c r="G892" s="59">
        <v>4.9121125E8</v>
      </c>
      <c r="H892" s="59">
        <v>5.77886E8</v>
      </c>
      <c r="I892" s="44"/>
      <c r="J892" s="97" t="str">
        <f t="shared" ref="J892:N892" si="886">IF(ISBLANK(D892),"",D892/100000)</f>
        <v>4319.45</v>
      </c>
      <c r="K892" s="97" t="str">
        <f t="shared" si="886"/>
        <v>4863.08</v>
      </c>
      <c r="L892" s="97" t="str">
        <f t="shared" si="886"/>
        <v>5308.31</v>
      </c>
      <c r="M892" s="97" t="str">
        <f t="shared" si="886"/>
        <v>4912.11</v>
      </c>
      <c r="N892" s="97" t="str">
        <f t="shared" si="886"/>
        <v>5778.86</v>
      </c>
      <c r="O892" s="44"/>
      <c r="P892" s="197" t="str">
        <v>B. Total sum</v>
      </c>
    </row>
    <row r="893" ht="19.5" customHeight="1">
      <c r="A893" s="127"/>
      <c r="B893" s="127"/>
      <c r="C893" s="127"/>
      <c r="D893" s="59"/>
      <c r="E893" s="59"/>
      <c r="F893" s="59"/>
      <c r="G893" s="59"/>
      <c r="H893" s="59"/>
      <c r="I893" s="44"/>
      <c r="J893" s="97" t="str">
        <f t="shared" ref="J893:N893" si="887">IF(ISBLANK(D893),"",D893/100000)</f>
        <v/>
      </c>
      <c r="K893" s="97" t="str">
        <f t="shared" si="887"/>
        <v/>
      </c>
      <c r="L893" s="97" t="str">
        <f t="shared" si="887"/>
        <v/>
      </c>
      <c r="M893" s="97" t="str">
        <f t="shared" si="887"/>
        <v/>
      </c>
      <c r="N893" s="97" t="str">
        <f t="shared" si="887"/>
        <v/>
      </c>
      <c r="O893" s="44"/>
      <c r="P893" s="197" t="str">
        <v/>
      </c>
    </row>
    <row r="894" ht="19.5" customHeight="1">
      <c r="A894" s="127" t="s">
        <v>16680</v>
      </c>
      <c r="B894" s="127"/>
      <c r="C894" s="127"/>
      <c r="D894" s="59"/>
      <c r="E894" s="59"/>
      <c r="F894" s="59"/>
      <c r="G894" s="59"/>
      <c r="H894" s="59"/>
      <c r="I894" s="44"/>
      <c r="J894" s="97" t="str">
        <f t="shared" ref="J894:N894" si="888">IF(ISBLANK(D894),"",D894/100000)</f>
        <v/>
      </c>
      <c r="K894" s="97" t="str">
        <f t="shared" si="888"/>
        <v/>
      </c>
      <c r="L894" s="97" t="str">
        <f t="shared" si="888"/>
        <v/>
      </c>
      <c r="M894" s="97" t="str">
        <f t="shared" si="888"/>
        <v/>
      </c>
      <c r="N894" s="97" t="str">
        <f t="shared" si="888"/>
        <v/>
      </c>
      <c r="O894" s="44"/>
      <c r="P894" s="197" t="str">
        <v>C -1. Transport sludge and mailapani</v>
      </c>
    </row>
    <row r="895" ht="19.5" customHeight="1">
      <c r="A895" s="127" t="s">
        <v>3019</v>
      </c>
      <c r="B895" s="127" t="s">
        <v>24471</v>
      </c>
      <c r="C895" s="127"/>
      <c r="D895" s="59">
        <v>6782047.0</v>
      </c>
      <c r="E895" s="59">
        <v>4552648.0</v>
      </c>
      <c r="F895" s="59">
        <v>4836918.0</v>
      </c>
      <c r="G895" s="59">
        <v>6000000.0</v>
      </c>
      <c r="H895" s="59">
        <v>5000000.0</v>
      </c>
      <c r="I895" s="44"/>
      <c r="J895" s="97" t="str">
        <f t="shared" ref="J895:N895" si="889">IF(ISBLANK(D895),"",D895/100000)</f>
        <v>67.82</v>
      </c>
      <c r="K895" s="97" t="str">
        <f t="shared" si="889"/>
        <v>45.53</v>
      </c>
      <c r="L895" s="97" t="str">
        <f t="shared" si="889"/>
        <v>48.37</v>
      </c>
      <c r="M895" s="97" t="str">
        <f t="shared" si="889"/>
        <v>60.00</v>
      </c>
      <c r="N895" s="97" t="str">
        <f t="shared" si="889"/>
        <v>50.00</v>
      </c>
      <c r="O895" s="44"/>
      <c r="P895" s="197" t="str">
        <v>1. The establishment sevakavarga salary</v>
      </c>
    </row>
    <row r="896" ht="19.5" customHeight="1">
      <c r="A896" s="127"/>
      <c r="B896" s="127"/>
      <c r="C896" s="127"/>
      <c r="D896" s="59"/>
      <c r="E896" s="59"/>
      <c r="F896" s="59"/>
      <c r="G896" s="59"/>
      <c r="H896" s="59"/>
      <c r="I896" s="44"/>
      <c r="J896" s="97" t="str">
        <f t="shared" ref="J896:N896" si="890">IF(ISBLANK(D896),"",D896/100000)</f>
        <v/>
      </c>
      <c r="K896" s="97" t="str">
        <f t="shared" si="890"/>
        <v/>
      </c>
      <c r="L896" s="97" t="str">
        <f t="shared" si="890"/>
        <v/>
      </c>
      <c r="M896" s="97" t="str">
        <f t="shared" si="890"/>
        <v/>
      </c>
      <c r="N896" s="97" t="str">
        <f t="shared" si="890"/>
        <v/>
      </c>
      <c r="O896" s="44"/>
      <c r="P896" s="197" t="str">
        <v/>
      </c>
    </row>
    <row r="897" ht="19.5" customHeight="1">
      <c r="A897" s="146" t="s">
        <v>23656</v>
      </c>
      <c r="B897" s="127"/>
      <c r="C897" s="127"/>
      <c r="D897" s="59">
        <v>6782047.0</v>
      </c>
      <c r="E897" s="59">
        <v>4552648.0</v>
      </c>
      <c r="F897" s="59">
        <v>4836918.0</v>
      </c>
      <c r="G897" s="59">
        <v>6000000.0</v>
      </c>
      <c r="H897" s="59">
        <v>5000000.0</v>
      </c>
      <c r="I897" s="44"/>
      <c r="J897" s="97" t="str">
        <f t="shared" ref="J897:N897" si="891">IF(ISBLANK(D897),"",D897/100000)</f>
        <v>67.82</v>
      </c>
      <c r="K897" s="97" t="str">
        <f t="shared" si="891"/>
        <v>45.53</v>
      </c>
      <c r="L897" s="97" t="str">
        <f t="shared" si="891"/>
        <v>48.37</v>
      </c>
      <c r="M897" s="97" t="str">
        <f t="shared" si="891"/>
        <v>60.00</v>
      </c>
      <c r="N897" s="97" t="str">
        <f t="shared" si="891"/>
        <v>50.00</v>
      </c>
      <c r="O897" s="44"/>
      <c r="P897" s="197" t="str">
        <v>C -1. Addition</v>
      </c>
    </row>
    <row r="898" ht="19.5" customHeight="1">
      <c r="A898" s="127"/>
      <c r="B898" s="127"/>
      <c r="C898" s="127"/>
      <c r="D898" s="59"/>
      <c r="E898" s="59"/>
      <c r="F898" s="59"/>
      <c r="G898" s="59"/>
      <c r="H898" s="59"/>
      <c r="I898" s="44"/>
      <c r="J898" s="97" t="str">
        <f t="shared" ref="J898:N898" si="892">IF(ISBLANK(D898),"",D898/100000)</f>
        <v/>
      </c>
      <c r="K898" s="97" t="str">
        <f t="shared" si="892"/>
        <v/>
      </c>
      <c r="L898" s="97" t="str">
        <f t="shared" si="892"/>
        <v/>
      </c>
      <c r="M898" s="97" t="str">
        <f t="shared" si="892"/>
        <v/>
      </c>
      <c r="N898" s="97" t="str">
        <f t="shared" si="892"/>
        <v/>
      </c>
      <c r="O898" s="44"/>
      <c r="P898" s="197" t="str">
        <v/>
      </c>
    </row>
    <row r="899" ht="19.5" customHeight="1">
      <c r="A899" s="127" t="s">
        <v>24472</v>
      </c>
      <c r="B899" s="127"/>
      <c r="C899" s="127"/>
      <c r="D899" s="59"/>
      <c r="E899" s="59"/>
      <c r="F899" s="59"/>
      <c r="G899" s="59"/>
      <c r="H899" s="59"/>
      <c r="I899" s="44"/>
      <c r="J899" s="97" t="str">
        <f t="shared" ref="J899:N899" si="893">IF(ISBLANK(D899),"",D899/100000)</f>
        <v/>
      </c>
      <c r="K899" s="97" t="str">
        <f t="shared" si="893"/>
        <v/>
      </c>
      <c r="L899" s="97" t="str">
        <f t="shared" si="893"/>
        <v/>
      </c>
      <c r="M899" s="97" t="str">
        <f t="shared" si="893"/>
        <v/>
      </c>
      <c r="N899" s="97" t="str">
        <f t="shared" si="893"/>
        <v/>
      </c>
      <c r="O899" s="44"/>
      <c r="P899" s="197" t="str">
        <v>C-2. Sewage and mailapani Transport (brightness. Work).</v>
      </c>
    </row>
    <row r="900" ht="19.5" customHeight="1">
      <c r="A900" s="127" t="s">
        <v>3019</v>
      </c>
      <c r="B900" s="127" t="s">
        <v>24473</v>
      </c>
      <c r="C900" s="127"/>
      <c r="D900" s="59">
        <v>1.7765053E8</v>
      </c>
      <c r="E900" s="59">
        <v>1.90367838E8</v>
      </c>
      <c r="F900" s="59">
        <v>2.06985591E8</v>
      </c>
      <c r="G900" s="59">
        <v>2.3E8</v>
      </c>
      <c r="H900" s="59">
        <v>2.4147E8</v>
      </c>
      <c r="I900" s="44"/>
      <c r="J900" s="97" t="str">
        <f t="shared" ref="J900:N900" si="894">IF(ISBLANK(D900),"",D900/100000)</f>
        <v>1776.51</v>
      </c>
      <c r="K900" s="97" t="str">
        <f t="shared" si="894"/>
        <v>1903.68</v>
      </c>
      <c r="L900" s="97" t="str">
        <f t="shared" si="894"/>
        <v>2069.86</v>
      </c>
      <c r="M900" s="97" t="str">
        <f t="shared" si="894"/>
        <v>2300.00</v>
      </c>
      <c r="N900" s="97" t="str">
        <f t="shared" si="894"/>
        <v>2414.70</v>
      </c>
      <c r="O900" s="44"/>
      <c r="P900" s="197" t="str">
        <v>1. The establishment sevakavarga salary</v>
      </c>
    </row>
    <row r="901" ht="19.5" customHeight="1">
      <c r="A901" s="127"/>
      <c r="B901" s="127"/>
      <c r="C901" s="127"/>
      <c r="D901" s="59"/>
      <c r="E901" s="59"/>
      <c r="F901" s="59"/>
      <c r="G901" s="59"/>
      <c r="H901" s="59"/>
      <c r="I901" s="44"/>
      <c r="J901" s="97" t="str">
        <f t="shared" ref="J901:N901" si="895">IF(ISBLANK(D901),"",D901/100000)</f>
        <v/>
      </c>
      <c r="K901" s="97" t="str">
        <f t="shared" si="895"/>
        <v/>
      </c>
      <c r="L901" s="97" t="str">
        <f t="shared" si="895"/>
        <v/>
      </c>
      <c r="M901" s="97" t="str">
        <f t="shared" si="895"/>
        <v/>
      </c>
      <c r="N901" s="97" t="str">
        <f t="shared" si="895"/>
        <v/>
      </c>
      <c r="O901" s="44"/>
      <c r="P901" s="197" t="str">
        <v/>
      </c>
    </row>
    <row r="902" ht="19.5" customHeight="1">
      <c r="A902" s="146" t="s">
        <v>23699</v>
      </c>
      <c r="B902" s="127"/>
      <c r="C902" s="127"/>
      <c r="D902" s="59">
        <v>1.7765053E8</v>
      </c>
      <c r="E902" s="59">
        <v>1.90367838E8</v>
      </c>
      <c r="F902" s="59">
        <v>2.06985591E8</v>
      </c>
      <c r="G902" s="59">
        <v>2.3E8</v>
      </c>
      <c r="H902" s="59">
        <v>2.4147E8</v>
      </c>
      <c r="I902" s="44"/>
      <c r="J902" s="97" t="str">
        <f t="shared" ref="J902:N902" si="896">IF(ISBLANK(D902),"",D902/100000)</f>
        <v>1776.51</v>
      </c>
      <c r="K902" s="97" t="str">
        <f t="shared" si="896"/>
        <v>1903.68</v>
      </c>
      <c r="L902" s="97" t="str">
        <f t="shared" si="896"/>
        <v>2069.86</v>
      </c>
      <c r="M902" s="97" t="str">
        <f t="shared" si="896"/>
        <v>2300.00</v>
      </c>
      <c r="N902" s="97" t="str">
        <f t="shared" si="896"/>
        <v>2414.70</v>
      </c>
      <c r="O902" s="44"/>
      <c r="P902" s="197" t="str">
        <v>C-2. Addition</v>
      </c>
    </row>
    <row r="903" ht="19.5" customHeight="1">
      <c r="A903" s="127"/>
      <c r="B903" s="127"/>
      <c r="C903" s="127"/>
      <c r="D903" s="59"/>
      <c r="E903" s="59"/>
      <c r="F903" s="59"/>
      <c r="G903" s="59"/>
      <c r="H903" s="59"/>
      <c r="I903" s="44"/>
      <c r="J903" s="97" t="str">
        <f t="shared" ref="J903:N903" si="897">IF(ISBLANK(D903),"",D903/100000)</f>
        <v/>
      </c>
      <c r="K903" s="97" t="str">
        <f t="shared" si="897"/>
        <v/>
      </c>
      <c r="L903" s="97" t="str">
        <f t="shared" si="897"/>
        <v/>
      </c>
      <c r="M903" s="97" t="str">
        <f t="shared" si="897"/>
        <v/>
      </c>
      <c r="N903" s="97" t="str">
        <f t="shared" si="897"/>
        <v/>
      </c>
      <c r="O903" s="44"/>
      <c r="P903" s="197" t="str">
        <v/>
      </c>
    </row>
    <row r="904" ht="19.5" customHeight="1">
      <c r="A904" s="146" t="s">
        <v>23721</v>
      </c>
      <c r="B904" s="127"/>
      <c r="C904" s="127"/>
      <c r="D904" s="59">
        <v>1.84432577E8</v>
      </c>
      <c r="E904" s="59">
        <v>1.94920486E8</v>
      </c>
      <c r="F904" s="59">
        <v>2.11822509E8</v>
      </c>
      <c r="G904" s="59">
        <v>2.36E8</v>
      </c>
      <c r="H904" s="59">
        <v>2.4647E8</v>
      </c>
      <c r="I904" s="44"/>
      <c r="J904" s="97" t="str">
        <f t="shared" ref="J904:N904" si="898">IF(ISBLANK(D904),"",D904/100000)</f>
        <v>1844.33</v>
      </c>
      <c r="K904" s="97" t="str">
        <f t="shared" si="898"/>
        <v>1949.20</v>
      </c>
      <c r="L904" s="97" t="str">
        <f t="shared" si="898"/>
        <v>2118.23</v>
      </c>
      <c r="M904" s="97" t="str">
        <f t="shared" si="898"/>
        <v>2360.00</v>
      </c>
      <c r="N904" s="97" t="str">
        <f t="shared" si="898"/>
        <v>2464.70</v>
      </c>
      <c r="O904" s="44"/>
      <c r="P904" s="197" t="str">
        <v>C. Total sum</v>
      </c>
    </row>
    <row r="905" ht="19.5" customHeight="1">
      <c r="A905" s="127"/>
      <c r="B905" s="127"/>
      <c r="C905" s="127"/>
      <c r="D905" s="59"/>
      <c r="E905" s="59"/>
      <c r="F905" s="59"/>
      <c r="G905" s="59"/>
      <c r="H905" s="59"/>
      <c r="I905" s="44"/>
      <c r="J905" s="97" t="str">
        <f t="shared" ref="J905:N905" si="899">IF(ISBLANK(D905),"",D905/100000)</f>
        <v/>
      </c>
      <c r="K905" s="97" t="str">
        <f t="shared" si="899"/>
        <v/>
      </c>
      <c r="L905" s="97" t="str">
        <f t="shared" si="899"/>
        <v/>
      </c>
      <c r="M905" s="97" t="str">
        <f t="shared" si="899"/>
        <v/>
      </c>
      <c r="N905" s="97" t="str">
        <f t="shared" si="899"/>
        <v/>
      </c>
      <c r="O905" s="44"/>
      <c r="P905" s="197" t="str">
        <v/>
      </c>
    </row>
    <row r="906" ht="19.5" customHeight="1">
      <c r="A906" s="127" t="s">
        <v>24474</v>
      </c>
      <c r="B906" s="127"/>
      <c r="C906" s="127"/>
      <c r="D906" s="59"/>
      <c r="E906" s="59"/>
      <c r="F906" s="59"/>
      <c r="G906" s="59"/>
      <c r="H906" s="59"/>
      <c r="I906" s="44"/>
      <c r="J906" s="97" t="str">
        <f t="shared" ref="J906:N906" si="900">IF(ISBLANK(D906),"",D906/100000)</f>
        <v/>
      </c>
      <c r="K906" s="97" t="str">
        <f t="shared" si="900"/>
        <v/>
      </c>
      <c r="L906" s="97" t="str">
        <f t="shared" si="900"/>
        <v/>
      </c>
      <c r="M906" s="97" t="str">
        <f t="shared" si="900"/>
        <v/>
      </c>
      <c r="N906" s="97" t="str">
        <f t="shared" si="900"/>
        <v/>
      </c>
      <c r="O906" s="44"/>
      <c r="P906" s="197" t="str">
        <v>D -2. Underground drainage, sanitation kundya and Chambers (Regional Office)</v>
      </c>
    </row>
    <row r="907" ht="19.5" customHeight="1">
      <c r="A907" s="127" t="s">
        <v>3019</v>
      </c>
      <c r="B907" s="127" t="s">
        <v>24475</v>
      </c>
      <c r="C907" s="127"/>
      <c r="D907" s="59">
        <v>4.3809263E7</v>
      </c>
      <c r="E907" s="59">
        <v>4.7826964E7</v>
      </c>
      <c r="F907" s="59">
        <v>5.141914E7</v>
      </c>
      <c r="G907" s="59">
        <v>6.0E7</v>
      </c>
      <c r="H907" s="59">
        <v>6.123E7</v>
      </c>
      <c r="I907" s="44"/>
      <c r="J907" s="97" t="str">
        <f t="shared" ref="J907:N907" si="901">IF(ISBLANK(D907),"",D907/100000)</f>
        <v>438.09</v>
      </c>
      <c r="K907" s="97" t="str">
        <f t="shared" si="901"/>
        <v>478.27</v>
      </c>
      <c r="L907" s="97" t="str">
        <f t="shared" si="901"/>
        <v>514.19</v>
      </c>
      <c r="M907" s="97" t="str">
        <f t="shared" si="901"/>
        <v>600.00</v>
      </c>
      <c r="N907" s="97" t="str">
        <f t="shared" si="901"/>
        <v>612.30</v>
      </c>
      <c r="O907" s="44"/>
      <c r="P907" s="197" t="str">
        <v>1. The establishment sevakavarga salary</v>
      </c>
    </row>
    <row r="908" ht="19.5" customHeight="1">
      <c r="A908" s="127"/>
      <c r="B908" s="127"/>
      <c r="C908" s="127"/>
      <c r="D908" s="59"/>
      <c r="E908" s="59"/>
      <c r="F908" s="59"/>
      <c r="G908" s="59"/>
      <c r="H908" s="59"/>
      <c r="I908" s="44"/>
      <c r="J908" s="97" t="str">
        <f t="shared" ref="J908:N908" si="902">IF(ISBLANK(D908),"",D908/100000)</f>
        <v/>
      </c>
      <c r="K908" s="97" t="str">
        <f t="shared" si="902"/>
        <v/>
      </c>
      <c r="L908" s="97" t="str">
        <f t="shared" si="902"/>
        <v/>
      </c>
      <c r="M908" s="97" t="str">
        <f t="shared" si="902"/>
        <v/>
      </c>
      <c r="N908" s="97" t="str">
        <f t="shared" si="902"/>
        <v/>
      </c>
      <c r="O908" s="44"/>
      <c r="P908" s="197" t="str">
        <v/>
      </c>
    </row>
    <row r="909" ht="19.5" customHeight="1">
      <c r="A909" s="146" t="s">
        <v>24476</v>
      </c>
      <c r="B909" s="127"/>
      <c r="C909" s="127"/>
      <c r="D909" s="59">
        <v>4.3809263E7</v>
      </c>
      <c r="E909" s="59">
        <v>4.7826964E7</v>
      </c>
      <c r="F909" s="59">
        <v>5.141914E7</v>
      </c>
      <c r="G909" s="59">
        <v>6.0E7</v>
      </c>
      <c r="H909" s="59">
        <v>6.123E7</v>
      </c>
      <c r="I909" s="44"/>
      <c r="J909" s="97" t="str">
        <f t="shared" ref="J909:N909" si="903">IF(ISBLANK(D909),"",D909/100000)</f>
        <v>438.09</v>
      </c>
      <c r="K909" s="97" t="str">
        <f t="shared" si="903"/>
        <v>478.27</v>
      </c>
      <c r="L909" s="97" t="str">
        <f t="shared" si="903"/>
        <v>514.19</v>
      </c>
      <c r="M909" s="97" t="str">
        <f t="shared" si="903"/>
        <v>600.00</v>
      </c>
      <c r="N909" s="97" t="str">
        <f t="shared" si="903"/>
        <v>612.30</v>
      </c>
      <c r="O909" s="44"/>
      <c r="P909" s="197" t="str">
        <v>D -2. Addition</v>
      </c>
    </row>
    <row r="910" ht="19.5" customHeight="1">
      <c r="A910" s="127"/>
      <c r="B910" s="127"/>
      <c r="C910" s="127"/>
      <c r="D910" s="59"/>
      <c r="E910" s="59"/>
      <c r="F910" s="59"/>
      <c r="G910" s="59"/>
      <c r="H910" s="59"/>
      <c r="I910" s="44"/>
      <c r="J910" s="97" t="str">
        <f t="shared" ref="J910:N910" si="904">IF(ISBLANK(D910),"",D910/100000)</f>
        <v/>
      </c>
      <c r="K910" s="97" t="str">
        <f t="shared" si="904"/>
        <v/>
      </c>
      <c r="L910" s="97" t="str">
        <f t="shared" si="904"/>
        <v/>
      </c>
      <c r="M910" s="97" t="str">
        <f t="shared" si="904"/>
        <v/>
      </c>
      <c r="N910" s="97" t="str">
        <f t="shared" si="904"/>
        <v/>
      </c>
      <c r="O910" s="44"/>
      <c r="P910" s="197" t="str">
        <v/>
      </c>
    </row>
    <row r="911" ht="19.5" customHeight="1">
      <c r="A911" s="146" t="s">
        <v>24477</v>
      </c>
      <c r="B911" s="127"/>
      <c r="C911" s="127"/>
      <c r="D911" s="59">
        <v>4.3809263E7</v>
      </c>
      <c r="E911" s="59">
        <v>4.7826964E7</v>
      </c>
      <c r="F911" s="59">
        <v>5.141914E7</v>
      </c>
      <c r="G911" s="59">
        <v>6.0E7</v>
      </c>
      <c r="H911" s="59">
        <v>6.123E7</v>
      </c>
      <c r="I911" s="44"/>
      <c r="J911" s="97" t="str">
        <f t="shared" ref="J911:N911" si="905">IF(ISBLANK(D911),"",D911/100000)</f>
        <v>438.09</v>
      </c>
      <c r="K911" s="97" t="str">
        <f t="shared" si="905"/>
        <v>478.27</v>
      </c>
      <c r="L911" s="97" t="str">
        <f t="shared" si="905"/>
        <v>514.19</v>
      </c>
      <c r="M911" s="97" t="str">
        <f t="shared" si="905"/>
        <v>600.00</v>
      </c>
      <c r="N911" s="97" t="str">
        <f t="shared" si="905"/>
        <v>612.30</v>
      </c>
      <c r="O911" s="44"/>
      <c r="P911" s="197" t="str">
        <v>D. Total sum</v>
      </c>
    </row>
    <row r="912" ht="19.5" customHeight="1">
      <c r="A912" s="127"/>
      <c r="B912" s="127"/>
      <c r="C912" s="127"/>
      <c r="D912" s="59"/>
      <c r="E912" s="59"/>
      <c r="F912" s="59"/>
      <c r="G912" s="59"/>
      <c r="H912" s="59"/>
      <c r="I912" s="44"/>
      <c r="J912" s="97" t="str">
        <f t="shared" ref="J912:N912" si="906">IF(ISBLANK(D912),"",D912/100000)</f>
        <v/>
      </c>
      <c r="K912" s="97" t="str">
        <f t="shared" si="906"/>
        <v/>
      </c>
      <c r="L912" s="97" t="str">
        <f t="shared" si="906"/>
        <v/>
      </c>
      <c r="M912" s="97" t="str">
        <f t="shared" si="906"/>
        <v/>
      </c>
      <c r="N912" s="97" t="str">
        <f t="shared" si="906"/>
        <v/>
      </c>
      <c r="O912" s="44"/>
      <c r="P912" s="197" t="str">
        <v/>
      </c>
    </row>
    <row r="913" ht="19.5" customHeight="1">
      <c r="A913" s="127"/>
      <c r="B913" s="127"/>
      <c r="C913" s="127"/>
      <c r="D913" s="59"/>
      <c r="E913" s="59"/>
      <c r="F913" s="59"/>
      <c r="G913" s="59"/>
      <c r="H913" s="59"/>
      <c r="I913" s="44"/>
      <c r="J913" s="97" t="str">
        <f t="shared" ref="J913:N913" si="907">IF(ISBLANK(D913),"",D913/100000)</f>
        <v/>
      </c>
      <c r="K913" s="97" t="str">
        <f t="shared" si="907"/>
        <v/>
      </c>
      <c r="L913" s="97" t="str">
        <f t="shared" si="907"/>
        <v/>
      </c>
      <c r="M913" s="97" t="str">
        <f t="shared" si="907"/>
        <v/>
      </c>
      <c r="N913" s="97" t="str">
        <f t="shared" si="907"/>
        <v/>
      </c>
      <c r="O913" s="44"/>
      <c r="P913" s="197" t="str">
        <v/>
      </c>
    </row>
    <row r="914" ht="19.5" customHeight="1">
      <c r="A914" s="127" t="s">
        <v>24478</v>
      </c>
      <c r="B914" s="127"/>
      <c r="C914" s="127"/>
      <c r="D914" s="59"/>
      <c r="E914" s="59"/>
      <c r="F914" s="59"/>
      <c r="G914" s="59"/>
      <c r="H914" s="59"/>
      <c r="I914" s="44"/>
      <c r="J914" s="97" t="str">
        <f t="shared" ref="J914:N914" si="908">IF(ISBLANK(D914),"",D914/100000)</f>
        <v/>
      </c>
      <c r="K914" s="97" t="str">
        <f t="shared" si="908"/>
        <v/>
      </c>
      <c r="L914" s="97" t="str">
        <f t="shared" si="908"/>
        <v/>
      </c>
      <c r="M914" s="97" t="str">
        <f t="shared" si="908"/>
        <v/>
      </c>
      <c r="N914" s="97" t="str">
        <f t="shared" si="908"/>
        <v/>
      </c>
      <c r="O914" s="44"/>
      <c r="P914" s="197" t="str">
        <v>F-2. Slum settlements cleaning and sanitation works (vibhaka</v>
      </c>
    </row>
    <row r="915" ht="19.5" customHeight="1">
      <c r="A915" s="127" t="s">
        <v>5001</v>
      </c>
      <c r="B915" s="127" t="s">
        <v>24479</v>
      </c>
      <c r="C915" s="127"/>
      <c r="D915" s="59">
        <v>1.20406236E8</v>
      </c>
      <c r="E915" s="59">
        <v>1.28400732E8</v>
      </c>
      <c r="F915" s="59">
        <v>1.38442028E8</v>
      </c>
      <c r="G915" s="59">
        <v>1.55E8</v>
      </c>
      <c r="H915" s="59">
        <v>1.63515E8</v>
      </c>
      <c r="I915" s="44"/>
      <c r="J915" s="97" t="str">
        <f t="shared" ref="J915:N915" si="909">IF(ISBLANK(D915),"",D915/100000)</f>
        <v>1204.06</v>
      </c>
      <c r="K915" s="97" t="str">
        <f t="shared" si="909"/>
        <v>1284.01</v>
      </c>
      <c r="L915" s="97" t="str">
        <f t="shared" si="909"/>
        <v>1384.42</v>
      </c>
      <c r="M915" s="97" t="str">
        <f t="shared" si="909"/>
        <v>1550.00</v>
      </c>
      <c r="N915" s="97" t="str">
        <f t="shared" si="909"/>
        <v>1635.15</v>
      </c>
      <c r="O915" s="44"/>
      <c r="P915" s="197" t="str">
        <v>1. permanent servant class salary</v>
      </c>
    </row>
    <row r="916" ht="19.5" customHeight="1">
      <c r="A916" s="127"/>
      <c r="B916" s="127"/>
      <c r="C916" s="127"/>
      <c r="D916" s="59"/>
      <c r="E916" s="59"/>
      <c r="F916" s="59"/>
      <c r="G916" s="59"/>
      <c r="H916" s="59"/>
      <c r="I916" s="44"/>
      <c r="J916" s="97" t="str">
        <f t="shared" ref="J916:N916" si="910">IF(ISBLANK(D916),"",D916/100000)</f>
        <v/>
      </c>
      <c r="K916" s="97" t="str">
        <f t="shared" si="910"/>
        <v/>
      </c>
      <c r="L916" s="97" t="str">
        <f t="shared" si="910"/>
        <v/>
      </c>
      <c r="M916" s="97" t="str">
        <f t="shared" si="910"/>
        <v/>
      </c>
      <c r="N916" s="97" t="str">
        <f t="shared" si="910"/>
        <v/>
      </c>
      <c r="O916" s="44"/>
      <c r="P916" s="197" t="str">
        <v/>
      </c>
    </row>
    <row r="917" ht="19.5" customHeight="1">
      <c r="A917" s="146" t="s">
        <v>24480</v>
      </c>
      <c r="B917" s="127"/>
      <c r="C917" s="127"/>
      <c r="D917" s="59">
        <v>1.20406236E8</v>
      </c>
      <c r="E917" s="59">
        <v>1.28400732E8</v>
      </c>
      <c r="F917" s="59">
        <v>1.38442028E8</v>
      </c>
      <c r="G917" s="59">
        <v>1.55E8</v>
      </c>
      <c r="H917" s="59">
        <v>1.63515E8</v>
      </c>
      <c r="I917" s="44"/>
      <c r="J917" s="97" t="str">
        <f t="shared" ref="J917:N917" si="911">IF(ISBLANK(D917),"",D917/100000)</f>
        <v>1204.06</v>
      </c>
      <c r="K917" s="97" t="str">
        <f t="shared" si="911"/>
        <v>1284.01</v>
      </c>
      <c r="L917" s="97" t="str">
        <f t="shared" si="911"/>
        <v>1384.42</v>
      </c>
      <c r="M917" s="97" t="str">
        <f t="shared" si="911"/>
        <v>1550.00</v>
      </c>
      <c r="N917" s="97" t="str">
        <f t="shared" si="911"/>
        <v>1635.15</v>
      </c>
      <c r="O917" s="44"/>
      <c r="P917" s="197" t="str">
        <v>F-2. Addition</v>
      </c>
    </row>
    <row r="918" ht="19.5" customHeight="1">
      <c r="A918" s="127"/>
      <c r="B918" s="127"/>
      <c r="C918" s="127"/>
      <c r="D918" s="59"/>
      <c r="E918" s="59"/>
      <c r="F918" s="59"/>
      <c r="G918" s="59"/>
      <c r="H918" s="59"/>
      <c r="I918" s="44"/>
      <c r="J918" s="97" t="str">
        <f t="shared" ref="J918:N918" si="912">IF(ISBLANK(D918),"",D918/100000)</f>
        <v/>
      </c>
      <c r="K918" s="97" t="str">
        <f t="shared" si="912"/>
        <v/>
      </c>
      <c r="L918" s="97" t="str">
        <f t="shared" si="912"/>
        <v/>
      </c>
      <c r="M918" s="97" t="str">
        <f t="shared" si="912"/>
        <v/>
      </c>
      <c r="N918" s="97" t="str">
        <f t="shared" si="912"/>
        <v/>
      </c>
      <c r="O918" s="44"/>
      <c r="P918" s="197" t="str">
        <v/>
      </c>
    </row>
    <row r="919" ht="19.5" customHeight="1">
      <c r="A919" s="146" t="s">
        <v>24481</v>
      </c>
      <c r="B919" s="127"/>
      <c r="C919" s="127"/>
      <c r="D919" s="59">
        <v>1.20406236E8</v>
      </c>
      <c r="E919" s="59">
        <v>1.28400732E8</v>
      </c>
      <c r="F919" s="59">
        <v>1.38442028E8</v>
      </c>
      <c r="G919" s="59">
        <v>1.55E8</v>
      </c>
      <c r="H919" s="59">
        <v>1.63515E8</v>
      </c>
      <c r="I919" s="44"/>
      <c r="J919" s="97" t="str">
        <f t="shared" ref="J919:N919" si="913">IF(ISBLANK(D919),"",D919/100000)</f>
        <v>1204.06</v>
      </c>
      <c r="K919" s="97" t="str">
        <f t="shared" si="913"/>
        <v>1284.01</v>
      </c>
      <c r="L919" s="97" t="str">
        <f t="shared" si="913"/>
        <v>1384.42</v>
      </c>
      <c r="M919" s="97" t="str">
        <f t="shared" si="913"/>
        <v>1550.00</v>
      </c>
      <c r="N919" s="97" t="str">
        <f t="shared" si="913"/>
        <v>1635.15</v>
      </c>
      <c r="O919" s="44"/>
      <c r="P919" s="197" t="str">
        <v>F. Total sum</v>
      </c>
    </row>
    <row r="920" ht="19.5" customHeight="1">
      <c r="A920" s="127"/>
      <c r="B920" s="127"/>
      <c r="C920" s="127"/>
      <c r="D920" s="59"/>
      <c r="E920" s="59"/>
      <c r="F920" s="59"/>
      <c r="G920" s="59"/>
      <c r="H920" s="59"/>
      <c r="I920" s="44"/>
      <c r="J920" s="97" t="str">
        <f t="shared" ref="J920:N920" si="914">IF(ISBLANK(D920),"",D920/100000)</f>
        <v/>
      </c>
      <c r="K920" s="97" t="str">
        <f t="shared" si="914"/>
        <v/>
      </c>
      <c r="L920" s="97" t="str">
        <f t="shared" si="914"/>
        <v/>
      </c>
      <c r="M920" s="97" t="str">
        <f t="shared" si="914"/>
        <v/>
      </c>
      <c r="N920" s="97" t="str">
        <f t="shared" si="914"/>
        <v/>
      </c>
      <c r="O920" s="44"/>
      <c r="P920" s="197" t="str">
        <v/>
      </c>
    </row>
    <row r="921" ht="19.5" customHeight="1">
      <c r="A921" s="367" t="s">
        <v>24482</v>
      </c>
      <c r="B921" s="127"/>
      <c r="C921" s="127"/>
      <c r="D921" s="59">
        <v>1.559342758E9</v>
      </c>
      <c r="E921" s="59">
        <v>1.816240299E9</v>
      </c>
      <c r="F921" s="59">
        <v>2.022392673E9</v>
      </c>
      <c r="G921" s="59">
        <v>2.19706125E9</v>
      </c>
      <c r="H921" s="59">
        <v>2.6215301E9</v>
      </c>
      <c r="I921" s="44"/>
      <c r="J921" s="97" t="str">
        <f t="shared" ref="J921:N921" si="915">IF(ISBLANK(D921),"",D921/100000)</f>
        <v>15593.43</v>
      </c>
      <c r="K921" s="97" t="str">
        <f t="shared" si="915"/>
        <v>18162.40</v>
      </c>
      <c r="L921" s="97" t="str">
        <f t="shared" si="915"/>
        <v>20223.93</v>
      </c>
      <c r="M921" s="97" t="str">
        <f t="shared" si="915"/>
        <v>21970.61</v>
      </c>
      <c r="N921" s="97" t="str">
        <f t="shared" si="915"/>
        <v>26215.30</v>
      </c>
      <c r="O921" s="44"/>
      <c r="P921" s="197" t="str">
        <v>9. jhadalota paths, waste and transport
Mailapani total sum of the transport system</v>
      </c>
    </row>
    <row r="922" ht="19.5" customHeight="1">
      <c r="A922" s="250"/>
      <c r="B922" s="250"/>
      <c r="C922" s="250"/>
      <c r="D922" s="237"/>
      <c r="E922" s="237"/>
      <c r="F922" s="237"/>
      <c r="G922" s="237"/>
      <c r="H922" s="237"/>
      <c r="I922" s="242"/>
      <c r="J922" s="446" t="str">
        <f t="shared" ref="J922:N922" si="916">IF(ISBLANK(D922),"",D922/100000)</f>
        <v/>
      </c>
      <c r="K922" s="446" t="str">
        <f t="shared" si="916"/>
        <v/>
      </c>
      <c r="L922" s="446" t="str">
        <f t="shared" si="916"/>
        <v/>
      </c>
      <c r="M922" s="446" t="str">
        <f t="shared" si="916"/>
        <v/>
      </c>
      <c r="N922" s="446" t="str">
        <f t="shared" si="916"/>
        <v/>
      </c>
      <c r="O922" s="242"/>
      <c r="P922" s="197" t="str">
        <v/>
      </c>
    </row>
    <row r="923" ht="19.5" customHeight="1">
      <c r="A923" s="254" t="s">
        <v>420</v>
      </c>
      <c r="B923" s="254"/>
      <c r="C923" s="254"/>
      <c r="D923" s="330"/>
      <c r="E923" s="330"/>
      <c r="F923" s="330"/>
      <c r="G923" s="330"/>
      <c r="H923" s="330"/>
      <c r="I923" s="44"/>
      <c r="J923" s="97" t="str">
        <f t="shared" ref="J923:N923" si="917">IF(ISBLANK(D923),"",D923/100000)</f>
        <v/>
      </c>
      <c r="K923" s="97" t="str">
        <f t="shared" si="917"/>
        <v/>
      </c>
      <c r="L923" s="97" t="str">
        <f t="shared" si="917"/>
        <v/>
      </c>
      <c r="M923" s="97" t="str">
        <f t="shared" si="917"/>
        <v/>
      </c>
      <c r="N923" s="97" t="str">
        <f t="shared" si="917"/>
        <v/>
      </c>
      <c r="O923" s="44"/>
      <c r="P923" s="197" t="str">
        <v>10. The development path (Special Duty)</v>
      </c>
    </row>
    <row r="924" ht="19.5" customHeight="1">
      <c r="A924" s="127" t="s">
        <v>24483</v>
      </c>
      <c r="B924" s="127"/>
      <c r="C924" s="127"/>
      <c r="D924" s="59"/>
      <c r="E924" s="59"/>
      <c r="F924" s="59"/>
      <c r="G924" s="59"/>
      <c r="H924" s="59"/>
      <c r="I924" s="44"/>
      <c r="J924" s="97" t="str">
        <f t="shared" ref="J924:N924" si="918">IF(ISBLANK(D924),"",D924/100000)</f>
        <v/>
      </c>
      <c r="K924" s="97" t="str">
        <f t="shared" si="918"/>
        <v/>
      </c>
      <c r="L924" s="97" t="str">
        <f t="shared" si="918"/>
        <v/>
      </c>
      <c r="M924" s="97" t="str">
        <f t="shared" si="918"/>
        <v/>
      </c>
      <c r="N924" s="97" t="str">
        <f t="shared" si="918"/>
        <v/>
      </c>
      <c r="O924" s="44"/>
      <c r="P924" s="197" t="str">
        <v>C-1. Development path (Special Duty)</v>
      </c>
    </row>
    <row r="925" ht="19.5" customHeight="1">
      <c r="A925" s="127" t="s">
        <v>3019</v>
      </c>
      <c r="B925" s="127" t="s">
        <v>24484</v>
      </c>
      <c r="C925" s="127"/>
      <c r="D925" s="59">
        <v>1.00701549E8</v>
      </c>
      <c r="E925" s="59">
        <v>1.06804591E8</v>
      </c>
      <c r="F925" s="59">
        <v>1.14669379E8</v>
      </c>
      <c r="G925" s="59">
        <v>1.25E8</v>
      </c>
      <c r="H925" s="59">
        <v>1.3E8</v>
      </c>
      <c r="I925" s="44"/>
      <c r="J925" s="97" t="str">
        <f t="shared" ref="J925:N925" si="919">IF(ISBLANK(D925),"",D925/100000)</f>
        <v>1007.02</v>
      </c>
      <c r="K925" s="97" t="str">
        <f t="shared" si="919"/>
        <v>1068.05</v>
      </c>
      <c r="L925" s="97" t="str">
        <f t="shared" si="919"/>
        <v>1146.69</v>
      </c>
      <c r="M925" s="97" t="str">
        <f t="shared" si="919"/>
        <v>1250.00</v>
      </c>
      <c r="N925" s="97" t="str">
        <f t="shared" si="919"/>
        <v>1300.00</v>
      </c>
      <c r="O925" s="44"/>
      <c r="P925" s="197" t="str">
        <v>1. The establishment sevakavarga salary</v>
      </c>
    </row>
    <row r="926" ht="19.5" customHeight="1">
      <c r="A926" s="296" t="s">
        <v>24485</v>
      </c>
      <c r="B926" s="127" t="s">
        <v>24486</v>
      </c>
      <c r="C926" s="127"/>
      <c r="D926" s="59">
        <v>580163.0</v>
      </c>
      <c r="E926" s="59">
        <v>785209.0</v>
      </c>
      <c r="F926" s="59">
        <v>631725.0</v>
      </c>
      <c r="G926" s="59">
        <v>1000000.0</v>
      </c>
      <c r="H926" s="59">
        <v>2000000.0</v>
      </c>
      <c r="I926" s="44"/>
      <c r="J926" s="97" t="str">
        <f t="shared" ref="J926:N926" si="920">IF(ISBLANK(D926),"",D926/100000)</f>
        <v>5.80</v>
      </c>
      <c r="K926" s="97" t="str">
        <f t="shared" si="920"/>
        <v>7.85</v>
      </c>
      <c r="L926" s="97" t="str">
        <f t="shared" si="920"/>
        <v>6.32</v>
      </c>
      <c r="M926" s="97" t="str">
        <f t="shared" si="920"/>
        <v>10.00</v>
      </c>
      <c r="N926" s="97" t="str">
        <f t="shared" si="920"/>
        <v>20.00</v>
      </c>
      <c r="O926" s="44"/>
      <c r="P926" s="197" t="str">
        <v>2. Seasonal sevakavarga pay (wages
Sevakavarga)</v>
      </c>
    </row>
    <row r="927" ht="19.5" customHeight="1">
      <c r="A927" s="127" t="s">
        <v>24487</v>
      </c>
      <c r="B927" s="127" t="s">
        <v>24488</v>
      </c>
      <c r="C927" s="127"/>
      <c r="D927" s="59">
        <v>1271223.0</v>
      </c>
      <c r="E927" s="59">
        <v>1104977.0</v>
      </c>
      <c r="F927" s="59">
        <v>1427216.0</v>
      </c>
      <c r="G927" s="59">
        <v>1275000.0</v>
      </c>
      <c r="H927" s="59">
        <v>1200000.0</v>
      </c>
      <c r="I927" s="44"/>
      <c r="J927" s="97" t="str">
        <f t="shared" ref="J927:N927" si="921">IF(ISBLANK(D927),"",D927/100000)</f>
        <v>12.71</v>
      </c>
      <c r="K927" s="97" t="str">
        <f t="shared" si="921"/>
        <v>11.05</v>
      </c>
      <c r="L927" s="97" t="str">
        <f t="shared" si="921"/>
        <v>14.27</v>
      </c>
      <c r="M927" s="97" t="str">
        <f t="shared" si="921"/>
        <v>12.75</v>
      </c>
      <c r="N927" s="97" t="str">
        <f t="shared" si="921"/>
        <v>12.00</v>
      </c>
      <c r="O927" s="44"/>
      <c r="P927" s="197" t="str">
        <v>3. Miscellaneous (1) Department path</v>
      </c>
    </row>
    <row r="928" ht="19.5" customHeight="1">
      <c r="A928" s="127"/>
      <c r="B928" s="127"/>
      <c r="C928" s="127"/>
      <c r="D928" s="59"/>
      <c r="E928" s="59"/>
      <c r="F928" s="59"/>
      <c r="G928" s="59"/>
      <c r="H928" s="59"/>
      <c r="I928" s="44"/>
      <c r="J928" s="97" t="str">
        <f t="shared" ref="J928:N928" si="922">IF(ISBLANK(D928),"",D928/100000)</f>
        <v/>
      </c>
      <c r="K928" s="97" t="str">
        <f t="shared" si="922"/>
        <v/>
      </c>
      <c r="L928" s="97" t="str">
        <f t="shared" si="922"/>
        <v/>
      </c>
      <c r="M928" s="97" t="str">
        <f t="shared" si="922"/>
        <v/>
      </c>
      <c r="N928" s="97" t="str">
        <f t="shared" si="922"/>
        <v/>
      </c>
      <c r="O928" s="44"/>
      <c r="P928" s="197" t="str">
        <v/>
      </c>
    </row>
    <row r="929" ht="19.5" customHeight="1">
      <c r="A929" s="146" t="s">
        <v>24453</v>
      </c>
      <c r="B929" s="127"/>
      <c r="C929" s="127"/>
      <c r="D929" s="59">
        <v>1.02552935E8</v>
      </c>
      <c r="E929" s="59">
        <v>1.08694777E8</v>
      </c>
      <c r="F929" s="59">
        <v>1.1672832E8</v>
      </c>
      <c r="G929" s="59">
        <v>1.27275E8</v>
      </c>
      <c r="H929" s="59">
        <v>1.332E8</v>
      </c>
      <c r="I929" s="44"/>
      <c r="J929" s="97" t="str">
        <f t="shared" ref="J929:N929" si="923">IF(ISBLANK(D929),"",D929/100000)</f>
        <v>1025.53</v>
      </c>
      <c r="K929" s="97" t="str">
        <f t="shared" si="923"/>
        <v>1086.95</v>
      </c>
      <c r="L929" s="97" t="str">
        <f t="shared" si="923"/>
        <v>1167.28</v>
      </c>
      <c r="M929" s="97" t="str">
        <f t="shared" si="923"/>
        <v>1272.75</v>
      </c>
      <c r="N929" s="97" t="str">
        <f t="shared" si="923"/>
        <v>1332.00</v>
      </c>
      <c r="O929" s="44"/>
      <c r="P929" s="197" t="str">
        <v>C-1. Addition</v>
      </c>
    </row>
    <row r="930" ht="19.5" customHeight="1">
      <c r="A930" s="127"/>
      <c r="B930" s="127"/>
      <c r="C930" s="127"/>
      <c r="D930" s="59"/>
      <c r="E930" s="59"/>
      <c r="F930" s="59"/>
      <c r="G930" s="59"/>
      <c r="H930" s="59"/>
      <c r="I930" s="44"/>
      <c r="J930" s="97" t="str">
        <f t="shared" ref="J930:N930" si="924">IF(ISBLANK(D930),"",D930/100000)</f>
        <v/>
      </c>
      <c r="K930" s="97" t="str">
        <f t="shared" si="924"/>
        <v/>
      </c>
      <c r="L930" s="97" t="str">
        <f t="shared" si="924"/>
        <v/>
      </c>
      <c r="M930" s="97" t="str">
        <f t="shared" si="924"/>
        <v/>
      </c>
      <c r="N930" s="97" t="str">
        <f t="shared" si="924"/>
        <v/>
      </c>
      <c r="O930" s="44"/>
      <c r="P930" s="197" t="str">
        <v/>
      </c>
    </row>
    <row r="931" ht="19.5" customHeight="1">
      <c r="A931" s="127" t="s">
        <v>24489</v>
      </c>
      <c r="B931" s="127"/>
      <c r="C931" s="127"/>
      <c r="D931" s="59"/>
      <c r="E931" s="59"/>
      <c r="F931" s="59"/>
      <c r="G931" s="59"/>
      <c r="H931" s="59"/>
      <c r="I931" s="44"/>
      <c r="J931" s="97" t="str">
        <f t="shared" ref="J931:N931" si="925">IF(ISBLANK(D931),"",D931/100000)</f>
        <v/>
      </c>
      <c r="K931" s="97" t="str">
        <f t="shared" si="925"/>
        <v/>
      </c>
      <c r="L931" s="97" t="str">
        <f t="shared" si="925"/>
        <v/>
      </c>
      <c r="M931" s="97" t="str">
        <f t="shared" si="925"/>
        <v/>
      </c>
      <c r="N931" s="97" t="str">
        <f t="shared" si="925"/>
        <v/>
      </c>
      <c r="O931" s="44"/>
      <c r="P931" s="197" t="str">
        <v>C-2. Development path (Special Duty) (vibhakarya.)</v>
      </c>
    </row>
    <row r="932" ht="19.5" customHeight="1">
      <c r="A932" s="127" t="s">
        <v>3019</v>
      </c>
      <c r="B932" s="127" t="s">
        <v>24490</v>
      </c>
      <c r="C932" s="127"/>
      <c r="D932" s="59">
        <v>6.0947178E7</v>
      </c>
      <c r="E932" s="59">
        <v>7.3266392E7</v>
      </c>
      <c r="F932" s="59">
        <v>6.510788E7</v>
      </c>
      <c r="G932" s="59">
        <v>7.5E7</v>
      </c>
      <c r="H932" s="59">
        <v>2.03415E8</v>
      </c>
      <c r="I932" s="44"/>
      <c r="J932" s="97" t="str">
        <f t="shared" ref="J932:N932" si="926">IF(ISBLANK(D932),"",D932/100000)</f>
        <v>609.47</v>
      </c>
      <c r="K932" s="97" t="str">
        <f t="shared" si="926"/>
        <v>732.66</v>
      </c>
      <c r="L932" s="97" t="str">
        <f t="shared" si="926"/>
        <v>651.08</v>
      </c>
      <c r="M932" s="97" t="str">
        <f t="shared" si="926"/>
        <v>750.00</v>
      </c>
      <c r="N932" s="97" t="str">
        <f t="shared" si="926"/>
        <v>2034.15</v>
      </c>
      <c r="O932" s="44"/>
      <c r="P932" s="197" t="str">
        <v>1. The establishment sevakavarga salary</v>
      </c>
    </row>
    <row r="933" ht="19.5" customHeight="1">
      <c r="A933" s="296" t="s">
        <v>23530</v>
      </c>
      <c r="B933" s="127" t="s">
        <v>24491</v>
      </c>
      <c r="C933" s="127"/>
      <c r="D933" s="59"/>
      <c r="E933" s="59">
        <v>2.61223027E8</v>
      </c>
      <c r="F933" s="59">
        <v>1.42464087E8</v>
      </c>
      <c r="G933" s="59">
        <v>1.3145E8</v>
      </c>
      <c r="H933" s="59">
        <v>9.034E7</v>
      </c>
      <c r="I933" s="44"/>
      <c r="J933" s="97" t="str">
        <f t="shared" ref="J933:N933" si="927">IF(ISBLANK(D933),"",D933/100000)</f>
        <v/>
      </c>
      <c r="K933" s="97" t="str">
        <f t="shared" si="927"/>
        <v>2612.23</v>
      </c>
      <c r="L933" s="97" t="str">
        <f t="shared" si="927"/>
        <v>1424.64</v>
      </c>
      <c r="M933" s="97" t="str">
        <f t="shared" si="927"/>
        <v>1314.50</v>
      </c>
      <c r="N933" s="97" t="str">
        <f t="shared" si="927"/>
        <v>903.40</v>
      </c>
      <c r="O933" s="44"/>
      <c r="P933" s="197" t="str">
        <v>Regional Office plan to be
Activities</v>
      </c>
    </row>
    <row r="934" ht="19.5" customHeight="1">
      <c r="A934" s="296" t="s">
        <v>23541</v>
      </c>
      <c r="B934" s="127" t="s">
        <v>24492</v>
      </c>
      <c r="C934" s="127"/>
      <c r="D934" s="59"/>
      <c r="E934" s="59">
        <v>4.1329028E7</v>
      </c>
      <c r="F934" s="59">
        <v>5.2734122E7</v>
      </c>
      <c r="G934" s="59">
        <v>8.9E7</v>
      </c>
      <c r="H934" s="59">
        <v>6.276E7</v>
      </c>
      <c r="I934" s="44"/>
      <c r="J934" s="97" t="str">
        <f t="shared" ref="J934:N934" si="928">IF(ISBLANK(D934),"",D934/100000)</f>
        <v/>
      </c>
      <c r="K934" s="97" t="str">
        <f t="shared" si="928"/>
        <v>413.29</v>
      </c>
      <c r="L934" s="97" t="str">
        <f t="shared" si="928"/>
        <v>527.34</v>
      </c>
      <c r="M934" s="97" t="str">
        <f t="shared" si="928"/>
        <v>890.00</v>
      </c>
      <c r="N934" s="97" t="str">
        <f t="shared" si="928"/>
        <v>627.60</v>
      </c>
      <c r="O934" s="44"/>
      <c r="P934" s="197" t="str">
        <v>The active participation of citizens Regional Office
Plan works to be</v>
      </c>
    </row>
    <row r="935" ht="19.5" customHeight="1">
      <c r="A935" s="127"/>
      <c r="B935" s="127"/>
      <c r="C935" s="127"/>
      <c r="D935" s="59"/>
      <c r="E935" s="59"/>
      <c r="F935" s="59"/>
      <c r="G935" s="59"/>
      <c r="H935" s="59"/>
      <c r="I935" s="44"/>
      <c r="J935" s="97" t="str">
        <f t="shared" ref="J935:N935" si="929">IF(ISBLANK(D935),"",D935/100000)</f>
        <v/>
      </c>
      <c r="K935" s="97" t="str">
        <f t="shared" si="929"/>
        <v/>
      </c>
      <c r="L935" s="97" t="str">
        <f t="shared" si="929"/>
        <v/>
      </c>
      <c r="M935" s="97" t="str">
        <f t="shared" si="929"/>
        <v/>
      </c>
      <c r="N935" s="97" t="str">
        <f t="shared" si="929"/>
        <v/>
      </c>
      <c r="O935" s="44"/>
      <c r="P935" s="197" t="str">
        <v/>
      </c>
    </row>
    <row r="936" ht="19.5" customHeight="1">
      <c r="A936" s="146" t="s">
        <v>24462</v>
      </c>
      <c r="B936" s="127"/>
      <c r="C936" s="127"/>
      <c r="D936" s="59">
        <v>6.0947178E7</v>
      </c>
      <c r="E936" s="59">
        <v>3.75818447E8</v>
      </c>
      <c r="F936" s="59">
        <v>2.60306089E8</v>
      </c>
      <c r="G936" s="59">
        <v>2.9545E8</v>
      </c>
      <c r="H936" s="59">
        <v>3.56515E8</v>
      </c>
      <c r="I936" s="44"/>
      <c r="J936" s="97" t="str">
        <f t="shared" ref="J936:N936" si="930">IF(ISBLANK(D936),"",D936/100000)</f>
        <v>609.47</v>
      </c>
      <c r="K936" s="97" t="str">
        <f t="shared" si="930"/>
        <v>3758.18</v>
      </c>
      <c r="L936" s="97" t="str">
        <f t="shared" si="930"/>
        <v>2603.06</v>
      </c>
      <c r="M936" s="97" t="str">
        <f t="shared" si="930"/>
        <v>2954.50</v>
      </c>
      <c r="N936" s="97" t="str">
        <f t="shared" si="930"/>
        <v>3565.15</v>
      </c>
      <c r="O936" s="44"/>
      <c r="P936" s="197" t="str">
        <v>C-2. Addition</v>
      </c>
    </row>
    <row r="937" ht="19.5" customHeight="1">
      <c r="A937" s="127"/>
      <c r="B937" s="127"/>
      <c r="C937" s="127"/>
      <c r="D937" s="59"/>
      <c r="E937" s="59"/>
      <c r="F937" s="59"/>
      <c r="G937" s="59"/>
      <c r="H937" s="59"/>
      <c r="I937" s="44"/>
      <c r="J937" s="97" t="str">
        <f t="shared" ref="J937:N937" si="931">IF(ISBLANK(D937),"",D937/100000)</f>
        <v/>
      </c>
      <c r="K937" s="97" t="str">
        <f t="shared" si="931"/>
        <v/>
      </c>
      <c r="L937" s="97" t="str">
        <f t="shared" si="931"/>
        <v/>
      </c>
      <c r="M937" s="97" t="str">
        <f t="shared" si="931"/>
        <v/>
      </c>
      <c r="N937" s="97" t="str">
        <f t="shared" si="931"/>
        <v/>
      </c>
      <c r="O937" s="44"/>
      <c r="P937" s="197" t="str">
        <v/>
      </c>
    </row>
    <row r="938" ht="19.5" customHeight="1">
      <c r="A938" s="146" t="s">
        <v>23427</v>
      </c>
      <c r="B938" s="127"/>
      <c r="C938" s="127"/>
      <c r="D938" s="59">
        <v>1.63500113E8</v>
      </c>
      <c r="E938" s="59">
        <v>4.84513224E8</v>
      </c>
      <c r="F938" s="59">
        <v>3.77034409E8</v>
      </c>
      <c r="G938" s="59">
        <v>4.22725E8</v>
      </c>
      <c r="H938" s="59">
        <v>4.89715E8</v>
      </c>
      <c r="I938" s="44"/>
      <c r="J938" s="97" t="str">
        <f t="shared" ref="J938:N938" si="932">IF(ISBLANK(D938),"",D938/100000)</f>
        <v>1635.00</v>
      </c>
      <c r="K938" s="97" t="str">
        <f t="shared" si="932"/>
        <v>4845.13</v>
      </c>
      <c r="L938" s="97" t="str">
        <f t="shared" si="932"/>
        <v>3770.34</v>
      </c>
      <c r="M938" s="97" t="str">
        <f t="shared" si="932"/>
        <v>4227.25</v>
      </c>
      <c r="N938" s="97" t="str">
        <f t="shared" si="932"/>
        <v>4897.15</v>
      </c>
      <c r="O938" s="44"/>
      <c r="P938" s="197" t="str">
        <v>C. Total sum</v>
      </c>
    </row>
    <row r="939" ht="19.5" customHeight="1">
      <c r="A939" s="127"/>
      <c r="B939" s="127"/>
      <c r="C939" s="127"/>
      <c r="D939" s="59"/>
      <c r="E939" s="59"/>
      <c r="F939" s="59"/>
      <c r="G939" s="59"/>
      <c r="H939" s="59"/>
      <c r="I939" s="44"/>
      <c r="J939" s="97" t="str">
        <f t="shared" ref="J939:N939" si="933">IF(ISBLANK(D939),"",D939/100000)</f>
        <v/>
      </c>
      <c r="K939" s="97" t="str">
        <f t="shared" si="933"/>
        <v/>
      </c>
      <c r="L939" s="97" t="str">
        <f t="shared" si="933"/>
        <v/>
      </c>
      <c r="M939" s="97" t="str">
        <f t="shared" si="933"/>
        <v/>
      </c>
      <c r="N939" s="97" t="str">
        <f t="shared" si="933"/>
        <v/>
      </c>
      <c r="O939" s="44"/>
      <c r="P939" s="197" t="str">
        <v/>
      </c>
    </row>
    <row r="940" ht="19.5" customHeight="1">
      <c r="A940" s="127" t="s">
        <v>24493</v>
      </c>
      <c r="B940" s="127"/>
      <c r="C940" s="127"/>
      <c r="D940" s="59"/>
      <c r="E940" s="59"/>
      <c r="F940" s="59"/>
      <c r="G940" s="59"/>
      <c r="H940" s="59"/>
      <c r="I940" s="44"/>
      <c r="J940" s="97" t="str">
        <f t="shared" ref="J940:N940" si="934">IF(ISBLANK(D940),"",D940/100000)</f>
        <v/>
      </c>
      <c r="K940" s="97" t="str">
        <f t="shared" si="934"/>
        <v/>
      </c>
      <c r="L940" s="97" t="str">
        <f t="shared" si="934"/>
        <v/>
      </c>
      <c r="M940" s="97" t="str">
        <f t="shared" si="934"/>
        <v/>
      </c>
      <c r="N940" s="97" t="str">
        <f t="shared" si="934"/>
        <v/>
      </c>
      <c r="O940" s="44"/>
      <c r="P940" s="197" t="str">
        <v>B -1. Path repairs (path section)</v>
      </c>
    </row>
    <row r="941" ht="19.5" customHeight="1">
      <c r="A941" s="127" t="s">
        <v>24494</v>
      </c>
      <c r="B941" s="127"/>
      <c r="C941" s="127"/>
      <c r="D941" s="59"/>
      <c r="E941" s="59"/>
      <c r="F941" s="59"/>
      <c r="G941" s="59"/>
      <c r="H941" s="59"/>
      <c r="I941" s="44"/>
      <c r="J941" s="97" t="str">
        <f t="shared" ref="J941:N941" si="935">IF(ISBLANK(D941),"",D941/100000)</f>
        <v/>
      </c>
      <c r="K941" s="97" t="str">
        <f t="shared" si="935"/>
        <v/>
      </c>
      <c r="L941" s="97" t="str">
        <f t="shared" si="935"/>
        <v/>
      </c>
      <c r="M941" s="97" t="str">
        <f t="shared" si="935"/>
        <v/>
      </c>
      <c r="N941" s="97" t="str">
        <f t="shared" si="935"/>
        <v/>
      </c>
      <c r="O941" s="44"/>
      <c r="P941" s="197" t="str">
        <v>1. Repair paths</v>
      </c>
    </row>
    <row r="942" ht="19.5" customHeight="1">
      <c r="A942" s="296" t="s">
        <v>24495</v>
      </c>
      <c r="B942" s="127" t="s">
        <v>24496</v>
      </c>
      <c r="C942" s="127"/>
      <c r="D942" s="59">
        <v>2.0E7</v>
      </c>
      <c r="E942" s="59">
        <v>1.5974389E7</v>
      </c>
      <c r="F942" s="59">
        <v>1.9672329E7</v>
      </c>
      <c r="G942" s="59">
        <v>1.7E7</v>
      </c>
      <c r="H942" s="59">
        <v>1.3549E7</v>
      </c>
      <c r="I942" s="44"/>
      <c r="J942" s="97" t="str">
        <f t="shared" ref="J942:N942" si="936">IF(ISBLANK(D942),"",D942/100000)</f>
        <v>200.00</v>
      </c>
      <c r="K942" s="97" t="str">
        <f t="shared" si="936"/>
        <v>159.74</v>
      </c>
      <c r="L942" s="97" t="str">
        <f t="shared" si="936"/>
        <v>196.72</v>
      </c>
      <c r="M942" s="97" t="str">
        <f t="shared" si="936"/>
        <v>170.00</v>
      </c>
      <c r="N942" s="97" t="str">
        <f t="shared" si="936"/>
        <v>135.49</v>
      </c>
      <c r="O942" s="44"/>
      <c r="P942" s="197" t="str">
        <v>(A) repair pits various pathanvarila
To (mobile party)</v>
      </c>
    </row>
    <row r="943" ht="19.5" customHeight="1">
      <c r="A943" s="127" t="s">
        <v>24497</v>
      </c>
      <c r="B943" s="127" t="s">
        <v>24498</v>
      </c>
      <c r="C943" s="127"/>
      <c r="D943" s="59"/>
      <c r="E943" s="59"/>
      <c r="F943" s="59">
        <v>63000.0</v>
      </c>
      <c r="G943" s="59">
        <v>85000.0</v>
      </c>
      <c r="H943" s="59">
        <v>17000.0</v>
      </c>
      <c r="I943" s="44"/>
      <c r="J943" s="97" t="str">
        <f t="shared" ref="J943:N943" si="937">IF(ISBLANK(D943),"",D943/100000)</f>
        <v/>
      </c>
      <c r="K943" s="97" t="str">
        <f t="shared" si="937"/>
        <v/>
      </c>
      <c r="L943" s="97" t="str">
        <f t="shared" si="937"/>
        <v>0.63</v>
      </c>
      <c r="M943" s="97" t="str">
        <f t="shared" si="937"/>
        <v>0.85</v>
      </c>
      <c r="N943" s="97" t="str">
        <f t="shared" si="937"/>
        <v>0.17</v>
      </c>
      <c r="O943" s="44"/>
      <c r="P943" s="197" t="str">
        <v>2. weapons and materials</v>
      </c>
    </row>
    <row r="944" ht="19.5" customHeight="1">
      <c r="A944" s="296" t="s">
        <v>24499</v>
      </c>
      <c r="B944" s="127" t="s">
        <v>24500</v>
      </c>
      <c r="C944" s="127"/>
      <c r="D944" s="59">
        <v>999995.0</v>
      </c>
      <c r="E944" s="59">
        <v>488368.0</v>
      </c>
      <c r="F944" s="59">
        <v>474502.0</v>
      </c>
      <c r="G944" s="59">
        <v>850000.0</v>
      </c>
      <c r="H944" s="59">
        <v>680000.0</v>
      </c>
      <c r="I944" s="44"/>
      <c r="J944" s="97" t="str">
        <f t="shared" ref="J944:N944" si="938">IF(ISBLANK(D944),"",D944/100000)</f>
        <v>10.00</v>
      </c>
      <c r="K944" s="97" t="str">
        <f t="shared" si="938"/>
        <v>4.88</v>
      </c>
      <c r="L944" s="97" t="str">
        <f t="shared" si="938"/>
        <v>4.75</v>
      </c>
      <c r="M944" s="97" t="str">
        <f t="shared" si="938"/>
        <v>8.50</v>
      </c>
      <c r="N944" s="97" t="str">
        <f t="shared" si="938"/>
        <v>6.80</v>
      </c>
      <c r="O944" s="44"/>
      <c r="P944" s="197" t="str">
        <v>3. Aundh and Yerawada Central Store and other
To the development and Lighting stores
(Electrical)</v>
      </c>
    </row>
    <row r="945" ht="19.5" customHeight="1">
      <c r="A945" s="296" t="s">
        <v>24501</v>
      </c>
      <c r="B945" s="127" t="s">
        <v>24502</v>
      </c>
      <c r="C945" s="127"/>
      <c r="D945" s="59">
        <v>1.0509192E7</v>
      </c>
      <c r="E945" s="59">
        <v>1.4676579E7</v>
      </c>
      <c r="F945" s="59">
        <v>1.3358894E7</v>
      </c>
      <c r="G945" s="59">
        <v>1.275E7</v>
      </c>
      <c r="H945" s="59">
        <v>9520000.0</v>
      </c>
      <c r="I945" s="44"/>
      <c r="J945" s="97" t="str">
        <f t="shared" ref="J945:N945" si="939">IF(ISBLANK(D945),"",D945/100000)</f>
        <v>105.09</v>
      </c>
      <c r="K945" s="97" t="str">
        <f t="shared" si="939"/>
        <v>146.77</v>
      </c>
      <c r="L945" s="97" t="str">
        <f t="shared" si="939"/>
        <v>133.59</v>
      </c>
      <c r="M945" s="97" t="str">
        <f t="shared" si="939"/>
        <v>127.50</v>
      </c>
      <c r="N945" s="97" t="str">
        <f t="shared" si="939"/>
        <v>95.20</v>
      </c>
      <c r="O945" s="44"/>
      <c r="P945" s="197" t="str">
        <v>4. Hot Mix Plant materials and machinery repair
Other activities / Asphalt purchase goods</v>
      </c>
    </row>
    <row r="946" ht="19.5" customHeight="1">
      <c r="A946" s="296" t="s">
        <v>24503</v>
      </c>
      <c r="B946" s="127" t="s">
        <v>24504</v>
      </c>
      <c r="C946" s="127"/>
      <c r="D946" s="59">
        <v>2786390.0</v>
      </c>
      <c r="E946" s="59">
        <v>1876310.0</v>
      </c>
      <c r="F946" s="59">
        <v>8796634.0</v>
      </c>
      <c r="G946" s="59">
        <v>1.7E7</v>
      </c>
      <c r="H946" s="59">
        <v>680000.0</v>
      </c>
      <c r="I946" s="44"/>
      <c r="J946" s="97" t="str">
        <f t="shared" ref="J946:N946" si="940">IF(ISBLANK(D946),"",D946/100000)</f>
        <v>27.86</v>
      </c>
      <c r="K946" s="97" t="str">
        <f t="shared" si="940"/>
        <v>18.76</v>
      </c>
      <c r="L946" s="97" t="str">
        <f t="shared" si="940"/>
        <v>87.97</v>
      </c>
      <c r="M946" s="97" t="str">
        <f t="shared" si="940"/>
        <v>170.00</v>
      </c>
      <c r="N946" s="97" t="str">
        <f t="shared" si="940"/>
        <v>6.80</v>
      </c>
      <c r="O946" s="44"/>
      <c r="P946" s="197" t="str">
        <v>5. The existing bridges, evidence and
Nalyavarila culverts maintenance and repair</v>
      </c>
    </row>
    <row r="947" ht="19.5" customHeight="1">
      <c r="A947" s="296" t="s">
        <v>24505</v>
      </c>
      <c r="B947" s="127" t="s">
        <v>24506</v>
      </c>
      <c r="C947" s="127"/>
      <c r="D947" s="59">
        <v>36653.0</v>
      </c>
      <c r="E947" s="59">
        <v>2878914.0</v>
      </c>
      <c r="F947" s="59">
        <v>2676512.0</v>
      </c>
      <c r="G947" s="59">
        <v>2550000.0</v>
      </c>
      <c r="H947" s="59">
        <v>1020000.0</v>
      </c>
      <c r="I947" s="44"/>
      <c r="J947" s="97" t="str">
        <f t="shared" ref="J947:N947" si="941">IF(ISBLANK(D947),"",D947/100000)</f>
        <v>0.37</v>
      </c>
      <c r="K947" s="97" t="str">
        <f t="shared" si="941"/>
        <v>28.79</v>
      </c>
      <c r="L947" s="97" t="str">
        <f t="shared" si="941"/>
        <v>26.77</v>
      </c>
      <c r="M947" s="97" t="str">
        <f t="shared" si="941"/>
        <v>25.50</v>
      </c>
      <c r="N947" s="97" t="str">
        <f t="shared" si="941"/>
        <v>10.20</v>
      </c>
      <c r="O947" s="44"/>
      <c r="P947" s="197" t="str">
        <v>9. kothayanvarila rollers, mixers, pevhara
Other machinery repaired</v>
      </c>
    </row>
    <row r="948" ht="19.5" customHeight="1">
      <c r="A948" s="296" t="s">
        <v>24507</v>
      </c>
      <c r="B948" s="127" t="s">
        <v>24508</v>
      </c>
      <c r="C948" s="127"/>
      <c r="D948" s="59">
        <v>4.9479454E7</v>
      </c>
      <c r="E948" s="59">
        <v>6.884441E7</v>
      </c>
      <c r="F948" s="59">
        <v>6.9889947E7</v>
      </c>
      <c r="G948" s="59">
        <v>5.1E7</v>
      </c>
      <c r="H948" s="59">
        <v>1700000.0</v>
      </c>
      <c r="I948" s="44"/>
      <c r="J948" s="97" t="str">
        <f t="shared" ref="J948:N948" si="942">IF(ISBLANK(D948),"",D948/100000)</f>
        <v>494.79</v>
      </c>
      <c r="K948" s="97" t="str">
        <f t="shared" si="942"/>
        <v>688.44</v>
      </c>
      <c r="L948" s="97" t="str">
        <f t="shared" si="942"/>
        <v>698.90</v>
      </c>
      <c r="M948" s="97" t="str">
        <f t="shared" si="942"/>
        <v>510.00</v>
      </c>
      <c r="N948" s="97" t="str">
        <f t="shared" si="942"/>
        <v>17.00</v>
      </c>
      <c r="O948" s="44"/>
      <c r="P948" s="197" t="str">
        <v>10. In the rainy season, the bad roads
And other works really necessary
To</v>
      </c>
    </row>
    <row r="949" ht="19.5" customHeight="1">
      <c r="A949" s="127" t="s">
        <v>24509</v>
      </c>
      <c r="B949" s="127" t="s">
        <v>24510</v>
      </c>
      <c r="C949" s="127"/>
      <c r="D949" s="59">
        <v>1.4751028E7</v>
      </c>
      <c r="E949" s="59">
        <v>2.4426822E7</v>
      </c>
      <c r="F949" s="59">
        <v>2.5E7</v>
      </c>
      <c r="G949" s="59">
        <v>2.125E7</v>
      </c>
      <c r="H949" s="59">
        <v>2.04E7</v>
      </c>
      <c r="I949" s="44"/>
      <c r="J949" s="97" t="str">
        <f t="shared" ref="J949:N949" si="943">IF(ISBLANK(D949),"",D949/100000)</f>
        <v>147.51</v>
      </c>
      <c r="K949" s="97" t="str">
        <f t="shared" si="943"/>
        <v>244.27</v>
      </c>
      <c r="L949" s="97" t="str">
        <f t="shared" si="943"/>
        <v>250.00</v>
      </c>
      <c r="M949" s="97" t="str">
        <f t="shared" si="943"/>
        <v>212.50</v>
      </c>
      <c r="N949" s="97" t="str">
        <f t="shared" si="943"/>
        <v>204.00</v>
      </c>
      <c r="O949" s="44"/>
      <c r="P949" s="197" t="str">
        <v>11. Traffic warden's expenses</v>
      </c>
    </row>
    <row r="950" ht="19.5" customHeight="1">
      <c r="A950" s="296" t="s">
        <v>24511</v>
      </c>
      <c r="B950" s="127" t="s">
        <v>24512</v>
      </c>
      <c r="C950" s="127"/>
      <c r="D950" s="59">
        <v>373857.0</v>
      </c>
      <c r="E950" s="59"/>
      <c r="F950" s="59"/>
      <c r="G950" s="59"/>
      <c r="H950" s="59"/>
      <c r="I950" s="44"/>
      <c r="J950" s="97" t="str">
        <f t="shared" ref="J950:N950" si="944">IF(ISBLANK(D950),"",D950/100000)</f>
        <v>3.74</v>
      </c>
      <c r="K950" s="97" t="str">
        <f t="shared" si="944"/>
        <v/>
      </c>
      <c r="L950" s="97" t="str">
        <f t="shared" si="944"/>
        <v/>
      </c>
      <c r="M950" s="97" t="str">
        <f t="shared" si="944"/>
        <v/>
      </c>
      <c r="N950" s="97" t="str">
        <f t="shared" si="944"/>
        <v/>
      </c>
      <c r="O950" s="44"/>
      <c r="P950" s="197" t="str">
        <v>The names of persons Streets in the city of Pune
Activities of persons they are given
Related to describe august panel
Lay on the road</v>
      </c>
    </row>
    <row r="951" ht="19.5" customHeight="1">
      <c r="A951" s="296" t="s">
        <v>24513</v>
      </c>
      <c r="B951" s="127" t="s">
        <v>24514</v>
      </c>
      <c r="C951" s="127"/>
      <c r="D951" s="59">
        <v>8.4723757E7</v>
      </c>
      <c r="E951" s="59">
        <v>8.4564501E7</v>
      </c>
      <c r="F951" s="59">
        <v>2.52712282E8</v>
      </c>
      <c r="G951" s="59">
        <v>1.71275E8</v>
      </c>
      <c r="H951" s="59">
        <v>4.7736E8</v>
      </c>
      <c r="I951" s="44"/>
      <c r="J951" s="97" t="str">
        <f t="shared" ref="J951:N951" si="945">IF(ISBLANK(D951),"",D951/100000)</f>
        <v>847.24</v>
      </c>
      <c r="K951" s="97" t="str">
        <f t="shared" si="945"/>
        <v>845.65</v>
      </c>
      <c r="L951" s="97" t="str">
        <f t="shared" si="945"/>
        <v>2527.12</v>
      </c>
      <c r="M951" s="97" t="str">
        <f t="shared" si="945"/>
        <v>1712.75</v>
      </c>
      <c r="N951" s="97" t="str">
        <f t="shared" si="945"/>
        <v>4773.60</v>
      </c>
      <c r="O951" s="44"/>
      <c r="P951" s="197" t="str">
        <v>Path department plan (non-plan)
Works (A list of 11)</v>
      </c>
    </row>
    <row r="952" ht="19.5" customHeight="1">
      <c r="A952" s="296" t="s">
        <v>24515</v>
      </c>
      <c r="B952" s="127" t="s">
        <v>24516</v>
      </c>
      <c r="C952" s="127"/>
      <c r="D952" s="59">
        <v>3.3537823E7</v>
      </c>
      <c r="E952" s="59">
        <v>5.3960376E7</v>
      </c>
      <c r="F952" s="59">
        <v>6.1455593E7</v>
      </c>
      <c r="G952" s="59">
        <v>1.030625E8</v>
      </c>
      <c r="H952" s="59">
        <v>1.247E8</v>
      </c>
      <c r="I952" s="44"/>
      <c r="J952" s="97" t="str">
        <f t="shared" ref="J952:N952" si="946">IF(ISBLANK(D952),"",D952/100000)</f>
        <v>335.38</v>
      </c>
      <c r="K952" s="97" t="str">
        <f t="shared" si="946"/>
        <v>539.60</v>
      </c>
      <c r="L952" s="97" t="str">
        <f t="shared" si="946"/>
        <v>614.56</v>
      </c>
      <c r="M952" s="97" t="str">
        <f t="shared" si="946"/>
        <v>1030.63</v>
      </c>
      <c r="N952" s="97" t="str">
        <f t="shared" si="946"/>
        <v>1247.00</v>
      </c>
      <c r="O952" s="44"/>
      <c r="P952" s="197" t="str">
        <v>Traffic control department plan
(Non-plan) works (A list of 12)</v>
      </c>
    </row>
    <row r="953" ht="19.5" customHeight="1">
      <c r="A953" s="127"/>
      <c r="B953" s="127"/>
      <c r="C953" s="127"/>
      <c r="D953" s="59"/>
      <c r="E953" s="59"/>
      <c r="F953" s="59"/>
      <c r="G953" s="59"/>
      <c r="H953" s="59"/>
      <c r="I953" s="44"/>
      <c r="J953" s="97" t="str">
        <f t="shared" ref="J953:N953" si="947">IF(ISBLANK(D953),"",D953/100000)</f>
        <v/>
      </c>
      <c r="K953" s="97" t="str">
        <f t="shared" si="947"/>
        <v/>
      </c>
      <c r="L953" s="97" t="str">
        <f t="shared" si="947"/>
        <v/>
      </c>
      <c r="M953" s="97" t="str">
        <f t="shared" si="947"/>
        <v/>
      </c>
      <c r="N953" s="97" t="str">
        <f t="shared" si="947"/>
        <v/>
      </c>
      <c r="O953" s="44"/>
      <c r="P953" s="197" t="str">
        <v/>
      </c>
    </row>
    <row r="954" ht="19.5" customHeight="1">
      <c r="A954" s="146" t="s">
        <v>23465</v>
      </c>
      <c r="B954" s="127"/>
      <c r="C954" s="127"/>
      <c r="D954" s="59">
        <v>2.17198149E8</v>
      </c>
      <c r="E954" s="59">
        <v>2.67690669E8</v>
      </c>
      <c r="F954" s="59">
        <v>4.54099693E8</v>
      </c>
      <c r="G954" s="59">
        <v>3.968225E8</v>
      </c>
      <c r="H954" s="59">
        <v>6.49626E8</v>
      </c>
      <c r="I954" s="44"/>
      <c r="J954" s="97" t="str">
        <f t="shared" ref="J954:N954" si="948">IF(ISBLANK(D954),"",D954/100000)</f>
        <v>2171.98</v>
      </c>
      <c r="K954" s="97" t="str">
        <f t="shared" si="948"/>
        <v>2676.91</v>
      </c>
      <c r="L954" s="97" t="str">
        <f t="shared" si="948"/>
        <v>4541.00</v>
      </c>
      <c r="M954" s="97" t="str">
        <f t="shared" si="948"/>
        <v>3968.23</v>
      </c>
      <c r="N954" s="97" t="str">
        <f t="shared" si="948"/>
        <v>6496.26</v>
      </c>
      <c r="O954" s="44"/>
      <c r="P954" s="197" t="str">
        <v>B -1. Addition</v>
      </c>
    </row>
    <row r="955" ht="19.5" customHeight="1">
      <c r="A955" s="127"/>
      <c r="B955" s="127"/>
      <c r="C955" s="127"/>
      <c r="D955" s="59"/>
      <c r="E955" s="59"/>
      <c r="F955" s="59"/>
      <c r="G955" s="59"/>
      <c r="H955" s="59"/>
      <c r="I955" s="44"/>
      <c r="J955" s="97" t="str">
        <f t="shared" ref="J955:N955" si="949">IF(ISBLANK(D955),"",D955/100000)</f>
        <v/>
      </c>
      <c r="K955" s="97" t="str">
        <f t="shared" si="949"/>
        <v/>
      </c>
      <c r="L955" s="97" t="str">
        <f t="shared" si="949"/>
        <v/>
      </c>
      <c r="M955" s="97" t="str">
        <f t="shared" si="949"/>
        <v/>
      </c>
      <c r="N955" s="97" t="str">
        <f t="shared" si="949"/>
        <v/>
      </c>
      <c r="O955" s="44"/>
      <c r="P955" s="197" t="str">
        <v/>
      </c>
    </row>
    <row r="956" ht="19.5" customHeight="1">
      <c r="A956" s="127" t="s">
        <v>7637</v>
      </c>
      <c r="B956" s="127"/>
      <c r="C956" s="127"/>
      <c r="D956" s="59"/>
      <c r="E956" s="59"/>
      <c r="F956" s="59"/>
      <c r="G956" s="59"/>
      <c r="H956" s="59"/>
      <c r="I956" s="44"/>
      <c r="J956" s="97" t="str">
        <f t="shared" ref="J956:N956" si="950">IF(ISBLANK(D956),"",D956/100000)</f>
        <v/>
      </c>
      <c r="K956" s="97" t="str">
        <f t="shared" si="950"/>
        <v/>
      </c>
      <c r="L956" s="97" t="str">
        <f t="shared" si="950"/>
        <v/>
      </c>
      <c r="M956" s="97" t="str">
        <f t="shared" si="950"/>
        <v/>
      </c>
      <c r="N956" s="97" t="str">
        <f t="shared" si="950"/>
        <v/>
      </c>
      <c r="O956" s="44"/>
      <c r="P956" s="197" t="str">
        <v>B-2. Path repairs (Regional Office)</v>
      </c>
    </row>
    <row r="957" ht="19.5" customHeight="1">
      <c r="A957" s="127" t="s">
        <v>7662</v>
      </c>
      <c r="B957" s="127" t="s">
        <v>24517</v>
      </c>
      <c r="C957" s="127"/>
      <c r="D957" s="59">
        <v>8394227.0</v>
      </c>
      <c r="E957" s="59">
        <v>9328377.0</v>
      </c>
      <c r="F957" s="59">
        <v>1.0884928E7</v>
      </c>
      <c r="G957" s="59">
        <v>1.122E7</v>
      </c>
      <c r="H957" s="59">
        <v>1.484736E7</v>
      </c>
      <c r="I957" s="44"/>
      <c r="J957" s="97" t="str">
        <f t="shared" ref="J957:N957" si="951">IF(ISBLANK(D957),"",D957/100000)</f>
        <v>83.94</v>
      </c>
      <c r="K957" s="97" t="str">
        <f t="shared" si="951"/>
        <v>93.28</v>
      </c>
      <c r="L957" s="97" t="str">
        <f t="shared" si="951"/>
        <v>108.85</v>
      </c>
      <c r="M957" s="97" t="str">
        <f t="shared" si="951"/>
        <v>112.20</v>
      </c>
      <c r="N957" s="97" t="str">
        <f t="shared" si="951"/>
        <v>148.47</v>
      </c>
      <c r="O957" s="44"/>
      <c r="P957" s="197" t="str">
        <v>Raise radaroda pathanvarila</v>
      </c>
    </row>
    <row r="958" ht="19.5" customHeight="1">
      <c r="A958" s="127" t="s">
        <v>24518</v>
      </c>
      <c r="B958" s="127" t="s">
        <v>24519</v>
      </c>
      <c r="C958" s="127"/>
      <c r="D958" s="59">
        <v>1.5182761E7</v>
      </c>
      <c r="E958" s="59">
        <v>1.5658503E7</v>
      </c>
      <c r="F958" s="59">
        <v>1.7999807E7</v>
      </c>
      <c r="G958" s="59">
        <v>1.7E7</v>
      </c>
      <c r="H958" s="59">
        <v>1.897704E7</v>
      </c>
      <c r="I958" s="44"/>
      <c r="J958" s="97" t="str">
        <f t="shared" ref="J958:N958" si="952">IF(ISBLANK(D958),"",D958/100000)</f>
        <v>151.83</v>
      </c>
      <c r="K958" s="97" t="str">
        <f t="shared" si="952"/>
        <v>156.59</v>
      </c>
      <c r="L958" s="97" t="str">
        <f t="shared" si="952"/>
        <v>180.00</v>
      </c>
      <c r="M958" s="97" t="str">
        <f t="shared" si="952"/>
        <v>170.00</v>
      </c>
      <c r="N958" s="97" t="str">
        <f t="shared" si="952"/>
        <v>189.77</v>
      </c>
      <c r="O958" s="44"/>
      <c r="P958" s="197" t="str">
        <v>Amend various pathavarila pits</v>
      </c>
    </row>
    <row r="959" ht="19.5" customHeight="1">
      <c r="A959" s="127" t="s">
        <v>7744</v>
      </c>
      <c r="B959" s="127" t="s">
        <v>24520</v>
      </c>
      <c r="C959" s="127"/>
      <c r="D959" s="59">
        <v>3.6840107E7</v>
      </c>
      <c r="E959" s="59">
        <v>3.730065E7</v>
      </c>
      <c r="F959" s="59">
        <v>4.0602566E7</v>
      </c>
      <c r="G959" s="59">
        <v>4.8875E7</v>
      </c>
      <c r="H959" s="59">
        <v>3.66388E7</v>
      </c>
      <c r="I959" s="44"/>
      <c r="J959" s="97" t="str">
        <f t="shared" ref="J959:N959" si="953">IF(ISBLANK(D959),"",D959/100000)</f>
        <v>368.40</v>
      </c>
      <c r="K959" s="97" t="str">
        <f t="shared" si="953"/>
        <v>373.01</v>
      </c>
      <c r="L959" s="97" t="str">
        <f t="shared" si="953"/>
        <v>406.03</v>
      </c>
      <c r="M959" s="97" t="str">
        <f t="shared" si="953"/>
        <v>488.75</v>
      </c>
      <c r="N959" s="97" t="str">
        <f t="shared" si="953"/>
        <v>366.39</v>
      </c>
      <c r="O959" s="44"/>
      <c r="P959" s="197" t="str">
        <v>Works riyansatentamentaci.</v>
      </c>
    </row>
    <row r="960" ht="19.5" customHeight="1">
      <c r="A960" s="296" t="s">
        <v>24521</v>
      </c>
      <c r="B960" s="127" t="s">
        <v>24522</v>
      </c>
      <c r="C960" s="127"/>
      <c r="D960" s="59">
        <v>601614.0</v>
      </c>
      <c r="E960" s="59">
        <v>765503.0</v>
      </c>
      <c r="F960" s="59">
        <v>328144.0</v>
      </c>
      <c r="G960" s="59">
        <v>1870000.0</v>
      </c>
      <c r="H960" s="59">
        <v>2508000.0</v>
      </c>
      <c r="I960" s="44"/>
      <c r="J960" s="97" t="str">
        <f t="shared" ref="J960:N960" si="954">IF(ISBLANK(D960),"",D960/100000)</f>
        <v>6.02</v>
      </c>
      <c r="K960" s="97" t="str">
        <f t="shared" si="954"/>
        <v>7.66</v>
      </c>
      <c r="L960" s="97" t="str">
        <f t="shared" si="954"/>
        <v>3.28</v>
      </c>
      <c r="M960" s="97" t="str">
        <f t="shared" si="954"/>
        <v>18.70</v>
      </c>
      <c r="N960" s="97" t="str">
        <f t="shared" si="954"/>
        <v>25.08</v>
      </c>
      <c r="O960" s="44"/>
      <c r="P960" s="197" t="str">
        <v>Pathavarila They cleaning and repair
To</v>
      </c>
    </row>
    <row r="961" ht="19.5" customHeight="1">
      <c r="A961" s="250"/>
      <c r="B961" s="250"/>
      <c r="C961" s="250"/>
      <c r="D961" s="237"/>
      <c r="E961" s="237"/>
      <c r="F961" s="237"/>
      <c r="G961" s="237"/>
      <c r="H961" s="237"/>
      <c r="I961" s="242"/>
      <c r="J961" s="446" t="str">
        <f t="shared" ref="J961:N961" si="955">IF(ISBLANK(D961),"",D961/100000)</f>
        <v/>
      </c>
      <c r="K961" s="446" t="str">
        <f t="shared" si="955"/>
        <v/>
      </c>
      <c r="L961" s="446" t="str">
        <f t="shared" si="955"/>
        <v/>
      </c>
      <c r="M961" s="446" t="str">
        <f t="shared" si="955"/>
        <v/>
      </c>
      <c r="N961" s="446" t="str">
        <f t="shared" si="955"/>
        <v/>
      </c>
      <c r="O961" s="242"/>
      <c r="P961" s="197" t="str">
        <v/>
      </c>
    </row>
    <row r="962" ht="19.5" customHeight="1">
      <c r="A962" s="447" t="s">
        <v>24523</v>
      </c>
      <c r="B962" s="254" t="s">
        <v>24524</v>
      </c>
      <c r="C962" s="254"/>
      <c r="D962" s="330">
        <v>1.3743998E7</v>
      </c>
      <c r="E962" s="330">
        <v>1.3208314E7</v>
      </c>
      <c r="F962" s="330">
        <v>4.1351708E7</v>
      </c>
      <c r="G962" s="330">
        <v>5.1E7</v>
      </c>
      <c r="H962" s="330">
        <v>3.472224E7</v>
      </c>
      <c r="I962" s="44"/>
      <c r="J962" s="97" t="str">
        <f t="shared" ref="J962:N962" si="956">IF(ISBLANK(D962),"",D962/100000)</f>
        <v>137.44</v>
      </c>
      <c r="K962" s="97" t="str">
        <f t="shared" si="956"/>
        <v>132.08</v>
      </c>
      <c r="L962" s="97" t="str">
        <f t="shared" si="956"/>
        <v>413.52</v>
      </c>
      <c r="M962" s="97" t="str">
        <f t="shared" si="956"/>
        <v>510.00</v>
      </c>
      <c r="N962" s="97" t="str">
        <f t="shared" si="956"/>
        <v>347.22</v>
      </c>
      <c r="O962" s="44"/>
      <c r="P962" s="197" t="str">
        <v>Sign bordas Paint, Painting, relingaci
Works and works divhayadaraci</v>
      </c>
    </row>
    <row r="963" ht="19.5" customHeight="1">
      <c r="A963" s="127" t="s">
        <v>7848</v>
      </c>
      <c r="B963" s="127" t="s">
        <v>24525</v>
      </c>
      <c r="C963" s="127"/>
      <c r="D963" s="59">
        <v>7117300.0</v>
      </c>
      <c r="E963" s="59">
        <v>1.1610268E7</v>
      </c>
      <c r="F963" s="59">
        <v>1.2275544E7</v>
      </c>
      <c r="G963" s="59">
        <v>1.309E7</v>
      </c>
      <c r="H963" s="59">
        <v>1.50988E7</v>
      </c>
      <c r="I963" s="44"/>
      <c r="J963" s="97" t="str">
        <f t="shared" ref="J963:N963" si="957">IF(ISBLANK(D963),"",D963/100000)</f>
        <v>71.17</v>
      </c>
      <c r="K963" s="97" t="str">
        <f t="shared" si="957"/>
        <v>116.10</v>
      </c>
      <c r="L963" s="97" t="str">
        <f t="shared" si="957"/>
        <v>122.76</v>
      </c>
      <c r="M963" s="97" t="str">
        <f t="shared" si="957"/>
        <v>130.90</v>
      </c>
      <c r="N963" s="97" t="str">
        <f t="shared" si="957"/>
        <v>150.99</v>
      </c>
      <c r="O963" s="44"/>
      <c r="P963" s="197" t="str">
        <v>Corrections pavements</v>
      </c>
    </row>
    <row r="964" ht="19.5" customHeight="1">
      <c r="A964" s="127" t="s">
        <v>7895</v>
      </c>
      <c r="B964" s="127" t="s">
        <v>24526</v>
      </c>
      <c r="C964" s="127"/>
      <c r="D964" s="59">
        <v>3735867.0</v>
      </c>
      <c r="E964" s="59">
        <v>5051266.0</v>
      </c>
      <c r="F964" s="59">
        <v>7333948.0</v>
      </c>
      <c r="G964" s="59">
        <v>6800000.0</v>
      </c>
      <c r="H964" s="59">
        <v>6902640.0</v>
      </c>
      <c r="I964" s="44"/>
      <c r="J964" s="97" t="str">
        <f t="shared" ref="J964:N964" si="958">IF(ISBLANK(D964),"",D964/100000)</f>
        <v>37.36</v>
      </c>
      <c r="K964" s="97" t="str">
        <f t="shared" si="958"/>
        <v>50.51</v>
      </c>
      <c r="L964" s="97" t="str">
        <f t="shared" si="958"/>
        <v>73.34</v>
      </c>
      <c r="M964" s="97" t="str">
        <f t="shared" si="958"/>
        <v>68.00</v>
      </c>
      <c r="N964" s="97" t="str">
        <f t="shared" si="958"/>
        <v>69.03</v>
      </c>
      <c r="O964" s="44"/>
      <c r="P964" s="197" t="str">
        <v>Pevhinga block diagonal / works to be</v>
      </c>
    </row>
    <row r="965" ht="19.5" customHeight="1">
      <c r="A965" s="127" t="s">
        <v>7947</v>
      </c>
      <c r="B965" s="127" t="s">
        <v>24527</v>
      </c>
      <c r="C965" s="127"/>
      <c r="D965" s="59">
        <v>2.6026608E7</v>
      </c>
      <c r="E965" s="59">
        <v>2.5956512E7</v>
      </c>
      <c r="F965" s="59">
        <v>3.0440283E7</v>
      </c>
      <c r="G965" s="59">
        <v>3.99075E7</v>
      </c>
      <c r="H965" s="59">
        <v>3.2718E7</v>
      </c>
      <c r="I965" s="44"/>
      <c r="J965" s="97" t="str">
        <f t="shared" ref="J965:N965" si="959">IF(ISBLANK(D965),"",D965/100000)</f>
        <v>260.27</v>
      </c>
      <c r="K965" s="97" t="str">
        <f t="shared" si="959"/>
        <v>259.57</v>
      </c>
      <c r="L965" s="97" t="str">
        <f t="shared" si="959"/>
        <v>304.40</v>
      </c>
      <c r="M965" s="97" t="str">
        <f t="shared" si="959"/>
        <v>399.08</v>
      </c>
      <c r="N965" s="97" t="str">
        <f t="shared" si="959"/>
        <v>327.18</v>
      </c>
      <c r="O965" s="44"/>
      <c r="P965" s="197" t="str">
        <v>Mobile Party and rikyupamentaci bills payment</v>
      </c>
    </row>
    <row r="966" ht="19.5" customHeight="1">
      <c r="A966" s="296" t="s">
        <v>24528</v>
      </c>
      <c r="B966" s="127" t="s">
        <v>24529</v>
      </c>
      <c r="C966" s="127"/>
      <c r="D966" s="59">
        <v>1339893.0</v>
      </c>
      <c r="E966" s="59">
        <v>1622733.0</v>
      </c>
      <c r="F966" s="59">
        <v>2157886.0</v>
      </c>
      <c r="G966" s="59">
        <v>3400425.0</v>
      </c>
      <c r="H966" s="59">
        <v>3641200.0</v>
      </c>
      <c r="I966" s="44"/>
      <c r="J966" s="97" t="str">
        <f t="shared" ref="J966:N966" si="960">IF(ISBLANK(D966),"",D966/100000)</f>
        <v>13.40</v>
      </c>
      <c r="K966" s="97" t="str">
        <f t="shared" si="960"/>
        <v>16.23</v>
      </c>
      <c r="L966" s="97" t="str">
        <f t="shared" si="960"/>
        <v>21.58</v>
      </c>
      <c r="M966" s="97" t="str">
        <f t="shared" si="960"/>
        <v>34.00</v>
      </c>
      <c r="N966" s="97" t="str">
        <f t="shared" si="960"/>
        <v>36.41</v>
      </c>
      <c r="O966" s="44"/>
      <c r="P966" s="197" t="str">
        <v>And to provide the necessary means for the firm
Shopping</v>
      </c>
    </row>
    <row r="967" ht="19.5" customHeight="1">
      <c r="A967" s="296" t="s">
        <v>24530</v>
      </c>
      <c r="B967" s="127" t="s">
        <v>24531</v>
      </c>
      <c r="C967" s="127"/>
      <c r="D967" s="59">
        <v>6373071.0</v>
      </c>
      <c r="E967" s="59">
        <v>6808360.0</v>
      </c>
      <c r="F967" s="59">
        <v>6257044.0</v>
      </c>
      <c r="G967" s="59">
        <v>8075000.0</v>
      </c>
      <c r="H967" s="59">
        <v>7680880.0</v>
      </c>
      <c r="I967" s="44"/>
      <c r="J967" s="97" t="str">
        <f t="shared" ref="J967:N967" si="961">IF(ISBLANK(D967),"",D967/100000)</f>
        <v>63.73</v>
      </c>
      <c r="K967" s="97" t="str">
        <f t="shared" si="961"/>
        <v>68.08</v>
      </c>
      <c r="L967" s="97" t="str">
        <f t="shared" si="961"/>
        <v>62.57</v>
      </c>
      <c r="M967" s="97" t="str">
        <f t="shared" si="961"/>
        <v>80.75</v>
      </c>
      <c r="N967" s="97" t="str">
        <f t="shared" si="961"/>
        <v>76.81</v>
      </c>
      <c r="O967" s="44"/>
      <c r="P967" s="197" t="str">
        <v>By minor maintenance majurammarphata
To</v>
      </c>
    </row>
    <row r="968" ht="19.5" customHeight="1">
      <c r="A968" s="296" t="s">
        <v>24532</v>
      </c>
      <c r="B968" s="127" t="s">
        <v>24533</v>
      </c>
      <c r="C968" s="127"/>
      <c r="D968" s="59">
        <v>6288046.0</v>
      </c>
      <c r="E968" s="59">
        <v>1.1181933E7</v>
      </c>
      <c r="F968" s="59">
        <v>9215071.0</v>
      </c>
      <c r="G968" s="59">
        <v>1.2155E7</v>
      </c>
      <c r="H968" s="59">
        <v>1.029432E7</v>
      </c>
      <c r="I968" s="44"/>
      <c r="J968" s="97" t="str">
        <f t="shared" ref="J968:N968" si="962">IF(ISBLANK(D968),"",D968/100000)</f>
        <v>62.88</v>
      </c>
      <c r="K968" s="97" t="str">
        <f t="shared" si="962"/>
        <v>111.82</v>
      </c>
      <c r="L968" s="97" t="str">
        <f t="shared" si="962"/>
        <v>92.15</v>
      </c>
      <c r="M968" s="97" t="str">
        <f t="shared" si="962"/>
        <v>121.55</v>
      </c>
      <c r="N968" s="97" t="str">
        <f t="shared" si="962"/>
        <v>102.94</v>
      </c>
      <c r="O968" s="44"/>
      <c r="P968" s="197" t="str">
        <v>Wet pipe line 600 mimiparyanta
Removal / repair and other related activities to</v>
      </c>
    </row>
    <row r="969" ht="19.5" customHeight="1">
      <c r="A969" s="296" t="s">
        <v>24534</v>
      </c>
      <c r="B969" s="127" t="s">
        <v>24535</v>
      </c>
      <c r="C969" s="127"/>
      <c r="D969" s="59">
        <v>4592751.0</v>
      </c>
      <c r="E969" s="59">
        <v>5347371.0</v>
      </c>
      <c r="F969" s="59">
        <v>4985506.0</v>
      </c>
      <c r="G969" s="59">
        <v>8500000.0</v>
      </c>
      <c r="H969" s="59">
        <v>7882640.0</v>
      </c>
      <c r="I969" s="44"/>
      <c r="J969" s="97" t="str">
        <f t="shared" ref="J969:N969" si="963">IF(ISBLANK(D969),"",D969/100000)</f>
        <v>45.93</v>
      </c>
      <c r="K969" s="97" t="str">
        <f t="shared" si="963"/>
        <v>53.47</v>
      </c>
      <c r="L969" s="97" t="str">
        <f t="shared" si="963"/>
        <v>49.86</v>
      </c>
      <c r="M969" s="97" t="str">
        <f t="shared" si="963"/>
        <v>85.00</v>
      </c>
      <c r="N969" s="97" t="str">
        <f t="shared" si="963"/>
        <v>78.83</v>
      </c>
      <c r="O969" s="44"/>
      <c r="P969" s="197" t="str">
        <v>Providing wet nets, and lay
Corrections</v>
      </c>
    </row>
    <row r="970" ht="19.5" customHeight="1">
      <c r="A970" s="296" t="s">
        <v>24536</v>
      </c>
      <c r="B970" s="127" t="s">
        <v>24537</v>
      </c>
      <c r="C970" s="127"/>
      <c r="D970" s="59">
        <v>6107042.0</v>
      </c>
      <c r="E970" s="59">
        <v>7062819.0</v>
      </c>
      <c r="F970" s="59">
        <v>5941700.0</v>
      </c>
      <c r="G970" s="59">
        <v>9775000.0</v>
      </c>
      <c r="H970" s="59">
        <v>8071200.0</v>
      </c>
      <c r="I970" s="44"/>
      <c r="J970" s="97" t="str">
        <f t="shared" ref="J970:N970" si="964">IF(ISBLANK(D970),"",D970/100000)</f>
        <v>61.07</v>
      </c>
      <c r="K970" s="97" t="str">
        <f t="shared" si="964"/>
        <v>70.63</v>
      </c>
      <c r="L970" s="97" t="str">
        <f t="shared" si="964"/>
        <v>59.42</v>
      </c>
      <c r="M970" s="97" t="str">
        <f t="shared" si="964"/>
        <v>97.75</v>
      </c>
      <c r="N970" s="97" t="str">
        <f t="shared" si="964"/>
        <v>80.71</v>
      </c>
      <c r="O970" s="44"/>
      <c r="P970" s="197" t="str">
        <v>Kamkritikarana to / floor and lay
Corrections</v>
      </c>
    </row>
    <row r="971" ht="19.5" customHeight="1">
      <c r="A971" s="127" t="s">
        <v>8231</v>
      </c>
      <c r="B971" s="127" t="s">
        <v>24538</v>
      </c>
      <c r="C971" s="127"/>
      <c r="D971" s="59">
        <v>2319674.0</v>
      </c>
      <c r="E971" s="59">
        <v>3671142.0</v>
      </c>
      <c r="F971" s="59">
        <v>2674451.0</v>
      </c>
      <c r="G971" s="59">
        <v>4250000.0</v>
      </c>
      <c r="H971" s="59">
        <v>5061600.0</v>
      </c>
      <c r="I971" s="44"/>
      <c r="J971" s="97" t="str">
        <f t="shared" ref="J971:N971" si="965">IF(ISBLANK(D971),"",D971/100000)</f>
        <v>23.20</v>
      </c>
      <c r="K971" s="97" t="str">
        <f t="shared" si="965"/>
        <v>36.71</v>
      </c>
      <c r="L971" s="97" t="str">
        <f t="shared" si="965"/>
        <v>26.74</v>
      </c>
      <c r="M971" s="97" t="str">
        <f t="shared" si="965"/>
        <v>42.50</v>
      </c>
      <c r="N971" s="97" t="str">
        <f t="shared" si="965"/>
        <v>50.62</v>
      </c>
      <c r="O971" s="44"/>
      <c r="P971" s="197" t="str">
        <v>Mud and giving way to repair</v>
      </c>
    </row>
    <row r="972" ht="19.5" customHeight="1">
      <c r="A972" s="127"/>
      <c r="B972" s="127"/>
      <c r="C972" s="127"/>
      <c r="D972" s="59"/>
      <c r="E972" s="59"/>
      <c r="F972" s="59"/>
      <c r="G972" s="59"/>
      <c r="H972" s="59"/>
      <c r="I972" s="44"/>
      <c r="J972" s="97" t="str">
        <f t="shared" ref="J972:N972" si="966">IF(ISBLANK(D972),"",D972/100000)</f>
        <v/>
      </c>
      <c r="K972" s="97" t="str">
        <f t="shared" si="966"/>
        <v/>
      </c>
      <c r="L972" s="97" t="str">
        <f t="shared" si="966"/>
        <v/>
      </c>
      <c r="M972" s="97" t="str">
        <f t="shared" si="966"/>
        <v/>
      </c>
      <c r="N972" s="97" t="str">
        <f t="shared" si="966"/>
        <v/>
      </c>
      <c r="O972" s="44"/>
      <c r="P972" s="197" t="str">
        <v/>
      </c>
    </row>
    <row r="973" ht="19.5" customHeight="1">
      <c r="A973" s="146" t="s">
        <v>23556</v>
      </c>
      <c r="B973" s="127"/>
      <c r="C973" s="127"/>
      <c r="D973" s="59">
        <v>1.38662959E8</v>
      </c>
      <c r="E973" s="59">
        <v>1.54573751E8</v>
      </c>
      <c r="F973" s="59">
        <v>1.92448586E8</v>
      </c>
      <c r="G973" s="59">
        <v>2.35917925E8</v>
      </c>
      <c r="H973" s="59">
        <v>2.0504472E8</v>
      </c>
      <c r="I973" s="44"/>
      <c r="J973" s="97" t="str">
        <f t="shared" ref="J973:N973" si="967">IF(ISBLANK(D973),"",D973/100000)</f>
        <v>1386.63</v>
      </c>
      <c r="K973" s="97" t="str">
        <f t="shared" si="967"/>
        <v>1545.74</v>
      </c>
      <c r="L973" s="97" t="str">
        <f t="shared" si="967"/>
        <v>1924.49</v>
      </c>
      <c r="M973" s="97" t="str">
        <f t="shared" si="967"/>
        <v>2359.18</v>
      </c>
      <c r="N973" s="97" t="str">
        <f t="shared" si="967"/>
        <v>2050.45</v>
      </c>
      <c r="O973" s="44"/>
      <c r="P973" s="197" t="str">
        <v>B-2. Addition</v>
      </c>
    </row>
    <row r="974" ht="19.5" customHeight="1">
      <c r="A974" s="127"/>
      <c r="B974" s="127"/>
      <c r="C974" s="127"/>
      <c r="D974" s="59"/>
      <c r="E974" s="59"/>
      <c r="F974" s="59"/>
      <c r="G974" s="59"/>
      <c r="H974" s="59"/>
      <c r="I974" s="44"/>
      <c r="J974" s="97" t="str">
        <f t="shared" ref="J974:N974" si="968">IF(ISBLANK(D974),"",D974/100000)</f>
        <v/>
      </c>
      <c r="K974" s="97" t="str">
        <f t="shared" si="968"/>
        <v/>
      </c>
      <c r="L974" s="97" t="str">
        <f t="shared" si="968"/>
        <v/>
      </c>
      <c r="M974" s="97" t="str">
        <f t="shared" si="968"/>
        <v/>
      </c>
      <c r="N974" s="97" t="str">
        <f t="shared" si="968"/>
        <v/>
      </c>
      <c r="O974" s="44"/>
      <c r="P974" s="197" t="str">
        <v/>
      </c>
    </row>
    <row r="975" ht="19.5" customHeight="1">
      <c r="A975" s="146" t="s">
        <v>23571</v>
      </c>
      <c r="B975" s="127"/>
      <c r="C975" s="127"/>
      <c r="D975" s="59">
        <v>3.55861108E8</v>
      </c>
      <c r="E975" s="59">
        <v>4.2226442E8</v>
      </c>
      <c r="F975" s="59">
        <v>6.46548279E8</v>
      </c>
      <c r="G975" s="59">
        <v>6.32740425E8</v>
      </c>
      <c r="H975" s="59">
        <v>8.5467072E8</v>
      </c>
      <c r="I975" s="44"/>
      <c r="J975" s="97" t="str">
        <f t="shared" ref="J975:N975" si="969">IF(ISBLANK(D975),"",D975/100000)</f>
        <v>3558.61</v>
      </c>
      <c r="K975" s="97" t="str">
        <f t="shared" si="969"/>
        <v>4222.64</v>
      </c>
      <c r="L975" s="97" t="str">
        <f t="shared" si="969"/>
        <v>6465.48</v>
      </c>
      <c r="M975" s="97" t="str">
        <f t="shared" si="969"/>
        <v>6327.40</v>
      </c>
      <c r="N975" s="97" t="str">
        <f t="shared" si="969"/>
        <v>8546.71</v>
      </c>
      <c r="O975" s="44"/>
      <c r="P975" s="197" t="str">
        <v>B. Total sum</v>
      </c>
    </row>
    <row r="976" ht="19.5" customHeight="1">
      <c r="A976" s="127"/>
      <c r="B976" s="127"/>
      <c r="C976" s="127"/>
      <c r="D976" s="59"/>
      <c r="E976" s="59"/>
      <c r="F976" s="59"/>
      <c r="G976" s="59"/>
      <c r="H976" s="59"/>
      <c r="I976" s="44"/>
      <c r="J976" s="97" t="str">
        <f t="shared" ref="J976:N976" si="970">IF(ISBLANK(D976),"",D976/100000)</f>
        <v/>
      </c>
      <c r="K976" s="97" t="str">
        <f t="shared" si="970"/>
        <v/>
      </c>
      <c r="L976" s="97" t="str">
        <f t="shared" si="970"/>
        <v/>
      </c>
      <c r="M976" s="97" t="str">
        <f t="shared" si="970"/>
        <v/>
      </c>
      <c r="N976" s="97" t="str">
        <f t="shared" si="970"/>
        <v/>
      </c>
      <c r="O976" s="44"/>
      <c r="P976" s="197" t="str">
        <v/>
      </c>
    </row>
    <row r="977" ht="19.5" customHeight="1">
      <c r="A977" s="127" t="s">
        <v>444</v>
      </c>
      <c r="B977" s="127"/>
      <c r="C977" s="127"/>
      <c r="D977" s="59"/>
      <c r="E977" s="59"/>
      <c r="F977" s="59"/>
      <c r="G977" s="59"/>
      <c r="H977" s="59"/>
      <c r="I977" s="44"/>
      <c r="J977" s="97" t="str">
        <f t="shared" ref="J977:N977" si="971">IF(ISBLANK(D977),"",D977/100000)</f>
        <v/>
      </c>
      <c r="K977" s="97" t="str">
        <f t="shared" si="971"/>
        <v/>
      </c>
      <c r="L977" s="97" t="str">
        <f t="shared" si="971"/>
        <v/>
      </c>
      <c r="M977" s="97" t="str">
        <f t="shared" si="971"/>
        <v/>
      </c>
      <c r="N977" s="97" t="str">
        <f t="shared" si="971"/>
        <v/>
      </c>
      <c r="O977" s="44"/>
      <c r="P977" s="197" t="str">
        <v>C -1. Pathanvarila lighting (electric)</v>
      </c>
    </row>
    <row r="978" ht="19.5" customHeight="1">
      <c r="A978" s="127" t="s">
        <v>3019</v>
      </c>
      <c r="B978" s="127" t="s">
        <v>24539</v>
      </c>
      <c r="C978" s="127"/>
      <c r="D978" s="59">
        <v>3.5853784E7</v>
      </c>
      <c r="E978" s="59">
        <v>4.1292885E7</v>
      </c>
      <c r="F978" s="59">
        <v>4.5237687E7</v>
      </c>
      <c r="G978" s="59">
        <v>4.5E7</v>
      </c>
      <c r="H978" s="59">
        <v>5.1E7</v>
      </c>
      <c r="I978" s="44"/>
      <c r="J978" s="97" t="str">
        <f t="shared" ref="J978:N978" si="972">IF(ISBLANK(D978),"",D978/100000)</f>
        <v>358.54</v>
      </c>
      <c r="K978" s="97" t="str">
        <f t="shared" si="972"/>
        <v>412.93</v>
      </c>
      <c r="L978" s="97" t="str">
        <f t="shared" si="972"/>
        <v>452.38</v>
      </c>
      <c r="M978" s="97" t="str">
        <f t="shared" si="972"/>
        <v>450.00</v>
      </c>
      <c r="N978" s="97" t="str">
        <f t="shared" si="972"/>
        <v>510.00</v>
      </c>
      <c r="O978" s="44"/>
      <c r="P978" s="197" t="str">
        <v>1. The establishment sevakavarga salary</v>
      </c>
    </row>
    <row r="979" ht="19.5" customHeight="1">
      <c r="A979" s="127" t="s">
        <v>830</v>
      </c>
      <c r="B979" s="127" t="s">
        <v>24540</v>
      </c>
      <c r="C979" s="127"/>
      <c r="D979" s="59">
        <v>599393.0</v>
      </c>
      <c r="E979" s="59">
        <v>599824.0</v>
      </c>
      <c r="F979" s="59">
        <v>420629.0</v>
      </c>
      <c r="G979" s="59">
        <v>595000.0</v>
      </c>
      <c r="H979" s="59">
        <v>560000.0</v>
      </c>
      <c r="I979" s="44"/>
      <c r="J979" s="97" t="str">
        <f t="shared" ref="J979:N979" si="973">IF(ISBLANK(D979),"",D979/100000)</f>
        <v>5.99</v>
      </c>
      <c r="K979" s="97" t="str">
        <f t="shared" si="973"/>
        <v>6.00</v>
      </c>
      <c r="L979" s="97" t="str">
        <f t="shared" si="973"/>
        <v>4.21</v>
      </c>
      <c r="M979" s="97" t="str">
        <f t="shared" si="973"/>
        <v>5.95</v>
      </c>
      <c r="N979" s="97" t="str">
        <f t="shared" si="973"/>
        <v>5.60</v>
      </c>
      <c r="O979" s="44"/>
      <c r="P979" s="197" t="str">
        <v>2. Narrow</v>
      </c>
    </row>
    <row r="980" ht="19.5" customHeight="1">
      <c r="A980" s="296" t="s">
        <v>24541</v>
      </c>
      <c r="B980" s="127" t="s">
        <v>24542</v>
      </c>
      <c r="C980" s="127"/>
      <c r="D980" s="59">
        <v>3.9953333E7</v>
      </c>
      <c r="E980" s="59">
        <v>2.0648748E7</v>
      </c>
      <c r="F980" s="59">
        <v>3.4477765E7</v>
      </c>
      <c r="G980" s="59">
        <v>2.975E7</v>
      </c>
      <c r="H980" s="59">
        <v>2.8E7</v>
      </c>
      <c r="I980" s="44"/>
      <c r="J980" s="97" t="str">
        <f t="shared" ref="J980:N980" si="974">IF(ISBLANK(D980),"",D980/100000)</f>
        <v>399.53</v>
      </c>
      <c r="K980" s="97" t="str">
        <f t="shared" si="974"/>
        <v>206.49</v>
      </c>
      <c r="L980" s="97" t="str">
        <f t="shared" si="974"/>
        <v>344.78</v>
      </c>
      <c r="M980" s="97" t="str">
        <f t="shared" si="974"/>
        <v>297.50</v>
      </c>
      <c r="N980" s="97" t="str">
        <f t="shared" si="974"/>
        <v>280.00</v>
      </c>
      <c r="O980" s="44"/>
      <c r="P980" s="197" t="str">
        <v>3. vhepara sodium lamps and buying materials
To</v>
      </c>
    </row>
    <row r="981" ht="19.5" customHeight="1">
      <c r="A981" s="127" t="s">
        <v>24543</v>
      </c>
      <c r="B981" s="127" t="s">
        <v>24544</v>
      </c>
      <c r="C981" s="127"/>
      <c r="D981" s="59">
        <v>2.44271375E8</v>
      </c>
      <c r="E981" s="59">
        <v>3.3319412E8</v>
      </c>
      <c r="F981" s="59">
        <v>3.29252777E8</v>
      </c>
      <c r="G981" s="59">
        <v>3.44E8</v>
      </c>
      <c r="H981" s="59">
        <v>3.0E8</v>
      </c>
      <c r="I981" s="44"/>
      <c r="J981" s="97" t="str">
        <f t="shared" ref="J981:N981" si="975">IF(ISBLANK(D981),"",D981/100000)</f>
        <v>2442.71</v>
      </c>
      <c r="K981" s="97" t="str">
        <f t="shared" si="975"/>
        <v>3331.94</v>
      </c>
      <c r="L981" s="97" t="str">
        <f t="shared" si="975"/>
        <v>3292.53</v>
      </c>
      <c r="M981" s="97" t="str">
        <f t="shared" si="975"/>
        <v>3440.00</v>
      </c>
      <c r="N981" s="97" t="str">
        <f t="shared" si="975"/>
        <v>3000.00</v>
      </c>
      <c r="O981" s="44"/>
      <c r="P981" s="197" t="str">
        <v>4. Include the cost of electricity to villages</v>
      </c>
    </row>
    <row r="982" ht="19.5" customHeight="1">
      <c r="A982" s="296" t="s">
        <v>24545</v>
      </c>
      <c r="B982" s="127" t="s">
        <v>24546</v>
      </c>
      <c r="C982" s="127"/>
      <c r="D982" s="59">
        <v>1251624.0</v>
      </c>
      <c r="E982" s="59">
        <v>1472943.0</v>
      </c>
      <c r="F982" s="59">
        <v>1825786.0</v>
      </c>
      <c r="G982" s="59">
        <v>1700000.0</v>
      </c>
      <c r="H982" s="59">
        <v>2000000.0</v>
      </c>
      <c r="I982" s="44"/>
      <c r="J982" s="97" t="str">
        <f t="shared" ref="J982:N982" si="976">IF(ISBLANK(D982),"",D982/100000)</f>
        <v>12.52</v>
      </c>
      <c r="K982" s="97" t="str">
        <f t="shared" si="976"/>
        <v>14.73</v>
      </c>
      <c r="L982" s="97" t="str">
        <f t="shared" si="976"/>
        <v>18.26</v>
      </c>
      <c r="M982" s="97" t="str">
        <f t="shared" si="976"/>
        <v>17.00</v>
      </c>
      <c r="N982" s="97" t="str">
        <f t="shared" si="976"/>
        <v>20.00</v>
      </c>
      <c r="O982" s="44"/>
      <c r="P982" s="197" t="str">
        <v>5. The cost of lighting and electrical kothyammadhila
Various occasions speaker function
Manage</v>
      </c>
    </row>
    <row r="983" ht="19.5" customHeight="1">
      <c r="A983" s="296" t="s">
        <v>24547</v>
      </c>
      <c r="B983" s="127" t="s">
        <v>24548</v>
      </c>
      <c r="C983" s="127"/>
      <c r="D983" s="59">
        <v>899540.0</v>
      </c>
      <c r="E983" s="59">
        <v>940940.0</v>
      </c>
      <c r="F983" s="59">
        <v>1198900.0</v>
      </c>
      <c r="G983" s="59">
        <v>935000.0</v>
      </c>
      <c r="H983" s="59">
        <v>880000.0</v>
      </c>
      <c r="I983" s="44"/>
      <c r="J983" s="97" t="str">
        <f t="shared" ref="J983:N983" si="977">IF(ISBLANK(D983),"",D983/100000)</f>
        <v>9.00</v>
      </c>
      <c r="K983" s="97" t="str">
        <f t="shared" si="977"/>
        <v>9.41</v>
      </c>
      <c r="L983" s="97" t="str">
        <f t="shared" si="977"/>
        <v>11.99</v>
      </c>
      <c r="M983" s="97" t="str">
        <f t="shared" si="977"/>
        <v>9.35</v>
      </c>
      <c r="N983" s="97" t="str">
        <f t="shared" si="977"/>
        <v>8.80</v>
      </c>
      <c r="O983" s="44"/>
      <c r="P983" s="197" t="str">
        <v>6. Yerwada in Hot Mix Plant for Electricity
Costs</v>
      </c>
    </row>
    <row r="984" ht="19.5" customHeight="1">
      <c r="A984" s="127" t="s">
        <v>24549</v>
      </c>
      <c r="B984" s="127" t="s">
        <v>24550</v>
      </c>
      <c r="C984" s="127"/>
      <c r="D984" s="59">
        <v>1100000.0</v>
      </c>
      <c r="E984" s="59">
        <v>849474.0</v>
      </c>
      <c r="F984" s="59">
        <v>1292318.0</v>
      </c>
      <c r="G984" s="59">
        <v>1000000.0</v>
      </c>
      <c r="H984" s="59">
        <v>960000.0</v>
      </c>
      <c r="I984" s="44"/>
      <c r="J984" s="97" t="str">
        <f t="shared" ref="J984:N984" si="978">IF(ISBLANK(D984),"",D984/100000)</f>
        <v>11.00</v>
      </c>
      <c r="K984" s="97" t="str">
        <f t="shared" si="978"/>
        <v>8.49</v>
      </c>
      <c r="L984" s="97" t="str">
        <f t="shared" si="978"/>
        <v>12.92</v>
      </c>
      <c r="M984" s="97" t="str">
        <f t="shared" si="978"/>
        <v>10.00</v>
      </c>
      <c r="N984" s="97" t="str">
        <f t="shared" si="978"/>
        <v>9.60</v>
      </c>
      <c r="O984" s="44"/>
      <c r="P984" s="197" t="str">
        <v>7. lighting at Shaniwar Wada</v>
      </c>
    </row>
    <row r="985" ht="19.5" customHeight="1">
      <c r="A985" s="296" t="s">
        <v>24551</v>
      </c>
      <c r="B985" s="127" t="s">
        <v>24552</v>
      </c>
      <c r="C985" s="127"/>
      <c r="D985" s="59">
        <v>1995108.0</v>
      </c>
      <c r="E985" s="59">
        <v>1921197.0</v>
      </c>
      <c r="F985" s="59">
        <v>2487630.0</v>
      </c>
      <c r="G985" s="59">
        <v>2550000.0</v>
      </c>
      <c r="H985" s="59">
        <v>2040000.0</v>
      </c>
      <c r="I985" s="44"/>
      <c r="J985" s="97" t="str">
        <f t="shared" ref="J985:N985" si="979">IF(ISBLANK(D985),"",D985/100000)</f>
        <v>19.95</v>
      </c>
      <c r="K985" s="97" t="str">
        <f t="shared" si="979"/>
        <v>19.21</v>
      </c>
      <c r="L985" s="97" t="str">
        <f t="shared" si="979"/>
        <v>24.88</v>
      </c>
      <c r="M985" s="97" t="str">
        <f t="shared" si="979"/>
        <v>25.50</v>
      </c>
      <c r="N985" s="97" t="str">
        <f t="shared" si="979"/>
        <v>20.40</v>
      </c>
      <c r="O985" s="44"/>
      <c r="P985" s="197" t="str">
        <v>8. The various types of machinery, elevators,
AC, etc. Corrections care</v>
      </c>
    </row>
    <row r="986" ht="19.5" customHeight="1">
      <c r="A986" s="296" t="s">
        <v>24553</v>
      </c>
      <c r="B986" s="127" t="s">
        <v>24554</v>
      </c>
      <c r="C986" s="127"/>
      <c r="D986" s="59">
        <v>229331.0</v>
      </c>
      <c r="E986" s="59">
        <v>1999999.0</v>
      </c>
      <c r="F986" s="59">
        <v>2494800.0</v>
      </c>
      <c r="G986" s="59">
        <v>2125000.0</v>
      </c>
      <c r="H986" s="59">
        <v>2040000.0</v>
      </c>
      <c r="I986" s="44"/>
      <c r="J986" s="97" t="str">
        <f t="shared" ref="J986:N986" si="980">IF(ISBLANK(D986),"",D986/100000)</f>
        <v>2.29</v>
      </c>
      <c r="K986" s="97" t="str">
        <f t="shared" si="980"/>
        <v>20.00</v>
      </c>
      <c r="L986" s="97" t="str">
        <f t="shared" si="980"/>
        <v>24.95</v>
      </c>
      <c r="M986" s="97" t="str">
        <f t="shared" si="980"/>
        <v>21.25</v>
      </c>
      <c r="N986" s="97" t="str">
        <f t="shared" si="980"/>
        <v>20.40</v>
      </c>
      <c r="O986" s="44"/>
      <c r="P986" s="197" t="str">
        <v>9. Home and the Shaniwarwada
Various events throughout the city
To temporary lighting</v>
      </c>
    </row>
    <row r="987" ht="19.5" customHeight="1">
      <c r="A987" s="296" t="s">
        <v>24555</v>
      </c>
      <c r="B987" s="127" t="s">
        <v>24556</v>
      </c>
      <c r="C987" s="127"/>
      <c r="D987" s="59"/>
      <c r="E987" s="59">
        <v>761024.0</v>
      </c>
      <c r="F987" s="59">
        <v>1493144.0</v>
      </c>
      <c r="G987" s="59">
        <v>1700000.0</v>
      </c>
      <c r="H987" s="59">
        <v>2040000.0</v>
      </c>
      <c r="I987" s="44"/>
      <c r="J987" s="97" t="str">
        <f t="shared" ref="J987:N987" si="981">IF(ISBLANK(D987),"",D987/100000)</f>
        <v/>
      </c>
      <c r="K987" s="97" t="str">
        <f t="shared" si="981"/>
        <v>7.61</v>
      </c>
      <c r="L987" s="97" t="str">
        <f t="shared" si="981"/>
        <v>14.93</v>
      </c>
      <c r="M987" s="97" t="str">
        <f t="shared" si="981"/>
        <v>17.00</v>
      </c>
      <c r="N987" s="97" t="str">
        <f t="shared" si="981"/>
        <v>20.40</v>
      </c>
      <c r="O987" s="44"/>
      <c r="P987" s="197" t="str">
        <v>Not every operating theater and fountain maintenance,
Corrections</v>
      </c>
    </row>
    <row r="988" ht="19.5" customHeight="1">
      <c r="A988" s="296" t="s">
        <v>24557</v>
      </c>
      <c r="B988" s="127" t="s">
        <v>24558</v>
      </c>
      <c r="C988" s="127"/>
      <c r="D988" s="59"/>
      <c r="E988" s="59"/>
      <c r="F988" s="59"/>
      <c r="G988" s="59">
        <v>8500000.0</v>
      </c>
      <c r="H988" s="59">
        <v>680000.0</v>
      </c>
      <c r="I988" s="44"/>
      <c r="J988" s="97" t="str">
        <f t="shared" ref="J988:N988" si="982">IF(ISBLANK(D988),"",D988/100000)</f>
        <v/>
      </c>
      <c r="K988" s="97" t="str">
        <f t="shared" si="982"/>
        <v/>
      </c>
      <c r="L988" s="97" t="str">
        <f t="shared" si="982"/>
        <v/>
      </c>
      <c r="M988" s="97" t="str">
        <f t="shared" si="982"/>
        <v>85.00</v>
      </c>
      <c r="N988" s="97" t="str">
        <f t="shared" si="982"/>
        <v>6.80</v>
      </c>
      <c r="O988" s="44"/>
      <c r="P988" s="197" t="str">
        <v>Municipal various bhavanammadhila udvahakaci
Maintenance Maintenance</v>
      </c>
    </row>
    <row r="989" ht="19.5" customHeight="1">
      <c r="A989" s="296" t="s">
        <v>24559</v>
      </c>
      <c r="B989" s="127" t="s">
        <v>24560</v>
      </c>
      <c r="C989" s="127"/>
      <c r="D989" s="59"/>
      <c r="E989" s="59"/>
      <c r="F989" s="59"/>
      <c r="G989" s="59"/>
      <c r="H989" s="59">
        <v>5100000.0</v>
      </c>
      <c r="I989" s="44"/>
      <c r="J989" s="97" t="str">
        <f t="shared" ref="J989:N989" si="983">IF(ISBLANK(D989),"",D989/100000)</f>
        <v/>
      </c>
      <c r="K989" s="97" t="str">
        <f t="shared" si="983"/>
        <v/>
      </c>
      <c r="L989" s="97" t="str">
        <f t="shared" si="983"/>
        <v/>
      </c>
      <c r="M989" s="97" t="str">
        <f t="shared" si="983"/>
        <v/>
      </c>
      <c r="N989" s="97" t="str">
        <f t="shared" si="983"/>
        <v>51.00</v>
      </c>
      <c r="O989" s="44"/>
      <c r="P989" s="197" t="str">
        <v>Electrical maintenance department daily
Repair areas, became the Jeep mounted
Providing ledarsa</v>
      </c>
    </row>
    <row r="990" ht="19.5" customHeight="1">
      <c r="A990" s="296" t="s">
        <v>24561</v>
      </c>
      <c r="B990" s="127" t="s">
        <v>24562</v>
      </c>
      <c r="C990" s="127"/>
      <c r="D990" s="59"/>
      <c r="E990" s="59"/>
      <c r="F990" s="59"/>
      <c r="G990" s="59"/>
      <c r="H990" s="59">
        <v>1020000.0</v>
      </c>
      <c r="I990" s="44"/>
      <c r="J990" s="97" t="str">
        <f t="shared" ref="J990:N990" si="984">IF(ISBLANK(D990),"",D990/100000)</f>
        <v/>
      </c>
      <c r="K990" s="97" t="str">
        <f t="shared" si="984"/>
        <v/>
      </c>
      <c r="L990" s="97" t="str">
        <f t="shared" si="984"/>
        <v/>
      </c>
      <c r="M990" s="97" t="str">
        <f t="shared" si="984"/>
        <v/>
      </c>
      <c r="N990" s="97" t="str">
        <f t="shared" si="984"/>
        <v>10.20</v>
      </c>
      <c r="O990" s="44"/>
      <c r="P990" s="197" t="str">
        <v>Hazrat siddaki Park in Music
Fountain Maintenance Repair and Operating</v>
      </c>
    </row>
    <row r="991" ht="19.5" customHeight="1">
      <c r="A991" s="296" t="s">
        <v>24563</v>
      </c>
      <c r="B991" s="127" t="s">
        <v>24564</v>
      </c>
      <c r="C991" s="127"/>
      <c r="D991" s="59"/>
      <c r="E991" s="59"/>
      <c r="F991" s="59"/>
      <c r="G991" s="59"/>
      <c r="H991" s="59">
        <v>2040000.0</v>
      </c>
      <c r="I991" s="44"/>
      <c r="J991" s="97" t="str">
        <f t="shared" ref="J991:N991" si="985">IF(ISBLANK(D991),"",D991/100000)</f>
        <v/>
      </c>
      <c r="K991" s="97" t="str">
        <f t="shared" si="985"/>
        <v/>
      </c>
      <c r="L991" s="97" t="str">
        <f t="shared" si="985"/>
        <v/>
      </c>
      <c r="M991" s="97" t="str">
        <f t="shared" si="985"/>
        <v/>
      </c>
      <c r="N991" s="97" t="str">
        <f t="shared" si="985"/>
        <v>20.40</v>
      </c>
      <c r="O991" s="44"/>
      <c r="P991" s="197" t="str">
        <v>Ghatam required for temporary form during the surekse Home
State of the art CCTV cameras system ubharanam</v>
      </c>
    </row>
    <row r="992" ht="19.5" customHeight="1">
      <c r="A992" s="127"/>
      <c r="B992" s="127"/>
      <c r="C992" s="127"/>
      <c r="D992" s="59"/>
      <c r="E992" s="59"/>
      <c r="F992" s="59"/>
      <c r="G992" s="59"/>
      <c r="H992" s="59"/>
      <c r="I992" s="44"/>
      <c r="J992" s="97" t="str">
        <f t="shared" ref="J992:N992" si="986">IF(ISBLANK(D992),"",D992/100000)</f>
        <v/>
      </c>
      <c r="K992" s="97" t="str">
        <f t="shared" si="986"/>
        <v/>
      </c>
      <c r="L992" s="97" t="str">
        <f t="shared" si="986"/>
        <v/>
      </c>
      <c r="M992" s="97" t="str">
        <f t="shared" si="986"/>
        <v/>
      </c>
      <c r="N992" s="97" t="str">
        <f t="shared" si="986"/>
        <v/>
      </c>
      <c r="O992" s="44"/>
      <c r="P992" s="197" t="str">
        <v/>
      </c>
    </row>
    <row r="993" ht="19.5" customHeight="1">
      <c r="A993" s="146" t="s">
        <v>23656</v>
      </c>
      <c r="B993" s="127"/>
      <c r="C993" s="127"/>
      <c r="D993" s="59">
        <v>3.26153488E8</v>
      </c>
      <c r="E993" s="59">
        <v>4.03681154E8</v>
      </c>
      <c r="F993" s="59">
        <v>4.20181436E8</v>
      </c>
      <c r="G993" s="59">
        <v>4.37855E8</v>
      </c>
      <c r="H993" s="59">
        <v>3.9836E8</v>
      </c>
      <c r="I993" s="44"/>
      <c r="J993" s="97" t="str">
        <f t="shared" ref="J993:N993" si="987">IF(ISBLANK(D993),"",D993/100000)</f>
        <v>3261.53</v>
      </c>
      <c r="K993" s="97" t="str">
        <f t="shared" si="987"/>
        <v>4036.81</v>
      </c>
      <c r="L993" s="97" t="str">
        <f t="shared" si="987"/>
        <v>4201.81</v>
      </c>
      <c r="M993" s="97" t="str">
        <f t="shared" si="987"/>
        <v>4378.55</v>
      </c>
      <c r="N993" s="97" t="str">
        <f t="shared" si="987"/>
        <v>3983.60</v>
      </c>
      <c r="O993" s="44"/>
      <c r="P993" s="197" t="str">
        <v>C -1. Addition</v>
      </c>
    </row>
    <row r="994" ht="19.5" customHeight="1">
      <c r="A994" s="250"/>
      <c r="B994" s="250"/>
      <c r="C994" s="250"/>
      <c r="D994" s="237"/>
      <c r="E994" s="237"/>
      <c r="F994" s="237"/>
      <c r="G994" s="237"/>
      <c r="H994" s="237"/>
      <c r="I994" s="242"/>
      <c r="J994" s="446" t="str">
        <f t="shared" ref="J994:N994" si="988">IF(ISBLANK(D994),"",D994/100000)</f>
        <v/>
      </c>
      <c r="K994" s="446" t="str">
        <f t="shared" si="988"/>
        <v/>
      </c>
      <c r="L994" s="446" t="str">
        <f t="shared" si="988"/>
        <v/>
      </c>
      <c r="M994" s="446" t="str">
        <f t="shared" si="988"/>
        <v/>
      </c>
      <c r="N994" s="446" t="str">
        <f t="shared" si="988"/>
        <v/>
      </c>
      <c r="O994" s="242"/>
      <c r="P994" s="197" t="str">
        <v/>
      </c>
    </row>
    <row r="995" ht="19.5" customHeight="1">
      <c r="A995" s="254" t="s">
        <v>24565</v>
      </c>
      <c r="B995" s="254"/>
      <c r="C995" s="254"/>
      <c r="D995" s="330"/>
      <c r="E995" s="330"/>
      <c r="F995" s="330"/>
      <c r="G995" s="330"/>
      <c r="H995" s="330"/>
      <c r="I995" s="44"/>
      <c r="J995" s="97" t="str">
        <f t="shared" ref="J995:N995" si="989">IF(ISBLANK(D995),"",D995/100000)</f>
        <v/>
      </c>
      <c r="K995" s="97" t="str">
        <f t="shared" si="989"/>
        <v/>
      </c>
      <c r="L995" s="97" t="str">
        <f t="shared" si="989"/>
        <v/>
      </c>
      <c r="M995" s="97" t="str">
        <f t="shared" si="989"/>
        <v/>
      </c>
      <c r="N995" s="97" t="str">
        <f t="shared" si="989"/>
        <v/>
      </c>
      <c r="O995" s="44"/>
      <c r="P995" s="197" t="str">
        <v>C-2. Pathanvarila lighting (Regional Office)</v>
      </c>
    </row>
    <row r="996" ht="19.5" customHeight="1">
      <c r="A996" s="127" t="s">
        <v>3019</v>
      </c>
      <c r="B996" s="127" t="s">
        <v>24566</v>
      </c>
      <c r="C996" s="127"/>
      <c r="D996" s="59">
        <v>6.8172294E7</v>
      </c>
      <c r="E996" s="59">
        <v>7.6273164E7</v>
      </c>
      <c r="F996" s="59">
        <v>8.1731197E7</v>
      </c>
      <c r="G996" s="59">
        <v>1.0E8</v>
      </c>
      <c r="H996" s="59">
        <v>1.39245E8</v>
      </c>
      <c r="I996" s="44"/>
      <c r="J996" s="97" t="str">
        <f t="shared" ref="J996:N996" si="990">IF(ISBLANK(D996),"",D996/100000)</f>
        <v>681.72</v>
      </c>
      <c r="K996" s="97" t="str">
        <f t="shared" si="990"/>
        <v>762.73</v>
      </c>
      <c r="L996" s="97" t="str">
        <f t="shared" si="990"/>
        <v>817.31</v>
      </c>
      <c r="M996" s="97" t="str">
        <f t="shared" si="990"/>
        <v>1000.00</v>
      </c>
      <c r="N996" s="97" t="str">
        <f t="shared" si="990"/>
        <v>1392.45</v>
      </c>
      <c r="O996" s="44"/>
      <c r="P996" s="197" t="str">
        <v>1. The establishment sevakavarga salary</v>
      </c>
    </row>
    <row r="997" ht="19.5" customHeight="1">
      <c r="A997" s="296" t="s">
        <v>24567</v>
      </c>
      <c r="B997" s="127" t="s">
        <v>24568</v>
      </c>
      <c r="C997" s="127"/>
      <c r="D997" s="59">
        <v>2.306256E7</v>
      </c>
      <c r="E997" s="59">
        <v>2.6413539E7</v>
      </c>
      <c r="F997" s="59">
        <v>3.1932404E7</v>
      </c>
      <c r="G997" s="59">
        <v>2.7761E7</v>
      </c>
      <c r="H997" s="59">
        <v>2.3344E7</v>
      </c>
      <c r="I997" s="44"/>
      <c r="J997" s="97" t="str">
        <f t="shared" ref="J997:N997" si="991">IF(ISBLANK(D997),"",D997/100000)</f>
        <v>230.63</v>
      </c>
      <c r="K997" s="97" t="str">
        <f t="shared" si="991"/>
        <v>264.14</v>
      </c>
      <c r="L997" s="97" t="str">
        <f t="shared" si="991"/>
        <v>319.32</v>
      </c>
      <c r="M997" s="97" t="str">
        <f t="shared" si="991"/>
        <v>277.61</v>
      </c>
      <c r="N997" s="97" t="str">
        <f t="shared" si="991"/>
        <v>233.44</v>
      </c>
      <c r="O997" s="44"/>
      <c r="P997" s="197" t="str">
        <v>Street lights, repair and maintenance
Matters required electrical</v>
      </c>
    </row>
    <row r="998" ht="19.5" customHeight="1">
      <c r="A998" s="296" t="s">
        <v>24530</v>
      </c>
      <c r="B998" s="127" t="s">
        <v>24569</v>
      </c>
      <c r="C998" s="127"/>
      <c r="D998" s="59">
        <v>3546732.0</v>
      </c>
      <c r="E998" s="59">
        <v>5730679.0</v>
      </c>
      <c r="F998" s="59">
        <v>5758173.0</v>
      </c>
      <c r="G998" s="59">
        <v>5355000.0</v>
      </c>
      <c r="H998" s="59">
        <v>8094000.0</v>
      </c>
      <c r="I998" s="44"/>
      <c r="J998" s="97" t="str">
        <f t="shared" ref="J998:N998" si="992">IF(ISBLANK(D998),"",D998/100000)</f>
        <v>35.47</v>
      </c>
      <c r="K998" s="97" t="str">
        <f t="shared" si="992"/>
        <v>57.31</v>
      </c>
      <c r="L998" s="97" t="str">
        <f t="shared" si="992"/>
        <v>57.58</v>
      </c>
      <c r="M998" s="97" t="str">
        <f t="shared" si="992"/>
        <v>53.55</v>
      </c>
      <c r="N998" s="97" t="str">
        <f t="shared" si="992"/>
        <v>80.94</v>
      </c>
      <c r="O998" s="44"/>
      <c r="P998" s="197" t="str">
        <v>By minor maintenance majurammarphata
To</v>
      </c>
    </row>
    <row r="999" ht="19.5" customHeight="1">
      <c r="A999" s="296" t="s">
        <v>23530</v>
      </c>
      <c r="B999" s="127" t="s">
        <v>24570</v>
      </c>
      <c r="C999" s="127"/>
      <c r="D999" s="59"/>
      <c r="E999" s="59">
        <v>9.028956E7</v>
      </c>
      <c r="F999" s="59">
        <v>7.625121E7</v>
      </c>
      <c r="G999" s="59">
        <v>4.985E7</v>
      </c>
      <c r="H999" s="59">
        <v>3.988E7</v>
      </c>
      <c r="I999" s="44"/>
      <c r="J999" s="97" t="str">
        <f t="shared" ref="J999:N999" si="993">IF(ISBLANK(D999),"",D999/100000)</f>
        <v/>
      </c>
      <c r="K999" s="97" t="str">
        <f t="shared" si="993"/>
        <v>902.90</v>
      </c>
      <c r="L999" s="97" t="str">
        <f t="shared" si="993"/>
        <v>762.51</v>
      </c>
      <c r="M999" s="97" t="str">
        <f t="shared" si="993"/>
        <v>498.50</v>
      </c>
      <c r="N999" s="97" t="str">
        <f t="shared" si="993"/>
        <v>398.80</v>
      </c>
      <c r="O999" s="44"/>
      <c r="P999" s="197" t="str">
        <v>Regional Office plan to be
Activities</v>
      </c>
    </row>
    <row r="1000" ht="19.5" customHeight="1">
      <c r="A1000" s="296" t="s">
        <v>23541</v>
      </c>
      <c r="B1000" s="127" t="s">
        <v>24571</v>
      </c>
      <c r="C1000" s="127"/>
      <c r="D1000" s="59"/>
      <c r="E1000" s="59">
        <v>1.3872531E7</v>
      </c>
      <c r="F1000" s="59">
        <v>2.4145821E7</v>
      </c>
      <c r="G1000" s="59">
        <v>4.9E7</v>
      </c>
      <c r="H1000" s="59">
        <v>3.52E7</v>
      </c>
      <c r="I1000" s="44"/>
      <c r="J1000" s="97" t="str">
        <f t="shared" ref="J1000:N1000" si="994">IF(ISBLANK(D1000),"",D1000/100000)</f>
        <v/>
      </c>
      <c r="K1000" s="97" t="str">
        <f t="shared" si="994"/>
        <v>138.73</v>
      </c>
      <c r="L1000" s="97" t="str">
        <f t="shared" si="994"/>
        <v>241.46</v>
      </c>
      <c r="M1000" s="97" t="str">
        <f t="shared" si="994"/>
        <v>490.00</v>
      </c>
      <c r="N1000" s="97" t="str">
        <f t="shared" si="994"/>
        <v>352.00</v>
      </c>
      <c r="O1000" s="44"/>
      <c r="P1000" s="197" t="str">
        <v>The active participation of citizens Regional Office
Plan works to be</v>
      </c>
    </row>
    <row r="1001" ht="19.5" customHeight="1">
      <c r="A1001" s="146" t="s">
        <v>23699</v>
      </c>
      <c r="B1001" s="127"/>
      <c r="C1001" s="127"/>
      <c r="D1001" s="59">
        <v>9.4781586E7</v>
      </c>
      <c r="E1001" s="59">
        <v>2.12579473E8</v>
      </c>
      <c r="F1001" s="59">
        <v>2.19818805E8</v>
      </c>
      <c r="G1001" s="59">
        <v>2.31966E8</v>
      </c>
      <c r="H1001" s="59">
        <v>2.45763E8</v>
      </c>
      <c r="I1001" s="44"/>
      <c r="J1001" s="97" t="str">
        <f t="shared" ref="J1001:N1001" si="995">IF(ISBLANK(D1001),"",D1001/100000)</f>
        <v>947.82</v>
      </c>
      <c r="K1001" s="97" t="str">
        <f t="shared" si="995"/>
        <v>2125.79</v>
      </c>
      <c r="L1001" s="97" t="str">
        <f t="shared" si="995"/>
        <v>2198.19</v>
      </c>
      <c r="M1001" s="97" t="str">
        <f t="shared" si="995"/>
        <v>2319.66</v>
      </c>
      <c r="N1001" s="97" t="str">
        <f t="shared" si="995"/>
        <v>2457.63</v>
      </c>
      <c r="O1001" s="44"/>
      <c r="P1001" s="197" t="str">
        <v>C-2. Addition</v>
      </c>
    </row>
    <row r="1002" ht="19.5" customHeight="1">
      <c r="A1002" s="127"/>
      <c r="B1002" s="127"/>
      <c r="C1002" s="127"/>
      <c r="D1002" s="59"/>
      <c r="E1002" s="59"/>
      <c r="F1002" s="59"/>
      <c r="G1002" s="59"/>
      <c r="H1002" s="59"/>
      <c r="I1002" s="44"/>
      <c r="J1002" s="97" t="str">
        <f t="shared" ref="J1002:N1002" si="996">IF(ISBLANK(D1002),"",D1002/100000)</f>
        <v/>
      </c>
      <c r="K1002" s="97" t="str">
        <f t="shared" si="996"/>
        <v/>
      </c>
      <c r="L1002" s="97" t="str">
        <f t="shared" si="996"/>
        <v/>
      </c>
      <c r="M1002" s="97" t="str">
        <f t="shared" si="996"/>
        <v/>
      </c>
      <c r="N1002" s="97" t="str">
        <f t="shared" si="996"/>
        <v/>
      </c>
      <c r="O1002" s="44"/>
      <c r="P1002" s="197" t="str">
        <v/>
      </c>
    </row>
    <row r="1003" ht="19.5" customHeight="1">
      <c r="A1003" s="146" t="s">
        <v>23721</v>
      </c>
      <c r="B1003" s="127"/>
      <c r="C1003" s="127"/>
      <c r="D1003" s="59">
        <v>4.20935074E8</v>
      </c>
      <c r="E1003" s="59">
        <v>6.16260627E8</v>
      </c>
      <c r="F1003" s="59">
        <v>6.40000241E8</v>
      </c>
      <c r="G1003" s="59">
        <v>6.69821E8</v>
      </c>
      <c r="H1003" s="59">
        <v>6.44123E8</v>
      </c>
      <c r="I1003" s="44"/>
      <c r="J1003" s="97" t="str">
        <f t="shared" ref="J1003:N1003" si="997">IF(ISBLANK(D1003),"",D1003/100000)</f>
        <v>4209.35</v>
      </c>
      <c r="K1003" s="97" t="str">
        <f t="shared" si="997"/>
        <v>6162.61</v>
      </c>
      <c r="L1003" s="97" t="str">
        <f t="shared" si="997"/>
        <v>6400.00</v>
      </c>
      <c r="M1003" s="97" t="str">
        <f t="shared" si="997"/>
        <v>6698.21</v>
      </c>
      <c r="N1003" s="97" t="str">
        <f t="shared" si="997"/>
        <v>6441.23</v>
      </c>
      <c r="O1003" s="44"/>
      <c r="P1003" s="197" t="str">
        <v>C. Total sum</v>
      </c>
    </row>
    <row r="1004" ht="19.5" customHeight="1">
      <c r="A1004" s="127"/>
      <c r="B1004" s="127"/>
      <c r="C1004" s="127"/>
      <c r="D1004" s="59"/>
      <c r="E1004" s="59"/>
      <c r="F1004" s="59"/>
      <c r="G1004" s="59"/>
      <c r="H1004" s="59"/>
      <c r="I1004" s="44"/>
      <c r="J1004" s="97" t="str">
        <f t="shared" ref="J1004:N1004" si="998">IF(ISBLANK(D1004),"",D1004/100000)</f>
        <v/>
      </c>
      <c r="K1004" s="97" t="str">
        <f t="shared" si="998"/>
        <v/>
      </c>
      <c r="L1004" s="97" t="str">
        <f t="shared" si="998"/>
        <v/>
      </c>
      <c r="M1004" s="97" t="str">
        <f t="shared" si="998"/>
        <v/>
      </c>
      <c r="N1004" s="97" t="str">
        <f t="shared" si="998"/>
        <v/>
      </c>
      <c r="O1004" s="44"/>
      <c r="P1004" s="197" t="str">
        <v/>
      </c>
    </row>
    <row r="1005" ht="19.5" customHeight="1">
      <c r="A1005" s="127" t="s">
        <v>24572</v>
      </c>
      <c r="B1005" s="127"/>
      <c r="C1005" s="127"/>
      <c r="D1005" s="59"/>
      <c r="E1005" s="59"/>
      <c r="F1005" s="59"/>
      <c r="G1005" s="59"/>
      <c r="H1005" s="59"/>
      <c r="I1005" s="44"/>
      <c r="J1005" s="97" t="str">
        <f t="shared" ref="J1005:N1005" si="999">IF(ISBLANK(D1005),"",D1005/100000)</f>
        <v/>
      </c>
      <c r="K1005" s="97" t="str">
        <f t="shared" si="999"/>
        <v/>
      </c>
      <c r="L1005" s="97" t="str">
        <f t="shared" si="999"/>
        <v/>
      </c>
      <c r="M1005" s="97" t="str">
        <f t="shared" si="999"/>
        <v/>
      </c>
      <c r="N1005" s="97" t="str">
        <f t="shared" si="999"/>
        <v/>
      </c>
      <c r="O1005" s="44"/>
      <c r="P1005" s="197" t="str">
        <v>D. Special Duty (Special Projects) - welcome. Savarkar building</v>
      </c>
    </row>
    <row r="1006" ht="19.5" customHeight="1">
      <c r="A1006" s="127" t="s">
        <v>24573</v>
      </c>
      <c r="B1006" s="127" t="s">
        <v>24574</v>
      </c>
      <c r="C1006" s="127"/>
      <c r="D1006" s="59">
        <v>465023.0</v>
      </c>
      <c r="E1006" s="59">
        <v>493012.0</v>
      </c>
      <c r="F1006" s="59">
        <v>499586.0</v>
      </c>
      <c r="G1006" s="59">
        <v>425000.0</v>
      </c>
      <c r="H1006" s="59">
        <v>400000.0</v>
      </c>
      <c r="I1006" s="44"/>
      <c r="J1006" s="97" t="str">
        <f t="shared" ref="J1006:N1006" si="1000">IF(ISBLANK(D1006),"",D1006/100000)</f>
        <v>4.65</v>
      </c>
      <c r="K1006" s="97" t="str">
        <f t="shared" si="1000"/>
        <v>4.93</v>
      </c>
      <c r="L1006" s="97" t="str">
        <f t="shared" si="1000"/>
        <v>5.00</v>
      </c>
      <c r="M1006" s="97" t="str">
        <f t="shared" si="1000"/>
        <v>4.25</v>
      </c>
      <c r="N1006" s="97" t="str">
        <f t="shared" si="1000"/>
        <v>4.00</v>
      </c>
      <c r="O1006" s="44"/>
      <c r="P1006" s="197" t="str">
        <v>1. Narrow</v>
      </c>
    </row>
    <row r="1007" ht="19.5" customHeight="1">
      <c r="A1007" s="296" t="s">
        <v>24575</v>
      </c>
      <c r="B1007" s="127" t="s">
        <v>24576</v>
      </c>
      <c r="C1007" s="127"/>
      <c r="D1007" s="59"/>
      <c r="E1007" s="59"/>
      <c r="F1007" s="59">
        <v>2500000.0</v>
      </c>
      <c r="G1007" s="59">
        <v>4250000.0</v>
      </c>
      <c r="H1007" s="59">
        <v>3400000.0</v>
      </c>
      <c r="I1007" s="44"/>
      <c r="J1007" s="97" t="str">
        <f t="shared" ref="J1007:N1007" si="1001">IF(ISBLANK(D1007),"",D1007/100000)</f>
        <v/>
      </c>
      <c r="K1007" s="97" t="str">
        <f t="shared" si="1001"/>
        <v/>
      </c>
      <c r="L1007" s="97" t="str">
        <f t="shared" si="1001"/>
        <v>25.00</v>
      </c>
      <c r="M1007" s="97" t="str">
        <f t="shared" si="1001"/>
        <v>42.50</v>
      </c>
      <c r="N1007" s="97" t="str">
        <f t="shared" si="1001"/>
        <v>34.00</v>
      </c>
      <c r="O1007" s="44"/>
      <c r="P1007" s="197" t="str">
        <v>2. constructed BSUP project
Market inasitu dorametarija the terrace, Lalita, giving the Inspector of Buildings for security, maintenance, laitabila, and other functions ripearinga tadnusangika</v>
      </c>
    </row>
    <row r="1008" ht="19.5" customHeight="1">
      <c r="A1008" s="146" t="s">
        <v>24477</v>
      </c>
      <c r="B1008" s="127"/>
      <c r="C1008" s="127"/>
      <c r="D1008" s="59">
        <v>465023.0</v>
      </c>
      <c r="E1008" s="59">
        <v>493012.0</v>
      </c>
      <c r="F1008" s="59">
        <v>2999586.0</v>
      </c>
      <c r="G1008" s="59">
        <v>4675000.0</v>
      </c>
      <c r="H1008" s="59">
        <v>3800000.0</v>
      </c>
      <c r="I1008" s="44"/>
      <c r="J1008" s="97" t="str">
        <f t="shared" ref="J1008:N1008" si="1002">IF(ISBLANK(D1008),"",D1008/100000)</f>
        <v>4.65</v>
      </c>
      <c r="K1008" s="97" t="str">
        <f t="shared" si="1002"/>
        <v>4.93</v>
      </c>
      <c r="L1008" s="97" t="str">
        <f t="shared" si="1002"/>
        <v>30.00</v>
      </c>
      <c r="M1008" s="97" t="str">
        <f t="shared" si="1002"/>
        <v>46.75</v>
      </c>
      <c r="N1008" s="97" t="str">
        <f t="shared" si="1002"/>
        <v>38.00</v>
      </c>
      <c r="O1008" s="44"/>
      <c r="P1008" s="197" t="str">
        <v>D. Total sum</v>
      </c>
    </row>
    <row r="1009" ht="19.5" customHeight="1">
      <c r="A1009" s="127"/>
      <c r="B1009" s="127"/>
      <c r="C1009" s="127"/>
      <c r="D1009" s="59"/>
      <c r="E1009" s="59"/>
      <c r="F1009" s="59"/>
      <c r="G1009" s="59"/>
      <c r="H1009" s="59"/>
      <c r="I1009" s="44"/>
      <c r="J1009" s="97" t="str">
        <f t="shared" ref="J1009:N1009" si="1003">IF(ISBLANK(D1009),"",D1009/100000)</f>
        <v/>
      </c>
      <c r="K1009" s="97" t="str">
        <f t="shared" si="1003"/>
        <v/>
      </c>
      <c r="L1009" s="97" t="str">
        <f t="shared" si="1003"/>
        <v/>
      </c>
      <c r="M1009" s="97" t="str">
        <f t="shared" si="1003"/>
        <v/>
      </c>
      <c r="N1009" s="97" t="str">
        <f t="shared" si="1003"/>
        <v/>
      </c>
      <c r="O1009" s="44"/>
      <c r="P1009" s="197" t="str">
        <v/>
      </c>
    </row>
    <row r="1010" ht="19.5" customHeight="1">
      <c r="A1010" s="127" t="s">
        <v>24577</v>
      </c>
      <c r="B1010" s="127"/>
      <c r="C1010" s="127"/>
      <c r="D1010" s="59"/>
      <c r="E1010" s="59"/>
      <c r="F1010" s="59"/>
      <c r="G1010" s="59"/>
      <c r="H1010" s="59"/>
      <c r="I1010" s="44"/>
      <c r="J1010" s="97" t="str">
        <f t="shared" ref="J1010:N1010" si="1004">IF(ISBLANK(D1010),"",D1010/100000)</f>
        <v/>
      </c>
      <c r="K1010" s="97" t="str">
        <f t="shared" si="1004"/>
        <v/>
      </c>
      <c r="L1010" s="97" t="str">
        <f t="shared" si="1004"/>
        <v/>
      </c>
      <c r="M1010" s="97" t="str">
        <f t="shared" si="1004"/>
        <v/>
      </c>
      <c r="N1010" s="97" t="str">
        <f t="shared" si="1004"/>
        <v/>
      </c>
      <c r="O1010" s="44"/>
      <c r="P1010" s="197" t="str">
        <v>F. Special Duty (technical. Ed.) - Project Management Cell</v>
      </c>
    </row>
    <row r="1011" ht="19.5" customHeight="1">
      <c r="A1011" s="127" t="s">
        <v>24573</v>
      </c>
      <c r="B1011" s="127" t="s">
        <v>24578</v>
      </c>
      <c r="C1011" s="127"/>
      <c r="D1011" s="59">
        <v>389789.0</v>
      </c>
      <c r="E1011" s="59">
        <v>31596.0</v>
      </c>
      <c r="F1011" s="59">
        <v>161380.0</v>
      </c>
      <c r="G1011" s="59">
        <v>425000.0</v>
      </c>
      <c r="H1011" s="59">
        <v>400000.0</v>
      </c>
      <c r="I1011" s="44"/>
      <c r="J1011" s="97" t="str">
        <f t="shared" ref="J1011:N1011" si="1005">IF(ISBLANK(D1011),"",D1011/100000)</f>
        <v>3.90</v>
      </c>
      <c r="K1011" s="97" t="str">
        <f t="shared" si="1005"/>
        <v>0.32</v>
      </c>
      <c r="L1011" s="97" t="str">
        <f t="shared" si="1005"/>
        <v>1.61</v>
      </c>
      <c r="M1011" s="97" t="str">
        <f t="shared" si="1005"/>
        <v>4.25</v>
      </c>
      <c r="N1011" s="97" t="str">
        <f t="shared" si="1005"/>
        <v>4.00</v>
      </c>
      <c r="O1011" s="44"/>
      <c r="P1011" s="197" t="str">
        <v>1. Narrow</v>
      </c>
    </row>
    <row r="1012" ht="19.5" customHeight="1">
      <c r="A1012" s="146" t="s">
        <v>24481</v>
      </c>
      <c r="B1012" s="127"/>
      <c r="C1012" s="127"/>
      <c r="D1012" s="59">
        <v>389789.0</v>
      </c>
      <c r="E1012" s="59">
        <v>31596.0</v>
      </c>
      <c r="F1012" s="59">
        <v>161380.0</v>
      </c>
      <c r="G1012" s="59">
        <v>425000.0</v>
      </c>
      <c r="H1012" s="59">
        <v>400000.0</v>
      </c>
      <c r="I1012" s="44"/>
      <c r="J1012" s="97" t="str">
        <f t="shared" ref="J1012:N1012" si="1006">IF(ISBLANK(D1012),"",D1012/100000)</f>
        <v>3.90</v>
      </c>
      <c r="K1012" s="97" t="str">
        <f t="shared" si="1006"/>
        <v>0.32</v>
      </c>
      <c r="L1012" s="97" t="str">
        <f t="shared" si="1006"/>
        <v>1.61</v>
      </c>
      <c r="M1012" s="97" t="str">
        <f t="shared" si="1006"/>
        <v>4.25</v>
      </c>
      <c r="N1012" s="97" t="str">
        <f t="shared" si="1006"/>
        <v>4.00</v>
      </c>
      <c r="O1012" s="44"/>
      <c r="P1012" s="197" t="str">
        <v>F. Total sum</v>
      </c>
    </row>
    <row r="1013" ht="19.5" customHeight="1">
      <c r="A1013" s="127"/>
      <c r="B1013" s="127"/>
      <c r="C1013" s="127"/>
      <c r="D1013" s="59"/>
      <c r="E1013" s="59"/>
      <c r="F1013" s="59"/>
      <c r="G1013" s="59"/>
      <c r="H1013" s="59"/>
      <c r="I1013" s="44"/>
      <c r="J1013" s="97" t="str">
        <f t="shared" ref="J1013:N1013" si="1007">IF(ISBLANK(D1013),"",D1013/100000)</f>
        <v/>
      </c>
      <c r="K1013" s="97" t="str">
        <f t="shared" si="1007"/>
        <v/>
      </c>
      <c r="L1013" s="97" t="str">
        <f t="shared" si="1007"/>
        <v/>
      </c>
      <c r="M1013" s="97" t="str">
        <f t="shared" si="1007"/>
        <v/>
      </c>
      <c r="N1013" s="97" t="str">
        <f t="shared" si="1007"/>
        <v/>
      </c>
      <c r="O1013" s="44"/>
      <c r="P1013" s="197" t="str">
        <v/>
      </c>
    </row>
    <row r="1014" ht="19.5" customHeight="1">
      <c r="A1014" s="127" t="s">
        <v>453</v>
      </c>
      <c r="B1014" s="127"/>
      <c r="C1014" s="127"/>
      <c r="D1014" s="59"/>
      <c r="E1014" s="59"/>
      <c r="F1014" s="59"/>
      <c r="G1014" s="59"/>
      <c r="H1014" s="59"/>
      <c r="I1014" s="44"/>
      <c r="J1014" s="97" t="str">
        <f t="shared" ref="J1014:N1014" si="1008">IF(ISBLANK(D1014),"",D1014/100000)</f>
        <v/>
      </c>
      <c r="K1014" s="97" t="str">
        <f t="shared" si="1008"/>
        <v/>
      </c>
      <c r="L1014" s="97" t="str">
        <f t="shared" si="1008"/>
        <v/>
      </c>
      <c r="M1014" s="97" t="str">
        <f t="shared" si="1008"/>
        <v/>
      </c>
      <c r="N1014" s="97" t="str">
        <f t="shared" si="1008"/>
        <v/>
      </c>
      <c r="O1014" s="44"/>
      <c r="P1014" s="197" t="str">
        <v>F. Officer on Special Duty (heavy. Town Engineer) - Metro Project</v>
      </c>
    </row>
    <row r="1015" ht="19.5" customHeight="1">
      <c r="A1015" s="127" t="s">
        <v>830</v>
      </c>
      <c r="B1015" s="127" t="s">
        <v>24579</v>
      </c>
      <c r="C1015" s="127"/>
      <c r="D1015" s="59"/>
      <c r="E1015" s="59"/>
      <c r="F1015" s="59"/>
      <c r="G1015" s="59"/>
      <c r="H1015" s="59">
        <v>80000.0</v>
      </c>
      <c r="I1015" s="44"/>
      <c r="J1015" s="97" t="str">
        <f t="shared" ref="J1015:N1015" si="1009">IF(ISBLANK(D1015),"",D1015/100000)</f>
        <v/>
      </c>
      <c r="K1015" s="97" t="str">
        <f t="shared" si="1009"/>
        <v/>
      </c>
      <c r="L1015" s="97" t="str">
        <f t="shared" si="1009"/>
        <v/>
      </c>
      <c r="M1015" s="97" t="str">
        <f t="shared" si="1009"/>
        <v/>
      </c>
      <c r="N1015" s="97" t="str">
        <f t="shared" si="1009"/>
        <v>0.80</v>
      </c>
      <c r="O1015" s="44"/>
      <c r="P1015" s="197" t="str">
        <v>2. Narrow</v>
      </c>
    </row>
    <row r="1016" ht="19.5" customHeight="1">
      <c r="A1016" s="127" t="s">
        <v>24580</v>
      </c>
      <c r="B1016" s="127" t="s">
        <v>24581</v>
      </c>
      <c r="C1016" s="127"/>
      <c r="D1016" s="59"/>
      <c r="E1016" s="59"/>
      <c r="F1016" s="59">
        <v>1929959.0</v>
      </c>
      <c r="G1016" s="59">
        <v>4250000.0</v>
      </c>
      <c r="H1016" s="59">
        <v>3400000.0</v>
      </c>
      <c r="I1016" s="44"/>
      <c r="J1016" s="97" t="str">
        <f t="shared" ref="J1016:N1016" si="1010">IF(ISBLANK(D1016),"",D1016/100000)</f>
        <v/>
      </c>
      <c r="K1016" s="97" t="str">
        <f t="shared" si="1010"/>
        <v/>
      </c>
      <c r="L1016" s="97" t="str">
        <f t="shared" si="1010"/>
        <v>19.30</v>
      </c>
      <c r="M1016" s="97" t="str">
        <f t="shared" si="1010"/>
        <v>42.50</v>
      </c>
      <c r="N1016" s="97" t="str">
        <f t="shared" si="1010"/>
        <v>34.00</v>
      </c>
      <c r="O1016" s="44"/>
      <c r="P1016" s="197" t="str">
        <v>3. Metro Cell department costs</v>
      </c>
    </row>
    <row r="1017" ht="19.5" customHeight="1">
      <c r="A1017" s="146" t="s">
        <v>24481</v>
      </c>
      <c r="B1017" s="127"/>
      <c r="C1017" s="127"/>
      <c r="D1017" s="59"/>
      <c r="E1017" s="59"/>
      <c r="F1017" s="59">
        <v>1929959.0</v>
      </c>
      <c r="G1017" s="59">
        <v>4250000.0</v>
      </c>
      <c r="H1017" s="59">
        <v>3480000.0</v>
      </c>
      <c r="I1017" s="44"/>
      <c r="J1017" s="97" t="str">
        <f t="shared" ref="J1017:N1017" si="1011">IF(ISBLANK(D1017),"",D1017/100000)</f>
        <v/>
      </c>
      <c r="K1017" s="97" t="str">
        <f t="shared" si="1011"/>
        <v/>
      </c>
      <c r="L1017" s="97" t="str">
        <f t="shared" si="1011"/>
        <v>19.30</v>
      </c>
      <c r="M1017" s="97" t="str">
        <f t="shared" si="1011"/>
        <v>42.50</v>
      </c>
      <c r="N1017" s="97" t="str">
        <f t="shared" si="1011"/>
        <v>34.80</v>
      </c>
      <c r="O1017" s="44"/>
      <c r="P1017" s="197" t="str">
        <v>F. Total sum</v>
      </c>
    </row>
    <row r="1018" ht="19.5" customHeight="1">
      <c r="A1018" s="127"/>
      <c r="B1018" s="127"/>
      <c r="C1018" s="127"/>
      <c r="D1018" s="59"/>
      <c r="E1018" s="59"/>
      <c r="F1018" s="59"/>
      <c r="G1018" s="59"/>
      <c r="H1018" s="59"/>
      <c r="I1018" s="44"/>
      <c r="J1018" s="97" t="str">
        <f t="shared" ref="J1018:N1018" si="1012">IF(ISBLANK(D1018),"",D1018/100000)</f>
        <v/>
      </c>
      <c r="K1018" s="97" t="str">
        <f t="shared" si="1012"/>
        <v/>
      </c>
      <c r="L1018" s="97" t="str">
        <f t="shared" si="1012"/>
        <v/>
      </c>
      <c r="M1018" s="97" t="str">
        <f t="shared" si="1012"/>
        <v/>
      </c>
      <c r="N1018" s="97" t="str">
        <f t="shared" si="1012"/>
        <v/>
      </c>
      <c r="O1018" s="44"/>
      <c r="P1018" s="197" t="str">
        <v/>
      </c>
    </row>
    <row r="1019" ht="19.5" customHeight="1">
      <c r="A1019" s="146" t="s">
        <v>24582</v>
      </c>
      <c r="B1019" s="127"/>
      <c r="C1019" s="127"/>
      <c r="D1019" s="59">
        <v>9.41151107E8</v>
      </c>
      <c r="E1019" s="59">
        <v>1.523562879E9</v>
      </c>
      <c r="F1019" s="59">
        <v>1.668673854E9</v>
      </c>
      <c r="G1019" s="59">
        <v>1.734636425E9</v>
      </c>
      <c r="H1019" s="59">
        <v>1.99618872E9</v>
      </c>
      <c r="I1019" s="44"/>
      <c r="J1019" s="97" t="str">
        <f t="shared" ref="J1019:N1019" si="1013">IF(ISBLANK(D1019),"",D1019/100000)</f>
        <v>9411.51</v>
      </c>
      <c r="K1019" s="97" t="str">
        <f t="shared" si="1013"/>
        <v>15235.63</v>
      </c>
      <c r="L1019" s="97" t="str">
        <f t="shared" si="1013"/>
        <v>16686.74</v>
      </c>
      <c r="M1019" s="97" t="str">
        <f t="shared" si="1013"/>
        <v>17346.36</v>
      </c>
      <c r="N1019" s="97" t="str">
        <f t="shared" si="1013"/>
        <v>19961.89</v>
      </c>
      <c r="O1019" s="44"/>
      <c r="P1019" s="197" t="str">
        <v>10. The total sum of the reform path</v>
      </c>
    </row>
    <row r="1020" ht="19.5" customHeight="1">
      <c r="A1020" s="127"/>
      <c r="B1020" s="127"/>
      <c r="C1020" s="127"/>
      <c r="D1020" s="59"/>
      <c r="E1020" s="59"/>
      <c r="F1020" s="59"/>
      <c r="G1020" s="59"/>
      <c r="H1020" s="59"/>
      <c r="I1020" s="44"/>
      <c r="J1020" s="97" t="str">
        <f t="shared" ref="J1020:N1020" si="1014">IF(ISBLANK(D1020),"",D1020/100000)</f>
        <v/>
      </c>
      <c r="K1020" s="97" t="str">
        <f t="shared" si="1014"/>
        <v/>
      </c>
      <c r="L1020" s="97" t="str">
        <f t="shared" si="1014"/>
        <v/>
      </c>
      <c r="M1020" s="97" t="str">
        <f t="shared" si="1014"/>
        <v/>
      </c>
      <c r="N1020" s="97" t="str">
        <f t="shared" si="1014"/>
        <v/>
      </c>
      <c r="O1020" s="44"/>
      <c r="P1020" s="197" t="str">
        <v/>
      </c>
    </row>
    <row r="1021" ht="19.5" customHeight="1">
      <c r="A1021" s="127" t="s">
        <v>456</v>
      </c>
      <c r="B1021" s="127"/>
      <c r="C1021" s="127"/>
      <c r="D1021" s="59"/>
      <c r="E1021" s="59"/>
      <c r="F1021" s="59"/>
      <c r="G1021" s="59"/>
      <c r="H1021" s="59"/>
      <c r="I1021" s="44"/>
      <c r="J1021" s="97" t="str">
        <f t="shared" ref="J1021:N1021" si="1015">IF(ISBLANK(D1021),"",D1021/100000)</f>
        <v/>
      </c>
      <c r="K1021" s="97" t="str">
        <f t="shared" si="1015"/>
        <v/>
      </c>
      <c r="L1021" s="97" t="str">
        <f t="shared" si="1015"/>
        <v/>
      </c>
      <c r="M1021" s="97" t="str">
        <f t="shared" si="1015"/>
        <v/>
      </c>
      <c r="N1021" s="97" t="str">
        <f t="shared" si="1015"/>
        <v/>
      </c>
      <c r="O1021" s="44"/>
      <c r="P1021" s="197" t="str">
        <v>11. Mechanical</v>
      </c>
    </row>
    <row r="1022" ht="19.5" customHeight="1">
      <c r="A1022" s="127" t="s">
        <v>24583</v>
      </c>
      <c r="B1022" s="127"/>
      <c r="C1022" s="127"/>
      <c r="D1022" s="59"/>
      <c r="E1022" s="59"/>
      <c r="F1022" s="59"/>
      <c r="G1022" s="59"/>
      <c r="H1022" s="59"/>
      <c r="I1022" s="44"/>
      <c r="J1022" s="97" t="str">
        <f t="shared" ref="J1022:N1022" si="1016">IF(ISBLANK(D1022),"",D1022/100000)</f>
        <v/>
      </c>
      <c r="K1022" s="97" t="str">
        <f t="shared" si="1016"/>
        <v/>
      </c>
      <c r="L1022" s="97" t="str">
        <f t="shared" si="1016"/>
        <v/>
      </c>
      <c r="M1022" s="97" t="str">
        <f t="shared" si="1016"/>
        <v/>
      </c>
      <c r="N1022" s="97" t="str">
        <f t="shared" si="1016"/>
        <v/>
      </c>
      <c r="O1022" s="44"/>
      <c r="P1022" s="197" t="str">
        <v>C. Office of the mechanical architecture Officer</v>
      </c>
    </row>
    <row r="1023" ht="19.5" customHeight="1">
      <c r="A1023" s="127" t="s">
        <v>24573</v>
      </c>
      <c r="B1023" s="127" t="s">
        <v>24584</v>
      </c>
      <c r="C1023" s="127"/>
      <c r="D1023" s="59">
        <v>5000.0</v>
      </c>
      <c r="E1023" s="59"/>
      <c r="F1023" s="59"/>
      <c r="G1023" s="59">
        <v>8500.0</v>
      </c>
      <c r="H1023" s="59">
        <v>8000.0</v>
      </c>
      <c r="I1023" s="44"/>
      <c r="J1023" s="97" t="str">
        <f t="shared" ref="J1023:N1023" si="1017">IF(ISBLANK(D1023),"",D1023/100000)</f>
        <v>0.05</v>
      </c>
      <c r="K1023" s="97" t="str">
        <f t="shared" si="1017"/>
        <v/>
      </c>
      <c r="L1023" s="97" t="str">
        <f t="shared" si="1017"/>
        <v/>
      </c>
      <c r="M1023" s="97" t="str">
        <f t="shared" si="1017"/>
        <v>0.09</v>
      </c>
      <c r="N1023" s="97" t="str">
        <f t="shared" si="1017"/>
        <v>0.08</v>
      </c>
      <c r="O1023" s="44"/>
      <c r="P1023" s="197" t="str">
        <v>1. Narrow</v>
      </c>
    </row>
    <row r="1024" ht="19.5" customHeight="1">
      <c r="A1024" s="296" t="s">
        <v>24585</v>
      </c>
      <c r="B1024" s="127" t="s">
        <v>24586</v>
      </c>
      <c r="C1024" s="127"/>
      <c r="D1024" s="59">
        <v>1.50184791E8</v>
      </c>
      <c r="E1024" s="59">
        <v>2.09999777E8</v>
      </c>
      <c r="F1024" s="59">
        <v>2.25765206E8</v>
      </c>
      <c r="G1024" s="59">
        <v>1.9975E8</v>
      </c>
      <c r="H1024" s="59">
        <v>1.76E8</v>
      </c>
      <c r="I1024" s="44"/>
      <c r="J1024" s="97" t="str">
        <f t="shared" ref="J1024:N1024" si="1018">IF(ISBLANK(D1024),"",D1024/100000)</f>
        <v>1501.85</v>
      </c>
      <c r="K1024" s="97" t="str">
        <f t="shared" si="1018"/>
        <v>2100.00</v>
      </c>
      <c r="L1024" s="97" t="str">
        <f t="shared" si="1018"/>
        <v>2257.65</v>
      </c>
      <c r="M1024" s="97" t="str">
        <f t="shared" si="1018"/>
        <v>1997.50</v>
      </c>
      <c r="N1024" s="97" t="str">
        <f t="shared" si="1018"/>
        <v>1760.00</v>
      </c>
      <c r="O1024" s="44"/>
      <c r="P1024" s="197" t="str">
        <v>2. petrol, diesel, oil and gas to
Costs</v>
      </c>
    </row>
    <row r="1025" ht="19.5" customHeight="1">
      <c r="A1025" s="127" t="s">
        <v>24587</v>
      </c>
      <c r="B1025" s="127" t="s">
        <v>24588</v>
      </c>
      <c r="C1025" s="127"/>
      <c r="D1025" s="59"/>
      <c r="E1025" s="59"/>
      <c r="F1025" s="59">
        <v>4.4938182E7</v>
      </c>
      <c r="G1025" s="59">
        <v>4.25E7</v>
      </c>
      <c r="H1025" s="59">
        <v>4.0E7</v>
      </c>
      <c r="I1025" s="44"/>
      <c r="J1025" s="97" t="str">
        <f t="shared" ref="J1025:N1025" si="1019">IF(ISBLANK(D1025),"",D1025/100000)</f>
        <v/>
      </c>
      <c r="K1025" s="97" t="str">
        <f t="shared" si="1019"/>
        <v/>
      </c>
      <c r="L1025" s="97" t="str">
        <f t="shared" si="1019"/>
        <v>449.38</v>
      </c>
      <c r="M1025" s="97" t="str">
        <f t="shared" si="1019"/>
        <v>425.00</v>
      </c>
      <c r="N1025" s="97" t="str">
        <f t="shared" si="1019"/>
        <v>400.00</v>
      </c>
      <c r="O1025" s="44"/>
      <c r="P1025" s="197" t="str">
        <v>2A. The cost of spare parts</v>
      </c>
    </row>
    <row r="1026" ht="19.5" customHeight="1">
      <c r="A1026" s="296" t="s">
        <v>24589</v>
      </c>
      <c r="B1026" s="127" t="s">
        <v>24590</v>
      </c>
      <c r="C1026" s="127"/>
      <c r="D1026" s="59">
        <v>614240.0</v>
      </c>
      <c r="E1026" s="59">
        <v>613709.0</v>
      </c>
      <c r="F1026" s="59"/>
      <c r="G1026" s="59"/>
      <c r="H1026" s="59">
        <v>68000.0</v>
      </c>
      <c r="I1026" s="44"/>
      <c r="J1026" s="97" t="str">
        <f t="shared" ref="J1026:N1026" si="1020">IF(ISBLANK(D1026),"",D1026/100000)</f>
        <v>6.14</v>
      </c>
      <c r="K1026" s="97" t="str">
        <f t="shared" si="1020"/>
        <v>6.14</v>
      </c>
      <c r="L1026" s="97" t="str">
        <f t="shared" si="1020"/>
        <v/>
      </c>
      <c r="M1026" s="97" t="str">
        <f t="shared" si="1020"/>
        <v/>
      </c>
      <c r="N1026" s="97" t="str">
        <f t="shared" si="1020"/>
        <v>0.68</v>
      </c>
      <c r="O1026" s="44"/>
      <c r="P1026" s="197" t="str">
        <v>3. phurasungi and other tolanakya for car
Toll filling</v>
      </c>
    </row>
    <row r="1027" ht="19.5" customHeight="1">
      <c r="A1027" s="127" t="s">
        <v>24591</v>
      </c>
      <c r="B1027" s="127" t="s">
        <v>24592</v>
      </c>
      <c r="C1027" s="127"/>
      <c r="D1027" s="59">
        <v>2.7999009E7</v>
      </c>
      <c r="E1027" s="59">
        <v>3.098378E7</v>
      </c>
      <c r="F1027" s="59">
        <v>3.3441114E7</v>
      </c>
      <c r="G1027" s="59">
        <v>2.3375E7</v>
      </c>
      <c r="H1027" s="59">
        <v>2.04E7</v>
      </c>
      <c r="I1027" s="44"/>
      <c r="J1027" s="97" t="str">
        <f t="shared" ref="J1027:N1027" si="1021">IF(ISBLANK(D1027),"",D1027/100000)</f>
        <v>279.99</v>
      </c>
      <c r="K1027" s="97" t="str">
        <f t="shared" si="1021"/>
        <v>309.84</v>
      </c>
      <c r="L1027" s="97" t="str">
        <f t="shared" si="1021"/>
        <v>334.41</v>
      </c>
      <c r="M1027" s="97" t="str">
        <f t="shared" si="1021"/>
        <v>233.75</v>
      </c>
      <c r="N1027" s="97" t="str">
        <f t="shared" si="1021"/>
        <v>204.00</v>
      </c>
      <c r="O1027" s="44"/>
      <c r="P1027" s="197" t="str">
        <v>4. take trains on rent basis</v>
      </c>
    </row>
    <row r="1028" ht="19.5" customHeight="1">
      <c r="A1028" s="127" t="s">
        <v>24593</v>
      </c>
      <c r="B1028" s="127" t="s">
        <v>24594</v>
      </c>
      <c r="C1028" s="127"/>
      <c r="D1028" s="59">
        <v>200000.0</v>
      </c>
      <c r="E1028" s="59">
        <v>40000.0</v>
      </c>
      <c r="F1028" s="59">
        <v>39550.0</v>
      </c>
      <c r="G1028" s="59">
        <v>255000.0</v>
      </c>
      <c r="H1028" s="59">
        <v>340000.0</v>
      </c>
      <c r="I1028" s="44"/>
      <c r="J1028" s="97" t="str">
        <f t="shared" ref="J1028:N1028" si="1022">IF(ISBLANK(D1028),"",D1028/100000)</f>
        <v>2.00</v>
      </c>
      <c r="K1028" s="97" t="str">
        <f t="shared" si="1022"/>
        <v>0.40</v>
      </c>
      <c r="L1028" s="97" t="str">
        <f t="shared" si="1022"/>
        <v>0.40</v>
      </c>
      <c r="M1028" s="97" t="str">
        <f t="shared" si="1022"/>
        <v>2.55</v>
      </c>
      <c r="N1028" s="97" t="str">
        <f t="shared" si="1022"/>
        <v>3.40</v>
      </c>
      <c r="O1028" s="44"/>
      <c r="P1028" s="197" t="str">
        <v>5. aratio Passing functions</v>
      </c>
    </row>
    <row r="1029" ht="19.5" customHeight="1">
      <c r="A1029" s="296" t="s">
        <v>24595</v>
      </c>
      <c r="B1029" s="127" t="s">
        <v>24596</v>
      </c>
      <c r="C1029" s="127"/>
      <c r="D1029" s="59">
        <v>740317.0</v>
      </c>
      <c r="E1029" s="59">
        <v>175789.0</v>
      </c>
      <c r="F1029" s="59"/>
      <c r="G1029" s="59">
        <v>1275000.0</v>
      </c>
      <c r="H1029" s="59">
        <v>1020000.0</v>
      </c>
      <c r="I1029" s="44"/>
      <c r="J1029" s="97" t="str">
        <f t="shared" ref="J1029:N1029" si="1023">IF(ISBLANK(D1029),"",D1029/100000)</f>
        <v>7.40</v>
      </c>
      <c r="K1029" s="97" t="str">
        <f t="shared" si="1023"/>
        <v>1.76</v>
      </c>
      <c r="L1029" s="97" t="str">
        <f t="shared" si="1023"/>
        <v/>
      </c>
      <c r="M1029" s="97" t="str">
        <f t="shared" si="1023"/>
        <v>12.75</v>
      </c>
      <c r="N1029" s="97" t="str">
        <f t="shared" si="1023"/>
        <v>10.20</v>
      </c>
      <c r="O1029" s="44"/>
      <c r="P1029" s="197" t="str">
        <v>6. Hon. The incumbent government
Vahanaaivaji vehicle pratipurti allowance</v>
      </c>
    </row>
    <row r="1030" ht="19.5" customHeight="1">
      <c r="A1030" s="127"/>
      <c r="B1030" s="127"/>
      <c r="C1030" s="127"/>
      <c r="D1030" s="59"/>
      <c r="E1030" s="59"/>
      <c r="F1030" s="59"/>
      <c r="G1030" s="59"/>
      <c r="H1030" s="59"/>
      <c r="I1030" s="44"/>
      <c r="J1030" s="97" t="str">
        <f t="shared" ref="J1030:N1030" si="1024">IF(ISBLANK(D1030),"",D1030/100000)</f>
        <v/>
      </c>
      <c r="K1030" s="97" t="str">
        <f t="shared" si="1024"/>
        <v/>
      </c>
      <c r="L1030" s="97" t="str">
        <f t="shared" si="1024"/>
        <v/>
      </c>
      <c r="M1030" s="97" t="str">
        <f t="shared" si="1024"/>
        <v/>
      </c>
      <c r="N1030" s="97" t="str">
        <f t="shared" si="1024"/>
        <v/>
      </c>
      <c r="O1030" s="44"/>
      <c r="P1030" s="197" t="str">
        <v/>
      </c>
    </row>
    <row r="1031" ht="19.5" customHeight="1">
      <c r="A1031" s="146" t="s">
        <v>4993</v>
      </c>
      <c r="B1031" s="127"/>
      <c r="C1031" s="127"/>
      <c r="D1031" s="59">
        <v>1.79743357E8</v>
      </c>
      <c r="E1031" s="59">
        <v>2.41813055E8</v>
      </c>
      <c r="F1031" s="59">
        <v>3.04184052E8</v>
      </c>
      <c r="G1031" s="59">
        <v>2.671635E8</v>
      </c>
      <c r="H1031" s="59">
        <v>2.37836E8</v>
      </c>
      <c r="I1031" s="44"/>
      <c r="J1031" s="97" t="str">
        <f t="shared" ref="J1031:N1031" si="1025">IF(ISBLANK(D1031),"",D1031/100000)</f>
        <v>1797.43</v>
      </c>
      <c r="K1031" s="97" t="str">
        <f t="shared" si="1025"/>
        <v>2418.13</v>
      </c>
      <c r="L1031" s="97" t="str">
        <f t="shared" si="1025"/>
        <v>3041.84</v>
      </c>
      <c r="M1031" s="97" t="str">
        <f t="shared" si="1025"/>
        <v>2671.64</v>
      </c>
      <c r="N1031" s="97" t="str">
        <f t="shared" si="1025"/>
        <v>2378.36</v>
      </c>
      <c r="O1031" s="44"/>
      <c r="P1031" s="197" t="str">
        <v>C. Addition</v>
      </c>
    </row>
    <row r="1032" ht="19.5" customHeight="1">
      <c r="A1032" s="250"/>
      <c r="B1032" s="250"/>
      <c r="C1032" s="250"/>
      <c r="D1032" s="237"/>
      <c r="E1032" s="237"/>
      <c r="F1032" s="237"/>
      <c r="G1032" s="237"/>
      <c r="H1032" s="237"/>
      <c r="I1032" s="242"/>
      <c r="J1032" s="446" t="str">
        <f t="shared" ref="J1032:N1032" si="1026">IF(ISBLANK(D1032),"",D1032/100000)</f>
        <v/>
      </c>
      <c r="K1032" s="446" t="str">
        <f t="shared" si="1026"/>
        <v/>
      </c>
      <c r="L1032" s="446" t="str">
        <f t="shared" si="1026"/>
        <v/>
      </c>
      <c r="M1032" s="446" t="str">
        <f t="shared" si="1026"/>
        <v/>
      </c>
      <c r="N1032" s="446" t="str">
        <f t="shared" si="1026"/>
        <v/>
      </c>
      <c r="O1032" s="242"/>
      <c r="P1032" s="197" t="str">
        <v/>
      </c>
    </row>
    <row r="1033" ht="19.5" customHeight="1">
      <c r="A1033" s="254" t="s">
        <v>24597</v>
      </c>
      <c r="B1033" s="254"/>
      <c r="C1033" s="254"/>
      <c r="D1033" s="330"/>
      <c r="E1033" s="330"/>
      <c r="F1033" s="330"/>
      <c r="G1033" s="330"/>
      <c r="H1033" s="330"/>
      <c r="I1033" s="44"/>
      <c r="J1033" s="97" t="str">
        <f t="shared" ref="J1033:N1033" si="1027">IF(ISBLANK(D1033),"",D1033/100000)</f>
        <v/>
      </c>
      <c r="K1033" s="97" t="str">
        <f t="shared" si="1027"/>
        <v/>
      </c>
      <c r="L1033" s="97" t="str">
        <f t="shared" si="1027"/>
        <v/>
      </c>
      <c r="M1033" s="97" t="str">
        <f t="shared" si="1027"/>
        <v/>
      </c>
      <c r="N1033" s="97" t="str">
        <f t="shared" si="1027"/>
        <v/>
      </c>
      <c r="O1033" s="44"/>
      <c r="P1033" s="197" t="str">
        <v>B. Workshop (SK)</v>
      </c>
    </row>
    <row r="1034" ht="19.5" customHeight="1">
      <c r="A1034" s="296" t="s">
        <v>24598</v>
      </c>
      <c r="B1034" s="127" t="s">
        <v>24599</v>
      </c>
      <c r="C1034" s="127"/>
      <c r="D1034" s="59">
        <v>6655518.0</v>
      </c>
      <c r="E1034" s="59">
        <v>2239039.0</v>
      </c>
      <c r="F1034" s="59">
        <v>1911768.0</v>
      </c>
      <c r="G1034" s="59">
        <v>3000000.0</v>
      </c>
      <c r="H1034" s="59">
        <v>3000000.0</v>
      </c>
      <c r="I1034" s="44"/>
      <c r="J1034" s="97" t="str">
        <f t="shared" ref="J1034:N1034" si="1028">IF(ISBLANK(D1034),"",D1034/100000)</f>
        <v>66.56</v>
      </c>
      <c r="K1034" s="97" t="str">
        <f t="shared" si="1028"/>
        <v>22.39</v>
      </c>
      <c r="L1034" s="97" t="str">
        <f t="shared" si="1028"/>
        <v>19.12</v>
      </c>
      <c r="M1034" s="97" t="str">
        <f t="shared" si="1028"/>
        <v>30.00</v>
      </c>
      <c r="N1034" s="97" t="str">
        <f t="shared" si="1028"/>
        <v>30.00</v>
      </c>
      <c r="O1034" s="44"/>
      <c r="P1034" s="197" t="str">
        <v>1-A. Sevakavarga permanent salary (Employees
PF aektakhalila)</v>
      </c>
    </row>
    <row r="1035" ht="19.5" customHeight="1">
      <c r="A1035" s="296" t="s">
        <v>24600</v>
      </c>
      <c r="B1035" s="127" t="s">
        <v>24601</v>
      </c>
      <c r="C1035" s="127"/>
      <c r="D1035" s="59">
        <v>4994690.0</v>
      </c>
      <c r="E1035" s="59">
        <v>5567193.0</v>
      </c>
      <c r="F1035" s="59">
        <v>6076545.0</v>
      </c>
      <c r="G1035" s="59">
        <v>6500000.0</v>
      </c>
      <c r="H1035" s="59">
        <v>6500000.0</v>
      </c>
      <c r="I1035" s="44"/>
      <c r="J1035" s="97" t="str">
        <f t="shared" ref="J1035:N1035" si="1029">IF(ISBLANK(D1035),"",D1035/100000)</f>
        <v>49.95</v>
      </c>
      <c r="K1035" s="97" t="str">
        <f t="shared" si="1029"/>
        <v>55.67</v>
      </c>
      <c r="L1035" s="97" t="str">
        <f t="shared" si="1029"/>
        <v>60.77</v>
      </c>
      <c r="M1035" s="97" t="str">
        <f t="shared" si="1029"/>
        <v>65.00</v>
      </c>
      <c r="N1035" s="97" t="str">
        <f t="shared" si="1029"/>
        <v>65.00</v>
      </c>
      <c r="O1035" s="44"/>
      <c r="P1035" s="197" t="str">
        <v>1-B. Sevakavarga permanent salary (tasalamata
Duberajimadhila Employee)</v>
      </c>
    </row>
    <row r="1036" ht="19.5" customHeight="1">
      <c r="A1036" s="127" t="s">
        <v>830</v>
      </c>
      <c r="B1036" s="127" t="s">
        <v>24602</v>
      </c>
      <c r="C1036" s="127"/>
      <c r="D1036" s="59">
        <v>95786.0</v>
      </c>
      <c r="E1036" s="59">
        <v>48253.0</v>
      </c>
      <c r="F1036" s="59">
        <v>30303.0</v>
      </c>
      <c r="G1036" s="59">
        <v>85000.0</v>
      </c>
      <c r="H1036" s="59">
        <v>80000.0</v>
      </c>
      <c r="I1036" s="44"/>
      <c r="J1036" s="97" t="str">
        <f t="shared" ref="J1036:N1036" si="1030">IF(ISBLANK(D1036),"",D1036/100000)</f>
        <v>0.96</v>
      </c>
      <c r="K1036" s="97" t="str">
        <f t="shared" si="1030"/>
        <v>0.48</v>
      </c>
      <c r="L1036" s="97" t="str">
        <f t="shared" si="1030"/>
        <v>0.30</v>
      </c>
      <c r="M1036" s="97" t="str">
        <f t="shared" si="1030"/>
        <v>0.85</v>
      </c>
      <c r="N1036" s="97" t="str">
        <f t="shared" si="1030"/>
        <v>0.80</v>
      </c>
      <c r="O1036" s="44"/>
      <c r="P1036" s="197" t="str">
        <v>2. Narrow</v>
      </c>
    </row>
    <row r="1037" ht="19.5" customHeight="1">
      <c r="A1037" s="127" t="s">
        <v>24603</v>
      </c>
      <c r="B1037" s="127" t="s">
        <v>24604</v>
      </c>
      <c r="C1037" s="127"/>
      <c r="D1037" s="59"/>
      <c r="E1037" s="59">
        <v>97540.0</v>
      </c>
      <c r="F1037" s="59"/>
      <c r="G1037" s="59">
        <v>85000.0</v>
      </c>
      <c r="H1037" s="59">
        <v>68000.0</v>
      </c>
      <c r="I1037" s="44"/>
      <c r="J1037" s="97" t="str">
        <f t="shared" ref="J1037:N1037" si="1031">IF(ISBLANK(D1037),"",D1037/100000)</f>
        <v/>
      </c>
      <c r="K1037" s="97" t="str">
        <f t="shared" si="1031"/>
        <v>0.98</v>
      </c>
      <c r="L1037" s="97" t="str">
        <f t="shared" si="1031"/>
        <v/>
      </c>
      <c r="M1037" s="97" t="str">
        <f t="shared" si="1031"/>
        <v>0.85</v>
      </c>
      <c r="N1037" s="97" t="str">
        <f t="shared" si="1031"/>
        <v>0.68</v>
      </c>
      <c r="O1037" s="44"/>
      <c r="P1037" s="197" t="str">
        <v>3. weapons and machine</v>
      </c>
    </row>
    <row r="1038" ht="19.5" customHeight="1">
      <c r="A1038" s="127" t="s">
        <v>24605</v>
      </c>
      <c r="B1038" s="127" t="s">
        <v>24606</v>
      </c>
      <c r="C1038" s="127"/>
      <c r="D1038" s="59">
        <v>399949.0</v>
      </c>
      <c r="E1038" s="59">
        <v>500000.0</v>
      </c>
      <c r="F1038" s="59">
        <v>599560.0</v>
      </c>
      <c r="G1038" s="59">
        <v>765000.0</v>
      </c>
      <c r="H1038" s="59">
        <v>720000.0</v>
      </c>
      <c r="I1038" s="44"/>
      <c r="J1038" s="97" t="str">
        <f t="shared" ref="J1038:N1038" si="1032">IF(ISBLANK(D1038),"",D1038/100000)</f>
        <v>4.00</v>
      </c>
      <c r="K1038" s="97" t="str">
        <f t="shared" si="1032"/>
        <v>5.00</v>
      </c>
      <c r="L1038" s="97" t="str">
        <f t="shared" si="1032"/>
        <v>6.00</v>
      </c>
      <c r="M1038" s="97" t="str">
        <f t="shared" si="1032"/>
        <v>7.65</v>
      </c>
      <c r="N1038" s="97" t="str">
        <f t="shared" si="1032"/>
        <v>7.20</v>
      </c>
      <c r="O1038" s="44"/>
      <c r="P1038" s="197" t="str">
        <v>4. The cost of electricity to the device and Repair (electric)</v>
      </c>
    </row>
    <row r="1039" ht="19.5" customHeight="1">
      <c r="A1039" s="127" t="s">
        <v>24607</v>
      </c>
      <c r="B1039" s="127" t="s">
        <v>24608</v>
      </c>
      <c r="C1039" s="127"/>
      <c r="D1039" s="59"/>
      <c r="E1039" s="59"/>
      <c r="F1039" s="59"/>
      <c r="G1039" s="59">
        <v>42500.0</v>
      </c>
      <c r="H1039" s="59">
        <v>34000.0</v>
      </c>
      <c r="I1039" s="44"/>
      <c r="J1039" s="97" t="str">
        <f t="shared" ref="J1039:N1039" si="1033">IF(ISBLANK(D1039),"",D1039/100000)</f>
        <v/>
      </c>
      <c r="K1039" s="97" t="str">
        <f t="shared" si="1033"/>
        <v/>
      </c>
      <c r="L1039" s="97" t="str">
        <f t="shared" si="1033"/>
        <v/>
      </c>
      <c r="M1039" s="97" t="str">
        <f t="shared" si="1033"/>
        <v>0.43</v>
      </c>
      <c r="N1039" s="97" t="str">
        <f t="shared" si="1033"/>
        <v>0.34</v>
      </c>
      <c r="O1039" s="44"/>
      <c r="P1039" s="197" t="str">
        <v>5. Workers sutavaisa, kerosene, etc. to give</v>
      </c>
    </row>
    <row r="1040" ht="19.5" customHeight="1">
      <c r="A1040" s="127" t="s">
        <v>24609</v>
      </c>
      <c r="B1040" s="127" t="s">
        <v>24610</v>
      </c>
      <c r="C1040" s="127"/>
      <c r="D1040" s="59">
        <v>5982.0</v>
      </c>
      <c r="E1040" s="59"/>
      <c r="F1040" s="59"/>
      <c r="G1040" s="59">
        <v>85000.0</v>
      </c>
      <c r="H1040" s="59">
        <v>34000.0</v>
      </c>
      <c r="I1040" s="44"/>
      <c r="J1040" s="97" t="str">
        <f t="shared" ref="J1040:N1040" si="1034">IF(ISBLANK(D1040),"",D1040/100000)</f>
        <v>0.06</v>
      </c>
      <c r="K1040" s="97" t="str">
        <f t="shared" si="1034"/>
        <v/>
      </c>
      <c r="L1040" s="97" t="str">
        <f t="shared" si="1034"/>
        <v/>
      </c>
      <c r="M1040" s="97" t="str">
        <f t="shared" si="1034"/>
        <v>0.85</v>
      </c>
      <c r="N1040" s="97" t="str">
        <f t="shared" si="1034"/>
        <v>0.34</v>
      </c>
      <c r="O1040" s="44"/>
      <c r="P1040" s="197" t="str">
        <v>6. Machinery Repair and Maintenance</v>
      </c>
    </row>
    <row r="1041" ht="19.5" customHeight="1">
      <c r="A1041" s="127" t="s">
        <v>24611</v>
      </c>
      <c r="B1041" s="127" t="s">
        <v>24612</v>
      </c>
      <c r="C1041" s="127"/>
      <c r="D1041" s="59"/>
      <c r="E1041" s="59"/>
      <c r="F1041" s="59">
        <v>3750.0</v>
      </c>
      <c r="G1041" s="59">
        <v>12750.0</v>
      </c>
      <c r="H1041" s="59">
        <v>10200.0</v>
      </c>
      <c r="I1041" s="44"/>
      <c r="J1041" s="97" t="str">
        <f t="shared" ref="J1041:N1041" si="1035">IF(ISBLANK(D1041),"",D1041/100000)</f>
        <v/>
      </c>
      <c r="K1041" s="97" t="str">
        <f t="shared" si="1035"/>
        <v/>
      </c>
      <c r="L1041" s="97" t="str">
        <f t="shared" si="1035"/>
        <v>0.04</v>
      </c>
      <c r="M1041" s="97" t="str">
        <f t="shared" si="1035"/>
        <v>0.13</v>
      </c>
      <c r="N1041" s="97" t="str">
        <f t="shared" si="1035"/>
        <v>0.10</v>
      </c>
      <c r="O1041" s="44"/>
      <c r="P1041" s="197" t="str">
        <v>7. The license renewal fee</v>
      </c>
    </row>
    <row r="1042" ht="19.5" customHeight="1">
      <c r="A1042" s="127" t="s">
        <v>24613</v>
      </c>
      <c r="B1042" s="127" t="s">
        <v>24614</v>
      </c>
      <c r="C1042" s="127"/>
      <c r="D1042" s="59">
        <v>2814235.0</v>
      </c>
      <c r="E1042" s="59">
        <v>2968390.0</v>
      </c>
      <c r="F1042" s="59">
        <v>3495530.0</v>
      </c>
      <c r="G1042" s="59">
        <v>2975000.0</v>
      </c>
      <c r="H1042" s="59">
        <v>2040000.0</v>
      </c>
      <c r="I1042" s="44"/>
      <c r="J1042" s="97" t="str">
        <f t="shared" ref="J1042:N1042" si="1036">IF(ISBLANK(D1042),"",D1042/100000)</f>
        <v>28.14</v>
      </c>
      <c r="K1042" s="97" t="str">
        <f t="shared" si="1036"/>
        <v>29.68</v>
      </c>
      <c r="L1042" s="97" t="str">
        <f t="shared" si="1036"/>
        <v>34.96</v>
      </c>
      <c r="M1042" s="97" t="str">
        <f t="shared" si="1036"/>
        <v>29.75</v>
      </c>
      <c r="N1042" s="97" t="str">
        <f t="shared" si="1036"/>
        <v>20.40</v>
      </c>
      <c r="O1042" s="44"/>
      <c r="P1042" s="197" t="str">
        <v>8. The cost of materials</v>
      </c>
    </row>
    <row r="1043" ht="19.5" customHeight="1">
      <c r="A1043" s="296" t="s">
        <v>24615</v>
      </c>
      <c r="B1043" s="127" t="s">
        <v>24616</v>
      </c>
      <c r="C1043" s="127"/>
      <c r="D1043" s="59"/>
      <c r="E1043" s="59">
        <v>516936.0</v>
      </c>
      <c r="F1043" s="59">
        <v>565932.0</v>
      </c>
      <c r="G1043" s="59">
        <v>680000.0</v>
      </c>
      <c r="H1043" s="59">
        <v>680000.0</v>
      </c>
      <c r="I1043" s="44"/>
      <c r="J1043" s="97" t="str">
        <f t="shared" ref="J1043:N1043" si="1037">IF(ISBLANK(D1043),"",D1043/100000)</f>
        <v/>
      </c>
      <c r="K1043" s="97" t="str">
        <f t="shared" si="1037"/>
        <v>5.17</v>
      </c>
      <c r="L1043" s="97" t="str">
        <f t="shared" si="1037"/>
        <v>5.66</v>
      </c>
      <c r="M1043" s="97" t="str">
        <f t="shared" si="1037"/>
        <v>6.80</v>
      </c>
      <c r="N1043" s="97" t="str">
        <f t="shared" si="1037"/>
        <v>6.80</v>
      </c>
      <c r="O1043" s="44"/>
      <c r="P1043" s="197" t="str">
        <v>10. Workers, motarasarathi and bute,
Uniforms and sweaters to give</v>
      </c>
    </row>
    <row r="1044" ht="19.5" customHeight="1">
      <c r="A1044" s="296" t="s">
        <v>24617</v>
      </c>
      <c r="B1044" s="127" t="s">
        <v>24618</v>
      </c>
      <c r="C1044" s="127"/>
      <c r="D1044" s="59"/>
      <c r="E1044" s="59"/>
      <c r="F1044" s="59">
        <v>282847.0</v>
      </c>
      <c r="G1044" s="59">
        <v>255000.0</v>
      </c>
      <c r="H1044" s="59">
        <v>204000.0</v>
      </c>
      <c r="I1044" s="44"/>
      <c r="J1044" s="97" t="str">
        <f t="shared" ref="J1044:N1044" si="1038">IF(ISBLANK(D1044),"",D1044/100000)</f>
        <v/>
      </c>
      <c r="K1044" s="97" t="str">
        <f t="shared" si="1038"/>
        <v/>
      </c>
      <c r="L1044" s="97" t="str">
        <f t="shared" si="1038"/>
        <v>2.83</v>
      </c>
      <c r="M1044" s="97" t="str">
        <f t="shared" si="1038"/>
        <v>2.55</v>
      </c>
      <c r="N1044" s="97" t="str">
        <f t="shared" si="1038"/>
        <v>2.04</v>
      </c>
      <c r="O1044" s="44"/>
      <c r="P1044" s="197" t="str">
        <v>11. The push-cart, wheel barrow, iron, container
To repair</v>
      </c>
    </row>
    <row r="1045" ht="19.5" customHeight="1">
      <c r="A1045" s="127"/>
      <c r="B1045" s="127"/>
      <c r="C1045" s="127"/>
      <c r="D1045" s="59"/>
      <c r="E1045" s="59"/>
      <c r="F1045" s="59"/>
      <c r="G1045" s="59"/>
      <c r="H1045" s="59"/>
      <c r="I1045" s="44"/>
      <c r="J1045" s="97" t="str">
        <f t="shared" ref="J1045:N1045" si="1039">IF(ISBLANK(D1045),"",D1045/100000)</f>
        <v/>
      </c>
      <c r="K1045" s="97" t="str">
        <f t="shared" si="1039"/>
        <v/>
      </c>
      <c r="L1045" s="97" t="str">
        <f t="shared" si="1039"/>
        <v/>
      </c>
      <c r="M1045" s="97" t="str">
        <f t="shared" si="1039"/>
        <v/>
      </c>
      <c r="N1045" s="97" t="str">
        <f t="shared" si="1039"/>
        <v/>
      </c>
      <c r="O1045" s="44"/>
      <c r="P1045" s="197" t="str">
        <v/>
      </c>
    </row>
    <row r="1046" ht="19.5" customHeight="1">
      <c r="A1046" s="146" t="s">
        <v>24619</v>
      </c>
      <c r="B1046" s="127"/>
      <c r="C1046" s="127"/>
      <c r="D1046" s="59">
        <v>1.496616E7</v>
      </c>
      <c r="E1046" s="59">
        <v>1.1937351E7</v>
      </c>
      <c r="F1046" s="59">
        <v>1.2966235E7</v>
      </c>
      <c r="G1046" s="59">
        <v>1.448525E7</v>
      </c>
      <c r="H1046" s="59">
        <v>1.33702E7</v>
      </c>
      <c r="I1046" s="44"/>
      <c r="J1046" s="97" t="str">
        <f t="shared" ref="J1046:N1046" si="1040">IF(ISBLANK(D1046),"",D1046/100000)</f>
        <v>149.66</v>
      </c>
      <c r="K1046" s="97" t="str">
        <f t="shared" si="1040"/>
        <v>119.37</v>
      </c>
      <c r="L1046" s="97" t="str">
        <f t="shared" si="1040"/>
        <v>129.66</v>
      </c>
      <c r="M1046" s="97" t="str">
        <f t="shared" si="1040"/>
        <v>144.85</v>
      </c>
      <c r="N1046" s="97" t="str">
        <f t="shared" si="1040"/>
        <v>133.70</v>
      </c>
      <c r="O1046" s="44"/>
      <c r="P1046" s="197" t="str">
        <v>B. Addition</v>
      </c>
    </row>
    <row r="1047" ht="19.5" customHeight="1">
      <c r="A1047" s="127"/>
      <c r="B1047" s="127"/>
      <c r="C1047" s="127"/>
      <c r="D1047" s="59"/>
      <c r="E1047" s="59"/>
      <c r="F1047" s="59"/>
      <c r="G1047" s="59"/>
      <c r="H1047" s="59"/>
      <c r="I1047" s="44"/>
      <c r="J1047" s="97" t="str">
        <f t="shared" ref="J1047:N1047" si="1041">IF(ISBLANK(D1047),"",D1047/100000)</f>
        <v/>
      </c>
      <c r="K1047" s="97" t="str">
        <f t="shared" si="1041"/>
        <v/>
      </c>
      <c r="L1047" s="97" t="str">
        <f t="shared" si="1041"/>
        <v/>
      </c>
      <c r="M1047" s="97" t="str">
        <f t="shared" si="1041"/>
        <v/>
      </c>
      <c r="N1047" s="97" t="str">
        <f t="shared" si="1041"/>
        <v/>
      </c>
      <c r="O1047" s="44"/>
      <c r="P1047" s="197" t="str">
        <v/>
      </c>
    </row>
    <row r="1048" ht="19.5" customHeight="1">
      <c r="A1048" s="127" t="s">
        <v>24620</v>
      </c>
      <c r="B1048" s="127"/>
      <c r="C1048" s="127"/>
      <c r="D1048" s="59"/>
      <c r="E1048" s="59"/>
      <c r="F1048" s="59"/>
      <c r="G1048" s="59"/>
      <c r="H1048" s="59"/>
      <c r="I1048" s="44"/>
      <c r="J1048" s="97" t="str">
        <f t="shared" ref="J1048:N1048" si="1042">IF(ISBLANK(D1048),"",D1048/100000)</f>
        <v/>
      </c>
      <c r="K1048" s="97" t="str">
        <f t="shared" si="1042"/>
        <v/>
      </c>
      <c r="L1048" s="97" t="str">
        <f t="shared" si="1042"/>
        <v/>
      </c>
      <c r="M1048" s="97" t="str">
        <f t="shared" si="1042"/>
        <v/>
      </c>
      <c r="N1048" s="97" t="str">
        <f t="shared" si="1042"/>
        <v/>
      </c>
      <c r="O1048" s="44"/>
      <c r="P1048" s="197" t="str">
        <v>C. Department of Motor (Executive Engineer, Vehicle Depot)</v>
      </c>
    </row>
    <row r="1049" ht="19.5" customHeight="1">
      <c r="A1049" s="127" t="s">
        <v>3019</v>
      </c>
      <c r="B1049" s="127" t="s">
        <v>24621</v>
      </c>
      <c r="C1049" s="127"/>
      <c r="D1049" s="59">
        <v>2898552.0</v>
      </c>
      <c r="E1049" s="59">
        <v>3391311.0</v>
      </c>
      <c r="F1049" s="59">
        <v>2576657.0</v>
      </c>
      <c r="G1049" s="59">
        <v>3700000.0</v>
      </c>
      <c r="H1049" s="59">
        <v>3000000.0</v>
      </c>
      <c r="I1049" s="44"/>
      <c r="J1049" s="97" t="str">
        <f t="shared" ref="J1049:N1049" si="1043">IF(ISBLANK(D1049),"",D1049/100000)</f>
        <v>28.99</v>
      </c>
      <c r="K1049" s="97" t="str">
        <f t="shared" si="1043"/>
        <v>33.91</v>
      </c>
      <c r="L1049" s="97" t="str">
        <f t="shared" si="1043"/>
        <v>25.77</v>
      </c>
      <c r="M1049" s="97" t="str">
        <f t="shared" si="1043"/>
        <v>37.00</v>
      </c>
      <c r="N1049" s="97" t="str">
        <f t="shared" si="1043"/>
        <v>30.00</v>
      </c>
      <c r="O1049" s="44"/>
      <c r="P1049" s="197" t="str">
        <v>1. The establishment sevakavarga salary</v>
      </c>
    </row>
    <row r="1050" ht="19.5" customHeight="1">
      <c r="A1050" s="296" t="s">
        <v>24622</v>
      </c>
      <c r="B1050" s="127" t="s">
        <v>24623</v>
      </c>
      <c r="C1050" s="127"/>
      <c r="D1050" s="59">
        <v>5.7919916E7</v>
      </c>
      <c r="E1050" s="59">
        <v>6.9116124E7</v>
      </c>
      <c r="F1050" s="59">
        <v>8.2500197E7</v>
      </c>
      <c r="G1050" s="59">
        <v>6.5E7</v>
      </c>
      <c r="H1050" s="59">
        <v>6.5E7</v>
      </c>
      <c r="I1050" s="44"/>
      <c r="J1050" s="97" t="str">
        <f t="shared" ref="J1050:N1050" si="1044">IF(ISBLANK(D1050),"",D1050/100000)</f>
        <v>579.20</v>
      </c>
      <c r="K1050" s="97" t="str">
        <f t="shared" si="1044"/>
        <v>691.16</v>
      </c>
      <c r="L1050" s="97" t="str">
        <f t="shared" si="1044"/>
        <v>825.00</v>
      </c>
      <c r="M1050" s="97" t="str">
        <f t="shared" si="1044"/>
        <v>650.00</v>
      </c>
      <c r="N1050" s="97" t="str">
        <f t="shared" si="1044"/>
        <v>650.00</v>
      </c>
      <c r="O1050" s="44"/>
      <c r="P1050" s="197" t="str">
        <v>2. Vehicle depokadila permanent sevakavarga
Salary (Employees Pvt. Aektakhalila Fund)</v>
      </c>
    </row>
    <row r="1051" ht="19.5" customHeight="1">
      <c r="A1051" s="127" t="s">
        <v>24624</v>
      </c>
      <c r="B1051" s="127" t="s">
        <v>24625</v>
      </c>
      <c r="C1051" s="127"/>
      <c r="D1051" s="59">
        <v>1.47376485E8</v>
      </c>
      <c r="E1051" s="59">
        <v>1.83250148E8</v>
      </c>
      <c r="F1051" s="59">
        <v>2.1040047E8</v>
      </c>
      <c r="G1051" s="59">
        <v>1.8E8</v>
      </c>
      <c r="H1051" s="59">
        <v>1.9E8</v>
      </c>
      <c r="I1051" s="44"/>
      <c r="J1051" s="97" t="str">
        <f t="shared" ref="J1051:N1051" si="1045">IF(ISBLANK(D1051),"",D1051/100000)</f>
        <v>1473.76</v>
      </c>
      <c r="K1051" s="97" t="str">
        <f t="shared" si="1045"/>
        <v>1832.50</v>
      </c>
      <c r="L1051" s="97" t="str">
        <f t="shared" si="1045"/>
        <v>2104.00</v>
      </c>
      <c r="M1051" s="97" t="str">
        <f t="shared" si="1045"/>
        <v>1800.00</v>
      </c>
      <c r="N1051" s="97" t="str">
        <f t="shared" si="1045"/>
        <v>1900.00</v>
      </c>
      <c r="O1051" s="44"/>
      <c r="P1051" s="197" t="str">
        <v>3. The establishment sevakavarga salary (motarasarathi)</v>
      </c>
    </row>
    <row r="1052" ht="19.5" customHeight="1">
      <c r="A1052" s="296" t="s">
        <v>24626</v>
      </c>
      <c r="B1052" s="127" t="s">
        <v>24627</v>
      </c>
      <c r="C1052" s="127"/>
      <c r="D1052" s="59">
        <v>8345083.0</v>
      </c>
      <c r="E1052" s="59">
        <v>1.2514816E7</v>
      </c>
      <c r="F1052" s="59">
        <v>1.547129E7</v>
      </c>
      <c r="G1052" s="59">
        <v>1.5E7</v>
      </c>
      <c r="H1052" s="59">
        <v>1.5E7</v>
      </c>
      <c r="I1052" s="44"/>
      <c r="J1052" s="97" t="str">
        <f t="shared" ref="J1052:N1052" si="1046">IF(ISBLANK(D1052),"",D1052/100000)</f>
        <v>83.45</v>
      </c>
      <c r="K1052" s="97" t="str">
        <f t="shared" si="1046"/>
        <v>125.15</v>
      </c>
      <c r="L1052" s="97" t="str">
        <f t="shared" si="1046"/>
        <v>154.71</v>
      </c>
      <c r="M1052" s="97" t="str">
        <f t="shared" si="1046"/>
        <v>150.00</v>
      </c>
      <c r="N1052" s="97" t="str">
        <f t="shared" si="1046"/>
        <v>150.00</v>
      </c>
      <c r="O1052" s="44"/>
      <c r="P1052" s="197" t="str">
        <v>4-A. Seasonal sevakavarga salary (Motor Vehicle
Depokadila horsemen Department and other temporary sevakavarga)</v>
      </c>
    </row>
    <row r="1053" ht="19.5" customHeight="1">
      <c r="A1053" s="296" t="s">
        <v>24628</v>
      </c>
      <c r="B1053" s="127" t="s">
        <v>24629</v>
      </c>
      <c r="C1053" s="127"/>
      <c r="D1053" s="59">
        <v>1.2999999E7</v>
      </c>
      <c r="E1053" s="59">
        <v>1.5E7</v>
      </c>
      <c r="F1053" s="59">
        <v>1.9842896E7</v>
      </c>
      <c r="G1053" s="59">
        <v>2.0E7</v>
      </c>
      <c r="H1053" s="59">
        <v>4.0E7</v>
      </c>
      <c r="I1053" s="44"/>
      <c r="J1053" s="97" t="str">
        <f t="shared" ref="J1053:N1053" si="1047">IF(ISBLANK(D1053),"",D1053/100000)</f>
        <v>130.00</v>
      </c>
      <c r="K1053" s="97" t="str">
        <f t="shared" si="1047"/>
        <v>150.00</v>
      </c>
      <c r="L1053" s="97" t="str">
        <f t="shared" si="1047"/>
        <v>198.43</v>
      </c>
      <c r="M1053" s="97" t="str">
        <f t="shared" si="1047"/>
        <v>200.00</v>
      </c>
      <c r="N1053" s="97" t="str">
        <f t="shared" si="1047"/>
        <v>400.00</v>
      </c>
      <c r="O1053" s="44"/>
      <c r="P1053" s="197" t="str">
        <v>4-C. Contracting method taken from the ship
Driver / technical servants salaries</v>
      </c>
    </row>
    <row r="1054" ht="19.5" customHeight="1">
      <c r="A1054" s="127" t="s">
        <v>23051</v>
      </c>
      <c r="B1054" s="127" t="s">
        <v>24630</v>
      </c>
      <c r="C1054" s="127"/>
      <c r="D1054" s="59">
        <v>496573.0</v>
      </c>
      <c r="E1054" s="59">
        <v>408442.0</v>
      </c>
      <c r="F1054" s="59">
        <v>498077.0</v>
      </c>
      <c r="G1054" s="59">
        <v>425000.0</v>
      </c>
      <c r="H1054" s="59">
        <v>340000.0</v>
      </c>
      <c r="I1054" s="44"/>
      <c r="J1054" s="97" t="str">
        <f t="shared" ref="J1054:N1054" si="1048">IF(ISBLANK(D1054),"",D1054/100000)</f>
        <v>4.97</v>
      </c>
      <c r="K1054" s="97" t="str">
        <f t="shared" si="1048"/>
        <v>4.08</v>
      </c>
      <c r="L1054" s="97" t="str">
        <f t="shared" si="1048"/>
        <v>4.98</v>
      </c>
      <c r="M1054" s="97" t="str">
        <f t="shared" si="1048"/>
        <v>4.25</v>
      </c>
      <c r="N1054" s="97" t="str">
        <f t="shared" si="1048"/>
        <v>3.40</v>
      </c>
      <c r="O1054" s="44"/>
      <c r="P1054" s="197" t="str">
        <v>5. Miscellaneous</v>
      </c>
    </row>
    <row r="1055" ht="19.5" customHeight="1">
      <c r="A1055" s="127" t="s">
        <v>24631</v>
      </c>
      <c r="B1055" s="127" t="s">
        <v>24632</v>
      </c>
      <c r="C1055" s="127"/>
      <c r="D1055" s="59">
        <v>2498248.0</v>
      </c>
      <c r="E1055" s="59">
        <v>2484835.0</v>
      </c>
      <c r="F1055" s="59">
        <v>2999998.0</v>
      </c>
      <c r="G1055" s="59">
        <v>2550000.0</v>
      </c>
      <c r="H1055" s="59">
        <v>2040000.0</v>
      </c>
      <c r="I1055" s="44"/>
      <c r="J1055" s="97" t="str">
        <f t="shared" ref="J1055:N1055" si="1049">IF(ISBLANK(D1055),"",D1055/100000)</f>
        <v>24.98</v>
      </c>
      <c r="K1055" s="97" t="str">
        <f t="shared" si="1049"/>
        <v>24.85</v>
      </c>
      <c r="L1055" s="97" t="str">
        <f t="shared" si="1049"/>
        <v>30.00</v>
      </c>
      <c r="M1055" s="97" t="str">
        <f t="shared" si="1049"/>
        <v>25.50</v>
      </c>
      <c r="N1055" s="97" t="str">
        <f t="shared" si="1049"/>
        <v>20.40</v>
      </c>
      <c r="O1055" s="44"/>
      <c r="P1055" s="197" t="str">
        <v>6. Cleaning and Repair</v>
      </c>
    </row>
    <row r="1056" ht="19.5" customHeight="1">
      <c r="A1056" s="127" t="s">
        <v>24633</v>
      </c>
      <c r="B1056" s="127" t="s">
        <v>24634</v>
      </c>
      <c r="C1056" s="127"/>
      <c r="D1056" s="59">
        <v>738496.0</v>
      </c>
      <c r="E1056" s="59">
        <v>892720.0</v>
      </c>
      <c r="F1056" s="59">
        <v>938900.0</v>
      </c>
      <c r="G1056" s="59">
        <v>1530000.0</v>
      </c>
      <c r="H1056" s="59">
        <v>1360000.0</v>
      </c>
      <c r="I1056" s="44"/>
      <c r="J1056" s="97" t="str">
        <f t="shared" ref="J1056:N1056" si="1050">IF(ISBLANK(D1056),"",D1056/100000)</f>
        <v>7.38</v>
      </c>
      <c r="K1056" s="97" t="str">
        <f t="shared" si="1050"/>
        <v>8.93</v>
      </c>
      <c r="L1056" s="97" t="str">
        <f t="shared" si="1050"/>
        <v>9.39</v>
      </c>
      <c r="M1056" s="97" t="str">
        <f t="shared" si="1050"/>
        <v>15.30</v>
      </c>
      <c r="N1056" s="97" t="str">
        <f t="shared" si="1050"/>
        <v>13.60</v>
      </c>
      <c r="O1056" s="44"/>
      <c r="P1056" s="197" t="str">
        <v>7. The cost of electricity (electric)</v>
      </c>
    </row>
    <row r="1057" ht="19.5" customHeight="1">
      <c r="A1057" s="127" t="s">
        <v>24635</v>
      </c>
      <c r="B1057" s="127" t="s">
        <v>24636</v>
      </c>
      <c r="C1057" s="127"/>
      <c r="D1057" s="59">
        <v>15312.0</v>
      </c>
      <c r="E1057" s="59"/>
      <c r="F1057" s="59"/>
      <c r="G1057" s="59">
        <v>51000.0</v>
      </c>
      <c r="H1057" s="59">
        <v>34000.0</v>
      </c>
      <c r="I1057" s="44"/>
      <c r="J1057" s="97" t="str">
        <f t="shared" ref="J1057:N1057" si="1051">IF(ISBLANK(D1057),"",D1057/100000)</f>
        <v>0.15</v>
      </c>
      <c r="K1057" s="97" t="str">
        <f t="shared" si="1051"/>
        <v/>
      </c>
      <c r="L1057" s="97" t="str">
        <f t="shared" si="1051"/>
        <v/>
      </c>
      <c r="M1057" s="97" t="str">
        <f t="shared" si="1051"/>
        <v>0.51</v>
      </c>
      <c r="N1057" s="97" t="str">
        <f t="shared" si="1051"/>
        <v>0.34</v>
      </c>
      <c r="O1057" s="44"/>
      <c r="P1057" s="197" t="str">
        <v>8. ship weapons</v>
      </c>
    </row>
    <row r="1058" ht="19.5" customHeight="1">
      <c r="A1058" s="296" t="s">
        <v>24637</v>
      </c>
      <c r="B1058" s="127" t="s">
        <v>24638</v>
      </c>
      <c r="C1058" s="127"/>
      <c r="D1058" s="59">
        <v>42894.0</v>
      </c>
      <c r="E1058" s="59">
        <v>50000.0</v>
      </c>
      <c r="F1058" s="59">
        <v>16603.0</v>
      </c>
      <c r="G1058" s="59">
        <v>85000.0</v>
      </c>
      <c r="H1058" s="59">
        <v>68000.0</v>
      </c>
      <c r="I1058" s="44"/>
      <c r="J1058" s="97" t="str">
        <f t="shared" ref="J1058:N1058" si="1052">IF(ISBLANK(D1058),"",D1058/100000)</f>
        <v>0.43</v>
      </c>
      <c r="K1058" s="97" t="str">
        <f t="shared" si="1052"/>
        <v>0.50</v>
      </c>
      <c r="L1058" s="97" t="str">
        <f t="shared" si="1052"/>
        <v>0.17</v>
      </c>
      <c r="M1058" s="97" t="str">
        <f t="shared" si="1052"/>
        <v>0.85</v>
      </c>
      <c r="N1058" s="97" t="str">
        <f t="shared" si="1052"/>
        <v>0.68</v>
      </c>
      <c r="O1058" s="44"/>
      <c r="P1058" s="197" t="str">
        <v>9. Employee education project materials,
The cost of the course and tadnusangika pharstaeda</v>
      </c>
    </row>
    <row r="1059" ht="19.5" customHeight="1">
      <c r="A1059" s="127" t="s">
        <v>24639</v>
      </c>
      <c r="B1059" s="127" t="s">
        <v>24640</v>
      </c>
      <c r="C1059" s="127"/>
      <c r="D1059" s="59">
        <v>1330.0</v>
      </c>
      <c r="E1059" s="59">
        <v>760.0</v>
      </c>
      <c r="F1059" s="59">
        <v>600.0</v>
      </c>
      <c r="G1059" s="59">
        <v>8500.0</v>
      </c>
      <c r="H1059" s="59">
        <v>6800.0</v>
      </c>
      <c r="I1059" s="44"/>
      <c r="J1059" s="97" t="str">
        <f t="shared" ref="J1059:N1059" si="1053">IF(ISBLANK(D1059),"",D1059/100000)</f>
        <v>0.01</v>
      </c>
      <c r="K1059" s="97" t="str">
        <f t="shared" si="1053"/>
        <v>0.01</v>
      </c>
      <c r="L1059" s="97" t="str">
        <f t="shared" si="1053"/>
        <v>0.01</v>
      </c>
      <c r="M1059" s="97" t="str">
        <f t="shared" si="1053"/>
        <v>0.09</v>
      </c>
      <c r="N1059" s="97" t="str">
        <f t="shared" si="1053"/>
        <v>0.07</v>
      </c>
      <c r="O1059" s="44"/>
      <c r="P1059" s="197" t="str">
        <v>10. Tea allowance</v>
      </c>
    </row>
    <row r="1060" ht="19.5" customHeight="1">
      <c r="A1060" s="127" t="s">
        <v>24641</v>
      </c>
      <c r="B1060" s="127" t="s">
        <v>24642</v>
      </c>
      <c r="C1060" s="127"/>
      <c r="D1060" s="59">
        <v>120000.0</v>
      </c>
      <c r="E1060" s="59">
        <v>199040.0</v>
      </c>
      <c r="F1060" s="59">
        <v>39826.0</v>
      </c>
      <c r="G1060" s="59">
        <v>255000.0</v>
      </c>
      <c r="H1060" s="59">
        <v>204000.0</v>
      </c>
      <c r="I1060" s="44"/>
      <c r="J1060" s="97" t="str">
        <f t="shared" ref="J1060:N1060" si="1054">IF(ISBLANK(D1060),"",D1060/100000)</f>
        <v>1.20</v>
      </c>
      <c r="K1060" s="97" t="str">
        <f t="shared" si="1054"/>
        <v>1.99</v>
      </c>
      <c r="L1060" s="97" t="str">
        <f t="shared" si="1054"/>
        <v>0.40</v>
      </c>
      <c r="M1060" s="97" t="str">
        <f t="shared" si="1054"/>
        <v>2.55</v>
      </c>
      <c r="N1060" s="97" t="str">
        <f t="shared" si="1054"/>
        <v>2.04</v>
      </c>
      <c r="O1060" s="44"/>
      <c r="P1060" s="197" t="str">
        <v>11. Registration fees</v>
      </c>
    </row>
    <row r="1061" ht="19.5" customHeight="1">
      <c r="A1061" s="127" t="s">
        <v>24643</v>
      </c>
      <c r="B1061" s="127" t="s">
        <v>24644</v>
      </c>
      <c r="C1061" s="127"/>
      <c r="D1061" s="59">
        <v>262085.0</v>
      </c>
      <c r="E1061" s="59"/>
      <c r="F1061" s="59"/>
      <c r="G1061" s="59">
        <v>340000.0</v>
      </c>
      <c r="H1061" s="59">
        <v>340000.0</v>
      </c>
      <c r="I1061" s="44"/>
      <c r="J1061" s="97" t="str">
        <f t="shared" ref="J1061:N1061" si="1055">IF(ISBLANK(D1061),"",D1061/100000)</f>
        <v>2.62</v>
      </c>
      <c r="K1061" s="97" t="str">
        <f t="shared" si="1055"/>
        <v/>
      </c>
      <c r="L1061" s="97" t="str">
        <f t="shared" si="1055"/>
        <v/>
      </c>
      <c r="M1061" s="97" t="str">
        <f t="shared" si="1055"/>
        <v>3.40</v>
      </c>
      <c r="N1061" s="97" t="str">
        <f t="shared" si="1055"/>
        <v>3.40</v>
      </c>
      <c r="O1061" s="44"/>
      <c r="P1061" s="197" t="str">
        <v>12. Insurance</v>
      </c>
    </row>
    <row r="1062" ht="19.5" customHeight="1">
      <c r="A1062" s="127" t="s">
        <v>24645</v>
      </c>
      <c r="B1062" s="127" t="s">
        <v>24646</v>
      </c>
      <c r="C1062" s="127"/>
      <c r="D1062" s="59">
        <v>2364307.0</v>
      </c>
      <c r="E1062" s="59">
        <v>249654.0</v>
      </c>
      <c r="F1062" s="59">
        <v>491353.0</v>
      </c>
      <c r="G1062" s="59">
        <v>850000.0</v>
      </c>
      <c r="H1062" s="59">
        <v>800000.0</v>
      </c>
      <c r="I1062" s="44"/>
      <c r="J1062" s="97" t="str">
        <f t="shared" ref="J1062:N1062" si="1056">IF(ISBLANK(D1062),"",D1062/100000)</f>
        <v>23.64</v>
      </c>
      <c r="K1062" s="97" t="str">
        <f t="shared" si="1056"/>
        <v>2.50</v>
      </c>
      <c r="L1062" s="97" t="str">
        <f t="shared" si="1056"/>
        <v>4.91</v>
      </c>
      <c r="M1062" s="97" t="str">
        <f t="shared" si="1056"/>
        <v>8.50</v>
      </c>
      <c r="N1062" s="97" t="str">
        <f t="shared" si="1056"/>
        <v>8.00</v>
      </c>
      <c r="O1062" s="44"/>
      <c r="P1062" s="197" t="str">
        <v>13. gulatekadi Vehicle Maintenance Repair Depot</v>
      </c>
    </row>
    <row r="1063" ht="19.5" customHeight="1">
      <c r="A1063" s="127" t="s">
        <v>24647</v>
      </c>
      <c r="B1063" s="127" t="s">
        <v>24648</v>
      </c>
      <c r="C1063" s="127"/>
      <c r="D1063" s="59">
        <v>2500000.0</v>
      </c>
      <c r="E1063" s="59">
        <v>2974800.0</v>
      </c>
      <c r="F1063" s="59">
        <v>3045966.0</v>
      </c>
      <c r="G1063" s="59">
        <v>3400000.0</v>
      </c>
      <c r="H1063" s="59">
        <v>4760000.0</v>
      </c>
      <c r="I1063" s="44"/>
      <c r="J1063" s="97" t="str">
        <f t="shared" ref="J1063:N1063" si="1057">IF(ISBLANK(D1063),"",D1063/100000)</f>
        <v>25.00</v>
      </c>
      <c r="K1063" s="97" t="str">
        <f t="shared" si="1057"/>
        <v>29.75</v>
      </c>
      <c r="L1063" s="97" t="str">
        <f t="shared" si="1057"/>
        <v>30.46</v>
      </c>
      <c r="M1063" s="97" t="str">
        <f t="shared" si="1057"/>
        <v>34.00</v>
      </c>
      <c r="N1063" s="97" t="str">
        <f t="shared" si="1057"/>
        <v>47.60</v>
      </c>
      <c r="O1063" s="44"/>
      <c r="P1063" s="197" t="str">
        <v>14. Accident Compensation</v>
      </c>
    </row>
    <row r="1064" ht="19.5" customHeight="1">
      <c r="A1064" s="296" t="s">
        <v>24649</v>
      </c>
      <c r="B1064" s="127" t="s">
        <v>24650</v>
      </c>
      <c r="C1064" s="127"/>
      <c r="D1064" s="59">
        <v>99589.0</v>
      </c>
      <c r="E1064" s="59"/>
      <c r="F1064" s="59"/>
      <c r="G1064" s="59">
        <v>85000.0</v>
      </c>
      <c r="H1064" s="59">
        <v>68000.0</v>
      </c>
      <c r="I1064" s="44"/>
      <c r="J1064" s="97" t="str">
        <f t="shared" ref="J1064:N1064" si="1058">IF(ISBLANK(D1064),"",D1064/100000)</f>
        <v>1.00</v>
      </c>
      <c r="K1064" s="97" t="str">
        <f t="shared" si="1058"/>
        <v/>
      </c>
      <c r="L1064" s="97" t="str">
        <f t="shared" si="1058"/>
        <v/>
      </c>
      <c r="M1064" s="97" t="str">
        <f t="shared" si="1058"/>
        <v>0.85</v>
      </c>
      <c r="N1064" s="97" t="str">
        <f t="shared" si="1058"/>
        <v>0.68</v>
      </c>
      <c r="O1064" s="44"/>
      <c r="P1064" s="197" t="str">
        <v>15. Vehicle maintenance masinarici care
And repair</v>
      </c>
    </row>
    <row r="1065" ht="19.5" customHeight="1">
      <c r="A1065" s="127" t="s">
        <v>24651</v>
      </c>
      <c r="B1065" s="127" t="s">
        <v>24652</v>
      </c>
      <c r="C1065" s="127"/>
      <c r="D1065" s="59"/>
      <c r="E1065" s="59"/>
      <c r="F1065" s="59">
        <v>35250.0</v>
      </c>
      <c r="G1065" s="59">
        <v>42500.0</v>
      </c>
      <c r="H1065" s="59">
        <v>34000.0</v>
      </c>
      <c r="I1065" s="44"/>
      <c r="J1065" s="97" t="str">
        <f t="shared" ref="J1065:N1065" si="1059">IF(ISBLANK(D1065),"",D1065/100000)</f>
        <v/>
      </c>
      <c r="K1065" s="97" t="str">
        <f t="shared" si="1059"/>
        <v/>
      </c>
      <c r="L1065" s="97" t="str">
        <f t="shared" si="1059"/>
        <v>0.35</v>
      </c>
      <c r="M1065" s="97" t="str">
        <f t="shared" si="1059"/>
        <v>0.43</v>
      </c>
      <c r="N1065" s="97" t="str">
        <f t="shared" si="1059"/>
        <v>0.34</v>
      </c>
      <c r="O1065" s="44"/>
      <c r="P1065" s="197" t="str">
        <v>16. The license renewal fee</v>
      </c>
    </row>
    <row r="1066" ht="19.5" customHeight="1">
      <c r="A1066" s="127" t="s">
        <v>24653</v>
      </c>
      <c r="B1066" s="127" t="s">
        <v>24654</v>
      </c>
      <c r="C1066" s="127"/>
      <c r="D1066" s="59">
        <v>1904580.0</v>
      </c>
      <c r="E1066" s="59">
        <v>2995914.0</v>
      </c>
      <c r="F1066" s="59"/>
      <c r="G1066" s="59">
        <v>5100000.0</v>
      </c>
      <c r="H1066" s="59">
        <v>4760000.0</v>
      </c>
      <c r="I1066" s="44"/>
      <c r="J1066" s="97" t="str">
        <f t="shared" ref="J1066:N1066" si="1060">IF(ISBLANK(D1066),"",D1066/100000)</f>
        <v>19.05</v>
      </c>
      <c r="K1066" s="97" t="str">
        <f t="shared" si="1060"/>
        <v>29.96</v>
      </c>
      <c r="L1066" s="97" t="str">
        <f t="shared" si="1060"/>
        <v/>
      </c>
      <c r="M1066" s="97" t="str">
        <f t="shared" si="1060"/>
        <v>51.00</v>
      </c>
      <c r="N1066" s="97" t="str">
        <f t="shared" si="1060"/>
        <v>47.60</v>
      </c>
      <c r="O1066" s="44"/>
      <c r="P1066" s="197" t="str">
        <v>17. aratio Matters related</v>
      </c>
    </row>
    <row r="1067" ht="19.5" customHeight="1">
      <c r="A1067" s="296" t="s">
        <v>24655</v>
      </c>
      <c r="B1067" s="127" t="s">
        <v>24656</v>
      </c>
      <c r="C1067" s="127"/>
      <c r="D1067" s="59">
        <v>990510.0</v>
      </c>
      <c r="E1067" s="59">
        <v>1822805.0</v>
      </c>
      <c r="F1067" s="59">
        <v>2499993.0</v>
      </c>
      <c r="G1067" s="59">
        <v>2550000.0</v>
      </c>
      <c r="H1067" s="59">
        <v>2040000.0</v>
      </c>
      <c r="I1067" s="44"/>
      <c r="J1067" s="97" t="str">
        <f t="shared" ref="J1067:N1067" si="1061">IF(ISBLANK(D1067),"",D1067/100000)</f>
        <v>9.91</v>
      </c>
      <c r="K1067" s="97" t="str">
        <f t="shared" si="1061"/>
        <v>18.23</v>
      </c>
      <c r="L1067" s="97" t="str">
        <f t="shared" si="1061"/>
        <v>25.00</v>
      </c>
      <c r="M1067" s="97" t="str">
        <f t="shared" si="1061"/>
        <v>25.50</v>
      </c>
      <c r="N1067" s="97" t="str">
        <f t="shared" si="1061"/>
        <v>20.40</v>
      </c>
      <c r="O1067" s="44"/>
      <c r="P1067" s="197" t="str">
        <v>18. The hydraulic system is operated on
Vehicle repair hydraulic system</v>
      </c>
    </row>
    <row r="1068" ht="19.5" customHeight="1">
      <c r="A1068" s="296" t="s">
        <v>24657</v>
      </c>
      <c r="B1068" s="127" t="s">
        <v>24658</v>
      </c>
      <c r="C1068" s="127"/>
      <c r="D1068" s="59">
        <v>9960938.0</v>
      </c>
      <c r="E1068" s="59">
        <v>1.4463781E7</v>
      </c>
      <c r="F1068" s="59">
        <v>1.452476E7</v>
      </c>
      <c r="G1068" s="59">
        <v>8500000.0</v>
      </c>
      <c r="H1068" s="59">
        <v>8500000.0</v>
      </c>
      <c r="I1068" s="44"/>
      <c r="J1068" s="97" t="str">
        <f t="shared" ref="J1068:N1068" si="1062">IF(ISBLANK(D1068),"",D1068/100000)</f>
        <v>99.61</v>
      </c>
      <c r="K1068" s="97" t="str">
        <f t="shared" si="1062"/>
        <v>144.64</v>
      </c>
      <c r="L1068" s="97" t="str">
        <f t="shared" si="1062"/>
        <v>145.25</v>
      </c>
      <c r="M1068" s="97" t="str">
        <f t="shared" si="1062"/>
        <v>85.00</v>
      </c>
      <c r="N1068" s="97" t="str">
        <f t="shared" si="1062"/>
        <v>85.00</v>
      </c>
      <c r="O1068" s="44"/>
      <c r="P1068" s="197" t="str">
        <v>19. Pune city drainage line jetinga
To help clean the machine</v>
      </c>
    </row>
    <row r="1069" ht="19.5" customHeight="1">
      <c r="A1069" s="127" t="s">
        <v>24659</v>
      </c>
      <c r="B1069" s="127" t="s">
        <v>24660</v>
      </c>
      <c r="C1069" s="127"/>
      <c r="D1069" s="59">
        <v>489650.0</v>
      </c>
      <c r="E1069" s="59">
        <v>834103.0</v>
      </c>
      <c r="F1069" s="59">
        <v>457000.0</v>
      </c>
      <c r="G1069" s="59">
        <v>850000.0</v>
      </c>
      <c r="H1069" s="59">
        <v>680000.0</v>
      </c>
      <c r="I1069" s="44"/>
      <c r="J1069" s="97" t="str">
        <f t="shared" ref="J1069:N1069" si="1063">IF(ISBLANK(D1069),"",D1069/100000)</f>
        <v>4.90</v>
      </c>
      <c r="K1069" s="97" t="str">
        <f t="shared" si="1063"/>
        <v>8.34</v>
      </c>
      <c r="L1069" s="97" t="str">
        <f t="shared" si="1063"/>
        <v>4.57</v>
      </c>
      <c r="M1069" s="97" t="str">
        <f t="shared" si="1063"/>
        <v>8.50</v>
      </c>
      <c r="N1069" s="97" t="str">
        <f t="shared" si="1063"/>
        <v>6.80</v>
      </c>
      <c r="O1069" s="44"/>
      <c r="P1069" s="197" t="str">
        <v>20. Amendment engine models, rikona to</v>
      </c>
    </row>
    <row r="1070" ht="19.5" customHeight="1">
      <c r="A1070" s="296" t="s">
        <v>24661</v>
      </c>
      <c r="B1070" s="127" t="s">
        <v>24662</v>
      </c>
      <c r="C1070" s="127"/>
      <c r="D1070" s="59"/>
      <c r="E1070" s="59">
        <v>1.0E7</v>
      </c>
      <c r="F1070" s="59">
        <v>7499993.0</v>
      </c>
      <c r="G1070" s="59">
        <v>8500000.0</v>
      </c>
      <c r="H1070" s="59">
        <v>6800000.0</v>
      </c>
      <c r="I1070" s="44"/>
      <c r="J1070" s="97" t="str">
        <f t="shared" ref="J1070:N1070" si="1064">IF(ISBLANK(D1070),"",D1070/100000)</f>
        <v/>
      </c>
      <c r="K1070" s="97" t="str">
        <f t="shared" si="1064"/>
        <v>100.00</v>
      </c>
      <c r="L1070" s="97" t="str">
        <f t="shared" si="1064"/>
        <v>75.00</v>
      </c>
      <c r="M1070" s="97" t="str">
        <f t="shared" si="1064"/>
        <v>85.00</v>
      </c>
      <c r="N1070" s="97" t="str">
        <f t="shared" si="1064"/>
        <v>68.00</v>
      </c>
      <c r="O1070" s="44"/>
      <c r="P1070" s="197" t="str">
        <v>21. Main road drainage cembaramadhila
Using mechanical pump to clean the mud</v>
      </c>
    </row>
    <row r="1071" ht="19.5" customHeight="1">
      <c r="A1071" s="296" t="s">
        <v>24663</v>
      </c>
      <c r="B1071" s="127" t="s">
        <v>24664</v>
      </c>
      <c r="C1071" s="127"/>
      <c r="D1071" s="59">
        <v>2311117.0</v>
      </c>
      <c r="E1071" s="59">
        <v>1100470.0</v>
      </c>
      <c r="F1071" s="59">
        <v>277848.0</v>
      </c>
      <c r="G1071" s="59">
        <v>4250000.0</v>
      </c>
      <c r="H1071" s="59">
        <v>4080000.0</v>
      </c>
      <c r="I1071" s="44"/>
      <c r="J1071" s="97" t="str">
        <f t="shared" ref="J1071:N1071" si="1065">IF(ISBLANK(D1071),"",D1071/100000)</f>
        <v>23.11</v>
      </c>
      <c r="K1071" s="97" t="str">
        <f t="shared" si="1065"/>
        <v>11.00</v>
      </c>
      <c r="L1071" s="97" t="str">
        <f t="shared" si="1065"/>
        <v>2.78</v>
      </c>
      <c r="M1071" s="97" t="str">
        <f t="shared" si="1065"/>
        <v>42.50</v>
      </c>
      <c r="N1071" s="97" t="str">
        <f t="shared" si="1065"/>
        <v>40.80</v>
      </c>
      <c r="O1071" s="44"/>
      <c r="P1071" s="197" t="str">
        <v>22. City of drainage line
Mechanisation for cleaning to cleaning</v>
      </c>
    </row>
    <row r="1072" ht="19.5" customHeight="1">
      <c r="A1072" s="296" t="s">
        <v>24665</v>
      </c>
      <c r="B1072" s="127" t="s">
        <v>24666</v>
      </c>
      <c r="C1072" s="127"/>
      <c r="D1072" s="59"/>
      <c r="E1072" s="59">
        <v>288627.0</v>
      </c>
      <c r="F1072" s="59"/>
      <c r="G1072" s="59">
        <v>4250000.0</v>
      </c>
      <c r="H1072" s="59"/>
      <c r="I1072" s="44"/>
      <c r="J1072" s="97" t="str">
        <f t="shared" ref="J1072:N1072" si="1066">IF(ISBLANK(D1072),"",D1072/100000)</f>
        <v/>
      </c>
      <c r="K1072" s="97" t="str">
        <f t="shared" si="1066"/>
        <v>2.89</v>
      </c>
      <c r="L1072" s="97" t="str">
        <f t="shared" si="1066"/>
        <v/>
      </c>
      <c r="M1072" s="97" t="str">
        <f t="shared" si="1066"/>
        <v>42.50</v>
      </c>
      <c r="N1072" s="97" t="str">
        <f t="shared" si="1066"/>
        <v/>
      </c>
      <c r="O1072" s="44"/>
      <c r="P1072" s="197" t="str">
        <v>23. Main roads (included hand)
Cleaning of Mechanical svipinga Machine</v>
      </c>
    </row>
    <row r="1073" ht="19.5" customHeight="1">
      <c r="A1073" s="250"/>
      <c r="B1073" s="250"/>
      <c r="C1073" s="250"/>
      <c r="D1073" s="237"/>
      <c r="E1073" s="237"/>
      <c r="F1073" s="237"/>
      <c r="G1073" s="237"/>
      <c r="H1073" s="237"/>
      <c r="I1073" s="242"/>
      <c r="J1073" s="446" t="str">
        <f t="shared" ref="J1073:N1073" si="1067">IF(ISBLANK(D1073),"",D1073/100000)</f>
        <v/>
      </c>
      <c r="K1073" s="446" t="str">
        <f t="shared" si="1067"/>
        <v/>
      </c>
      <c r="L1073" s="446" t="str">
        <f t="shared" si="1067"/>
        <v/>
      </c>
      <c r="M1073" s="446" t="str">
        <f t="shared" si="1067"/>
        <v/>
      </c>
      <c r="N1073" s="446" t="str">
        <f t="shared" si="1067"/>
        <v/>
      </c>
      <c r="O1073" s="242"/>
      <c r="P1073" s="197" t="str">
        <v/>
      </c>
    </row>
    <row r="1074" ht="19.5" customHeight="1">
      <c r="A1074" s="447" t="s">
        <v>24667</v>
      </c>
      <c r="B1074" s="254" t="s">
        <v>24668</v>
      </c>
      <c r="C1074" s="254"/>
      <c r="D1074" s="330">
        <v>200000.0</v>
      </c>
      <c r="E1074" s="330">
        <v>219965.0</v>
      </c>
      <c r="F1074" s="330">
        <v>822088.0</v>
      </c>
      <c r="G1074" s="330">
        <v>850000.0</v>
      </c>
      <c r="H1074" s="330">
        <v>680000.0</v>
      </c>
      <c r="I1074" s="44"/>
      <c r="J1074" s="97" t="str">
        <f t="shared" ref="J1074:N1074" si="1068">IF(ISBLANK(D1074),"",D1074/100000)</f>
        <v>2.00</v>
      </c>
      <c r="K1074" s="97" t="str">
        <f t="shared" si="1068"/>
        <v>2.20</v>
      </c>
      <c r="L1074" s="97" t="str">
        <f t="shared" si="1068"/>
        <v>8.22</v>
      </c>
      <c r="M1074" s="97" t="str">
        <f t="shared" si="1068"/>
        <v>8.50</v>
      </c>
      <c r="N1074" s="97" t="str">
        <f t="shared" si="1068"/>
        <v>6.80</v>
      </c>
      <c r="O1074" s="44"/>
      <c r="P1074" s="197" t="str">
        <v>My dress kothikadila masinarinci care
Corrections</v>
      </c>
    </row>
    <row r="1075" ht="19.5" customHeight="1">
      <c r="A1075" s="296" t="s">
        <v>24669</v>
      </c>
      <c r="B1075" s="127" t="s">
        <v>24670</v>
      </c>
      <c r="C1075" s="127"/>
      <c r="D1075" s="59"/>
      <c r="E1075" s="59">
        <v>1000000.0</v>
      </c>
      <c r="F1075" s="59">
        <v>4999778.0</v>
      </c>
      <c r="G1075" s="59">
        <v>4250000.0</v>
      </c>
      <c r="H1075" s="59">
        <v>3400000.0</v>
      </c>
      <c r="I1075" s="44"/>
      <c r="J1075" s="97" t="str">
        <f t="shared" ref="J1075:N1075" si="1069">IF(ISBLANK(D1075),"",D1075/100000)</f>
        <v/>
      </c>
      <c r="K1075" s="97" t="str">
        <f t="shared" si="1069"/>
        <v>10.00</v>
      </c>
      <c r="L1075" s="97" t="str">
        <f t="shared" si="1069"/>
        <v>50.00</v>
      </c>
      <c r="M1075" s="97" t="str">
        <f t="shared" si="1069"/>
        <v>42.50</v>
      </c>
      <c r="N1075" s="97" t="str">
        <f t="shared" si="1069"/>
        <v>34.00</v>
      </c>
      <c r="O1075" s="44"/>
      <c r="P1075" s="197" t="str">
        <v>Dog vehicles, electric vehicles and vehicles saleja
Care corrections privatization drive</v>
      </c>
    </row>
    <row r="1076" ht="19.5" customHeight="1">
      <c r="A1076" s="296" t="s">
        <v>24671</v>
      </c>
      <c r="B1076" s="127" t="s">
        <v>24672</v>
      </c>
      <c r="C1076" s="127"/>
      <c r="D1076" s="59"/>
      <c r="E1076" s="59">
        <v>8791204.0</v>
      </c>
      <c r="F1076" s="59">
        <v>4828995.0</v>
      </c>
      <c r="G1076" s="59">
        <v>8500000.0</v>
      </c>
      <c r="H1076" s="59">
        <v>5780000.0</v>
      </c>
      <c r="I1076" s="44"/>
      <c r="J1076" s="97" t="str">
        <f t="shared" ref="J1076:N1076" si="1070">IF(ISBLANK(D1076),"",D1076/100000)</f>
        <v/>
      </c>
      <c r="K1076" s="97" t="str">
        <f t="shared" si="1070"/>
        <v>87.91</v>
      </c>
      <c r="L1076" s="97" t="str">
        <f t="shared" si="1070"/>
        <v>48.29</v>
      </c>
      <c r="M1076" s="97" t="str">
        <f t="shared" si="1070"/>
        <v>85.00</v>
      </c>
      <c r="N1076" s="97" t="str">
        <f t="shared" si="1070"/>
        <v>57.80</v>
      </c>
      <c r="O1076" s="44"/>
      <c r="P1076" s="197" t="str">
        <v>Biarasi And other waste related
Vehicle operation and maintenance
To privatization</v>
      </c>
    </row>
    <row r="1077" ht="19.5" customHeight="1">
      <c r="A1077" s="296" t="s">
        <v>24673</v>
      </c>
      <c r="B1077" s="127" t="s">
        <v>24674</v>
      </c>
      <c r="C1077" s="127"/>
      <c r="D1077" s="59"/>
      <c r="E1077" s="59">
        <v>9828390.0</v>
      </c>
      <c r="F1077" s="59">
        <v>8708191.0</v>
      </c>
      <c r="G1077" s="59">
        <v>8500000.0</v>
      </c>
      <c r="H1077" s="59">
        <v>5780000.0</v>
      </c>
      <c r="I1077" s="44"/>
      <c r="J1077" s="97" t="str">
        <f t="shared" ref="J1077:N1077" si="1071">IF(ISBLANK(D1077),"",D1077/100000)</f>
        <v/>
      </c>
      <c r="K1077" s="97" t="str">
        <f t="shared" si="1071"/>
        <v>98.28</v>
      </c>
      <c r="L1077" s="97" t="str">
        <f t="shared" si="1071"/>
        <v>87.08</v>
      </c>
      <c r="M1077" s="97" t="str">
        <f t="shared" si="1071"/>
        <v>85.00</v>
      </c>
      <c r="N1077" s="97" t="str">
        <f t="shared" si="1071"/>
        <v>57.80</v>
      </c>
      <c r="O1077" s="44"/>
      <c r="P1077" s="197" t="str">
        <v>Various rempasavarila work and waste
Transport privatization</v>
      </c>
    </row>
    <row r="1078" ht="19.5" customHeight="1">
      <c r="A1078" s="127" t="s">
        <v>24675</v>
      </c>
      <c r="B1078" s="127" t="s">
        <v>24676</v>
      </c>
      <c r="C1078" s="127"/>
      <c r="D1078" s="59"/>
      <c r="E1078" s="59"/>
      <c r="F1078" s="59">
        <v>1490666.0</v>
      </c>
      <c r="G1078" s="59">
        <v>1275000.0</v>
      </c>
      <c r="H1078" s="59">
        <v>1020000.0</v>
      </c>
      <c r="I1078" s="44"/>
      <c r="J1078" s="97" t="str">
        <f t="shared" ref="J1078:N1078" si="1072">IF(ISBLANK(D1078),"",D1078/100000)</f>
        <v/>
      </c>
      <c r="K1078" s="97" t="str">
        <f t="shared" si="1072"/>
        <v/>
      </c>
      <c r="L1078" s="97" t="str">
        <f t="shared" si="1072"/>
        <v>14.91</v>
      </c>
      <c r="M1078" s="97" t="str">
        <f t="shared" si="1072"/>
        <v>12.75</v>
      </c>
      <c r="N1078" s="97" t="str">
        <f t="shared" si="1072"/>
        <v>10.20</v>
      </c>
      <c r="O1078" s="44"/>
      <c r="P1078" s="197" t="str">
        <v>Loader wet cleaning of sewers for Premises on rent eskevhetara, Hydraulic eskevhetara to</v>
      </c>
    </row>
    <row r="1079" ht="19.5" customHeight="1">
      <c r="A1079" s="296" t="s">
        <v>24677</v>
      </c>
      <c r="B1079" s="127" t="s">
        <v>24678</v>
      </c>
      <c r="C1079" s="127"/>
      <c r="D1079" s="59"/>
      <c r="E1079" s="59"/>
      <c r="F1079" s="59">
        <v>1306540.0</v>
      </c>
      <c r="G1079" s="59">
        <v>1275000.0</v>
      </c>
      <c r="H1079" s="59">
        <v>1020000.0</v>
      </c>
      <c r="I1079" s="44"/>
      <c r="J1079" s="97" t="str">
        <f t="shared" ref="J1079:N1079" si="1073">IF(ISBLANK(D1079),"",D1079/100000)</f>
        <v/>
      </c>
      <c r="K1079" s="97" t="str">
        <f t="shared" si="1073"/>
        <v/>
      </c>
      <c r="L1079" s="97" t="str">
        <f t="shared" si="1073"/>
        <v>13.07</v>
      </c>
      <c r="M1079" s="97" t="str">
        <f t="shared" si="1073"/>
        <v>12.75</v>
      </c>
      <c r="N1079" s="97" t="str">
        <f t="shared" si="1073"/>
        <v>10.20</v>
      </c>
      <c r="O1079" s="44"/>
      <c r="P1079" s="197" t="str">
        <v>Drains for wet cleaning
To tipper Premises on rent</v>
      </c>
    </row>
    <row r="1080" ht="19.5" customHeight="1">
      <c r="A1080" s="296" t="s">
        <v>24679</v>
      </c>
      <c r="B1080" s="127" t="s">
        <v>24680</v>
      </c>
      <c r="C1080" s="127"/>
      <c r="D1080" s="59"/>
      <c r="E1080" s="59"/>
      <c r="F1080" s="59">
        <v>1405460.0</v>
      </c>
      <c r="G1080" s="59">
        <v>1275000.0</v>
      </c>
      <c r="H1080" s="59">
        <v>1020000.0</v>
      </c>
      <c r="I1080" s="44"/>
      <c r="J1080" s="97" t="str">
        <f t="shared" ref="J1080:N1080" si="1074">IF(ISBLANK(D1080),"",D1080/100000)</f>
        <v/>
      </c>
      <c r="K1080" s="97" t="str">
        <f t="shared" si="1074"/>
        <v/>
      </c>
      <c r="L1080" s="97" t="str">
        <f t="shared" si="1074"/>
        <v>14.05</v>
      </c>
      <c r="M1080" s="97" t="str">
        <f t="shared" si="1074"/>
        <v>12.75</v>
      </c>
      <c r="N1080" s="97" t="str">
        <f t="shared" si="1074"/>
        <v>10.20</v>
      </c>
      <c r="O1080" s="44"/>
      <c r="P1080" s="197" t="str">
        <v>Encroachment, construction control, open
Substances act, for Ganesh
Take malatraka Premises on rent</v>
      </c>
    </row>
    <row r="1081" ht="19.5" customHeight="1">
      <c r="A1081" s="296" t="s">
        <v>24681</v>
      </c>
      <c r="B1081" s="127" t="s">
        <v>24682</v>
      </c>
      <c r="C1081" s="127"/>
      <c r="D1081" s="59"/>
      <c r="E1081" s="59"/>
      <c r="F1081" s="59">
        <v>8858300.0</v>
      </c>
      <c r="G1081" s="59">
        <v>8500000.0</v>
      </c>
      <c r="H1081" s="59">
        <v>6800000.0</v>
      </c>
      <c r="I1081" s="44"/>
      <c r="J1081" s="97" t="str">
        <f t="shared" ref="J1081:N1081" si="1075">IF(ISBLANK(D1081),"",D1081/100000)</f>
        <v/>
      </c>
      <c r="K1081" s="97" t="str">
        <f t="shared" si="1075"/>
        <v/>
      </c>
      <c r="L1081" s="97" t="str">
        <f t="shared" si="1075"/>
        <v>88.58</v>
      </c>
      <c r="M1081" s="97" t="str">
        <f t="shared" si="1075"/>
        <v>85.00</v>
      </c>
      <c r="N1081" s="97" t="str">
        <f t="shared" si="1075"/>
        <v>68.00</v>
      </c>
      <c r="O1081" s="44"/>
      <c r="P1081" s="197" t="str">
        <v>Spiritually and regional Kondhwa Dhankavadi
Karyalayaantargata ward from
Transport waste through the tractor</v>
      </c>
    </row>
    <row r="1082" ht="19.5" customHeight="1">
      <c r="A1082" s="296" t="s">
        <v>24683</v>
      </c>
      <c r="B1082" s="127" t="s">
        <v>24684</v>
      </c>
      <c r="C1082" s="127"/>
      <c r="D1082" s="59"/>
      <c r="E1082" s="59"/>
      <c r="F1082" s="59"/>
      <c r="G1082" s="59">
        <v>1700000.0</v>
      </c>
      <c r="H1082" s="59">
        <v>1360000.0</v>
      </c>
      <c r="I1082" s="44"/>
      <c r="J1082" s="97" t="str">
        <f t="shared" ref="J1082:N1082" si="1076">IF(ISBLANK(D1082),"",D1082/100000)</f>
        <v/>
      </c>
      <c r="K1082" s="97" t="str">
        <f t="shared" si="1076"/>
        <v/>
      </c>
      <c r="L1082" s="97" t="str">
        <f t="shared" si="1076"/>
        <v/>
      </c>
      <c r="M1082" s="97" t="str">
        <f t="shared" si="1076"/>
        <v>17.00</v>
      </c>
      <c r="N1082" s="97" t="str">
        <f t="shared" si="1076"/>
        <v>13.60</v>
      </c>
      <c r="O1082" s="44"/>
      <c r="P1082" s="197" t="str">
        <v>Pune manpaka transferable centers on waste
Manage to carry that flies washing</v>
      </c>
    </row>
    <row r="1083" ht="19.5" customHeight="1">
      <c r="A1083" s="296" t="s">
        <v>24685</v>
      </c>
      <c r="B1083" s="127" t="s">
        <v>24686</v>
      </c>
      <c r="C1083" s="127"/>
      <c r="D1083" s="59"/>
      <c r="E1083" s="59"/>
      <c r="F1083" s="59">
        <v>500000.0</v>
      </c>
      <c r="G1083" s="59">
        <v>425000.0</v>
      </c>
      <c r="H1083" s="59">
        <v>476000.0</v>
      </c>
      <c r="I1083" s="44"/>
      <c r="J1083" s="97" t="str">
        <f t="shared" ref="J1083:N1083" si="1077">IF(ISBLANK(D1083),"",D1083/100000)</f>
        <v/>
      </c>
      <c r="K1083" s="97" t="str">
        <f t="shared" si="1077"/>
        <v/>
      </c>
      <c r="L1083" s="97" t="str">
        <f t="shared" si="1077"/>
        <v>5.00</v>
      </c>
      <c r="M1083" s="97" t="str">
        <f t="shared" si="1077"/>
        <v>4.25</v>
      </c>
      <c r="N1083" s="97" t="str">
        <f t="shared" si="1077"/>
        <v>4.76</v>
      </c>
      <c r="O1083" s="44"/>
      <c r="P1083" s="197" t="str">
        <v>Weight with transferable centers
Corrections care of thorns</v>
      </c>
    </row>
    <row r="1084" ht="19.5" customHeight="1">
      <c r="A1084" s="296" t="s">
        <v>24687</v>
      </c>
      <c r="B1084" s="127" t="s">
        <v>24688</v>
      </c>
      <c r="C1084" s="127"/>
      <c r="D1084" s="59"/>
      <c r="E1084" s="59"/>
      <c r="F1084" s="59">
        <v>198976.0</v>
      </c>
      <c r="G1084" s="59">
        <v>170000.0</v>
      </c>
      <c r="H1084" s="59">
        <v>340000.0</v>
      </c>
      <c r="I1084" s="44"/>
      <c r="J1084" s="97" t="str">
        <f t="shared" ref="J1084:N1084" si="1078">IF(ISBLANK(D1084),"",D1084/100000)</f>
        <v/>
      </c>
      <c r="K1084" s="97" t="str">
        <f t="shared" si="1078"/>
        <v/>
      </c>
      <c r="L1084" s="97" t="str">
        <f t="shared" si="1078"/>
        <v>1.99</v>
      </c>
      <c r="M1084" s="97" t="str">
        <f t="shared" si="1078"/>
        <v>1.70</v>
      </c>
      <c r="N1084" s="97" t="str">
        <f t="shared" si="1078"/>
        <v>3.40</v>
      </c>
      <c r="O1084" s="44"/>
      <c r="P1084" s="197" t="str">
        <v>Solid waste management, regional offices,
Vehicles running on PA Department of Health System to set up and to repair its maintenance</v>
      </c>
    </row>
    <row r="1085" ht="19.5" customHeight="1">
      <c r="A1085" s="296" t="s">
        <v>24689</v>
      </c>
      <c r="B1085" s="127" t="s">
        <v>24690</v>
      </c>
      <c r="C1085" s="127"/>
      <c r="D1085" s="59"/>
      <c r="E1085" s="59"/>
      <c r="F1085" s="59"/>
      <c r="G1085" s="59">
        <v>1275000.0</v>
      </c>
      <c r="H1085" s="59">
        <v>1020000.0</v>
      </c>
      <c r="I1085" s="44"/>
      <c r="J1085" s="97" t="str">
        <f t="shared" ref="J1085:N1085" si="1079">IF(ISBLANK(D1085),"",D1085/100000)</f>
        <v/>
      </c>
      <c r="K1085" s="97" t="str">
        <f t="shared" si="1079"/>
        <v/>
      </c>
      <c r="L1085" s="97" t="str">
        <f t="shared" si="1079"/>
        <v/>
      </c>
      <c r="M1085" s="97" t="str">
        <f t="shared" si="1079"/>
        <v>12.75</v>
      </c>
      <c r="N1085" s="97" t="str">
        <f t="shared" si="1079"/>
        <v>10.20</v>
      </c>
      <c r="O1085" s="44"/>
      <c r="P1085" s="197" t="str">
        <v>Solid Waste Management department vehicles
Jipiaraesa System to fit</v>
      </c>
    </row>
    <row r="1086" ht="19.5" customHeight="1">
      <c r="A1086" s="296" t="s">
        <v>24691</v>
      </c>
      <c r="B1086" s="127" t="s">
        <v>24692</v>
      </c>
      <c r="C1086" s="127"/>
      <c r="D1086" s="59"/>
      <c r="E1086" s="59"/>
      <c r="F1086" s="59"/>
      <c r="G1086" s="59"/>
      <c r="H1086" s="59">
        <v>340000.0</v>
      </c>
      <c r="I1086" s="44"/>
      <c r="J1086" s="97" t="str">
        <f t="shared" ref="J1086:N1086" si="1080">IF(ISBLANK(D1086),"",D1086/100000)</f>
        <v/>
      </c>
      <c r="K1086" s="97" t="str">
        <f t="shared" si="1080"/>
        <v/>
      </c>
      <c r="L1086" s="97" t="str">
        <f t="shared" si="1080"/>
        <v/>
      </c>
      <c r="M1086" s="97" t="str">
        <f t="shared" si="1080"/>
        <v/>
      </c>
      <c r="N1086" s="97" t="str">
        <f t="shared" si="1080"/>
        <v>3.40</v>
      </c>
      <c r="O1086" s="44"/>
      <c r="P1086" s="197" t="str">
        <v>Maintenance Maintenance Inspector ramp vehicle
Matters related electrical sedamadhila</v>
      </c>
    </row>
    <row r="1087" ht="19.5" customHeight="1">
      <c r="A1087" s="127" t="s">
        <v>24693</v>
      </c>
      <c r="B1087" s="127" t="s">
        <v>24694</v>
      </c>
      <c r="C1087" s="127"/>
      <c r="D1087" s="59"/>
      <c r="E1087" s="59"/>
      <c r="F1087" s="59"/>
      <c r="G1087" s="59"/>
      <c r="H1087" s="59">
        <v>340000.0</v>
      </c>
      <c r="I1087" s="44"/>
      <c r="J1087" s="97" t="str">
        <f t="shared" ref="J1087:N1087" si="1081">IF(ISBLANK(D1087),"",D1087/100000)</f>
        <v/>
      </c>
      <c r="K1087" s="97" t="str">
        <f t="shared" si="1081"/>
        <v/>
      </c>
      <c r="L1087" s="97" t="str">
        <f t="shared" si="1081"/>
        <v/>
      </c>
      <c r="M1087" s="97" t="str">
        <f t="shared" si="1081"/>
        <v/>
      </c>
      <c r="N1087" s="97" t="str">
        <f t="shared" si="1081"/>
        <v>3.40</v>
      </c>
      <c r="O1087" s="44"/>
      <c r="P1087" s="197" t="str">
        <v>Crane rental, truck and trailer to take</v>
      </c>
    </row>
    <row r="1088" ht="19.5" customHeight="1">
      <c r="A1088" s="127"/>
      <c r="B1088" s="127"/>
      <c r="C1088" s="127"/>
      <c r="D1088" s="59"/>
      <c r="E1088" s="59"/>
      <c r="F1088" s="59"/>
      <c r="G1088" s="59"/>
      <c r="H1088" s="59"/>
      <c r="I1088" s="44"/>
      <c r="J1088" s="97" t="str">
        <f t="shared" ref="J1088:N1088" si="1082">IF(ISBLANK(D1088),"",D1088/100000)</f>
        <v/>
      </c>
      <c r="K1088" s="97" t="str">
        <f t="shared" si="1082"/>
        <v/>
      </c>
      <c r="L1088" s="97" t="str">
        <f t="shared" si="1082"/>
        <v/>
      </c>
      <c r="M1088" s="97" t="str">
        <f t="shared" si="1082"/>
        <v/>
      </c>
      <c r="N1088" s="97" t="str">
        <f t="shared" si="1082"/>
        <v/>
      </c>
      <c r="O1088" s="44"/>
      <c r="P1088" s="197" t="str">
        <v/>
      </c>
    </row>
    <row r="1089" ht="19.5" customHeight="1">
      <c r="A1089" s="146" t="s">
        <v>9545</v>
      </c>
      <c r="B1089" s="127"/>
      <c r="C1089" s="127"/>
      <c r="D1089" s="59">
        <v>2.54535664E8</v>
      </c>
      <c r="E1089" s="59">
        <v>3.41877909E8</v>
      </c>
      <c r="F1089" s="59">
        <v>3.97236671E8</v>
      </c>
      <c r="G1089" s="59">
        <v>3.65317E8</v>
      </c>
      <c r="H1089" s="59">
        <v>3.792908E8</v>
      </c>
      <c r="I1089" s="44"/>
      <c r="J1089" s="97" t="str">
        <f t="shared" ref="J1089:N1089" si="1083">IF(ISBLANK(D1089),"",D1089/100000)</f>
        <v>2545.36</v>
      </c>
      <c r="K1089" s="97" t="str">
        <f t="shared" si="1083"/>
        <v>3418.78</v>
      </c>
      <c r="L1089" s="97" t="str">
        <f t="shared" si="1083"/>
        <v>3972.37</v>
      </c>
      <c r="M1089" s="97" t="str">
        <f t="shared" si="1083"/>
        <v>3653.17</v>
      </c>
      <c r="N1089" s="97" t="str">
        <f t="shared" si="1083"/>
        <v>3792.91</v>
      </c>
      <c r="O1089" s="44"/>
      <c r="P1089" s="197" t="str">
        <v>C. Addition</v>
      </c>
    </row>
    <row r="1090" ht="19.5" customHeight="1">
      <c r="A1090" s="127"/>
      <c r="B1090" s="127"/>
      <c r="C1090" s="127"/>
      <c r="D1090" s="59"/>
      <c r="E1090" s="59"/>
      <c r="F1090" s="59"/>
      <c r="G1090" s="59"/>
      <c r="H1090" s="59"/>
      <c r="I1090" s="44"/>
      <c r="J1090" s="97" t="str">
        <f t="shared" ref="J1090:N1090" si="1084">IF(ISBLANK(D1090),"",D1090/100000)</f>
        <v/>
      </c>
      <c r="K1090" s="97" t="str">
        <f t="shared" si="1084"/>
        <v/>
      </c>
      <c r="L1090" s="97" t="str">
        <f t="shared" si="1084"/>
        <v/>
      </c>
      <c r="M1090" s="97" t="str">
        <f t="shared" si="1084"/>
        <v/>
      </c>
      <c r="N1090" s="97" t="str">
        <f t="shared" si="1084"/>
        <v/>
      </c>
      <c r="O1090" s="44"/>
      <c r="P1090" s="197" t="str">
        <v/>
      </c>
    </row>
    <row r="1091" ht="19.5" customHeight="1">
      <c r="A1091" s="146" t="s">
        <v>24695</v>
      </c>
      <c r="B1091" s="127"/>
      <c r="C1091" s="127"/>
      <c r="D1091" s="59">
        <v>4.49245181E8</v>
      </c>
      <c r="E1091" s="59">
        <v>5.95628315E8</v>
      </c>
      <c r="F1091" s="59">
        <v>7.14386958E8</v>
      </c>
      <c r="G1091" s="59">
        <v>6.4696575E8</v>
      </c>
      <c r="H1091" s="59">
        <v>6.30497E8</v>
      </c>
      <c r="I1091" s="44"/>
      <c r="J1091" s="97" t="str">
        <f t="shared" ref="J1091:N1091" si="1085">IF(ISBLANK(D1091),"",D1091/100000)</f>
        <v>4492.45</v>
      </c>
      <c r="K1091" s="97" t="str">
        <f t="shared" si="1085"/>
        <v>5956.28</v>
      </c>
      <c r="L1091" s="97" t="str">
        <f t="shared" si="1085"/>
        <v>7143.87</v>
      </c>
      <c r="M1091" s="97" t="str">
        <f t="shared" si="1085"/>
        <v>6469.66</v>
      </c>
      <c r="N1091" s="97" t="str">
        <f t="shared" si="1085"/>
        <v>6304.97</v>
      </c>
      <c r="O1091" s="44"/>
      <c r="P1091" s="197" t="str">
        <v>11. The total sum of the mechanical</v>
      </c>
    </row>
    <row r="1092" ht="19.5" customHeight="1">
      <c r="A1092" s="250"/>
      <c r="B1092" s="250"/>
      <c r="C1092" s="250"/>
      <c r="D1092" s="237"/>
      <c r="E1092" s="237"/>
      <c r="F1092" s="237"/>
      <c r="G1092" s="237"/>
      <c r="H1092" s="237"/>
      <c r="I1092" s="242"/>
      <c r="J1092" s="446" t="str">
        <f t="shared" ref="J1092:N1092" si="1086">IF(ISBLANK(D1092),"",D1092/100000)</f>
        <v/>
      </c>
      <c r="K1092" s="446" t="str">
        <f t="shared" si="1086"/>
        <v/>
      </c>
      <c r="L1092" s="446" t="str">
        <f t="shared" si="1086"/>
        <v/>
      </c>
      <c r="M1092" s="446" t="str">
        <f t="shared" si="1086"/>
        <v/>
      </c>
      <c r="N1092" s="446" t="str">
        <f t="shared" si="1086"/>
        <v/>
      </c>
      <c r="O1092" s="242"/>
      <c r="P1092" s="197" t="str">
        <v/>
      </c>
    </row>
    <row r="1093" ht="19.5" customHeight="1">
      <c r="A1093" s="254" t="s">
        <v>458</v>
      </c>
      <c r="B1093" s="254"/>
      <c r="C1093" s="254"/>
      <c r="D1093" s="330"/>
      <c r="E1093" s="330"/>
      <c r="F1093" s="330"/>
      <c r="G1093" s="330"/>
      <c r="H1093" s="330"/>
      <c r="I1093" s="44"/>
      <c r="J1093" s="97" t="str">
        <f t="shared" ref="J1093:N1093" si="1087">IF(ISBLANK(D1093),"",D1093/100000)</f>
        <v/>
      </c>
      <c r="K1093" s="97" t="str">
        <f t="shared" si="1087"/>
        <v/>
      </c>
      <c r="L1093" s="97" t="str">
        <f t="shared" si="1087"/>
        <v/>
      </c>
      <c r="M1093" s="97" t="str">
        <f t="shared" si="1087"/>
        <v/>
      </c>
      <c r="N1093" s="97" t="str">
        <f t="shared" si="1087"/>
        <v/>
      </c>
      <c r="O1093" s="44"/>
      <c r="P1093" s="197" t="str">
        <v>12. bhavane, management of municipal land and estates</v>
      </c>
    </row>
    <row r="1094" ht="19.5" customHeight="1">
      <c r="A1094" s="127" t="s">
        <v>24696</v>
      </c>
      <c r="B1094" s="127"/>
      <c r="C1094" s="127"/>
      <c r="D1094" s="59"/>
      <c r="E1094" s="59"/>
      <c r="F1094" s="59"/>
      <c r="G1094" s="59"/>
      <c r="H1094" s="59"/>
      <c r="I1094" s="44"/>
      <c r="J1094" s="97" t="str">
        <f t="shared" ref="J1094:N1094" si="1088">IF(ISBLANK(D1094),"",D1094/100000)</f>
        <v/>
      </c>
      <c r="K1094" s="97" t="str">
        <f t="shared" si="1088"/>
        <v/>
      </c>
      <c r="L1094" s="97" t="str">
        <f t="shared" si="1088"/>
        <v/>
      </c>
      <c r="M1094" s="97" t="str">
        <f t="shared" si="1088"/>
        <v/>
      </c>
      <c r="N1094" s="97" t="str">
        <f t="shared" si="1088"/>
        <v/>
      </c>
      <c r="O1094" s="44"/>
      <c r="P1094" s="197" t="str">
        <v>C. Bhavane and land account - (masaavi)</v>
      </c>
    </row>
    <row r="1095" ht="19.5" customHeight="1">
      <c r="A1095" s="127" t="s">
        <v>3019</v>
      </c>
      <c r="B1095" s="127" t="s">
        <v>24697</v>
      </c>
      <c r="C1095" s="127"/>
      <c r="D1095" s="59">
        <v>1.8161279E7</v>
      </c>
      <c r="E1095" s="59">
        <v>1.8567913E7</v>
      </c>
      <c r="F1095" s="59">
        <v>1.9782595E7</v>
      </c>
      <c r="G1095" s="59">
        <v>1.85E7</v>
      </c>
      <c r="H1095" s="59">
        <v>2.35E7</v>
      </c>
      <c r="I1095" s="44"/>
      <c r="J1095" s="97" t="str">
        <f t="shared" ref="J1095:N1095" si="1089">IF(ISBLANK(D1095),"",D1095/100000)</f>
        <v>181.61</v>
      </c>
      <c r="K1095" s="97" t="str">
        <f t="shared" si="1089"/>
        <v>185.68</v>
      </c>
      <c r="L1095" s="97" t="str">
        <f t="shared" si="1089"/>
        <v>197.83</v>
      </c>
      <c r="M1095" s="97" t="str">
        <f t="shared" si="1089"/>
        <v>185.00</v>
      </c>
      <c r="N1095" s="97" t="str">
        <f t="shared" si="1089"/>
        <v>235.00</v>
      </c>
      <c r="O1095" s="44"/>
      <c r="P1095" s="197" t="str">
        <v>1. The establishment sevakavarga salary</v>
      </c>
    </row>
    <row r="1096" ht="19.5" customHeight="1">
      <c r="A1096" s="127" t="s">
        <v>830</v>
      </c>
      <c r="B1096" s="127" t="s">
        <v>24698</v>
      </c>
      <c r="C1096" s="127"/>
      <c r="D1096" s="59">
        <v>428709.0</v>
      </c>
      <c r="E1096" s="59">
        <v>1250115.0</v>
      </c>
      <c r="F1096" s="59">
        <v>398405.0</v>
      </c>
      <c r="G1096" s="59">
        <v>340000.0</v>
      </c>
      <c r="H1096" s="59">
        <v>480000.0</v>
      </c>
      <c r="I1096" s="44"/>
      <c r="J1096" s="97" t="str">
        <f t="shared" ref="J1096:N1096" si="1090">IF(ISBLANK(D1096),"",D1096/100000)</f>
        <v>4.29</v>
      </c>
      <c r="K1096" s="97" t="str">
        <f t="shared" si="1090"/>
        <v>12.50</v>
      </c>
      <c r="L1096" s="97" t="str">
        <f t="shared" si="1090"/>
        <v>3.98</v>
      </c>
      <c r="M1096" s="97" t="str">
        <f t="shared" si="1090"/>
        <v>3.40</v>
      </c>
      <c r="N1096" s="97" t="str">
        <f t="shared" si="1090"/>
        <v>4.80</v>
      </c>
      <c r="O1096" s="44"/>
      <c r="P1096" s="197" t="str">
        <v>2. Narrow</v>
      </c>
    </row>
    <row r="1097" ht="19.5" customHeight="1">
      <c r="A1097" s="296" t="s">
        <v>24699</v>
      </c>
      <c r="B1097" s="127" t="s">
        <v>24700</v>
      </c>
      <c r="C1097" s="127"/>
      <c r="D1097" s="59">
        <v>350091.0</v>
      </c>
      <c r="E1097" s="59">
        <v>1862412.0</v>
      </c>
      <c r="F1097" s="59">
        <v>154039.0</v>
      </c>
      <c r="G1097" s="59">
        <v>2975000.0</v>
      </c>
      <c r="H1097" s="59">
        <v>7320000.0</v>
      </c>
      <c r="I1097" s="44"/>
      <c r="J1097" s="97" t="str">
        <f t="shared" ref="J1097:N1097" si="1091">IF(ISBLANK(D1097),"",D1097/100000)</f>
        <v>3.50</v>
      </c>
      <c r="K1097" s="97" t="str">
        <f t="shared" si="1091"/>
        <v>18.62</v>
      </c>
      <c r="L1097" s="97" t="str">
        <f t="shared" si="1091"/>
        <v>1.54</v>
      </c>
      <c r="M1097" s="97" t="str">
        <f t="shared" si="1091"/>
        <v>29.75</v>
      </c>
      <c r="N1097" s="97" t="str">
        <f t="shared" si="1091"/>
        <v>73.20</v>
      </c>
      <c r="O1097" s="44"/>
      <c r="P1097" s="197" t="str">
        <v>Of income arising in the context of municipal
Essential expenses</v>
      </c>
    </row>
    <row r="1098" ht="19.5" customHeight="1">
      <c r="A1098" s="127" t="s">
        <v>24701</v>
      </c>
      <c r="B1098" s="127"/>
      <c r="C1098" s="127"/>
      <c r="D1098" s="59"/>
      <c r="E1098" s="59"/>
      <c r="F1098" s="59"/>
      <c r="G1098" s="59"/>
      <c r="H1098" s="59"/>
      <c r="I1098" s="44"/>
      <c r="J1098" s="97" t="str">
        <f t="shared" ref="J1098:N1098" si="1092">IF(ISBLANK(D1098),"",D1098/100000)</f>
        <v/>
      </c>
      <c r="K1098" s="97" t="str">
        <f t="shared" si="1092"/>
        <v/>
      </c>
      <c r="L1098" s="97" t="str">
        <f t="shared" si="1092"/>
        <v/>
      </c>
      <c r="M1098" s="97" t="str">
        <f t="shared" si="1092"/>
        <v/>
      </c>
      <c r="N1098" s="97" t="str">
        <f t="shared" si="1092"/>
        <v/>
      </c>
      <c r="O1098" s="44"/>
      <c r="P1098" s="197" t="str">
        <v>4. fare and tax -</v>
      </c>
    </row>
    <row r="1099" ht="19.5" customHeight="1">
      <c r="A1099" s="127" t="s">
        <v>24702</v>
      </c>
      <c r="B1099" s="127" t="s">
        <v>24703</v>
      </c>
      <c r="C1099" s="127"/>
      <c r="D1099" s="59">
        <v>3583325.0</v>
      </c>
      <c r="E1099" s="59"/>
      <c r="F1099" s="59">
        <v>54944.0</v>
      </c>
      <c r="G1099" s="59">
        <v>1.7425E7</v>
      </c>
      <c r="H1099" s="59">
        <v>1.394E7</v>
      </c>
      <c r="I1099" s="44"/>
      <c r="J1099" s="97" t="str">
        <f t="shared" ref="J1099:N1099" si="1093">IF(ISBLANK(D1099),"",D1099/100000)</f>
        <v>35.83</v>
      </c>
      <c r="K1099" s="97" t="str">
        <f t="shared" si="1093"/>
        <v/>
      </c>
      <c r="L1099" s="97" t="str">
        <f t="shared" si="1093"/>
        <v>0.55</v>
      </c>
      <c r="M1099" s="97" t="str">
        <f t="shared" si="1093"/>
        <v>174.25</v>
      </c>
      <c r="N1099" s="97" t="str">
        <f t="shared" si="1093"/>
        <v>139.40</v>
      </c>
      <c r="O1099" s="44"/>
      <c r="P1099" s="197" t="str">
        <v>A) all of the Municipal Real milakatinvarila</v>
      </c>
    </row>
    <row r="1100" ht="19.5" customHeight="1">
      <c r="A1100" s="127" t="s">
        <v>24704</v>
      </c>
      <c r="B1100" s="127" t="s">
        <v>24705</v>
      </c>
      <c r="C1100" s="127"/>
      <c r="D1100" s="59">
        <v>15155.0</v>
      </c>
      <c r="E1100" s="59">
        <v>44852.0</v>
      </c>
      <c r="F1100" s="59">
        <v>23374.0</v>
      </c>
      <c r="G1100" s="59">
        <v>4250000.0</v>
      </c>
      <c r="H1100" s="59">
        <v>4084080.0</v>
      </c>
      <c r="I1100" s="44"/>
      <c r="J1100" s="97" t="str">
        <f t="shared" ref="J1100:N1100" si="1094">IF(ISBLANK(D1100),"",D1100/100000)</f>
        <v>0.15</v>
      </c>
      <c r="K1100" s="97" t="str">
        <f t="shared" si="1094"/>
        <v>0.45</v>
      </c>
      <c r="L1100" s="97" t="str">
        <f t="shared" si="1094"/>
        <v>0.23</v>
      </c>
      <c r="M1100" s="97" t="str">
        <f t="shared" si="1094"/>
        <v>42.50</v>
      </c>
      <c r="N1100" s="97" t="str">
        <f t="shared" si="1094"/>
        <v>40.84</v>
      </c>
      <c r="O1100" s="44"/>
      <c r="P1100" s="197" t="str">
        <v>B) the land rent</v>
      </c>
    </row>
    <row r="1101" ht="19.5" customHeight="1">
      <c r="A1101" s="296" t="s">
        <v>24706</v>
      </c>
      <c r="B1101" s="127"/>
      <c r="C1101" s="127"/>
      <c r="D1101" s="59"/>
      <c r="E1101" s="59"/>
      <c r="F1101" s="59"/>
      <c r="G1101" s="59"/>
      <c r="H1101" s="59"/>
      <c r="I1101" s="44"/>
      <c r="J1101" s="97" t="str">
        <f t="shared" ref="J1101:N1101" si="1095">IF(ISBLANK(D1101),"",D1101/100000)</f>
        <v/>
      </c>
      <c r="K1101" s="97" t="str">
        <f t="shared" si="1095"/>
        <v/>
      </c>
      <c r="L1101" s="97" t="str">
        <f t="shared" si="1095"/>
        <v/>
      </c>
      <c r="M1101" s="97" t="str">
        <f t="shared" si="1095"/>
        <v/>
      </c>
      <c r="N1101" s="97" t="str">
        <f t="shared" si="1095"/>
        <v/>
      </c>
      <c r="O1101" s="44"/>
      <c r="P1101" s="197" t="str">
        <v>6. colonies and other municipal
Bhavane of maintenance and repair (building)</v>
      </c>
    </row>
    <row r="1102" ht="19.5" customHeight="1">
      <c r="A1102" s="296" t="s">
        <v>24707</v>
      </c>
      <c r="B1102" s="127" t="s">
        <v>24708</v>
      </c>
      <c r="C1102" s="127"/>
      <c r="D1102" s="59">
        <v>3985826.0</v>
      </c>
      <c r="E1102" s="59">
        <v>7986471.0</v>
      </c>
      <c r="F1102" s="59">
        <v>7999870.0</v>
      </c>
      <c r="G1102" s="59">
        <v>1.105E7</v>
      </c>
      <c r="H1102" s="59">
        <v>1.4E7</v>
      </c>
      <c r="I1102" s="44"/>
      <c r="J1102" s="97" t="str">
        <f t="shared" ref="J1102:N1102" si="1096">IF(ISBLANK(D1102),"",D1102/100000)</f>
        <v>39.86</v>
      </c>
      <c r="K1102" s="97" t="str">
        <f t="shared" si="1096"/>
        <v>79.86</v>
      </c>
      <c r="L1102" s="97" t="str">
        <f t="shared" si="1096"/>
        <v>80.00</v>
      </c>
      <c r="M1102" s="97" t="str">
        <f t="shared" si="1096"/>
        <v>110.50</v>
      </c>
      <c r="N1102" s="97" t="str">
        <f t="shared" si="1096"/>
        <v>140.00</v>
      </c>
      <c r="O1102" s="44"/>
      <c r="P1102" s="197" t="str">
        <v>(A) municipal and other colonies
Bhavan lighting (electric)</v>
      </c>
    </row>
    <row r="1103" ht="19.5" customHeight="1">
      <c r="A1103" s="296" t="s">
        <v>24709</v>
      </c>
      <c r="B1103" s="127" t="s">
        <v>24710</v>
      </c>
      <c r="C1103" s="127"/>
      <c r="D1103" s="59">
        <v>468818.0</v>
      </c>
      <c r="E1103" s="59">
        <v>466145.0</v>
      </c>
      <c r="F1103" s="59">
        <v>716273.0</v>
      </c>
      <c r="G1103" s="59">
        <v>1275000.0</v>
      </c>
      <c r="H1103" s="59">
        <v>1200000.0</v>
      </c>
      <c r="I1103" s="44"/>
      <c r="J1103" s="97" t="str">
        <f t="shared" ref="J1103:N1103" si="1097">IF(ISBLANK(D1103),"",D1103/100000)</f>
        <v>4.69</v>
      </c>
      <c r="K1103" s="97" t="str">
        <f t="shared" si="1097"/>
        <v>4.66</v>
      </c>
      <c r="L1103" s="97" t="str">
        <f t="shared" si="1097"/>
        <v>7.16</v>
      </c>
      <c r="M1103" s="97" t="str">
        <f t="shared" si="1097"/>
        <v>12.75</v>
      </c>
      <c r="N1103" s="97" t="str">
        <f t="shared" si="1097"/>
        <v>12.00</v>
      </c>
      <c r="O1103" s="44"/>
      <c r="P1103" s="197" t="str">
        <v>(B) commercial building elevator
(Electrical)</v>
      </c>
    </row>
    <row r="1104" ht="19.5" customHeight="1">
      <c r="A1104" s="296" t="s">
        <v>24711</v>
      </c>
      <c r="B1104" s="127" t="s">
        <v>24712</v>
      </c>
      <c r="C1104" s="127"/>
      <c r="D1104" s="59">
        <v>350124.0</v>
      </c>
      <c r="E1104" s="59">
        <v>854689.0</v>
      </c>
      <c r="F1104" s="59"/>
      <c r="G1104" s="59">
        <v>2125000.0</v>
      </c>
      <c r="H1104" s="59">
        <v>2000000.0</v>
      </c>
      <c r="I1104" s="44"/>
      <c r="J1104" s="97" t="str">
        <f t="shared" ref="J1104:N1104" si="1098">IF(ISBLANK(D1104),"",D1104/100000)</f>
        <v>3.50</v>
      </c>
      <c r="K1104" s="97" t="str">
        <f t="shared" si="1098"/>
        <v>8.55</v>
      </c>
      <c r="L1104" s="97" t="str">
        <f t="shared" si="1098"/>
        <v/>
      </c>
      <c r="M1104" s="97" t="str">
        <f t="shared" si="1098"/>
        <v>21.25</v>
      </c>
      <c r="N1104" s="97" t="str">
        <f t="shared" si="1098"/>
        <v>20.00</v>
      </c>
      <c r="O1104" s="44"/>
      <c r="P1104" s="197" t="str">
        <v>(C) various Municipal colonies
Corrections gharavayaringa and habitations Lighting improvements and pumps (electric)</v>
      </c>
    </row>
    <row r="1105" ht="19.5" customHeight="1">
      <c r="A1105" s="296" t="s">
        <v>24713</v>
      </c>
      <c r="B1105" s="127" t="s">
        <v>24714</v>
      </c>
      <c r="C1105" s="127"/>
      <c r="D1105" s="59"/>
      <c r="E1105" s="59"/>
      <c r="F1105" s="59"/>
      <c r="G1105" s="59"/>
      <c r="H1105" s="59"/>
      <c r="I1105" s="44"/>
      <c r="J1105" s="97" t="str">
        <f t="shared" ref="J1105:N1105" si="1099">IF(ISBLANK(D1105),"",D1105/100000)</f>
        <v/>
      </c>
      <c r="K1105" s="97" t="str">
        <f t="shared" si="1099"/>
        <v/>
      </c>
      <c r="L1105" s="97" t="str">
        <f t="shared" si="1099"/>
        <v/>
      </c>
      <c r="M1105" s="97" t="str">
        <f t="shared" si="1099"/>
        <v/>
      </c>
      <c r="N1105" s="97" t="str">
        <f t="shared" si="1099"/>
        <v/>
      </c>
      <c r="O1105" s="44"/>
      <c r="P1105" s="197" t="str">
        <v>(D) Regional Office for visramabagavada
Works to lift and lay tadnusangika
(Electrical)</v>
      </c>
    </row>
    <row r="1106" ht="19.5" customHeight="1">
      <c r="A1106" s="296" t="s">
        <v>24715</v>
      </c>
      <c r="B1106" s="127" t="s">
        <v>24716</v>
      </c>
      <c r="C1106" s="127"/>
      <c r="D1106" s="59">
        <v>450000.0</v>
      </c>
      <c r="E1106" s="59">
        <v>451800.0</v>
      </c>
      <c r="F1106" s="59">
        <v>444570.0</v>
      </c>
      <c r="G1106" s="59">
        <v>425000.0</v>
      </c>
      <c r="H1106" s="59">
        <v>340000.0</v>
      </c>
      <c r="I1106" s="44"/>
      <c r="J1106" s="97" t="str">
        <f t="shared" ref="J1106:N1106" si="1100">IF(ISBLANK(D1106),"",D1106/100000)</f>
        <v>4.50</v>
      </c>
      <c r="K1106" s="97" t="str">
        <f t="shared" si="1100"/>
        <v>4.52</v>
      </c>
      <c r="L1106" s="97" t="str">
        <f t="shared" si="1100"/>
        <v>4.45</v>
      </c>
      <c r="M1106" s="97" t="str">
        <f t="shared" si="1100"/>
        <v>4.25</v>
      </c>
      <c r="N1106" s="97" t="str">
        <f t="shared" si="1100"/>
        <v>3.40</v>
      </c>
      <c r="O1106" s="44"/>
      <c r="P1106" s="197" t="str">
        <v>7. Savarkar Industrial Building
The cleaning and preservation services
(Masaavi)</v>
      </c>
    </row>
    <row r="1107" ht="19.5" customHeight="1">
      <c r="A1107" s="296" t="s">
        <v>24717</v>
      </c>
      <c r="B1107" s="127" t="s">
        <v>24718</v>
      </c>
      <c r="C1107" s="127"/>
      <c r="D1107" s="59">
        <v>382078.0</v>
      </c>
      <c r="E1107" s="59">
        <v>1370103.0</v>
      </c>
      <c r="F1107" s="59">
        <v>1278945.0</v>
      </c>
      <c r="G1107" s="59">
        <v>2975000.0</v>
      </c>
      <c r="H1107" s="59">
        <v>2800000.0</v>
      </c>
      <c r="I1107" s="44"/>
      <c r="J1107" s="97" t="str">
        <f t="shared" ref="J1107:N1107" si="1101">IF(ISBLANK(D1107),"",D1107/100000)</f>
        <v>3.82</v>
      </c>
      <c r="K1107" s="97" t="str">
        <f t="shared" si="1101"/>
        <v>13.70</v>
      </c>
      <c r="L1107" s="97" t="str">
        <f t="shared" si="1101"/>
        <v>12.79</v>
      </c>
      <c r="M1107" s="97" t="str">
        <f t="shared" si="1101"/>
        <v>29.75</v>
      </c>
      <c r="N1107" s="97" t="str">
        <f t="shared" si="1101"/>
        <v>28.00</v>
      </c>
      <c r="O1107" s="44"/>
      <c r="P1107" s="197" t="str">
        <v>8. Commercial buildings maintenance, repair
(Building)</v>
      </c>
    </row>
    <row r="1108" ht="19.5" customHeight="1">
      <c r="A1108" s="296" t="s">
        <v>24719</v>
      </c>
      <c r="B1108" s="127" t="s">
        <v>24720</v>
      </c>
      <c r="C1108" s="127"/>
      <c r="D1108" s="59"/>
      <c r="E1108" s="59"/>
      <c r="F1108" s="59">
        <v>9705094.0</v>
      </c>
      <c r="G1108" s="59">
        <v>1.0625E7</v>
      </c>
      <c r="H1108" s="59"/>
      <c r="I1108" s="44"/>
      <c r="J1108" s="97" t="str">
        <f t="shared" ref="J1108:N1108" si="1102">IF(ISBLANK(D1108),"",D1108/100000)</f>
        <v/>
      </c>
      <c r="K1108" s="97" t="str">
        <f t="shared" si="1102"/>
        <v/>
      </c>
      <c r="L1108" s="97" t="str">
        <f t="shared" si="1102"/>
        <v>97.05</v>
      </c>
      <c r="M1108" s="97" t="str">
        <f t="shared" si="1102"/>
        <v>106.25</v>
      </c>
      <c r="N1108" s="97" t="str">
        <f t="shared" si="1102"/>
        <v/>
      </c>
      <c r="O1108" s="44"/>
      <c r="P1108" s="197" t="str">
        <v>Pune Municipal Corporation of all of the buildings, and the bhavane
Providing private security guards</v>
      </c>
    </row>
    <row r="1109" ht="19.5" customHeight="1">
      <c r="A1109" s="127"/>
      <c r="B1109" s="127"/>
      <c r="C1109" s="127"/>
      <c r="D1109" s="59"/>
      <c r="E1109" s="59"/>
      <c r="F1109" s="59"/>
      <c r="G1109" s="59"/>
      <c r="H1109" s="59"/>
      <c r="I1109" s="44"/>
      <c r="J1109" s="97" t="str">
        <f t="shared" ref="J1109:N1109" si="1103">IF(ISBLANK(D1109),"",D1109/100000)</f>
        <v/>
      </c>
      <c r="K1109" s="97" t="str">
        <f t="shared" si="1103"/>
        <v/>
      </c>
      <c r="L1109" s="97" t="str">
        <f t="shared" si="1103"/>
        <v/>
      </c>
      <c r="M1109" s="97" t="str">
        <f t="shared" si="1103"/>
        <v/>
      </c>
      <c r="N1109" s="97" t="str">
        <f t="shared" si="1103"/>
        <v/>
      </c>
      <c r="O1109" s="44"/>
      <c r="P1109" s="197" t="str">
        <v/>
      </c>
    </row>
    <row r="1110" ht="19.5" customHeight="1">
      <c r="A1110" s="146" t="s">
        <v>4993</v>
      </c>
      <c r="B1110" s="127"/>
      <c r="C1110" s="127"/>
      <c r="D1110" s="59">
        <v>2.8175405E7</v>
      </c>
      <c r="E1110" s="59">
        <v>3.28545E7</v>
      </c>
      <c r="F1110" s="59">
        <v>4.0558109E7</v>
      </c>
      <c r="G1110" s="59">
        <v>7.1965E7</v>
      </c>
      <c r="H1110" s="59">
        <v>6.966408E7</v>
      </c>
      <c r="I1110" s="44"/>
      <c r="J1110" s="97" t="str">
        <f t="shared" ref="J1110:N1110" si="1104">IF(ISBLANK(D1110),"",D1110/100000)</f>
        <v>281.75</v>
      </c>
      <c r="K1110" s="97" t="str">
        <f t="shared" si="1104"/>
        <v>328.55</v>
      </c>
      <c r="L1110" s="97" t="str">
        <f t="shared" si="1104"/>
        <v>405.58</v>
      </c>
      <c r="M1110" s="97" t="str">
        <f t="shared" si="1104"/>
        <v>719.65</v>
      </c>
      <c r="N1110" s="97" t="str">
        <f t="shared" si="1104"/>
        <v>696.64</v>
      </c>
      <c r="O1110" s="44"/>
      <c r="P1110" s="197" t="str">
        <v>C. Addition</v>
      </c>
    </row>
    <row r="1111" ht="19.5" customHeight="1">
      <c r="A1111" s="127"/>
      <c r="B1111" s="127"/>
      <c r="C1111" s="127"/>
      <c r="D1111" s="59"/>
      <c r="E1111" s="59"/>
      <c r="F1111" s="59"/>
      <c r="G1111" s="59"/>
      <c r="H1111" s="59"/>
      <c r="I1111" s="44"/>
      <c r="J1111" s="97" t="str">
        <f t="shared" ref="J1111:N1111" si="1105">IF(ISBLANK(D1111),"",D1111/100000)</f>
        <v/>
      </c>
      <c r="K1111" s="97" t="str">
        <f t="shared" si="1105"/>
        <v/>
      </c>
      <c r="L1111" s="97" t="str">
        <f t="shared" si="1105"/>
        <v/>
      </c>
      <c r="M1111" s="97" t="str">
        <f t="shared" si="1105"/>
        <v/>
      </c>
      <c r="N1111" s="97" t="str">
        <f t="shared" si="1105"/>
        <v/>
      </c>
      <c r="O1111" s="44"/>
      <c r="P1111" s="197" t="str">
        <v/>
      </c>
    </row>
    <row r="1112" ht="19.5" customHeight="1">
      <c r="A1112" s="127" t="s">
        <v>24721</v>
      </c>
      <c r="B1112" s="127"/>
      <c r="C1112" s="127"/>
      <c r="D1112" s="59"/>
      <c r="E1112" s="59"/>
      <c r="F1112" s="59"/>
      <c r="G1112" s="59"/>
      <c r="H1112" s="59"/>
      <c r="I1112" s="44"/>
      <c r="J1112" s="97" t="str">
        <f t="shared" ref="J1112:N1112" si="1106">IF(ISBLANK(D1112),"",D1112/100000)</f>
        <v/>
      </c>
      <c r="K1112" s="97" t="str">
        <f t="shared" si="1106"/>
        <v/>
      </c>
      <c r="L1112" s="97" t="str">
        <f t="shared" si="1106"/>
        <v/>
      </c>
      <c r="M1112" s="97" t="str">
        <f t="shared" si="1106"/>
        <v/>
      </c>
      <c r="N1112" s="97" t="str">
        <f t="shared" si="1106"/>
        <v/>
      </c>
      <c r="O1112" s="44"/>
      <c r="P1112" s="197" t="str">
        <v>B. Municipal bhavane</v>
      </c>
    </row>
    <row r="1113" ht="19.5" customHeight="1">
      <c r="A1113" s="296" t="s">
        <v>24722</v>
      </c>
      <c r="B1113" s="127" t="s">
        <v>24723</v>
      </c>
      <c r="C1113" s="127"/>
      <c r="D1113" s="59">
        <v>1435078.0</v>
      </c>
      <c r="E1113" s="59">
        <v>1422005.0</v>
      </c>
      <c r="F1113" s="59">
        <v>1499188.0</v>
      </c>
      <c r="G1113" s="59">
        <v>1700000.0</v>
      </c>
      <c r="H1113" s="59">
        <v>800000.0</v>
      </c>
      <c r="I1113" s="44"/>
      <c r="J1113" s="97" t="str">
        <f t="shared" ref="J1113:N1113" si="1107">IF(ISBLANK(D1113),"",D1113/100000)</f>
        <v>14.35</v>
      </c>
      <c r="K1113" s="97" t="str">
        <f t="shared" si="1107"/>
        <v>14.22</v>
      </c>
      <c r="L1113" s="97" t="str">
        <f t="shared" si="1107"/>
        <v>14.99</v>
      </c>
      <c r="M1113" s="97" t="str">
        <f t="shared" si="1107"/>
        <v>17.00</v>
      </c>
      <c r="N1113" s="97" t="str">
        <f t="shared" si="1107"/>
        <v>8.00</v>
      </c>
      <c r="O1113" s="44"/>
      <c r="P1113" s="197" t="str">
        <v>1. Municipal Bhavan vijajodaci
Tasks (electric)</v>
      </c>
    </row>
    <row r="1114" ht="19.5" customHeight="1">
      <c r="A1114" s="127" t="s">
        <v>24724</v>
      </c>
      <c r="B1114" s="127" t="s">
        <v>24725</v>
      </c>
      <c r="C1114" s="127"/>
      <c r="D1114" s="59">
        <v>423755.0</v>
      </c>
      <c r="E1114" s="59">
        <v>117147.0</v>
      </c>
      <c r="F1114" s="59">
        <v>351442.0</v>
      </c>
      <c r="G1114" s="59">
        <v>1700000.0</v>
      </c>
      <c r="H1114" s="59">
        <v>1600000.0</v>
      </c>
      <c r="I1114" s="44"/>
      <c r="J1114" s="97" t="str">
        <f t="shared" ref="J1114:N1114" si="1108">IF(ISBLANK(D1114),"",D1114/100000)</f>
        <v>4.24</v>
      </c>
      <c r="K1114" s="97" t="str">
        <f t="shared" si="1108"/>
        <v>1.17</v>
      </c>
      <c r="L1114" s="97" t="str">
        <f t="shared" si="1108"/>
        <v>3.51</v>
      </c>
      <c r="M1114" s="97" t="str">
        <f t="shared" si="1108"/>
        <v>17.00</v>
      </c>
      <c r="N1114" s="97" t="str">
        <f t="shared" si="1108"/>
        <v>16.00</v>
      </c>
      <c r="O1114" s="44"/>
      <c r="P1114" s="197" t="str">
        <v>3. visramabagavada, lalamahala and moledina Hall and other bhavananci maintenance and repair</v>
      </c>
    </row>
    <row r="1115" ht="19.5" customHeight="1">
      <c r="A1115" s="127" t="s">
        <v>24726</v>
      </c>
      <c r="B1115" s="127" t="s">
        <v>24727</v>
      </c>
      <c r="C1115" s="127"/>
      <c r="D1115" s="59">
        <v>1239941.0</v>
      </c>
      <c r="E1115" s="59">
        <v>964559.0</v>
      </c>
      <c r="F1115" s="59">
        <v>4701421.0</v>
      </c>
      <c r="G1115" s="59">
        <v>6375000.0</v>
      </c>
      <c r="H1115" s="59">
        <v>5600000.0</v>
      </c>
      <c r="I1115" s="44"/>
      <c r="J1115" s="97" t="str">
        <f t="shared" ref="J1115:N1115" si="1109">IF(ISBLANK(D1115),"",D1115/100000)</f>
        <v>12.40</v>
      </c>
      <c r="K1115" s="97" t="str">
        <f t="shared" si="1109"/>
        <v>9.65</v>
      </c>
      <c r="L1115" s="97" t="str">
        <f t="shared" si="1109"/>
        <v>47.01</v>
      </c>
      <c r="M1115" s="97" t="str">
        <f t="shared" si="1109"/>
        <v>63.75</v>
      </c>
      <c r="N1115" s="97" t="str">
        <f t="shared" si="1109"/>
        <v>56.00</v>
      </c>
      <c r="O1115" s="44"/>
      <c r="P1115" s="197" t="str">
        <v>Aundh, gholeroda, Kothrud, Warje karvenagara, dholepatila, sangamavadi, bhavanipetha, Sahakarnagar, Kasba visramabagavada, tilakaroda, Inspector, Bibwewadi, Nagar Road (vadagavaseri) regional office building and make repairs to the ramp (the building)</v>
      </c>
    </row>
    <row r="1116" ht="19.5" customHeight="1">
      <c r="A1116" s="296" t="s">
        <v>24728</v>
      </c>
      <c r="B1116" s="127" t="s">
        <v>24729</v>
      </c>
      <c r="C1116" s="127"/>
      <c r="D1116" s="59">
        <v>5395560.0</v>
      </c>
      <c r="E1116" s="59">
        <v>9989815.0</v>
      </c>
      <c r="F1116" s="59">
        <v>1.3147056E7</v>
      </c>
      <c r="G1116" s="59">
        <v>1.275E7</v>
      </c>
      <c r="H1116" s="59">
        <v>1.04E7</v>
      </c>
      <c r="I1116" s="44"/>
      <c r="J1116" s="97" t="str">
        <f t="shared" ref="J1116:N1116" si="1110">IF(ISBLANK(D1116),"",D1116/100000)</f>
        <v>53.96</v>
      </c>
      <c r="K1116" s="97" t="str">
        <f t="shared" si="1110"/>
        <v>99.90</v>
      </c>
      <c r="L1116" s="97" t="str">
        <f t="shared" si="1110"/>
        <v>131.47</v>
      </c>
      <c r="M1116" s="97" t="str">
        <f t="shared" si="1110"/>
        <v>127.50</v>
      </c>
      <c r="N1116" s="97" t="str">
        <f t="shared" si="1110"/>
        <v>104.00</v>
      </c>
      <c r="O1116" s="44"/>
      <c r="P1116" s="197" t="str">
        <v>Colonies of the Pune Municipal Corporation
To repair a variety of</v>
      </c>
    </row>
    <row r="1117" ht="19.5" customHeight="1">
      <c r="A1117" s="296" t="s">
        <v>24730</v>
      </c>
      <c r="B1117" s="127" t="s">
        <v>846</v>
      </c>
      <c r="C1117" s="127" t="s">
        <v>719</v>
      </c>
      <c r="D1117" s="59">
        <v>235139.0</v>
      </c>
      <c r="E1117" s="59">
        <v>1153393.0</v>
      </c>
      <c r="F1117" s="59">
        <v>7971413.0</v>
      </c>
      <c r="G1117" s="59">
        <v>8500000.0</v>
      </c>
      <c r="H1117" s="59">
        <v>4800000.0</v>
      </c>
      <c r="I1117" s="44"/>
      <c r="J1117" s="97" t="str">
        <f t="shared" ref="J1117:N1117" si="1111">IF(ISBLANK(D1117),"",D1117/100000)</f>
        <v>2.35</v>
      </c>
      <c r="K1117" s="97" t="str">
        <f t="shared" si="1111"/>
        <v>11.53</v>
      </c>
      <c r="L1117" s="97" t="str">
        <f t="shared" si="1111"/>
        <v>79.71</v>
      </c>
      <c r="M1117" s="97" t="str">
        <f t="shared" si="1111"/>
        <v>85.00</v>
      </c>
      <c r="N1117" s="97" t="str">
        <f t="shared" si="1111"/>
        <v>48.00</v>
      </c>
      <c r="O1117" s="44"/>
      <c r="P1117" s="197" t="str">
        <v>Municipal offices at the municipal building
Sophisticated toilets for women
Build</v>
      </c>
    </row>
    <row r="1118" ht="19.5" customHeight="1">
      <c r="A1118" s="296" t="s">
        <v>24731</v>
      </c>
      <c r="B1118" s="127" t="s">
        <v>24732</v>
      </c>
      <c r="C1118" s="127"/>
      <c r="D1118" s="59"/>
      <c r="E1118" s="59"/>
      <c r="F1118" s="59">
        <v>2800.0</v>
      </c>
      <c r="G1118" s="59">
        <v>2125000.0</v>
      </c>
      <c r="H1118" s="59">
        <v>2000000.0</v>
      </c>
      <c r="I1118" s="44"/>
      <c r="J1118" s="97" t="str">
        <f t="shared" ref="J1118:N1118" si="1112">IF(ISBLANK(D1118),"",D1118/100000)</f>
        <v/>
      </c>
      <c r="K1118" s="97" t="str">
        <f t="shared" si="1112"/>
        <v/>
      </c>
      <c r="L1118" s="97" t="str">
        <f t="shared" si="1112"/>
        <v>0.03</v>
      </c>
      <c r="M1118" s="97" t="str">
        <f t="shared" si="1112"/>
        <v>21.25</v>
      </c>
      <c r="N1118" s="97" t="str">
        <f t="shared" si="1112"/>
        <v>20.00</v>
      </c>
      <c r="O1118" s="44"/>
      <c r="P1118" s="197" t="str">
        <v>Mahatma Phule's Mahatma Phule Peth in
National Memorial to the maintenance and development of the area to be repaired in the memorial of Mahatma Phule and Savitri Phule Wada</v>
      </c>
    </row>
    <row r="1119" ht="19.5" customHeight="1">
      <c r="A1119" s="296" t="s">
        <v>24733</v>
      </c>
      <c r="B1119" s="127" t="s">
        <v>24734</v>
      </c>
      <c r="C1119" s="127"/>
      <c r="D1119" s="59"/>
      <c r="E1119" s="59">
        <v>487373.0</v>
      </c>
      <c r="F1119" s="59"/>
      <c r="G1119" s="59"/>
      <c r="H1119" s="59"/>
      <c r="I1119" s="44"/>
      <c r="J1119" s="97" t="str">
        <f t="shared" ref="J1119:N1119" si="1113">IF(ISBLANK(D1119),"",D1119/100000)</f>
        <v/>
      </c>
      <c r="K1119" s="97" t="str">
        <f t="shared" si="1113"/>
        <v>4.87</v>
      </c>
      <c r="L1119" s="97" t="str">
        <f t="shared" si="1113"/>
        <v/>
      </c>
      <c r="M1119" s="97" t="str">
        <f t="shared" si="1113"/>
        <v/>
      </c>
      <c r="N1119" s="97" t="str">
        <f t="shared" si="1113"/>
        <v/>
      </c>
      <c r="O1119" s="44"/>
      <c r="P1119" s="197" t="str">
        <v>Yerawada regional office building of the old
Works to improve</v>
      </c>
    </row>
    <row r="1120" ht="19.5" customHeight="1">
      <c r="A1120" s="250"/>
      <c r="B1120" s="250"/>
      <c r="C1120" s="250"/>
      <c r="D1120" s="237"/>
      <c r="E1120" s="237"/>
      <c r="F1120" s="237"/>
      <c r="G1120" s="237"/>
      <c r="H1120" s="237"/>
      <c r="I1120" s="242"/>
      <c r="J1120" s="446" t="str">
        <f t="shared" ref="J1120:N1120" si="1114">IF(ISBLANK(D1120),"",D1120/100000)</f>
        <v/>
      </c>
      <c r="K1120" s="446" t="str">
        <f t="shared" si="1114"/>
        <v/>
      </c>
      <c r="L1120" s="446" t="str">
        <f t="shared" si="1114"/>
        <v/>
      </c>
      <c r="M1120" s="446" t="str">
        <f t="shared" si="1114"/>
        <v/>
      </c>
      <c r="N1120" s="446" t="str">
        <f t="shared" si="1114"/>
        <v/>
      </c>
      <c r="O1120" s="242"/>
      <c r="P1120" s="197" t="str">
        <v/>
      </c>
    </row>
    <row r="1121" ht="19.5" customHeight="1">
      <c r="A1121" s="447" t="s">
        <v>24735</v>
      </c>
      <c r="B1121" s="254" t="s">
        <v>24736</v>
      </c>
      <c r="C1121" s="254"/>
      <c r="D1121" s="330">
        <v>102614.0</v>
      </c>
      <c r="E1121" s="330">
        <v>99252.0</v>
      </c>
      <c r="F1121" s="330">
        <v>1494832.0</v>
      </c>
      <c r="G1121" s="330">
        <v>1275000.0</v>
      </c>
      <c r="H1121" s="330">
        <v>1200000.0</v>
      </c>
      <c r="I1121" s="44"/>
      <c r="J1121" s="97" t="str">
        <f t="shared" ref="J1121:N1121" si="1115">IF(ISBLANK(D1121),"",D1121/100000)</f>
        <v>1.03</v>
      </c>
      <c r="K1121" s="97" t="str">
        <f t="shared" si="1115"/>
        <v>0.99</v>
      </c>
      <c r="L1121" s="97" t="str">
        <f t="shared" si="1115"/>
        <v>14.95</v>
      </c>
      <c r="M1121" s="97" t="str">
        <f t="shared" si="1115"/>
        <v>12.75</v>
      </c>
      <c r="N1121" s="97" t="str">
        <f t="shared" si="1115"/>
        <v>12.00</v>
      </c>
      <c r="O1121" s="44"/>
      <c r="P1121" s="197" t="str">
        <v>Pune city of varied statues
Cautharyanci area and repair parts
To</v>
      </c>
    </row>
    <row r="1122" ht="19.5" customHeight="1">
      <c r="A1122" s="296" t="s">
        <v>24737</v>
      </c>
      <c r="B1122" s="127" t="s">
        <v>24738</v>
      </c>
      <c r="C1122" s="127"/>
      <c r="D1122" s="59"/>
      <c r="E1122" s="59"/>
      <c r="F1122" s="59"/>
      <c r="G1122" s="59">
        <v>1275000.0</v>
      </c>
      <c r="H1122" s="59">
        <v>1200000.0</v>
      </c>
      <c r="I1122" s="44"/>
      <c r="J1122" s="97" t="str">
        <f t="shared" ref="J1122:N1122" si="1116">IF(ISBLANK(D1122),"",D1122/100000)</f>
        <v/>
      </c>
      <c r="K1122" s="97" t="str">
        <f t="shared" si="1116"/>
        <v/>
      </c>
      <c r="L1122" s="97" t="str">
        <f t="shared" si="1116"/>
        <v/>
      </c>
      <c r="M1122" s="97" t="str">
        <f t="shared" si="1116"/>
        <v>12.75</v>
      </c>
      <c r="N1122" s="97" t="str">
        <f t="shared" si="1116"/>
        <v>12.00</v>
      </c>
      <c r="O1122" s="44"/>
      <c r="P1122" s="197" t="str">
        <v>Prada Hule market power at various Yerwada
Matters related to the maintenance of disrepair
(Electrical)</v>
      </c>
    </row>
    <row r="1123" ht="19.5" customHeight="1">
      <c r="A1123" s="146" t="s">
        <v>24619</v>
      </c>
      <c r="B1123" s="127"/>
      <c r="C1123" s="127"/>
      <c r="D1123" s="59">
        <v>8832087.0</v>
      </c>
      <c r="E1123" s="59">
        <v>1.4233544E7</v>
      </c>
      <c r="F1123" s="59">
        <v>2.9168152E7</v>
      </c>
      <c r="G1123" s="59">
        <v>3.57E7</v>
      </c>
      <c r="H1123" s="59">
        <v>2.76E7</v>
      </c>
      <c r="I1123" s="44"/>
      <c r="J1123" s="97" t="str">
        <f t="shared" ref="J1123:N1123" si="1117">IF(ISBLANK(D1123),"",D1123/100000)</f>
        <v>88.32</v>
      </c>
      <c r="K1123" s="97" t="str">
        <f t="shared" si="1117"/>
        <v>142.34</v>
      </c>
      <c r="L1123" s="97" t="str">
        <f t="shared" si="1117"/>
        <v>291.68</v>
      </c>
      <c r="M1123" s="97" t="str">
        <f t="shared" si="1117"/>
        <v>357.00</v>
      </c>
      <c r="N1123" s="97" t="str">
        <f t="shared" si="1117"/>
        <v>276.00</v>
      </c>
      <c r="O1123" s="44"/>
      <c r="P1123" s="197" t="str">
        <v>B. Addition</v>
      </c>
    </row>
    <row r="1124" ht="19.5" customHeight="1">
      <c r="A1124" s="127"/>
      <c r="B1124" s="127"/>
      <c r="C1124" s="127"/>
      <c r="D1124" s="59"/>
      <c r="E1124" s="59"/>
      <c r="F1124" s="59"/>
      <c r="G1124" s="59"/>
      <c r="H1124" s="59"/>
      <c r="I1124" s="44"/>
      <c r="J1124" s="97" t="str">
        <f t="shared" ref="J1124:N1124" si="1118">IF(ISBLANK(D1124),"",D1124/100000)</f>
        <v/>
      </c>
      <c r="K1124" s="97" t="str">
        <f t="shared" si="1118"/>
        <v/>
      </c>
      <c r="L1124" s="97" t="str">
        <f t="shared" si="1118"/>
        <v/>
      </c>
      <c r="M1124" s="97" t="str">
        <f t="shared" si="1118"/>
        <v/>
      </c>
      <c r="N1124" s="97" t="str">
        <f t="shared" si="1118"/>
        <v/>
      </c>
      <c r="O1124" s="44"/>
      <c r="P1124" s="197" t="str">
        <v/>
      </c>
    </row>
    <row r="1125" ht="19.5" customHeight="1">
      <c r="A1125" s="127" t="s">
        <v>17620</v>
      </c>
      <c r="B1125" s="127"/>
      <c r="C1125" s="127"/>
      <c r="D1125" s="59"/>
      <c r="E1125" s="59"/>
      <c r="F1125" s="59"/>
      <c r="G1125" s="59"/>
      <c r="H1125" s="59"/>
      <c r="I1125" s="44"/>
      <c r="J1125" s="97" t="str">
        <f t="shared" ref="J1125:N1125" si="1119">IF(ISBLANK(D1125),"",D1125/100000)</f>
        <v/>
      </c>
      <c r="K1125" s="97" t="str">
        <f t="shared" si="1119"/>
        <v/>
      </c>
      <c r="L1125" s="97" t="str">
        <f t="shared" si="1119"/>
        <v/>
      </c>
      <c r="M1125" s="97" t="str">
        <f t="shared" si="1119"/>
        <v/>
      </c>
      <c r="N1125" s="97" t="str">
        <f t="shared" si="1119"/>
        <v/>
      </c>
      <c r="O1125" s="44"/>
      <c r="P1125" s="197" t="str">
        <v>C -1. Municipal colonies</v>
      </c>
    </row>
    <row r="1126" ht="19.5" customHeight="1">
      <c r="A1126" s="127" t="s">
        <v>24739</v>
      </c>
      <c r="B1126" s="127" t="s">
        <v>24740</v>
      </c>
      <c r="C1126" s="127"/>
      <c r="D1126" s="59">
        <v>3788909.0</v>
      </c>
      <c r="E1126" s="59">
        <v>4405253.0</v>
      </c>
      <c r="F1126" s="59">
        <v>5566986.0</v>
      </c>
      <c r="G1126" s="59">
        <v>5000000.0</v>
      </c>
      <c r="H1126" s="59">
        <v>6000000.0</v>
      </c>
      <c r="I1126" s="44"/>
      <c r="J1126" s="97" t="str">
        <f t="shared" ref="J1126:N1126" si="1120">IF(ISBLANK(D1126),"",D1126/100000)</f>
        <v>37.89</v>
      </c>
      <c r="K1126" s="97" t="str">
        <f t="shared" si="1120"/>
        <v>44.05</v>
      </c>
      <c r="L1126" s="97" t="str">
        <f t="shared" si="1120"/>
        <v>55.67</v>
      </c>
      <c r="M1126" s="97" t="str">
        <f t="shared" si="1120"/>
        <v>50.00</v>
      </c>
      <c r="N1126" s="97" t="str">
        <f t="shared" si="1120"/>
        <v>60.00</v>
      </c>
      <c r="O1126" s="44"/>
      <c r="P1126" s="197" t="str">
        <v>1. The establishment sevakavarga salary (masaavi)</v>
      </c>
    </row>
    <row r="1127" ht="19.5" customHeight="1">
      <c r="A1127" s="127" t="s">
        <v>830</v>
      </c>
      <c r="B1127" s="127" t="s">
        <v>24741</v>
      </c>
      <c r="C1127" s="127"/>
      <c r="D1127" s="59">
        <v>109300.0</v>
      </c>
      <c r="E1127" s="59">
        <v>149153.0</v>
      </c>
      <c r="F1127" s="59">
        <v>422261.0</v>
      </c>
      <c r="G1127" s="59">
        <v>212500.0</v>
      </c>
      <c r="H1127" s="59">
        <v>240000.0</v>
      </c>
      <c r="I1127" s="44"/>
      <c r="J1127" s="97" t="str">
        <f t="shared" ref="J1127:N1127" si="1121">IF(ISBLANK(D1127),"",D1127/100000)</f>
        <v>1.09</v>
      </c>
      <c r="K1127" s="97" t="str">
        <f t="shared" si="1121"/>
        <v>1.49</v>
      </c>
      <c r="L1127" s="97" t="str">
        <f t="shared" si="1121"/>
        <v>4.22</v>
      </c>
      <c r="M1127" s="97" t="str">
        <f t="shared" si="1121"/>
        <v>2.13</v>
      </c>
      <c r="N1127" s="97" t="str">
        <f t="shared" si="1121"/>
        <v>2.40</v>
      </c>
      <c r="O1127" s="44"/>
      <c r="P1127" s="197" t="str">
        <v>2. Narrow</v>
      </c>
    </row>
    <row r="1128" ht="19.5" customHeight="1">
      <c r="A1128" s="127"/>
      <c r="B1128" s="127"/>
      <c r="C1128" s="127"/>
      <c r="D1128" s="59"/>
      <c r="E1128" s="59"/>
      <c r="F1128" s="59"/>
      <c r="G1128" s="59"/>
      <c r="H1128" s="59"/>
      <c r="I1128" s="44"/>
      <c r="J1128" s="97" t="str">
        <f t="shared" ref="J1128:N1128" si="1122">IF(ISBLANK(D1128),"",D1128/100000)</f>
        <v/>
      </c>
      <c r="K1128" s="97" t="str">
        <f t="shared" si="1122"/>
        <v/>
      </c>
      <c r="L1128" s="97" t="str">
        <f t="shared" si="1122"/>
        <v/>
      </c>
      <c r="M1128" s="97" t="str">
        <f t="shared" si="1122"/>
        <v/>
      </c>
      <c r="N1128" s="97" t="str">
        <f t="shared" si="1122"/>
        <v/>
      </c>
      <c r="O1128" s="44"/>
      <c r="P1128" s="197" t="str">
        <v/>
      </c>
    </row>
    <row r="1129" ht="19.5" customHeight="1">
      <c r="A1129" s="146" t="s">
        <v>23656</v>
      </c>
      <c r="B1129" s="127"/>
      <c r="C1129" s="127"/>
      <c r="D1129" s="59">
        <v>3898209.0</v>
      </c>
      <c r="E1129" s="59">
        <v>4554406.0</v>
      </c>
      <c r="F1129" s="59">
        <v>5989247.0</v>
      </c>
      <c r="G1129" s="59">
        <v>5212500.0</v>
      </c>
      <c r="H1129" s="59">
        <v>6240000.0</v>
      </c>
      <c r="I1129" s="44"/>
      <c r="J1129" s="97" t="str">
        <f t="shared" ref="J1129:N1129" si="1123">IF(ISBLANK(D1129),"",D1129/100000)</f>
        <v>38.98</v>
      </c>
      <c r="K1129" s="97" t="str">
        <f t="shared" si="1123"/>
        <v>45.54</v>
      </c>
      <c r="L1129" s="97" t="str">
        <f t="shared" si="1123"/>
        <v>59.89</v>
      </c>
      <c r="M1129" s="97" t="str">
        <f t="shared" si="1123"/>
        <v>52.13</v>
      </c>
      <c r="N1129" s="97" t="str">
        <f t="shared" si="1123"/>
        <v>62.40</v>
      </c>
      <c r="O1129" s="44"/>
      <c r="P1129" s="197" t="str">
        <v>C -1. Addition</v>
      </c>
    </row>
    <row r="1130" ht="19.5" customHeight="1">
      <c r="A1130" s="127"/>
      <c r="B1130" s="127"/>
      <c r="C1130" s="127"/>
      <c r="D1130" s="59"/>
      <c r="E1130" s="59"/>
      <c r="F1130" s="59"/>
      <c r="G1130" s="59"/>
      <c r="H1130" s="59"/>
      <c r="I1130" s="44"/>
      <c r="J1130" s="97" t="str">
        <f t="shared" ref="J1130:N1130" si="1124">IF(ISBLANK(D1130),"",D1130/100000)</f>
        <v/>
      </c>
      <c r="K1130" s="97" t="str">
        <f t="shared" si="1124"/>
        <v/>
      </c>
      <c r="L1130" s="97" t="str">
        <f t="shared" si="1124"/>
        <v/>
      </c>
      <c r="M1130" s="97" t="str">
        <f t="shared" si="1124"/>
        <v/>
      </c>
      <c r="N1130" s="97" t="str">
        <f t="shared" si="1124"/>
        <v/>
      </c>
      <c r="O1130" s="44"/>
      <c r="P1130" s="197" t="str">
        <v/>
      </c>
    </row>
    <row r="1131" ht="19.5" customHeight="1">
      <c r="A1131" s="127" t="s">
        <v>24742</v>
      </c>
      <c r="B1131" s="127"/>
      <c r="C1131" s="127"/>
      <c r="D1131" s="59"/>
      <c r="E1131" s="59"/>
      <c r="F1131" s="59"/>
      <c r="G1131" s="59"/>
      <c r="H1131" s="59"/>
      <c r="I1131" s="44"/>
      <c r="J1131" s="97" t="str">
        <f t="shared" ref="J1131:N1131" si="1125">IF(ISBLANK(D1131),"",D1131/100000)</f>
        <v/>
      </c>
      <c r="K1131" s="97" t="str">
        <f t="shared" si="1125"/>
        <v/>
      </c>
      <c r="L1131" s="97" t="str">
        <f t="shared" si="1125"/>
        <v/>
      </c>
      <c r="M1131" s="97" t="str">
        <f t="shared" si="1125"/>
        <v/>
      </c>
      <c r="N1131" s="97" t="str">
        <f t="shared" si="1125"/>
        <v/>
      </c>
      <c r="O1131" s="44"/>
      <c r="P1131" s="197" t="str">
        <v>C-2. Municipal colonies (Regional Office)</v>
      </c>
    </row>
    <row r="1132" ht="19.5" customHeight="1">
      <c r="A1132" s="127" t="s">
        <v>24743</v>
      </c>
      <c r="B1132" s="127"/>
      <c r="C1132" s="127"/>
      <c r="D1132" s="59"/>
      <c r="E1132" s="59"/>
      <c r="F1132" s="59"/>
      <c r="G1132" s="59"/>
      <c r="H1132" s="59"/>
      <c r="I1132" s="44"/>
      <c r="J1132" s="97" t="str">
        <f t="shared" ref="J1132:N1132" si="1126">IF(ISBLANK(D1132),"",D1132/100000)</f>
        <v/>
      </c>
      <c r="K1132" s="97" t="str">
        <f t="shared" si="1126"/>
        <v/>
      </c>
      <c r="L1132" s="97" t="str">
        <f t="shared" si="1126"/>
        <v/>
      </c>
      <c r="M1132" s="97" t="str">
        <f t="shared" si="1126"/>
        <v/>
      </c>
      <c r="N1132" s="97" t="str">
        <f t="shared" si="1126"/>
        <v/>
      </c>
      <c r="O1132" s="44"/>
      <c r="P1132" s="197" t="str">
        <v>2. Maintenance Municipal colonies</v>
      </c>
    </row>
    <row r="1133" ht="19.5" customHeight="1">
      <c r="A1133" s="296" t="s">
        <v>24744</v>
      </c>
      <c r="B1133" s="127" t="s">
        <v>24745</v>
      </c>
      <c r="C1133" s="127"/>
      <c r="D1133" s="59">
        <v>1.4188632E7</v>
      </c>
      <c r="E1133" s="59">
        <v>1.5659306E7</v>
      </c>
      <c r="F1133" s="59">
        <v>1.4748458E7</v>
      </c>
      <c r="G1133" s="59">
        <v>1.4875E7</v>
      </c>
      <c r="H1133" s="59">
        <v>2.00184E7</v>
      </c>
      <c r="I1133" s="44"/>
      <c r="J1133" s="97" t="str">
        <f t="shared" ref="J1133:N1133" si="1127">IF(ISBLANK(D1133),"",D1133/100000)</f>
        <v>141.89</v>
      </c>
      <c r="K1133" s="97" t="str">
        <f t="shared" si="1127"/>
        <v>156.59</v>
      </c>
      <c r="L1133" s="97" t="str">
        <f t="shared" si="1127"/>
        <v>147.48</v>
      </c>
      <c r="M1133" s="97" t="str">
        <f t="shared" si="1127"/>
        <v>148.75</v>
      </c>
      <c r="N1133" s="97" t="str">
        <f t="shared" si="1127"/>
        <v>200.18</v>
      </c>
      <c r="O1133" s="44"/>
      <c r="P1133" s="197" t="str">
        <v>Building repairs (schools, hospitals, markets,
Regional Office, Municipal colonies, etc.).</v>
      </c>
    </row>
    <row r="1134" ht="19.5" customHeight="1">
      <c r="A1134" s="296" t="s">
        <v>24746</v>
      </c>
      <c r="B1134" s="127" t="s">
        <v>24747</v>
      </c>
      <c r="C1134" s="127"/>
      <c r="D1134" s="59">
        <v>9472997.0</v>
      </c>
      <c r="E1134" s="59">
        <v>1.0095763E7</v>
      </c>
      <c r="F1134" s="59">
        <v>1.0439281E7</v>
      </c>
      <c r="G1134" s="59">
        <v>1.15855E7</v>
      </c>
      <c r="H1134" s="59">
        <v>1.18788E7</v>
      </c>
      <c r="I1134" s="44"/>
      <c r="J1134" s="97" t="str">
        <f t="shared" ref="J1134:N1134" si="1128">IF(ISBLANK(D1134),"",D1134/100000)</f>
        <v>94.73</v>
      </c>
      <c r="K1134" s="97" t="str">
        <f t="shared" si="1128"/>
        <v>100.96</v>
      </c>
      <c r="L1134" s="97" t="str">
        <f t="shared" si="1128"/>
        <v>104.39</v>
      </c>
      <c r="M1134" s="97" t="str">
        <f t="shared" si="1128"/>
        <v>115.86</v>
      </c>
      <c r="N1134" s="97" t="str">
        <f t="shared" si="1128"/>
        <v>118.79</v>
      </c>
      <c r="O1134" s="44"/>
      <c r="P1134" s="197" t="str">
        <v>Other building repair (Bell, crematory,
Immersion basin, etc.).</v>
      </c>
    </row>
    <row r="1135" ht="19.5" customHeight="1">
      <c r="A1135" s="296" t="s">
        <v>24748</v>
      </c>
      <c r="B1135" s="127" t="s">
        <v>24749</v>
      </c>
      <c r="C1135" s="127"/>
      <c r="D1135" s="59">
        <v>6792577.0</v>
      </c>
      <c r="E1135" s="59">
        <v>1.0348289E7</v>
      </c>
      <c r="F1135" s="59">
        <v>1.6194191E7</v>
      </c>
      <c r="G1135" s="59">
        <v>1.445E7</v>
      </c>
      <c r="H1135" s="59">
        <v>1.11492E7</v>
      </c>
      <c r="I1135" s="44"/>
      <c r="J1135" s="97" t="str">
        <f t="shared" ref="J1135:N1135" si="1129">IF(ISBLANK(D1135),"",D1135/100000)</f>
        <v>67.93</v>
      </c>
      <c r="K1135" s="97" t="str">
        <f t="shared" si="1129"/>
        <v>103.48</v>
      </c>
      <c r="L1135" s="97" t="str">
        <f t="shared" si="1129"/>
        <v>161.94</v>
      </c>
      <c r="M1135" s="97" t="str">
        <f t="shared" si="1129"/>
        <v>144.50</v>
      </c>
      <c r="N1135" s="97" t="str">
        <f t="shared" si="1129"/>
        <v>111.49</v>
      </c>
      <c r="O1135" s="44"/>
      <c r="P1135" s="197" t="str">
        <v>Festival (base, anniversary, Ganesh
E.) Mandava raise and works tadanusangika</v>
      </c>
    </row>
    <row r="1136" ht="19.5" customHeight="1">
      <c r="A1136" s="296" t="s">
        <v>24750</v>
      </c>
      <c r="B1136" s="127" t="s">
        <v>24751</v>
      </c>
      <c r="C1136" s="127"/>
      <c r="D1136" s="59">
        <v>1534434.0</v>
      </c>
      <c r="E1136" s="59">
        <v>2289077.0</v>
      </c>
      <c r="F1136" s="59">
        <v>2324853.0</v>
      </c>
      <c r="G1136" s="59">
        <v>4349450.0</v>
      </c>
      <c r="H1136" s="59">
        <v>4012800.0</v>
      </c>
      <c r="I1136" s="44"/>
      <c r="J1136" s="97" t="str">
        <f t="shared" ref="J1136:N1136" si="1130">IF(ISBLANK(D1136),"",D1136/100000)</f>
        <v>15.34</v>
      </c>
      <c r="K1136" s="97" t="str">
        <f t="shared" si="1130"/>
        <v>22.89</v>
      </c>
      <c r="L1136" s="97" t="str">
        <f t="shared" si="1130"/>
        <v>23.25</v>
      </c>
      <c r="M1136" s="97" t="str">
        <f t="shared" si="1130"/>
        <v>43.49</v>
      </c>
      <c r="N1136" s="97" t="str">
        <f t="shared" si="1130"/>
        <v>40.13</v>
      </c>
      <c r="O1136" s="44"/>
      <c r="P1136" s="197" t="str">
        <v>Minor amendment to the mansion literature
Provide</v>
      </c>
    </row>
    <row r="1137" ht="19.5" customHeight="1">
      <c r="A1137" s="296" t="s">
        <v>23530</v>
      </c>
      <c r="B1137" s="127" t="s">
        <v>24752</v>
      </c>
      <c r="C1137" s="127"/>
      <c r="D1137" s="59"/>
      <c r="E1137" s="59">
        <v>4.5271334E7</v>
      </c>
      <c r="F1137" s="59">
        <v>4.9086175E7</v>
      </c>
      <c r="G1137" s="59">
        <v>4.2875E7</v>
      </c>
      <c r="H1137" s="59">
        <v>5.664E7</v>
      </c>
      <c r="I1137" s="44"/>
      <c r="J1137" s="97" t="str">
        <f t="shared" ref="J1137:N1137" si="1131">IF(ISBLANK(D1137),"",D1137/100000)</f>
        <v/>
      </c>
      <c r="K1137" s="97" t="str">
        <f t="shared" si="1131"/>
        <v>452.71</v>
      </c>
      <c r="L1137" s="97" t="str">
        <f t="shared" si="1131"/>
        <v>490.86</v>
      </c>
      <c r="M1137" s="97" t="str">
        <f t="shared" si="1131"/>
        <v>428.75</v>
      </c>
      <c r="N1137" s="97" t="str">
        <f t="shared" si="1131"/>
        <v>566.40</v>
      </c>
      <c r="O1137" s="44"/>
      <c r="P1137" s="197" t="str">
        <v>Regional Office plan to be
Activities</v>
      </c>
    </row>
    <row r="1138" ht="19.5" customHeight="1">
      <c r="A1138" s="296" t="s">
        <v>23541</v>
      </c>
      <c r="B1138" s="127" t="s">
        <v>24753</v>
      </c>
      <c r="C1138" s="127"/>
      <c r="D1138" s="59"/>
      <c r="E1138" s="59">
        <v>7095784.0</v>
      </c>
      <c r="F1138" s="59">
        <v>1.6129509E7</v>
      </c>
      <c r="G1138" s="59">
        <v>4.16E7</v>
      </c>
      <c r="H1138" s="59">
        <v>4.66E7</v>
      </c>
      <c r="I1138" s="44"/>
      <c r="J1138" s="97" t="str">
        <f t="shared" ref="J1138:N1138" si="1132">IF(ISBLANK(D1138),"",D1138/100000)</f>
        <v/>
      </c>
      <c r="K1138" s="97" t="str">
        <f t="shared" si="1132"/>
        <v>70.96</v>
      </c>
      <c r="L1138" s="97" t="str">
        <f t="shared" si="1132"/>
        <v>161.30</v>
      </c>
      <c r="M1138" s="97" t="str">
        <f t="shared" si="1132"/>
        <v>416.00</v>
      </c>
      <c r="N1138" s="97" t="str">
        <f t="shared" si="1132"/>
        <v>466.00</v>
      </c>
      <c r="O1138" s="44"/>
      <c r="P1138" s="197" t="str">
        <v>The active participation of citizens Regional Office
Plan works to be</v>
      </c>
    </row>
    <row r="1139" ht="19.5" customHeight="1">
      <c r="A1139" s="127"/>
      <c r="B1139" s="127"/>
      <c r="C1139" s="127"/>
      <c r="D1139" s="59"/>
      <c r="E1139" s="59"/>
      <c r="F1139" s="59"/>
      <c r="G1139" s="59"/>
      <c r="H1139" s="59"/>
      <c r="I1139" s="44"/>
      <c r="J1139" s="97" t="str">
        <f t="shared" ref="J1139:N1139" si="1133">IF(ISBLANK(D1139),"",D1139/100000)</f>
        <v/>
      </c>
      <c r="K1139" s="97" t="str">
        <f t="shared" si="1133"/>
        <v/>
      </c>
      <c r="L1139" s="97" t="str">
        <f t="shared" si="1133"/>
        <v/>
      </c>
      <c r="M1139" s="97" t="str">
        <f t="shared" si="1133"/>
        <v/>
      </c>
      <c r="N1139" s="97" t="str">
        <f t="shared" si="1133"/>
        <v/>
      </c>
      <c r="O1139" s="44"/>
      <c r="P1139" s="197" t="str">
        <v/>
      </c>
    </row>
    <row r="1140" ht="19.5" customHeight="1">
      <c r="A1140" s="146" t="s">
        <v>23699</v>
      </c>
      <c r="B1140" s="127"/>
      <c r="C1140" s="127"/>
      <c r="D1140" s="59">
        <v>3.198864E7</v>
      </c>
      <c r="E1140" s="59">
        <v>9.0759553E7</v>
      </c>
      <c r="F1140" s="59">
        <v>1.08922467E8</v>
      </c>
      <c r="G1140" s="59">
        <v>1.2973495E8</v>
      </c>
      <c r="H1140" s="59">
        <v>1.502992E8</v>
      </c>
      <c r="I1140" s="44"/>
      <c r="J1140" s="97" t="str">
        <f t="shared" ref="J1140:N1140" si="1134">IF(ISBLANK(D1140),"",D1140/100000)</f>
        <v>319.89</v>
      </c>
      <c r="K1140" s="97" t="str">
        <f t="shared" si="1134"/>
        <v>907.60</v>
      </c>
      <c r="L1140" s="97" t="str">
        <f t="shared" si="1134"/>
        <v>1089.22</v>
      </c>
      <c r="M1140" s="97" t="str">
        <f t="shared" si="1134"/>
        <v>1297.35</v>
      </c>
      <c r="N1140" s="97" t="str">
        <f t="shared" si="1134"/>
        <v>1502.99</v>
      </c>
      <c r="O1140" s="44"/>
      <c r="P1140" s="197" t="str">
        <v>C-2. Addition</v>
      </c>
    </row>
    <row r="1141" ht="19.5" customHeight="1">
      <c r="A1141" s="127"/>
      <c r="B1141" s="127"/>
      <c r="C1141" s="127"/>
      <c r="D1141" s="59"/>
      <c r="E1141" s="59"/>
      <c r="F1141" s="59"/>
      <c r="G1141" s="59"/>
      <c r="H1141" s="59"/>
      <c r="I1141" s="44"/>
      <c r="J1141" s="97" t="str">
        <f t="shared" ref="J1141:N1141" si="1135">IF(ISBLANK(D1141),"",D1141/100000)</f>
        <v/>
      </c>
      <c r="K1141" s="97" t="str">
        <f t="shared" si="1135"/>
        <v/>
      </c>
      <c r="L1141" s="97" t="str">
        <f t="shared" si="1135"/>
        <v/>
      </c>
      <c r="M1141" s="97" t="str">
        <f t="shared" si="1135"/>
        <v/>
      </c>
      <c r="N1141" s="97" t="str">
        <f t="shared" si="1135"/>
        <v/>
      </c>
      <c r="O1141" s="44"/>
      <c r="P1141" s="197" t="str">
        <v/>
      </c>
    </row>
    <row r="1142" ht="19.5" customHeight="1">
      <c r="A1142" s="146" t="s">
        <v>23721</v>
      </c>
      <c r="B1142" s="127"/>
      <c r="C1142" s="127"/>
      <c r="D1142" s="59">
        <v>3.5886849E7</v>
      </c>
      <c r="E1142" s="59">
        <v>9.5313959E7</v>
      </c>
      <c r="F1142" s="59">
        <v>1.14911714E8</v>
      </c>
      <c r="G1142" s="59">
        <v>1.3494745E8</v>
      </c>
      <c r="H1142" s="59">
        <v>1.565392E8</v>
      </c>
      <c r="I1142" s="44"/>
      <c r="J1142" s="97" t="str">
        <f t="shared" ref="J1142:N1142" si="1136">IF(ISBLANK(D1142),"",D1142/100000)</f>
        <v>358.87</v>
      </c>
      <c r="K1142" s="97" t="str">
        <f t="shared" si="1136"/>
        <v>953.14</v>
      </c>
      <c r="L1142" s="97" t="str">
        <f t="shared" si="1136"/>
        <v>1149.12</v>
      </c>
      <c r="M1142" s="97" t="str">
        <f t="shared" si="1136"/>
        <v>1349.47</v>
      </c>
      <c r="N1142" s="97" t="str">
        <f t="shared" si="1136"/>
        <v>1565.39</v>
      </c>
      <c r="O1142" s="44"/>
      <c r="P1142" s="197" t="str">
        <v>C. Total sum</v>
      </c>
    </row>
    <row r="1143" ht="19.5" customHeight="1">
      <c r="A1143" s="127"/>
      <c r="B1143" s="127"/>
      <c r="C1143" s="127"/>
      <c r="D1143" s="59"/>
      <c r="E1143" s="59"/>
      <c r="F1143" s="59"/>
      <c r="G1143" s="59"/>
      <c r="H1143" s="59"/>
      <c r="I1143" s="44"/>
      <c r="J1143" s="97" t="str">
        <f t="shared" ref="J1143:N1143" si="1137">IF(ISBLANK(D1143),"",D1143/100000)</f>
        <v/>
      </c>
      <c r="K1143" s="97" t="str">
        <f t="shared" si="1137"/>
        <v/>
      </c>
      <c r="L1143" s="97" t="str">
        <f t="shared" si="1137"/>
        <v/>
      </c>
      <c r="M1143" s="97" t="str">
        <f t="shared" si="1137"/>
        <v/>
      </c>
      <c r="N1143" s="97" t="str">
        <f t="shared" si="1137"/>
        <v/>
      </c>
      <c r="O1143" s="44"/>
      <c r="P1143" s="197" t="str">
        <v/>
      </c>
    </row>
    <row r="1144" ht="19.5" customHeight="1">
      <c r="A1144" s="367" t="s">
        <v>24754</v>
      </c>
      <c r="B1144" s="127"/>
      <c r="C1144" s="127"/>
      <c r="D1144" s="59">
        <v>7.2894341E7</v>
      </c>
      <c r="E1144" s="59">
        <v>1.42402003E8</v>
      </c>
      <c r="F1144" s="59">
        <v>1.84637975E8</v>
      </c>
      <c r="G1144" s="59">
        <v>2.4261245E8</v>
      </c>
      <c r="H1144" s="59">
        <v>2.5380328E8</v>
      </c>
      <c r="I1144" s="44"/>
      <c r="J1144" s="97" t="str">
        <f t="shared" ref="J1144:N1144" si="1138">IF(ISBLANK(D1144),"",D1144/100000)</f>
        <v>728.94</v>
      </c>
      <c r="K1144" s="97" t="str">
        <f t="shared" si="1138"/>
        <v>1424.02</v>
      </c>
      <c r="L1144" s="97" t="str">
        <f t="shared" si="1138"/>
        <v>1846.38</v>
      </c>
      <c r="M1144" s="97" t="str">
        <f t="shared" si="1138"/>
        <v>2426.12</v>
      </c>
      <c r="N1144" s="97" t="str">
        <f t="shared" si="1138"/>
        <v>2538.03</v>
      </c>
      <c r="O1144" s="44"/>
      <c r="P1144" s="197" t="str">
        <v>12. bhavane and management of the total land
Addition</v>
      </c>
    </row>
    <row r="1145" ht="19.5" customHeight="1">
      <c r="A1145" s="127"/>
      <c r="B1145" s="127"/>
      <c r="C1145" s="127"/>
      <c r="D1145" s="59"/>
      <c r="E1145" s="59"/>
      <c r="F1145" s="59"/>
      <c r="G1145" s="59"/>
      <c r="H1145" s="59"/>
      <c r="I1145" s="44"/>
      <c r="J1145" s="97" t="str">
        <f t="shared" ref="J1145:N1145" si="1139">IF(ISBLANK(D1145),"",D1145/100000)</f>
        <v/>
      </c>
      <c r="K1145" s="97" t="str">
        <f t="shared" si="1139"/>
        <v/>
      </c>
      <c r="L1145" s="97" t="str">
        <f t="shared" si="1139"/>
        <v/>
      </c>
      <c r="M1145" s="97" t="str">
        <f t="shared" si="1139"/>
        <v/>
      </c>
      <c r="N1145" s="97" t="str">
        <f t="shared" si="1139"/>
        <v/>
      </c>
      <c r="O1145" s="44"/>
      <c r="P1145" s="197" t="str">
        <v/>
      </c>
    </row>
    <row r="1146" ht="19.5" customHeight="1">
      <c r="A1146" s="127" t="s">
        <v>472</v>
      </c>
      <c r="B1146" s="127"/>
      <c r="C1146" s="127"/>
      <c r="D1146" s="59"/>
      <c r="E1146" s="59"/>
      <c r="F1146" s="59"/>
      <c r="G1146" s="59"/>
      <c r="H1146" s="59"/>
      <c r="I1146" s="44"/>
      <c r="J1146" s="97" t="str">
        <f t="shared" ref="J1146:N1146" si="1140">IF(ISBLANK(D1146),"",D1146/100000)</f>
        <v/>
      </c>
      <c r="K1146" s="97" t="str">
        <f t="shared" si="1140"/>
        <v/>
      </c>
      <c r="L1146" s="97" t="str">
        <f t="shared" si="1140"/>
        <v/>
      </c>
      <c r="M1146" s="97" t="str">
        <f t="shared" si="1140"/>
        <v/>
      </c>
      <c r="N1146" s="97" t="str">
        <f t="shared" si="1140"/>
        <v/>
      </c>
      <c r="O1146" s="44"/>
      <c r="P1146" s="197" t="str">
        <v>13. Construction Planning, Town Planning and Urban Development Plan</v>
      </c>
    </row>
    <row r="1147" ht="19.5" customHeight="1">
      <c r="A1147" s="127" t="s">
        <v>476</v>
      </c>
      <c r="B1147" s="127"/>
      <c r="C1147" s="127"/>
      <c r="D1147" s="59"/>
      <c r="E1147" s="59"/>
      <c r="F1147" s="59"/>
      <c r="G1147" s="59"/>
      <c r="H1147" s="59"/>
      <c r="I1147" s="44"/>
      <c r="J1147" s="97" t="str">
        <f t="shared" ref="J1147:N1147" si="1141">IF(ISBLANK(D1147),"",D1147/100000)</f>
        <v/>
      </c>
      <c r="K1147" s="97" t="str">
        <f t="shared" si="1141"/>
        <v/>
      </c>
      <c r="L1147" s="97" t="str">
        <f t="shared" si="1141"/>
        <v/>
      </c>
      <c r="M1147" s="97" t="str">
        <f t="shared" si="1141"/>
        <v/>
      </c>
      <c r="N1147" s="97" t="str">
        <f t="shared" si="1141"/>
        <v/>
      </c>
      <c r="O1147" s="44"/>
      <c r="P1147" s="197" t="str">
        <v>C. The main office of the city engineer</v>
      </c>
    </row>
    <row r="1148" ht="19.5" customHeight="1">
      <c r="A1148" s="296" t="s">
        <v>24755</v>
      </c>
      <c r="B1148" s="127" t="s">
        <v>24756</v>
      </c>
      <c r="C1148" s="127"/>
      <c r="D1148" s="59">
        <v>1197764.0</v>
      </c>
      <c r="E1148" s="59">
        <v>1829979.0</v>
      </c>
      <c r="F1148" s="59">
        <v>762997.0</v>
      </c>
      <c r="G1148" s="59">
        <v>2200000.0</v>
      </c>
      <c r="H1148" s="59">
        <v>3000000.0</v>
      </c>
      <c r="I1148" s="44"/>
      <c r="J1148" s="97" t="str">
        <f t="shared" ref="J1148:N1148" si="1142">IF(ISBLANK(D1148),"",D1148/100000)</f>
        <v>11.98</v>
      </c>
      <c r="K1148" s="97" t="str">
        <f t="shared" si="1142"/>
        <v>18.30</v>
      </c>
      <c r="L1148" s="97" t="str">
        <f t="shared" si="1142"/>
        <v>7.63</v>
      </c>
      <c r="M1148" s="97" t="str">
        <f t="shared" si="1142"/>
        <v>22.00</v>
      </c>
      <c r="N1148" s="97" t="str">
        <f t="shared" si="1142"/>
        <v>30.00</v>
      </c>
      <c r="O1148" s="44"/>
      <c r="P1148" s="197" t="str">
        <v>1. Municipal Engineer (mumpramma. Act,
Section 45 (3) of) (naa) salary</v>
      </c>
    </row>
    <row r="1149" ht="19.5" customHeight="1">
      <c r="A1149" s="296" t="s">
        <v>24757</v>
      </c>
      <c r="B1149" s="127" t="s">
        <v>24758</v>
      </c>
      <c r="C1149" s="127"/>
      <c r="D1149" s="59">
        <v>9370561.0</v>
      </c>
      <c r="E1149" s="59">
        <v>9445429.0</v>
      </c>
      <c r="F1149" s="59">
        <v>1.1057041E7</v>
      </c>
      <c r="G1149" s="59">
        <v>1.3E7</v>
      </c>
      <c r="H1149" s="59">
        <v>1.0E7</v>
      </c>
      <c r="I1149" s="44"/>
      <c r="J1149" s="97" t="str">
        <f t="shared" ref="J1149:N1149" si="1143">IF(ISBLANK(D1149),"",D1149/100000)</f>
        <v>93.71</v>
      </c>
      <c r="K1149" s="97" t="str">
        <f t="shared" si="1143"/>
        <v>94.45</v>
      </c>
      <c r="L1149" s="97" t="str">
        <f t="shared" si="1143"/>
        <v>110.57</v>
      </c>
      <c r="M1149" s="97" t="str">
        <f t="shared" si="1143"/>
        <v>130.00</v>
      </c>
      <c r="N1149" s="97" t="str">
        <f t="shared" si="1143"/>
        <v>100.00</v>
      </c>
      <c r="O1149" s="44"/>
      <c r="P1149" s="197" t="str">
        <v>2-A. Office of the Municipal Engineer -
Sevakavarga permanent salary (naa)</v>
      </c>
    </row>
    <row r="1150" ht="19.5" customHeight="1">
      <c r="A1150" s="296" t="s">
        <v>24759</v>
      </c>
      <c r="B1150" s="127" t="s">
        <v>24760</v>
      </c>
      <c r="C1150" s="127"/>
      <c r="D1150" s="59"/>
      <c r="E1150" s="59"/>
      <c r="F1150" s="59"/>
      <c r="G1150" s="59"/>
      <c r="H1150" s="59"/>
      <c r="I1150" s="44"/>
      <c r="J1150" s="97" t="str">
        <f t="shared" ref="J1150:N1150" si="1144">IF(ISBLANK(D1150),"",D1150/100000)</f>
        <v/>
      </c>
      <c r="K1150" s="97" t="str">
        <f t="shared" si="1144"/>
        <v/>
      </c>
      <c r="L1150" s="97" t="str">
        <f t="shared" si="1144"/>
        <v/>
      </c>
      <c r="M1150" s="97" t="str">
        <f t="shared" si="1144"/>
        <v/>
      </c>
      <c r="N1150" s="97" t="str">
        <f t="shared" si="1144"/>
        <v/>
      </c>
      <c r="O1150" s="44"/>
      <c r="P1150" s="197" t="str">
        <v>2-B. Office of the Municipal Engineer - Permanent
Sevakavarga salary (naa) (brightness function)</v>
      </c>
    </row>
    <row r="1151" ht="19.5" customHeight="1">
      <c r="A1151" s="127" t="s">
        <v>4568</v>
      </c>
      <c r="B1151" s="127" t="s">
        <v>24761</v>
      </c>
      <c r="C1151" s="127"/>
      <c r="D1151" s="59">
        <v>1982529.0</v>
      </c>
      <c r="E1151" s="59">
        <v>2990983.0</v>
      </c>
      <c r="F1151" s="59">
        <v>2991406.0</v>
      </c>
      <c r="G1151" s="59">
        <v>2550000.0</v>
      </c>
      <c r="H1151" s="59">
        <v>2040000.0</v>
      </c>
      <c r="I1151" s="44"/>
      <c r="J1151" s="97" t="str">
        <f t="shared" ref="J1151:N1151" si="1145">IF(ISBLANK(D1151),"",D1151/100000)</f>
        <v>19.83</v>
      </c>
      <c r="K1151" s="97" t="str">
        <f t="shared" si="1145"/>
        <v>29.91</v>
      </c>
      <c r="L1151" s="97" t="str">
        <f t="shared" si="1145"/>
        <v>29.91</v>
      </c>
      <c r="M1151" s="97" t="str">
        <f t="shared" si="1145"/>
        <v>25.50</v>
      </c>
      <c r="N1151" s="97" t="str">
        <f t="shared" si="1145"/>
        <v>20.40</v>
      </c>
      <c r="O1151" s="44"/>
      <c r="P1151" s="197" t="str">
        <v>3. Miscellaneous</v>
      </c>
    </row>
    <row r="1152" ht="19.5" customHeight="1">
      <c r="A1152" s="127" t="s">
        <v>24762</v>
      </c>
      <c r="B1152" s="127" t="s">
        <v>24763</v>
      </c>
      <c r="C1152" s="127"/>
      <c r="D1152" s="59">
        <v>234469.0</v>
      </c>
      <c r="E1152" s="59">
        <v>5280.0</v>
      </c>
      <c r="F1152" s="59">
        <v>20648.0</v>
      </c>
      <c r="G1152" s="59">
        <v>850000.0</v>
      </c>
      <c r="H1152" s="59">
        <v>578000.0</v>
      </c>
      <c r="I1152" s="44"/>
      <c r="J1152" s="97" t="str">
        <f t="shared" ref="J1152:N1152" si="1146">IF(ISBLANK(D1152),"",D1152/100000)</f>
        <v>2.34</v>
      </c>
      <c r="K1152" s="97" t="str">
        <f t="shared" si="1146"/>
        <v>0.05</v>
      </c>
      <c r="L1152" s="97" t="str">
        <f t="shared" si="1146"/>
        <v>0.21</v>
      </c>
      <c r="M1152" s="97" t="str">
        <f t="shared" si="1146"/>
        <v>8.50</v>
      </c>
      <c r="N1152" s="97" t="str">
        <f t="shared" si="1146"/>
        <v>5.78</v>
      </c>
      <c r="O1152" s="44"/>
      <c r="P1152" s="197" t="str">
        <v>4. Court for costs (naa)</v>
      </c>
    </row>
    <row r="1153" ht="19.5" customHeight="1">
      <c r="A1153" s="296" t="s">
        <v>24764</v>
      </c>
      <c r="B1153" s="127" t="s">
        <v>24765</v>
      </c>
      <c r="C1153" s="127"/>
      <c r="D1153" s="59"/>
      <c r="E1153" s="59"/>
      <c r="F1153" s="59"/>
      <c r="G1153" s="59">
        <v>8500.0</v>
      </c>
      <c r="H1153" s="59">
        <v>6800.0</v>
      </c>
      <c r="I1153" s="44"/>
      <c r="J1153" s="97" t="str">
        <f t="shared" ref="J1153:N1153" si="1147">IF(ISBLANK(D1153),"",D1153/100000)</f>
        <v/>
      </c>
      <c r="K1153" s="97" t="str">
        <f t="shared" si="1147"/>
        <v/>
      </c>
      <c r="L1153" s="97" t="str">
        <f t="shared" si="1147"/>
        <v/>
      </c>
      <c r="M1153" s="97" t="str">
        <f t="shared" si="1147"/>
        <v>0.09</v>
      </c>
      <c r="N1153" s="97" t="str">
        <f t="shared" si="1147"/>
        <v>0.07</v>
      </c>
      <c r="O1153" s="44"/>
      <c r="P1153" s="197" t="str">
        <v>5. konte Labor aektanusara Registe-t-Connection Fee
Filling</v>
      </c>
    </row>
    <row r="1154" ht="19.5" customHeight="1">
      <c r="A1154" s="127" t="s">
        <v>24766</v>
      </c>
      <c r="B1154" s="127" t="s">
        <v>24767</v>
      </c>
      <c r="C1154" s="127"/>
      <c r="D1154" s="59">
        <v>2744.0</v>
      </c>
      <c r="E1154" s="59">
        <v>184958.0</v>
      </c>
      <c r="F1154" s="59">
        <v>81475.0</v>
      </c>
      <c r="G1154" s="59">
        <v>170000.0</v>
      </c>
      <c r="H1154" s="59">
        <v>136000.0</v>
      </c>
      <c r="I1154" s="44"/>
      <c r="J1154" s="97" t="str">
        <f t="shared" ref="J1154:N1154" si="1148">IF(ISBLANK(D1154),"",D1154/100000)</f>
        <v>0.03</v>
      </c>
      <c r="K1154" s="97" t="str">
        <f t="shared" si="1148"/>
        <v>1.85</v>
      </c>
      <c r="L1154" s="97" t="str">
        <f t="shared" si="1148"/>
        <v>0.81</v>
      </c>
      <c r="M1154" s="97" t="str">
        <f t="shared" si="1148"/>
        <v>1.70</v>
      </c>
      <c r="N1154" s="97" t="str">
        <f t="shared" si="1148"/>
        <v>1.36</v>
      </c>
      <c r="O1154" s="44"/>
      <c r="P1154" s="197" t="str">
        <v>6. Travel expenses</v>
      </c>
    </row>
    <row r="1155" ht="19.5" customHeight="1">
      <c r="A1155" s="296" t="s">
        <v>24768</v>
      </c>
      <c r="B1155" s="127" t="s">
        <v>24769</v>
      </c>
      <c r="C1155" s="127"/>
      <c r="D1155" s="59">
        <v>860658.0</v>
      </c>
      <c r="E1155" s="59">
        <v>2.0125242E7</v>
      </c>
      <c r="F1155" s="59">
        <v>2.5764737E7</v>
      </c>
      <c r="G1155" s="59">
        <v>4.25E7</v>
      </c>
      <c r="H1155" s="59">
        <v>5.0E7</v>
      </c>
      <c r="I1155" s="44"/>
      <c r="J1155" s="97" t="str">
        <f t="shared" ref="J1155:N1155" si="1149">IF(ISBLANK(D1155),"",D1155/100000)</f>
        <v>8.61</v>
      </c>
      <c r="K1155" s="97" t="str">
        <f t="shared" si="1149"/>
        <v>201.25</v>
      </c>
      <c r="L1155" s="97" t="str">
        <f t="shared" si="1149"/>
        <v>257.65</v>
      </c>
      <c r="M1155" s="97" t="str">
        <f t="shared" si="1149"/>
        <v>425.00</v>
      </c>
      <c r="N1155" s="97" t="str">
        <f t="shared" si="1149"/>
        <v>500.00</v>
      </c>
      <c r="O1155" s="44"/>
      <c r="P1155" s="197" t="str">
        <v>7. Pune city heritej strakcarababata
Matters subsidiaries</v>
      </c>
    </row>
    <row r="1156" ht="19.5" customHeight="1">
      <c r="A1156" s="296" t="s">
        <v>24770</v>
      </c>
      <c r="B1156" s="127" t="s">
        <v>24771</v>
      </c>
      <c r="C1156" s="127"/>
      <c r="D1156" s="59"/>
      <c r="E1156" s="59"/>
      <c r="F1156" s="59"/>
      <c r="G1156" s="59"/>
      <c r="H1156" s="59">
        <v>2500000.0</v>
      </c>
      <c r="I1156" s="44"/>
      <c r="J1156" s="97" t="str">
        <f t="shared" ref="J1156:N1156" si="1150">IF(ISBLANK(D1156),"",D1156/100000)</f>
        <v/>
      </c>
      <c r="K1156" s="97" t="str">
        <f t="shared" si="1150"/>
        <v/>
      </c>
      <c r="L1156" s="97" t="str">
        <f t="shared" si="1150"/>
        <v/>
      </c>
      <c r="M1156" s="97" t="str">
        <f t="shared" si="1150"/>
        <v/>
      </c>
      <c r="N1156" s="97" t="str">
        <f t="shared" si="1150"/>
        <v>25.00</v>
      </c>
      <c r="O1156" s="44"/>
      <c r="P1156" s="197" t="str">
        <v>Pune Arts Committee be established and thereby
Build Pune tourism Vision Plan</v>
      </c>
    </row>
    <row r="1157" ht="19.5" customHeight="1">
      <c r="A1157" s="296" t="s">
        <v>24772</v>
      </c>
      <c r="B1157" s="127" t="s">
        <v>24773</v>
      </c>
      <c r="C1157" s="127"/>
      <c r="D1157" s="59">
        <v>7941600.0</v>
      </c>
      <c r="E1157" s="59">
        <v>1.0240298E7</v>
      </c>
      <c r="F1157" s="59">
        <v>1.7341386E7</v>
      </c>
      <c r="G1157" s="59">
        <v>1.7E7</v>
      </c>
      <c r="H1157" s="59">
        <v>1.36E7</v>
      </c>
      <c r="I1157" s="44"/>
      <c r="J1157" s="97" t="str">
        <f t="shared" ref="J1157:N1157" si="1151">IF(ISBLANK(D1157),"",D1157/100000)</f>
        <v>79.42</v>
      </c>
      <c r="K1157" s="97" t="str">
        <f t="shared" si="1151"/>
        <v>102.40</v>
      </c>
      <c r="L1157" s="97" t="str">
        <f t="shared" si="1151"/>
        <v>173.41</v>
      </c>
      <c r="M1157" s="97" t="str">
        <f t="shared" si="1151"/>
        <v>170.00</v>
      </c>
      <c r="N1157" s="97" t="str">
        <f t="shared" si="1151"/>
        <v>136.00</v>
      </c>
      <c r="O1157" s="44"/>
      <c r="P1157" s="197" t="str">
        <v>9. Third Party Quality aesyuransakarita
Give advisory fee</v>
      </c>
    </row>
    <row r="1158" ht="19.5" customHeight="1">
      <c r="A1158" s="127" t="s">
        <v>24774</v>
      </c>
      <c r="B1158" s="127" t="s">
        <v>24775</v>
      </c>
      <c r="C1158" s="127"/>
      <c r="D1158" s="59">
        <v>497112.0</v>
      </c>
      <c r="E1158" s="59">
        <v>491788.0</v>
      </c>
      <c r="F1158" s="59">
        <v>779654.0</v>
      </c>
      <c r="G1158" s="59">
        <v>680000.0</v>
      </c>
      <c r="H1158" s="59">
        <v>544000.0</v>
      </c>
      <c r="I1158" s="44"/>
      <c r="J1158" s="97" t="str">
        <f t="shared" ref="J1158:N1158" si="1152">IF(ISBLANK(D1158),"",D1158/100000)</f>
        <v>4.97</v>
      </c>
      <c r="K1158" s="97" t="str">
        <f t="shared" si="1152"/>
        <v>4.92</v>
      </c>
      <c r="L1158" s="97" t="str">
        <f t="shared" si="1152"/>
        <v>7.80</v>
      </c>
      <c r="M1158" s="97" t="str">
        <f t="shared" si="1152"/>
        <v>6.80</v>
      </c>
      <c r="N1158" s="97" t="str">
        <f t="shared" si="1152"/>
        <v>5.44</v>
      </c>
      <c r="O1158" s="44"/>
      <c r="P1158" s="197" t="str">
        <v>13. tidiarapoti sarcakarita advertising costs</v>
      </c>
    </row>
    <row r="1159" ht="19.5" customHeight="1">
      <c r="A1159" s="250"/>
      <c r="B1159" s="250"/>
      <c r="C1159" s="250"/>
      <c r="D1159" s="237"/>
      <c r="E1159" s="237"/>
      <c r="F1159" s="237"/>
      <c r="G1159" s="237"/>
      <c r="H1159" s="237"/>
      <c r="I1159" s="242"/>
      <c r="J1159" s="446" t="str">
        <f t="shared" ref="J1159:N1159" si="1153">IF(ISBLANK(D1159),"",D1159/100000)</f>
        <v/>
      </c>
      <c r="K1159" s="446" t="str">
        <f t="shared" si="1153"/>
        <v/>
      </c>
      <c r="L1159" s="446" t="str">
        <f t="shared" si="1153"/>
        <v/>
      </c>
      <c r="M1159" s="446" t="str">
        <f t="shared" si="1153"/>
        <v/>
      </c>
      <c r="N1159" s="446" t="str">
        <f t="shared" si="1153"/>
        <v/>
      </c>
      <c r="O1159" s="242"/>
      <c r="P1159" s="197" t="str">
        <v/>
      </c>
    </row>
    <row r="1160" ht="19.5" customHeight="1">
      <c r="A1160" s="447" t="s">
        <v>24776</v>
      </c>
      <c r="B1160" s="254" t="s">
        <v>24777</v>
      </c>
      <c r="C1160" s="254"/>
      <c r="D1160" s="330">
        <v>76958.0</v>
      </c>
      <c r="E1160" s="330"/>
      <c r="F1160" s="330"/>
      <c r="G1160" s="330">
        <v>935000.0</v>
      </c>
      <c r="H1160" s="330">
        <v>680000.0</v>
      </c>
      <c r="I1160" s="44"/>
      <c r="J1160" s="97" t="str">
        <f t="shared" ref="J1160:N1160" si="1154">IF(ISBLANK(D1160),"",D1160/100000)</f>
        <v>0.77</v>
      </c>
      <c r="K1160" s="97" t="str">
        <f t="shared" si="1154"/>
        <v/>
      </c>
      <c r="L1160" s="97" t="str">
        <f t="shared" si="1154"/>
        <v/>
      </c>
      <c r="M1160" s="97" t="str">
        <f t="shared" si="1154"/>
        <v>9.35</v>
      </c>
      <c r="N1160" s="97" t="str">
        <f t="shared" si="1154"/>
        <v>6.80</v>
      </c>
      <c r="O1160" s="44"/>
      <c r="P1160" s="197" t="str">
        <v>14. tidiarapoti search tayatalakarita
Attorney fees</v>
      </c>
    </row>
    <row r="1161" ht="19.5" customHeight="1">
      <c r="A1161" s="296" t="s">
        <v>24778</v>
      </c>
      <c r="B1161" s="127" t="s">
        <v>24779</v>
      </c>
      <c r="C1161" s="127"/>
      <c r="D1161" s="59">
        <v>2660620.0</v>
      </c>
      <c r="E1161" s="59"/>
      <c r="F1161" s="59"/>
      <c r="G1161" s="59">
        <v>8500000.0</v>
      </c>
      <c r="H1161" s="59">
        <v>1.36E7</v>
      </c>
      <c r="I1161" s="44"/>
      <c r="J1161" s="97" t="str">
        <f t="shared" ref="J1161:N1161" si="1155">IF(ISBLANK(D1161),"",D1161/100000)</f>
        <v>26.61</v>
      </c>
      <c r="K1161" s="97" t="str">
        <f t="shared" si="1155"/>
        <v/>
      </c>
      <c r="L1161" s="97" t="str">
        <f t="shared" si="1155"/>
        <v/>
      </c>
      <c r="M1161" s="97" t="str">
        <f t="shared" si="1155"/>
        <v>85.00</v>
      </c>
      <c r="N1161" s="97" t="str">
        <f t="shared" si="1155"/>
        <v>136.00</v>
      </c>
      <c r="O1161" s="44"/>
      <c r="P1161" s="197" t="str">
        <v>15. the city and includes the cities of TP
To scheme</v>
      </c>
    </row>
    <row r="1162" ht="19.5" customHeight="1">
      <c r="A1162" s="296" t="s">
        <v>24780</v>
      </c>
      <c r="B1162" s="127" t="s">
        <v>24781</v>
      </c>
      <c r="C1162" s="127"/>
      <c r="D1162" s="59"/>
      <c r="E1162" s="59">
        <v>1.4999675E7</v>
      </c>
      <c r="F1162" s="59">
        <v>3732738.0</v>
      </c>
      <c r="G1162" s="59">
        <v>1.275E7</v>
      </c>
      <c r="H1162" s="59">
        <v>8840000.0</v>
      </c>
      <c r="I1162" s="44"/>
      <c r="J1162" s="97" t="str">
        <f t="shared" ref="J1162:N1162" si="1156">IF(ISBLANK(D1162),"",D1162/100000)</f>
        <v/>
      </c>
      <c r="K1162" s="97" t="str">
        <f t="shared" si="1156"/>
        <v>150.00</v>
      </c>
      <c r="L1162" s="97" t="str">
        <f t="shared" si="1156"/>
        <v>37.33</v>
      </c>
      <c r="M1162" s="97" t="str">
        <f t="shared" si="1156"/>
        <v>127.50</v>
      </c>
      <c r="N1162" s="97" t="str">
        <f t="shared" si="1156"/>
        <v>88.40</v>
      </c>
      <c r="O1162" s="44"/>
      <c r="P1162" s="197" t="str">
        <v>Regional development activity karyalayakadila
To check the status of consultant assign</v>
      </c>
    </row>
    <row r="1163" ht="19.5" customHeight="1">
      <c r="A1163" s="127" t="s">
        <v>24782</v>
      </c>
      <c r="B1163" s="127" t="s">
        <v>24783</v>
      </c>
      <c r="C1163" s="127"/>
      <c r="D1163" s="59"/>
      <c r="E1163" s="59"/>
      <c r="F1163" s="59"/>
      <c r="G1163" s="59">
        <v>2125000.0</v>
      </c>
      <c r="H1163" s="59">
        <v>1496000.0</v>
      </c>
      <c r="I1163" s="44"/>
      <c r="J1163" s="97" t="str">
        <f t="shared" ref="J1163:N1163" si="1157">IF(ISBLANK(D1163),"",D1163/100000)</f>
        <v/>
      </c>
      <c r="K1163" s="97" t="str">
        <f t="shared" si="1157"/>
        <v/>
      </c>
      <c r="L1163" s="97" t="str">
        <f t="shared" si="1157"/>
        <v/>
      </c>
      <c r="M1163" s="97" t="str">
        <f t="shared" si="1157"/>
        <v>21.25</v>
      </c>
      <c r="N1163" s="97" t="str">
        <f t="shared" si="1157"/>
        <v>14.96</v>
      </c>
      <c r="O1163" s="44"/>
      <c r="P1163" s="197" t="str">
        <v>Plan and develop mayakrophilma</v>
      </c>
    </row>
    <row r="1164" ht="19.5" customHeight="1">
      <c r="A1164" s="296" t="s">
        <v>24784</v>
      </c>
      <c r="B1164" s="127" t="s">
        <v>24785</v>
      </c>
      <c r="C1164" s="127"/>
      <c r="D1164" s="59">
        <v>200000.0</v>
      </c>
      <c r="E1164" s="59">
        <v>6374334.0</v>
      </c>
      <c r="F1164" s="59">
        <v>2494243.0</v>
      </c>
      <c r="G1164" s="59">
        <v>2.55E7</v>
      </c>
      <c r="H1164" s="59">
        <v>2040000.0</v>
      </c>
      <c r="I1164" s="44"/>
      <c r="J1164" s="97" t="str">
        <f t="shared" ref="J1164:N1164" si="1158">IF(ISBLANK(D1164),"",D1164/100000)</f>
        <v>2.00</v>
      </c>
      <c r="K1164" s="97" t="str">
        <f t="shared" si="1158"/>
        <v>63.74</v>
      </c>
      <c r="L1164" s="97" t="str">
        <f t="shared" si="1158"/>
        <v>24.94</v>
      </c>
      <c r="M1164" s="97" t="str">
        <f t="shared" si="1158"/>
        <v>255.00</v>
      </c>
      <c r="N1164" s="97" t="str">
        <f t="shared" si="1158"/>
        <v>20.40</v>
      </c>
      <c r="O1164" s="44"/>
      <c r="P1164" s="197" t="str">
        <v>Pune Municipal Corporation limits D. P. Town Planning Scheme Implementation project to collect and to markinga and / residential zones make the old Municipal Development Plan /
To intern in the Municipal City Survey</v>
      </c>
    </row>
    <row r="1165" ht="19.5" customHeight="1">
      <c r="A1165" s="296" t="s">
        <v>24786</v>
      </c>
      <c r="B1165" s="127" t="s">
        <v>24787</v>
      </c>
      <c r="C1165" s="127"/>
      <c r="D1165" s="59"/>
      <c r="E1165" s="59"/>
      <c r="F1165" s="59">
        <v>7692915.0</v>
      </c>
      <c r="G1165" s="59">
        <v>3.4E7</v>
      </c>
      <c r="H1165" s="59">
        <v>2.04E7</v>
      </c>
      <c r="I1165" s="44"/>
      <c r="J1165" s="97" t="str">
        <f t="shared" ref="J1165:N1165" si="1159">IF(ISBLANK(D1165),"",D1165/100000)</f>
        <v/>
      </c>
      <c r="K1165" s="97" t="str">
        <f t="shared" si="1159"/>
        <v/>
      </c>
      <c r="L1165" s="97" t="str">
        <f t="shared" si="1159"/>
        <v>76.93</v>
      </c>
      <c r="M1165" s="97" t="str">
        <f t="shared" si="1159"/>
        <v>340.00</v>
      </c>
      <c r="N1165" s="97" t="str">
        <f t="shared" si="1159"/>
        <v>204.00</v>
      </c>
      <c r="O1165" s="44"/>
      <c r="P1165" s="197" t="str">
        <v>Unauthorized / risk construction
Machinery required to act fares
Basis / purchase to be made available</v>
      </c>
    </row>
    <row r="1166" ht="19.5" customHeight="1">
      <c r="A1166" s="296" t="s">
        <v>24788</v>
      </c>
      <c r="B1166" s="127" t="s">
        <v>24789</v>
      </c>
      <c r="C1166" s="127"/>
      <c r="D1166" s="59"/>
      <c r="E1166" s="59"/>
      <c r="F1166" s="59"/>
      <c r="G1166" s="59">
        <v>4250000.0</v>
      </c>
      <c r="H1166" s="59">
        <v>3060000.0</v>
      </c>
      <c r="I1166" s="44"/>
      <c r="J1166" s="97" t="str">
        <f t="shared" ref="J1166:N1166" si="1160">IF(ISBLANK(D1166),"",D1166/100000)</f>
        <v/>
      </c>
      <c r="K1166" s="97" t="str">
        <f t="shared" si="1160"/>
        <v/>
      </c>
      <c r="L1166" s="97" t="str">
        <f t="shared" si="1160"/>
        <v/>
      </c>
      <c r="M1166" s="97" t="str">
        <f t="shared" si="1160"/>
        <v>42.50</v>
      </c>
      <c r="N1166" s="97" t="str">
        <f t="shared" si="1160"/>
        <v>30.60</v>
      </c>
      <c r="O1166" s="44"/>
      <c r="P1166" s="197" t="str">
        <v>Auto disiara the incident Software
To develop a system to update the hardware and</v>
      </c>
    </row>
    <row r="1167" ht="19.5" customHeight="1">
      <c r="A1167" s="296" t="s">
        <v>24790</v>
      </c>
      <c r="B1167" s="127" t="s">
        <v>24791</v>
      </c>
      <c r="C1167" s="127"/>
      <c r="D1167" s="59"/>
      <c r="E1167" s="59"/>
      <c r="F1167" s="59"/>
      <c r="G1167" s="59">
        <v>4250000.0</v>
      </c>
      <c r="H1167" s="59">
        <v>3060000.0</v>
      </c>
      <c r="I1167" s="44"/>
      <c r="J1167" s="97" t="str">
        <f t="shared" ref="J1167:N1167" si="1161">IF(ISBLANK(D1167),"",D1167/100000)</f>
        <v/>
      </c>
      <c r="K1167" s="97" t="str">
        <f t="shared" si="1161"/>
        <v/>
      </c>
      <c r="L1167" s="97" t="str">
        <f t="shared" si="1161"/>
        <v/>
      </c>
      <c r="M1167" s="97" t="str">
        <f t="shared" si="1161"/>
        <v>42.50</v>
      </c>
      <c r="N1167" s="97" t="str">
        <f t="shared" si="1161"/>
        <v>30.60</v>
      </c>
      <c r="O1167" s="44"/>
      <c r="P1167" s="197" t="str">
        <v>To save documents
To scanning and mayakrophliminga</v>
      </c>
    </row>
    <row r="1168" ht="19.5" customHeight="1">
      <c r="A1168" s="296" t="s">
        <v>24792</v>
      </c>
      <c r="B1168" s="127" t="s">
        <v>24793</v>
      </c>
      <c r="C1168" s="127"/>
      <c r="D1168" s="59"/>
      <c r="E1168" s="59"/>
      <c r="F1168" s="59"/>
      <c r="G1168" s="59">
        <v>4250000.0</v>
      </c>
      <c r="H1168" s="59">
        <v>3060000.0</v>
      </c>
      <c r="I1168" s="44"/>
      <c r="J1168" s="97" t="str">
        <f t="shared" ref="J1168:N1168" si="1162">IF(ISBLANK(D1168),"",D1168/100000)</f>
        <v/>
      </c>
      <c r="K1168" s="97" t="str">
        <f t="shared" si="1162"/>
        <v/>
      </c>
      <c r="L1168" s="97" t="str">
        <f t="shared" si="1162"/>
        <v/>
      </c>
      <c r="M1168" s="97" t="str">
        <f t="shared" si="1162"/>
        <v>42.50</v>
      </c>
      <c r="N1168" s="97" t="str">
        <f t="shared" si="1162"/>
        <v>30.60</v>
      </c>
      <c r="O1168" s="44"/>
      <c r="P1168" s="197" t="str">
        <v>National Urban Information system (enayuaya)
Pune Pune Municipal Corporation received under the city map (vector Sheets)
Details of the information given kodinganusara
Collection</v>
      </c>
    </row>
    <row r="1169" ht="19.5" customHeight="1">
      <c r="A1169" s="296" t="s">
        <v>24794</v>
      </c>
      <c r="B1169" s="127" t="s">
        <v>24795</v>
      </c>
      <c r="C1169" s="127"/>
      <c r="D1169" s="59"/>
      <c r="E1169" s="59"/>
      <c r="F1169" s="59"/>
      <c r="G1169" s="59">
        <v>4250000.0</v>
      </c>
      <c r="H1169" s="59">
        <v>3060000.0</v>
      </c>
      <c r="I1169" s="44"/>
      <c r="J1169" s="97" t="str">
        <f t="shared" ref="J1169:N1169" si="1163">IF(ISBLANK(D1169),"",D1169/100000)</f>
        <v/>
      </c>
      <c r="K1169" s="97" t="str">
        <f t="shared" si="1163"/>
        <v/>
      </c>
      <c r="L1169" s="97" t="str">
        <f t="shared" si="1163"/>
        <v/>
      </c>
      <c r="M1169" s="97" t="str">
        <f t="shared" si="1163"/>
        <v>42.50</v>
      </c>
      <c r="N1169" s="97" t="str">
        <f t="shared" si="1163"/>
        <v>30.60</v>
      </c>
      <c r="O1169" s="44"/>
      <c r="P1169" s="197" t="str">
        <v>Pune city mobile tower niyamitikarana
And to assessable</v>
      </c>
    </row>
    <row r="1170" ht="19.5" customHeight="1">
      <c r="A1170" s="296" t="s">
        <v>24796</v>
      </c>
      <c r="B1170" s="127" t="s">
        <v>24797</v>
      </c>
      <c r="C1170" s="127"/>
      <c r="D1170" s="59"/>
      <c r="E1170" s="59"/>
      <c r="F1170" s="59"/>
      <c r="G1170" s="59"/>
      <c r="H1170" s="59">
        <v>1.02E7</v>
      </c>
      <c r="I1170" s="44"/>
      <c r="J1170" s="97" t="str">
        <f t="shared" ref="J1170:N1170" si="1164">IF(ISBLANK(D1170),"",D1170/100000)</f>
        <v/>
      </c>
      <c r="K1170" s="97" t="str">
        <f t="shared" si="1164"/>
        <v/>
      </c>
      <c r="L1170" s="97" t="str">
        <f t="shared" si="1164"/>
        <v/>
      </c>
      <c r="M1170" s="97" t="str">
        <f t="shared" si="1164"/>
        <v/>
      </c>
      <c r="N1170" s="97" t="str">
        <f t="shared" si="1164"/>
        <v>102.00</v>
      </c>
      <c r="O1170" s="44"/>
      <c r="P1170" s="197" t="str">
        <v>Survey of unauthorized construction in the city of Pune
To</v>
      </c>
    </row>
    <row r="1171" ht="19.5" customHeight="1">
      <c r="A1171" s="127" t="s">
        <v>24798</v>
      </c>
      <c r="B1171" s="127" t="s">
        <v>24799</v>
      </c>
      <c r="C1171" s="127"/>
      <c r="D1171" s="59"/>
      <c r="E1171" s="59"/>
      <c r="F1171" s="59"/>
      <c r="G1171" s="59"/>
      <c r="H1171" s="59">
        <v>1.7E7</v>
      </c>
      <c r="I1171" s="44"/>
      <c r="J1171" s="97" t="str">
        <f t="shared" ref="J1171:N1171" si="1165">IF(ISBLANK(D1171),"",D1171/100000)</f>
        <v/>
      </c>
      <c r="K1171" s="97" t="str">
        <f t="shared" si="1165"/>
        <v/>
      </c>
      <c r="L1171" s="97" t="str">
        <f t="shared" si="1165"/>
        <v/>
      </c>
      <c r="M1171" s="97" t="str">
        <f t="shared" si="1165"/>
        <v/>
      </c>
      <c r="N1171" s="97" t="str">
        <f t="shared" si="1165"/>
        <v>170.00</v>
      </c>
      <c r="O1171" s="44"/>
      <c r="P1171" s="197" t="str">
        <v>Geological Survey to the soil, to ojana Upa safety of the residents of the city of Pune tekadyalagata</v>
      </c>
    </row>
    <row r="1172" ht="19.5" customHeight="1">
      <c r="A1172" s="127"/>
      <c r="B1172" s="127"/>
      <c r="C1172" s="127"/>
      <c r="D1172" s="59"/>
      <c r="E1172" s="59"/>
      <c r="F1172" s="59"/>
      <c r="G1172" s="59"/>
      <c r="H1172" s="59"/>
      <c r="I1172" s="44"/>
      <c r="J1172" s="97" t="str">
        <f t="shared" ref="J1172:N1172" si="1166">IF(ISBLANK(D1172),"",D1172/100000)</f>
        <v/>
      </c>
      <c r="K1172" s="97" t="str">
        <f t="shared" si="1166"/>
        <v/>
      </c>
      <c r="L1172" s="97" t="str">
        <f t="shared" si="1166"/>
        <v/>
      </c>
      <c r="M1172" s="97" t="str">
        <f t="shared" si="1166"/>
        <v/>
      </c>
      <c r="N1172" s="97" t="str">
        <f t="shared" si="1166"/>
        <v/>
      </c>
      <c r="O1172" s="44"/>
      <c r="P1172" s="197" t="str">
        <v/>
      </c>
    </row>
    <row r="1173" ht="19.5" customHeight="1">
      <c r="A1173" s="146" t="s">
        <v>4993</v>
      </c>
      <c r="B1173" s="127"/>
      <c r="C1173" s="127"/>
      <c r="D1173" s="59">
        <v>2.5025015E7</v>
      </c>
      <c r="E1173" s="59">
        <v>6.6687966E7</v>
      </c>
      <c r="F1173" s="59">
        <v>7.271924E7</v>
      </c>
      <c r="G1173" s="59">
        <v>1.797685E8</v>
      </c>
      <c r="H1173" s="59">
        <v>1.689008E8</v>
      </c>
      <c r="I1173" s="44"/>
      <c r="J1173" s="97" t="str">
        <f t="shared" ref="J1173:N1173" si="1167">IF(ISBLANK(D1173),"",D1173/100000)</f>
        <v>250.25</v>
      </c>
      <c r="K1173" s="97" t="str">
        <f t="shared" si="1167"/>
        <v>666.88</v>
      </c>
      <c r="L1173" s="97" t="str">
        <f t="shared" si="1167"/>
        <v>727.19</v>
      </c>
      <c r="M1173" s="97" t="str">
        <f t="shared" si="1167"/>
        <v>1797.69</v>
      </c>
      <c r="N1173" s="97" t="str">
        <f t="shared" si="1167"/>
        <v>1689.01</v>
      </c>
      <c r="O1173" s="44"/>
      <c r="P1173" s="197" t="str">
        <v>C. Addition</v>
      </c>
    </row>
    <row r="1174" ht="19.5" customHeight="1">
      <c r="A1174" s="127"/>
      <c r="B1174" s="127"/>
      <c r="C1174" s="127"/>
      <c r="D1174" s="59"/>
      <c r="E1174" s="59"/>
      <c r="F1174" s="59"/>
      <c r="G1174" s="59"/>
      <c r="H1174" s="59"/>
      <c r="I1174" s="44"/>
      <c r="J1174" s="97" t="str">
        <f t="shared" ref="J1174:N1174" si="1168">IF(ISBLANK(D1174),"",D1174/100000)</f>
        <v/>
      </c>
      <c r="K1174" s="97" t="str">
        <f t="shared" si="1168"/>
        <v/>
      </c>
      <c r="L1174" s="97" t="str">
        <f t="shared" si="1168"/>
        <v/>
      </c>
      <c r="M1174" s="97" t="str">
        <f t="shared" si="1168"/>
        <v/>
      </c>
      <c r="N1174" s="97" t="str">
        <f t="shared" si="1168"/>
        <v/>
      </c>
      <c r="O1174" s="44"/>
      <c r="P1174" s="197" t="str">
        <v/>
      </c>
    </row>
    <row r="1175" ht="19.5" customHeight="1">
      <c r="A1175" s="127" t="s">
        <v>480</v>
      </c>
      <c r="B1175" s="127"/>
      <c r="C1175" s="127"/>
      <c r="D1175" s="59"/>
      <c r="E1175" s="59"/>
      <c r="F1175" s="59"/>
      <c r="G1175" s="59"/>
      <c r="H1175" s="59"/>
      <c r="I1175" s="44"/>
      <c r="J1175" s="97" t="str">
        <f t="shared" ref="J1175:N1175" si="1169">IF(ISBLANK(D1175),"",D1175/100000)</f>
        <v/>
      </c>
      <c r="K1175" s="97" t="str">
        <f t="shared" si="1169"/>
        <v/>
      </c>
      <c r="L1175" s="97" t="str">
        <f t="shared" si="1169"/>
        <v/>
      </c>
      <c r="M1175" s="97" t="str">
        <f t="shared" si="1169"/>
        <v/>
      </c>
      <c r="N1175" s="97" t="str">
        <f t="shared" si="1169"/>
        <v/>
      </c>
      <c r="O1175" s="44"/>
      <c r="P1175" s="197" t="str">
        <v>B. Building permission</v>
      </c>
    </row>
    <row r="1176" ht="19.5" customHeight="1">
      <c r="A1176" s="127" t="s">
        <v>24800</v>
      </c>
      <c r="B1176" s="127"/>
      <c r="C1176" s="127"/>
      <c r="D1176" s="59"/>
      <c r="E1176" s="59"/>
      <c r="F1176" s="59"/>
      <c r="G1176" s="59"/>
      <c r="H1176" s="59"/>
      <c r="I1176" s="44"/>
      <c r="J1176" s="97" t="str">
        <f t="shared" ref="J1176:N1176" si="1170">IF(ISBLANK(D1176),"",D1176/100000)</f>
        <v/>
      </c>
      <c r="K1176" s="97" t="str">
        <f t="shared" si="1170"/>
        <v/>
      </c>
      <c r="L1176" s="97" t="str">
        <f t="shared" si="1170"/>
        <v/>
      </c>
      <c r="M1176" s="97" t="str">
        <f t="shared" si="1170"/>
        <v/>
      </c>
      <c r="N1176" s="97" t="str">
        <f t="shared" si="1170"/>
        <v/>
      </c>
      <c r="O1176" s="44"/>
      <c r="P1176" s="197" t="str">
        <v>Private bhavanance construction control -</v>
      </c>
    </row>
    <row r="1177" ht="19.5" customHeight="1">
      <c r="A1177" s="127" t="s">
        <v>24801</v>
      </c>
      <c r="B1177" s="127" t="s">
        <v>24802</v>
      </c>
      <c r="C1177" s="127"/>
      <c r="D1177" s="59">
        <v>3.433744E7</v>
      </c>
      <c r="E1177" s="59">
        <v>3.9036548E7</v>
      </c>
      <c r="F1177" s="59">
        <v>4.3109037E7</v>
      </c>
      <c r="G1177" s="59">
        <v>4.5E7</v>
      </c>
      <c r="H1177" s="59">
        <v>5.1E7</v>
      </c>
      <c r="I1177" s="44"/>
      <c r="J1177" s="97" t="str">
        <f t="shared" ref="J1177:N1177" si="1171">IF(ISBLANK(D1177),"",D1177/100000)</f>
        <v>343.37</v>
      </c>
      <c r="K1177" s="97" t="str">
        <f t="shared" si="1171"/>
        <v>390.37</v>
      </c>
      <c r="L1177" s="97" t="str">
        <f t="shared" si="1171"/>
        <v>431.09</v>
      </c>
      <c r="M1177" s="97" t="str">
        <f t="shared" si="1171"/>
        <v>450.00</v>
      </c>
      <c r="N1177" s="97" t="str">
        <f t="shared" si="1171"/>
        <v>510.00</v>
      </c>
      <c r="O1177" s="44"/>
      <c r="P1177" s="197" t="str">
        <v>1-A. Sevakavarga permanent salary (naa)</v>
      </c>
    </row>
    <row r="1178" ht="19.5" customHeight="1">
      <c r="A1178" s="127" t="s">
        <v>830</v>
      </c>
      <c r="B1178" s="127" t="s">
        <v>24803</v>
      </c>
      <c r="C1178" s="127"/>
      <c r="D1178" s="59">
        <v>496737.0</v>
      </c>
      <c r="E1178" s="59">
        <v>975216.0</v>
      </c>
      <c r="F1178" s="59">
        <v>881343.0</v>
      </c>
      <c r="G1178" s="59">
        <v>850000.0</v>
      </c>
      <c r="H1178" s="59">
        <v>680000.0</v>
      </c>
      <c r="I1178" s="44"/>
      <c r="J1178" s="97" t="str">
        <f t="shared" ref="J1178:N1178" si="1172">IF(ISBLANK(D1178),"",D1178/100000)</f>
        <v>4.97</v>
      </c>
      <c r="K1178" s="97" t="str">
        <f t="shared" si="1172"/>
        <v>9.75</v>
      </c>
      <c r="L1178" s="97" t="str">
        <f t="shared" si="1172"/>
        <v>8.81</v>
      </c>
      <c r="M1178" s="97" t="str">
        <f t="shared" si="1172"/>
        <v>8.50</v>
      </c>
      <c r="N1178" s="97" t="str">
        <f t="shared" si="1172"/>
        <v>6.80</v>
      </c>
      <c r="O1178" s="44"/>
      <c r="P1178" s="197" t="str">
        <v>2. Narrow</v>
      </c>
    </row>
    <row r="1179" ht="19.5" customHeight="1">
      <c r="A1179" s="127" t="s">
        <v>24804</v>
      </c>
      <c r="B1179" s="127" t="s">
        <v>24805</v>
      </c>
      <c r="C1179" s="127"/>
      <c r="D1179" s="59">
        <v>154358.0</v>
      </c>
      <c r="E1179" s="59"/>
      <c r="F1179" s="59">
        <v>299000.0</v>
      </c>
      <c r="G1179" s="59">
        <v>850000.0</v>
      </c>
      <c r="H1179" s="59">
        <v>578000.0</v>
      </c>
      <c r="I1179" s="44"/>
      <c r="J1179" s="97" t="str">
        <f t="shared" ref="J1179:N1179" si="1173">IF(ISBLANK(D1179),"",D1179/100000)</f>
        <v>1.54</v>
      </c>
      <c r="K1179" s="97" t="str">
        <f t="shared" si="1173"/>
        <v/>
      </c>
      <c r="L1179" s="97" t="str">
        <f t="shared" si="1173"/>
        <v>2.99</v>
      </c>
      <c r="M1179" s="97" t="str">
        <f t="shared" si="1173"/>
        <v>8.50</v>
      </c>
      <c r="N1179" s="97" t="str">
        <f t="shared" si="1173"/>
        <v>5.78</v>
      </c>
      <c r="O1179" s="44"/>
      <c r="P1179" s="197" t="str">
        <v>3. weapons and other materials (naa)</v>
      </c>
    </row>
    <row r="1180" ht="19.5" customHeight="1">
      <c r="A1180" s="127" t="s">
        <v>24806</v>
      </c>
      <c r="B1180" s="127" t="s">
        <v>24807</v>
      </c>
      <c r="C1180" s="127"/>
      <c r="D1180" s="59">
        <v>22070.0</v>
      </c>
      <c r="E1180" s="59">
        <v>27586.0</v>
      </c>
      <c r="F1180" s="59"/>
      <c r="G1180" s="59">
        <v>85000.0</v>
      </c>
      <c r="H1180" s="59">
        <v>6800.0</v>
      </c>
      <c r="I1180" s="44"/>
      <c r="J1180" s="97" t="str">
        <f t="shared" ref="J1180:N1180" si="1174">IF(ISBLANK(D1180),"",D1180/100000)</f>
        <v>0.22</v>
      </c>
      <c r="K1180" s="97" t="str">
        <f t="shared" si="1174"/>
        <v>0.28</v>
      </c>
      <c r="L1180" s="97" t="str">
        <f t="shared" si="1174"/>
        <v/>
      </c>
      <c r="M1180" s="97" t="str">
        <f t="shared" si="1174"/>
        <v>0.85</v>
      </c>
      <c r="N1180" s="97" t="str">
        <f t="shared" si="1174"/>
        <v>0.07</v>
      </c>
      <c r="O1180" s="44"/>
      <c r="P1180" s="197" t="str">
        <v>4. Travel expenses</v>
      </c>
    </row>
    <row r="1181" ht="19.5" customHeight="1">
      <c r="A1181" s="296" t="s">
        <v>24808</v>
      </c>
      <c r="B1181" s="127" t="s">
        <v>24809</v>
      </c>
      <c r="C1181" s="127"/>
      <c r="D1181" s="59">
        <v>1947698.0</v>
      </c>
      <c r="E1181" s="59">
        <v>1767102.0</v>
      </c>
      <c r="F1181" s="59">
        <v>2336340.0</v>
      </c>
      <c r="G1181" s="59">
        <v>2125000.0</v>
      </c>
      <c r="H1181" s="59">
        <v>1700000.0</v>
      </c>
      <c r="I1181" s="44"/>
      <c r="J1181" s="97" t="str">
        <f t="shared" ref="J1181:N1181" si="1175">IF(ISBLANK(D1181),"",D1181/100000)</f>
        <v>19.48</v>
      </c>
      <c r="K1181" s="97" t="str">
        <f t="shared" si="1175"/>
        <v>17.67</v>
      </c>
      <c r="L1181" s="97" t="str">
        <f t="shared" si="1175"/>
        <v>23.36</v>
      </c>
      <c r="M1181" s="97" t="str">
        <f t="shared" si="1175"/>
        <v>21.25</v>
      </c>
      <c r="N1181" s="97" t="str">
        <f t="shared" si="1175"/>
        <v>17.00</v>
      </c>
      <c r="O1181" s="44"/>
      <c r="P1181" s="197" t="str">
        <v>5. Crazy houses of worship, additional work
Give hire</v>
      </c>
    </row>
    <row r="1182" ht="19.5" customHeight="1">
      <c r="A1182" s="127" t="s">
        <v>24810</v>
      </c>
      <c r="B1182" s="127" t="s">
        <v>24811</v>
      </c>
      <c r="C1182" s="127"/>
      <c r="D1182" s="59"/>
      <c r="E1182" s="59"/>
      <c r="F1182" s="59"/>
      <c r="G1182" s="59">
        <v>85000.0</v>
      </c>
      <c r="H1182" s="59">
        <v>68000.0</v>
      </c>
      <c r="I1182" s="44"/>
      <c r="J1182" s="97" t="str">
        <f t="shared" ref="J1182:N1182" si="1176">IF(ISBLANK(D1182),"",D1182/100000)</f>
        <v/>
      </c>
      <c r="K1182" s="97" t="str">
        <f t="shared" si="1176"/>
        <v/>
      </c>
      <c r="L1182" s="97" t="str">
        <f t="shared" si="1176"/>
        <v/>
      </c>
      <c r="M1182" s="97" t="str">
        <f t="shared" si="1176"/>
        <v>0.85</v>
      </c>
      <c r="N1182" s="97" t="str">
        <f t="shared" si="1176"/>
        <v>0.68</v>
      </c>
      <c r="O1182" s="44"/>
      <c r="P1182" s="197" t="str">
        <v>6. Group Insurance Scheme to give premium</v>
      </c>
    </row>
    <row r="1183" ht="19.5" customHeight="1">
      <c r="A1183" s="127"/>
      <c r="B1183" s="127"/>
      <c r="C1183" s="127"/>
      <c r="D1183" s="59"/>
      <c r="E1183" s="59"/>
      <c r="F1183" s="59"/>
      <c r="G1183" s="59"/>
      <c r="H1183" s="59"/>
      <c r="I1183" s="44"/>
      <c r="J1183" s="97" t="str">
        <f t="shared" ref="J1183:N1183" si="1177">IF(ISBLANK(D1183),"",D1183/100000)</f>
        <v/>
      </c>
      <c r="K1183" s="97" t="str">
        <f t="shared" si="1177"/>
        <v/>
      </c>
      <c r="L1183" s="97" t="str">
        <f t="shared" si="1177"/>
        <v/>
      </c>
      <c r="M1183" s="97" t="str">
        <f t="shared" si="1177"/>
        <v/>
      </c>
      <c r="N1183" s="97" t="str">
        <f t="shared" si="1177"/>
        <v/>
      </c>
      <c r="O1183" s="44"/>
      <c r="P1183" s="197" t="str">
        <v/>
      </c>
    </row>
    <row r="1184" ht="19.5" customHeight="1">
      <c r="A1184" s="146" t="s">
        <v>24619</v>
      </c>
      <c r="B1184" s="127"/>
      <c r="C1184" s="127"/>
      <c r="D1184" s="59">
        <v>3.6958303E7</v>
      </c>
      <c r="E1184" s="59">
        <v>4.1806452E7</v>
      </c>
      <c r="F1184" s="59">
        <v>4.662572E7</v>
      </c>
      <c r="G1184" s="59">
        <v>4.8995E7</v>
      </c>
      <c r="H1184" s="59">
        <v>5.40328E7</v>
      </c>
      <c r="I1184" s="44"/>
      <c r="J1184" s="97" t="str">
        <f t="shared" ref="J1184:N1184" si="1178">IF(ISBLANK(D1184),"",D1184/100000)</f>
        <v>369.58</v>
      </c>
      <c r="K1184" s="97" t="str">
        <f t="shared" si="1178"/>
        <v>418.06</v>
      </c>
      <c r="L1184" s="97" t="str">
        <f t="shared" si="1178"/>
        <v>466.26</v>
      </c>
      <c r="M1184" s="97" t="str">
        <f t="shared" si="1178"/>
        <v>489.95</v>
      </c>
      <c r="N1184" s="97" t="str">
        <f t="shared" si="1178"/>
        <v>540.33</v>
      </c>
      <c r="O1184" s="44"/>
      <c r="P1184" s="197" t="str">
        <v>B. Addition</v>
      </c>
    </row>
    <row r="1185" ht="19.5" customHeight="1">
      <c r="A1185" s="127"/>
      <c r="B1185" s="127"/>
      <c r="C1185" s="127"/>
      <c r="D1185" s="59"/>
      <c r="E1185" s="59"/>
      <c r="F1185" s="59"/>
      <c r="G1185" s="59"/>
      <c r="H1185" s="59"/>
      <c r="I1185" s="44"/>
      <c r="J1185" s="97" t="str">
        <f t="shared" ref="J1185:N1185" si="1179">IF(ISBLANK(D1185),"",D1185/100000)</f>
        <v/>
      </c>
      <c r="K1185" s="97" t="str">
        <f t="shared" si="1179"/>
        <v/>
      </c>
      <c r="L1185" s="97" t="str">
        <f t="shared" si="1179"/>
        <v/>
      </c>
      <c r="M1185" s="97" t="str">
        <f t="shared" si="1179"/>
        <v/>
      </c>
      <c r="N1185" s="97" t="str">
        <f t="shared" si="1179"/>
        <v/>
      </c>
      <c r="O1185" s="44"/>
      <c r="P1185" s="197" t="str">
        <v/>
      </c>
    </row>
    <row r="1186" ht="19.5" customHeight="1">
      <c r="A1186" s="127" t="s">
        <v>24812</v>
      </c>
      <c r="B1186" s="127"/>
      <c r="C1186" s="127"/>
      <c r="D1186" s="59"/>
      <c r="E1186" s="59"/>
      <c r="F1186" s="59"/>
      <c r="G1186" s="59"/>
      <c r="H1186" s="59"/>
      <c r="I1186" s="44"/>
      <c r="J1186" s="97" t="str">
        <f t="shared" ref="J1186:N1186" si="1180">IF(ISBLANK(D1186),"",D1186/100000)</f>
        <v/>
      </c>
      <c r="K1186" s="97" t="str">
        <f t="shared" si="1180"/>
        <v/>
      </c>
      <c r="L1186" s="97" t="str">
        <f t="shared" si="1180"/>
        <v/>
      </c>
      <c r="M1186" s="97" t="str">
        <f t="shared" si="1180"/>
        <v/>
      </c>
      <c r="N1186" s="97" t="str">
        <f t="shared" si="1180"/>
        <v/>
      </c>
      <c r="O1186" s="44"/>
      <c r="P1186" s="197" t="str">
        <v>C. Urban Development department</v>
      </c>
    </row>
    <row r="1187" ht="19.5" customHeight="1">
      <c r="A1187" s="127" t="s">
        <v>24801</v>
      </c>
      <c r="B1187" s="127" t="s">
        <v>24813</v>
      </c>
      <c r="C1187" s="127"/>
      <c r="D1187" s="59">
        <v>1.2219465E7</v>
      </c>
      <c r="E1187" s="59">
        <v>1.3234463E7</v>
      </c>
      <c r="F1187" s="59">
        <v>1.3988617E7</v>
      </c>
      <c r="G1187" s="59">
        <v>1.56E7</v>
      </c>
      <c r="H1187" s="59">
        <v>1.6E7</v>
      </c>
      <c r="I1187" s="44"/>
      <c r="J1187" s="97" t="str">
        <f t="shared" ref="J1187:N1187" si="1181">IF(ISBLANK(D1187),"",D1187/100000)</f>
        <v>122.19</v>
      </c>
      <c r="K1187" s="97" t="str">
        <f t="shared" si="1181"/>
        <v>132.34</v>
      </c>
      <c r="L1187" s="97" t="str">
        <f t="shared" si="1181"/>
        <v>139.89</v>
      </c>
      <c r="M1187" s="97" t="str">
        <f t="shared" si="1181"/>
        <v>156.00</v>
      </c>
      <c r="N1187" s="97" t="str">
        <f t="shared" si="1181"/>
        <v>160.00</v>
      </c>
      <c r="O1187" s="44"/>
      <c r="P1187" s="197" t="str">
        <v>1-A. Sevakavarga permanent salary (naa)</v>
      </c>
    </row>
    <row r="1188" ht="19.5" customHeight="1">
      <c r="A1188" s="296" t="s">
        <v>24814</v>
      </c>
      <c r="B1188" s="127" t="s">
        <v>24815</v>
      </c>
      <c r="C1188" s="127"/>
      <c r="D1188" s="59"/>
      <c r="E1188" s="59"/>
      <c r="F1188" s="59"/>
      <c r="G1188" s="59"/>
      <c r="H1188" s="59"/>
      <c r="I1188" s="44"/>
      <c r="J1188" s="97" t="str">
        <f t="shared" ref="J1188:N1188" si="1182">IF(ISBLANK(D1188),"",D1188/100000)</f>
        <v/>
      </c>
      <c r="K1188" s="97" t="str">
        <f t="shared" si="1182"/>
        <v/>
      </c>
      <c r="L1188" s="97" t="str">
        <f t="shared" si="1182"/>
        <v/>
      </c>
      <c r="M1188" s="97" t="str">
        <f t="shared" si="1182"/>
        <v/>
      </c>
      <c r="N1188" s="97" t="str">
        <f t="shared" si="1182"/>
        <v/>
      </c>
      <c r="O1188" s="44"/>
      <c r="P1188" s="197" t="str">
        <v>1-B. Sevakavarga permanent salary (naa)
(Regional Office)</v>
      </c>
    </row>
    <row r="1189" ht="19.5" customHeight="1">
      <c r="A1189" s="127" t="s">
        <v>830</v>
      </c>
      <c r="B1189" s="127" t="s">
        <v>24816</v>
      </c>
      <c r="C1189" s="127"/>
      <c r="D1189" s="59">
        <v>97957.0</v>
      </c>
      <c r="E1189" s="59">
        <v>98816.0</v>
      </c>
      <c r="F1189" s="59">
        <v>85900.0</v>
      </c>
      <c r="G1189" s="59">
        <v>85000.0</v>
      </c>
      <c r="H1189" s="59">
        <v>68000.0</v>
      </c>
      <c r="I1189" s="44"/>
      <c r="J1189" s="97" t="str">
        <f t="shared" ref="J1189:N1189" si="1183">IF(ISBLANK(D1189),"",D1189/100000)</f>
        <v>0.98</v>
      </c>
      <c r="K1189" s="97" t="str">
        <f t="shared" si="1183"/>
        <v>0.99</v>
      </c>
      <c r="L1189" s="97" t="str">
        <f t="shared" si="1183"/>
        <v>0.86</v>
      </c>
      <c r="M1189" s="97" t="str">
        <f t="shared" si="1183"/>
        <v>0.85</v>
      </c>
      <c r="N1189" s="97" t="str">
        <f t="shared" si="1183"/>
        <v>0.68</v>
      </c>
      <c r="O1189" s="44"/>
      <c r="P1189" s="197" t="str">
        <v>2. Narrow</v>
      </c>
    </row>
    <row r="1190" ht="19.5" customHeight="1">
      <c r="A1190" s="127"/>
      <c r="B1190" s="127"/>
      <c r="C1190" s="127"/>
      <c r="D1190" s="59"/>
      <c r="E1190" s="59"/>
      <c r="F1190" s="59"/>
      <c r="G1190" s="59"/>
      <c r="H1190" s="59"/>
      <c r="I1190" s="44"/>
      <c r="J1190" s="97" t="str">
        <f t="shared" ref="J1190:N1190" si="1184">IF(ISBLANK(D1190),"",D1190/100000)</f>
        <v/>
      </c>
      <c r="K1190" s="97" t="str">
        <f t="shared" si="1184"/>
        <v/>
      </c>
      <c r="L1190" s="97" t="str">
        <f t="shared" si="1184"/>
        <v/>
      </c>
      <c r="M1190" s="97" t="str">
        <f t="shared" si="1184"/>
        <v/>
      </c>
      <c r="N1190" s="97" t="str">
        <f t="shared" si="1184"/>
        <v/>
      </c>
      <c r="O1190" s="44"/>
      <c r="P1190" s="197" t="str">
        <v/>
      </c>
    </row>
    <row r="1191" ht="19.5" customHeight="1">
      <c r="A1191" s="146" t="s">
        <v>9545</v>
      </c>
      <c r="B1191" s="127"/>
      <c r="C1191" s="127"/>
      <c r="D1191" s="59">
        <v>1.2317422E7</v>
      </c>
      <c r="E1191" s="59">
        <v>1.3333279E7</v>
      </c>
      <c r="F1191" s="59">
        <v>1.4074517E7</v>
      </c>
      <c r="G1191" s="59">
        <v>1.5685E7</v>
      </c>
      <c r="H1191" s="59">
        <v>1.6068E7</v>
      </c>
      <c r="I1191" s="44"/>
      <c r="J1191" s="97" t="str">
        <f t="shared" ref="J1191:N1191" si="1185">IF(ISBLANK(D1191),"",D1191/100000)</f>
        <v>123.17</v>
      </c>
      <c r="K1191" s="97" t="str">
        <f t="shared" si="1185"/>
        <v>133.33</v>
      </c>
      <c r="L1191" s="97" t="str">
        <f t="shared" si="1185"/>
        <v>140.75</v>
      </c>
      <c r="M1191" s="97" t="str">
        <f t="shared" si="1185"/>
        <v>156.85</v>
      </c>
      <c r="N1191" s="97" t="str">
        <f t="shared" si="1185"/>
        <v>160.68</v>
      </c>
      <c r="O1191" s="44"/>
      <c r="P1191" s="197" t="str">
        <v>C. Addition</v>
      </c>
    </row>
    <row r="1192" ht="19.5" customHeight="1">
      <c r="A1192" s="250"/>
      <c r="B1192" s="250"/>
      <c r="C1192" s="250"/>
      <c r="D1192" s="237"/>
      <c r="E1192" s="237"/>
      <c r="F1192" s="237"/>
      <c r="G1192" s="237"/>
      <c r="H1192" s="237"/>
      <c r="I1192" s="242"/>
      <c r="J1192" s="446" t="str">
        <f t="shared" ref="J1192:N1192" si="1186">IF(ISBLANK(D1192),"",D1192/100000)</f>
        <v/>
      </c>
      <c r="K1192" s="446" t="str">
        <f t="shared" si="1186"/>
        <v/>
      </c>
      <c r="L1192" s="446" t="str">
        <f t="shared" si="1186"/>
        <v/>
      </c>
      <c r="M1192" s="446" t="str">
        <f t="shared" si="1186"/>
        <v/>
      </c>
      <c r="N1192" s="446" t="str">
        <f t="shared" si="1186"/>
        <v/>
      </c>
      <c r="O1192" s="242"/>
      <c r="P1192" s="197" t="str">
        <v/>
      </c>
    </row>
    <row r="1193" ht="19.5" customHeight="1">
      <c r="A1193" s="254" t="s">
        <v>488</v>
      </c>
      <c r="B1193" s="254"/>
      <c r="C1193" s="254"/>
      <c r="D1193" s="330"/>
      <c r="E1193" s="330"/>
      <c r="F1193" s="330"/>
      <c r="G1193" s="330"/>
      <c r="H1193" s="330"/>
      <c r="I1193" s="44"/>
      <c r="J1193" s="97" t="str">
        <f t="shared" ref="J1193:N1193" si="1187">IF(ISBLANK(D1193),"",D1193/100000)</f>
        <v/>
      </c>
      <c r="K1193" s="97" t="str">
        <f t="shared" si="1187"/>
        <v/>
      </c>
      <c r="L1193" s="97" t="str">
        <f t="shared" si="1187"/>
        <v/>
      </c>
      <c r="M1193" s="97" t="str">
        <f t="shared" si="1187"/>
        <v/>
      </c>
      <c r="N1193" s="97" t="str">
        <f t="shared" si="1187"/>
        <v/>
      </c>
      <c r="O1193" s="44"/>
      <c r="P1193" s="197" t="str">
        <v>D. City Development Plan</v>
      </c>
    </row>
    <row r="1194" ht="19.5" customHeight="1">
      <c r="A1194" s="127" t="s">
        <v>24817</v>
      </c>
      <c r="B1194" s="127" t="s">
        <v>24818</v>
      </c>
      <c r="C1194" s="127"/>
      <c r="D1194" s="59">
        <v>1.5365248E7</v>
      </c>
      <c r="E1194" s="59">
        <v>1.519012E7</v>
      </c>
      <c r="F1194" s="59">
        <v>1.639094E7</v>
      </c>
      <c r="G1194" s="59">
        <v>1.75E7</v>
      </c>
      <c r="H1194" s="59">
        <v>1.85E7</v>
      </c>
      <c r="I1194" s="44"/>
      <c r="J1194" s="97" t="str">
        <f t="shared" ref="J1194:N1194" si="1188">IF(ISBLANK(D1194),"",D1194/100000)</f>
        <v>153.65</v>
      </c>
      <c r="K1194" s="97" t="str">
        <f t="shared" si="1188"/>
        <v>151.90</v>
      </c>
      <c r="L1194" s="97" t="str">
        <f t="shared" si="1188"/>
        <v>163.91</v>
      </c>
      <c r="M1194" s="97" t="str">
        <f t="shared" si="1188"/>
        <v>175.00</v>
      </c>
      <c r="N1194" s="97" t="str">
        <f t="shared" si="1188"/>
        <v>185.00</v>
      </c>
      <c r="O1194" s="44"/>
      <c r="P1194" s="197" t="str">
        <v>1. The establishment sevakavarga salary (naa)</v>
      </c>
    </row>
    <row r="1195" ht="19.5" customHeight="1">
      <c r="A1195" s="127" t="s">
        <v>830</v>
      </c>
      <c r="B1195" s="127" t="s">
        <v>24819</v>
      </c>
      <c r="C1195" s="127"/>
      <c r="D1195" s="59">
        <v>98056.0</v>
      </c>
      <c r="E1195" s="59">
        <v>4870.0</v>
      </c>
      <c r="F1195" s="59"/>
      <c r="G1195" s="59">
        <v>85000.0</v>
      </c>
      <c r="H1195" s="59">
        <v>68000.0</v>
      </c>
      <c r="I1195" s="44"/>
      <c r="J1195" s="97" t="str">
        <f t="shared" ref="J1195:N1195" si="1189">IF(ISBLANK(D1195),"",D1195/100000)</f>
        <v>0.98</v>
      </c>
      <c r="K1195" s="97" t="str">
        <f t="shared" si="1189"/>
        <v>0.05</v>
      </c>
      <c r="L1195" s="97" t="str">
        <f t="shared" si="1189"/>
        <v/>
      </c>
      <c r="M1195" s="97" t="str">
        <f t="shared" si="1189"/>
        <v>0.85</v>
      </c>
      <c r="N1195" s="97" t="str">
        <f t="shared" si="1189"/>
        <v>0.68</v>
      </c>
      <c r="O1195" s="44"/>
      <c r="P1195" s="197" t="str">
        <v>2. Narrow</v>
      </c>
    </row>
    <row r="1196" ht="19.5" customHeight="1">
      <c r="A1196" s="296" t="s">
        <v>24820</v>
      </c>
      <c r="B1196" s="127" t="s">
        <v>24821</v>
      </c>
      <c r="C1196" s="127"/>
      <c r="D1196" s="59">
        <v>5760.0</v>
      </c>
      <c r="E1196" s="59">
        <v>9840.0</v>
      </c>
      <c r="F1196" s="59"/>
      <c r="G1196" s="59">
        <v>21250.0</v>
      </c>
      <c r="H1196" s="59">
        <v>17000.0</v>
      </c>
      <c r="I1196" s="44"/>
      <c r="J1196" s="97" t="str">
        <f t="shared" ref="J1196:N1196" si="1190">IF(ISBLANK(D1196),"",D1196/100000)</f>
        <v>0.06</v>
      </c>
      <c r="K1196" s="97" t="str">
        <f t="shared" si="1190"/>
        <v>0.10</v>
      </c>
      <c r="L1196" s="97" t="str">
        <f t="shared" si="1190"/>
        <v/>
      </c>
      <c r="M1196" s="97" t="str">
        <f t="shared" si="1190"/>
        <v>0.21</v>
      </c>
      <c r="N1196" s="97" t="str">
        <f t="shared" si="1190"/>
        <v>0.17</v>
      </c>
      <c r="O1196" s="44"/>
      <c r="P1196" s="197" t="str">
        <v>3. Planning approved the city of Pune
Pay affiliates under the plan
Compensation</v>
      </c>
    </row>
    <row r="1197" ht="19.5" customHeight="1">
      <c r="A1197" s="296" t="s">
        <v>24822</v>
      </c>
      <c r="B1197" s="127" t="s">
        <v>24823</v>
      </c>
      <c r="C1197" s="127"/>
      <c r="D1197" s="59"/>
      <c r="E1197" s="59"/>
      <c r="F1197" s="59"/>
      <c r="G1197" s="59">
        <v>2125000.0</v>
      </c>
      <c r="H1197" s="59">
        <v>1700000.0</v>
      </c>
      <c r="I1197" s="44"/>
      <c r="J1197" s="97" t="str">
        <f t="shared" ref="J1197:N1197" si="1191">IF(ISBLANK(D1197),"",D1197/100000)</f>
        <v/>
      </c>
      <c r="K1197" s="97" t="str">
        <f t="shared" si="1191"/>
        <v/>
      </c>
      <c r="L1197" s="97" t="str">
        <f t="shared" si="1191"/>
        <v/>
      </c>
      <c r="M1197" s="97" t="str">
        <f t="shared" si="1191"/>
        <v>21.25</v>
      </c>
      <c r="N1197" s="97" t="str">
        <f t="shared" si="1191"/>
        <v>17.00</v>
      </c>
      <c r="O1197" s="44"/>
      <c r="P1197" s="197" t="str">
        <v>4.23 Development Plan of the village
Engineer giving up on the roads and stone</v>
      </c>
    </row>
    <row r="1198" ht="19.5" customHeight="1">
      <c r="A1198" s="296" t="s">
        <v>24824</v>
      </c>
      <c r="B1198" s="127" t="s">
        <v>24825</v>
      </c>
      <c r="C1198" s="127"/>
      <c r="D1198" s="59"/>
      <c r="E1198" s="59"/>
      <c r="F1198" s="59"/>
      <c r="G1198" s="59">
        <v>850000.0</v>
      </c>
      <c r="H1198" s="59">
        <v>680000.0</v>
      </c>
      <c r="I1198" s="44"/>
      <c r="J1198" s="97" t="str">
        <f t="shared" ref="J1198:N1198" si="1192">IF(ISBLANK(D1198),"",D1198/100000)</f>
        <v/>
      </c>
      <c r="K1198" s="97" t="str">
        <f t="shared" si="1192"/>
        <v/>
      </c>
      <c r="L1198" s="97" t="str">
        <f t="shared" si="1192"/>
        <v/>
      </c>
      <c r="M1198" s="97" t="str">
        <f t="shared" si="1192"/>
        <v>8.50</v>
      </c>
      <c r="N1198" s="97" t="str">
        <f t="shared" si="1192"/>
        <v>6.80</v>
      </c>
      <c r="O1198" s="44"/>
      <c r="P1198" s="197" t="str">
        <v>5.23 village development plan
Removal of printing and over</v>
      </c>
    </row>
    <row r="1199" ht="19.5" customHeight="1">
      <c r="A1199" s="146" t="s">
        <v>23782</v>
      </c>
      <c r="B1199" s="127"/>
      <c r="C1199" s="127"/>
      <c r="D1199" s="59">
        <v>1.5469064E7</v>
      </c>
      <c r="E1199" s="59">
        <v>1.520483E7</v>
      </c>
      <c r="F1199" s="59">
        <v>1.639094E7</v>
      </c>
      <c r="G1199" s="59">
        <v>2.058125E7</v>
      </c>
      <c r="H1199" s="59">
        <v>2.0965E7</v>
      </c>
      <c r="I1199" s="44"/>
      <c r="J1199" s="97" t="str">
        <f t="shared" ref="J1199:N1199" si="1193">IF(ISBLANK(D1199),"",D1199/100000)</f>
        <v>154.69</v>
      </c>
      <c r="K1199" s="97" t="str">
        <f t="shared" si="1193"/>
        <v>152.05</v>
      </c>
      <c r="L1199" s="97" t="str">
        <f t="shared" si="1193"/>
        <v>163.91</v>
      </c>
      <c r="M1199" s="97" t="str">
        <f t="shared" si="1193"/>
        <v>205.81</v>
      </c>
      <c r="N1199" s="97" t="str">
        <f t="shared" si="1193"/>
        <v>209.65</v>
      </c>
      <c r="O1199" s="44"/>
      <c r="P1199" s="197" t="str">
        <v>D. Addition</v>
      </c>
    </row>
    <row r="1200" ht="19.5" customHeight="1">
      <c r="A1200" s="127"/>
      <c r="B1200" s="127"/>
      <c r="C1200" s="127"/>
      <c r="D1200" s="59"/>
      <c r="E1200" s="59"/>
      <c r="F1200" s="59"/>
      <c r="G1200" s="59"/>
      <c r="H1200" s="59"/>
      <c r="I1200" s="44"/>
      <c r="J1200" s="97" t="str">
        <f t="shared" ref="J1200:N1200" si="1194">IF(ISBLANK(D1200),"",D1200/100000)</f>
        <v/>
      </c>
      <c r="K1200" s="97" t="str">
        <f t="shared" si="1194"/>
        <v/>
      </c>
      <c r="L1200" s="97" t="str">
        <f t="shared" si="1194"/>
        <v/>
      </c>
      <c r="M1200" s="97" t="str">
        <f t="shared" si="1194"/>
        <v/>
      </c>
      <c r="N1200" s="97" t="str">
        <f t="shared" si="1194"/>
        <v/>
      </c>
      <c r="O1200" s="44"/>
      <c r="P1200" s="197" t="str">
        <v/>
      </c>
    </row>
    <row r="1201" ht="19.5" customHeight="1">
      <c r="A1201" s="127" t="s">
        <v>24826</v>
      </c>
      <c r="B1201" s="127"/>
      <c r="C1201" s="127"/>
      <c r="D1201" s="59"/>
      <c r="E1201" s="59"/>
      <c r="F1201" s="59"/>
      <c r="G1201" s="59"/>
      <c r="H1201" s="59"/>
      <c r="I1201" s="44"/>
      <c r="J1201" s="97" t="str">
        <f t="shared" ref="J1201:N1201" si="1195">IF(ISBLANK(D1201),"",D1201/100000)</f>
        <v/>
      </c>
      <c r="K1201" s="97" t="str">
        <f t="shared" si="1195"/>
        <v/>
      </c>
      <c r="L1201" s="97" t="str">
        <f t="shared" si="1195"/>
        <v/>
      </c>
      <c r="M1201" s="97" t="str">
        <f t="shared" si="1195"/>
        <v/>
      </c>
      <c r="N1201" s="97" t="str">
        <f t="shared" si="1195"/>
        <v/>
      </c>
      <c r="O1201" s="44"/>
      <c r="P1201" s="197" t="str">
        <v>Rights. Bhumiprapana (Land aekvijhisana)</v>
      </c>
    </row>
    <row r="1202" ht="19.5" customHeight="1">
      <c r="A1202" s="127" t="s">
        <v>24801</v>
      </c>
      <c r="B1202" s="127" t="s">
        <v>24827</v>
      </c>
      <c r="C1202" s="127"/>
      <c r="D1202" s="59">
        <v>1.3571979E7</v>
      </c>
      <c r="E1202" s="59">
        <v>1.4785104E7</v>
      </c>
      <c r="F1202" s="59">
        <v>1.6803571E7</v>
      </c>
      <c r="G1202" s="59">
        <v>1.75E7</v>
      </c>
      <c r="H1202" s="59">
        <v>2.0E7</v>
      </c>
      <c r="I1202" s="44"/>
      <c r="J1202" s="97" t="str">
        <f t="shared" ref="J1202:N1202" si="1196">IF(ISBLANK(D1202),"",D1202/100000)</f>
        <v>135.72</v>
      </c>
      <c r="K1202" s="97" t="str">
        <f t="shared" si="1196"/>
        <v>147.85</v>
      </c>
      <c r="L1202" s="97" t="str">
        <f t="shared" si="1196"/>
        <v>168.04</v>
      </c>
      <c r="M1202" s="97" t="str">
        <f t="shared" si="1196"/>
        <v>175.00</v>
      </c>
      <c r="N1202" s="97" t="str">
        <f t="shared" si="1196"/>
        <v>200.00</v>
      </c>
      <c r="O1202" s="44"/>
      <c r="P1202" s="197" t="str">
        <v>1-A. Sevakavarga permanent salary (naa)</v>
      </c>
    </row>
    <row r="1203" ht="19.5" customHeight="1">
      <c r="A1203" s="127" t="s">
        <v>830</v>
      </c>
      <c r="B1203" s="127" t="s">
        <v>24828</v>
      </c>
      <c r="C1203" s="127"/>
      <c r="D1203" s="59">
        <v>97278.0</v>
      </c>
      <c r="E1203" s="59">
        <v>99178.0</v>
      </c>
      <c r="F1203" s="59">
        <v>299406.0</v>
      </c>
      <c r="G1203" s="59">
        <v>255000.0</v>
      </c>
      <c r="H1203" s="59">
        <v>400000.0</v>
      </c>
      <c r="I1203" s="44"/>
      <c r="J1203" s="97" t="str">
        <f t="shared" ref="J1203:N1203" si="1197">IF(ISBLANK(D1203),"",D1203/100000)</f>
        <v>0.97</v>
      </c>
      <c r="K1203" s="97" t="str">
        <f t="shared" si="1197"/>
        <v>0.99</v>
      </c>
      <c r="L1203" s="97" t="str">
        <f t="shared" si="1197"/>
        <v>2.99</v>
      </c>
      <c r="M1203" s="97" t="str">
        <f t="shared" si="1197"/>
        <v>2.55</v>
      </c>
      <c r="N1203" s="97" t="str">
        <f t="shared" si="1197"/>
        <v>4.00</v>
      </c>
      <c r="O1203" s="44"/>
      <c r="P1203" s="197" t="str">
        <v>2. Narrow</v>
      </c>
    </row>
    <row r="1204" ht="19.5" customHeight="1">
      <c r="A1204" s="146" t="s">
        <v>24829</v>
      </c>
      <c r="B1204" s="127"/>
      <c r="C1204" s="127"/>
      <c r="D1204" s="59">
        <v>1.3669257E7</v>
      </c>
      <c r="E1204" s="59">
        <v>1.4884282E7</v>
      </c>
      <c r="F1204" s="59">
        <v>1.7102977E7</v>
      </c>
      <c r="G1204" s="59">
        <v>1.7755E7</v>
      </c>
      <c r="H1204" s="59">
        <v>2.04E7</v>
      </c>
      <c r="I1204" s="44"/>
      <c r="J1204" s="97" t="str">
        <f t="shared" ref="J1204:N1204" si="1198">IF(ISBLANK(D1204),"",D1204/100000)</f>
        <v>136.69</v>
      </c>
      <c r="K1204" s="97" t="str">
        <f t="shared" si="1198"/>
        <v>148.84</v>
      </c>
      <c r="L1204" s="97" t="str">
        <f t="shared" si="1198"/>
        <v>171.03</v>
      </c>
      <c r="M1204" s="97" t="str">
        <f t="shared" si="1198"/>
        <v>177.55</v>
      </c>
      <c r="N1204" s="97" t="str">
        <f t="shared" si="1198"/>
        <v>204.00</v>
      </c>
      <c r="O1204" s="44"/>
      <c r="P1204" s="197" t="str">
        <v>Rights. Addition</v>
      </c>
    </row>
    <row r="1205" ht="19.5" customHeight="1">
      <c r="A1205" s="127"/>
      <c r="B1205" s="127"/>
      <c r="C1205" s="127"/>
      <c r="D1205" s="59"/>
      <c r="E1205" s="59"/>
      <c r="F1205" s="59"/>
      <c r="G1205" s="59"/>
      <c r="H1205" s="59"/>
      <c r="I1205" s="44"/>
      <c r="J1205" s="97" t="str">
        <f t="shared" ref="J1205:N1205" si="1199">IF(ISBLANK(D1205),"",D1205/100000)</f>
        <v/>
      </c>
      <c r="K1205" s="97" t="str">
        <f t="shared" si="1199"/>
        <v/>
      </c>
      <c r="L1205" s="97" t="str">
        <f t="shared" si="1199"/>
        <v/>
      </c>
      <c r="M1205" s="97" t="str">
        <f t="shared" si="1199"/>
        <v/>
      </c>
      <c r="N1205" s="97" t="str">
        <f t="shared" si="1199"/>
        <v/>
      </c>
      <c r="O1205" s="44"/>
      <c r="P1205" s="197" t="str">
        <v/>
      </c>
    </row>
    <row r="1206" ht="19.5" customHeight="1">
      <c r="A1206" s="127" t="s">
        <v>496</v>
      </c>
      <c r="B1206" s="127"/>
      <c r="C1206" s="127"/>
      <c r="D1206" s="59"/>
      <c r="E1206" s="59"/>
      <c r="F1206" s="59"/>
      <c r="G1206" s="59"/>
      <c r="H1206" s="59"/>
      <c r="I1206" s="44"/>
      <c r="J1206" s="97" t="str">
        <f t="shared" ref="J1206:N1206" si="1200">IF(ISBLANK(D1206),"",D1206/100000)</f>
        <v/>
      </c>
      <c r="K1206" s="97" t="str">
        <f t="shared" si="1200"/>
        <v/>
      </c>
      <c r="L1206" s="97" t="str">
        <f t="shared" si="1200"/>
        <v/>
      </c>
      <c r="M1206" s="97" t="str">
        <f t="shared" si="1200"/>
        <v/>
      </c>
      <c r="N1206" s="97" t="str">
        <f t="shared" si="1200"/>
        <v/>
      </c>
      <c r="O1206" s="44"/>
      <c r="P1206" s="197" t="str">
        <v>F. Development Engineer (Projects)</v>
      </c>
    </row>
    <row r="1207" ht="19.5" customHeight="1">
      <c r="A1207" s="127" t="s">
        <v>24830</v>
      </c>
      <c r="B1207" s="127" t="s">
        <v>24831</v>
      </c>
      <c r="C1207" s="127"/>
      <c r="D1207" s="59">
        <v>9252770.0</v>
      </c>
      <c r="E1207" s="59">
        <v>1.0908811E7</v>
      </c>
      <c r="F1207" s="59">
        <v>1.1432286E7</v>
      </c>
      <c r="G1207" s="59">
        <v>1.5E7</v>
      </c>
      <c r="H1207" s="59">
        <v>1.1E7</v>
      </c>
      <c r="I1207" s="44"/>
      <c r="J1207" s="97" t="str">
        <f t="shared" ref="J1207:N1207" si="1201">IF(ISBLANK(D1207),"",D1207/100000)</f>
        <v>92.53</v>
      </c>
      <c r="K1207" s="97" t="str">
        <f t="shared" si="1201"/>
        <v>109.09</v>
      </c>
      <c r="L1207" s="97" t="str">
        <f t="shared" si="1201"/>
        <v>114.32</v>
      </c>
      <c r="M1207" s="97" t="str">
        <f t="shared" si="1201"/>
        <v>150.00</v>
      </c>
      <c r="N1207" s="97" t="str">
        <f t="shared" si="1201"/>
        <v>110.00</v>
      </c>
      <c r="O1207" s="44"/>
      <c r="P1207" s="197" t="str">
        <v>1-A. Sevakavarga permanent salary</v>
      </c>
    </row>
    <row r="1208" ht="19.5" customHeight="1">
      <c r="A1208" s="127" t="s">
        <v>830</v>
      </c>
      <c r="B1208" s="127" t="s">
        <v>24832</v>
      </c>
      <c r="C1208" s="127"/>
      <c r="D1208" s="59">
        <v>70000.0</v>
      </c>
      <c r="E1208" s="59"/>
      <c r="F1208" s="59"/>
      <c r="G1208" s="59">
        <v>85000.0</v>
      </c>
      <c r="H1208" s="59"/>
      <c r="I1208" s="44"/>
      <c r="J1208" s="97" t="str">
        <f t="shared" ref="J1208:N1208" si="1202">IF(ISBLANK(D1208),"",D1208/100000)</f>
        <v>0.70</v>
      </c>
      <c r="K1208" s="97" t="str">
        <f t="shared" si="1202"/>
        <v/>
      </c>
      <c r="L1208" s="97" t="str">
        <f t="shared" si="1202"/>
        <v/>
      </c>
      <c r="M1208" s="97" t="str">
        <f t="shared" si="1202"/>
        <v>0.85</v>
      </c>
      <c r="N1208" s="97" t="str">
        <f t="shared" si="1202"/>
        <v/>
      </c>
      <c r="O1208" s="44"/>
      <c r="P1208" s="197" t="str">
        <v>2. Narrow</v>
      </c>
    </row>
    <row r="1209" ht="19.5" customHeight="1">
      <c r="A1209" s="146" t="s">
        <v>23969</v>
      </c>
      <c r="B1209" s="127"/>
      <c r="C1209" s="127"/>
      <c r="D1209" s="59">
        <v>9322770.0</v>
      </c>
      <c r="E1209" s="59">
        <v>1.0908811E7</v>
      </c>
      <c r="F1209" s="59">
        <v>1.1432286E7</v>
      </c>
      <c r="G1209" s="59">
        <v>1.5085E7</v>
      </c>
      <c r="H1209" s="59">
        <v>1.1E7</v>
      </c>
      <c r="I1209" s="44"/>
      <c r="J1209" s="97" t="str">
        <f t="shared" ref="J1209:N1209" si="1203">IF(ISBLANK(D1209),"",D1209/100000)</f>
        <v>93.23</v>
      </c>
      <c r="K1209" s="97" t="str">
        <f t="shared" si="1203"/>
        <v>109.09</v>
      </c>
      <c r="L1209" s="97" t="str">
        <f t="shared" si="1203"/>
        <v>114.32</v>
      </c>
      <c r="M1209" s="97" t="str">
        <f t="shared" si="1203"/>
        <v>150.85</v>
      </c>
      <c r="N1209" s="97" t="str">
        <f t="shared" si="1203"/>
        <v>110.00</v>
      </c>
      <c r="O1209" s="44"/>
      <c r="P1209" s="197" t="str">
        <v>F. Addition</v>
      </c>
    </row>
    <row r="1210" ht="19.5" customHeight="1">
      <c r="A1210" s="127"/>
      <c r="B1210" s="127"/>
      <c r="C1210" s="127"/>
      <c r="D1210" s="59"/>
      <c r="E1210" s="59"/>
      <c r="F1210" s="59"/>
      <c r="G1210" s="59"/>
      <c r="H1210" s="59"/>
      <c r="I1210" s="44"/>
      <c r="J1210" s="97" t="str">
        <f t="shared" ref="J1210:N1210" si="1204">IF(ISBLANK(D1210),"",D1210/100000)</f>
        <v/>
      </c>
      <c r="K1210" s="97" t="str">
        <f t="shared" si="1204"/>
        <v/>
      </c>
      <c r="L1210" s="97" t="str">
        <f t="shared" si="1204"/>
        <v/>
      </c>
      <c r="M1210" s="97" t="str">
        <f t="shared" si="1204"/>
        <v/>
      </c>
      <c r="N1210" s="97" t="str">
        <f t="shared" si="1204"/>
        <v/>
      </c>
      <c r="O1210" s="44"/>
      <c r="P1210" s="197" t="str">
        <v/>
      </c>
    </row>
    <row r="1211" ht="19.5" customHeight="1">
      <c r="A1211" s="127" t="s">
        <v>18058</v>
      </c>
      <c r="B1211" s="127"/>
      <c r="C1211" s="127"/>
      <c r="D1211" s="59"/>
      <c r="E1211" s="59"/>
      <c r="F1211" s="59"/>
      <c r="G1211" s="59"/>
      <c r="H1211" s="59"/>
      <c r="I1211" s="44"/>
      <c r="J1211" s="97" t="str">
        <f t="shared" ref="J1211:N1211" si="1205">IF(ISBLANK(D1211),"",D1211/100000)</f>
        <v/>
      </c>
      <c r="K1211" s="97" t="str">
        <f t="shared" si="1205"/>
        <v/>
      </c>
      <c r="L1211" s="97" t="str">
        <f t="shared" si="1205"/>
        <v/>
      </c>
      <c r="M1211" s="97" t="str">
        <f t="shared" si="1205"/>
        <v/>
      </c>
      <c r="N1211" s="97" t="str">
        <f t="shared" si="1205"/>
        <v/>
      </c>
      <c r="O1211" s="44"/>
      <c r="P1211" s="197" t="str">
        <v>F -1. Building Department</v>
      </c>
    </row>
    <row r="1212" ht="19.5" customHeight="1">
      <c r="A1212" s="127" t="s">
        <v>3019</v>
      </c>
      <c r="B1212" s="127" t="s">
        <v>24833</v>
      </c>
      <c r="C1212" s="127"/>
      <c r="D1212" s="59">
        <v>4.7133263E7</v>
      </c>
      <c r="E1212" s="59">
        <v>5.2086737E7</v>
      </c>
      <c r="F1212" s="59">
        <v>5.8114187E7</v>
      </c>
      <c r="G1212" s="59">
        <v>6.0E7</v>
      </c>
      <c r="H1212" s="59">
        <v>7.25E7</v>
      </c>
      <c r="I1212" s="44"/>
      <c r="J1212" s="97" t="str">
        <f t="shared" ref="J1212:N1212" si="1206">IF(ISBLANK(D1212),"",D1212/100000)</f>
        <v>471.33</v>
      </c>
      <c r="K1212" s="97" t="str">
        <f t="shared" si="1206"/>
        <v>520.87</v>
      </c>
      <c r="L1212" s="97" t="str">
        <f t="shared" si="1206"/>
        <v>581.14</v>
      </c>
      <c r="M1212" s="97" t="str">
        <f t="shared" si="1206"/>
        <v>600.00</v>
      </c>
      <c r="N1212" s="97" t="str">
        <f t="shared" si="1206"/>
        <v>725.00</v>
      </c>
      <c r="O1212" s="44"/>
      <c r="P1212" s="197" t="str">
        <v>1. The establishment sevakavarga salary</v>
      </c>
    </row>
    <row r="1213" ht="19.5" customHeight="1">
      <c r="A1213" s="127" t="s">
        <v>830</v>
      </c>
      <c r="B1213" s="127" t="s">
        <v>24834</v>
      </c>
      <c r="C1213" s="127"/>
      <c r="D1213" s="59">
        <v>264167.0</v>
      </c>
      <c r="E1213" s="59">
        <v>293381.0</v>
      </c>
      <c r="F1213" s="59">
        <v>399114.0</v>
      </c>
      <c r="G1213" s="59">
        <v>340000.0</v>
      </c>
      <c r="H1213" s="59">
        <v>280000.0</v>
      </c>
      <c r="I1213" s="44"/>
      <c r="J1213" s="97" t="str">
        <f t="shared" ref="J1213:N1213" si="1207">IF(ISBLANK(D1213),"",D1213/100000)</f>
        <v>2.64</v>
      </c>
      <c r="K1213" s="97" t="str">
        <f t="shared" si="1207"/>
        <v>2.93</v>
      </c>
      <c r="L1213" s="97" t="str">
        <f t="shared" si="1207"/>
        <v>3.99</v>
      </c>
      <c r="M1213" s="97" t="str">
        <f t="shared" si="1207"/>
        <v>3.40</v>
      </c>
      <c r="N1213" s="97" t="str">
        <f t="shared" si="1207"/>
        <v>2.80</v>
      </c>
      <c r="O1213" s="44"/>
      <c r="P1213" s="197" t="str">
        <v>2. Narrow</v>
      </c>
    </row>
    <row r="1214" ht="19.5" customHeight="1">
      <c r="A1214" s="146" t="s">
        <v>24835</v>
      </c>
      <c r="B1214" s="127"/>
      <c r="C1214" s="127"/>
      <c r="D1214" s="59">
        <v>4.739743E7</v>
      </c>
      <c r="E1214" s="59">
        <v>5.2380118E7</v>
      </c>
      <c r="F1214" s="59">
        <v>5.8513301E7</v>
      </c>
      <c r="G1214" s="59">
        <v>6.034E7</v>
      </c>
      <c r="H1214" s="59">
        <v>7.278E7</v>
      </c>
      <c r="I1214" s="44"/>
      <c r="J1214" s="97" t="str">
        <f t="shared" ref="J1214:N1214" si="1208">IF(ISBLANK(D1214),"",D1214/100000)</f>
        <v>473.97</v>
      </c>
      <c r="K1214" s="97" t="str">
        <f t="shared" si="1208"/>
        <v>523.80</v>
      </c>
      <c r="L1214" s="97" t="str">
        <f t="shared" si="1208"/>
        <v>585.13</v>
      </c>
      <c r="M1214" s="97" t="str">
        <f t="shared" si="1208"/>
        <v>603.40</v>
      </c>
      <c r="N1214" s="97" t="str">
        <f t="shared" si="1208"/>
        <v>727.80</v>
      </c>
      <c r="O1214" s="44"/>
      <c r="P1214" s="197" t="str">
        <v>F -1. Addition</v>
      </c>
    </row>
    <row r="1215" ht="19.5" customHeight="1">
      <c r="A1215" s="127"/>
      <c r="B1215" s="127"/>
      <c r="C1215" s="127"/>
      <c r="D1215" s="59"/>
      <c r="E1215" s="59"/>
      <c r="F1215" s="59"/>
      <c r="G1215" s="59"/>
      <c r="H1215" s="59"/>
      <c r="I1215" s="44"/>
      <c r="J1215" s="97" t="str">
        <f t="shared" ref="J1215:N1215" si="1209">IF(ISBLANK(D1215),"",D1215/100000)</f>
        <v/>
      </c>
      <c r="K1215" s="97" t="str">
        <f t="shared" si="1209"/>
        <v/>
      </c>
      <c r="L1215" s="97" t="str">
        <f t="shared" si="1209"/>
        <v/>
      </c>
      <c r="M1215" s="97" t="str">
        <f t="shared" si="1209"/>
        <v/>
      </c>
      <c r="N1215" s="97" t="str">
        <f t="shared" si="1209"/>
        <v/>
      </c>
      <c r="O1215" s="44"/>
      <c r="P1215" s="197" t="str">
        <v/>
      </c>
    </row>
    <row r="1216" ht="19.5" customHeight="1">
      <c r="A1216" s="127" t="s">
        <v>24836</v>
      </c>
      <c r="B1216" s="127"/>
      <c r="C1216" s="127"/>
      <c r="D1216" s="59"/>
      <c r="E1216" s="59"/>
      <c r="F1216" s="59"/>
      <c r="G1216" s="59"/>
      <c r="H1216" s="59"/>
      <c r="I1216" s="44"/>
      <c r="J1216" s="97" t="str">
        <f t="shared" ref="J1216:N1216" si="1210">IF(ISBLANK(D1216),"",D1216/100000)</f>
        <v/>
      </c>
      <c r="K1216" s="97" t="str">
        <f t="shared" si="1210"/>
        <v/>
      </c>
      <c r="L1216" s="97" t="str">
        <f t="shared" si="1210"/>
        <v/>
      </c>
      <c r="M1216" s="97" t="str">
        <f t="shared" si="1210"/>
        <v/>
      </c>
      <c r="N1216" s="97" t="str">
        <f t="shared" si="1210"/>
        <v/>
      </c>
      <c r="O1216" s="44"/>
      <c r="P1216" s="197" t="str">
        <v>F-2. Department of Buildings (Regional Office)</v>
      </c>
    </row>
    <row r="1217" ht="19.5" customHeight="1">
      <c r="A1217" s="127" t="s">
        <v>3019</v>
      </c>
      <c r="B1217" s="127" t="s">
        <v>24837</v>
      </c>
      <c r="C1217" s="127"/>
      <c r="D1217" s="59">
        <v>2.6554372E7</v>
      </c>
      <c r="E1217" s="59">
        <v>3.1382088E7</v>
      </c>
      <c r="F1217" s="59">
        <v>3.4365076E7</v>
      </c>
      <c r="G1217" s="59">
        <v>3.7E7</v>
      </c>
      <c r="H1217" s="59">
        <v>4.5629E7</v>
      </c>
      <c r="I1217" s="44"/>
      <c r="J1217" s="97" t="str">
        <f t="shared" ref="J1217:N1217" si="1211">IF(ISBLANK(D1217),"",D1217/100000)</f>
        <v>265.54</v>
      </c>
      <c r="K1217" s="97" t="str">
        <f t="shared" si="1211"/>
        <v>313.82</v>
      </c>
      <c r="L1217" s="97" t="str">
        <f t="shared" si="1211"/>
        <v>343.65</v>
      </c>
      <c r="M1217" s="97" t="str">
        <f t="shared" si="1211"/>
        <v>370.00</v>
      </c>
      <c r="N1217" s="97" t="str">
        <f t="shared" si="1211"/>
        <v>456.29</v>
      </c>
      <c r="O1217" s="44"/>
      <c r="P1217" s="197" t="str">
        <v>1. The establishment sevakavarga salary</v>
      </c>
    </row>
    <row r="1218" ht="19.5" customHeight="1">
      <c r="A1218" s="146" t="s">
        <v>24838</v>
      </c>
      <c r="B1218" s="127"/>
      <c r="C1218" s="127"/>
      <c r="D1218" s="59">
        <v>2.6554372E7</v>
      </c>
      <c r="E1218" s="59">
        <v>3.1382088E7</v>
      </c>
      <c r="F1218" s="59">
        <v>3.4365076E7</v>
      </c>
      <c r="G1218" s="59">
        <v>3.7E7</v>
      </c>
      <c r="H1218" s="59">
        <v>4.5629E7</v>
      </c>
      <c r="I1218" s="44"/>
      <c r="J1218" s="97" t="str">
        <f t="shared" ref="J1218:N1218" si="1212">IF(ISBLANK(D1218),"",D1218/100000)</f>
        <v>265.54</v>
      </c>
      <c r="K1218" s="97" t="str">
        <f t="shared" si="1212"/>
        <v>313.82</v>
      </c>
      <c r="L1218" s="97" t="str">
        <f t="shared" si="1212"/>
        <v>343.65</v>
      </c>
      <c r="M1218" s="97" t="str">
        <f t="shared" si="1212"/>
        <v>370.00</v>
      </c>
      <c r="N1218" s="97" t="str">
        <f t="shared" si="1212"/>
        <v>456.29</v>
      </c>
      <c r="O1218" s="44"/>
      <c r="P1218" s="197" t="str">
        <v>F-2. Addition</v>
      </c>
    </row>
    <row r="1219" ht="19.5" customHeight="1">
      <c r="A1219" s="127"/>
      <c r="B1219" s="127"/>
      <c r="C1219" s="127"/>
      <c r="D1219" s="59"/>
      <c r="E1219" s="59"/>
      <c r="F1219" s="59"/>
      <c r="G1219" s="59"/>
      <c r="H1219" s="59"/>
      <c r="I1219" s="44"/>
      <c r="J1219" s="97" t="str">
        <f t="shared" ref="J1219:N1219" si="1213">IF(ISBLANK(D1219),"",D1219/100000)</f>
        <v/>
      </c>
      <c r="K1219" s="97" t="str">
        <f t="shared" si="1213"/>
        <v/>
      </c>
      <c r="L1219" s="97" t="str">
        <f t="shared" si="1213"/>
        <v/>
      </c>
      <c r="M1219" s="97" t="str">
        <f t="shared" si="1213"/>
        <v/>
      </c>
      <c r="N1219" s="97" t="str">
        <f t="shared" si="1213"/>
        <v/>
      </c>
      <c r="O1219" s="44"/>
      <c r="P1219" s="197" t="str">
        <v/>
      </c>
    </row>
    <row r="1220" ht="19.5" customHeight="1">
      <c r="A1220" s="146" t="s">
        <v>24839</v>
      </c>
      <c r="B1220" s="127"/>
      <c r="C1220" s="127"/>
      <c r="D1220" s="59">
        <v>7.3951802E7</v>
      </c>
      <c r="E1220" s="59">
        <v>8.3762206E7</v>
      </c>
      <c r="F1220" s="59">
        <v>9.2878377E7</v>
      </c>
      <c r="G1220" s="59">
        <v>9.734E7</v>
      </c>
      <c r="H1220" s="59">
        <v>1.18409E8</v>
      </c>
      <c r="I1220" s="44"/>
      <c r="J1220" s="97" t="str">
        <f t="shared" ref="J1220:N1220" si="1214">IF(ISBLANK(D1220),"",D1220/100000)</f>
        <v>739.52</v>
      </c>
      <c r="K1220" s="97" t="str">
        <f t="shared" si="1214"/>
        <v>837.62</v>
      </c>
      <c r="L1220" s="97" t="str">
        <f t="shared" si="1214"/>
        <v>928.78</v>
      </c>
      <c r="M1220" s="97" t="str">
        <f t="shared" si="1214"/>
        <v>973.40</v>
      </c>
      <c r="N1220" s="97" t="str">
        <f t="shared" si="1214"/>
        <v>1184.09</v>
      </c>
      <c r="O1220" s="44"/>
      <c r="P1220" s="197" t="str">
        <v>F. Total sum</v>
      </c>
    </row>
    <row r="1221" ht="19.5" customHeight="1">
      <c r="A1221" s="127"/>
      <c r="B1221" s="127"/>
      <c r="C1221" s="127"/>
      <c r="D1221" s="59"/>
      <c r="E1221" s="59"/>
      <c r="F1221" s="59"/>
      <c r="G1221" s="59"/>
      <c r="H1221" s="59"/>
      <c r="I1221" s="44"/>
      <c r="J1221" s="97" t="str">
        <f t="shared" ref="J1221:N1221" si="1215">IF(ISBLANK(D1221),"",D1221/100000)</f>
        <v/>
      </c>
      <c r="K1221" s="97" t="str">
        <f t="shared" si="1215"/>
        <v/>
      </c>
      <c r="L1221" s="97" t="str">
        <f t="shared" si="1215"/>
        <v/>
      </c>
      <c r="M1221" s="97" t="str">
        <f t="shared" si="1215"/>
        <v/>
      </c>
      <c r="N1221" s="97" t="str">
        <f t="shared" si="1215"/>
        <v/>
      </c>
      <c r="O1221" s="44"/>
      <c r="P1221" s="197" t="str">
        <v/>
      </c>
    </row>
    <row r="1222" ht="19.5" customHeight="1">
      <c r="A1222" s="367" t="s">
        <v>24840</v>
      </c>
      <c r="B1222" s="127"/>
      <c r="C1222" s="127"/>
      <c r="D1222" s="59">
        <v>1.86713633E8</v>
      </c>
      <c r="E1222" s="59">
        <v>2.46587826E8</v>
      </c>
      <c r="F1222" s="59">
        <v>2.71224057E8</v>
      </c>
      <c r="G1222" s="59">
        <v>3.9520975E8</v>
      </c>
      <c r="H1222" s="59">
        <v>4.097756E8</v>
      </c>
      <c r="I1222" s="44"/>
      <c r="J1222" s="97" t="str">
        <f t="shared" ref="J1222:N1222" si="1216">IF(ISBLANK(D1222),"",D1222/100000)</f>
        <v>1867.14</v>
      </c>
      <c r="K1222" s="97" t="str">
        <f t="shared" si="1216"/>
        <v>2465.88</v>
      </c>
      <c r="L1222" s="97" t="str">
        <f t="shared" si="1216"/>
        <v>2712.24</v>
      </c>
      <c r="M1222" s="97" t="str">
        <f t="shared" si="1216"/>
        <v>3952.10</v>
      </c>
      <c r="N1222" s="97" t="str">
        <f t="shared" si="1216"/>
        <v>4097.76</v>
      </c>
      <c r="O1222" s="44"/>
      <c r="P1222" s="197" t="str">
        <v>13. Construction Planning, Town Planning and
The total sum of the City Development Plan</v>
      </c>
    </row>
    <row r="1223" ht="19.5" customHeight="1">
      <c r="A1223" s="250"/>
      <c r="B1223" s="250"/>
      <c r="C1223" s="250"/>
      <c r="D1223" s="237"/>
      <c r="E1223" s="237"/>
      <c r="F1223" s="237"/>
      <c r="G1223" s="237"/>
      <c r="H1223" s="237"/>
      <c r="I1223" s="242"/>
      <c r="J1223" s="446" t="str">
        <f t="shared" ref="J1223:N1223" si="1217">IF(ISBLANK(D1223),"",D1223/100000)</f>
        <v/>
      </c>
      <c r="K1223" s="446" t="str">
        <f t="shared" si="1217"/>
        <v/>
      </c>
      <c r="L1223" s="446" t="str">
        <f t="shared" si="1217"/>
        <v/>
      </c>
      <c r="M1223" s="446" t="str">
        <f t="shared" si="1217"/>
        <v/>
      </c>
      <c r="N1223" s="446" t="str">
        <f t="shared" si="1217"/>
        <v/>
      </c>
      <c r="O1223" s="242"/>
      <c r="P1223" s="197" t="str">
        <v/>
      </c>
    </row>
    <row r="1224" ht="19.5" customHeight="1">
      <c r="A1224" s="254" t="s">
        <v>504</v>
      </c>
      <c r="B1224" s="254"/>
      <c r="C1224" s="254"/>
      <c r="D1224" s="330"/>
      <c r="E1224" s="330"/>
      <c r="F1224" s="330"/>
      <c r="G1224" s="330"/>
      <c r="H1224" s="330"/>
      <c r="I1224" s="44"/>
      <c r="J1224" s="97" t="str">
        <f t="shared" ref="J1224:N1224" si="1218">IF(ISBLANK(D1224),"",D1224/100000)</f>
        <v/>
      </c>
      <c r="K1224" s="97" t="str">
        <f t="shared" si="1218"/>
        <v/>
      </c>
      <c r="L1224" s="97" t="str">
        <f t="shared" si="1218"/>
        <v/>
      </c>
      <c r="M1224" s="97" t="str">
        <f t="shared" si="1218"/>
        <v/>
      </c>
      <c r="N1224" s="97" t="str">
        <f t="shared" si="1218"/>
        <v/>
      </c>
      <c r="O1224" s="44"/>
      <c r="P1224" s="197" t="str">
        <v>14. Fire Squad</v>
      </c>
    </row>
    <row r="1225" ht="19.5" customHeight="1">
      <c r="A1225" s="127" t="s">
        <v>24841</v>
      </c>
      <c r="B1225" s="127"/>
      <c r="C1225" s="127"/>
      <c r="D1225" s="59"/>
      <c r="E1225" s="59"/>
      <c r="F1225" s="59"/>
      <c r="G1225" s="59"/>
      <c r="H1225" s="59"/>
      <c r="I1225" s="44"/>
      <c r="J1225" s="97" t="str">
        <f t="shared" ref="J1225:N1225" si="1219">IF(ISBLANK(D1225),"",D1225/100000)</f>
        <v/>
      </c>
      <c r="K1225" s="97" t="str">
        <f t="shared" si="1219"/>
        <v/>
      </c>
      <c r="L1225" s="97" t="str">
        <f t="shared" si="1219"/>
        <v/>
      </c>
      <c r="M1225" s="97" t="str">
        <f t="shared" si="1219"/>
        <v/>
      </c>
      <c r="N1225" s="97" t="str">
        <f t="shared" si="1219"/>
        <v/>
      </c>
      <c r="O1225" s="44"/>
      <c r="P1225" s="197" t="str">
        <v>C. Quench fire machine (bamba)</v>
      </c>
    </row>
    <row r="1226" ht="19.5" customHeight="1">
      <c r="A1226" s="127" t="s">
        <v>24830</v>
      </c>
      <c r="B1226" s="127" t="s">
        <v>24842</v>
      </c>
      <c r="C1226" s="127"/>
      <c r="D1226" s="59">
        <v>1.04963825E8</v>
      </c>
      <c r="E1226" s="59">
        <v>1.16592438E8</v>
      </c>
      <c r="F1226" s="59">
        <v>1.28612014E8</v>
      </c>
      <c r="G1226" s="59">
        <v>1.45E8</v>
      </c>
      <c r="H1226" s="59">
        <v>1.525E8</v>
      </c>
      <c r="I1226" s="44"/>
      <c r="J1226" s="97" t="str">
        <f t="shared" ref="J1226:N1226" si="1220">IF(ISBLANK(D1226),"",D1226/100000)</f>
        <v>1049.64</v>
      </c>
      <c r="K1226" s="97" t="str">
        <f t="shared" si="1220"/>
        <v>1165.92</v>
      </c>
      <c r="L1226" s="97" t="str">
        <f t="shared" si="1220"/>
        <v>1286.12</v>
      </c>
      <c r="M1226" s="97" t="str">
        <f t="shared" si="1220"/>
        <v>1450.00</v>
      </c>
      <c r="N1226" s="97" t="str">
        <f t="shared" si="1220"/>
        <v>1525.00</v>
      </c>
      <c r="O1226" s="44"/>
      <c r="P1226" s="197" t="str">
        <v>1-A. Sevakavarga permanent salary</v>
      </c>
    </row>
    <row r="1227" ht="19.5" customHeight="1">
      <c r="A1227" s="127" t="s">
        <v>24843</v>
      </c>
      <c r="B1227" s="127" t="s">
        <v>24844</v>
      </c>
      <c r="C1227" s="127"/>
      <c r="D1227" s="59">
        <v>512626.0</v>
      </c>
      <c r="E1227" s="59">
        <v>2973966.0</v>
      </c>
      <c r="F1227" s="59">
        <v>3298621.0</v>
      </c>
      <c r="G1227" s="59">
        <v>6375000.0</v>
      </c>
      <c r="H1227" s="59">
        <v>1.2E7</v>
      </c>
      <c r="I1227" s="44"/>
      <c r="J1227" s="97" t="str">
        <f t="shared" ref="J1227:N1227" si="1221">IF(ISBLANK(D1227),"",D1227/100000)</f>
        <v>5.13</v>
      </c>
      <c r="K1227" s="97" t="str">
        <f t="shared" si="1221"/>
        <v>29.74</v>
      </c>
      <c r="L1227" s="97" t="str">
        <f t="shared" si="1221"/>
        <v>32.99</v>
      </c>
      <c r="M1227" s="97" t="str">
        <f t="shared" si="1221"/>
        <v>63.75</v>
      </c>
      <c r="N1227" s="97" t="str">
        <f t="shared" si="1221"/>
        <v>120.00</v>
      </c>
      <c r="O1227" s="44"/>
      <c r="P1227" s="197" t="str">
        <v>2. Narrow / Uniforms</v>
      </c>
    </row>
    <row r="1228" ht="19.5" customHeight="1">
      <c r="A1228" s="127" t="s">
        <v>24845</v>
      </c>
      <c r="B1228" s="127"/>
      <c r="C1228" s="127"/>
      <c r="D1228" s="59"/>
      <c r="E1228" s="59"/>
      <c r="F1228" s="59"/>
      <c r="G1228" s="59"/>
      <c r="H1228" s="59"/>
      <c r="I1228" s="44"/>
      <c r="J1228" s="97" t="str">
        <f t="shared" ref="J1228:N1228" si="1222">IF(ISBLANK(D1228),"",D1228/100000)</f>
        <v/>
      </c>
      <c r="K1228" s="97" t="str">
        <f t="shared" si="1222"/>
        <v/>
      </c>
      <c r="L1228" s="97" t="str">
        <f t="shared" si="1222"/>
        <v/>
      </c>
      <c r="M1228" s="97" t="str">
        <f t="shared" si="1222"/>
        <v/>
      </c>
      <c r="N1228" s="97" t="str">
        <f t="shared" si="1222"/>
        <v/>
      </c>
      <c r="O1228" s="44"/>
      <c r="P1228" s="197" t="str">
        <v>3. Cleaning and Repair:</v>
      </c>
    </row>
    <row r="1229" ht="19.5" customHeight="1">
      <c r="A1229" s="127" t="s">
        <v>24846</v>
      </c>
      <c r="B1229" s="127" t="s">
        <v>24847</v>
      </c>
      <c r="C1229" s="127"/>
      <c r="D1229" s="59">
        <v>500000.0</v>
      </c>
      <c r="E1229" s="59"/>
      <c r="F1229" s="59">
        <v>354449.0</v>
      </c>
      <c r="G1229" s="59">
        <v>425000.0</v>
      </c>
      <c r="H1229" s="59">
        <v>340000.0</v>
      </c>
      <c r="I1229" s="44"/>
      <c r="J1229" s="97" t="str">
        <f t="shared" ref="J1229:N1229" si="1223">IF(ISBLANK(D1229),"",D1229/100000)</f>
        <v>5.00</v>
      </c>
      <c r="K1229" s="97" t="str">
        <f t="shared" si="1223"/>
        <v/>
      </c>
      <c r="L1229" s="97" t="str">
        <f t="shared" si="1223"/>
        <v>3.54</v>
      </c>
      <c r="M1229" s="97" t="str">
        <f t="shared" si="1223"/>
        <v>4.25</v>
      </c>
      <c r="N1229" s="97" t="str">
        <f t="shared" si="1223"/>
        <v>3.40</v>
      </c>
      <c r="O1229" s="44"/>
      <c r="P1229" s="197" t="str">
        <v>(A) devices and equipment (naa)</v>
      </c>
    </row>
    <row r="1230" ht="19.5" customHeight="1">
      <c r="A1230" s="296" t="s">
        <v>24848</v>
      </c>
      <c r="B1230" s="127" t="s">
        <v>24849</v>
      </c>
      <c r="C1230" s="127"/>
      <c r="D1230" s="59">
        <v>400000.0</v>
      </c>
      <c r="E1230" s="59"/>
      <c r="F1230" s="59"/>
      <c r="G1230" s="59">
        <v>425000.0</v>
      </c>
      <c r="H1230" s="59">
        <v>340000.0</v>
      </c>
      <c r="I1230" s="44"/>
      <c r="J1230" s="97" t="str">
        <f t="shared" ref="J1230:N1230" si="1224">IF(ISBLANK(D1230),"",D1230/100000)</f>
        <v>4.00</v>
      </c>
      <c r="K1230" s="97" t="str">
        <f t="shared" si="1224"/>
        <v/>
      </c>
      <c r="L1230" s="97" t="str">
        <f t="shared" si="1224"/>
        <v/>
      </c>
      <c r="M1230" s="97" t="str">
        <f t="shared" si="1224"/>
        <v>4.25</v>
      </c>
      <c r="N1230" s="97" t="str">
        <f t="shared" si="1224"/>
        <v>3.40</v>
      </c>
      <c r="O1230" s="44"/>
      <c r="P1230" s="197" t="str">
        <v>4. Material - Canvas tubes and faces
(Naa)</v>
      </c>
    </row>
    <row r="1231" ht="19.5" customHeight="1">
      <c r="A1231" s="127" t="s">
        <v>24850</v>
      </c>
      <c r="B1231" s="127" t="s">
        <v>24851</v>
      </c>
      <c r="C1231" s="127"/>
      <c r="D1231" s="59">
        <v>15000.0</v>
      </c>
      <c r="E1231" s="59">
        <v>49850.0</v>
      </c>
      <c r="F1231" s="59"/>
      <c r="G1231" s="59">
        <v>42500.0</v>
      </c>
      <c r="H1231" s="59">
        <v>34000.0</v>
      </c>
      <c r="I1231" s="44"/>
      <c r="J1231" s="97" t="str">
        <f t="shared" ref="J1231:N1231" si="1225">IF(ISBLANK(D1231),"",D1231/100000)</f>
        <v>0.15</v>
      </c>
      <c r="K1231" s="97" t="str">
        <f t="shared" si="1225"/>
        <v>0.50</v>
      </c>
      <c r="L1231" s="97" t="str">
        <f t="shared" si="1225"/>
        <v/>
      </c>
      <c r="M1231" s="97" t="str">
        <f t="shared" si="1225"/>
        <v>0.43</v>
      </c>
      <c r="N1231" s="97" t="str">
        <f t="shared" si="1225"/>
        <v>0.34</v>
      </c>
      <c r="O1231" s="44"/>
      <c r="P1231" s="197" t="str">
        <v>5. Prizes (naa)</v>
      </c>
    </row>
    <row r="1232" ht="19.5" customHeight="1">
      <c r="A1232" s="296" t="s">
        <v>24852</v>
      </c>
      <c r="B1232" s="127" t="s">
        <v>24853</v>
      </c>
      <c r="C1232" s="127"/>
      <c r="D1232" s="59">
        <v>638568.0</v>
      </c>
      <c r="E1232" s="59">
        <v>716850.0</v>
      </c>
      <c r="F1232" s="59">
        <v>716850.0</v>
      </c>
      <c r="G1232" s="59">
        <v>850000.0</v>
      </c>
      <c r="H1232" s="59">
        <v>578000.0</v>
      </c>
      <c r="I1232" s="44"/>
      <c r="J1232" s="97" t="str">
        <f t="shared" ref="J1232:N1232" si="1226">IF(ISBLANK(D1232),"",D1232/100000)</f>
        <v>6.39</v>
      </c>
      <c r="K1232" s="97" t="str">
        <f t="shared" si="1226"/>
        <v>7.17</v>
      </c>
      <c r="L1232" s="97" t="str">
        <f t="shared" si="1226"/>
        <v>7.17</v>
      </c>
      <c r="M1232" s="97" t="str">
        <f t="shared" si="1226"/>
        <v>8.50</v>
      </c>
      <c r="N1232" s="97" t="str">
        <f t="shared" si="1226"/>
        <v>5.78</v>
      </c>
      <c r="O1232" s="44"/>
      <c r="P1232" s="197" t="str">
        <v>6. Under Personal Insurance kampalsari
Injyuarija installment scheme (naa)</v>
      </c>
    </row>
    <row r="1233" ht="19.5" customHeight="1">
      <c r="A1233" s="296" t="s">
        <v>24854</v>
      </c>
      <c r="B1233" s="127" t="s">
        <v>24855</v>
      </c>
      <c r="C1233" s="127"/>
      <c r="D1233" s="59">
        <v>140552.0</v>
      </c>
      <c r="E1233" s="59">
        <v>7399219.0</v>
      </c>
      <c r="F1233" s="59">
        <v>2177014.0</v>
      </c>
      <c r="G1233" s="59">
        <v>6375000.0</v>
      </c>
      <c r="H1233" s="59">
        <v>3400000.0</v>
      </c>
      <c r="I1233" s="44"/>
      <c r="J1233" s="97" t="str">
        <f t="shared" ref="J1233:N1233" si="1227">IF(ISBLANK(D1233),"",D1233/100000)</f>
        <v>1.41</v>
      </c>
      <c r="K1233" s="97" t="str">
        <f t="shared" si="1227"/>
        <v>73.99</v>
      </c>
      <c r="L1233" s="97" t="str">
        <f t="shared" si="1227"/>
        <v>21.77</v>
      </c>
      <c r="M1233" s="97" t="str">
        <f t="shared" si="1227"/>
        <v>63.75</v>
      </c>
      <c r="N1233" s="97" t="str">
        <f t="shared" si="1227"/>
        <v>34.00</v>
      </c>
      <c r="O1233" s="44"/>
      <c r="P1233" s="197" t="str">
        <v>7. Motor spending account: ship repairs and other
Material costs (naa)</v>
      </c>
    </row>
    <row r="1234" ht="19.5" customHeight="1">
      <c r="A1234" s="127" t="s">
        <v>24856</v>
      </c>
      <c r="B1234" s="127" t="s">
        <v>24857</v>
      </c>
      <c r="C1234" s="127"/>
      <c r="D1234" s="59"/>
      <c r="E1234" s="59"/>
      <c r="F1234" s="59"/>
      <c r="G1234" s="59"/>
      <c r="H1234" s="59"/>
      <c r="I1234" s="44"/>
      <c r="J1234" s="97" t="str">
        <f t="shared" ref="J1234:N1234" si="1228">IF(ISBLANK(D1234),"",D1234/100000)</f>
        <v/>
      </c>
      <c r="K1234" s="97" t="str">
        <f t="shared" si="1228"/>
        <v/>
      </c>
      <c r="L1234" s="97" t="str">
        <f t="shared" si="1228"/>
        <v/>
      </c>
      <c r="M1234" s="97" t="str">
        <f t="shared" si="1228"/>
        <v/>
      </c>
      <c r="N1234" s="97" t="str">
        <f t="shared" si="1228"/>
        <v/>
      </c>
      <c r="O1234" s="44"/>
      <c r="P1234" s="197" t="str">
        <v>8. agnsiamaka center buildings maintenance and repair (building) (Regional Office)</v>
      </c>
    </row>
    <row r="1235" ht="19.5" customHeight="1">
      <c r="A1235" s="296" t="s">
        <v>24858</v>
      </c>
      <c r="B1235" s="127" t="s">
        <v>24859</v>
      </c>
      <c r="C1235" s="127"/>
      <c r="D1235" s="59">
        <v>500000.0</v>
      </c>
      <c r="E1235" s="59"/>
      <c r="F1235" s="59"/>
      <c r="G1235" s="59">
        <v>85000.0</v>
      </c>
      <c r="H1235" s="59">
        <v>57800.0</v>
      </c>
      <c r="I1235" s="44"/>
      <c r="J1235" s="97" t="str">
        <f t="shared" ref="J1235:N1235" si="1229">IF(ISBLANK(D1235),"",D1235/100000)</f>
        <v>5.00</v>
      </c>
      <c r="K1235" s="97" t="str">
        <f t="shared" si="1229"/>
        <v/>
      </c>
      <c r="L1235" s="97" t="str">
        <f t="shared" si="1229"/>
        <v/>
      </c>
      <c r="M1235" s="97" t="str">
        <f t="shared" si="1229"/>
        <v>0.85</v>
      </c>
      <c r="N1235" s="97" t="str">
        <f t="shared" si="1229"/>
        <v>0.58</v>
      </c>
      <c r="O1235" s="44"/>
      <c r="P1235" s="197" t="str">
        <v>9. kole welfare of Fire
Force Training Center to be sent to the servants of the grant</v>
      </c>
    </row>
    <row r="1236" ht="19.5" customHeight="1">
      <c r="A1236" s="127" t="s">
        <v>24860</v>
      </c>
      <c r="B1236" s="127" t="s">
        <v>24861</v>
      </c>
      <c r="C1236" s="127"/>
      <c r="D1236" s="59">
        <v>799054.0</v>
      </c>
      <c r="E1236" s="59">
        <v>998775.0</v>
      </c>
      <c r="F1236" s="59">
        <v>1199070.0</v>
      </c>
      <c r="G1236" s="59">
        <v>1700000.0</v>
      </c>
      <c r="H1236" s="59">
        <v>2400000.0</v>
      </c>
      <c r="I1236" s="44"/>
      <c r="J1236" s="97" t="str">
        <f t="shared" ref="J1236:N1236" si="1230">IF(ISBLANK(D1236),"",D1236/100000)</f>
        <v>7.99</v>
      </c>
      <c r="K1236" s="97" t="str">
        <f t="shared" si="1230"/>
        <v>9.99</v>
      </c>
      <c r="L1236" s="97" t="str">
        <f t="shared" si="1230"/>
        <v>11.99</v>
      </c>
      <c r="M1236" s="97" t="str">
        <f t="shared" si="1230"/>
        <v>17.00</v>
      </c>
      <c r="N1236" s="97" t="str">
        <f t="shared" si="1230"/>
        <v>24.00</v>
      </c>
      <c r="O1236" s="44"/>
      <c r="P1236" s="197" t="str">
        <v>10. The cost of electricity (electric)</v>
      </c>
    </row>
    <row r="1237" ht="19.5" customHeight="1">
      <c r="A1237" s="296" t="s">
        <v>24862</v>
      </c>
      <c r="B1237" s="127" t="s">
        <v>24863</v>
      </c>
      <c r="C1237" s="127"/>
      <c r="D1237" s="59">
        <v>400000.0</v>
      </c>
      <c r="E1237" s="59"/>
      <c r="F1237" s="59">
        <v>416742.0</v>
      </c>
      <c r="G1237" s="59">
        <v>425000.0</v>
      </c>
      <c r="H1237" s="59">
        <v>400000.0</v>
      </c>
      <c r="I1237" s="44"/>
      <c r="J1237" s="97" t="str">
        <f t="shared" ref="J1237:N1237" si="1231">IF(ISBLANK(D1237),"",D1237/100000)</f>
        <v>4.00</v>
      </c>
      <c r="K1237" s="97" t="str">
        <f t="shared" si="1231"/>
        <v/>
      </c>
      <c r="L1237" s="97" t="str">
        <f t="shared" si="1231"/>
        <v>4.17</v>
      </c>
      <c r="M1237" s="97" t="str">
        <f t="shared" si="1231"/>
        <v>4.25</v>
      </c>
      <c r="N1237" s="97" t="str">
        <f t="shared" si="1231"/>
        <v>4.00</v>
      </c>
      <c r="O1237" s="44"/>
      <c r="P1237" s="197" t="str">
        <v>Fire water pumps and other centers in the
Machinery for avayaska (electric)</v>
      </c>
    </row>
    <row r="1238" ht="19.5" customHeight="1">
      <c r="A1238" s="127"/>
      <c r="B1238" s="127"/>
      <c r="C1238" s="127"/>
      <c r="D1238" s="59"/>
      <c r="E1238" s="59"/>
      <c r="F1238" s="59"/>
      <c r="G1238" s="59"/>
      <c r="H1238" s="59"/>
      <c r="I1238" s="44"/>
      <c r="J1238" s="97" t="str">
        <f t="shared" ref="J1238:N1238" si="1232">IF(ISBLANK(D1238),"",D1238/100000)</f>
        <v/>
      </c>
      <c r="K1238" s="97" t="str">
        <f t="shared" si="1232"/>
        <v/>
      </c>
      <c r="L1238" s="97" t="str">
        <f t="shared" si="1232"/>
        <v/>
      </c>
      <c r="M1238" s="97" t="str">
        <f t="shared" si="1232"/>
        <v/>
      </c>
      <c r="N1238" s="97" t="str">
        <f t="shared" si="1232"/>
        <v/>
      </c>
      <c r="O1238" s="44"/>
      <c r="P1238" s="197" t="str">
        <v/>
      </c>
    </row>
    <row r="1239" ht="19.5" customHeight="1">
      <c r="A1239" s="146" t="s">
        <v>4993</v>
      </c>
      <c r="B1239" s="127"/>
      <c r="C1239" s="127"/>
      <c r="D1239" s="59">
        <v>1.08869625E8</v>
      </c>
      <c r="E1239" s="59">
        <v>1.28731098E8</v>
      </c>
      <c r="F1239" s="59">
        <v>1.3677476E8</v>
      </c>
      <c r="G1239" s="59">
        <v>1.617025E8</v>
      </c>
      <c r="H1239" s="59">
        <v>1.720498E8</v>
      </c>
      <c r="I1239" s="44"/>
      <c r="J1239" s="97" t="str">
        <f t="shared" ref="J1239:N1239" si="1233">IF(ISBLANK(D1239),"",D1239/100000)</f>
        <v>1088.70</v>
      </c>
      <c r="K1239" s="97" t="str">
        <f t="shared" si="1233"/>
        <v>1287.31</v>
      </c>
      <c r="L1239" s="97" t="str">
        <f t="shared" si="1233"/>
        <v>1367.75</v>
      </c>
      <c r="M1239" s="97" t="str">
        <f t="shared" si="1233"/>
        <v>1617.03</v>
      </c>
      <c r="N1239" s="97" t="str">
        <f t="shared" si="1233"/>
        <v>1720.50</v>
      </c>
      <c r="O1239" s="44"/>
      <c r="P1239" s="197" t="str">
        <v>C. Addition</v>
      </c>
    </row>
    <row r="1240" ht="19.5" customHeight="1">
      <c r="A1240" s="127"/>
      <c r="B1240" s="127"/>
      <c r="C1240" s="127"/>
      <c r="D1240" s="59"/>
      <c r="E1240" s="59"/>
      <c r="F1240" s="59"/>
      <c r="G1240" s="59"/>
      <c r="H1240" s="59"/>
      <c r="I1240" s="44"/>
      <c r="J1240" s="97" t="str">
        <f t="shared" ref="J1240:N1240" si="1234">IF(ISBLANK(D1240),"",D1240/100000)</f>
        <v/>
      </c>
      <c r="K1240" s="97" t="str">
        <f t="shared" si="1234"/>
        <v/>
      </c>
      <c r="L1240" s="97" t="str">
        <f t="shared" si="1234"/>
        <v/>
      </c>
      <c r="M1240" s="97" t="str">
        <f t="shared" si="1234"/>
        <v/>
      </c>
      <c r="N1240" s="97" t="str">
        <f t="shared" si="1234"/>
        <v/>
      </c>
      <c r="O1240" s="44"/>
      <c r="P1240" s="197" t="str">
        <v/>
      </c>
    </row>
    <row r="1241" ht="19.5" customHeight="1">
      <c r="A1241" s="146" t="s">
        <v>18542</v>
      </c>
      <c r="B1241" s="127"/>
      <c r="C1241" s="127"/>
      <c r="D1241" s="59">
        <v>1.08869625E8</v>
      </c>
      <c r="E1241" s="59">
        <v>1.28731098E8</v>
      </c>
      <c r="F1241" s="59">
        <v>1.3677476E8</v>
      </c>
      <c r="G1241" s="59">
        <v>1.617025E8</v>
      </c>
      <c r="H1241" s="59">
        <v>1.720498E8</v>
      </c>
      <c r="I1241" s="44"/>
      <c r="J1241" s="97" t="str">
        <f t="shared" ref="J1241:N1241" si="1235">IF(ISBLANK(D1241),"",D1241/100000)</f>
        <v>1088.70</v>
      </c>
      <c r="K1241" s="97" t="str">
        <f t="shared" si="1235"/>
        <v>1287.31</v>
      </c>
      <c r="L1241" s="97" t="str">
        <f t="shared" si="1235"/>
        <v>1367.75</v>
      </c>
      <c r="M1241" s="97" t="str">
        <f t="shared" si="1235"/>
        <v>1617.03</v>
      </c>
      <c r="N1241" s="97" t="str">
        <f t="shared" si="1235"/>
        <v>1720.50</v>
      </c>
      <c r="O1241" s="44"/>
      <c r="P1241" s="197" t="str">
        <v>14. Fire Team total</v>
      </c>
    </row>
    <row r="1242" ht="19.5" customHeight="1">
      <c r="A1242" s="127"/>
      <c r="B1242" s="127"/>
      <c r="C1242" s="127"/>
      <c r="D1242" s="59"/>
      <c r="E1242" s="59"/>
      <c r="F1242" s="59"/>
      <c r="G1242" s="59"/>
      <c r="H1242" s="59"/>
      <c r="I1242" s="44"/>
      <c r="J1242" s="97" t="str">
        <f t="shared" ref="J1242:N1242" si="1236">IF(ISBLANK(D1242),"",D1242/100000)</f>
        <v/>
      </c>
      <c r="K1242" s="97" t="str">
        <f t="shared" si="1236"/>
        <v/>
      </c>
      <c r="L1242" s="97" t="str">
        <f t="shared" si="1236"/>
        <v/>
      </c>
      <c r="M1242" s="97" t="str">
        <f t="shared" si="1236"/>
        <v/>
      </c>
      <c r="N1242" s="97" t="str">
        <f t="shared" si="1236"/>
        <v/>
      </c>
      <c r="O1242" s="44"/>
      <c r="P1242" s="197" t="str">
        <v/>
      </c>
    </row>
    <row r="1243" ht="19.5" customHeight="1">
      <c r="A1243" s="127"/>
      <c r="B1243" s="127"/>
      <c r="C1243" s="127"/>
      <c r="D1243" s="59"/>
      <c r="E1243" s="59"/>
      <c r="F1243" s="59"/>
      <c r="G1243" s="59"/>
      <c r="H1243" s="59"/>
      <c r="I1243" s="44"/>
      <c r="J1243" s="97" t="str">
        <f t="shared" ref="J1243:N1243" si="1237">IF(ISBLANK(D1243),"",D1243/100000)</f>
        <v/>
      </c>
      <c r="K1243" s="97" t="str">
        <f t="shared" si="1237"/>
        <v/>
      </c>
      <c r="L1243" s="97" t="str">
        <f t="shared" si="1237"/>
        <v/>
      </c>
      <c r="M1243" s="97" t="str">
        <f t="shared" si="1237"/>
        <v/>
      </c>
      <c r="N1243" s="97" t="str">
        <f t="shared" si="1237"/>
        <v/>
      </c>
      <c r="O1243" s="44"/>
      <c r="P1243" s="197" t="str">
        <v/>
      </c>
    </row>
    <row r="1244" ht="19.5" customHeight="1">
      <c r="A1244" s="296" t="s">
        <v>24864</v>
      </c>
      <c r="B1244" s="127"/>
      <c r="C1244" s="127"/>
      <c r="D1244" s="59"/>
      <c r="E1244" s="59"/>
      <c r="F1244" s="59"/>
      <c r="G1244" s="59"/>
      <c r="H1244" s="59"/>
      <c r="I1244" s="44"/>
      <c r="J1244" s="97" t="str">
        <f t="shared" ref="J1244:N1244" si="1238">IF(ISBLANK(D1244),"",D1244/100000)</f>
        <v/>
      </c>
      <c r="K1244" s="97" t="str">
        <f t="shared" si="1238"/>
        <v/>
      </c>
      <c r="L1244" s="97" t="str">
        <f t="shared" si="1238"/>
        <v/>
      </c>
      <c r="M1244" s="97" t="str">
        <f t="shared" si="1238"/>
        <v/>
      </c>
      <c r="N1244" s="97" t="str">
        <f t="shared" si="1238"/>
        <v/>
      </c>
      <c r="O1244" s="44"/>
      <c r="P1244" s="197" t="str">
        <v>15. Licensed and akasacinhe, pathanvarila
Removal of encroachments, camp</v>
      </c>
    </row>
    <row r="1245" ht="19.5" customHeight="1">
      <c r="A1245" s="127" t="s">
        <v>24865</v>
      </c>
      <c r="B1245" s="127"/>
      <c r="C1245" s="127"/>
      <c r="D1245" s="59"/>
      <c r="E1245" s="59"/>
      <c r="F1245" s="59"/>
      <c r="G1245" s="59"/>
      <c r="H1245" s="59"/>
      <c r="I1245" s="44"/>
      <c r="J1245" s="97" t="str">
        <f t="shared" ref="J1245:N1245" si="1239">IF(ISBLANK(D1245),"",D1245/100000)</f>
        <v/>
      </c>
      <c r="K1245" s="97" t="str">
        <f t="shared" si="1239"/>
        <v/>
      </c>
      <c r="L1245" s="97" t="str">
        <f t="shared" si="1239"/>
        <v/>
      </c>
      <c r="M1245" s="97" t="str">
        <f t="shared" si="1239"/>
        <v/>
      </c>
      <c r="N1245" s="97" t="str">
        <f t="shared" si="1239"/>
        <v/>
      </c>
      <c r="O1245" s="44"/>
      <c r="P1245" s="197" t="str">
        <v>C. License and akasacinhe account</v>
      </c>
    </row>
    <row r="1246" ht="19.5" customHeight="1">
      <c r="A1246" s="127" t="s">
        <v>24866</v>
      </c>
      <c r="B1246" s="127" t="s">
        <v>24867</v>
      </c>
      <c r="C1246" s="127"/>
      <c r="D1246" s="59">
        <v>1.017895E7</v>
      </c>
      <c r="E1246" s="59">
        <v>1.0407922E7</v>
      </c>
      <c r="F1246" s="59">
        <v>1.2597384E7</v>
      </c>
      <c r="G1246" s="59">
        <v>1.25E7</v>
      </c>
      <c r="H1246" s="59">
        <v>1.55E7</v>
      </c>
      <c r="I1246" s="44"/>
      <c r="J1246" s="97" t="str">
        <f t="shared" ref="J1246:N1246" si="1240">IF(ISBLANK(D1246),"",D1246/100000)</f>
        <v>101.79</v>
      </c>
      <c r="K1246" s="97" t="str">
        <f t="shared" si="1240"/>
        <v>104.08</v>
      </c>
      <c r="L1246" s="97" t="str">
        <f t="shared" si="1240"/>
        <v>125.97</v>
      </c>
      <c r="M1246" s="97" t="str">
        <f t="shared" si="1240"/>
        <v>125.00</v>
      </c>
      <c r="N1246" s="97" t="str">
        <f t="shared" si="1240"/>
        <v>155.00</v>
      </c>
      <c r="O1246" s="44"/>
      <c r="P1246" s="197" t="str">
        <v>1-A. Sevakavarga permanent salary (masaavi)</v>
      </c>
    </row>
    <row r="1247" ht="19.5" customHeight="1">
      <c r="A1247" s="127" t="s">
        <v>830</v>
      </c>
      <c r="B1247" s="127" t="s">
        <v>24868</v>
      </c>
      <c r="C1247" s="127"/>
      <c r="D1247" s="59">
        <v>261498.0</v>
      </c>
      <c r="E1247" s="59">
        <v>159279.0</v>
      </c>
      <c r="F1247" s="59">
        <v>267189.0</v>
      </c>
      <c r="G1247" s="59">
        <v>255000.0</v>
      </c>
      <c r="H1247" s="59">
        <v>320000.0</v>
      </c>
      <c r="I1247" s="44"/>
      <c r="J1247" s="97" t="str">
        <f t="shared" ref="J1247:N1247" si="1241">IF(ISBLANK(D1247),"",D1247/100000)</f>
        <v>2.61</v>
      </c>
      <c r="K1247" s="97" t="str">
        <f t="shared" si="1241"/>
        <v>1.59</v>
      </c>
      <c r="L1247" s="97" t="str">
        <f t="shared" si="1241"/>
        <v>2.67</v>
      </c>
      <c r="M1247" s="97" t="str">
        <f t="shared" si="1241"/>
        <v>2.55</v>
      </c>
      <c r="N1247" s="97" t="str">
        <f t="shared" si="1241"/>
        <v>3.20</v>
      </c>
      <c r="O1247" s="44"/>
      <c r="P1247" s="197" t="str">
        <v>2. Narrow</v>
      </c>
    </row>
    <row r="1248" ht="19.5" customHeight="1">
      <c r="A1248" s="296" t="s">
        <v>24869</v>
      </c>
      <c r="B1248" s="127" t="s">
        <v>24870</v>
      </c>
      <c r="C1248" s="127"/>
      <c r="D1248" s="59">
        <v>1655159.0</v>
      </c>
      <c r="E1248" s="59">
        <v>1340565.0</v>
      </c>
      <c r="F1248" s="59">
        <v>1998542.0</v>
      </c>
      <c r="G1248" s="59">
        <v>2125000.0</v>
      </c>
      <c r="H1248" s="59">
        <v>2590000.0</v>
      </c>
      <c r="I1248" s="44"/>
      <c r="J1248" s="97" t="str">
        <f t="shared" ref="J1248:N1248" si="1242">IF(ISBLANK(D1248),"",D1248/100000)</f>
        <v>16.55</v>
      </c>
      <c r="K1248" s="97" t="str">
        <f t="shared" si="1242"/>
        <v>13.41</v>
      </c>
      <c r="L1248" s="97" t="str">
        <f t="shared" si="1242"/>
        <v>19.99</v>
      </c>
      <c r="M1248" s="97" t="str">
        <f t="shared" si="1242"/>
        <v>21.25</v>
      </c>
      <c r="N1248" s="97" t="str">
        <f t="shared" si="1242"/>
        <v>25.90</v>
      </c>
      <c r="O1248" s="44"/>
      <c r="P1248" s="197" t="str">
        <v>3. Promote sorted unlicensed panel
Works to draw and tadnusangika</v>
      </c>
    </row>
    <row r="1249" ht="19.5" customHeight="1">
      <c r="A1249" s="127"/>
      <c r="B1249" s="127"/>
      <c r="C1249" s="127"/>
      <c r="D1249" s="59"/>
      <c r="E1249" s="59"/>
      <c r="F1249" s="59"/>
      <c r="G1249" s="59"/>
      <c r="H1249" s="59"/>
      <c r="I1249" s="44"/>
      <c r="J1249" s="97" t="str">
        <f t="shared" ref="J1249:N1249" si="1243">IF(ISBLANK(D1249),"",D1249/100000)</f>
        <v/>
      </c>
      <c r="K1249" s="97" t="str">
        <f t="shared" si="1243"/>
        <v/>
      </c>
      <c r="L1249" s="97" t="str">
        <f t="shared" si="1243"/>
        <v/>
      </c>
      <c r="M1249" s="97" t="str">
        <f t="shared" si="1243"/>
        <v/>
      </c>
      <c r="N1249" s="97" t="str">
        <f t="shared" si="1243"/>
        <v/>
      </c>
      <c r="O1249" s="44"/>
      <c r="P1249" s="197" t="str">
        <v/>
      </c>
    </row>
    <row r="1250" ht="19.5" customHeight="1">
      <c r="A1250" s="146" t="s">
        <v>4993</v>
      </c>
      <c r="B1250" s="127"/>
      <c r="C1250" s="127"/>
      <c r="D1250" s="59">
        <v>1.2095607E7</v>
      </c>
      <c r="E1250" s="59">
        <v>1.1907766E7</v>
      </c>
      <c r="F1250" s="59">
        <v>1.4863115E7</v>
      </c>
      <c r="G1250" s="59">
        <v>1.488E7</v>
      </c>
      <c r="H1250" s="59">
        <v>1.841E7</v>
      </c>
      <c r="I1250" s="44"/>
      <c r="J1250" s="97" t="str">
        <f t="shared" ref="J1250:N1250" si="1244">IF(ISBLANK(D1250),"",D1250/100000)</f>
        <v>120.96</v>
      </c>
      <c r="K1250" s="97" t="str">
        <f t="shared" si="1244"/>
        <v>119.08</v>
      </c>
      <c r="L1250" s="97" t="str">
        <f t="shared" si="1244"/>
        <v>148.63</v>
      </c>
      <c r="M1250" s="97" t="str">
        <f t="shared" si="1244"/>
        <v>148.80</v>
      </c>
      <c r="N1250" s="97" t="str">
        <f t="shared" si="1244"/>
        <v>184.10</v>
      </c>
      <c r="O1250" s="44"/>
      <c r="P1250" s="197" t="str">
        <v>C. Addition</v>
      </c>
    </row>
    <row r="1251" ht="19.5" customHeight="1">
      <c r="A1251" s="127"/>
      <c r="B1251" s="127"/>
      <c r="C1251" s="127"/>
      <c r="D1251" s="59"/>
      <c r="E1251" s="59"/>
      <c r="F1251" s="59"/>
      <c r="G1251" s="59"/>
      <c r="H1251" s="59"/>
      <c r="I1251" s="44"/>
      <c r="J1251" s="97" t="str">
        <f t="shared" ref="J1251:N1251" si="1245">IF(ISBLANK(D1251),"",D1251/100000)</f>
        <v/>
      </c>
      <c r="K1251" s="97" t="str">
        <f t="shared" si="1245"/>
        <v/>
      </c>
      <c r="L1251" s="97" t="str">
        <f t="shared" si="1245"/>
        <v/>
      </c>
      <c r="M1251" s="97" t="str">
        <f t="shared" si="1245"/>
        <v/>
      </c>
      <c r="N1251" s="97" t="str">
        <f t="shared" si="1245"/>
        <v/>
      </c>
      <c r="O1251" s="44"/>
      <c r="P1251" s="197" t="str">
        <v/>
      </c>
    </row>
    <row r="1252" ht="19.5" customHeight="1">
      <c r="A1252" s="127" t="s">
        <v>24871</v>
      </c>
      <c r="B1252" s="127"/>
      <c r="C1252" s="127"/>
      <c r="D1252" s="59"/>
      <c r="E1252" s="59"/>
      <c r="F1252" s="59"/>
      <c r="G1252" s="59"/>
      <c r="H1252" s="59"/>
      <c r="I1252" s="44"/>
      <c r="J1252" s="97" t="str">
        <f t="shared" ref="J1252:N1252" si="1246">IF(ISBLANK(D1252),"",D1252/100000)</f>
        <v/>
      </c>
      <c r="K1252" s="97" t="str">
        <f t="shared" si="1246"/>
        <v/>
      </c>
      <c r="L1252" s="97" t="str">
        <f t="shared" si="1246"/>
        <v/>
      </c>
      <c r="M1252" s="97" t="str">
        <f t="shared" si="1246"/>
        <v/>
      </c>
      <c r="N1252" s="97" t="str">
        <f t="shared" si="1246"/>
        <v/>
      </c>
      <c r="O1252" s="44"/>
      <c r="P1252" s="197" t="str">
        <v>1 b. Pathanvarila cross draw</v>
      </c>
    </row>
    <row r="1253" ht="19.5" customHeight="1">
      <c r="A1253" s="127" t="s">
        <v>24830</v>
      </c>
      <c r="B1253" s="127" t="s">
        <v>24872</v>
      </c>
      <c r="C1253" s="127"/>
      <c r="D1253" s="59">
        <v>3.0245708E7</v>
      </c>
      <c r="E1253" s="59">
        <v>3.8450429E7</v>
      </c>
      <c r="F1253" s="59">
        <v>4.1176001E7</v>
      </c>
      <c r="G1253" s="59">
        <v>4.0E7</v>
      </c>
      <c r="H1253" s="59">
        <v>4.25E7</v>
      </c>
      <c r="I1253" s="44"/>
      <c r="J1253" s="97" t="str">
        <f t="shared" ref="J1253:N1253" si="1247">IF(ISBLANK(D1253),"",D1253/100000)</f>
        <v>302.46</v>
      </c>
      <c r="K1253" s="97" t="str">
        <f t="shared" si="1247"/>
        <v>384.50</v>
      </c>
      <c r="L1253" s="97" t="str">
        <f t="shared" si="1247"/>
        <v>411.76</v>
      </c>
      <c r="M1253" s="97" t="str">
        <f t="shared" si="1247"/>
        <v>400.00</v>
      </c>
      <c r="N1253" s="97" t="str">
        <f t="shared" si="1247"/>
        <v>425.00</v>
      </c>
      <c r="O1253" s="44"/>
      <c r="P1253" s="197" t="str">
        <v>1-A. Sevakavarga permanent salary</v>
      </c>
    </row>
    <row r="1254" ht="19.5" customHeight="1">
      <c r="A1254" s="127" t="s">
        <v>24873</v>
      </c>
      <c r="B1254" s="127" t="s">
        <v>24874</v>
      </c>
      <c r="C1254" s="127"/>
      <c r="D1254" s="59"/>
      <c r="E1254" s="59">
        <v>298220.0</v>
      </c>
      <c r="F1254" s="59"/>
      <c r="G1254" s="59"/>
      <c r="H1254" s="59"/>
      <c r="I1254" s="44"/>
      <c r="J1254" s="97" t="str">
        <f t="shared" ref="J1254:N1254" si="1248">IF(ISBLANK(D1254),"",D1254/100000)</f>
        <v/>
      </c>
      <c r="K1254" s="97" t="str">
        <f t="shared" si="1248"/>
        <v>2.98</v>
      </c>
      <c r="L1254" s="97" t="str">
        <f t="shared" si="1248"/>
        <v/>
      </c>
      <c r="M1254" s="97" t="str">
        <f t="shared" si="1248"/>
        <v/>
      </c>
      <c r="N1254" s="97" t="str">
        <f t="shared" si="1248"/>
        <v/>
      </c>
      <c r="O1254" s="44"/>
      <c r="P1254" s="197" t="str">
        <v>1-B. Sevakavarga permanent salary (brightness. Function)</v>
      </c>
    </row>
    <row r="1255" ht="19.5" customHeight="1">
      <c r="A1255" s="127" t="s">
        <v>24875</v>
      </c>
      <c r="B1255" s="127" t="s">
        <v>24876</v>
      </c>
      <c r="C1255" s="127"/>
      <c r="D1255" s="59">
        <v>2.2910854E7</v>
      </c>
      <c r="E1255" s="59">
        <v>4.8484246E7</v>
      </c>
      <c r="F1255" s="59">
        <v>1.09790211E8</v>
      </c>
      <c r="G1255" s="59">
        <v>5.95E7</v>
      </c>
      <c r="H1255" s="59">
        <v>4.76E7</v>
      </c>
      <c r="I1255" s="44"/>
      <c r="J1255" s="97" t="str">
        <f t="shared" ref="J1255:N1255" si="1249">IF(ISBLANK(D1255),"",D1255/100000)</f>
        <v>229.11</v>
      </c>
      <c r="K1255" s="97" t="str">
        <f t="shared" si="1249"/>
        <v>484.84</v>
      </c>
      <c r="L1255" s="97" t="str">
        <f t="shared" si="1249"/>
        <v>1097.90</v>
      </c>
      <c r="M1255" s="97" t="str">
        <f t="shared" si="1249"/>
        <v>595.00</v>
      </c>
      <c r="N1255" s="97" t="str">
        <f t="shared" si="1249"/>
        <v>476.00</v>
      </c>
      <c r="O1255" s="44"/>
      <c r="P1255" s="197" t="str">
        <v>2. The cost of the police</v>
      </c>
    </row>
    <row r="1256" ht="19.5" customHeight="1">
      <c r="A1256" s="127" t="s">
        <v>4568</v>
      </c>
      <c r="B1256" s="127" t="s">
        <v>24877</v>
      </c>
      <c r="C1256" s="127"/>
      <c r="D1256" s="59">
        <v>280707.0</v>
      </c>
      <c r="E1256" s="59">
        <v>380314.0</v>
      </c>
      <c r="F1256" s="59">
        <v>223355.0</v>
      </c>
      <c r="G1256" s="59">
        <v>425000.0</v>
      </c>
      <c r="H1256" s="59">
        <v>340000.0</v>
      </c>
      <c r="I1256" s="44"/>
      <c r="J1256" s="97" t="str">
        <f t="shared" ref="J1256:N1256" si="1250">IF(ISBLANK(D1256),"",D1256/100000)</f>
        <v>2.81</v>
      </c>
      <c r="K1256" s="97" t="str">
        <f t="shared" si="1250"/>
        <v>3.80</v>
      </c>
      <c r="L1256" s="97" t="str">
        <f t="shared" si="1250"/>
        <v>2.23</v>
      </c>
      <c r="M1256" s="97" t="str">
        <f t="shared" si="1250"/>
        <v>4.25</v>
      </c>
      <c r="N1256" s="97" t="str">
        <f t="shared" si="1250"/>
        <v>3.40</v>
      </c>
      <c r="O1256" s="44"/>
      <c r="P1256" s="197" t="str">
        <v>3. Miscellaneous</v>
      </c>
    </row>
    <row r="1257" ht="19.5" customHeight="1">
      <c r="A1257" s="296" t="s">
        <v>24878</v>
      </c>
      <c r="B1257" s="127" t="s">
        <v>24879</v>
      </c>
      <c r="C1257" s="127"/>
      <c r="D1257" s="59"/>
      <c r="E1257" s="59">
        <v>415.0</v>
      </c>
      <c r="F1257" s="59"/>
      <c r="G1257" s="59">
        <v>85000.0</v>
      </c>
      <c r="H1257" s="59">
        <v>68000.0</v>
      </c>
      <c r="I1257" s="44"/>
      <c r="J1257" s="97" t="str">
        <f t="shared" ref="J1257:N1257" si="1251">IF(ISBLANK(D1257),"",D1257/100000)</f>
        <v/>
      </c>
      <c r="K1257" s="97" t="str">
        <f t="shared" si="1251"/>
        <v>0.00</v>
      </c>
      <c r="L1257" s="97" t="str">
        <f t="shared" si="1251"/>
        <v/>
      </c>
      <c r="M1257" s="97" t="str">
        <f t="shared" si="1251"/>
        <v>0.85</v>
      </c>
      <c r="N1257" s="97" t="str">
        <f t="shared" si="1251"/>
        <v>0.68</v>
      </c>
      <c r="O1257" s="44"/>
      <c r="P1257" s="197" t="str">
        <v>4. infringement scoring servants
Compensation / insurance scheme</v>
      </c>
    </row>
    <row r="1258" ht="19.5" customHeight="1">
      <c r="A1258" s="296" t="s">
        <v>24880</v>
      </c>
      <c r="B1258" s="127" t="s">
        <v>24881</v>
      </c>
      <c r="C1258" s="127"/>
      <c r="D1258" s="59">
        <v>2872521.0</v>
      </c>
      <c r="E1258" s="59">
        <v>2668822.0</v>
      </c>
      <c r="F1258" s="59">
        <v>3633057.0</v>
      </c>
      <c r="G1258" s="59">
        <v>4250000.0</v>
      </c>
      <c r="H1258" s="59">
        <v>3468000.0</v>
      </c>
      <c r="I1258" s="44"/>
      <c r="J1258" s="97" t="str">
        <f t="shared" ref="J1258:N1258" si="1252">IF(ISBLANK(D1258),"",D1258/100000)</f>
        <v>28.73</v>
      </c>
      <c r="K1258" s="97" t="str">
        <f t="shared" si="1252"/>
        <v>26.69</v>
      </c>
      <c r="L1258" s="97" t="str">
        <f t="shared" si="1252"/>
        <v>36.33</v>
      </c>
      <c r="M1258" s="97" t="str">
        <f t="shared" si="1252"/>
        <v>42.50</v>
      </c>
      <c r="N1258" s="97" t="str">
        <f t="shared" si="1252"/>
        <v>34.68</v>
      </c>
      <c r="O1258" s="44"/>
      <c r="P1258" s="197" t="str">
        <v>5. The contracting method bigari giving /
Anti-encroachment squad</v>
      </c>
    </row>
    <row r="1259" ht="19.5" customHeight="1">
      <c r="A1259" s="127" t="s">
        <v>24882</v>
      </c>
      <c r="B1259" s="127" t="s">
        <v>24883</v>
      </c>
      <c r="C1259" s="127"/>
      <c r="D1259" s="59"/>
      <c r="E1259" s="59"/>
      <c r="F1259" s="59"/>
      <c r="G1259" s="59">
        <v>3.4E7</v>
      </c>
      <c r="H1259" s="59">
        <v>2.04E7</v>
      </c>
      <c r="I1259" s="44"/>
      <c r="J1259" s="97" t="str">
        <f t="shared" ref="J1259:N1259" si="1253">IF(ISBLANK(D1259),"",D1259/100000)</f>
        <v/>
      </c>
      <c r="K1259" s="97" t="str">
        <f t="shared" si="1253"/>
        <v/>
      </c>
      <c r="L1259" s="97" t="str">
        <f t="shared" si="1253"/>
        <v/>
      </c>
      <c r="M1259" s="97" t="str">
        <f t="shared" si="1253"/>
        <v>340.00</v>
      </c>
      <c r="N1259" s="97" t="str">
        <f t="shared" si="1253"/>
        <v>204.00</v>
      </c>
      <c r="O1259" s="44"/>
      <c r="P1259" s="197" t="str">
        <v>Police station staff establishment costs</v>
      </c>
    </row>
    <row r="1260" ht="19.5" customHeight="1">
      <c r="A1260" s="127" t="s">
        <v>24884</v>
      </c>
      <c r="B1260" s="127" t="s">
        <v>24885</v>
      </c>
      <c r="C1260" s="127"/>
      <c r="D1260" s="59"/>
      <c r="E1260" s="59"/>
      <c r="F1260" s="59"/>
      <c r="G1260" s="59">
        <v>8500000.0</v>
      </c>
      <c r="H1260" s="59">
        <v>6936000.0</v>
      </c>
      <c r="I1260" s="44"/>
      <c r="J1260" s="97" t="str">
        <f t="shared" ref="J1260:N1260" si="1254">IF(ISBLANK(D1260),"",D1260/100000)</f>
        <v/>
      </c>
      <c r="K1260" s="97" t="str">
        <f t="shared" si="1254"/>
        <v/>
      </c>
      <c r="L1260" s="97" t="str">
        <f t="shared" si="1254"/>
        <v/>
      </c>
      <c r="M1260" s="97" t="str">
        <f t="shared" si="1254"/>
        <v>85.00</v>
      </c>
      <c r="N1260" s="97" t="str">
        <f t="shared" si="1254"/>
        <v>69.36</v>
      </c>
      <c r="O1260" s="44"/>
      <c r="P1260" s="197" t="str">
        <v>Hawkes survey and eradication of encroachment Room</v>
      </c>
    </row>
    <row r="1261" ht="19.5" customHeight="1">
      <c r="A1261" s="296" t="s">
        <v>24886</v>
      </c>
      <c r="B1261" s="127" t="s">
        <v>24887</v>
      </c>
      <c r="C1261" s="127"/>
      <c r="D1261" s="59"/>
      <c r="E1261" s="59"/>
      <c r="F1261" s="59"/>
      <c r="G1261" s="59">
        <v>1.7E7</v>
      </c>
      <c r="H1261" s="59">
        <v>1700000.0</v>
      </c>
      <c r="I1261" s="44"/>
      <c r="J1261" s="97" t="str">
        <f t="shared" ref="J1261:N1261" si="1255">IF(ISBLANK(D1261),"",D1261/100000)</f>
        <v/>
      </c>
      <c r="K1261" s="97" t="str">
        <f t="shared" si="1255"/>
        <v/>
      </c>
      <c r="L1261" s="97" t="str">
        <f t="shared" si="1255"/>
        <v/>
      </c>
      <c r="M1261" s="97" t="str">
        <f t="shared" si="1255"/>
        <v>170.00</v>
      </c>
      <c r="N1261" s="97" t="str">
        <f t="shared" si="1255"/>
        <v>17.00</v>
      </c>
      <c r="O1261" s="44"/>
      <c r="P1261" s="197" t="str">
        <v>Established Hawkes Rehabilitation (city Chapman
Committee)</v>
      </c>
    </row>
    <row r="1262" ht="19.5" customHeight="1">
      <c r="A1262" s="296" t="s">
        <v>24888</v>
      </c>
      <c r="B1262" s="127" t="s">
        <v>24889</v>
      </c>
      <c r="C1262" s="127"/>
      <c r="D1262" s="59"/>
      <c r="E1262" s="59"/>
      <c r="F1262" s="59"/>
      <c r="G1262" s="59">
        <v>2.0E7</v>
      </c>
      <c r="H1262" s="59">
        <v>1.3872E7</v>
      </c>
      <c r="I1262" s="44"/>
      <c r="J1262" s="97" t="str">
        <f t="shared" ref="J1262:N1262" si="1256">IF(ISBLANK(D1262),"",D1262/100000)</f>
        <v/>
      </c>
      <c r="K1262" s="97" t="str">
        <f t="shared" si="1256"/>
        <v/>
      </c>
      <c r="L1262" s="97" t="str">
        <f t="shared" si="1256"/>
        <v/>
      </c>
      <c r="M1262" s="97" t="str">
        <f t="shared" si="1256"/>
        <v>200.00</v>
      </c>
      <c r="N1262" s="97" t="str">
        <f t="shared" si="1256"/>
        <v>138.72</v>
      </c>
      <c r="O1262" s="44"/>
      <c r="P1262" s="197" t="str">
        <v>Lodge a new policy professionals
Implementation</v>
      </c>
    </row>
    <row r="1263" ht="19.5" customHeight="1">
      <c r="A1263" s="127" t="s">
        <v>24890</v>
      </c>
      <c r="B1263" s="127" t="s">
        <v>24891</v>
      </c>
      <c r="C1263" s="127"/>
      <c r="D1263" s="59"/>
      <c r="E1263" s="59"/>
      <c r="F1263" s="59"/>
      <c r="G1263" s="59"/>
      <c r="H1263" s="59">
        <v>1360000.0</v>
      </c>
      <c r="I1263" s="44"/>
      <c r="J1263" s="97" t="str">
        <f t="shared" ref="J1263:N1263" si="1257">IF(ISBLANK(D1263),"",D1263/100000)</f>
        <v/>
      </c>
      <c r="K1263" s="97" t="str">
        <f t="shared" si="1257"/>
        <v/>
      </c>
      <c r="L1263" s="97" t="str">
        <f t="shared" si="1257"/>
        <v/>
      </c>
      <c r="M1263" s="97" t="str">
        <f t="shared" si="1257"/>
        <v/>
      </c>
      <c r="N1263" s="97" t="str">
        <f t="shared" si="1257"/>
        <v>13.60</v>
      </c>
      <c r="O1263" s="44"/>
      <c r="P1263" s="197" t="str">
        <v>Meeting in the new building and furniture</v>
      </c>
    </row>
    <row r="1264" ht="19.5" customHeight="1">
      <c r="A1264" s="250"/>
      <c r="B1264" s="250"/>
      <c r="C1264" s="250"/>
      <c r="D1264" s="237"/>
      <c r="E1264" s="237"/>
      <c r="F1264" s="237"/>
      <c r="G1264" s="237"/>
      <c r="H1264" s="237"/>
      <c r="I1264" s="242"/>
      <c r="J1264" s="446" t="str">
        <f t="shared" ref="J1264:N1264" si="1258">IF(ISBLANK(D1264),"",D1264/100000)</f>
        <v/>
      </c>
      <c r="K1264" s="446" t="str">
        <f t="shared" si="1258"/>
        <v/>
      </c>
      <c r="L1264" s="446" t="str">
        <f t="shared" si="1258"/>
        <v/>
      </c>
      <c r="M1264" s="446" t="str">
        <f t="shared" si="1258"/>
        <v/>
      </c>
      <c r="N1264" s="446" t="str">
        <f t="shared" si="1258"/>
        <v/>
      </c>
      <c r="O1264" s="242"/>
      <c r="P1264" s="197" t="str">
        <v/>
      </c>
    </row>
    <row r="1265" ht="19.5" customHeight="1">
      <c r="A1265" s="447" t="s">
        <v>24892</v>
      </c>
      <c r="B1265" s="254" t="s">
        <v>24893</v>
      </c>
      <c r="C1265" s="254"/>
      <c r="D1265" s="330">
        <v>1.3438525E7</v>
      </c>
      <c r="E1265" s="330">
        <v>9471721.0</v>
      </c>
      <c r="F1265" s="330">
        <v>7660365.0</v>
      </c>
      <c r="G1265" s="330">
        <v>1.4195E7</v>
      </c>
      <c r="H1265" s="330">
        <v>1.193632E7</v>
      </c>
      <c r="I1265" s="44"/>
      <c r="J1265" s="97" t="str">
        <f t="shared" ref="J1265:N1265" si="1259">IF(ISBLANK(D1265),"",D1265/100000)</f>
        <v>134.39</v>
      </c>
      <c r="K1265" s="97" t="str">
        <f t="shared" si="1259"/>
        <v>94.72</v>
      </c>
      <c r="L1265" s="97" t="str">
        <f t="shared" si="1259"/>
        <v>76.60</v>
      </c>
      <c r="M1265" s="97" t="str">
        <f t="shared" si="1259"/>
        <v>141.95</v>
      </c>
      <c r="N1265" s="97" t="str">
        <f t="shared" si="1259"/>
        <v>119.36</v>
      </c>
      <c r="O1265" s="44"/>
      <c r="P1265" s="197" t="str">
        <v>By minor maintenance majurammarphata
To (Regional Office)</v>
      </c>
    </row>
    <row r="1266" ht="19.5" customHeight="1">
      <c r="A1266" s="296" t="s">
        <v>24894</v>
      </c>
      <c r="B1266" s="127" t="s">
        <v>24895</v>
      </c>
      <c r="C1266" s="127"/>
      <c r="D1266" s="59">
        <v>2895516.0</v>
      </c>
      <c r="E1266" s="59">
        <v>3088198.0</v>
      </c>
      <c r="F1266" s="59">
        <v>1716072.0</v>
      </c>
      <c r="G1266" s="59">
        <v>5431500.0</v>
      </c>
      <c r="H1266" s="59">
        <v>5640720.0</v>
      </c>
      <c r="I1266" s="44"/>
      <c r="J1266" s="97" t="str">
        <f t="shared" ref="J1266:N1266" si="1260">IF(ISBLANK(D1266),"",D1266/100000)</f>
        <v>28.96</v>
      </c>
      <c r="K1266" s="97" t="str">
        <f t="shared" si="1260"/>
        <v>30.88</v>
      </c>
      <c r="L1266" s="97" t="str">
        <f t="shared" si="1260"/>
        <v>17.16</v>
      </c>
      <c r="M1266" s="97" t="str">
        <f t="shared" si="1260"/>
        <v>54.32</v>
      </c>
      <c r="N1266" s="97" t="str">
        <f t="shared" si="1260"/>
        <v>56.41</v>
      </c>
      <c r="O1266" s="44"/>
      <c r="P1266" s="197" t="str">
        <v>Akasacinha, construction control,
Shooting for the purposes of section encroachment video, camera, gas cutter, breakers, etc.. And to provide means by works (vikarya)</v>
      </c>
    </row>
    <row r="1267" ht="19.5" customHeight="1">
      <c r="A1267" s="127"/>
      <c r="B1267" s="127"/>
      <c r="C1267" s="127"/>
      <c r="D1267" s="59"/>
      <c r="E1267" s="59"/>
      <c r="F1267" s="59"/>
      <c r="G1267" s="59"/>
      <c r="H1267" s="59"/>
      <c r="I1267" s="44"/>
      <c r="J1267" s="97" t="str">
        <f t="shared" ref="J1267:N1267" si="1261">IF(ISBLANK(D1267),"",D1267/100000)</f>
        <v/>
      </c>
      <c r="K1267" s="97" t="str">
        <f t="shared" si="1261"/>
        <v/>
      </c>
      <c r="L1267" s="97" t="str">
        <f t="shared" si="1261"/>
        <v/>
      </c>
      <c r="M1267" s="97" t="str">
        <f t="shared" si="1261"/>
        <v/>
      </c>
      <c r="N1267" s="97" t="str">
        <f t="shared" si="1261"/>
        <v/>
      </c>
      <c r="O1267" s="44"/>
      <c r="P1267" s="197" t="str">
        <v/>
      </c>
    </row>
    <row r="1268" ht="19.5" customHeight="1">
      <c r="A1268" s="127"/>
      <c r="B1268" s="127"/>
      <c r="C1268" s="127"/>
      <c r="D1268" s="59"/>
      <c r="E1268" s="59"/>
      <c r="F1268" s="59"/>
      <c r="G1268" s="59"/>
      <c r="H1268" s="59"/>
      <c r="I1268" s="44"/>
      <c r="J1268" s="97" t="str">
        <f t="shared" ref="J1268:N1268" si="1262">IF(ISBLANK(D1268),"",D1268/100000)</f>
        <v/>
      </c>
      <c r="K1268" s="97" t="str">
        <f t="shared" si="1262"/>
        <v/>
      </c>
      <c r="L1268" s="97" t="str">
        <f t="shared" si="1262"/>
        <v/>
      </c>
      <c r="M1268" s="97" t="str">
        <f t="shared" si="1262"/>
        <v/>
      </c>
      <c r="N1268" s="97" t="str">
        <f t="shared" si="1262"/>
        <v/>
      </c>
      <c r="O1268" s="44"/>
      <c r="P1268" s="197" t="str">
        <v/>
      </c>
    </row>
    <row r="1269" ht="19.5" customHeight="1">
      <c r="A1269" s="146" t="s">
        <v>24896</v>
      </c>
      <c r="B1269" s="127"/>
      <c r="C1269" s="127"/>
      <c r="D1269" s="59">
        <v>7.2643831E7</v>
      </c>
      <c r="E1269" s="59">
        <v>1.02842365E8</v>
      </c>
      <c r="F1269" s="59">
        <v>1.64199061E8</v>
      </c>
      <c r="G1269" s="59">
        <v>2.033865E8</v>
      </c>
      <c r="H1269" s="59">
        <v>1.5582104E8</v>
      </c>
      <c r="I1269" s="44"/>
      <c r="J1269" s="97" t="str">
        <f t="shared" ref="J1269:N1269" si="1263">IF(ISBLANK(D1269),"",D1269/100000)</f>
        <v>726.44</v>
      </c>
      <c r="K1269" s="97" t="str">
        <f t="shared" si="1263"/>
        <v>1028.42</v>
      </c>
      <c r="L1269" s="97" t="str">
        <f t="shared" si="1263"/>
        <v>1641.99</v>
      </c>
      <c r="M1269" s="97" t="str">
        <f t="shared" si="1263"/>
        <v>2033.87</v>
      </c>
      <c r="N1269" s="97" t="str">
        <f t="shared" si="1263"/>
        <v>1558.21</v>
      </c>
      <c r="O1269" s="44"/>
      <c r="P1269" s="197" t="str">
        <v>1 b. Addition</v>
      </c>
    </row>
    <row r="1270" ht="19.5" customHeight="1">
      <c r="A1270" s="127"/>
      <c r="B1270" s="127"/>
      <c r="C1270" s="127"/>
      <c r="D1270" s="59"/>
      <c r="E1270" s="59"/>
      <c r="F1270" s="59"/>
      <c r="G1270" s="59"/>
      <c r="H1270" s="59"/>
      <c r="I1270" s="44"/>
      <c r="J1270" s="97" t="str">
        <f t="shared" ref="J1270:N1270" si="1264">IF(ISBLANK(D1270),"",D1270/100000)</f>
        <v/>
      </c>
      <c r="K1270" s="97" t="str">
        <f t="shared" si="1264"/>
        <v/>
      </c>
      <c r="L1270" s="97" t="str">
        <f t="shared" si="1264"/>
        <v/>
      </c>
      <c r="M1270" s="97" t="str">
        <f t="shared" si="1264"/>
        <v/>
      </c>
      <c r="N1270" s="97" t="str">
        <f t="shared" si="1264"/>
        <v/>
      </c>
      <c r="O1270" s="44"/>
      <c r="P1270" s="197" t="str">
        <v/>
      </c>
    </row>
    <row r="1271" ht="19.5" customHeight="1">
      <c r="A1271" s="127" t="s">
        <v>520</v>
      </c>
      <c r="B1271" s="127"/>
      <c r="C1271" s="127"/>
      <c r="D1271" s="59"/>
      <c r="E1271" s="59"/>
      <c r="F1271" s="59"/>
      <c r="G1271" s="59"/>
      <c r="H1271" s="59"/>
      <c r="I1271" s="44"/>
      <c r="J1271" s="97" t="str">
        <f t="shared" ref="J1271:N1271" si="1265">IF(ISBLANK(D1271),"",D1271/100000)</f>
        <v/>
      </c>
      <c r="K1271" s="97" t="str">
        <f t="shared" si="1265"/>
        <v/>
      </c>
      <c r="L1271" s="97" t="str">
        <f t="shared" si="1265"/>
        <v/>
      </c>
      <c r="M1271" s="97" t="str">
        <f t="shared" si="1265"/>
        <v/>
      </c>
      <c r="N1271" s="97" t="str">
        <f t="shared" si="1265"/>
        <v/>
      </c>
      <c r="O1271" s="44"/>
      <c r="P1271" s="197" t="str">
        <v>C. Camp</v>
      </c>
    </row>
    <row r="1272" ht="19.5" customHeight="1">
      <c r="A1272" s="296" t="s">
        <v>24897</v>
      </c>
      <c r="B1272" s="127" t="s">
        <v>24898</v>
      </c>
      <c r="C1272" s="127"/>
      <c r="D1272" s="59">
        <v>4366903.0</v>
      </c>
      <c r="E1272" s="59">
        <v>4288124.0</v>
      </c>
      <c r="F1272" s="59">
        <v>4536515.0</v>
      </c>
      <c r="G1272" s="59">
        <v>6000000.0</v>
      </c>
      <c r="H1272" s="59">
        <v>6500000.0</v>
      </c>
      <c r="I1272" s="44"/>
      <c r="J1272" s="97" t="str">
        <f t="shared" ref="J1272:N1272" si="1266">IF(ISBLANK(D1272),"",D1272/100000)</f>
        <v>43.67</v>
      </c>
      <c r="K1272" s="97" t="str">
        <f t="shared" si="1266"/>
        <v>42.88</v>
      </c>
      <c r="L1272" s="97" t="str">
        <f t="shared" si="1266"/>
        <v>45.37</v>
      </c>
      <c r="M1272" s="97" t="str">
        <f t="shared" si="1266"/>
        <v>60.00</v>
      </c>
      <c r="N1272" s="97" t="str">
        <f t="shared" si="1266"/>
        <v>65.00</v>
      </c>
      <c r="O1272" s="44"/>
      <c r="P1272" s="197" t="str">
        <v>1. The establishment sevakavarga salary
(Masaajimgha)</v>
      </c>
    </row>
    <row r="1273" ht="19.5" customHeight="1">
      <c r="A1273" s="127" t="s">
        <v>830</v>
      </c>
      <c r="B1273" s="127" t="s">
        <v>24899</v>
      </c>
      <c r="C1273" s="127"/>
      <c r="D1273" s="59">
        <v>48005.0</v>
      </c>
      <c r="E1273" s="59">
        <v>5616.0</v>
      </c>
      <c r="F1273" s="59">
        <v>54006.0</v>
      </c>
      <c r="G1273" s="59">
        <v>85000.0</v>
      </c>
      <c r="H1273" s="59">
        <v>80000.0</v>
      </c>
      <c r="I1273" s="44"/>
      <c r="J1273" s="97" t="str">
        <f t="shared" ref="J1273:N1273" si="1267">IF(ISBLANK(D1273),"",D1273/100000)</f>
        <v>0.48</v>
      </c>
      <c r="K1273" s="97" t="str">
        <f t="shared" si="1267"/>
        <v>0.06</v>
      </c>
      <c r="L1273" s="97" t="str">
        <f t="shared" si="1267"/>
        <v>0.54</v>
      </c>
      <c r="M1273" s="97" t="str">
        <f t="shared" si="1267"/>
        <v>0.85</v>
      </c>
      <c r="N1273" s="97" t="str">
        <f t="shared" si="1267"/>
        <v>0.80</v>
      </c>
      <c r="O1273" s="44"/>
      <c r="P1273" s="197" t="str">
        <v>2. Narrow</v>
      </c>
    </row>
    <row r="1274" ht="19.5" customHeight="1">
      <c r="A1274" s="127" t="s">
        <v>24900</v>
      </c>
      <c r="B1274" s="127" t="s">
        <v>24901</v>
      </c>
      <c r="C1274" s="127"/>
      <c r="D1274" s="59">
        <v>315840.0</v>
      </c>
      <c r="E1274" s="59">
        <v>249200.0</v>
      </c>
      <c r="F1274" s="59">
        <v>494380.0</v>
      </c>
      <c r="G1274" s="59">
        <v>425000.0</v>
      </c>
      <c r="H1274" s="59">
        <v>340000.0</v>
      </c>
      <c r="I1274" s="44"/>
      <c r="J1274" s="97" t="str">
        <f t="shared" ref="J1274:N1274" si="1268">IF(ISBLANK(D1274),"",D1274/100000)</f>
        <v>3.16</v>
      </c>
      <c r="K1274" s="97" t="str">
        <f t="shared" si="1268"/>
        <v>2.49</v>
      </c>
      <c r="L1274" s="97" t="str">
        <f t="shared" si="1268"/>
        <v>4.94</v>
      </c>
      <c r="M1274" s="97" t="str">
        <f t="shared" si="1268"/>
        <v>4.25</v>
      </c>
      <c r="N1274" s="97" t="str">
        <f t="shared" si="1268"/>
        <v>3.40</v>
      </c>
      <c r="O1274" s="44"/>
      <c r="P1274" s="197" t="str">
        <v>3. The cost of fodder</v>
      </c>
    </row>
    <row r="1275" ht="19.5" customHeight="1">
      <c r="A1275" s="127"/>
      <c r="B1275" s="127"/>
      <c r="C1275" s="127"/>
      <c r="D1275" s="59"/>
      <c r="E1275" s="59"/>
      <c r="F1275" s="59"/>
      <c r="G1275" s="59"/>
      <c r="H1275" s="59"/>
      <c r="I1275" s="44"/>
      <c r="J1275" s="97" t="str">
        <f t="shared" ref="J1275:N1275" si="1269">IF(ISBLANK(D1275),"",D1275/100000)</f>
        <v/>
      </c>
      <c r="K1275" s="97" t="str">
        <f t="shared" si="1269"/>
        <v/>
      </c>
      <c r="L1275" s="97" t="str">
        <f t="shared" si="1269"/>
        <v/>
      </c>
      <c r="M1275" s="97" t="str">
        <f t="shared" si="1269"/>
        <v/>
      </c>
      <c r="N1275" s="97" t="str">
        <f t="shared" si="1269"/>
        <v/>
      </c>
      <c r="O1275" s="44"/>
      <c r="P1275" s="197" t="str">
        <v/>
      </c>
    </row>
    <row r="1276" ht="19.5" customHeight="1">
      <c r="A1276" s="146" t="s">
        <v>9545</v>
      </c>
      <c r="B1276" s="127"/>
      <c r="C1276" s="127"/>
      <c r="D1276" s="59">
        <v>4730748.0</v>
      </c>
      <c r="E1276" s="59">
        <v>4542940.0</v>
      </c>
      <c r="F1276" s="59">
        <v>5084901.0</v>
      </c>
      <c r="G1276" s="59">
        <v>6510000.0</v>
      </c>
      <c r="H1276" s="59">
        <v>6920000.0</v>
      </c>
      <c r="I1276" s="44"/>
      <c r="J1276" s="97" t="str">
        <f t="shared" ref="J1276:N1276" si="1270">IF(ISBLANK(D1276),"",D1276/100000)</f>
        <v>47.31</v>
      </c>
      <c r="K1276" s="97" t="str">
        <f t="shared" si="1270"/>
        <v>45.43</v>
      </c>
      <c r="L1276" s="97" t="str">
        <f t="shared" si="1270"/>
        <v>50.85</v>
      </c>
      <c r="M1276" s="97" t="str">
        <f t="shared" si="1270"/>
        <v>65.10</v>
      </c>
      <c r="N1276" s="97" t="str">
        <f t="shared" si="1270"/>
        <v>69.20</v>
      </c>
      <c r="O1276" s="44"/>
      <c r="P1276" s="197" t="str">
        <v>C. Addition</v>
      </c>
    </row>
    <row r="1277" ht="19.5" customHeight="1">
      <c r="A1277" s="127"/>
      <c r="B1277" s="127"/>
      <c r="C1277" s="127"/>
      <c r="D1277" s="59"/>
      <c r="E1277" s="59"/>
      <c r="F1277" s="59"/>
      <c r="G1277" s="59"/>
      <c r="H1277" s="59"/>
      <c r="I1277" s="44"/>
      <c r="J1277" s="97" t="str">
        <f t="shared" ref="J1277:N1277" si="1271">IF(ISBLANK(D1277),"",D1277/100000)</f>
        <v/>
      </c>
      <c r="K1277" s="97" t="str">
        <f t="shared" si="1271"/>
        <v/>
      </c>
      <c r="L1277" s="97" t="str">
        <f t="shared" si="1271"/>
        <v/>
      </c>
      <c r="M1277" s="97" t="str">
        <f t="shared" si="1271"/>
        <v/>
      </c>
      <c r="N1277" s="97" t="str">
        <f t="shared" si="1271"/>
        <v/>
      </c>
      <c r="O1277" s="44"/>
      <c r="P1277" s="197" t="str">
        <v/>
      </c>
    </row>
    <row r="1278" ht="19.5" customHeight="1">
      <c r="A1278" s="367" t="s">
        <v>24902</v>
      </c>
      <c r="B1278" s="127"/>
      <c r="C1278" s="127"/>
      <c r="D1278" s="59">
        <v>8.9470186E7</v>
      </c>
      <c r="E1278" s="59">
        <v>1.19293071E8</v>
      </c>
      <c r="F1278" s="59">
        <v>1.84147077E8</v>
      </c>
      <c r="G1278" s="59">
        <v>2.247765E8</v>
      </c>
      <c r="H1278" s="59">
        <v>1.8115104E8</v>
      </c>
      <c r="I1278" s="44"/>
      <c r="J1278" s="97" t="str">
        <f t="shared" ref="J1278:N1278" si="1272">IF(ISBLANK(D1278),"",D1278/100000)</f>
        <v>894.70</v>
      </c>
      <c r="K1278" s="97" t="str">
        <f t="shared" si="1272"/>
        <v>1192.93</v>
      </c>
      <c r="L1278" s="97" t="str">
        <f t="shared" si="1272"/>
        <v>1841.47</v>
      </c>
      <c r="M1278" s="97" t="str">
        <f t="shared" si="1272"/>
        <v>2247.77</v>
      </c>
      <c r="N1278" s="97" t="str">
        <f t="shared" si="1272"/>
        <v>1811.51</v>
      </c>
      <c r="O1278" s="44"/>
      <c r="P1278" s="197" t="str">
        <v>15. Licensed and akasacinhe, pathanvarila
Removal of encroachments, the total sum of the camp</v>
      </c>
    </row>
    <row r="1279" ht="19.5" customHeight="1">
      <c r="A1279" s="127"/>
      <c r="B1279" s="127"/>
      <c r="C1279" s="127"/>
      <c r="D1279" s="59"/>
      <c r="E1279" s="59"/>
      <c r="F1279" s="59"/>
      <c r="G1279" s="59"/>
      <c r="H1279" s="59"/>
      <c r="I1279" s="44"/>
      <c r="J1279" s="97" t="str">
        <f t="shared" ref="J1279:N1279" si="1273">IF(ISBLANK(D1279),"",D1279/100000)</f>
        <v/>
      </c>
      <c r="K1279" s="97" t="str">
        <f t="shared" si="1273"/>
        <v/>
      </c>
      <c r="L1279" s="97" t="str">
        <f t="shared" si="1273"/>
        <v/>
      </c>
      <c r="M1279" s="97" t="str">
        <f t="shared" si="1273"/>
        <v/>
      </c>
      <c r="N1279" s="97" t="str">
        <f t="shared" si="1273"/>
        <v/>
      </c>
      <c r="O1279" s="44"/>
      <c r="P1279" s="197" t="str">
        <v/>
      </c>
    </row>
    <row r="1280" ht="19.5" customHeight="1">
      <c r="A1280" s="127" t="s">
        <v>523</v>
      </c>
      <c r="B1280" s="127"/>
      <c r="C1280" s="127"/>
      <c r="D1280" s="59"/>
      <c r="E1280" s="59"/>
      <c r="F1280" s="59"/>
      <c r="G1280" s="59"/>
      <c r="H1280" s="59"/>
      <c r="I1280" s="44"/>
      <c r="J1280" s="97" t="str">
        <f t="shared" ref="J1280:N1280" si="1274">IF(ISBLANK(D1280),"",D1280/100000)</f>
        <v/>
      </c>
      <c r="K1280" s="97" t="str">
        <f t="shared" si="1274"/>
        <v/>
      </c>
      <c r="L1280" s="97" t="str">
        <f t="shared" si="1274"/>
        <v/>
      </c>
      <c r="M1280" s="97" t="str">
        <f t="shared" si="1274"/>
        <v/>
      </c>
      <c r="N1280" s="97" t="str">
        <f t="shared" si="1274"/>
        <v/>
      </c>
      <c r="O1280" s="44"/>
      <c r="P1280" s="197" t="str">
        <v>16. Parks, pranisangrahalaye, aquarium and sarpodyana</v>
      </c>
    </row>
    <row r="1281" ht="19.5" customHeight="1">
      <c r="A1281" s="127" t="s">
        <v>7363</v>
      </c>
      <c r="B1281" s="127"/>
      <c r="C1281" s="127"/>
      <c r="D1281" s="59"/>
      <c r="E1281" s="59"/>
      <c r="F1281" s="59"/>
      <c r="G1281" s="59"/>
      <c r="H1281" s="59"/>
      <c r="I1281" s="44"/>
      <c r="J1281" s="97" t="str">
        <f t="shared" ref="J1281:N1281" si="1275">IF(ISBLANK(D1281),"",D1281/100000)</f>
        <v/>
      </c>
      <c r="K1281" s="97" t="str">
        <f t="shared" si="1275"/>
        <v/>
      </c>
      <c r="L1281" s="97" t="str">
        <f t="shared" si="1275"/>
        <v/>
      </c>
      <c r="M1281" s="97" t="str">
        <f t="shared" si="1275"/>
        <v/>
      </c>
      <c r="N1281" s="97" t="str">
        <f t="shared" si="1275"/>
        <v/>
      </c>
      <c r="O1281" s="44"/>
      <c r="P1281" s="197" t="str">
        <v>C. Parks</v>
      </c>
    </row>
    <row r="1282" ht="19.5" customHeight="1">
      <c r="A1282" s="127" t="s">
        <v>3019</v>
      </c>
      <c r="B1282" s="127" t="s">
        <v>24903</v>
      </c>
      <c r="C1282" s="127"/>
      <c r="D1282" s="59">
        <v>8.949697E7</v>
      </c>
      <c r="E1282" s="59">
        <v>9.4255388E7</v>
      </c>
      <c r="F1282" s="59">
        <v>1.10687702E8</v>
      </c>
      <c r="G1282" s="59">
        <v>1.1E8</v>
      </c>
      <c r="H1282" s="59">
        <v>1.1E8</v>
      </c>
      <c r="I1282" s="44"/>
      <c r="J1282" s="97" t="str">
        <f t="shared" ref="J1282:N1282" si="1276">IF(ISBLANK(D1282),"",D1282/100000)</f>
        <v>894.97</v>
      </c>
      <c r="K1282" s="97" t="str">
        <f t="shared" si="1276"/>
        <v>942.55</v>
      </c>
      <c r="L1282" s="97" t="str">
        <f t="shared" si="1276"/>
        <v>1106.88</v>
      </c>
      <c r="M1282" s="97" t="str">
        <f t="shared" si="1276"/>
        <v>1100.00</v>
      </c>
      <c r="N1282" s="97" t="str">
        <f t="shared" si="1276"/>
        <v>1100.00</v>
      </c>
      <c r="O1282" s="44"/>
      <c r="P1282" s="197" t="str">
        <v>1. The establishment sevakavarga salary</v>
      </c>
    </row>
    <row r="1283" ht="19.5" customHeight="1">
      <c r="A1283" s="127" t="s">
        <v>830</v>
      </c>
      <c r="B1283" s="127" t="s">
        <v>24904</v>
      </c>
      <c r="C1283" s="127"/>
      <c r="D1283" s="59">
        <v>892934.0</v>
      </c>
      <c r="E1283" s="59">
        <v>1051043.0</v>
      </c>
      <c r="F1283" s="59">
        <v>1088823.0</v>
      </c>
      <c r="G1283" s="59">
        <v>1020000.0</v>
      </c>
      <c r="H1283" s="59">
        <v>1020000.0</v>
      </c>
      <c r="I1283" s="44"/>
      <c r="J1283" s="97" t="str">
        <f t="shared" ref="J1283:N1283" si="1277">IF(ISBLANK(D1283),"",D1283/100000)</f>
        <v>8.93</v>
      </c>
      <c r="K1283" s="97" t="str">
        <f t="shared" si="1277"/>
        <v>10.51</v>
      </c>
      <c r="L1283" s="97" t="str">
        <f t="shared" si="1277"/>
        <v>10.89</v>
      </c>
      <c r="M1283" s="97" t="str">
        <f t="shared" si="1277"/>
        <v>10.20</v>
      </c>
      <c r="N1283" s="97" t="str">
        <f t="shared" si="1277"/>
        <v>10.20</v>
      </c>
      <c r="O1283" s="44"/>
      <c r="P1283" s="197" t="str">
        <v>2. Narrow</v>
      </c>
    </row>
    <row r="1284" ht="19.5" customHeight="1">
      <c r="A1284" s="296" t="s">
        <v>24905</v>
      </c>
      <c r="B1284" s="127" t="s">
        <v>24906</v>
      </c>
      <c r="C1284" s="127"/>
      <c r="D1284" s="59">
        <v>6972383.0</v>
      </c>
      <c r="E1284" s="59">
        <v>8500000.0</v>
      </c>
      <c r="F1284" s="59">
        <v>9476759.0</v>
      </c>
      <c r="G1284" s="59">
        <v>9860000.0</v>
      </c>
      <c r="H1284" s="59">
        <v>1.12E7</v>
      </c>
      <c r="I1284" s="44"/>
      <c r="J1284" s="97" t="str">
        <f t="shared" ref="J1284:N1284" si="1278">IF(ISBLANK(D1284),"",D1284/100000)</f>
        <v>69.72</v>
      </c>
      <c r="K1284" s="97" t="str">
        <f t="shared" si="1278"/>
        <v>85.00</v>
      </c>
      <c r="L1284" s="97" t="str">
        <f t="shared" si="1278"/>
        <v>94.77</v>
      </c>
      <c r="M1284" s="97" t="str">
        <f t="shared" si="1278"/>
        <v>98.60</v>
      </c>
      <c r="N1284" s="97" t="str">
        <f t="shared" si="1278"/>
        <v>112.00</v>
      </c>
      <c r="O1284" s="44"/>
      <c r="P1284" s="197" t="str">
        <v>3. All electrical bills the Company Gardens
To pay a debt organization (electric)</v>
      </c>
    </row>
    <row r="1285" ht="19.5" customHeight="1">
      <c r="A1285" s="296" t="s">
        <v>24907</v>
      </c>
      <c r="B1285" s="127" t="s">
        <v>24908</v>
      </c>
      <c r="C1285" s="127"/>
      <c r="D1285" s="59">
        <v>3701251.0</v>
      </c>
      <c r="E1285" s="59">
        <v>3449608.0</v>
      </c>
      <c r="F1285" s="59">
        <v>4242116.0</v>
      </c>
      <c r="G1285" s="59">
        <v>4250000.0</v>
      </c>
      <c r="H1285" s="59">
        <v>4080000.0</v>
      </c>
      <c r="I1285" s="44"/>
      <c r="J1285" s="97" t="str">
        <f t="shared" ref="J1285:N1285" si="1279">IF(ISBLANK(D1285),"",D1285/100000)</f>
        <v>37.01</v>
      </c>
      <c r="K1285" s="97" t="str">
        <f t="shared" si="1279"/>
        <v>34.50</v>
      </c>
      <c r="L1285" s="97" t="str">
        <f t="shared" si="1279"/>
        <v>42.42</v>
      </c>
      <c r="M1285" s="97" t="str">
        <f t="shared" si="1279"/>
        <v>42.50</v>
      </c>
      <c r="N1285" s="97" t="str">
        <f t="shared" si="1279"/>
        <v>40.80</v>
      </c>
      <c r="O1285" s="44"/>
      <c r="P1285" s="197" t="str">
        <v>4. All the parks for the soil, fertilizer, tools,
Seedlings, loser, besom, pranyankarita food,
Drugs, etc. Materials and matsyalayakarita
To buy fish</v>
      </c>
    </row>
    <row r="1286" ht="19.5" customHeight="1">
      <c r="A1286" s="296" t="s">
        <v>24909</v>
      </c>
      <c r="B1286" s="127" t="s">
        <v>24910</v>
      </c>
      <c r="C1286" s="127"/>
      <c r="D1286" s="59">
        <v>1435853.0</v>
      </c>
      <c r="E1286" s="59">
        <v>4845276.0</v>
      </c>
      <c r="F1286" s="59">
        <v>3367194.0</v>
      </c>
      <c r="G1286" s="59">
        <v>4250000.0</v>
      </c>
      <c r="H1286" s="59">
        <v>3400000.0</v>
      </c>
      <c r="I1286" s="44"/>
      <c r="J1286" s="97" t="str">
        <f t="shared" ref="J1286:N1286" si="1280">IF(ISBLANK(D1286),"",D1286/100000)</f>
        <v>14.36</v>
      </c>
      <c r="K1286" s="97" t="str">
        <f t="shared" si="1280"/>
        <v>48.45</v>
      </c>
      <c r="L1286" s="97" t="str">
        <f t="shared" si="1280"/>
        <v>33.67</v>
      </c>
      <c r="M1286" s="97" t="str">
        <f t="shared" si="1280"/>
        <v>42.50</v>
      </c>
      <c r="N1286" s="97" t="str">
        <f t="shared" si="1280"/>
        <v>34.00</v>
      </c>
      <c r="O1286" s="44"/>
      <c r="P1286" s="197" t="str">
        <v>5. All the parks and repair sthapatyavisayaka
Works dekhabhalanci</v>
      </c>
    </row>
    <row r="1287" ht="19.5" customHeight="1">
      <c r="A1287" s="296" t="s">
        <v>24911</v>
      </c>
      <c r="B1287" s="127" t="s">
        <v>851</v>
      </c>
      <c r="C1287" s="127" t="s">
        <v>719</v>
      </c>
      <c r="D1287" s="59">
        <v>540020.0</v>
      </c>
      <c r="E1287" s="59">
        <v>1881837.0</v>
      </c>
      <c r="F1287" s="59">
        <v>72240.0</v>
      </c>
      <c r="G1287" s="59">
        <v>2550000.0</v>
      </c>
      <c r="H1287" s="59">
        <v>1836000.0</v>
      </c>
      <c r="I1287" s="44"/>
      <c r="J1287" s="97" t="str">
        <f t="shared" ref="J1287:N1287" si="1281">IF(ISBLANK(D1287),"",D1287/100000)</f>
        <v>5.40</v>
      </c>
      <c r="K1287" s="97" t="str">
        <f t="shared" si="1281"/>
        <v>18.82</v>
      </c>
      <c r="L1287" s="97" t="str">
        <f t="shared" si="1281"/>
        <v>0.72</v>
      </c>
      <c r="M1287" s="97" t="str">
        <f t="shared" si="1281"/>
        <v>25.50</v>
      </c>
      <c r="N1287" s="97" t="str">
        <f t="shared" si="1281"/>
        <v>18.36</v>
      </c>
      <c r="O1287" s="44"/>
      <c r="P1287" s="197" t="str">
        <v>6. All udyanantila children toys
Repair and maintenance</v>
      </c>
    </row>
    <row r="1288" ht="19.5" customHeight="1">
      <c r="A1288" s="296" t="s">
        <v>24912</v>
      </c>
      <c r="B1288" s="127" t="s">
        <v>24913</v>
      </c>
      <c r="C1288" s="127"/>
      <c r="D1288" s="59">
        <v>2484281.0</v>
      </c>
      <c r="E1288" s="59">
        <v>2545242.0</v>
      </c>
      <c r="F1288" s="59">
        <v>5920427.0</v>
      </c>
      <c r="G1288" s="59">
        <v>4250000.0</v>
      </c>
      <c r="H1288" s="59">
        <v>4000000.0</v>
      </c>
      <c r="I1288" s="44"/>
      <c r="J1288" s="97" t="str">
        <f t="shared" ref="J1288:N1288" si="1282">IF(ISBLANK(D1288),"",D1288/100000)</f>
        <v>24.84</v>
      </c>
      <c r="K1288" s="97" t="str">
        <f t="shared" si="1282"/>
        <v>25.45</v>
      </c>
      <c r="L1288" s="97" t="str">
        <f t="shared" si="1282"/>
        <v>59.20</v>
      </c>
      <c r="M1288" s="97" t="str">
        <f t="shared" si="1282"/>
        <v>42.50</v>
      </c>
      <c r="N1288" s="97" t="str">
        <f t="shared" si="1282"/>
        <v>40.00</v>
      </c>
      <c r="O1288" s="44"/>
      <c r="P1288" s="197" t="str">
        <v>7. Municipal Gardens electrical
Repairs and maintenance functions</v>
      </c>
    </row>
    <row r="1289" ht="19.5" customHeight="1">
      <c r="A1289" s="296" t="s">
        <v>24914</v>
      </c>
      <c r="B1289" s="127" t="s">
        <v>24915</v>
      </c>
      <c r="C1289" s="127"/>
      <c r="D1289" s="59">
        <v>3393929.0</v>
      </c>
      <c r="E1289" s="59">
        <v>3.7266624E7</v>
      </c>
      <c r="F1289" s="59">
        <v>2.5924783E7</v>
      </c>
      <c r="G1289" s="59">
        <v>3.4E7</v>
      </c>
      <c r="H1289" s="59">
        <v>3.264E7</v>
      </c>
      <c r="I1289" s="44"/>
      <c r="J1289" s="97" t="str">
        <f t="shared" ref="J1289:N1289" si="1283">IF(ISBLANK(D1289),"",D1289/100000)</f>
        <v>33.94</v>
      </c>
      <c r="K1289" s="97" t="str">
        <f t="shared" si="1283"/>
        <v>372.67</v>
      </c>
      <c r="L1289" s="97" t="str">
        <f t="shared" si="1283"/>
        <v>259.25</v>
      </c>
      <c r="M1289" s="97" t="str">
        <f t="shared" si="1283"/>
        <v>340.00</v>
      </c>
      <c r="N1289" s="97" t="str">
        <f t="shared" si="1283"/>
        <v>326.40</v>
      </c>
      <c r="O1289" s="44"/>
      <c r="P1289" s="197" t="str">
        <v>8. The method developed Municipal Parks contract
And solution to their care
Adah expenses bills to come</v>
      </c>
    </row>
    <row r="1290" ht="19.5" customHeight="1">
      <c r="A1290" s="127" t="s">
        <v>24916</v>
      </c>
      <c r="B1290" s="127" t="s">
        <v>24917</v>
      </c>
      <c r="C1290" s="127"/>
      <c r="D1290" s="59"/>
      <c r="E1290" s="59"/>
      <c r="F1290" s="59"/>
      <c r="G1290" s="59"/>
      <c r="H1290" s="59">
        <v>1500000.0</v>
      </c>
      <c r="I1290" s="44"/>
      <c r="J1290" s="97" t="str">
        <f t="shared" ref="J1290:N1290" si="1284">IF(ISBLANK(D1290),"",D1290/100000)</f>
        <v/>
      </c>
      <c r="K1290" s="97" t="str">
        <f t="shared" si="1284"/>
        <v/>
      </c>
      <c r="L1290" s="97" t="str">
        <f t="shared" si="1284"/>
        <v/>
      </c>
      <c r="M1290" s="97" t="str">
        <f t="shared" si="1284"/>
        <v/>
      </c>
      <c r="N1290" s="97" t="str">
        <f t="shared" si="1284"/>
        <v>15.00</v>
      </c>
      <c r="O1290" s="44"/>
      <c r="P1290" s="197" t="str">
        <v>9. bamdavadana and nagaravadana</v>
      </c>
    </row>
    <row r="1291" ht="19.5" customHeight="1">
      <c r="A1291" s="296" t="s">
        <v>24918</v>
      </c>
      <c r="B1291" s="127" t="s">
        <v>24919</v>
      </c>
      <c r="C1291" s="127"/>
      <c r="D1291" s="59"/>
      <c r="E1291" s="59">
        <v>498188.0</v>
      </c>
      <c r="F1291" s="59"/>
      <c r="G1291" s="59">
        <v>850000.0</v>
      </c>
      <c r="H1291" s="59">
        <v>578000.0</v>
      </c>
      <c r="I1291" s="44"/>
      <c r="J1291" s="97" t="str">
        <f t="shared" ref="J1291:N1291" si="1285">IF(ISBLANK(D1291),"",D1291/100000)</f>
        <v/>
      </c>
      <c r="K1291" s="97" t="str">
        <f t="shared" si="1285"/>
        <v>4.98</v>
      </c>
      <c r="L1291" s="97" t="str">
        <f t="shared" si="1285"/>
        <v/>
      </c>
      <c r="M1291" s="97" t="str">
        <f t="shared" si="1285"/>
        <v>8.50</v>
      </c>
      <c r="N1291" s="97" t="str">
        <f t="shared" si="1285"/>
        <v>5.78</v>
      </c>
      <c r="O1291" s="44"/>
      <c r="P1291" s="197" t="str">
        <v>Hon. Deputy Commissioner no. 1 of 4
Jurisdiction in the park to lay dastabina</v>
      </c>
    </row>
    <row r="1292" ht="19.5" customHeight="1">
      <c r="A1292" s="296" t="s">
        <v>24920</v>
      </c>
      <c r="B1292" s="127" t="s">
        <v>24921</v>
      </c>
      <c r="C1292" s="127"/>
      <c r="D1292" s="59"/>
      <c r="E1292" s="59">
        <v>2.4985366E7</v>
      </c>
      <c r="F1292" s="59">
        <v>3.6798582E7</v>
      </c>
      <c r="G1292" s="59">
        <v>2.975E7</v>
      </c>
      <c r="H1292" s="59"/>
      <c r="I1292" s="44"/>
      <c r="J1292" s="97" t="str">
        <f t="shared" ref="J1292:N1292" si="1286">IF(ISBLANK(D1292),"",D1292/100000)</f>
        <v/>
      </c>
      <c r="K1292" s="97" t="str">
        <f t="shared" si="1286"/>
        <v>249.85</v>
      </c>
      <c r="L1292" s="97" t="str">
        <f t="shared" si="1286"/>
        <v>367.99</v>
      </c>
      <c r="M1292" s="97" t="str">
        <f t="shared" si="1286"/>
        <v>297.50</v>
      </c>
      <c r="N1292" s="97" t="str">
        <f t="shared" si="1286"/>
        <v/>
      </c>
      <c r="O1292" s="44"/>
      <c r="P1292" s="197" t="str">
        <v>Security for private parks in the city of Pune
Providing Guard</v>
      </c>
    </row>
    <row r="1293" ht="19.5" customHeight="1">
      <c r="A1293" s="127"/>
      <c r="B1293" s="127"/>
      <c r="C1293" s="127"/>
      <c r="D1293" s="59"/>
      <c r="E1293" s="59"/>
      <c r="F1293" s="59"/>
      <c r="G1293" s="59"/>
      <c r="H1293" s="59"/>
      <c r="I1293" s="44"/>
      <c r="J1293" s="97" t="str">
        <f t="shared" ref="J1293:N1293" si="1287">IF(ISBLANK(D1293),"",D1293/100000)</f>
        <v/>
      </c>
      <c r="K1293" s="97" t="str">
        <f t="shared" si="1287"/>
        <v/>
      </c>
      <c r="L1293" s="97" t="str">
        <f t="shared" si="1287"/>
        <v/>
      </c>
      <c r="M1293" s="97" t="str">
        <f t="shared" si="1287"/>
        <v/>
      </c>
      <c r="N1293" s="97" t="str">
        <f t="shared" si="1287"/>
        <v/>
      </c>
      <c r="O1293" s="44"/>
      <c r="P1293" s="197" t="str">
        <v/>
      </c>
    </row>
    <row r="1294" ht="19.5" customHeight="1">
      <c r="A1294" s="146" t="s">
        <v>4993</v>
      </c>
      <c r="B1294" s="127"/>
      <c r="C1294" s="127"/>
      <c r="D1294" s="59">
        <v>1.08917621E8</v>
      </c>
      <c r="E1294" s="59">
        <v>1.79278572E8</v>
      </c>
      <c r="F1294" s="59">
        <v>1.97578626E8</v>
      </c>
      <c r="G1294" s="59">
        <v>2.0078E8</v>
      </c>
      <c r="H1294" s="59">
        <v>1.70254E8</v>
      </c>
      <c r="I1294" s="44"/>
      <c r="J1294" s="97" t="str">
        <f t="shared" ref="J1294:N1294" si="1288">IF(ISBLANK(D1294),"",D1294/100000)</f>
        <v>1089.18</v>
      </c>
      <c r="K1294" s="97" t="str">
        <f t="shared" si="1288"/>
        <v>1792.79</v>
      </c>
      <c r="L1294" s="97" t="str">
        <f t="shared" si="1288"/>
        <v>1975.79</v>
      </c>
      <c r="M1294" s="97" t="str">
        <f t="shared" si="1288"/>
        <v>2007.80</v>
      </c>
      <c r="N1294" s="97" t="str">
        <f t="shared" si="1288"/>
        <v>1702.54</v>
      </c>
      <c r="O1294" s="44"/>
      <c r="P1294" s="197" t="str">
        <v>C. Addition</v>
      </c>
    </row>
    <row r="1295" ht="19.5" customHeight="1">
      <c r="A1295" s="250"/>
      <c r="B1295" s="250"/>
      <c r="C1295" s="250"/>
      <c r="D1295" s="237"/>
      <c r="E1295" s="237"/>
      <c r="F1295" s="237"/>
      <c r="G1295" s="237"/>
      <c r="H1295" s="237"/>
      <c r="I1295" s="242"/>
      <c r="J1295" s="446" t="str">
        <f t="shared" ref="J1295:N1295" si="1289">IF(ISBLANK(D1295),"",D1295/100000)</f>
        <v/>
      </c>
      <c r="K1295" s="446" t="str">
        <f t="shared" si="1289"/>
        <v/>
      </c>
      <c r="L1295" s="446" t="str">
        <f t="shared" si="1289"/>
        <v/>
      </c>
      <c r="M1295" s="446" t="str">
        <f t="shared" si="1289"/>
        <v/>
      </c>
      <c r="N1295" s="446" t="str">
        <f t="shared" si="1289"/>
        <v/>
      </c>
      <c r="O1295" s="242"/>
      <c r="P1295" s="197" t="str">
        <v/>
      </c>
    </row>
    <row r="1296" ht="19.5" customHeight="1">
      <c r="A1296" s="254" t="s">
        <v>7446</v>
      </c>
      <c r="B1296" s="254"/>
      <c r="C1296" s="254"/>
      <c r="D1296" s="330"/>
      <c r="E1296" s="330"/>
      <c r="F1296" s="330"/>
      <c r="G1296" s="330"/>
      <c r="H1296" s="330"/>
      <c r="I1296" s="44"/>
      <c r="J1296" s="97" t="str">
        <f t="shared" ref="J1296:N1296" si="1290">IF(ISBLANK(D1296),"",D1296/100000)</f>
        <v/>
      </c>
      <c r="K1296" s="97" t="str">
        <f t="shared" si="1290"/>
        <v/>
      </c>
      <c r="L1296" s="97" t="str">
        <f t="shared" si="1290"/>
        <v/>
      </c>
      <c r="M1296" s="97" t="str">
        <f t="shared" si="1290"/>
        <v/>
      </c>
      <c r="N1296" s="97" t="str">
        <f t="shared" si="1290"/>
        <v/>
      </c>
      <c r="O1296" s="44"/>
      <c r="P1296" s="197" t="str">
        <v>B. Pranisangrahalaye</v>
      </c>
    </row>
    <row r="1297" ht="19.5" customHeight="1">
      <c r="A1297" s="127" t="s">
        <v>3019</v>
      </c>
      <c r="B1297" s="127" t="s">
        <v>24922</v>
      </c>
      <c r="C1297" s="127"/>
      <c r="D1297" s="59">
        <v>7166851.0</v>
      </c>
      <c r="E1297" s="59">
        <v>9933736.0</v>
      </c>
      <c r="F1297" s="59">
        <v>6952804.0</v>
      </c>
      <c r="G1297" s="59">
        <v>1.5E7</v>
      </c>
      <c r="H1297" s="59">
        <v>1.0E7</v>
      </c>
      <c r="I1297" s="44"/>
      <c r="J1297" s="97" t="str">
        <f t="shared" ref="J1297:N1297" si="1291">IF(ISBLANK(D1297),"",D1297/100000)</f>
        <v>71.67</v>
      </c>
      <c r="K1297" s="97" t="str">
        <f t="shared" si="1291"/>
        <v>99.34</v>
      </c>
      <c r="L1297" s="97" t="str">
        <f t="shared" si="1291"/>
        <v>69.53</v>
      </c>
      <c r="M1297" s="97" t="str">
        <f t="shared" si="1291"/>
        <v>150.00</v>
      </c>
      <c r="N1297" s="97" t="str">
        <f t="shared" si="1291"/>
        <v>100.00</v>
      </c>
      <c r="O1297" s="44"/>
      <c r="P1297" s="197" t="str">
        <v>1. The establishment sevakavarga salary</v>
      </c>
    </row>
    <row r="1298" ht="19.5" customHeight="1">
      <c r="A1298" s="127" t="s">
        <v>830</v>
      </c>
      <c r="B1298" s="127" t="s">
        <v>24923</v>
      </c>
      <c r="C1298" s="127"/>
      <c r="D1298" s="59">
        <v>182324.0</v>
      </c>
      <c r="E1298" s="59">
        <v>147351.0</v>
      </c>
      <c r="F1298" s="59">
        <v>145323.0</v>
      </c>
      <c r="G1298" s="59">
        <v>340000.0</v>
      </c>
      <c r="H1298" s="59">
        <v>280000.0</v>
      </c>
      <c r="I1298" s="44"/>
      <c r="J1298" s="97" t="str">
        <f t="shared" ref="J1298:N1298" si="1292">IF(ISBLANK(D1298),"",D1298/100000)</f>
        <v>1.82</v>
      </c>
      <c r="K1298" s="97" t="str">
        <f t="shared" si="1292"/>
        <v>1.47</v>
      </c>
      <c r="L1298" s="97" t="str">
        <f t="shared" si="1292"/>
        <v>1.45</v>
      </c>
      <c r="M1298" s="97" t="str">
        <f t="shared" si="1292"/>
        <v>3.40</v>
      </c>
      <c r="N1298" s="97" t="str">
        <f t="shared" si="1292"/>
        <v>2.80</v>
      </c>
      <c r="O1298" s="44"/>
      <c r="P1298" s="197" t="str">
        <v>2. Narrow</v>
      </c>
    </row>
    <row r="1299" ht="19.5" customHeight="1">
      <c r="A1299" s="127" t="s">
        <v>24924</v>
      </c>
      <c r="B1299" s="127" t="s">
        <v>24925</v>
      </c>
      <c r="C1299" s="127"/>
      <c r="D1299" s="59">
        <v>70592.0</v>
      </c>
      <c r="E1299" s="59">
        <v>62875.0</v>
      </c>
      <c r="F1299" s="59">
        <v>175724.0</v>
      </c>
      <c r="G1299" s="59">
        <v>425000.0</v>
      </c>
      <c r="H1299" s="59">
        <v>340000.0</v>
      </c>
      <c r="I1299" s="44"/>
      <c r="J1299" s="97" t="str">
        <f t="shared" ref="J1299:N1299" si="1293">IF(ISBLANK(D1299),"",D1299/100000)</f>
        <v>0.71</v>
      </c>
      <c r="K1299" s="97" t="str">
        <f t="shared" si="1293"/>
        <v>0.63</v>
      </c>
      <c r="L1299" s="97" t="str">
        <f t="shared" si="1293"/>
        <v>1.76</v>
      </c>
      <c r="M1299" s="97" t="str">
        <f t="shared" si="1293"/>
        <v>4.25</v>
      </c>
      <c r="N1299" s="97" t="str">
        <f t="shared" si="1293"/>
        <v>3.40</v>
      </c>
      <c r="O1299" s="44"/>
      <c r="P1299" s="197" t="str">
        <v>3. The new animal, fish, snake purchase and transport</v>
      </c>
    </row>
    <row r="1300" ht="19.5" customHeight="1">
      <c r="A1300" s="127" t="s">
        <v>24926</v>
      </c>
      <c r="B1300" s="127" t="s">
        <v>24927</v>
      </c>
      <c r="C1300" s="127"/>
      <c r="D1300" s="59">
        <v>4999496.0</v>
      </c>
      <c r="E1300" s="59">
        <v>6973001.0</v>
      </c>
      <c r="F1300" s="59">
        <v>7597318.0</v>
      </c>
      <c r="G1300" s="59">
        <v>8755000.0</v>
      </c>
      <c r="H1300" s="59">
        <v>6800000.0</v>
      </c>
      <c r="I1300" s="44"/>
      <c r="J1300" s="97" t="str">
        <f t="shared" ref="J1300:N1300" si="1294">IF(ISBLANK(D1300),"",D1300/100000)</f>
        <v>49.99</v>
      </c>
      <c r="K1300" s="97" t="str">
        <f t="shared" si="1294"/>
        <v>69.73</v>
      </c>
      <c r="L1300" s="97" t="str">
        <f t="shared" si="1294"/>
        <v>75.97</v>
      </c>
      <c r="M1300" s="97" t="str">
        <f t="shared" si="1294"/>
        <v>87.55</v>
      </c>
      <c r="N1300" s="97" t="str">
        <f t="shared" si="1294"/>
        <v>68.00</v>
      </c>
      <c r="O1300" s="44"/>
      <c r="P1300" s="197" t="str">
        <v>4. Food for animals</v>
      </c>
    </row>
    <row r="1301" ht="19.5" customHeight="1">
      <c r="A1301" s="127" t="s">
        <v>24928</v>
      </c>
      <c r="B1301" s="127" t="s">
        <v>24929</v>
      </c>
      <c r="C1301" s="127"/>
      <c r="D1301" s="59">
        <v>96400.0</v>
      </c>
      <c r="E1301" s="59">
        <v>86498.0</v>
      </c>
      <c r="F1301" s="59">
        <v>40962.0</v>
      </c>
      <c r="G1301" s="59">
        <v>425000.0</v>
      </c>
      <c r="H1301" s="59">
        <v>340000.0</v>
      </c>
      <c r="I1301" s="44"/>
      <c r="J1301" s="97" t="str">
        <f t="shared" ref="J1301:N1301" si="1295">IF(ISBLANK(D1301),"",D1301/100000)</f>
        <v>0.96</v>
      </c>
      <c r="K1301" s="97" t="str">
        <f t="shared" si="1295"/>
        <v>0.86</v>
      </c>
      <c r="L1301" s="97" t="str">
        <f t="shared" si="1295"/>
        <v>0.41</v>
      </c>
      <c r="M1301" s="97" t="str">
        <f t="shared" si="1295"/>
        <v>4.25</v>
      </c>
      <c r="N1301" s="97" t="str">
        <f t="shared" si="1295"/>
        <v>3.40</v>
      </c>
      <c r="O1301" s="44"/>
      <c r="P1301" s="197" t="str">
        <v>5. killer drugs, etc.</v>
      </c>
    </row>
    <row r="1302" ht="19.5" customHeight="1">
      <c r="A1302" s="296" t="s">
        <v>24930</v>
      </c>
      <c r="B1302" s="127" t="s">
        <v>24931</v>
      </c>
      <c r="C1302" s="127"/>
      <c r="D1302" s="59">
        <v>72913.0</v>
      </c>
      <c r="E1302" s="59">
        <v>2155623.0</v>
      </c>
      <c r="F1302" s="59">
        <v>3127701.0</v>
      </c>
      <c r="G1302" s="59">
        <v>2550000.0</v>
      </c>
      <c r="H1302" s="59">
        <v>3400000.0</v>
      </c>
      <c r="I1302" s="44"/>
      <c r="J1302" s="97" t="str">
        <f t="shared" ref="J1302:N1302" si="1296">IF(ISBLANK(D1302),"",D1302/100000)</f>
        <v>0.73</v>
      </c>
      <c r="K1302" s="97" t="str">
        <f t="shared" si="1296"/>
        <v>21.56</v>
      </c>
      <c r="L1302" s="97" t="str">
        <f t="shared" si="1296"/>
        <v>31.28</v>
      </c>
      <c r="M1302" s="97" t="str">
        <f t="shared" si="1296"/>
        <v>25.50</v>
      </c>
      <c r="N1302" s="97" t="str">
        <f t="shared" si="1296"/>
        <v>34.00</v>
      </c>
      <c r="O1302" s="44"/>
      <c r="P1302" s="197" t="str">
        <v>6. Zoo cage repair, equipment
Buy and Sanitation</v>
      </c>
    </row>
    <row r="1303" ht="19.5" customHeight="1">
      <c r="A1303" s="296" t="s">
        <v>24932</v>
      </c>
      <c r="B1303" s="127" t="s">
        <v>24933</v>
      </c>
      <c r="C1303" s="127"/>
      <c r="D1303" s="59">
        <v>99600.0</v>
      </c>
      <c r="E1303" s="59"/>
      <c r="F1303" s="59"/>
      <c r="G1303" s="59"/>
      <c r="H1303" s="59">
        <v>340000.0</v>
      </c>
      <c r="I1303" s="44"/>
      <c r="J1303" s="97" t="str">
        <f t="shared" ref="J1303:N1303" si="1297">IF(ISBLANK(D1303),"",D1303/100000)</f>
        <v>1.00</v>
      </c>
      <c r="K1303" s="97" t="str">
        <f t="shared" si="1297"/>
        <v/>
      </c>
      <c r="L1303" s="97" t="str">
        <f t="shared" si="1297"/>
        <v/>
      </c>
      <c r="M1303" s="97" t="str">
        <f t="shared" si="1297"/>
        <v/>
      </c>
      <c r="N1303" s="97" t="str">
        <f t="shared" si="1297"/>
        <v>3.40</v>
      </c>
      <c r="O1303" s="44"/>
      <c r="P1303" s="197" t="str">
        <v>8. phularani - repair, tools and materials
Shopping</v>
      </c>
    </row>
    <row r="1304" ht="19.5" customHeight="1">
      <c r="A1304" s="127" t="s">
        <v>861</v>
      </c>
      <c r="B1304" s="127" t="s">
        <v>859</v>
      </c>
      <c r="C1304" s="127" t="s">
        <v>719</v>
      </c>
      <c r="D1304" s="59">
        <v>338400.0</v>
      </c>
      <c r="E1304" s="59">
        <v>675091.0</v>
      </c>
      <c r="F1304" s="59">
        <v>184388.0</v>
      </c>
      <c r="G1304" s="59">
        <v>170000.0</v>
      </c>
      <c r="H1304" s="59">
        <v>136000.0</v>
      </c>
      <c r="I1304" s="44"/>
      <c r="J1304" s="97" t="str">
        <f t="shared" ref="J1304:N1304" si="1298">IF(ISBLANK(D1304),"",D1304/100000)</f>
        <v>3.38</v>
      </c>
      <c r="K1304" s="97" t="str">
        <f t="shared" si="1298"/>
        <v>6.75</v>
      </c>
      <c r="L1304" s="97" t="str">
        <f t="shared" si="1298"/>
        <v>1.84</v>
      </c>
      <c r="M1304" s="97" t="str">
        <f t="shared" si="1298"/>
        <v>1.70</v>
      </c>
      <c r="N1304" s="97" t="str">
        <f t="shared" si="1298"/>
        <v>1.36</v>
      </c>
      <c r="O1304" s="44"/>
      <c r="P1304" s="197" t="str">
        <v>9. The school educational activities, etc.</v>
      </c>
    </row>
    <row r="1305" ht="19.5" customHeight="1">
      <c r="A1305" s="296" t="s">
        <v>24934</v>
      </c>
      <c r="B1305" s="127" t="s">
        <v>24935</v>
      </c>
      <c r="C1305" s="127"/>
      <c r="D1305" s="59"/>
      <c r="E1305" s="59">
        <v>84120.0</v>
      </c>
      <c r="F1305" s="59">
        <v>14892.0</v>
      </c>
      <c r="G1305" s="59">
        <v>170000.0</v>
      </c>
      <c r="H1305" s="59">
        <v>136000.0</v>
      </c>
      <c r="I1305" s="44"/>
      <c r="J1305" s="97" t="str">
        <f t="shared" ref="J1305:N1305" si="1299">IF(ISBLANK(D1305),"",D1305/100000)</f>
        <v/>
      </c>
      <c r="K1305" s="97" t="str">
        <f t="shared" si="1299"/>
        <v>0.84</v>
      </c>
      <c r="L1305" s="97" t="str">
        <f t="shared" si="1299"/>
        <v>0.15</v>
      </c>
      <c r="M1305" s="97" t="str">
        <f t="shared" si="1299"/>
        <v>1.70</v>
      </c>
      <c r="N1305" s="97" t="str">
        <f t="shared" si="1299"/>
        <v>1.36</v>
      </c>
      <c r="O1305" s="44"/>
      <c r="P1305" s="197" t="str">
        <v>Animal adoption scheme for parents
Services</v>
      </c>
    </row>
    <row r="1306" ht="19.5" customHeight="1">
      <c r="A1306" s="127" t="s">
        <v>24936</v>
      </c>
      <c r="B1306" s="127" t="s">
        <v>24937</v>
      </c>
      <c r="C1306" s="127"/>
      <c r="D1306" s="59"/>
      <c r="E1306" s="59"/>
      <c r="F1306" s="59"/>
      <c r="G1306" s="59">
        <v>680000.0</v>
      </c>
      <c r="H1306" s="59">
        <v>544000.0</v>
      </c>
      <c r="I1306" s="44"/>
      <c r="J1306" s="97" t="str">
        <f t="shared" ref="J1306:N1306" si="1300">IF(ISBLANK(D1306),"",D1306/100000)</f>
        <v/>
      </c>
      <c r="K1306" s="97" t="str">
        <f t="shared" si="1300"/>
        <v/>
      </c>
      <c r="L1306" s="97" t="str">
        <f t="shared" si="1300"/>
        <v/>
      </c>
      <c r="M1306" s="97" t="str">
        <f t="shared" si="1300"/>
        <v>6.80</v>
      </c>
      <c r="N1306" s="97" t="str">
        <f t="shared" si="1300"/>
        <v>5.44</v>
      </c>
      <c r="O1306" s="44"/>
      <c r="P1306" s="197" t="str">
        <v>Battery Operated vehicle maintenance repair costs</v>
      </c>
    </row>
    <row r="1307" ht="19.5" customHeight="1">
      <c r="A1307" s="296" t="s">
        <v>24938</v>
      </c>
      <c r="B1307" s="127" t="s">
        <v>24939</v>
      </c>
      <c r="C1307" s="127"/>
      <c r="D1307" s="59"/>
      <c r="E1307" s="59"/>
      <c r="F1307" s="59"/>
      <c r="G1307" s="59"/>
      <c r="H1307" s="59">
        <v>408000.0</v>
      </c>
      <c r="I1307" s="44"/>
      <c r="J1307" s="97" t="str">
        <f t="shared" ref="J1307:N1307" si="1301">IF(ISBLANK(D1307),"",D1307/100000)</f>
        <v/>
      </c>
      <c r="K1307" s="97" t="str">
        <f t="shared" si="1301"/>
        <v/>
      </c>
      <c r="L1307" s="97" t="str">
        <f t="shared" si="1301"/>
        <v/>
      </c>
      <c r="M1307" s="97" t="str">
        <f t="shared" si="1301"/>
        <v/>
      </c>
      <c r="N1307" s="97" t="str">
        <f t="shared" si="1301"/>
        <v>4.08</v>
      </c>
      <c r="O1307" s="44"/>
      <c r="P1307" s="197" t="str">
        <v>Waza annual membership, meeting attendance, and
Desividesi pranisangrahalayanna visits</v>
      </c>
    </row>
    <row r="1308" ht="19.5" customHeight="1">
      <c r="A1308" s="127"/>
      <c r="B1308" s="127"/>
      <c r="C1308" s="127"/>
      <c r="D1308" s="59"/>
      <c r="E1308" s="59"/>
      <c r="F1308" s="59"/>
      <c r="G1308" s="59"/>
      <c r="H1308" s="59"/>
      <c r="I1308" s="44"/>
      <c r="J1308" s="97" t="str">
        <f t="shared" ref="J1308:N1308" si="1302">IF(ISBLANK(D1308),"",D1308/100000)</f>
        <v/>
      </c>
      <c r="K1308" s="97" t="str">
        <f t="shared" si="1302"/>
        <v/>
      </c>
      <c r="L1308" s="97" t="str">
        <f t="shared" si="1302"/>
        <v/>
      </c>
      <c r="M1308" s="97" t="str">
        <f t="shared" si="1302"/>
        <v/>
      </c>
      <c r="N1308" s="97" t="str">
        <f t="shared" si="1302"/>
        <v/>
      </c>
      <c r="O1308" s="44"/>
      <c r="P1308" s="197" t="str">
        <v/>
      </c>
    </row>
    <row r="1309" ht="19.5" customHeight="1">
      <c r="A1309" s="146" t="s">
        <v>24619</v>
      </c>
      <c r="B1309" s="127"/>
      <c r="C1309" s="127"/>
      <c r="D1309" s="59">
        <v>1.3026576E7</v>
      </c>
      <c r="E1309" s="59">
        <v>2.0118295E7</v>
      </c>
      <c r="F1309" s="59">
        <v>1.8239112E7</v>
      </c>
      <c r="G1309" s="59">
        <v>2.8515E7</v>
      </c>
      <c r="H1309" s="59">
        <v>2.2724E7</v>
      </c>
      <c r="I1309" s="44"/>
      <c r="J1309" s="97" t="str">
        <f t="shared" ref="J1309:N1309" si="1303">IF(ISBLANK(D1309),"",D1309/100000)</f>
        <v>130.27</v>
      </c>
      <c r="K1309" s="97" t="str">
        <f t="shared" si="1303"/>
        <v>201.18</v>
      </c>
      <c r="L1309" s="97" t="str">
        <f t="shared" si="1303"/>
        <v>182.39</v>
      </c>
      <c r="M1309" s="97" t="str">
        <f t="shared" si="1303"/>
        <v>285.15</v>
      </c>
      <c r="N1309" s="97" t="str">
        <f t="shared" si="1303"/>
        <v>227.24</v>
      </c>
      <c r="O1309" s="44"/>
      <c r="P1309" s="197" t="str">
        <v>B. Addition</v>
      </c>
    </row>
    <row r="1310" ht="19.5" customHeight="1">
      <c r="A1310" s="127"/>
      <c r="B1310" s="127"/>
      <c r="C1310" s="127"/>
      <c r="D1310" s="59"/>
      <c r="E1310" s="59"/>
      <c r="F1310" s="59"/>
      <c r="G1310" s="59"/>
      <c r="H1310" s="59"/>
      <c r="I1310" s="44"/>
      <c r="J1310" s="97" t="str">
        <f t="shared" ref="J1310:N1310" si="1304">IF(ISBLANK(D1310),"",D1310/100000)</f>
        <v/>
      </c>
      <c r="K1310" s="97" t="str">
        <f t="shared" si="1304"/>
        <v/>
      </c>
      <c r="L1310" s="97" t="str">
        <f t="shared" si="1304"/>
        <v/>
      </c>
      <c r="M1310" s="97" t="str">
        <f t="shared" si="1304"/>
        <v/>
      </c>
      <c r="N1310" s="97" t="str">
        <f t="shared" si="1304"/>
        <v/>
      </c>
      <c r="O1310" s="44"/>
      <c r="P1310" s="197" t="str">
        <v/>
      </c>
    </row>
    <row r="1311" ht="19.5" customHeight="1">
      <c r="A1311" s="127" t="s">
        <v>532</v>
      </c>
      <c r="B1311" s="127"/>
      <c r="C1311" s="127"/>
      <c r="D1311" s="59"/>
      <c r="E1311" s="59"/>
      <c r="F1311" s="59"/>
      <c r="G1311" s="59"/>
      <c r="H1311" s="59"/>
      <c r="I1311" s="44"/>
      <c r="J1311" s="97" t="str">
        <f t="shared" ref="J1311:N1311" si="1305">IF(ISBLANK(D1311),"",D1311/100000)</f>
        <v/>
      </c>
      <c r="K1311" s="97" t="str">
        <f t="shared" si="1305"/>
        <v/>
      </c>
      <c r="L1311" s="97" t="str">
        <f t="shared" si="1305"/>
        <v/>
      </c>
      <c r="M1311" s="97" t="str">
        <f t="shared" si="1305"/>
        <v/>
      </c>
      <c r="N1311" s="97" t="str">
        <f t="shared" si="1305"/>
        <v/>
      </c>
      <c r="O1311" s="44"/>
      <c r="P1311" s="197" t="str">
        <v>C. Environmental Office</v>
      </c>
    </row>
    <row r="1312" ht="19.5" customHeight="1">
      <c r="A1312" s="127" t="s">
        <v>838</v>
      </c>
      <c r="B1312" s="127" t="s">
        <v>24940</v>
      </c>
      <c r="C1312" s="127"/>
      <c r="D1312" s="59">
        <v>23599.0</v>
      </c>
      <c r="E1312" s="59">
        <v>15000.0</v>
      </c>
      <c r="F1312" s="59"/>
      <c r="G1312" s="59">
        <v>42500.0</v>
      </c>
      <c r="H1312" s="59">
        <v>40000.0</v>
      </c>
      <c r="I1312" s="44"/>
      <c r="J1312" s="97" t="str">
        <f t="shared" ref="J1312:N1312" si="1306">IF(ISBLANK(D1312),"",D1312/100000)</f>
        <v>0.24</v>
      </c>
      <c r="K1312" s="97" t="str">
        <f t="shared" si="1306"/>
        <v>0.15</v>
      </c>
      <c r="L1312" s="97" t="str">
        <f t="shared" si="1306"/>
        <v/>
      </c>
      <c r="M1312" s="97" t="str">
        <f t="shared" si="1306"/>
        <v>0.43</v>
      </c>
      <c r="N1312" s="97" t="str">
        <f t="shared" si="1306"/>
        <v>0.40</v>
      </c>
      <c r="O1312" s="44"/>
      <c r="P1312" s="197" t="str">
        <v>Narrow</v>
      </c>
    </row>
    <row r="1313" ht="19.5" customHeight="1">
      <c r="A1313" s="296" t="s">
        <v>24941</v>
      </c>
      <c r="B1313" s="127" t="s">
        <v>24942</v>
      </c>
      <c r="C1313" s="127"/>
      <c r="D1313" s="59">
        <v>1388452.0</v>
      </c>
      <c r="E1313" s="59">
        <v>1914951.0</v>
      </c>
      <c r="F1313" s="59">
        <v>1749003.0</v>
      </c>
      <c r="G1313" s="59"/>
      <c r="H1313" s="59"/>
      <c r="I1313" s="44"/>
      <c r="J1313" s="97" t="str">
        <f t="shared" ref="J1313:N1313" si="1307">IF(ISBLANK(D1313),"",D1313/100000)</f>
        <v>13.88</v>
      </c>
      <c r="K1313" s="97" t="str">
        <f t="shared" si="1307"/>
        <v>19.15</v>
      </c>
      <c r="L1313" s="97" t="str">
        <f t="shared" si="1307"/>
        <v>17.49</v>
      </c>
      <c r="M1313" s="97" t="str">
        <f t="shared" si="1307"/>
        <v/>
      </c>
      <c r="N1313" s="97" t="str">
        <f t="shared" si="1307"/>
        <v/>
      </c>
      <c r="O1313" s="44"/>
      <c r="P1313" s="197" t="str">
        <v>Panel area of ​​peace in various places in the city
Disposal (Phase 2)</v>
      </c>
    </row>
    <row r="1314" ht="19.5" customHeight="1">
      <c r="A1314" s="296" t="s">
        <v>24943</v>
      </c>
      <c r="B1314" s="127" t="s">
        <v>24944</v>
      </c>
      <c r="C1314" s="127"/>
      <c r="D1314" s="59">
        <v>718739.0</v>
      </c>
      <c r="E1314" s="59">
        <v>952287.0</v>
      </c>
      <c r="F1314" s="59">
        <v>1253651.0</v>
      </c>
      <c r="G1314" s="59">
        <v>1657500.0</v>
      </c>
      <c r="H1314" s="59">
        <v>1360000.0</v>
      </c>
      <c r="I1314" s="44"/>
      <c r="J1314" s="97" t="str">
        <f t="shared" ref="J1314:N1314" si="1308">IF(ISBLANK(D1314),"",D1314/100000)</f>
        <v>7.19</v>
      </c>
      <c r="K1314" s="97" t="str">
        <f t="shared" si="1308"/>
        <v>9.52</v>
      </c>
      <c r="L1314" s="97" t="str">
        <f t="shared" si="1308"/>
        <v>12.54</v>
      </c>
      <c r="M1314" s="97" t="str">
        <f t="shared" si="1308"/>
        <v>16.58</v>
      </c>
      <c r="N1314" s="97" t="str">
        <f t="shared" si="1308"/>
        <v>13.60</v>
      </c>
      <c r="O1314" s="44"/>
      <c r="P1314" s="197" t="str">
        <v>Rainbow and conduct environmental center
Maintenance Maintenance</v>
      </c>
    </row>
    <row r="1315" ht="19.5" customHeight="1">
      <c r="A1315" s="296" t="s">
        <v>24945</v>
      </c>
      <c r="B1315" s="127" t="s">
        <v>24946</v>
      </c>
      <c r="C1315" s="127"/>
      <c r="D1315" s="59">
        <v>2469036.0</v>
      </c>
      <c r="E1315" s="59">
        <v>2965994.0</v>
      </c>
      <c r="F1315" s="59">
        <v>1290286.0</v>
      </c>
      <c r="G1315" s="59">
        <v>2550000.0</v>
      </c>
      <c r="H1315" s="59">
        <v>1020000.0</v>
      </c>
      <c r="I1315" s="44"/>
      <c r="J1315" s="97" t="str">
        <f t="shared" ref="J1315:N1315" si="1309">IF(ISBLANK(D1315),"",D1315/100000)</f>
        <v>24.69</v>
      </c>
      <c r="K1315" s="97" t="str">
        <f t="shared" si="1309"/>
        <v>29.66</v>
      </c>
      <c r="L1315" s="97" t="str">
        <f t="shared" si="1309"/>
        <v>12.90</v>
      </c>
      <c r="M1315" s="97" t="str">
        <f t="shared" si="1309"/>
        <v>25.50</v>
      </c>
      <c r="N1315" s="97" t="str">
        <f t="shared" si="1309"/>
        <v>10.20</v>
      </c>
      <c r="O1315" s="44"/>
      <c r="P1315" s="197" t="str">
        <v>Running a school environment and environmental performance
Prepare reports</v>
      </c>
    </row>
    <row r="1316" ht="19.5" customHeight="1">
      <c r="A1316" s="296" t="s">
        <v>24947</v>
      </c>
      <c r="B1316" s="127" t="s">
        <v>24948</v>
      </c>
      <c r="C1316" s="127"/>
      <c r="D1316" s="59">
        <v>917963.0</v>
      </c>
      <c r="E1316" s="59"/>
      <c r="F1316" s="59"/>
      <c r="G1316" s="59">
        <v>425000.0</v>
      </c>
      <c r="H1316" s="59">
        <v>340000.0</v>
      </c>
      <c r="I1316" s="44"/>
      <c r="J1316" s="97" t="str">
        <f t="shared" ref="J1316:N1316" si="1310">IF(ISBLANK(D1316),"",D1316/100000)</f>
        <v>9.18</v>
      </c>
      <c r="K1316" s="97" t="str">
        <f t="shared" si="1310"/>
        <v/>
      </c>
      <c r="L1316" s="97" t="str">
        <f t="shared" si="1310"/>
        <v/>
      </c>
      <c r="M1316" s="97" t="str">
        <f t="shared" si="1310"/>
        <v>4.25</v>
      </c>
      <c r="N1316" s="97" t="str">
        <f t="shared" si="1310"/>
        <v>3.40</v>
      </c>
      <c r="O1316" s="44"/>
      <c r="P1316" s="197" t="str">
        <v>Required for the performance of the school environment
Take pradusanamapaka Engine</v>
      </c>
    </row>
    <row r="1317" ht="19.5" customHeight="1">
      <c r="A1317" s="296" t="s">
        <v>24949</v>
      </c>
      <c r="B1317" s="127" t="s">
        <v>24950</v>
      </c>
      <c r="C1317" s="127"/>
      <c r="D1317" s="59"/>
      <c r="E1317" s="59">
        <v>295309.0</v>
      </c>
      <c r="F1317" s="59">
        <v>124172.0</v>
      </c>
      <c r="G1317" s="59">
        <v>425000.0</v>
      </c>
      <c r="H1317" s="59">
        <v>340000.0</v>
      </c>
      <c r="I1317" s="44"/>
      <c r="J1317" s="97" t="str">
        <f t="shared" ref="J1317:N1317" si="1311">IF(ISBLANK(D1317),"",D1317/100000)</f>
        <v/>
      </c>
      <c r="K1317" s="97" t="str">
        <f t="shared" si="1311"/>
        <v>2.95</v>
      </c>
      <c r="L1317" s="97" t="str">
        <f t="shared" si="1311"/>
        <v>1.24</v>
      </c>
      <c r="M1317" s="97" t="str">
        <f t="shared" si="1311"/>
        <v>4.25</v>
      </c>
      <c r="N1317" s="97" t="str">
        <f t="shared" si="1311"/>
        <v>3.40</v>
      </c>
      <c r="O1317" s="44"/>
      <c r="P1317" s="197" t="str">
        <v>Rainbow Forest at Citizens
And a variety of programs to schools janajagrtipara</v>
      </c>
    </row>
    <row r="1318" ht="19.5" customHeight="1">
      <c r="A1318" s="127" t="s">
        <v>24951</v>
      </c>
      <c r="B1318" s="127" t="s">
        <v>24952</v>
      </c>
      <c r="C1318" s="127"/>
      <c r="D1318" s="59"/>
      <c r="E1318" s="59"/>
      <c r="F1318" s="59">
        <v>111013.0</v>
      </c>
      <c r="G1318" s="59">
        <v>425000.0</v>
      </c>
      <c r="H1318" s="59">
        <v>340000.0</v>
      </c>
      <c r="I1318" s="44"/>
      <c r="J1318" s="97" t="str">
        <f t="shared" ref="J1318:N1318" si="1312">IF(ISBLANK(D1318),"",D1318/100000)</f>
        <v/>
      </c>
      <c r="K1318" s="97" t="str">
        <f t="shared" si="1312"/>
        <v/>
      </c>
      <c r="L1318" s="97" t="str">
        <f t="shared" si="1312"/>
        <v>1.11</v>
      </c>
      <c r="M1318" s="97" t="str">
        <f t="shared" si="1312"/>
        <v>4.25</v>
      </c>
      <c r="N1318" s="97" t="str">
        <f t="shared" si="1312"/>
        <v>3.40</v>
      </c>
      <c r="O1318" s="44"/>
      <c r="P1318" s="197" t="str">
        <v>To biodiversity and to keep up vrdhdigata</v>
      </c>
    </row>
    <row r="1319" ht="19.5" customHeight="1">
      <c r="A1319" s="296" t="s">
        <v>24953</v>
      </c>
      <c r="B1319" s="127" t="s">
        <v>24954</v>
      </c>
      <c r="C1319" s="127"/>
      <c r="D1319" s="59"/>
      <c r="E1319" s="59"/>
      <c r="F1319" s="59"/>
      <c r="G1319" s="59"/>
      <c r="H1319" s="59">
        <v>1000000.0</v>
      </c>
      <c r="I1319" s="44"/>
      <c r="J1319" s="97" t="str">
        <f t="shared" ref="J1319:N1319" si="1313">IF(ISBLANK(D1319),"",D1319/100000)</f>
        <v/>
      </c>
      <c r="K1319" s="97" t="str">
        <f t="shared" si="1313"/>
        <v/>
      </c>
      <c r="L1319" s="97" t="str">
        <f t="shared" si="1313"/>
        <v/>
      </c>
      <c r="M1319" s="97" t="str">
        <f t="shared" si="1313"/>
        <v/>
      </c>
      <c r="N1319" s="97" t="str">
        <f t="shared" si="1313"/>
        <v>10.00</v>
      </c>
      <c r="O1319" s="44"/>
      <c r="P1319" s="197" t="str">
        <v>Biodiversity register and create reports
Works karanesambandhi</v>
      </c>
    </row>
    <row r="1320" ht="19.5" customHeight="1">
      <c r="A1320" s="296" t="s">
        <v>24955</v>
      </c>
      <c r="B1320" s="127" t="s">
        <v>24956</v>
      </c>
      <c r="C1320" s="127"/>
      <c r="D1320" s="59"/>
      <c r="E1320" s="59"/>
      <c r="F1320" s="59"/>
      <c r="G1320" s="59"/>
      <c r="H1320" s="59">
        <v>204000.0</v>
      </c>
      <c r="I1320" s="44"/>
      <c r="J1320" s="97" t="str">
        <f t="shared" ref="J1320:N1320" si="1314">IF(ISBLANK(D1320),"",D1320/100000)</f>
        <v/>
      </c>
      <c r="K1320" s="97" t="str">
        <f t="shared" si="1314"/>
        <v/>
      </c>
      <c r="L1320" s="97" t="str">
        <f t="shared" si="1314"/>
        <v/>
      </c>
      <c r="M1320" s="97" t="str">
        <f t="shared" si="1314"/>
        <v/>
      </c>
      <c r="N1320" s="97" t="str">
        <f t="shared" si="1314"/>
        <v>2.04</v>
      </c>
      <c r="O1320" s="44"/>
      <c r="P1320" s="197" t="str">
        <v>Biodiversity janajagrtisambandhi program
And visits to the area committee</v>
      </c>
    </row>
    <row r="1321" ht="19.5" customHeight="1">
      <c r="A1321" s="127"/>
      <c r="B1321" s="127"/>
      <c r="C1321" s="127"/>
      <c r="D1321" s="59"/>
      <c r="E1321" s="59"/>
      <c r="F1321" s="59"/>
      <c r="G1321" s="59"/>
      <c r="H1321" s="59"/>
      <c r="I1321" s="44"/>
      <c r="J1321" s="97" t="str">
        <f t="shared" ref="J1321:N1321" si="1315">IF(ISBLANK(D1321),"",D1321/100000)</f>
        <v/>
      </c>
      <c r="K1321" s="97" t="str">
        <f t="shared" si="1315"/>
        <v/>
      </c>
      <c r="L1321" s="97" t="str">
        <f t="shared" si="1315"/>
        <v/>
      </c>
      <c r="M1321" s="97" t="str">
        <f t="shared" si="1315"/>
        <v/>
      </c>
      <c r="N1321" s="97" t="str">
        <f t="shared" si="1315"/>
        <v/>
      </c>
      <c r="O1321" s="44"/>
      <c r="P1321" s="197" t="str">
        <v/>
      </c>
    </row>
    <row r="1322" ht="19.5" customHeight="1">
      <c r="A1322" s="146" t="s">
        <v>24957</v>
      </c>
      <c r="B1322" s="127"/>
      <c r="C1322" s="127"/>
      <c r="D1322" s="59">
        <v>5517789.0</v>
      </c>
      <c r="E1322" s="59">
        <v>6143541.0</v>
      </c>
      <c r="F1322" s="59">
        <v>4528125.0</v>
      </c>
      <c r="G1322" s="59">
        <v>5525000.0</v>
      </c>
      <c r="H1322" s="59">
        <v>4644000.0</v>
      </c>
      <c r="I1322" s="44"/>
      <c r="J1322" s="97" t="str">
        <f t="shared" ref="J1322:N1322" si="1316">IF(ISBLANK(D1322),"",D1322/100000)</f>
        <v>55.18</v>
      </c>
      <c r="K1322" s="97" t="str">
        <f t="shared" si="1316"/>
        <v>61.44</v>
      </c>
      <c r="L1322" s="97" t="str">
        <f t="shared" si="1316"/>
        <v>45.28</v>
      </c>
      <c r="M1322" s="97" t="str">
        <f t="shared" si="1316"/>
        <v>55.25</v>
      </c>
      <c r="N1322" s="97" t="str">
        <f t="shared" si="1316"/>
        <v>46.44</v>
      </c>
      <c r="O1322" s="44"/>
      <c r="P1322" s="197" t="str">
        <v>C. The sum of the total office environment</v>
      </c>
    </row>
    <row r="1323" ht="19.5" customHeight="1">
      <c r="A1323" s="127"/>
      <c r="B1323" s="127"/>
      <c r="C1323" s="127"/>
      <c r="D1323" s="59"/>
      <c r="E1323" s="59"/>
      <c r="F1323" s="59"/>
      <c r="G1323" s="59"/>
      <c r="H1323" s="59"/>
      <c r="I1323" s="44"/>
      <c r="J1323" s="97" t="str">
        <f t="shared" ref="J1323:N1323" si="1317">IF(ISBLANK(D1323),"",D1323/100000)</f>
        <v/>
      </c>
      <c r="K1323" s="97" t="str">
        <f t="shared" si="1317"/>
        <v/>
      </c>
      <c r="L1323" s="97" t="str">
        <f t="shared" si="1317"/>
        <v/>
      </c>
      <c r="M1323" s="97" t="str">
        <f t="shared" si="1317"/>
        <v/>
      </c>
      <c r="N1323" s="97" t="str">
        <f t="shared" si="1317"/>
        <v/>
      </c>
      <c r="O1323" s="44"/>
      <c r="P1323" s="197" t="str">
        <v/>
      </c>
    </row>
    <row r="1324" ht="19.5" customHeight="1">
      <c r="A1324" s="367" t="s">
        <v>24958</v>
      </c>
      <c r="B1324" s="127"/>
      <c r="C1324" s="127"/>
      <c r="D1324" s="59">
        <v>1.27461986E8</v>
      </c>
      <c r="E1324" s="59">
        <v>2.05540408E8</v>
      </c>
      <c r="F1324" s="59">
        <v>2.20345863E8</v>
      </c>
      <c r="G1324" s="59">
        <v>2.3482E8</v>
      </c>
      <c r="H1324" s="59">
        <v>1.97622E8</v>
      </c>
      <c r="I1324" s="44"/>
      <c r="J1324" s="97" t="str">
        <f t="shared" ref="J1324:N1324" si="1318">IF(ISBLANK(D1324),"",D1324/100000)</f>
        <v>1274.62</v>
      </c>
      <c r="K1324" s="97" t="str">
        <f t="shared" si="1318"/>
        <v>2055.40</v>
      </c>
      <c r="L1324" s="97" t="str">
        <f t="shared" si="1318"/>
        <v>2203.46</v>
      </c>
      <c r="M1324" s="97" t="str">
        <f t="shared" si="1318"/>
        <v>2348.20</v>
      </c>
      <c r="N1324" s="97" t="str">
        <f t="shared" si="1318"/>
        <v>1976.22</v>
      </c>
      <c r="O1324" s="44"/>
      <c r="P1324" s="197" t="str">
        <v>16. Parks, pranisangrahalaye, and the aquarium
Sarpodyana total</v>
      </c>
    </row>
    <row r="1325" ht="19.5" customHeight="1">
      <c r="A1325" s="250"/>
      <c r="B1325" s="250"/>
      <c r="C1325" s="250"/>
      <c r="D1325" s="237"/>
      <c r="E1325" s="237"/>
      <c r="F1325" s="237"/>
      <c r="G1325" s="237"/>
      <c r="H1325" s="237"/>
      <c r="I1325" s="242"/>
      <c r="J1325" s="446" t="str">
        <f t="shared" ref="J1325:N1325" si="1319">IF(ISBLANK(D1325),"",D1325/100000)</f>
        <v/>
      </c>
      <c r="K1325" s="446" t="str">
        <f t="shared" si="1319"/>
        <v/>
      </c>
      <c r="L1325" s="446" t="str">
        <f t="shared" si="1319"/>
        <v/>
      </c>
      <c r="M1325" s="446" t="str">
        <f t="shared" si="1319"/>
        <v/>
      </c>
      <c r="N1325" s="446" t="str">
        <f t="shared" si="1319"/>
        <v/>
      </c>
      <c r="O1325" s="242"/>
      <c r="P1325" s="197" t="str">
        <v/>
      </c>
    </row>
    <row r="1326" ht="19.5" customHeight="1">
      <c r="A1326" s="254"/>
      <c r="B1326" s="254"/>
      <c r="C1326" s="254"/>
      <c r="D1326" s="330"/>
      <c r="E1326" s="330"/>
      <c r="F1326" s="330"/>
      <c r="G1326" s="330"/>
      <c r="H1326" s="330"/>
      <c r="I1326" s="44"/>
      <c r="J1326" s="97" t="str">
        <f t="shared" ref="J1326:N1326" si="1320">IF(ISBLANK(D1326),"",D1326/100000)</f>
        <v/>
      </c>
      <c r="K1326" s="97" t="str">
        <f t="shared" si="1320"/>
        <v/>
      </c>
      <c r="L1326" s="97" t="str">
        <f t="shared" si="1320"/>
        <v/>
      </c>
      <c r="M1326" s="97" t="str">
        <f t="shared" si="1320"/>
        <v/>
      </c>
      <c r="N1326" s="97" t="str">
        <f t="shared" si="1320"/>
        <v/>
      </c>
      <c r="O1326" s="44"/>
      <c r="P1326" s="197" t="str">
        <v/>
      </c>
    </row>
    <row r="1327" ht="19.5" customHeight="1">
      <c r="A1327" s="127" t="s">
        <v>536</v>
      </c>
      <c r="B1327" s="127"/>
      <c r="C1327" s="127"/>
      <c r="D1327" s="59"/>
      <c r="E1327" s="59"/>
      <c r="F1327" s="59"/>
      <c r="G1327" s="59"/>
      <c r="H1327" s="59"/>
      <c r="I1327" s="44"/>
      <c r="J1327" s="97" t="str">
        <f t="shared" ref="J1327:N1327" si="1321">IF(ISBLANK(D1327),"",D1327/100000)</f>
        <v/>
      </c>
      <c r="K1327" s="97" t="str">
        <f t="shared" si="1321"/>
        <v/>
      </c>
      <c r="L1327" s="97" t="str">
        <f t="shared" si="1321"/>
        <v/>
      </c>
      <c r="M1327" s="97" t="str">
        <f t="shared" si="1321"/>
        <v/>
      </c>
      <c r="N1327" s="97" t="str">
        <f t="shared" si="1321"/>
        <v/>
      </c>
      <c r="O1327" s="44"/>
      <c r="P1327" s="197" t="str">
        <v>17. Games and Sports</v>
      </c>
    </row>
    <row r="1328" ht="19.5" customHeight="1">
      <c r="A1328" s="127" t="s">
        <v>18820</v>
      </c>
      <c r="B1328" s="127"/>
      <c r="C1328" s="127"/>
      <c r="D1328" s="59"/>
      <c r="E1328" s="59"/>
      <c r="F1328" s="59"/>
      <c r="G1328" s="59"/>
      <c r="H1328" s="59"/>
      <c r="I1328" s="44"/>
      <c r="J1328" s="97" t="str">
        <f t="shared" ref="J1328:N1328" si="1322">IF(ISBLANK(D1328),"",D1328/100000)</f>
        <v/>
      </c>
      <c r="K1328" s="97" t="str">
        <f t="shared" si="1322"/>
        <v/>
      </c>
      <c r="L1328" s="97" t="str">
        <f t="shared" si="1322"/>
        <v/>
      </c>
      <c r="M1328" s="97" t="str">
        <f t="shared" si="1322"/>
        <v/>
      </c>
      <c r="N1328" s="97" t="str">
        <f t="shared" si="1322"/>
        <v/>
      </c>
      <c r="O1328" s="44"/>
      <c r="P1328" s="197" t="str">
        <v>C. Pandit Jawaharlal Nehru Stadium</v>
      </c>
    </row>
    <row r="1329" ht="19.5" customHeight="1">
      <c r="A1329" s="127" t="s">
        <v>24959</v>
      </c>
      <c r="B1329" s="127" t="s">
        <v>24960</v>
      </c>
      <c r="C1329" s="127"/>
      <c r="D1329" s="59">
        <v>4754296.0</v>
      </c>
      <c r="E1329" s="59">
        <v>5415315.0</v>
      </c>
      <c r="F1329" s="59">
        <v>6065294.0</v>
      </c>
      <c r="G1329" s="59">
        <v>6000000.0</v>
      </c>
      <c r="H1329" s="59">
        <v>6500000.0</v>
      </c>
      <c r="I1329" s="44"/>
      <c r="J1329" s="97" t="str">
        <f t="shared" ref="J1329:N1329" si="1323">IF(ISBLANK(D1329),"",D1329/100000)</f>
        <v>47.54</v>
      </c>
      <c r="K1329" s="97" t="str">
        <f t="shared" si="1323"/>
        <v>54.15</v>
      </c>
      <c r="L1329" s="97" t="str">
        <f t="shared" si="1323"/>
        <v>60.65</v>
      </c>
      <c r="M1329" s="97" t="str">
        <f t="shared" si="1323"/>
        <v>60.00</v>
      </c>
      <c r="N1329" s="97" t="str">
        <f t="shared" si="1323"/>
        <v>65.00</v>
      </c>
      <c r="O1329" s="44"/>
      <c r="P1329" s="197" t="str">
        <v>1. The establishment sevakavarga salary (kaakasampra)</v>
      </c>
    </row>
    <row r="1330" ht="19.5" customHeight="1">
      <c r="A1330" s="127" t="s">
        <v>830</v>
      </c>
      <c r="B1330" s="127" t="s">
        <v>24961</v>
      </c>
      <c r="C1330" s="127"/>
      <c r="D1330" s="59">
        <v>95720.0</v>
      </c>
      <c r="E1330" s="59">
        <v>148885.0</v>
      </c>
      <c r="F1330" s="59">
        <v>199945.0</v>
      </c>
      <c r="G1330" s="59">
        <v>170000.0</v>
      </c>
      <c r="H1330" s="59">
        <v>136000.0</v>
      </c>
      <c r="I1330" s="44"/>
      <c r="J1330" s="97" t="str">
        <f t="shared" ref="J1330:N1330" si="1324">IF(ISBLANK(D1330),"",D1330/100000)</f>
        <v>0.96</v>
      </c>
      <c r="K1330" s="97" t="str">
        <f t="shared" si="1324"/>
        <v>1.49</v>
      </c>
      <c r="L1330" s="97" t="str">
        <f t="shared" si="1324"/>
        <v>2.00</v>
      </c>
      <c r="M1330" s="97" t="str">
        <f t="shared" si="1324"/>
        <v>1.70</v>
      </c>
      <c r="N1330" s="97" t="str">
        <f t="shared" si="1324"/>
        <v>1.36</v>
      </c>
      <c r="O1330" s="44"/>
      <c r="P1330" s="197" t="str">
        <v>2. Narrow</v>
      </c>
    </row>
    <row r="1331" ht="19.5" customHeight="1">
      <c r="A1331" s="127" t="s">
        <v>24962</v>
      </c>
      <c r="B1331" s="127" t="s">
        <v>24963</v>
      </c>
      <c r="C1331" s="127"/>
      <c r="D1331" s="59"/>
      <c r="E1331" s="59"/>
      <c r="F1331" s="59"/>
      <c r="G1331" s="59">
        <v>17000.0</v>
      </c>
      <c r="H1331" s="59">
        <v>11560.0</v>
      </c>
      <c r="I1331" s="44"/>
      <c r="J1331" s="97" t="str">
        <f t="shared" ref="J1331:N1331" si="1325">IF(ISBLANK(D1331),"",D1331/100000)</f>
        <v/>
      </c>
      <c r="K1331" s="97" t="str">
        <f t="shared" si="1325"/>
        <v/>
      </c>
      <c r="L1331" s="97" t="str">
        <f t="shared" si="1325"/>
        <v/>
      </c>
      <c r="M1331" s="97" t="str">
        <f t="shared" si="1325"/>
        <v>0.17</v>
      </c>
      <c r="N1331" s="97" t="str">
        <f t="shared" si="1325"/>
        <v>0.12</v>
      </c>
      <c r="O1331" s="44"/>
      <c r="P1331" s="197" t="str">
        <v>3. Rent (masaa)</v>
      </c>
    </row>
    <row r="1332" ht="19.5" customHeight="1">
      <c r="A1332" s="127" t="s">
        <v>24964</v>
      </c>
      <c r="B1332" s="127" t="s">
        <v>24965</v>
      </c>
      <c r="C1332" s="127"/>
      <c r="D1332" s="59"/>
      <c r="E1332" s="59"/>
      <c r="F1332" s="59"/>
      <c r="G1332" s="59">
        <v>2550.0</v>
      </c>
      <c r="H1332" s="59">
        <v>1733.0</v>
      </c>
      <c r="I1332" s="44"/>
      <c r="J1332" s="97" t="str">
        <f t="shared" ref="J1332:N1332" si="1326">IF(ISBLANK(D1332),"",D1332/100000)</f>
        <v/>
      </c>
      <c r="K1332" s="97" t="str">
        <f t="shared" si="1326"/>
        <v/>
      </c>
      <c r="L1332" s="97" t="str">
        <f t="shared" si="1326"/>
        <v/>
      </c>
      <c r="M1332" s="97" t="str">
        <f t="shared" si="1326"/>
        <v>0.03</v>
      </c>
      <c r="N1332" s="97" t="str">
        <f t="shared" si="1326"/>
        <v>0.02</v>
      </c>
      <c r="O1332" s="44"/>
      <c r="P1332" s="197" t="str">
        <v>4. The government and quasi-government tax (masaa)</v>
      </c>
    </row>
    <row r="1333" ht="19.5" customHeight="1">
      <c r="A1333" s="127" t="s">
        <v>24966</v>
      </c>
      <c r="B1333" s="127" t="s">
        <v>24967</v>
      </c>
      <c r="C1333" s="127"/>
      <c r="D1333" s="59">
        <v>799884.0</v>
      </c>
      <c r="E1333" s="59">
        <v>999720.0</v>
      </c>
      <c r="F1333" s="59"/>
      <c r="G1333" s="59">
        <v>850000.0</v>
      </c>
      <c r="H1333" s="59">
        <v>1300000.0</v>
      </c>
      <c r="I1333" s="44"/>
      <c r="J1333" s="97" t="str">
        <f t="shared" ref="J1333:N1333" si="1327">IF(ISBLANK(D1333),"",D1333/100000)</f>
        <v>8.00</v>
      </c>
      <c r="K1333" s="97" t="str">
        <f t="shared" si="1327"/>
        <v>10.00</v>
      </c>
      <c r="L1333" s="97" t="str">
        <f t="shared" si="1327"/>
        <v/>
      </c>
      <c r="M1333" s="97" t="str">
        <f t="shared" si="1327"/>
        <v>8.50</v>
      </c>
      <c r="N1333" s="97" t="str">
        <f t="shared" si="1327"/>
        <v>13.00</v>
      </c>
      <c r="O1333" s="44"/>
      <c r="P1333" s="197" t="str">
        <v>5. General Repair (Building)</v>
      </c>
    </row>
    <row r="1334" ht="19.5" customHeight="1">
      <c r="A1334" s="127" t="s">
        <v>24968</v>
      </c>
      <c r="B1334" s="127" t="s">
        <v>24969</v>
      </c>
      <c r="C1334" s="127"/>
      <c r="D1334" s="59">
        <v>296624.0</v>
      </c>
      <c r="E1334" s="59">
        <v>292325.0</v>
      </c>
      <c r="F1334" s="59">
        <v>397300.0</v>
      </c>
      <c r="G1334" s="59">
        <v>765000.0</v>
      </c>
      <c r="H1334" s="59">
        <v>720000.0</v>
      </c>
      <c r="I1334" s="44"/>
      <c r="J1334" s="97" t="str">
        <f t="shared" ref="J1334:N1334" si="1328">IF(ISBLANK(D1334),"",D1334/100000)</f>
        <v>2.97</v>
      </c>
      <c r="K1334" s="97" t="str">
        <f t="shared" si="1328"/>
        <v>2.92</v>
      </c>
      <c r="L1334" s="97" t="str">
        <f t="shared" si="1328"/>
        <v>3.97</v>
      </c>
      <c r="M1334" s="97" t="str">
        <f t="shared" si="1328"/>
        <v>7.65</v>
      </c>
      <c r="N1334" s="97" t="str">
        <f t="shared" si="1328"/>
        <v>7.20</v>
      </c>
      <c r="O1334" s="44"/>
      <c r="P1334" s="197" t="str">
        <v>6. The cost of electricity (electric)</v>
      </c>
    </row>
    <row r="1335" ht="19.5" customHeight="1">
      <c r="A1335" s="296" t="s">
        <v>24970</v>
      </c>
      <c r="B1335" s="127" t="s">
        <v>24971</v>
      </c>
      <c r="C1335" s="127"/>
      <c r="D1335" s="59"/>
      <c r="E1335" s="59">
        <v>453420.0</v>
      </c>
      <c r="F1335" s="59"/>
      <c r="G1335" s="59">
        <v>595000.0</v>
      </c>
      <c r="H1335" s="59">
        <v>340000.0</v>
      </c>
      <c r="I1335" s="44"/>
      <c r="J1335" s="97" t="str">
        <f t="shared" ref="J1335:N1335" si="1329">IF(ISBLANK(D1335),"",D1335/100000)</f>
        <v/>
      </c>
      <c r="K1335" s="97" t="str">
        <f t="shared" si="1329"/>
        <v>4.53</v>
      </c>
      <c r="L1335" s="97" t="str">
        <f t="shared" si="1329"/>
        <v/>
      </c>
      <c r="M1335" s="97" t="str">
        <f t="shared" si="1329"/>
        <v>5.95</v>
      </c>
      <c r="N1335" s="97" t="str">
        <f t="shared" si="1329"/>
        <v>3.40</v>
      </c>
      <c r="O1335" s="44"/>
      <c r="P1335" s="197" t="str">
        <v>7. National and international cricket matches, and
Similar format to other games
Stadium maintenance and repairs</v>
      </c>
    </row>
    <row r="1336" ht="19.5" customHeight="1">
      <c r="A1336" s="296" t="s">
        <v>24972</v>
      </c>
      <c r="B1336" s="127" t="s">
        <v>24973</v>
      </c>
      <c r="C1336" s="127"/>
      <c r="D1336" s="59"/>
      <c r="E1336" s="59"/>
      <c r="F1336" s="59">
        <v>57000.0</v>
      </c>
      <c r="G1336" s="59">
        <v>170000.0</v>
      </c>
      <c r="H1336" s="59">
        <v>115600.0</v>
      </c>
      <c r="I1336" s="44"/>
      <c r="J1336" s="97" t="str">
        <f t="shared" ref="J1336:N1336" si="1330">IF(ISBLANK(D1336),"",D1336/100000)</f>
        <v/>
      </c>
      <c r="K1336" s="97" t="str">
        <f t="shared" si="1330"/>
        <v/>
      </c>
      <c r="L1336" s="97" t="str">
        <f t="shared" si="1330"/>
        <v>0.57</v>
      </c>
      <c r="M1336" s="97" t="str">
        <f t="shared" si="1330"/>
        <v>1.70</v>
      </c>
      <c r="N1336" s="97" t="str">
        <f t="shared" si="1330"/>
        <v>1.16</v>
      </c>
      <c r="O1336" s="44"/>
      <c r="P1336" s="197" t="str">
        <v>10. Stadium kholyantila furniture repair and
Other improvements</v>
      </c>
    </row>
    <row r="1337" ht="19.5" customHeight="1">
      <c r="A1337" s="296" t="s">
        <v>24974</v>
      </c>
      <c r="B1337" s="127" t="s">
        <v>24975</v>
      </c>
      <c r="C1337" s="127"/>
      <c r="D1337" s="59">
        <v>22000.0</v>
      </c>
      <c r="E1337" s="59">
        <v>25000.0</v>
      </c>
      <c r="F1337" s="59">
        <v>92516.0</v>
      </c>
      <c r="G1337" s="59">
        <v>255000.0</v>
      </c>
      <c r="H1337" s="59">
        <v>173400.0</v>
      </c>
      <c r="I1337" s="44"/>
      <c r="J1337" s="97" t="str">
        <f t="shared" ref="J1337:N1337" si="1331">IF(ISBLANK(D1337),"",D1337/100000)</f>
        <v>0.22</v>
      </c>
      <c r="K1337" s="97" t="str">
        <f t="shared" si="1331"/>
        <v>0.25</v>
      </c>
      <c r="L1337" s="97" t="str">
        <f t="shared" si="1331"/>
        <v>0.93</v>
      </c>
      <c r="M1337" s="97" t="str">
        <f t="shared" si="1331"/>
        <v>2.55</v>
      </c>
      <c r="N1337" s="97" t="str">
        <f t="shared" si="1331"/>
        <v>1.73</v>
      </c>
      <c r="O1337" s="44"/>
      <c r="P1337" s="197" t="str">
        <v>11. Inter Municipal Sports Games
Incidentally, players travel expenses and costs</v>
      </c>
    </row>
    <row r="1338" ht="19.5" customHeight="1">
      <c r="A1338" s="296" t="s">
        <v>24976</v>
      </c>
      <c r="B1338" s="127" t="s">
        <v>24977</v>
      </c>
      <c r="C1338" s="127"/>
      <c r="D1338" s="59">
        <v>1501.0</v>
      </c>
      <c r="E1338" s="59">
        <v>1501.0</v>
      </c>
      <c r="F1338" s="59">
        <v>15010.0</v>
      </c>
      <c r="G1338" s="59">
        <v>21250.0</v>
      </c>
      <c r="H1338" s="59">
        <v>1020.0</v>
      </c>
      <c r="I1338" s="44"/>
      <c r="J1338" s="97" t="str">
        <f t="shared" ref="J1338:N1338" si="1332">IF(ISBLANK(D1338),"",D1338/100000)</f>
        <v>0.02</v>
      </c>
      <c r="K1338" s="97" t="str">
        <f t="shared" si="1332"/>
        <v>0.02</v>
      </c>
      <c r="L1338" s="97" t="str">
        <f t="shared" si="1332"/>
        <v>0.15</v>
      </c>
      <c r="M1338" s="97" t="str">
        <f t="shared" si="1332"/>
        <v>0.21</v>
      </c>
      <c r="N1338" s="97" t="str">
        <f t="shared" si="1332"/>
        <v>0.01</v>
      </c>
      <c r="O1338" s="44"/>
      <c r="P1338" s="197" t="str">
        <v>12. Club of Maharashtra loss
The amount will be bharapaipoti</v>
      </c>
    </row>
    <row r="1339" ht="19.5" customHeight="1">
      <c r="A1339" s="296" t="s">
        <v>24978</v>
      </c>
      <c r="B1339" s="127" t="s">
        <v>24979</v>
      </c>
      <c r="C1339" s="127"/>
      <c r="D1339" s="59">
        <v>300000.0</v>
      </c>
      <c r="E1339" s="59">
        <v>9147600.0</v>
      </c>
      <c r="F1339" s="59">
        <v>1.8729861E7</v>
      </c>
      <c r="G1339" s="59">
        <v>2.55E7</v>
      </c>
      <c r="H1339" s="59">
        <v>1.734E7</v>
      </c>
      <c r="I1339" s="44"/>
      <c r="J1339" s="97" t="str">
        <f t="shared" ref="J1339:N1339" si="1333">IF(ISBLANK(D1339),"",D1339/100000)</f>
        <v>3.00</v>
      </c>
      <c r="K1339" s="97" t="str">
        <f t="shared" si="1333"/>
        <v>91.48</v>
      </c>
      <c r="L1339" s="97" t="str">
        <f t="shared" si="1333"/>
        <v>187.30</v>
      </c>
      <c r="M1339" s="97" t="str">
        <f t="shared" si="1333"/>
        <v>255.00</v>
      </c>
      <c r="N1339" s="97" t="str">
        <f t="shared" si="1333"/>
        <v>173.40</v>
      </c>
      <c r="O1339" s="44"/>
      <c r="P1339" s="197" t="str">
        <v>13. National and international sports events
(Mayor Cup)</v>
      </c>
    </row>
    <row r="1340" ht="19.5" customHeight="1">
      <c r="A1340" s="127" t="s">
        <v>24980</v>
      </c>
      <c r="B1340" s="127" t="s">
        <v>24981</v>
      </c>
      <c r="C1340" s="127"/>
      <c r="D1340" s="59"/>
      <c r="E1340" s="59"/>
      <c r="F1340" s="59">
        <v>1965230.0</v>
      </c>
      <c r="G1340" s="59"/>
      <c r="H1340" s="59"/>
      <c r="I1340" s="44"/>
      <c r="J1340" s="97" t="str">
        <f t="shared" ref="J1340:N1340" si="1334">IF(ISBLANK(D1340),"",D1340/100000)</f>
        <v/>
      </c>
      <c r="K1340" s="97" t="str">
        <f t="shared" si="1334"/>
        <v/>
      </c>
      <c r="L1340" s="97" t="str">
        <f t="shared" si="1334"/>
        <v>19.65</v>
      </c>
      <c r="M1340" s="97" t="str">
        <f t="shared" si="1334"/>
        <v/>
      </c>
      <c r="N1340" s="97" t="str">
        <f t="shared" si="1334"/>
        <v/>
      </c>
      <c r="O1340" s="44"/>
      <c r="P1340" s="197" t="str">
        <v>15. Mayor Cup indulge Day</v>
      </c>
    </row>
    <row r="1341" ht="19.5" customHeight="1">
      <c r="A1341" s="296" t="s">
        <v>24982</v>
      </c>
      <c r="B1341" s="127" t="s">
        <v>24983</v>
      </c>
      <c r="C1341" s="127"/>
      <c r="D1341" s="59">
        <v>297738.0</v>
      </c>
      <c r="E1341" s="59">
        <v>299880.0</v>
      </c>
      <c r="F1341" s="59"/>
      <c r="G1341" s="59">
        <v>255000.0</v>
      </c>
      <c r="H1341" s="59">
        <v>204000.0</v>
      </c>
      <c r="I1341" s="44"/>
      <c r="J1341" s="97" t="str">
        <f t="shared" ref="J1341:N1341" si="1335">IF(ISBLANK(D1341),"",D1341/100000)</f>
        <v>2.98</v>
      </c>
      <c r="K1341" s="97" t="str">
        <f t="shared" si="1335"/>
        <v>3.00</v>
      </c>
      <c r="L1341" s="97" t="str">
        <f t="shared" si="1335"/>
        <v/>
      </c>
      <c r="M1341" s="97" t="str">
        <f t="shared" si="1335"/>
        <v>2.55</v>
      </c>
      <c r="N1341" s="97" t="str">
        <f t="shared" si="1335"/>
        <v>2.04</v>
      </c>
      <c r="O1341" s="44"/>
      <c r="P1341" s="197" t="str">
        <v>17. Late. Baburao sanasa field maintenance
Corrections</v>
      </c>
    </row>
    <row r="1342" ht="19.5" customHeight="1">
      <c r="A1342" s="127" t="s">
        <v>24984</v>
      </c>
      <c r="B1342" s="127" t="s">
        <v>24985</v>
      </c>
      <c r="C1342" s="127"/>
      <c r="D1342" s="59"/>
      <c r="E1342" s="59">
        <v>1025090.0</v>
      </c>
      <c r="F1342" s="59">
        <v>2431060.0</v>
      </c>
      <c r="G1342" s="59"/>
      <c r="H1342" s="59"/>
      <c r="I1342" s="44"/>
      <c r="J1342" s="97" t="str">
        <f t="shared" ref="J1342:N1342" si="1336">IF(ISBLANK(D1342),"",D1342/100000)</f>
        <v/>
      </c>
      <c r="K1342" s="97" t="str">
        <f t="shared" si="1336"/>
        <v>10.25</v>
      </c>
      <c r="L1342" s="97" t="str">
        <f t="shared" si="1336"/>
        <v>24.31</v>
      </c>
      <c r="M1342" s="97" t="str">
        <f t="shared" si="1336"/>
        <v/>
      </c>
      <c r="N1342" s="97" t="str">
        <f t="shared" si="1336"/>
        <v/>
      </c>
      <c r="O1342" s="44"/>
      <c r="P1342" s="197" t="str">
        <v>19. Mayor Cup kabadi Day</v>
      </c>
    </row>
    <row r="1343" ht="19.5" customHeight="1">
      <c r="A1343" s="296" t="s">
        <v>24986</v>
      </c>
      <c r="B1343" s="127" t="s">
        <v>24987</v>
      </c>
      <c r="C1343" s="127"/>
      <c r="D1343" s="59">
        <v>236500.0</v>
      </c>
      <c r="E1343" s="59">
        <v>9648644.0</v>
      </c>
      <c r="F1343" s="59">
        <v>5750683.0</v>
      </c>
      <c r="G1343" s="59">
        <v>7000000.0</v>
      </c>
      <c r="H1343" s="59">
        <v>5000000.0</v>
      </c>
      <c r="I1343" s="44"/>
      <c r="J1343" s="97" t="str">
        <f t="shared" ref="J1343:N1343" si="1337">IF(ISBLANK(D1343),"",D1343/100000)</f>
        <v>2.37</v>
      </c>
      <c r="K1343" s="97" t="str">
        <f t="shared" si="1337"/>
        <v>96.49</v>
      </c>
      <c r="L1343" s="97" t="str">
        <f t="shared" si="1337"/>
        <v>57.51</v>
      </c>
      <c r="M1343" s="97" t="str">
        <f t="shared" si="1337"/>
        <v>70.00</v>
      </c>
      <c r="N1343" s="97" t="str">
        <f t="shared" si="1337"/>
        <v>50.00</v>
      </c>
      <c r="O1343" s="44"/>
      <c r="P1343" s="197" t="str">
        <v>20. National and international level
Mayor of Kayseri wrestling tournament</v>
      </c>
    </row>
    <row r="1344" ht="19.5" customHeight="1">
      <c r="A1344" s="127" t="s">
        <v>24988</v>
      </c>
      <c r="B1344" s="127" t="s">
        <v>24989</v>
      </c>
      <c r="C1344" s="127"/>
      <c r="D1344" s="59"/>
      <c r="E1344" s="59"/>
      <c r="F1344" s="59">
        <v>183107.0</v>
      </c>
      <c r="G1344" s="59">
        <v>425000.0</v>
      </c>
      <c r="H1344" s="59">
        <v>340000.0</v>
      </c>
      <c r="I1344" s="44"/>
      <c r="J1344" s="97" t="str">
        <f t="shared" ref="J1344:N1344" si="1338">IF(ISBLANK(D1344),"",D1344/100000)</f>
        <v/>
      </c>
      <c r="K1344" s="97" t="str">
        <f t="shared" si="1338"/>
        <v/>
      </c>
      <c r="L1344" s="97" t="str">
        <f t="shared" si="1338"/>
        <v>1.83</v>
      </c>
      <c r="M1344" s="97" t="str">
        <f t="shared" si="1338"/>
        <v>4.25</v>
      </c>
      <c r="N1344" s="97" t="str">
        <f t="shared" si="1338"/>
        <v>3.40</v>
      </c>
      <c r="O1344" s="44"/>
      <c r="P1344" s="197" t="str">
        <v>21. antarakaceri arrange competitions</v>
      </c>
    </row>
    <row r="1345" ht="19.5" customHeight="1">
      <c r="A1345" s="296" t="s">
        <v>24990</v>
      </c>
      <c r="B1345" s="127" t="s">
        <v>24991</v>
      </c>
      <c r="C1345" s="127"/>
      <c r="D1345" s="59"/>
      <c r="E1345" s="59"/>
      <c r="F1345" s="59"/>
      <c r="G1345" s="59"/>
      <c r="H1345" s="59"/>
      <c r="I1345" s="44"/>
      <c r="J1345" s="97" t="str">
        <f t="shared" ref="J1345:N1345" si="1339">IF(ISBLANK(D1345),"",D1345/100000)</f>
        <v/>
      </c>
      <c r="K1345" s="97" t="str">
        <f t="shared" si="1339"/>
        <v/>
      </c>
      <c r="L1345" s="97" t="str">
        <f t="shared" si="1339"/>
        <v/>
      </c>
      <c r="M1345" s="97" t="str">
        <f t="shared" si="1339"/>
        <v/>
      </c>
      <c r="N1345" s="97" t="str">
        <f t="shared" si="1339"/>
        <v/>
      </c>
      <c r="O1345" s="44"/>
      <c r="P1345" s="197" t="str">
        <v>22. Municipal invite Day Anniversary
Antaramahapalika servants / corporators of various Games</v>
      </c>
    </row>
    <row r="1346" ht="19.5" customHeight="1">
      <c r="A1346" s="296" t="s">
        <v>24992</v>
      </c>
      <c r="B1346" s="127" t="s">
        <v>24993</v>
      </c>
      <c r="C1346" s="127"/>
      <c r="D1346" s="59">
        <v>100000.0</v>
      </c>
      <c r="E1346" s="59"/>
      <c r="F1346" s="59"/>
      <c r="G1346" s="59"/>
      <c r="H1346" s="59"/>
      <c r="I1346" s="44"/>
      <c r="J1346" s="97" t="str">
        <f t="shared" ref="J1346:N1346" si="1340">IF(ISBLANK(D1346),"",D1346/100000)</f>
        <v>1.00</v>
      </c>
      <c r="K1346" s="97" t="str">
        <f t="shared" si="1340"/>
        <v/>
      </c>
      <c r="L1346" s="97" t="str">
        <f t="shared" si="1340"/>
        <v/>
      </c>
      <c r="M1346" s="97" t="str">
        <f t="shared" si="1340"/>
        <v/>
      </c>
      <c r="N1346" s="97" t="str">
        <f t="shared" si="1340"/>
        <v/>
      </c>
      <c r="O1346" s="44"/>
      <c r="P1346" s="197" t="str">
        <v>24. International youth player for
Consolation financial aid</v>
      </c>
    </row>
    <row r="1347" ht="19.5" customHeight="1">
      <c r="A1347" s="127" t="s">
        <v>24994</v>
      </c>
      <c r="B1347" s="127" t="s">
        <v>24995</v>
      </c>
      <c r="C1347" s="127"/>
      <c r="D1347" s="59"/>
      <c r="E1347" s="59"/>
      <c r="F1347" s="59">
        <v>1153528.0</v>
      </c>
      <c r="G1347" s="59"/>
      <c r="H1347" s="59"/>
      <c r="I1347" s="44"/>
      <c r="J1347" s="97" t="str">
        <f t="shared" ref="J1347:N1347" si="1341">IF(ISBLANK(D1347),"",D1347/100000)</f>
        <v/>
      </c>
      <c r="K1347" s="97" t="str">
        <f t="shared" si="1341"/>
        <v/>
      </c>
      <c r="L1347" s="97" t="str">
        <f t="shared" si="1341"/>
        <v>11.54</v>
      </c>
      <c r="M1347" s="97" t="str">
        <f t="shared" si="1341"/>
        <v/>
      </c>
      <c r="N1347" s="97" t="str">
        <f t="shared" si="1341"/>
        <v/>
      </c>
      <c r="O1347" s="44"/>
      <c r="P1347" s="197" t="str">
        <v>25. Mayor Cup Mallakhamba Day</v>
      </c>
    </row>
    <row r="1348" ht="19.5" customHeight="1">
      <c r="A1348" s="296" t="s">
        <v>24996</v>
      </c>
      <c r="B1348" s="127" t="s">
        <v>24997</v>
      </c>
      <c r="C1348" s="127"/>
      <c r="D1348" s="59">
        <v>499698.0</v>
      </c>
      <c r="E1348" s="59"/>
      <c r="F1348" s="59"/>
      <c r="G1348" s="59">
        <v>255000.0</v>
      </c>
      <c r="H1348" s="59"/>
      <c r="I1348" s="44"/>
      <c r="J1348" s="97" t="str">
        <f t="shared" ref="J1348:N1348" si="1342">IF(ISBLANK(D1348),"",D1348/100000)</f>
        <v>5.00</v>
      </c>
      <c r="K1348" s="97" t="str">
        <f t="shared" si="1342"/>
        <v/>
      </c>
      <c r="L1348" s="97" t="str">
        <f t="shared" si="1342"/>
        <v/>
      </c>
      <c r="M1348" s="97" t="str">
        <f t="shared" si="1342"/>
        <v>2.55</v>
      </c>
      <c r="N1348" s="97" t="str">
        <f t="shared" si="1342"/>
        <v/>
      </c>
      <c r="O1348" s="44"/>
      <c r="P1348" s="197" t="str">
        <v>26hadapasara hedabola Stadium Care
Repair</v>
      </c>
    </row>
    <row r="1349" ht="19.5" customHeight="1">
      <c r="A1349" s="127" t="s">
        <v>24998</v>
      </c>
      <c r="B1349" s="127" t="s">
        <v>24999</v>
      </c>
      <c r="C1349" s="127"/>
      <c r="D1349" s="59">
        <v>90000.0</v>
      </c>
      <c r="E1349" s="59"/>
      <c r="F1349" s="59"/>
      <c r="G1349" s="59"/>
      <c r="H1349" s="59"/>
      <c r="I1349" s="44"/>
      <c r="J1349" s="97" t="str">
        <f t="shared" ref="J1349:N1349" si="1343">IF(ISBLANK(D1349),"",D1349/100000)</f>
        <v>0.90</v>
      </c>
      <c r="K1349" s="97" t="str">
        <f t="shared" si="1343"/>
        <v/>
      </c>
      <c r="L1349" s="97" t="str">
        <f t="shared" si="1343"/>
        <v/>
      </c>
      <c r="M1349" s="97" t="str">
        <f t="shared" si="1343"/>
        <v/>
      </c>
      <c r="N1349" s="97" t="str">
        <f t="shared" si="1343"/>
        <v/>
      </c>
      <c r="O1349" s="44"/>
      <c r="P1349" s="197" t="str">
        <v>Mayor Cup Hockey Tournament</v>
      </c>
    </row>
    <row r="1350" ht="19.5" customHeight="1">
      <c r="A1350" s="127" t="s">
        <v>25000</v>
      </c>
      <c r="B1350" s="127" t="s">
        <v>25001</v>
      </c>
      <c r="C1350" s="127"/>
      <c r="D1350" s="59">
        <v>65000.0</v>
      </c>
      <c r="E1350" s="59"/>
      <c r="F1350" s="59"/>
      <c r="G1350" s="59"/>
      <c r="H1350" s="59"/>
      <c r="I1350" s="44"/>
      <c r="J1350" s="97" t="str">
        <f t="shared" ref="J1350:N1350" si="1344">IF(ISBLANK(D1350),"",D1350/100000)</f>
        <v>0.65</v>
      </c>
      <c r="K1350" s="97" t="str">
        <f t="shared" si="1344"/>
        <v/>
      </c>
      <c r="L1350" s="97" t="str">
        <f t="shared" si="1344"/>
        <v/>
      </c>
      <c r="M1350" s="97" t="str">
        <f t="shared" si="1344"/>
        <v/>
      </c>
      <c r="N1350" s="97" t="str">
        <f t="shared" si="1344"/>
        <v/>
      </c>
      <c r="O1350" s="44"/>
      <c r="P1350" s="197" t="str">
        <v>Mayor Cup karema Day</v>
      </c>
    </row>
    <row r="1351" ht="19.5" customHeight="1">
      <c r="A1351" s="127" t="s">
        <v>25002</v>
      </c>
      <c r="B1351" s="127" t="s">
        <v>25003</v>
      </c>
      <c r="C1351" s="127"/>
      <c r="D1351" s="59">
        <v>600000.0</v>
      </c>
      <c r="E1351" s="59"/>
      <c r="F1351" s="59"/>
      <c r="G1351" s="59"/>
      <c r="H1351" s="59"/>
      <c r="I1351" s="44"/>
      <c r="J1351" s="97" t="str">
        <f t="shared" ref="J1351:N1351" si="1345">IF(ISBLANK(D1351),"",D1351/100000)</f>
        <v>6.00</v>
      </c>
      <c r="K1351" s="97" t="str">
        <f t="shared" si="1345"/>
        <v/>
      </c>
      <c r="L1351" s="97" t="str">
        <f t="shared" si="1345"/>
        <v/>
      </c>
      <c r="M1351" s="97" t="str">
        <f t="shared" si="1345"/>
        <v/>
      </c>
      <c r="N1351" s="97" t="str">
        <f t="shared" si="1345"/>
        <v/>
      </c>
      <c r="O1351" s="44"/>
      <c r="P1351" s="197" t="str">
        <v>Roll Ball World Cup competition</v>
      </c>
    </row>
    <row r="1352" ht="19.5" customHeight="1">
      <c r="A1352" s="127" t="s">
        <v>25004</v>
      </c>
      <c r="B1352" s="127" t="s">
        <v>25005</v>
      </c>
      <c r="C1352" s="127"/>
      <c r="D1352" s="59">
        <v>1443000.0</v>
      </c>
      <c r="E1352" s="59"/>
      <c r="F1352" s="59"/>
      <c r="G1352" s="59"/>
      <c r="H1352" s="59"/>
      <c r="I1352" s="44"/>
      <c r="J1352" s="97" t="str">
        <f t="shared" ref="J1352:N1352" si="1346">IF(ISBLANK(D1352),"",D1352/100000)</f>
        <v>14.43</v>
      </c>
      <c r="K1352" s="97" t="str">
        <f t="shared" si="1346"/>
        <v/>
      </c>
      <c r="L1352" s="97" t="str">
        <f t="shared" si="1346"/>
        <v/>
      </c>
      <c r="M1352" s="97" t="str">
        <f t="shared" si="1346"/>
        <v/>
      </c>
      <c r="N1352" s="97" t="str">
        <f t="shared" si="1346"/>
        <v/>
      </c>
      <c r="O1352" s="44"/>
      <c r="P1352" s="197" t="str">
        <v>National Cross Country Championship</v>
      </c>
    </row>
    <row r="1353" ht="19.5" customHeight="1">
      <c r="A1353" s="296" t="s">
        <v>25006</v>
      </c>
      <c r="B1353" s="127" t="s">
        <v>25007</v>
      </c>
      <c r="C1353" s="127"/>
      <c r="D1353" s="59"/>
      <c r="E1353" s="59">
        <v>1310000.0</v>
      </c>
      <c r="F1353" s="59"/>
      <c r="G1353" s="59">
        <v>1700000.0</v>
      </c>
      <c r="H1353" s="59">
        <v>1360000.0</v>
      </c>
      <c r="I1353" s="44"/>
      <c r="J1353" s="97" t="str">
        <f t="shared" ref="J1353:N1353" si="1347">IF(ISBLANK(D1353),"",D1353/100000)</f>
        <v/>
      </c>
      <c r="K1353" s="97" t="str">
        <f t="shared" si="1347"/>
        <v>13.10</v>
      </c>
      <c r="L1353" s="97" t="str">
        <f t="shared" si="1347"/>
        <v/>
      </c>
      <c r="M1353" s="97" t="str">
        <f t="shared" si="1347"/>
        <v>17.00</v>
      </c>
      <c r="N1353" s="97" t="str">
        <f t="shared" si="1347"/>
        <v>13.60</v>
      </c>
      <c r="O1353" s="44"/>
      <c r="P1353" s="197" t="str">
        <v>Shiv Chhatrapati Award on the lines of Pune
Homage to the city players Meritorious Award Sports Day Anniversary Pune Municipal Corporation (Rs 50 thousand in cash each, memento)</v>
      </c>
    </row>
    <row r="1354" ht="19.5" customHeight="1">
      <c r="A1354" s="296" t="s">
        <v>25008</v>
      </c>
      <c r="B1354" s="127" t="s">
        <v>25009</v>
      </c>
      <c r="C1354" s="127"/>
      <c r="D1354" s="59"/>
      <c r="E1354" s="59">
        <v>9814007.0</v>
      </c>
      <c r="F1354" s="59"/>
      <c r="G1354" s="59"/>
      <c r="H1354" s="59"/>
      <c r="I1354" s="44"/>
      <c r="J1354" s="97" t="str">
        <f t="shared" ref="J1354:N1354" si="1348">IF(ISBLANK(D1354),"",D1354/100000)</f>
        <v/>
      </c>
      <c r="K1354" s="97" t="str">
        <f t="shared" si="1348"/>
        <v>98.14</v>
      </c>
      <c r="L1354" s="97" t="str">
        <f t="shared" si="1348"/>
        <v/>
      </c>
      <c r="M1354" s="97" t="str">
        <f t="shared" si="1348"/>
        <v/>
      </c>
      <c r="N1354" s="97" t="str">
        <f t="shared" si="1348"/>
        <v/>
      </c>
      <c r="O1354" s="44"/>
      <c r="P1354" s="197" t="str">
        <v>Mayor Trophy school sports competition, open
Format of the competition</v>
      </c>
    </row>
    <row r="1355" ht="19.5" customHeight="1">
      <c r="A1355" s="127" t="s">
        <v>25010</v>
      </c>
      <c r="B1355" s="127" t="s">
        <v>25011</v>
      </c>
      <c r="C1355" s="127"/>
      <c r="D1355" s="59"/>
      <c r="E1355" s="59"/>
      <c r="F1355" s="59"/>
      <c r="G1355" s="59">
        <v>425000.0</v>
      </c>
      <c r="H1355" s="59">
        <v>289000.0</v>
      </c>
      <c r="I1355" s="44"/>
      <c r="J1355" s="97" t="str">
        <f t="shared" ref="J1355:N1355" si="1349">IF(ISBLANK(D1355),"",D1355/100000)</f>
        <v/>
      </c>
      <c r="K1355" s="97" t="str">
        <f t="shared" si="1349"/>
        <v/>
      </c>
      <c r="L1355" s="97" t="str">
        <f t="shared" si="1349"/>
        <v/>
      </c>
      <c r="M1355" s="97" t="str">
        <f t="shared" si="1349"/>
        <v>4.25</v>
      </c>
      <c r="N1355" s="97" t="str">
        <f t="shared" si="1349"/>
        <v>2.89</v>
      </c>
      <c r="O1355" s="44"/>
      <c r="P1355" s="197" t="str">
        <v>Players plan adopted</v>
      </c>
    </row>
    <row r="1356" ht="19.5" customHeight="1">
      <c r="A1356" s="296" t="s">
        <v>25012</v>
      </c>
      <c r="B1356" s="127" t="s">
        <v>25013</v>
      </c>
      <c r="C1356" s="127"/>
      <c r="D1356" s="59"/>
      <c r="E1356" s="59"/>
      <c r="F1356" s="59"/>
      <c r="G1356" s="59">
        <v>2975000.0</v>
      </c>
      <c r="H1356" s="59">
        <v>2023000.0</v>
      </c>
      <c r="I1356" s="44"/>
      <c r="J1356" s="97" t="str">
        <f t="shared" ref="J1356:N1356" si="1350">IF(ISBLANK(D1356),"",D1356/100000)</f>
        <v/>
      </c>
      <c r="K1356" s="97" t="str">
        <f t="shared" si="1350"/>
        <v/>
      </c>
      <c r="L1356" s="97" t="str">
        <f t="shared" si="1350"/>
        <v/>
      </c>
      <c r="M1356" s="97" t="str">
        <f t="shared" si="1350"/>
        <v>29.75</v>
      </c>
      <c r="N1356" s="97" t="str">
        <f t="shared" si="1350"/>
        <v>20.23</v>
      </c>
      <c r="O1356" s="44"/>
      <c r="P1356" s="197" t="str">
        <v>Camps to encourage domestic Games
And competition</v>
      </c>
    </row>
    <row r="1357" ht="19.5" customHeight="1">
      <c r="A1357" s="250"/>
      <c r="B1357" s="250"/>
      <c r="C1357" s="250"/>
      <c r="D1357" s="237"/>
      <c r="E1357" s="237"/>
      <c r="F1357" s="237"/>
      <c r="G1357" s="237"/>
      <c r="H1357" s="237"/>
      <c r="I1357" s="242"/>
      <c r="J1357" s="446" t="str">
        <f t="shared" ref="J1357:N1357" si="1351">IF(ISBLANK(D1357),"",D1357/100000)</f>
        <v/>
      </c>
      <c r="K1357" s="446" t="str">
        <f t="shared" si="1351"/>
        <v/>
      </c>
      <c r="L1357" s="446" t="str">
        <f t="shared" si="1351"/>
        <v/>
      </c>
      <c r="M1357" s="446" t="str">
        <f t="shared" si="1351"/>
        <v/>
      </c>
      <c r="N1357" s="446" t="str">
        <f t="shared" si="1351"/>
        <v/>
      </c>
      <c r="O1357" s="242"/>
      <c r="P1357" s="197" t="str">
        <v/>
      </c>
    </row>
    <row r="1358" ht="19.5" customHeight="1">
      <c r="A1358" s="447" t="s">
        <v>25014</v>
      </c>
      <c r="B1358" s="254" t="s">
        <v>25015</v>
      </c>
      <c r="C1358" s="254"/>
      <c r="D1358" s="330"/>
      <c r="E1358" s="330">
        <v>1500000.0</v>
      </c>
      <c r="F1358" s="330"/>
      <c r="G1358" s="330"/>
      <c r="H1358" s="330"/>
      <c r="I1358" s="44"/>
      <c r="J1358" s="97" t="str">
        <f t="shared" ref="J1358:N1358" si="1352">IF(ISBLANK(D1358),"",D1358/100000)</f>
        <v/>
      </c>
      <c r="K1358" s="97" t="str">
        <f t="shared" si="1352"/>
        <v>15.00</v>
      </c>
      <c r="L1358" s="97" t="str">
        <f t="shared" si="1352"/>
        <v/>
      </c>
      <c r="M1358" s="97" t="str">
        <f t="shared" si="1352"/>
        <v/>
      </c>
      <c r="N1358" s="97" t="str">
        <f t="shared" si="1352"/>
        <v/>
      </c>
      <c r="O1358" s="44"/>
      <c r="P1358" s="197" t="str">
        <v>Everest Expedition up from giripremi
The organization's vision Sagarmatha or special project funds</v>
      </c>
    </row>
    <row r="1359" ht="19.5" customHeight="1">
      <c r="A1359" s="296" t="s">
        <v>25016</v>
      </c>
      <c r="B1359" s="127" t="s">
        <v>25017</v>
      </c>
      <c r="C1359" s="127"/>
      <c r="D1359" s="59"/>
      <c r="E1359" s="59"/>
      <c r="F1359" s="59"/>
      <c r="G1359" s="59">
        <v>2000000.0</v>
      </c>
      <c r="H1359" s="59"/>
      <c r="I1359" s="44"/>
      <c r="J1359" s="97" t="str">
        <f t="shared" ref="J1359:N1359" si="1353">IF(ISBLANK(D1359),"",D1359/100000)</f>
        <v/>
      </c>
      <c r="K1359" s="97" t="str">
        <f t="shared" si="1353"/>
        <v/>
      </c>
      <c r="L1359" s="97" t="str">
        <f t="shared" si="1353"/>
        <v/>
      </c>
      <c r="M1359" s="97" t="str">
        <f t="shared" si="1353"/>
        <v>20.00</v>
      </c>
      <c r="N1359" s="97" t="str">
        <f t="shared" si="1353"/>
        <v/>
      </c>
      <c r="O1359" s="44"/>
      <c r="P1359" s="197" t="str">
        <v>Mayor of senior citizens in various games
Cup</v>
      </c>
    </row>
    <row r="1360" ht="19.5" customHeight="1">
      <c r="A1360" s="127" t="s">
        <v>25018</v>
      </c>
      <c r="B1360" s="127" t="s">
        <v>25019</v>
      </c>
      <c r="C1360" s="127"/>
      <c r="D1360" s="59"/>
      <c r="E1360" s="59"/>
      <c r="F1360" s="59"/>
      <c r="G1360" s="59">
        <v>1000000.0</v>
      </c>
      <c r="H1360" s="59"/>
      <c r="I1360" s="44"/>
      <c r="J1360" s="97" t="str">
        <f t="shared" ref="J1360:N1360" si="1354">IF(ISBLANK(D1360),"",D1360/100000)</f>
        <v/>
      </c>
      <c r="K1360" s="97" t="str">
        <f t="shared" si="1354"/>
        <v/>
      </c>
      <c r="L1360" s="97" t="str">
        <f t="shared" si="1354"/>
        <v/>
      </c>
      <c r="M1360" s="97" t="str">
        <f t="shared" si="1354"/>
        <v>10.00</v>
      </c>
      <c r="N1360" s="97" t="str">
        <f t="shared" si="1354"/>
        <v/>
      </c>
      <c r="O1360" s="44"/>
      <c r="P1360" s="197" t="str">
        <v>Mayor Cup sabajyuniyara Outdoor Day</v>
      </c>
    </row>
    <row r="1361" ht="19.5" customHeight="1">
      <c r="A1361" s="296" t="s">
        <v>25020</v>
      </c>
      <c r="B1361" s="127" t="s">
        <v>25021</v>
      </c>
      <c r="C1361" s="127"/>
      <c r="D1361" s="59"/>
      <c r="E1361" s="59"/>
      <c r="F1361" s="59"/>
      <c r="G1361" s="59"/>
      <c r="H1361" s="59">
        <v>1360000.0</v>
      </c>
      <c r="I1361" s="44"/>
      <c r="J1361" s="97" t="str">
        <f t="shared" ref="J1361:N1361" si="1355">IF(ISBLANK(D1361),"",D1361/100000)</f>
        <v/>
      </c>
      <c r="K1361" s="97" t="str">
        <f t="shared" si="1355"/>
        <v/>
      </c>
      <c r="L1361" s="97" t="str">
        <f t="shared" si="1355"/>
        <v/>
      </c>
      <c r="M1361" s="97" t="str">
        <f t="shared" si="1355"/>
        <v/>
      </c>
      <c r="N1361" s="97" t="str">
        <f t="shared" si="1355"/>
        <v>13.60</v>
      </c>
      <c r="O1361" s="44"/>
      <c r="P1361" s="197" t="str">
        <v>Late. Baburav sanasa field of Sports
Daily care hostel</v>
      </c>
    </row>
    <row r="1362" ht="19.5" customHeight="1">
      <c r="A1362" s="296" t="s">
        <v>25022</v>
      </c>
      <c r="B1362" s="127" t="s">
        <v>25023</v>
      </c>
      <c r="C1362" s="127"/>
      <c r="D1362" s="59"/>
      <c r="E1362" s="59"/>
      <c r="F1362" s="59"/>
      <c r="G1362" s="59"/>
      <c r="H1362" s="59">
        <v>2500000.0</v>
      </c>
      <c r="I1362" s="44"/>
      <c r="J1362" s="97" t="str">
        <f t="shared" ref="J1362:N1362" si="1356">IF(ISBLANK(D1362),"",D1362/100000)</f>
        <v/>
      </c>
      <c r="K1362" s="97" t="str">
        <f t="shared" si="1356"/>
        <v/>
      </c>
      <c r="L1362" s="97" t="str">
        <f t="shared" si="1356"/>
        <v/>
      </c>
      <c r="M1362" s="97" t="str">
        <f t="shared" si="1356"/>
        <v/>
      </c>
      <c r="N1362" s="97" t="str">
        <f t="shared" si="1356"/>
        <v>25.00</v>
      </c>
      <c r="O1362" s="44"/>
      <c r="P1362" s="197" t="str">
        <v>Pt. At the Nehru Stadium here
Purchase of new machinery for repair
To</v>
      </c>
    </row>
    <row r="1363" ht="19.5" customHeight="1">
      <c r="A1363" s="127"/>
      <c r="B1363" s="127"/>
      <c r="C1363" s="127"/>
      <c r="D1363" s="59"/>
      <c r="E1363" s="59"/>
      <c r="F1363" s="59"/>
      <c r="G1363" s="59"/>
      <c r="H1363" s="59"/>
      <c r="I1363" s="44"/>
      <c r="J1363" s="97" t="str">
        <f t="shared" ref="J1363:N1363" si="1357">IF(ISBLANK(D1363),"",D1363/100000)</f>
        <v/>
      </c>
      <c r="K1363" s="97" t="str">
        <f t="shared" si="1357"/>
        <v/>
      </c>
      <c r="L1363" s="97" t="str">
        <f t="shared" si="1357"/>
        <v/>
      </c>
      <c r="M1363" s="97" t="str">
        <f t="shared" si="1357"/>
        <v/>
      </c>
      <c r="N1363" s="97" t="str">
        <f t="shared" si="1357"/>
        <v/>
      </c>
      <c r="O1363" s="44"/>
      <c r="P1363" s="197" t="str">
        <v/>
      </c>
    </row>
    <row r="1364" ht="19.5" customHeight="1">
      <c r="A1364" s="146" t="s">
        <v>4993</v>
      </c>
      <c r="B1364" s="127"/>
      <c r="C1364" s="127"/>
      <c r="D1364" s="59">
        <v>9601961.0</v>
      </c>
      <c r="E1364" s="59">
        <v>4.0081387E7</v>
      </c>
      <c r="F1364" s="59">
        <v>3.7040534E7</v>
      </c>
      <c r="G1364" s="59">
        <v>5.03808E7</v>
      </c>
      <c r="H1364" s="59">
        <v>3.9715313E7</v>
      </c>
      <c r="I1364" s="44"/>
      <c r="J1364" s="97" t="str">
        <f t="shared" ref="J1364:N1364" si="1358">IF(ISBLANK(D1364),"",D1364/100000)</f>
        <v>96.02</v>
      </c>
      <c r="K1364" s="97" t="str">
        <f t="shared" si="1358"/>
        <v>400.81</v>
      </c>
      <c r="L1364" s="97" t="str">
        <f t="shared" si="1358"/>
        <v>370.41</v>
      </c>
      <c r="M1364" s="97" t="str">
        <f t="shared" si="1358"/>
        <v>503.81</v>
      </c>
      <c r="N1364" s="97" t="str">
        <f t="shared" si="1358"/>
        <v>397.15</v>
      </c>
      <c r="O1364" s="44"/>
      <c r="P1364" s="197" t="str">
        <v>C. Addition</v>
      </c>
    </row>
    <row r="1365" ht="19.5" customHeight="1">
      <c r="A1365" s="127"/>
      <c r="B1365" s="127"/>
      <c r="C1365" s="127"/>
      <c r="D1365" s="59"/>
      <c r="E1365" s="59"/>
      <c r="F1365" s="59"/>
      <c r="G1365" s="59"/>
      <c r="H1365" s="59"/>
      <c r="I1365" s="44"/>
      <c r="J1365" s="97" t="str">
        <f t="shared" ref="J1365:N1365" si="1359">IF(ISBLANK(D1365),"",D1365/100000)</f>
        <v/>
      </c>
      <c r="K1365" s="97" t="str">
        <f t="shared" si="1359"/>
        <v/>
      </c>
      <c r="L1365" s="97" t="str">
        <f t="shared" si="1359"/>
        <v/>
      </c>
      <c r="M1365" s="97" t="str">
        <f t="shared" si="1359"/>
        <v/>
      </c>
      <c r="N1365" s="97" t="str">
        <f t="shared" si="1359"/>
        <v/>
      </c>
      <c r="O1365" s="44"/>
      <c r="P1365" s="197" t="str">
        <v/>
      </c>
    </row>
    <row r="1366" ht="19.5" customHeight="1">
      <c r="A1366" s="127" t="s">
        <v>18856</v>
      </c>
      <c r="B1366" s="127"/>
      <c r="C1366" s="127"/>
      <c r="D1366" s="59"/>
      <c r="E1366" s="59"/>
      <c r="F1366" s="59"/>
      <c r="G1366" s="59"/>
      <c r="H1366" s="59"/>
      <c r="I1366" s="44"/>
      <c r="J1366" s="97" t="str">
        <f t="shared" ref="J1366:N1366" si="1360">IF(ISBLANK(D1366),"",D1366/100000)</f>
        <v/>
      </c>
      <c r="K1366" s="97" t="str">
        <f t="shared" si="1360"/>
        <v/>
      </c>
      <c r="L1366" s="97" t="str">
        <f t="shared" si="1360"/>
        <v/>
      </c>
      <c r="M1366" s="97" t="str">
        <f t="shared" si="1360"/>
        <v/>
      </c>
      <c r="N1366" s="97" t="str">
        <f t="shared" si="1360"/>
        <v/>
      </c>
      <c r="O1366" s="44"/>
      <c r="P1366" s="197" t="str">
        <v>C 1. Pandit Jawaharlal Nehru Stadium (sports policy)</v>
      </c>
    </row>
    <row r="1367" ht="19.5" customHeight="1">
      <c r="A1367" s="127" t="s">
        <v>25024</v>
      </c>
      <c r="B1367" s="127" t="s">
        <v>25025</v>
      </c>
      <c r="C1367" s="127"/>
      <c r="D1367" s="59"/>
      <c r="E1367" s="59"/>
      <c r="F1367" s="59">
        <v>96655.0</v>
      </c>
      <c r="G1367" s="59">
        <v>1275000.0</v>
      </c>
      <c r="H1367" s="59">
        <v>1200000.0</v>
      </c>
      <c r="I1367" s="44"/>
      <c r="J1367" s="97" t="str">
        <f t="shared" ref="J1367:N1367" si="1361">IF(ISBLANK(D1367),"",D1367/100000)</f>
        <v/>
      </c>
      <c r="K1367" s="97" t="str">
        <f t="shared" si="1361"/>
        <v/>
      </c>
      <c r="L1367" s="97" t="str">
        <f t="shared" si="1361"/>
        <v>0.97</v>
      </c>
      <c r="M1367" s="97" t="str">
        <f t="shared" si="1361"/>
        <v>12.75</v>
      </c>
      <c r="N1367" s="97" t="str">
        <f t="shared" si="1361"/>
        <v>12.00</v>
      </c>
      <c r="O1367" s="44"/>
      <c r="P1367" s="197" t="str">
        <v>Miscellaneous</v>
      </c>
    </row>
    <row r="1368" ht="19.5" customHeight="1">
      <c r="A1368" s="296" t="s">
        <v>25026</v>
      </c>
      <c r="B1368" s="127" t="s">
        <v>25027</v>
      </c>
      <c r="C1368" s="127"/>
      <c r="D1368" s="59"/>
      <c r="E1368" s="59"/>
      <c r="F1368" s="59"/>
      <c r="G1368" s="59"/>
      <c r="H1368" s="59">
        <v>3400000.0</v>
      </c>
      <c r="I1368" s="44"/>
      <c r="J1368" s="97" t="str">
        <f t="shared" ref="J1368:N1368" si="1362">IF(ISBLANK(D1368),"",D1368/100000)</f>
        <v/>
      </c>
      <c r="K1368" s="97" t="str">
        <f t="shared" si="1362"/>
        <v/>
      </c>
      <c r="L1368" s="97" t="str">
        <f t="shared" si="1362"/>
        <v/>
      </c>
      <c r="M1368" s="97" t="str">
        <f t="shared" si="1362"/>
        <v/>
      </c>
      <c r="N1368" s="97" t="str">
        <f t="shared" si="1362"/>
        <v>34.00</v>
      </c>
      <c r="O1368" s="44"/>
      <c r="P1368" s="197" t="str">
        <v>Machinery, furniture, implements the newly available
And to take care of darusti</v>
      </c>
    </row>
    <row r="1369" ht="19.5" customHeight="1">
      <c r="A1369" s="127" t="s">
        <v>25028</v>
      </c>
      <c r="B1369" s="127" t="s">
        <v>25029</v>
      </c>
      <c r="C1369" s="127"/>
      <c r="D1369" s="59"/>
      <c r="E1369" s="59"/>
      <c r="F1369" s="59">
        <v>1037960.0</v>
      </c>
      <c r="G1369" s="59"/>
      <c r="H1369" s="59"/>
      <c r="I1369" s="44"/>
      <c r="J1369" s="97" t="str">
        <f t="shared" ref="J1369:N1369" si="1363">IF(ISBLANK(D1369),"",D1369/100000)</f>
        <v/>
      </c>
      <c r="K1369" s="97" t="str">
        <f t="shared" si="1363"/>
        <v/>
      </c>
      <c r="L1369" s="97" t="str">
        <f t="shared" si="1363"/>
        <v>10.38</v>
      </c>
      <c r="M1369" s="97" t="str">
        <f t="shared" si="1363"/>
        <v/>
      </c>
      <c r="N1369" s="97" t="str">
        <f t="shared" si="1363"/>
        <v/>
      </c>
      <c r="O1369" s="44"/>
      <c r="P1369" s="197" t="str">
        <v>Sports awards policy to award</v>
      </c>
    </row>
    <row r="1370" ht="19.5" customHeight="1">
      <c r="A1370" s="127" t="s">
        <v>25030</v>
      </c>
      <c r="B1370" s="127" t="s">
        <v>25031</v>
      </c>
      <c r="C1370" s="127"/>
      <c r="D1370" s="59"/>
      <c r="E1370" s="59"/>
      <c r="F1370" s="59"/>
      <c r="G1370" s="59">
        <v>1020000.0</v>
      </c>
      <c r="H1370" s="59">
        <v>693600.0</v>
      </c>
      <c r="I1370" s="44"/>
      <c r="J1370" s="97" t="str">
        <f t="shared" ref="J1370:N1370" si="1364">IF(ISBLANK(D1370),"",D1370/100000)</f>
        <v/>
      </c>
      <c r="K1370" s="97" t="str">
        <f t="shared" si="1364"/>
        <v/>
      </c>
      <c r="L1370" s="97" t="str">
        <f t="shared" si="1364"/>
        <v/>
      </c>
      <c r="M1370" s="97" t="str">
        <f t="shared" si="1364"/>
        <v>10.20</v>
      </c>
      <c r="N1370" s="97" t="str">
        <f t="shared" si="1364"/>
        <v>6.94</v>
      </c>
      <c r="O1370" s="44"/>
      <c r="P1370" s="197" t="str">
        <v>Sports and royalties to prepare the nursery</v>
      </c>
    </row>
    <row r="1371" ht="19.5" customHeight="1">
      <c r="A1371" s="127" t="s">
        <v>25032</v>
      </c>
      <c r="B1371" s="127" t="s">
        <v>25033</v>
      </c>
      <c r="C1371" s="127"/>
      <c r="D1371" s="59"/>
      <c r="E1371" s="59"/>
      <c r="F1371" s="59"/>
      <c r="G1371" s="59">
        <v>850000.0</v>
      </c>
      <c r="H1371" s="59">
        <v>578000.0</v>
      </c>
      <c r="I1371" s="44"/>
      <c r="J1371" s="97" t="str">
        <f t="shared" ref="J1371:N1371" si="1365">IF(ISBLANK(D1371),"",D1371/100000)</f>
        <v/>
      </c>
      <c r="K1371" s="97" t="str">
        <f t="shared" si="1365"/>
        <v/>
      </c>
      <c r="L1371" s="97" t="str">
        <f t="shared" si="1365"/>
        <v/>
      </c>
      <c r="M1371" s="97" t="str">
        <f t="shared" si="1365"/>
        <v>8.50</v>
      </c>
      <c r="N1371" s="97" t="str">
        <f t="shared" si="1365"/>
        <v>5.78</v>
      </c>
      <c r="O1371" s="44"/>
      <c r="P1371" s="197" t="str">
        <v>Sports provide nursery</v>
      </c>
    </row>
    <row r="1372" ht="19.5" customHeight="1">
      <c r="A1372" s="127" t="s">
        <v>25034</v>
      </c>
      <c r="B1372" s="127" t="s">
        <v>25035</v>
      </c>
      <c r="C1372" s="127"/>
      <c r="D1372" s="59"/>
      <c r="E1372" s="59"/>
      <c r="F1372" s="59"/>
      <c r="G1372" s="59">
        <v>2550000.0</v>
      </c>
      <c r="H1372" s="59">
        <v>1734000.0</v>
      </c>
      <c r="I1372" s="44"/>
      <c r="J1372" s="97" t="str">
        <f t="shared" ref="J1372:N1372" si="1366">IF(ISBLANK(D1372),"",D1372/100000)</f>
        <v/>
      </c>
      <c r="K1372" s="97" t="str">
        <f t="shared" si="1366"/>
        <v/>
      </c>
      <c r="L1372" s="97" t="str">
        <f t="shared" si="1366"/>
        <v/>
      </c>
      <c r="M1372" s="97" t="str">
        <f t="shared" si="1366"/>
        <v>25.50</v>
      </c>
      <c r="N1372" s="97" t="str">
        <f t="shared" si="1366"/>
        <v>17.34</v>
      </c>
      <c r="O1372" s="44"/>
      <c r="P1372" s="197" t="str">
        <v>Resident sports Enlightenment</v>
      </c>
    </row>
    <row r="1373" ht="19.5" customHeight="1">
      <c r="A1373" s="127" t="s">
        <v>25036</v>
      </c>
      <c r="B1373" s="127" t="s">
        <v>25037</v>
      </c>
      <c r="C1373" s="127"/>
      <c r="D1373" s="59"/>
      <c r="E1373" s="59"/>
      <c r="F1373" s="59"/>
      <c r="G1373" s="59">
        <v>850000.0</v>
      </c>
      <c r="H1373" s="59">
        <v>578000.0</v>
      </c>
      <c r="I1373" s="44"/>
      <c r="J1373" s="97" t="str">
        <f t="shared" ref="J1373:N1373" si="1367">IF(ISBLANK(D1373),"",D1373/100000)</f>
        <v/>
      </c>
      <c r="K1373" s="97" t="str">
        <f t="shared" si="1367"/>
        <v/>
      </c>
      <c r="L1373" s="97" t="str">
        <f t="shared" si="1367"/>
        <v/>
      </c>
      <c r="M1373" s="97" t="str">
        <f t="shared" si="1367"/>
        <v>8.50</v>
      </c>
      <c r="N1373" s="97" t="str">
        <f t="shared" si="1367"/>
        <v>5.78</v>
      </c>
      <c r="O1373" s="44"/>
      <c r="P1373" s="197" t="str">
        <v>Sports Academy to prepare the ground</v>
      </c>
    </row>
    <row r="1374" ht="19.5" customHeight="1">
      <c r="A1374" s="127" t="s">
        <v>25038</v>
      </c>
      <c r="B1374" s="127" t="s">
        <v>25039</v>
      </c>
      <c r="C1374" s="127"/>
      <c r="D1374" s="59"/>
      <c r="E1374" s="59"/>
      <c r="F1374" s="59"/>
      <c r="G1374" s="59">
        <v>425000.0</v>
      </c>
      <c r="H1374" s="59">
        <v>289000.0</v>
      </c>
      <c r="I1374" s="44"/>
      <c r="J1374" s="97" t="str">
        <f t="shared" ref="J1374:N1374" si="1368">IF(ISBLANK(D1374),"",D1374/100000)</f>
        <v/>
      </c>
      <c r="K1374" s="97" t="str">
        <f t="shared" si="1368"/>
        <v/>
      </c>
      <c r="L1374" s="97" t="str">
        <f t="shared" si="1368"/>
        <v/>
      </c>
      <c r="M1374" s="97" t="str">
        <f t="shared" si="1368"/>
        <v>4.25</v>
      </c>
      <c r="N1374" s="97" t="str">
        <f t="shared" si="1368"/>
        <v>2.89</v>
      </c>
      <c r="O1374" s="44"/>
      <c r="P1374" s="197" t="str">
        <v>Implementation of sports education training camp</v>
      </c>
    </row>
    <row r="1375" ht="19.5" customHeight="1">
      <c r="A1375" s="127" t="s">
        <v>25040</v>
      </c>
      <c r="B1375" s="127" t="s">
        <v>25041</v>
      </c>
      <c r="C1375" s="127"/>
      <c r="D1375" s="59"/>
      <c r="E1375" s="59"/>
      <c r="F1375" s="59"/>
      <c r="G1375" s="59">
        <v>2125000.0</v>
      </c>
      <c r="H1375" s="59">
        <v>1445000.0</v>
      </c>
      <c r="I1375" s="44"/>
      <c r="J1375" s="97" t="str">
        <f t="shared" ref="J1375:N1375" si="1369">IF(ISBLANK(D1375),"",D1375/100000)</f>
        <v/>
      </c>
      <c r="K1375" s="97" t="str">
        <f t="shared" si="1369"/>
        <v/>
      </c>
      <c r="L1375" s="97" t="str">
        <f t="shared" si="1369"/>
        <v/>
      </c>
      <c r="M1375" s="97" t="str">
        <f t="shared" si="1369"/>
        <v>21.25</v>
      </c>
      <c r="N1375" s="97" t="str">
        <f t="shared" si="1369"/>
        <v>14.45</v>
      </c>
      <c r="O1375" s="44"/>
      <c r="P1375" s="197" t="str">
        <v>Sports Equipment Grants</v>
      </c>
    </row>
    <row r="1376" ht="19.5" customHeight="1">
      <c r="A1376" s="127" t="s">
        <v>25042</v>
      </c>
      <c r="B1376" s="127" t="s">
        <v>25043</v>
      </c>
      <c r="C1376" s="127"/>
      <c r="D1376" s="59"/>
      <c r="E1376" s="59"/>
      <c r="F1376" s="59"/>
      <c r="G1376" s="59">
        <v>850000.0</v>
      </c>
      <c r="H1376" s="59">
        <v>578000.0</v>
      </c>
      <c r="I1376" s="44"/>
      <c r="J1376" s="97" t="str">
        <f t="shared" ref="J1376:N1376" si="1370">IF(ISBLANK(D1376),"",D1376/100000)</f>
        <v/>
      </c>
      <c r="K1376" s="97" t="str">
        <f t="shared" si="1370"/>
        <v/>
      </c>
      <c r="L1376" s="97" t="str">
        <f t="shared" si="1370"/>
        <v/>
      </c>
      <c r="M1376" s="97" t="str">
        <f t="shared" si="1370"/>
        <v>8.50</v>
      </c>
      <c r="N1376" s="97" t="str">
        <f t="shared" si="1370"/>
        <v>5.78</v>
      </c>
      <c r="O1376" s="44"/>
      <c r="P1376" s="197" t="str">
        <v>Develop training Centers and Sports</v>
      </c>
    </row>
    <row r="1377" ht="19.5" customHeight="1">
      <c r="A1377" s="296" t="s">
        <v>25044</v>
      </c>
      <c r="B1377" s="127" t="s">
        <v>25045</v>
      </c>
      <c r="C1377" s="127"/>
      <c r="D1377" s="59"/>
      <c r="E1377" s="59"/>
      <c r="F1377" s="59"/>
      <c r="G1377" s="59">
        <v>1275000.0</v>
      </c>
      <c r="H1377" s="59">
        <v>867000.0</v>
      </c>
      <c r="I1377" s="44"/>
      <c r="J1377" s="97" t="str">
        <f t="shared" ref="J1377:N1377" si="1371">IF(ISBLANK(D1377),"",D1377/100000)</f>
        <v/>
      </c>
      <c r="K1377" s="97" t="str">
        <f t="shared" si="1371"/>
        <v/>
      </c>
      <c r="L1377" s="97" t="str">
        <f t="shared" si="1371"/>
        <v/>
      </c>
      <c r="M1377" s="97" t="str">
        <f t="shared" si="1371"/>
        <v>12.75</v>
      </c>
      <c r="N1377" s="97" t="str">
        <f t="shared" si="1371"/>
        <v>8.67</v>
      </c>
      <c r="O1377" s="44"/>
      <c r="P1377" s="197" t="str">
        <v>Municipal school players incentive
Scholarships</v>
      </c>
    </row>
    <row r="1378" ht="19.5" customHeight="1">
      <c r="A1378" s="127" t="s">
        <v>25046</v>
      </c>
      <c r="B1378" s="127" t="s">
        <v>25047</v>
      </c>
      <c r="C1378" s="127"/>
      <c r="D1378" s="59"/>
      <c r="E1378" s="59"/>
      <c r="F1378" s="59"/>
      <c r="G1378" s="59">
        <v>2125000.0</v>
      </c>
      <c r="H1378" s="59">
        <v>2800000.0</v>
      </c>
      <c r="I1378" s="44"/>
      <c r="J1378" s="97" t="str">
        <f t="shared" ref="J1378:N1378" si="1372">IF(ISBLANK(D1378),"",D1378/100000)</f>
        <v/>
      </c>
      <c r="K1378" s="97" t="str">
        <f t="shared" si="1372"/>
        <v/>
      </c>
      <c r="L1378" s="97" t="str">
        <f t="shared" si="1372"/>
        <v/>
      </c>
      <c r="M1378" s="97" t="str">
        <f t="shared" si="1372"/>
        <v>21.25</v>
      </c>
      <c r="N1378" s="97" t="str">
        <f t="shared" si="1372"/>
        <v>28.00</v>
      </c>
      <c r="O1378" s="44"/>
      <c r="P1378" s="197" t="str">
        <v>Amend sports packages</v>
      </c>
    </row>
    <row r="1379" ht="19.5" customHeight="1">
      <c r="A1379" s="127"/>
      <c r="B1379" s="127"/>
      <c r="C1379" s="127"/>
      <c r="D1379" s="59"/>
      <c r="E1379" s="59"/>
      <c r="F1379" s="59"/>
      <c r="G1379" s="59"/>
      <c r="H1379" s="59"/>
      <c r="I1379" s="44"/>
      <c r="J1379" s="97" t="str">
        <f t="shared" ref="J1379:N1379" si="1373">IF(ISBLANK(D1379),"",D1379/100000)</f>
        <v/>
      </c>
      <c r="K1379" s="97" t="str">
        <f t="shared" si="1373"/>
        <v/>
      </c>
      <c r="L1379" s="97" t="str">
        <f t="shared" si="1373"/>
        <v/>
      </c>
      <c r="M1379" s="97" t="str">
        <f t="shared" si="1373"/>
        <v/>
      </c>
      <c r="N1379" s="97" t="str">
        <f t="shared" si="1373"/>
        <v/>
      </c>
      <c r="O1379" s="44"/>
      <c r="P1379" s="197" t="str">
        <v/>
      </c>
    </row>
    <row r="1380" ht="19.5" customHeight="1">
      <c r="A1380" s="146" t="s">
        <v>25048</v>
      </c>
      <c r="B1380" s="127"/>
      <c r="C1380" s="127"/>
      <c r="D1380" s="59"/>
      <c r="E1380" s="59"/>
      <c r="F1380" s="59">
        <v>1134615.0</v>
      </c>
      <c r="G1380" s="59">
        <v>1.3345E7</v>
      </c>
      <c r="H1380" s="59">
        <v>1.41626E7</v>
      </c>
      <c r="I1380" s="44"/>
      <c r="J1380" s="97" t="str">
        <f t="shared" ref="J1380:N1380" si="1374">IF(ISBLANK(D1380),"",D1380/100000)</f>
        <v/>
      </c>
      <c r="K1380" s="97" t="str">
        <f t="shared" si="1374"/>
        <v/>
      </c>
      <c r="L1380" s="97" t="str">
        <f t="shared" si="1374"/>
        <v>11.35</v>
      </c>
      <c r="M1380" s="97" t="str">
        <f t="shared" si="1374"/>
        <v>133.45</v>
      </c>
      <c r="N1380" s="97" t="str">
        <f t="shared" si="1374"/>
        <v>141.63</v>
      </c>
      <c r="O1380" s="44"/>
      <c r="P1380" s="197" t="str">
        <v>C 1. Addition</v>
      </c>
    </row>
    <row r="1381" ht="19.5" customHeight="1">
      <c r="A1381" s="127" t="s">
        <v>18894</v>
      </c>
      <c r="B1381" s="127"/>
      <c r="C1381" s="127"/>
      <c r="D1381" s="59"/>
      <c r="E1381" s="59"/>
      <c r="F1381" s="59"/>
      <c r="G1381" s="59"/>
      <c r="H1381" s="59"/>
      <c r="I1381" s="44"/>
      <c r="J1381" s="97" t="str">
        <f t="shared" ref="J1381:N1381" si="1375">IF(ISBLANK(D1381),"",D1381/100000)</f>
        <v/>
      </c>
      <c r="K1381" s="97" t="str">
        <f t="shared" si="1375"/>
        <v/>
      </c>
      <c r="L1381" s="97" t="str">
        <f t="shared" si="1375"/>
        <v/>
      </c>
      <c r="M1381" s="97" t="str">
        <f t="shared" si="1375"/>
        <v/>
      </c>
      <c r="N1381" s="97" t="str">
        <f t="shared" si="1375"/>
        <v/>
      </c>
      <c r="O1381" s="44"/>
      <c r="P1381" s="197" t="str">
        <v>B. Swimming Pool</v>
      </c>
    </row>
    <row r="1382" ht="19.5" customHeight="1">
      <c r="A1382" s="127" t="s">
        <v>25049</v>
      </c>
      <c r="B1382" s="127" t="s">
        <v>25050</v>
      </c>
      <c r="C1382" s="127"/>
      <c r="D1382" s="59"/>
      <c r="E1382" s="59">
        <v>322309.0</v>
      </c>
      <c r="F1382" s="59">
        <v>998697.0</v>
      </c>
      <c r="G1382" s="59">
        <v>1275000.0</v>
      </c>
      <c r="H1382" s="59">
        <v>1200000.0</v>
      </c>
      <c r="I1382" s="44"/>
      <c r="J1382" s="97" t="str">
        <f t="shared" ref="J1382:N1382" si="1376">IF(ISBLANK(D1382),"",D1382/100000)</f>
        <v/>
      </c>
      <c r="K1382" s="97" t="str">
        <f t="shared" si="1376"/>
        <v>3.22</v>
      </c>
      <c r="L1382" s="97" t="str">
        <f t="shared" si="1376"/>
        <v>9.99</v>
      </c>
      <c r="M1382" s="97" t="str">
        <f t="shared" si="1376"/>
        <v>12.75</v>
      </c>
      <c r="N1382" s="97" t="str">
        <f t="shared" si="1376"/>
        <v>12.00</v>
      </c>
      <c r="O1382" s="44"/>
      <c r="P1382" s="197" t="str">
        <v>1. Cleaning and Repair Building (Building)</v>
      </c>
    </row>
    <row r="1383" ht="19.5" customHeight="1">
      <c r="A1383" s="127"/>
      <c r="B1383" s="127"/>
      <c r="C1383" s="127"/>
      <c r="D1383" s="59"/>
      <c r="E1383" s="59"/>
      <c r="F1383" s="59"/>
      <c r="G1383" s="59"/>
      <c r="H1383" s="59"/>
      <c r="I1383" s="44"/>
      <c r="J1383" s="97" t="str">
        <f t="shared" ref="J1383:N1383" si="1377">IF(ISBLANK(D1383),"",D1383/100000)</f>
        <v/>
      </c>
      <c r="K1383" s="97" t="str">
        <f t="shared" si="1377"/>
        <v/>
      </c>
      <c r="L1383" s="97" t="str">
        <f t="shared" si="1377"/>
        <v/>
      </c>
      <c r="M1383" s="97" t="str">
        <f t="shared" si="1377"/>
        <v/>
      </c>
      <c r="N1383" s="97" t="str">
        <f t="shared" si="1377"/>
        <v/>
      </c>
      <c r="O1383" s="44"/>
      <c r="P1383" s="197" t="str">
        <v/>
      </c>
    </row>
    <row r="1384" ht="19.5" customHeight="1">
      <c r="A1384" s="146" t="s">
        <v>24619</v>
      </c>
      <c r="B1384" s="127"/>
      <c r="C1384" s="127"/>
      <c r="D1384" s="59"/>
      <c r="E1384" s="59">
        <v>322309.0</v>
      </c>
      <c r="F1384" s="59">
        <v>998697.0</v>
      </c>
      <c r="G1384" s="59">
        <v>1275000.0</v>
      </c>
      <c r="H1384" s="59">
        <v>1200000.0</v>
      </c>
      <c r="I1384" s="44"/>
      <c r="J1384" s="97" t="str">
        <f t="shared" ref="J1384:N1384" si="1378">IF(ISBLANK(D1384),"",D1384/100000)</f>
        <v/>
      </c>
      <c r="K1384" s="97" t="str">
        <f t="shared" si="1378"/>
        <v>3.22</v>
      </c>
      <c r="L1384" s="97" t="str">
        <f t="shared" si="1378"/>
        <v>9.99</v>
      </c>
      <c r="M1384" s="97" t="str">
        <f t="shared" si="1378"/>
        <v>12.75</v>
      </c>
      <c r="N1384" s="97" t="str">
        <f t="shared" si="1378"/>
        <v>12.00</v>
      </c>
      <c r="O1384" s="44"/>
      <c r="P1384" s="197" t="str">
        <v>B. Addition</v>
      </c>
    </row>
    <row r="1385" ht="19.5" customHeight="1">
      <c r="A1385" s="127"/>
      <c r="B1385" s="127"/>
      <c r="C1385" s="127"/>
      <c r="D1385" s="59"/>
      <c r="E1385" s="59"/>
      <c r="F1385" s="59"/>
      <c r="G1385" s="59"/>
      <c r="H1385" s="59"/>
      <c r="I1385" s="44"/>
      <c r="J1385" s="97" t="str">
        <f t="shared" ref="J1385:N1385" si="1379">IF(ISBLANK(D1385),"",D1385/100000)</f>
        <v/>
      </c>
      <c r="K1385" s="97" t="str">
        <f t="shared" si="1379"/>
        <v/>
      </c>
      <c r="L1385" s="97" t="str">
        <f t="shared" si="1379"/>
        <v/>
      </c>
      <c r="M1385" s="97" t="str">
        <f t="shared" si="1379"/>
        <v/>
      </c>
      <c r="N1385" s="97" t="str">
        <f t="shared" si="1379"/>
        <v/>
      </c>
      <c r="O1385" s="44"/>
      <c r="P1385" s="197" t="str">
        <v/>
      </c>
    </row>
    <row r="1386" ht="19.5" customHeight="1">
      <c r="A1386" s="127" t="s">
        <v>25051</v>
      </c>
      <c r="B1386" s="127"/>
      <c r="C1386" s="127"/>
      <c r="D1386" s="59"/>
      <c r="E1386" s="59"/>
      <c r="F1386" s="59"/>
      <c r="G1386" s="59"/>
      <c r="H1386" s="59"/>
      <c r="I1386" s="44"/>
      <c r="J1386" s="97" t="str">
        <f t="shared" ref="J1386:N1386" si="1380">IF(ISBLANK(D1386),"",D1386/100000)</f>
        <v/>
      </c>
      <c r="K1386" s="97" t="str">
        <f t="shared" si="1380"/>
        <v/>
      </c>
      <c r="L1386" s="97" t="str">
        <f t="shared" si="1380"/>
        <v/>
      </c>
      <c r="M1386" s="97" t="str">
        <f t="shared" si="1380"/>
        <v/>
      </c>
      <c r="N1386" s="97" t="str">
        <f t="shared" si="1380"/>
        <v/>
      </c>
      <c r="O1386" s="44"/>
      <c r="P1386" s="197" t="str">
        <v>C. Late. General Arun Kumar Vaidya Stadium and other sports</v>
      </c>
    </row>
    <row r="1387" ht="19.5" customHeight="1">
      <c r="A1387" s="127" t="s">
        <v>24573</v>
      </c>
      <c r="B1387" s="127" t="s">
        <v>25052</v>
      </c>
      <c r="C1387" s="127"/>
      <c r="D1387" s="59"/>
      <c r="E1387" s="59"/>
      <c r="F1387" s="59"/>
      <c r="G1387" s="59">
        <v>21250.0</v>
      </c>
      <c r="H1387" s="59">
        <v>40000.0</v>
      </c>
      <c r="I1387" s="44"/>
      <c r="J1387" s="97" t="str">
        <f t="shared" ref="J1387:N1387" si="1381">IF(ISBLANK(D1387),"",D1387/100000)</f>
        <v/>
      </c>
      <c r="K1387" s="97" t="str">
        <f t="shared" si="1381"/>
        <v/>
      </c>
      <c r="L1387" s="97" t="str">
        <f t="shared" si="1381"/>
        <v/>
      </c>
      <c r="M1387" s="97" t="str">
        <f t="shared" si="1381"/>
        <v>0.21</v>
      </c>
      <c r="N1387" s="97" t="str">
        <f t="shared" si="1381"/>
        <v>0.40</v>
      </c>
      <c r="O1387" s="44"/>
      <c r="P1387" s="197" t="str">
        <v>1. Narrow</v>
      </c>
    </row>
    <row r="1388" ht="19.5" customHeight="1">
      <c r="A1388" s="127" t="s">
        <v>25053</v>
      </c>
      <c r="B1388" s="127" t="s">
        <v>25054</v>
      </c>
      <c r="C1388" s="127"/>
      <c r="D1388" s="59">
        <v>198736.0</v>
      </c>
      <c r="E1388" s="59">
        <v>293918.0</v>
      </c>
      <c r="F1388" s="59">
        <v>398350.0</v>
      </c>
      <c r="G1388" s="59">
        <v>765000.0</v>
      </c>
      <c r="H1388" s="59">
        <v>800000.0</v>
      </c>
      <c r="I1388" s="44"/>
      <c r="J1388" s="97" t="str">
        <f t="shared" ref="J1388:N1388" si="1382">IF(ISBLANK(D1388),"",D1388/100000)</f>
        <v>1.99</v>
      </c>
      <c r="K1388" s="97" t="str">
        <f t="shared" si="1382"/>
        <v>2.94</v>
      </c>
      <c r="L1388" s="97" t="str">
        <f t="shared" si="1382"/>
        <v>3.98</v>
      </c>
      <c r="M1388" s="97" t="str">
        <f t="shared" si="1382"/>
        <v>7.65</v>
      </c>
      <c r="N1388" s="97" t="str">
        <f t="shared" si="1382"/>
        <v>8.00</v>
      </c>
      <c r="O1388" s="44"/>
      <c r="P1388" s="197" t="str">
        <v>2. The cost of electricity (electric)</v>
      </c>
    </row>
    <row r="1389" ht="19.5" customHeight="1">
      <c r="A1389" s="127" t="s">
        <v>25055</v>
      </c>
      <c r="B1389" s="127" t="s">
        <v>25056</v>
      </c>
      <c r="C1389" s="127"/>
      <c r="D1389" s="59">
        <v>200000.0</v>
      </c>
      <c r="E1389" s="59">
        <v>28314.0</v>
      </c>
      <c r="F1389" s="59"/>
      <c r="G1389" s="59">
        <v>425000.0</v>
      </c>
      <c r="H1389" s="59">
        <v>800000.0</v>
      </c>
      <c r="I1389" s="44"/>
      <c r="J1389" s="97" t="str">
        <f t="shared" ref="J1389:N1389" si="1383">IF(ISBLANK(D1389),"",D1389/100000)</f>
        <v>2.00</v>
      </c>
      <c r="K1389" s="97" t="str">
        <f t="shared" si="1383"/>
        <v>0.28</v>
      </c>
      <c r="L1389" s="97" t="str">
        <f t="shared" si="1383"/>
        <v/>
      </c>
      <c r="M1389" s="97" t="str">
        <f t="shared" si="1383"/>
        <v>4.25</v>
      </c>
      <c r="N1389" s="97" t="str">
        <f t="shared" si="1383"/>
        <v>8.00</v>
      </c>
      <c r="O1389" s="44"/>
      <c r="P1389" s="197" t="str">
        <v>3. Cleaning and Repair Building (Building)</v>
      </c>
    </row>
    <row r="1390" ht="19.5" customHeight="1">
      <c r="A1390" s="296" t="s">
        <v>25057</v>
      </c>
      <c r="B1390" s="127" t="s">
        <v>25058</v>
      </c>
      <c r="C1390" s="127"/>
      <c r="D1390" s="59"/>
      <c r="E1390" s="59"/>
      <c r="F1390" s="59"/>
      <c r="G1390" s="59"/>
      <c r="H1390" s="59">
        <v>340000.0</v>
      </c>
      <c r="I1390" s="44"/>
      <c r="J1390" s="97" t="str">
        <f t="shared" ref="J1390:N1390" si="1384">IF(ISBLANK(D1390),"",D1390/100000)</f>
        <v/>
      </c>
      <c r="K1390" s="97" t="str">
        <f t="shared" si="1384"/>
        <v/>
      </c>
      <c r="L1390" s="97" t="str">
        <f t="shared" si="1384"/>
        <v/>
      </c>
      <c r="M1390" s="97" t="str">
        <f t="shared" si="1384"/>
        <v/>
      </c>
      <c r="N1390" s="97" t="str">
        <f t="shared" si="1384"/>
        <v>3.40</v>
      </c>
      <c r="O1390" s="44"/>
      <c r="P1390" s="197" t="str">
        <v>4. All Indian native form
Play the game to make field</v>
      </c>
    </row>
    <row r="1391" ht="19.5" customHeight="1">
      <c r="A1391" s="296" t="s">
        <v>25059</v>
      </c>
      <c r="B1391" s="127" t="s">
        <v>25060</v>
      </c>
      <c r="C1391" s="127"/>
      <c r="D1391" s="59"/>
      <c r="E1391" s="59"/>
      <c r="F1391" s="59"/>
      <c r="G1391" s="59"/>
      <c r="H1391" s="59">
        <v>800000.0</v>
      </c>
      <c r="I1391" s="44"/>
      <c r="J1391" s="97" t="str">
        <f t="shared" ref="J1391:N1391" si="1385">IF(ISBLANK(D1391),"",D1391/100000)</f>
        <v/>
      </c>
      <c r="K1391" s="97" t="str">
        <f t="shared" si="1385"/>
        <v/>
      </c>
      <c r="L1391" s="97" t="str">
        <f t="shared" si="1385"/>
        <v/>
      </c>
      <c r="M1391" s="97" t="str">
        <f t="shared" si="1385"/>
        <v/>
      </c>
      <c r="N1391" s="97" t="str">
        <f t="shared" si="1385"/>
        <v>8.00</v>
      </c>
      <c r="O1391" s="44"/>
      <c r="P1391" s="197" t="str">
        <v>Late. General Arun Kumar Vaidya stadium
Baksingaringa, LED video wall, electrical work and other operating and maintenance (electrical)</v>
      </c>
    </row>
    <row r="1392" ht="19.5" customHeight="1">
      <c r="A1392" s="127"/>
      <c r="B1392" s="127"/>
      <c r="C1392" s="127"/>
      <c r="D1392" s="59"/>
      <c r="E1392" s="59"/>
      <c r="F1392" s="59"/>
      <c r="G1392" s="59"/>
      <c r="H1392" s="59"/>
      <c r="I1392" s="44"/>
      <c r="J1392" s="97" t="str">
        <f t="shared" ref="J1392:N1392" si="1386">IF(ISBLANK(D1392),"",D1392/100000)</f>
        <v/>
      </c>
      <c r="K1392" s="97" t="str">
        <f t="shared" si="1386"/>
        <v/>
      </c>
      <c r="L1392" s="97" t="str">
        <f t="shared" si="1386"/>
        <v/>
      </c>
      <c r="M1392" s="97" t="str">
        <f t="shared" si="1386"/>
        <v/>
      </c>
      <c r="N1392" s="97" t="str">
        <f t="shared" si="1386"/>
        <v/>
      </c>
      <c r="O1392" s="44"/>
      <c r="P1392" s="197" t="str">
        <v/>
      </c>
    </row>
    <row r="1393" ht="19.5" customHeight="1">
      <c r="A1393" s="146" t="s">
        <v>9545</v>
      </c>
      <c r="B1393" s="127"/>
      <c r="C1393" s="127"/>
      <c r="D1393" s="59">
        <v>398736.0</v>
      </c>
      <c r="E1393" s="59">
        <v>322232.0</v>
      </c>
      <c r="F1393" s="59">
        <v>398350.0</v>
      </c>
      <c r="G1393" s="59">
        <v>1211250.0</v>
      </c>
      <c r="H1393" s="59">
        <v>2780000.0</v>
      </c>
      <c r="I1393" s="44"/>
      <c r="J1393" s="97" t="str">
        <f t="shared" ref="J1393:N1393" si="1387">IF(ISBLANK(D1393),"",D1393/100000)</f>
        <v>3.99</v>
      </c>
      <c r="K1393" s="97" t="str">
        <f t="shared" si="1387"/>
        <v>3.22</v>
      </c>
      <c r="L1393" s="97" t="str">
        <f t="shared" si="1387"/>
        <v>3.98</v>
      </c>
      <c r="M1393" s="97" t="str">
        <f t="shared" si="1387"/>
        <v>12.11</v>
      </c>
      <c r="N1393" s="97" t="str">
        <f t="shared" si="1387"/>
        <v>27.80</v>
      </c>
      <c r="O1393" s="44"/>
      <c r="P1393" s="197" t="str">
        <v>C. Addition</v>
      </c>
    </row>
    <row r="1394" ht="19.5" customHeight="1">
      <c r="A1394" s="127"/>
      <c r="B1394" s="127"/>
      <c r="C1394" s="127"/>
      <c r="D1394" s="59"/>
      <c r="E1394" s="59"/>
      <c r="F1394" s="59"/>
      <c r="G1394" s="59"/>
      <c r="H1394" s="59"/>
      <c r="I1394" s="44"/>
      <c r="J1394" s="97" t="str">
        <f t="shared" ref="J1394:N1394" si="1388">IF(ISBLANK(D1394),"",D1394/100000)</f>
        <v/>
      </c>
      <c r="K1394" s="97" t="str">
        <f t="shared" si="1388"/>
        <v/>
      </c>
      <c r="L1394" s="97" t="str">
        <f t="shared" si="1388"/>
        <v/>
      </c>
      <c r="M1394" s="97" t="str">
        <f t="shared" si="1388"/>
        <v/>
      </c>
      <c r="N1394" s="97" t="str">
        <f t="shared" si="1388"/>
        <v/>
      </c>
      <c r="O1394" s="44"/>
      <c r="P1394" s="197" t="str">
        <v/>
      </c>
    </row>
    <row r="1395" ht="19.5" customHeight="1">
      <c r="A1395" s="146" t="s">
        <v>1171</v>
      </c>
      <c r="B1395" s="127"/>
      <c r="C1395" s="127"/>
      <c r="D1395" s="59">
        <v>1.0000697E7</v>
      </c>
      <c r="E1395" s="59">
        <v>4.0725928E7</v>
      </c>
      <c r="F1395" s="59">
        <v>3.9572196E7</v>
      </c>
      <c r="G1395" s="59">
        <v>6.621205E7</v>
      </c>
      <c r="H1395" s="59">
        <v>5.7857913E7</v>
      </c>
      <c r="I1395" s="44"/>
      <c r="J1395" s="97" t="str">
        <f t="shared" ref="J1395:N1395" si="1389">IF(ISBLANK(D1395),"",D1395/100000)</f>
        <v>100.01</v>
      </c>
      <c r="K1395" s="97" t="str">
        <f t="shared" si="1389"/>
        <v>407.26</v>
      </c>
      <c r="L1395" s="97" t="str">
        <f t="shared" si="1389"/>
        <v>395.72</v>
      </c>
      <c r="M1395" s="97" t="str">
        <f t="shared" si="1389"/>
        <v>662.12</v>
      </c>
      <c r="N1395" s="97" t="str">
        <f t="shared" si="1389"/>
        <v>578.58</v>
      </c>
      <c r="O1395" s="44"/>
      <c r="P1395" s="197" t="str">
        <v>17. The total sum games and playground</v>
      </c>
    </row>
    <row r="1396" ht="19.5" customHeight="1">
      <c r="A1396" s="250"/>
      <c r="B1396" s="250"/>
      <c r="C1396" s="250"/>
      <c r="D1396" s="237"/>
      <c r="E1396" s="237"/>
      <c r="F1396" s="237"/>
      <c r="G1396" s="237"/>
      <c r="H1396" s="237"/>
      <c r="I1396" s="242"/>
      <c r="J1396" s="446" t="str">
        <f t="shared" ref="J1396:N1396" si="1390">IF(ISBLANK(D1396),"",D1396/100000)</f>
        <v/>
      </c>
      <c r="K1396" s="446" t="str">
        <f t="shared" si="1390"/>
        <v/>
      </c>
      <c r="L1396" s="446" t="str">
        <f t="shared" si="1390"/>
        <v/>
      </c>
      <c r="M1396" s="446" t="str">
        <f t="shared" si="1390"/>
        <v/>
      </c>
      <c r="N1396" s="446" t="str">
        <f t="shared" si="1390"/>
        <v/>
      </c>
      <c r="O1396" s="242"/>
      <c r="P1396" s="197" t="str">
        <v/>
      </c>
    </row>
    <row r="1397" ht="19.5" customHeight="1">
      <c r="A1397" s="254" t="s">
        <v>539</v>
      </c>
      <c r="B1397" s="254"/>
      <c r="C1397" s="254"/>
      <c r="D1397" s="330"/>
      <c r="E1397" s="330"/>
      <c r="F1397" s="330"/>
      <c r="G1397" s="330"/>
      <c r="H1397" s="330"/>
      <c r="I1397" s="44"/>
      <c r="J1397" s="97" t="str">
        <f t="shared" ref="J1397:N1397" si="1391">IF(ISBLANK(D1397),"",D1397/100000)</f>
        <v/>
      </c>
      <c r="K1397" s="97" t="str">
        <f t="shared" si="1391"/>
        <v/>
      </c>
      <c r="L1397" s="97" t="str">
        <f t="shared" si="1391"/>
        <v/>
      </c>
      <c r="M1397" s="97" t="str">
        <f t="shared" si="1391"/>
        <v/>
      </c>
      <c r="N1397" s="97" t="str">
        <f t="shared" si="1391"/>
        <v/>
      </c>
      <c r="O1397" s="44"/>
      <c r="P1397" s="197" t="str">
        <v>18. Cultural Centers</v>
      </c>
    </row>
    <row r="1398" ht="19.5" customHeight="1">
      <c r="A1398" s="127" t="s">
        <v>7843</v>
      </c>
      <c r="B1398" s="127"/>
      <c r="C1398" s="127"/>
      <c r="D1398" s="59"/>
      <c r="E1398" s="59"/>
      <c r="F1398" s="59"/>
      <c r="G1398" s="59"/>
      <c r="H1398" s="59"/>
      <c r="I1398" s="44"/>
      <c r="J1398" s="97" t="str">
        <f t="shared" ref="J1398:N1398" si="1392">IF(ISBLANK(D1398),"",D1398/100000)</f>
        <v/>
      </c>
      <c r="K1398" s="97" t="str">
        <f t="shared" si="1392"/>
        <v/>
      </c>
      <c r="L1398" s="97" t="str">
        <f t="shared" si="1392"/>
        <v/>
      </c>
      <c r="M1398" s="97" t="str">
        <f t="shared" si="1392"/>
        <v/>
      </c>
      <c r="N1398" s="97" t="str">
        <f t="shared" si="1392"/>
        <v/>
      </c>
      <c r="O1398" s="44"/>
      <c r="P1398" s="197" t="str">
        <v>C. Spoiled house</v>
      </c>
    </row>
    <row r="1399" ht="19.5" customHeight="1">
      <c r="A1399" s="127" t="s">
        <v>3019</v>
      </c>
      <c r="B1399" s="127" t="s">
        <v>25061</v>
      </c>
      <c r="C1399" s="127"/>
      <c r="D1399" s="59">
        <v>4291542.0</v>
      </c>
      <c r="E1399" s="59">
        <v>4786918.0</v>
      </c>
      <c r="F1399" s="59">
        <v>6263143.0</v>
      </c>
      <c r="G1399" s="59">
        <v>5000000.0</v>
      </c>
      <c r="H1399" s="59">
        <v>6000000.0</v>
      </c>
      <c r="I1399" s="44"/>
      <c r="J1399" s="97" t="str">
        <f t="shared" ref="J1399:N1399" si="1393">IF(ISBLANK(D1399),"",D1399/100000)</f>
        <v>42.92</v>
      </c>
      <c r="K1399" s="97" t="str">
        <f t="shared" si="1393"/>
        <v>47.87</v>
      </c>
      <c r="L1399" s="97" t="str">
        <f t="shared" si="1393"/>
        <v>62.63</v>
      </c>
      <c r="M1399" s="97" t="str">
        <f t="shared" si="1393"/>
        <v>50.00</v>
      </c>
      <c r="N1399" s="97" t="str">
        <f t="shared" si="1393"/>
        <v>60.00</v>
      </c>
      <c r="O1399" s="44"/>
      <c r="P1399" s="197" t="str">
        <v>1. The establishment sevakavarga salary</v>
      </c>
    </row>
    <row r="1400" ht="19.5" customHeight="1">
      <c r="A1400" s="127" t="s">
        <v>830</v>
      </c>
      <c r="B1400" s="127" t="s">
        <v>25062</v>
      </c>
      <c r="C1400" s="127"/>
      <c r="D1400" s="59">
        <v>76695.0</v>
      </c>
      <c r="E1400" s="59">
        <v>165696.0</v>
      </c>
      <c r="F1400" s="59">
        <v>100237.0</v>
      </c>
      <c r="G1400" s="59">
        <v>340000.0</v>
      </c>
      <c r="H1400" s="59">
        <v>320000.0</v>
      </c>
      <c r="I1400" s="44"/>
      <c r="J1400" s="97" t="str">
        <f t="shared" ref="J1400:N1400" si="1394">IF(ISBLANK(D1400),"",D1400/100000)</f>
        <v>0.77</v>
      </c>
      <c r="K1400" s="97" t="str">
        <f t="shared" si="1394"/>
        <v>1.66</v>
      </c>
      <c r="L1400" s="97" t="str">
        <f t="shared" si="1394"/>
        <v>1.00</v>
      </c>
      <c r="M1400" s="97" t="str">
        <f t="shared" si="1394"/>
        <v>3.40</v>
      </c>
      <c r="N1400" s="97" t="str">
        <f t="shared" si="1394"/>
        <v>3.20</v>
      </c>
      <c r="O1400" s="44"/>
      <c r="P1400" s="197" t="str">
        <v>2. Narrow</v>
      </c>
    </row>
    <row r="1401" ht="19.5" customHeight="1">
      <c r="A1401" s="296" t="s">
        <v>25063</v>
      </c>
      <c r="B1401" s="127" t="s">
        <v>25064</v>
      </c>
      <c r="C1401" s="127"/>
      <c r="D1401" s="59">
        <v>200000.0</v>
      </c>
      <c r="E1401" s="59">
        <v>100000.0</v>
      </c>
      <c r="F1401" s="59">
        <v>200000.0</v>
      </c>
      <c r="G1401" s="59">
        <v>170000.0</v>
      </c>
      <c r="H1401" s="59">
        <v>136000.0</v>
      </c>
      <c r="I1401" s="44"/>
      <c r="J1401" s="97" t="str">
        <f t="shared" ref="J1401:N1401" si="1395">IF(ISBLANK(D1401),"",D1401/100000)</f>
        <v>2.00</v>
      </c>
      <c r="K1401" s="97" t="str">
        <f t="shared" si="1395"/>
        <v>1.00</v>
      </c>
      <c r="L1401" s="97" t="str">
        <f t="shared" si="1395"/>
        <v>2.00</v>
      </c>
      <c r="M1401" s="97" t="str">
        <f t="shared" si="1395"/>
        <v>1.70</v>
      </c>
      <c r="N1401" s="97" t="str">
        <f t="shared" si="1395"/>
        <v>1.36</v>
      </c>
      <c r="O1401" s="44"/>
      <c r="P1401" s="197" t="str">
        <v>3. needed to house the equipment and
Means (electric)</v>
      </c>
    </row>
    <row r="1402" ht="19.5" customHeight="1">
      <c r="A1402" s="296" t="s">
        <v>25065</v>
      </c>
      <c r="B1402" s="127" t="s">
        <v>25066</v>
      </c>
      <c r="C1402" s="127"/>
      <c r="D1402" s="59">
        <v>103185.0</v>
      </c>
      <c r="E1402" s="59">
        <v>114110.0</v>
      </c>
      <c r="F1402" s="59">
        <v>252560.0</v>
      </c>
      <c r="G1402" s="59">
        <v>340000.0</v>
      </c>
      <c r="H1402" s="59">
        <v>272000.0</v>
      </c>
      <c r="I1402" s="44"/>
      <c r="J1402" s="97" t="str">
        <f t="shared" ref="J1402:N1402" si="1396">IF(ISBLANK(D1402),"",D1402/100000)</f>
        <v>1.03</v>
      </c>
      <c r="K1402" s="97" t="str">
        <f t="shared" si="1396"/>
        <v>1.14</v>
      </c>
      <c r="L1402" s="97" t="str">
        <f t="shared" si="1396"/>
        <v>2.53</v>
      </c>
      <c r="M1402" s="97" t="str">
        <f t="shared" si="1396"/>
        <v>3.40</v>
      </c>
      <c r="N1402" s="97" t="str">
        <f t="shared" si="1396"/>
        <v>2.72</v>
      </c>
      <c r="O1402" s="44"/>
      <c r="P1402" s="197" t="str">
        <v>4. dvarapalana (Door-Keeper performance panel
System)</v>
      </c>
    </row>
    <row r="1403" ht="19.5" customHeight="1">
      <c r="A1403" s="127" t="s">
        <v>25067</v>
      </c>
      <c r="B1403" s="127" t="s">
        <v>25068</v>
      </c>
      <c r="C1403" s="127"/>
      <c r="D1403" s="59">
        <v>283312.0</v>
      </c>
      <c r="E1403" s="59">
        <v>544404.0</v>
      </c>
      <c r="F1403" s="59">
        <v>505518.0</v>
      </c>
      <c r="G1403" s="59">
        <v>850000.0</v>
      </c>
      <c r="H1403" s="59">
        <v>680000.0</v>
      </c>
      <c r="I1403" s="44"/>
      <c r="J1403" s="97" t="str">
        <f t="shared" ref="J1403:N1403" si="1397">IF(ISBLANK(D1403),"",D1403/100000)</f>
        <v>2.83</v>
      </c>
      <c r="K1403" s="97" t="str">
        <f t="shared" si="1397"/>
        <v>5.44</v>
      </c>
      <c r="L1403" s="97" t="str">
        <f t="shared" si="1397"/>
        <v>5.06</v>
      </c>
      <c r="M1403" s="97" t="str">
        <f t="shared" si="1397"/>
        <v>8.50</v>
      </c>
      <c r="N1403" s="97" t="str">
        <f t="shared" si="1397"/>
        <v>6.80</v>
      </c>
      <c r="O1403" s="44"/>
      <c r="P1403" s="197" t="str">
        <v>5. sanitary contract</v>
      </c>
    </row>
    <row r="1404" ht="19.5" customHeight="1">
      <c r="A1404" s="127" t="s">
        <v>25069</v>
      </c>
      <c r="B1404" s="127" t="s">
        <v>25070</v>
      </c>
      <c r="C1404" s="127"/>
      <c r="D1404" s="59">
        <v>514094.0</v>
      </c>
      <c r="E1404" s="59">
        <v>881915.0</v>
      </c>
      <c r="F1404" s="59">
        <v>11103.0</v>
      </c>
      <c r="G1404" s="59">
        <v>1020000.0</v>
      </c>
      <c r="H1404" s="59">
        <v>960000.0</v>
      </c>
      <c r="I1404" s="44"/>
      <c r="J1404" s="97" t="str">
        <f t="shared" ref="J1404:N1404" si="1398">IF(ISBLANK(D1404),"",D1404/100000)</f>
        <v>5.14</v>
      </c>
      <c r="K1404" s="97" t="str">
        <f t="shared" si="1398"/>
        <v>8.82</v>
      </c>
      <c r="L1404" s="97" t="str">
        <f t="shared" si="1398"/>
        <v>0.11</v>
      </c>
      <c r="M1404" s="97" t="str">
        <f t="shared" si="1398"/>
        <v>10.20</v>
      </c>
      <c r="N1404" s="97" t="str">
        <f t="shared" si="1398"/>
        <v>9.60</v>
      </c>
      <c r="O1404" s="44"/>
      <c r="P1404" s="197" t="str">
        <v>6. General Repair (Building)</v>
      </c>
    </row>
    <row r="1405" ht="19.5" customHeight="1">
      <c r="A1405" s="127" t="s">
        <v>25071</v>
      </c>
      <c r="B1405" s="127" t="s">
        <v>25072</v>
      </c>
      <c r="C1405" s="127"/>
      <c r="D1405" s="59">
        <v>4499430.0</v>
      </c>
      <c r="E1405" s="59">
        <v>5000000.0</v>
      </c>
      <c r="F1405" s="59">
        <v>4999290.0</v>
      </c>
      <c r="G1405" s="59">
        <v>5950000.0</v>
      </c>
      <c r="H1405" s="59">
        <v>5040000.0</v>
      </c>
      <c r="I1405" s="44"/>
      <c r="J1405" s="97" t="str">
        <f t="shared" ref="J1405:N1405" si="1399">IF(ISBLANK(D1405),"",D1405/100000)</f>
        <v>44.99</v>
      </c>
      <c r="K1405" s="97" t="str">
        <f t="shared" si="1399"/>
        <v>50.00</v>
      </c>
      <c r="L1405" s="97" t="str">
        <f t="shared" si="1399"/>
        <v>49.99</v>
      </c>
      <c r="M1405" s="97" t="str">
        <f t="shared" si="1399"/>
        <v>59.50</v>
      </c>
      <c r="N1405" s="97" t="str">
        <f t="shared" si="1399"/>
        <v>50.40</v>
      </c>
      <c r="O1405" s="44"/>
      <c r="P1405" s="197" t="str">
        <v>7. lighting (electric)</v>
      </c>
    </row>
    <row r="1406" ht="19.5" customHeight="1">
      <c r="A1406" s="296" t="s">
        <v>25073</v>
      </c>
      <c r="B1406" s="127" t="s">
        <v>25074</v>
      </c>
      <c r="C1406" s="127"/>
      <c r="D1406" s="59">
        <v>368479.0</v>
      </c>
      <c r="E1406" s="59">
        <v>337743.0</v>
      </c>
      <c r="F1406" s="59">
        <v>500000.0</v>
      </c>
      <c r="G1406" s="59">
        <v>510000.0</v>
      </c>
      <c r="H1406" s="59">
        <v>480000.0</v>
      </c>
      <c r="I1406" s="44"/>
      <c r="J1406" s="97" t="str">
        <f t="shared" ref="J1406:N1406" si="1400">IF(ISBLANK(D1406),"",D1406/100000)</f>
        <v>3.68</v>
      </c>
      <c r="K1406" s="97" t="str">
        <f t="shared" si="1400"/>
        <v>3.38</v>
      </c>
      <c r="L1406" s="97" t="str">
        <f t="shared" si="1400"/>
        <v>5.00</v>
      </c>
      <c r="M1406" s="97" t="str">
        <f t="shared" si="1400"/>
        <v>5.10</v>
      </c>
      <c r="N1406" s="97" t="str">
        <f t="shared" si="1400"/>
        <v>4.80</v>
      </c>
      <c r="O1406" s="44"/>
      <c r="P1406" s="197" t="str">
        <v>8. Plant Maintenance and Air Conditioning
Operating (power)</v>
      </c>
    </row>
    <row r="1407" ht="19.5" customHeight="1">
      <c r="A1407" s="127" t="s">
        <v>25075</v>
      </c>
      <c r="B1407" s="127" t="s">
        <v>25076</v>
      </c>
      <c r="C1407" s="127"/>
      <c r="D1407" s="59"/>
      <c r="E1407" s="59"/>
      <c r="F1407" s="59"/>
      <c r="G1407" s="59">
        <v>2550000.0</v>
      </c>
      <c r="H1407" s="59">
        <v>2040000.0</v>
      </c>
      <c r="I1407" s="44"/>
      <c r="J1407" s="97" t="str">
        <f t="shared" ref="J1407:N1407" si="1401">IF(ISBLANK(D1407),"",D1407/100000)</f>
        <v/>
      </c>
      <c r="K1407" s="97" t="str">
        <f t="shared" si="1401"/>
        <v/>
      </c>
      <c r="L1407" s="97" t="str">
        <f t="shared" si="1401"/>
        <v/>
      </c>
      <c r="M1407" s="97" t="str">
        <f t="shared" si="1401"/>
        <v>25.50</v>
      </c>
      <c r="N1407" s="97" t="str">
        <f t="shared" si="1401"/>
        <v>20.40</v>
      </c>
      <c r="O1407" s="44"/>
      <c r="P1407" s="197" t="str">
        <v>9. Fire phayatinga Equipment and Maintenance</v>
      </c>
    </row>
    <row r="1408" ht="19.5" customHeight="1">
      <c r="A1408" s="296" t="s">
        <v>25077</v>
      </c>
      <c r="B1408" s="127" t="s">
        <v>25078</v>
      </c>
      <c r="C1408" s="127"/>
      <c r="D1408" s="59"/>
      <c r="E1408" s="59"/>
      <c r="F1408" s="59"/>
      <c r="G1408" s="59">
        <v>4250.0</v>
      </c>
      <c r="H1408" s="59">
        <v>3400.0</v>
      </c>
      <c r="I1408" s="44"/>
      <c r="J1408" s="97" t="str">
        <f t="shared" ref="J1408:N1408" si="1402">IF(ISBLANK(D1408),"",D1408/100000)</f>
        <v/>
      </c>
      <c r="K1408" s="97" t="str">
        <f t="shared" si="1402"/>
        <v/>
      </c>
      <c r="L1408" s="97" t="str">
        <f t="shared" si="1402"/>
        <v/>
      </c>
      <c r="M1408" s="97" t="str">
        <f t="shared" si="1402"/>
        <v>0.04</v>
      </c>
      <c r="N1408" s="97" t="str">
        <f t="shared" si="1402"/>
        <v>0.03</v>
      </c>
      <c r="O1408" s="44"/>
      <c r="P1408" s="197" t="str">
        <v>10. Police License, electric inspection
E. For a fee</v>
      </c>
    </row>
    <row r="1409" ht="19.5" customHeight="1">
      <c r="A1409" s="127" t="s">
        <v>25079</v>
      </c>
      <c r="B1409" s="127" t="s">
        <v>25080</v>
      </c>
      <c r="C1409" s="127"/>
      <c r="D1409" s="59"/>
      <c r="E1409" s="59">
        <v>1000000.0</v>
      </c>
      <c r="F1409" s="59"/>
      <c r="G1409" s="59">
        <v>850000.0</v>
      </c>
      <c r="H1409" s="59">
        <v>578000.0</v>
      </c>
      <c r="I1409" s="44"/>
      <c r="J1409" s="97" t="str">
        <f t="shared" ref="J1409:N1409" si="1403">IF(ISBLANK(D1409),"",D1409/100000)</f>
        <v/>
      </c>
      <c r="K1409" s="97" t="str">
        <f t="shared" si="1403"/>
        <v>10.00</v>
      </c>
      <c r="L1409" s="97" t="str">
        <f t="shared" si="1403"/>
        <v/>
      </c>
      <c r="M1409" s="97" t="str">
        <f t="shared" si="1403"/>
        <v>8.50</v>
      </c>
      <c r="N1409" s="97" t="str">
        <f t="shared" si="1403"/>
        <v>5.78</v>
      </c>
      <c r="O1409" s="44"/>
      <c r="P1409" s="197" t="str">
        <v>11. preksagrhatila chairs cushioning and Repair</v>
      </c>
    </row>
    <row r="1410" ht="19.5" customHeight="1">
      <c r="A1410" s="296" t="s">
        <v>25081</v>
      </c>
      <c r="B1410" s="127" t="s">
        <v>25082</v>
      </c>
      <c r="C1410" s="127"/>
      <c r="D1410" s="59">
        <v>150000.0</v>
      </c>
      <c r="E1410" s="59">
        <v>200000.0</v>
      </c>
      <c r="F1410" s="59">
        <v>200000.0</v>
      </c>
      <c r="G1410" s="59">
        <v>170000.0</v>
      </c>
      <c r="H1410" s="59">
        <v>136000.0</v>
      </c>
      <c r="I1410" s="44"/>
      <c r="J1410" s="97" t="str">
        <f t="shared" ref="J1410:N1410" si="1404">IF(ISBLANK(D1410),"",D1410/100000)</f>
        <v>1.50</v>
      </c>
      <c r="K1410" s="97" t="str">
        <f t="shared" si="1404"/>
        <v>2.00</v>
      </c>
      <c r="L1410" s="97" t="str">
        <f t="shared" si="1404"/>
        <v>2.00</v>
      </c>
      <c r="M1410" s="97" t="str">
        <f t="shared" si="1404"/>
        <v>1.70</v>
      </c>
      <c r="N1410" s="97" t="str">
        <f t="shared" si="1404"/>
        <v>1.36</v>
      </c>
      <c r="O1410" s="44"/>
      <c r="P1410" s="197" t="str">
        <v>12. transformer maintenance and oil change
(Electrical)</v>
      </c>
    </row>
    <row r="1411" ht="19.5" customHeight="1">
      <c r="A1411" s="127" t="s">
        <v>25083</v>
      </c>
      <c r="B1411" s="127" t="s">
        <v>25084</v>
      </c>
      <c r="C1411" s="127"/>
      <c r="D1411" s="59">
        <v>150000.0</v>
      </c>
      <c r="E1411" s="59">
        <v>100000.0</v>
      </c>
      <c r="F1411" s="59">
        <v>200000.0</v>
      </c>
      <c r="G1411" s="59">
        <v>170000.0</v>
      </c>
      <c r="H1411" s="59">
        <v>136000.0</v>
      </c>
      <c r="I1411" s="44"/>
      <c r="J1411" s="97" t="str">
        <f t="shared" ref="J1411:N1411" si="1405">IF(ISBLANK(D1411),"",D1411/100000)</f>
        <v>1.50</v>
      </c>
      <c r="K1411" s="97" t="str">
        <f t="shared" si="1405"/>
        <v>1.00</v>
      </c>
      <c r="L1411" s="97" t="str">
        <f t="shared" si="1405"/>
        <v>2.00</v>
      </c>
      <c r="M1411" s="97" t="str">
        <f t="shared" si="1405"/>
        <v>1.70</v>
      </c>
      <c r="N1411" s="97" t="str">
        <f t="shared" si="1405"/>
        <v>1.36</v>
      </c>
      <c r="O1411" s="44"/>
      <c r="P1411" s="197" t="str">
        <v>13. Repair and diesel generator costs (electricity)</v>
      </c>
    </row>
    <row r="1412" ht="19.5" customHeight="1">
      <c r="A1412" s="127" t="s">
        <v>25085</v>
      </c>
      <c r="B1412" s="127" t="s">
        <v>25086</v>
      </c>
      <c r="C1412" s="127"/>
      <c r="D1412" s="59">
        <v>198440.0</v>
      </c>
      <c r="E1412" s="59">
        <v>373731.0</v>
      </c>
      <c r="F1412" s="59">
        <v>454510.0</v>
      </c>
      <c r="G1412" s="59">
        <v>595000.0</v>
      </c>
      <c r="H1412" s="59">
        <v>560000.0</v>
      </c>
      <c r="I1412" s="44"/>
      <c r="J1412" s="97" t="str">
        <f t="shared" ref="J1412:N1412" si="1406">IF(ISBLANK(D1412),"",D1412/100000)</f>
        <v>1.98</v>
      </c>
      <c r="K1412" s="97" t="str">
        <f t="shared" si="1406"/>
        <v>3.74</v>
      </c>
      <c r="L1412" s="97" t="str">
        <f t="shared" si="1406"/>
        <v>4.55</v>
      </c>
      <c r="M1412" s="97" t="str">
        <f t="shared" si="1406"/>
        <v>5.95</v>
      </c>
      <c r="N1412" s="97" t="str">
        <f t="shared" si="1406"/>
        <v>5.60</v>
      </c>
      <c r="O1412" s="44"/>
      <c r="P1412" s="197" t="str">
        <v>14. Light, Sound and repair contract (electrical)</v>
      </c>
    </row>
    <row r="1413" ht="19.5" customHeight="1">
      <c r="A1413" s="296" t="s">
        <v>25087</v>
      </c>
      <c r="B1413" s="127" t="s">
        <v>25088</v>
      </c>
      <c r="C1413" s="127"/>
      <c r="D1413" s="59"/>
      <c r="E1413" s="59"/>
      <c r="F1413" s="59"/>
      <c r="G1413" s="59">
        <v>425000.0</v>
      </c>
      <c r="H1413" s="59">
        <v>340000.0</v>
      </c>
      <c r="I1413" s="44"/>
      <c r="J1413" s="97" t="str">
        <f t="shared" ref="J1413:N1413" si="1407">IF(ISBLANK(D1413),"",D1413/100000)</f>
        <v/>
      </c>
      <c r="K1413" s="97" t="str">
        <f t="shared" si="1407"/>
        <v/>
      </c>
      <c r="L1413" s="97" t="str">
        <f t="shared" si="1407"/>
        <v/>
      </c>
      <c r="M1413" s="97" t="str">
        <f t="shared" si="1407"/>
        <v>4.25</v>
      </c>
      <c r="N1413" s="97" t="str">
        <f t="shared" si="1407"/>
        <v>3.40</v>
      </c>
      <c r="O1413" s="44"/>
      <c r="P1413" s="197" t="str">
        <v>15. Art Gallery progress and activities
Repair</v>
      </c>
    </row>
    <row r="1414" ht="19.5" customHeight="1">
      <c r="A1414" s="127" t="s">
        <v>25089</v>
      </c>
      <c r="B1414" s="127" t="s">
        <v>25090</v>
      </c>
      <c r="C1414" s="127"/>
      <c r="D1414" s="59">
        <v>51000.0</v>
      </c>
      <c r="E1414" s="59">
        <v>161000.0</v>
      </c>
      <c r="F1414" s="59">
        <v>51000.0</v>
      </c>
      <c r="G1414" s="59">
        <v>170000.0</v>
      </c>
      <c r="H1414" s="59">
        <v>136000.0</v>
      </c>
      <c r="I1414" s="44"/>
      <c r="J1414" s="97" t="str">
        <f t="shared" ref="J1414:N1414" si="1408">IF(ISBLANK(D1414),"",D1414/100000)</f>
        <v>0.51</v>
      </c>
      <c r="K1414" s="97" t="str">
        <f t="shared" si="1408"/>
        <v>1.61</v>
      </c>
      <c r="L1414" s="97" t="str">
        <f t="shared" si="1408"/>
        <v>0.51</v>
      </c>
      <c r="M1414" s="97" t="str">
        <f t="shared" si="1408"/>
        <v>1.70</v>
      </c>
      <c r="N1414" s="97" t="str">
        <f t="shared" si="1408"/>
        <v>1.36</v>
      </c>
      <c r="O1414" s="44"/>
      <c r="P1414" s="197" t="str">
        <v>16. Gandharva Award</v>
      </c>
    </row>
    <row r="1415" ht="19.5" customHeight="1">
      <c r="A1415" s="296" t="s">
        <v>25091</v>
      </c>
      <c r="B1415" s="127" t="s">
        <v>25092</v>
      </c>
      <c r="C1415" s="127"/>
      <c r="D1415" s="59">
        <v>98571.0</v>
      </c>
      <c r="E1415" s="59">
        <v>28539.0</v>
      </c>
      <c r="F1415" s="59">
        <v>16772.0</v>
      </c>
      <c r="G1415" s="59">
        <v>170000.0</v>
      </c>
      <c r="H1415" s="59">
        <v>136000.0</v>
      </c>
      <c r="I1415" s="44"/>
      <c r="J1415" s="97" t="str">
        <f t="shared" ref="J1415:N1415" si="1409">IF(ISBLANK(D1415),"",D1415/100000)</f>
        <v>0.99</v>
      </c>
      <c r="K1415" s="97" t="str">
        <f t="shared" si="1409"/>
        <v>0.29</v>
      </c>
      <c r="L1415" s="97" t="str">
        <f t="shared" si="1409"/>
        <v>0.17</v>
      </c>
      <c r="M1415" s="97" t="str">
        <f t="shared" si="1409"/>
        <v>1.70</v>
      </c>
      <c r="N1415" s="97" t="str">
        <f t="shared" si="1409"/>
        <v>1.36</v>
      </c>
      <c r="O1415" s="44"/>
      <c r="P1415" s="197" t="str">
        <v>18. The Pune Municipal Officer / Employee
Cultural Forum</v>
      </c>
    </row>
    <row r="1416" ht="19.5" customHeight="1">
      <c r="A1416" s="296" t="s">
        <v>25093</v>
      </c>
      <c r="B1416" s="127" t="s">
        <v>25094</v>
      </c>
      <c r="C1416" s="127"/>
      <c r="D1416" s="59">
        <v>715218.0</v>
      </c>
      <c r="E1416" s="59">
        <v>3584417.0</v>
      </c>
      <c r="F1416" s="59">
        <v>2732768.0</v>
      </c>
      <c r="G1416" s="59">
        <v>4250000.0</v>
      </c>
      <c r="H1416" s="59">
        <v>4000000.0</v>
      </c>
      <c r="I1416" s="44"/>
      <c r="J1416" s="97" t="str">
        <f t="shared" ref="J1416:N1416" si="1410">IF(ISBLANK(D1416),"",D1416/100000)</f>
        <v>7.15</v>
      </c>
      <c r="K1416" s="97" t="str">
        <f t="shared" si="1410"/>
        <v>35.84</v>
      </c>
      <c r="L1416" s="97" t="str">
        <f t="shared" si="1410"/>
        <v>27.33</v>
      </c>
      <c r="M1416" s="97" t="str">
        <f t="shared" si="1410"/>
        <v>42.50</v>
      </c>
      <c r="N1416" s="97" t="str">
        <f t="shared" si="1410"/>
        <v>40.00</v>
      </c>
      <c r="O1416" s="44"/>
      <c r="P1416" s="197" t="str">
        <v>Spoiled house, Ganesh kalakrida center,
Chavan Auditorium, Dr. Ambedkar
Cultural buildings, Maulana Azad Hall,
Care at the Municipal Building, Commercial Press
To repairing (Building)</v>
      </c>
    </row>
    <row r="1417" ht="19.5" customHeight="1">
      <c r="A1417" s="296" t="s">
        <v>25095</v>
      </c>
      <c r="B1417" s="127" t="s">
        <v>25096</v>
      </c>
      <c r="C1417" s="127"/>
      <c r="D1417" s="59">
        <v>310600.0</v>
      </c>
      <c r="E1417" s="59"/>
      <c r="F1417" s="59"/>
      <c r="G1417" s="59"/>
      <c r="H1417" s="59"/>
      <c r="I1417" s="44"/>
      <c r="J1417" s="97" t="str">
        <f t="shared" ref="J1417:N1417" si="1411">IF(ISBLANK(D1417),"",D1417/100000)</f>
        <v>3.11</v>
      </c>
      <c r="K1417" s="97" t="str">
        <f t="shared" si="1411"/>
        <v/>
      </c>
      <c r="L1417" s="97" t="str">
        <f t="shared" si="1411"/>
        <v/>
      </c>
      <c r="M1417" s="97" t="str">
        <f t="shared" si="1411"/>
        <v/>
      </c>
      <c r="N1417" s="97" t="str">
        <f t="shared" si="1411"/>
        <v/>
      </c>
      <c r="O1417" s="44"/>
      <c r="P1417" s="197" t="str">
        <v>Maulana Abul Kalam Azad Bharat Ratna
Festival</v>
      </c>
    </row>
    <row r="1418" ht="19.5" customHeight="1">
      <c r="A1418" s="296" t="s">
        <v>25097</v>
      </c>
      <c r="B1418" s="127" t="s">
        <v>25098</v>
      </c>
      <c r="C1418" s="127"/>
      <c r="D1418" s="59"/>
      <c r="E1418" s="59"/>
      <c r="F1418" s="59">
        <v>4960908.0</v>
      </c>
      <c r="G1418" s="59">
        <v>4250000.0</v>
      </c>
      <c r="H1418" s="59"/>
      <c r="I1418" s="44"/>
      <c r="J1418" s="97" t="str">
        <f t="shared" ref="J1418:N1418" si="1412">IF(ISBLANK(D1418),"",D1418/100000)</f>
        <v/>
      </c>
      <c r="K1418" s="97" t="str">
        <f t="shared" si="1412"/>
        <v/>
      </c>
      <c r="L1418" s="97" t="str">
        <f t="shared" si="1412"/>
        <v>49.61</v>
      </c>
      <c r="M1418" s="97" t="str">
        <f t="shared" si="1412"/>
        <v>42.50</v>
      </c>
      <c r="N1418" s="97" t="str">
        <f t="shared" si="1412"/>
        <v/>
      </c>
      <c r="O1418" s="44"/>
      <c r="P1418" s="197" t="str">
        <v>Pune Municipal Corporation's cultural centers for security
Providing Guard</v>
      </c>
    </row>
    <row r="1419" ht="19.5" customHeight="1">
      <c r="A1419" s="127"/>
      <c r="B1419" s="127"/>
      <c r="C1419" s="127"/>
      <c r="D1419" s="59"/>
      <c r="E1419" s="59"/>
      <c r="F1419" s="59"/>
      <c r="G1419" s="59"/>
      <c r="H1419" s="59"/>
      <c r="I1419" s="44"/>
      <c r="J1419" s="97" t="str">
        <f t="shared" ref="J1419:N1419" si="1413">IF(ISBLANK(D1419),"",D1419/100000)</f>
        <v/>
      </c>
      <c r="K1419" s="97" t="str">
        <f t="shared" si="1413"/>
        <v/>
      </c>
      <c r="L1419" s="97" t="str">
        <f t="shared" si="1413"/>
        <v/>
      </c>
      <c r="M1419" s="97" t="str">
        <f t="shared" si="1413"/>
        <v/>
      </c>
      <c r="N1419" s="97" t="str">
        <f t="shared" si="1413"/>
        <v/>
      </c>
      <c r="O1419" s="44"/>
      <c r="P1419" s="197" t="str">
        <v/>
      </c>
    </row>
    <row r="1420" ht="19.5" customHeight="1">
      <c r="A1420" s="146" t="s">
        <v>4993</v>
      </c>
      <c r="B1420" s="127"/>
      <c r="C1420" s="127"/>
      <c r="D1420" s="59">
        <v>1.2010566E7</v>
      </c>
      <c r="E1420" s="59">
        <v>1.7378473E7</v>
      </c>
      <c r="F1420" s="59">
        <v>2.1447809E7</v>
      </c>
      <c r="G1420" s="59">
        <v>2.778425E7</v>
      </c>
      <c r="H1420" s="59">
        <v>2.19534E7</v>
      </c>
      <c r="I1420" s="44"/>
      <c r="J1420" s="97" t="str">
        <f t="shared" ref="J1420:N1420" si="1414">IF(ISBLANK(D1420),"",D1420/100000)</f>
        <v>120.11</v>
      </c>
      <c r="K1420" s="97" t="str">
        <f t="shared" si="1414"/>
        <v>173.78</v>
      </c>
      <c r="L1420" s="97" t="str">
        <f t="shared" si="1414"/>
        <v>214.48</v>
      </c>
      <c r="M1420" s="97" t="str">
        <f t="shared" si="1414"/>
        <v>277.84</v>
      </c>
      <c r="N1420" s="97" t="str">
        <f t="shared" si="1414"/>
        <v>219.53</v>
      </c>
      <c r="O1420" s="44"/>
      <c r="P1420" s="197" t="str">
        <v>C. Addition</v>
      </c>
    </row>
    <row r="1421" ht="19.5" customHeight="1">
      <c r="A1421" s="127"/>
      <c r="B1421" s="127"/>
      <c r="C1421" s="127"/>
      <c r="D1421" s="59"/>
      <c r="E1421" s="59"/>
      <c r="F1421" s="59"/>
      <c r="G1421" s="59"/>
      <c r="H1421" s="59"/>
      <c r="I1421" s="44"/>
      <c r="J1421" s="97" t="str">
        <f t="shared" ref="J1421:N1421" si="1415">IF(ISBLANK(D1421),"",D1421/100000)</f>
        <v/>
      </c>
      <c r="K1421" s="97" t="str">
        <f t="shared" si="1415"/>
        <v/>
      </c>
      <c r="L1421" s="97" t="str">
        <f t="shared" si="1415"/>
        <v/>
      </c>
      <c r="M1421" s="97" t="str">
        <f t="shared" si="1415"/>
        <v/>
      </c>
      <c r="N1421" s="97" t="str">
        <f t="shared" si="1415"/>
        <v/>
      </c>
      <c r="O1421" s="44"/>
      <c r="P1421" s="197" t="str">
        <v/>
      </c>
    </row>
    <row r="1422" ht="19.5" customHeight="1">
      <c r="A1422" s="127" t="s">
        <v>8023</v>
      </c>
      <c r="B1422" s="127"/>
      <c r="C1422" s="127"/>
      <c r="D1422" s="59"/>
      <c r="E1422" s="59"/>
      <c r="F1422" s="59"/>
      <c r="G1422" s="59"/>
      <c r="H1422" s="59"/>
      <c r="I1422" s="44"/>
      <c r="J1422" s="97" t="str">
        <f t="shared" ref="J1422:N1422" si="1416">IF(ISBLANK(D1422),"",D1422/100000)</f>
        <v/>
      </c>
      <c r="K1422" s="97" t="str">
        <f t="shared" si="1416"/>
        <v/>
      </c>
      <c r="L1422" s="97" t="str">
        <f t="shared" si="1416"/>
        <v/>
      </c>
      <c r="M1422" s="97" t="str">
        <f t="shared" si="1416"/>
        <v/>
      </c>
      <c r="N1422" s="97" t="str">
        <f t="shared" si="1416"/>
        <v/>
      </c>
      <c r="O1422" s="44"/>
      <c r="P1422" s="197" t="str">
        <v>B. Ganesh temple kalakrida</v>
      </c>
    </row>
    <row r="1423" ht="19.5" customHeight="1">
      <c r="A1423" s="127" t="s">
        <v>3019</v>
      </c>
      <c r="B1423" s="127" t="s">
        <v>25099</v>
      </c>
      <c r="C1423" s="127"/>
      <c r="D1423" s="59">
        <v>959030.0</v>
      </c>
      <c r="E1423" s="59">
        <v>686850.0</v>
      </c>
      <c r="F1423" s="59">
        <v>554162.0</v>
      </c>
      <c r="G1423" s="59">
        <v>1000000.0</v>
      </c>
      <c r="H1423" s="59">
        <v>1000000.0</v>
      </c>
      <c r="I1423" s="44"/>
      <c r="J1423" s="97" t="str">
        <f t="shared" ref="J1423:N1423" si="1417">IF(ISBLANK(D1423),"",D1423/100000)</f>
        <v>9.59</v>
      </c>
      <c r="K1423" s="97" t="str">
        <f t="shared" si="1417"/>
        <v>6.87</v>
      </c>
      <c r="L1423" s="97" t="str">
        <f t="shared" si="1417"/>
        <v>5.54</v>
      </c>
      <c r="M1423" s="97" t="str">
        <f t="shared" si="1417"/>
        <v>10.00</v>
      </c>
      <c r="N1423" s="97" t="str">
        <f t="shared" si="1417"/>
        <v>10.00</v>
      </c>
      <c r="O1423" s="44"/>
      <c r="P1423" s="197" t="str">
        <v>1. The establishment sevakavarga salary</v>
      </c>
    </row>
    <row r="1424" ht="19.5" customHeight="1">
      <c r="A1424" s="127" t="s">
        <v>25100</v>
      </c>
      <c r="B1424" s="127" t="s">
        <v>25101</v>
      </c>
      <c r="C1424" s="127"/>
      <c r="D1424" s="59">
        <v>30324.0</v>
      </c>
      <c r="E1424" s="59">
        <v>19225.0</v>
      </c>
      <c r="F1424" s="59">
        <v>30674.0</v>
      </c>
      <c r="G1424" s="59">
        <v>127500.0</v>
      </c>
      <c r="H1424" s="59">
        <v>120000.0</v>
      </c>
      <c r="I1424" s="44"/>
      <c r="J1424" s="97" t="str">
        <f t="shared" ref="J1424:N1424" si="1418">IF(ISBLANK(D1424),"",D1424/100000)</f>
        <v>0.30</v>
      </c>
      <c r="K1424" s="97" t="str">
        <f t="shared" si="1418"/>
        <v>0.19</v>
      </c>
      <c r="L1424" s="97" t="str">
        <f t="shared" si="1418"/>
        <v>0.31</v>
      </c>
      <c r="M1424" s="97" t="str">
        <f t="shared" si="1418"/>
        <v>1.28</v>
      </c>
      <c r="N1424" s="97" t="str">
        <f t="shared" si="1418"/>
        <v>1.20</v>
      </c>
      <c r="O1424" s="44"/>
      <c r="P1424" s="197" t="str">
        <v>2. Narrow and other works</v>
      </c>
    </row>
    <row r="1425" ht="19.5" customHeight="1">
      <c r="A1425" s="127" t="s">
        <v>25102</v>
      </c>
      <c r="B1425" s="127" t="s">
        <v>25103</v>
      </c>
      <c r="C1425" s="127"/>
      <c r="D1425" s="59"/>
      <c r="E1425" s="59">
        <v>99690.0</v>
      </c>
      <c r="F1425" s="59">
        <v>200000.0</v>
      </c>
      <c r="G1425" s="59">
        <v>170000.0</v>
      </c>
      <c r="H1425" s="59">
        <v>136000.0</v>
      </c>
      <c r="I1425" s="44"/>
      <c r="J1425" s="97" t="str">
        <f t="shared" ref="J1425:N1425" si="1419">IF(ISBLANK(D1425),"",D1425/100000)</f>
        <v/>
      </c>
      <c r="K1425" s="97" t="str">
        <f t="shared" si="1419"/>
        <v>1.00</v>
      </c>
      <c r="L1425" s="97" t="str">
        <f t="shared" si="1419"/>
        <v>2.00</v>
      </c>
      <c r="M1425" s="97" t="str">
        <f t="shared" si="1419"/>
        <v>1.70</v>
      </c>
      <c r="N1425" s="97" t="str">
        <f t="shared" si="1419"/>
        <v>1.36</v>
      </c>
      <c r="O1425" s="44"/>
      <c r="P1425" s="197" t="str">
        <v>4. theater equipment and materials (electrical)</v>
      </c>
    </row>
    <row r="1426" ht="19.5" customHeight="1">
      <c r="A1426" s="127" t="s">
        <v>24966</v>
      </c>
      <c r="B1426" s="127" t="s">
        <v>25104</v>
      </c>
      <c r="C1426" s="127"/>
      <c r="D1426" s="59"/>
      <c r="E1426" s="59">
        <v>299972.0</v>
      </c>
      <c r="F1426" s="59"/>
      <c r="G1426" s="59">
        <v>425000.0</v>
      </c>
      <c r="H1426" s="59">
        <v>400000.0</v>
      </c>
      <c r="I1426" s="44"/>
      <c r="J1426" s="97" t="str">
        <f t="shared" ref="J1426:N1426" si="1420">IF(ISBLANK(D1426),"",D1426/100000)</f>
        <v/>
      </c>
      <c r="K1426" s="97" t="str">
        <f t="shared" si="1420"/>
        <v>3.00</v>
      </c>
      <c r="L1426" s="97" t="str">
        <f t="shared" si="1420"/>
        <v/>
      </c>
      <c r="M1426" s="97" t="str">
        <f t="shared" si="1420"/>
        <v>4.25</v>
      </c>
      <c r="N1426" s="97" t="str">
        <f t="shared" si="1420"/>
        <v>4.00</v>
      </c>
      <c r="O1426" s="44"/>
      <c r="P1426" s="197" t="str">
        <v>5. General Repair (Building)</v>
      </c>
    </row>
    <row r="1427" ht="19.5" customHeight="1">
      <c r="A1427" s="127" t="s">
        <v>25105</v>
      </c>
      <c r="B1427" s="127" t="s">
        <v>25106</v>
      </c>
      <c r="C1427" s="127"/>
      <c r="D1427" s="59">
        <v>3995256.0</v>
      </c>
      <c r="E1427" s="59">
        <v>4500000.0</v>
      </c>
      <c r="F1427" s="59">
        <v>4478050.0</v>
      </c>
      <c r="G1427" s="59">
        <v>5950000.0</v>
      </c>
      <c r="H1427" s="59">
        <v>5040000.0</v>
      </c>
      <c r="I1427" s="44"/>
      <c r="J1427" s="97" t="str">
        <f t="shared" ref="J1427:N1427" si="1421">IF(ISBLANK(D1427),"",D1427/100000)</f>
        <v>39.95</v>
      </c>
      <c r="K1427" s="97" t="str">
        <f t="shared" si="1421"/>
        <v>45.00</v>
      </c>
      <c r="L1427" s="97" t="str">
        <f t="shared" si="1421"/>
        <v>44.78</v>
      </c>
      <c r="M1427" s="97" t="str">
        <f t="shared" si="1421"/>
        <v>59.50</v>
      </c>
      <c r="N1427" s="97" t="str">
        <f t="shared" si="1421"/>
        <v>50.40</v>
      </c>
      <c r="O1427" s="44"/>
      <c r="P1427" s="197" t="str">
        <v>6. lighting (electric)</v>
      </c>
    </row>
    <row r="1428" ht="19.5" customHeight="1">
      <c r="A1428" s="127" t="s">
        <v>25107</v>
      </c>
      <c r="B1428" s="127" t="s">
        <v>25108</v>
      </c>
      <c r="C1428" s="127"/>
      <c r="D1428" s="59"/>
      <c r="E1428" s="59"/>
      <c r="F1428" s="59"/>
      <c r="G1428" s="59">
        <v>4250.0</v>
      </c>
      <c r="H1428" s="59">
        <v>3400.0</v>
      </c>
      <c r="I1428" s="44"/>
      <c r="J1428" s="97" t="str">
        <f t="shared" ref="J1428:N1428" si="1422">IF(ISBLANK(D1428),"",D1428/100000)</f>
        <v/>
      </c>
      <c r="K1428" s="97" t="str">
        <f t="shared" si="1422"/>
        <v/>
      </c>
      <c r="L1428" s="97" t="str">
        <f t="shared" si="1422"/>
        <v/>
      </c>
      <c r="M1428" s="97" t="str">
        <f t="shared" si="1422"/>
        <v>0.04</v>
      </c>
      <c r="N1428" s="97" t="str">
        <f t="shared" si="1422"/>
        <v>0.03</v>
      </c>
      <c r="O1428" s="44"/>
      <c r="P1428" s="197" t="str">
        <v>7. Police license Electric inspection fee</v>
      </c>
    </row>
    <row r="1429" ht="19.5" customHeight="1">
      <c r="A1429" s="127" t="s">
        <v>25109</v>
      </c>
      <c r="B1429" s="127" t="s">
        <v>25110</v>
      </c>
      <c r="C1429" s="127"/>
      <c r="D1429" s="59">
        <v>499926.0</v>
      </c>
      <c r="E1429" s="59">
        <v>51313.0</v>
      </c>
      <c r="F1429" s="59">
        <v>505933.0</v>
      </c>
      <c r="G1429" s="59">
        <v>510000.0</v>
      </c>
      <c r="H1429" s="59">
        <v>408000.0</v>
      </c>
      <c r="I1429" s="44"/>
      <c r="J1429" s="97" t="str">
        <f t="shared" ref="J1429:N1429" si="1423">IF(ISBLANK(D1429),"",D1429/100000)</f>
        <v>5.00</v>
      </c>
      <c r="K1429" s="97" t="str">
        <f t="shared" si="1423"/>
        <v>0.51</v>
      </c>
      <c r="L1429" s="97" t="str">
        <f t="shared" si="1423"/>
        <v>5.06</v>
      </c>
      <c r="M1429" s="97" t="str">
        <f t="shared" si="1423"/>
        <v>5.10</v>
      </c>
      <c r="N1429" s="97" t="str">
        <f t="shared" si="1423"/>
        <v>4.08</v>
      </c>
      <c r="O1429" s="44"/>
      <c r="P1429" s="197" t="str">
        <v>8. Light, sound operating (power)</v>
      </c>
    </row>
    <row r="1430" ht="19.5" customHeight="1">
      <c r="A1430" s="127" t="s">
        <v>25111</v>
      </c>
      <c r="B1430" s="127" t="s">
        <v>25112</v>
      </c>
      <c r="C1430" s="127"/>
      <c r="D1430" s="59"/>
      <c r="E1430" s="59"/>
      <c r="F1430" s="59"/>
      <c r="G1430" s="59">
        <v>212500.0</v>
      </c>
      <c r="H1430" s="59">
        <v>170000.0</v>
      </c>
      <c r="I1430" s="44"/>
      <c r="J1430" s="97" t="str">
        <f t="shared" ref="J1430:N1430" si="1424">IF(ISBLANK(D1430),"",D1430/100000)</f>
        <v/>
      </c>
      <c r="K1430" s="97" t="str">
        <f t="shared" si="1424"/>
        <v/>
      </c>
      <c r="L1430" s="97" t="str">
        <f t="shared" si="1424"/>
        <v/>
      </c>
      <c r="M1430" s="97" t="str">
        <f t="shared" si="1424"/>
        <v>2.13</v>
      </c>
      <c r="N1430" s="97" t="str">
        <f t="shared" si="1424"/>
        <v>1.70</v>
      </c>
      <c r="O1430" s="44"/>
      <c r="P1430" s="197" t="str">
        <v>9. Amendment chairs</v>
      </c>
    </row>
    <row r="1431" ht="19.5" customHeight="1">
      <c r="A1431" s="127" t="s">
        <v>25113</v>
      </c>
      <c r="B1431" s="127" t="s">
        <v>25114</v>
      </c>
      <c r="C1431" s="127"/>
      <c r="D1431" s="59">
        <v>200000.0</v>
      </c>
      <c r="E1431" s="59">
        <v>100000.0</v>
      </c>
      <c r="F1431" s="59">
        <v>200000.0</v>
      </c>
      <c r="G1431" s="59">
        <v>170000.0</v>
      </c>
      <c r="H1431" s="59">
        <v>136000.0</v>
      </c>
      <c r="I1431" s="44"/>
      <c r="J1431" s="97" t="str">
        <f t="shared" ref="J1431:N1431" si="1425">IF(ISBLANK(D1431),"",D1431/100000)</f>
        <v>2.00</v>
      </c>
      <c r="K1431" s="97" t="str">
        <f t="shared" si="1425"/>
        <v>1.00</v>
      </c>
      <c r="L1431" s="97" t="str">
        <f t="shared" si="1425"/>
        <v>2.00</v>
      </c>
      <c r="M1431" s="97" t="str">
        <f t="shared" si="1425"/>
        <v>1.70</v>
      </c>
      <c r="N1431" s="97" t="str">
        <f t="shared" si="1425"/>
        <v>1.36</v>
      </c>
      <c r="O1431" s="44"/>
      <c r="P1431" s="197" t="str">
        <v>10. Repair and diesel generator costs (electricity)</v>
      </c>
    </row>
    <row r="1432" ht="19.5" customHeight="1">
      <c r="A1432" s="127" t="s">
        <v>25115</v>
      </c>
      <c r="B1432" s="127" t="s">
        <v>25116</v>
      </c>
      <c r="C1432" s="127"/>
      <c r="D1432" s="59">
        <v>279660.0</v>
      </c>
      <c r="E1432" s="59">
        <v>335592.0</v>
      </c>
      <c r="F1432" s="59">
        <v>307626.0</v>
      </c>
      <c r="G1432" s="59">
        <v>425000.0</v>
      </c>
      <c r="H1432" s="59">
        <v>680000.0</v>
      </c>
      <c r="I1432" s="44"/>
      <c r="J1432" s="97" t="str">
        <f t="shared" ref="J1432:N1432" si="1426">IF(ISBLANK(D1432),"",D1432/100000)</f>
        <v>2.80</v>
      </c>
      <c r="K1432" s="97" t="str">
        <f t="shared" si="1426"/>
        <v>3.36</v>
      </c>
      <c r="L1432" s="97" t="str">
        <f t="shared" si="1426"/>
        <v>3.08</v>
      </c>
      <c r="M1432" s="97" t="str">
        <f t="shared" si="1426"/>
        <v>4.25</v>
      </c>
      <c r="N1432" s="97" t="str">
        <f t="shared" si="1426"/>
        <v>6.80</v>
      </c>
      <c r="O1432" s="44"/>
      <c r="P1432" s="197" t="str">
        <v>11. Cleaning Contract</v>
      </c>
    </row>
    <row r="1433" ht="19.5" customHeight="1">
      <c r="A1433" s="296" t="s">
        <v>25117</v>
      </c>
      <c r="B1433" s="127" t="s">
        <v>25118</v>
      </c>
      <c r="C1433" s="127"/>
      <c r="D1433" s="59">
        <v>193083.0</v>
      </c>
      <c r="E1433" s="59">
        <v>349975.0</v>
      </c>
      <c r="F1433" s="59">
        <v>312113.0</v>
      </c>
      <c r="G1433" s="59">
        <v>510000.0</v>
      </c>
      <c r="H1433" s="59">
        <v>408000.0</v>
      </c>
      <c r="I1433" s="44"/>
      <c r="J1433" s="97" t="str">
        <f t="shared" ref="J1433:N1433" si="1427">IF(ISBLANK(D1433),"",D1433/100000)</f>
        <v>1.93</v>
      </c>
      <c r="K1433" s="97" t="str">
        <f t="shared" si="1427"/>
        <v>3.50</v>
      </c>
      <c r="L1433" s="97" t="str">
        <f t="shared" si="1427"/>
        <v>3.12</v>
      </c>
      <c r="M1433" s="97" t="str">
        <f t="shared" si="1427"/>
        <v>5.10</v>
      </c>
      <c r="N1433" s="97" t="str">
        <f t="shared" si="1427"/>
        <v>4.08</v>
      </c>
      <c r="O1433" s="44"/>
      <c r="P1433" s="197" t="str">
        <v>12. Air Conditioning Plant operating and
Maintenance (Electrical)</v>
      </c>
    </row>
    <row r="1434" ht="19.5" customHeight="1">
      <c r="A1434" s="296" t="s">
        <v>25119</v>
      </c>
      <c r="B1434" s="127" t="s">
        <v>25120</v>
      </c>
      <c r="C1434" s="127"/>
      <c r="D1434" s="59">
        <v>173087.0</v>
      </c>
      <c r="E1434" s="59">
        <v>200000.0</v>
      </c>
      <c r="F1434" s="59">
        <v>200000.0</v>
      </c>
      <c r="G1434" s="59">
        <v>170000.0</v>
      </c>
      <c r="H1434" s="59">
        <v>136000.0</v>
      </c>
      <c r="I1434" s="44"/>
      <c r="J1434" s="97" t="str">
        <f t="shared" ref="J1434:N1434" si="1428">IF(ISBLANK(D1434),"",D1434/100000)</f>
        <v>1.73</v>
      </c>
      <c r="K1434" s="97" t="str">
        <f t="shared" si="1428"/>
        <v>2.00</v>
      </c>
      <c r="L1434" s="97" t="str">
        <f t="shared" si="1428"/>
        <v>2.00</v>
      </c>
      <c r="M1434" s="97" t="str">
        <f t="shared" si="1428"/>
        <v>1.70</v>
      </c>
      <c r="N1434" s="97" t="str">
        <f t="shared" si="1428"/>
        <v>1.36</v>
      </c>
      <c r="O1434" s="44"/>
      <c r="P1434" s="197" t="str">
        <v>13. transformer maintenance and oil change
(Electrical)</v>
      </c>
    </row>
    <row r="1435" ht="19.5" customHeight="1">
      <c r="A1435" s="127"/>
      <c r="B1435" s="127"/>
      <c r="C1435" s="127"/>
      <c r="D1435" s="59"/>
      <c r="E1435" s="59"/>
      <c r="F1435" s="59"/>
      <c r="G1435" s="59"/>
      <c r="H1435" s="59"/>
      <c r="I1435" s="44"/>
      <c r="J1435" s="97" t="str">
        <f t="shared" ref="J1435:N1435" si="1429">IF(ISBLANK(D1435),"",D1435/100000)</f>
        <v/>
      </c>
      <c r="K1435" s="97" t="str">
        <f t="shared" si="1429"/>
        <v/>
      </c>
      <c r="L1435" s="97" t="str">
        <f t="shared" si="1429"/>
        <v/>
      </c>
      <c r="M1435" s="97" t="str">
        <f t="shared" si="1429"/>
        <v/>
      </c>
      <c r="N1435" s="97" t="str">
        <f t="shared" si="1429"/>
        <v/>
      </c>
      <c r="O1435" s="44"/>
      <c r="P1435" s="197" t="str">
        <v/>
      </c>
    </row>
    <row r="1436" ht="19.5" customHeight="1">
      <c r="A1436" s="146" t="s">
        <v>24619</v>
      </c>
      <c r="B1436" s="127"/>
      <c r="C1436" s="127"/>
      <c r="D1436" s="59">
        <v>6330366.0</v>
      </c>
      <c r="E1436" s="59">
        <v>6642617.0</v>
      </c>
      <c r="F1436" s="59">
        <v>6788558.0</v>
      </c>
      <c r="G1436" s="59">
        <v>9674250.0</v>
      </c>
      <c r="H1436" s="59">
        <v>8637400.0</v>
      </c>
      <c r="I1436" s="44"/>
      <c r="J1436" s="97" t="str">
        <f t="shared" ref="J1436:N1436" si="1430">IF(ISBLANK(D1436),"",D1436/100000)</f>
        <v>63.30</v>
      </c>
      <c r="K1436" s="97" t="str">
        <f t="shared" si="1430"/>
        <v>66.43</v>
      </c>
      <c r="L1436" s="97" t="str">
        <f t="shared" si="1430"/>
        <v>67.89</v>
      </c>
      <c r="M1436" s="97" t="str">
        <f t="shared" si="1430"/>
        <v>96.74</v>
      </c>
      <c r="N1436" s="97" t="str">
        <f t="shared" si="1430"/>
        <v>86.37</v>
      </c>
      <c r="O1436" s="44"/>
      <c r="P1436" s="197" t="str">
        <v>B. Addition</v>
      </c>
    </row>
    <row r="1437" ht="19.5" customHeight="1">
      <c r="A1437" s="250"/>
      <c r="B1437" s="250"/>
      <c r="C1437" s="250"/>
      <c r="D1437" s="237"/>
      <c r="E1437" s="237"/>
      <c r="F1437" s="237"/>
      <c r="G1437" s="237"/>
      <c r="H1437" s="237"/>
      <c r="I1437" s="242"/>
      <c r="J1437" s="446" t="str">
        <f t="shared" ref="J1437:N1437" si="1431">IF(ISBLANK(D1437),"",D1437/100000)</f>
        <v/>
      </c>
      <c r="K1437" s="446" t="str">
        <f t="shared" si="1431"/>
        <v/>
      </c>
      <c r="L1437" s="446" t="str">
        <f t="shared" si="1431"/>
        <v/>
      </c>
      <c r="M1437" s="446" t="str">
        <f t="shared" si="1431"/>
        <v/>
      </c>
      <c r="N1437" s="446" t="str">
        <f t="shared" si="1431"/>
        <v/>
      </c>
      <c r="O1437" s="242"/>
      <c r="P1437" s="197" t="str">
        <v/>
      </c>
    </row>
    <row r="1438" ht="19.5" customHeight="1">
      <c r="A1438" s="254"/>
      <c r="B1438" s="254"/>
      <c r="C1438" s="254"/>
      <c r="D1438" s="330"/>
      <c r="E1438" s="330"/>
      <c r="F1438" s="330"/>
      <c r="G1438" s="330"/>
      <c r="H1438" s="330"/>
      <c r="I1438" s="44"/>
      <c r="J1438" s="97" t="str">
        <f t="shared" ref="J1438:N1438" si="1432">IF(ISBLANK(D1438),"",D1438/100000)</f>
        <v/>
      </c>
      <c r="K1438" s="97" t="str">
        <f t="shared" si="1432"/>
        <v/>
      </c>
      <c r="L1438" s="97" t="str">
        <f t="shared" si="1432"/>
        <v/>
      </c>
      <c r="M1438" s="97" t="str">
        <f t="shared" si="1432"/>
        <v/>
      </c>
      <c r="N1438" s="97" t="str">
        <f t="shared" si="1432"/>
        <v/>
      </c>
      <c r="O1438" s="44"/>
      <c r="P1438" s="197" t="str">
        <v/>
      </c>
    </row>
    <row r="1439" ht="19.5" customHeight="1">
      <c r="A1439" s="127" t="s">
        <v>8305</v>
      </c>
      <c r="B1439" s="127"/>
      <c r="C1439" s="127"/>
      <c r="D1439" s="59"/>
      <c r="E1439" s="59"/>
      <c r="F1439" s="59"/>
      <c r="G1439" s="59"/>
      <c r="H1439" s="59"/>
      <c r="I1439" s="44"/>
      <c r="J1439" s="97" t="str">
        <f t="shared" ref="J1439:N1439" si="1433">IF(ISBLANK(D1439),"",D1439/100000)</f>
        <v/>
      </c>
      <c r="K1439" s="97" t="str">
        <f t="shared" si="1433"/>
        <v/>
      </c>
      <c r="L1439" s="97" t="str">
        <f t="shared" si="1433"/>
        <v/>
      </c>
      <c r="M1439" s="97" t="str">
        <f t="shared" si="1433"/>
        <v/>
      </c>
      <c r="N1439" s="97" t="str">
        <f t="shared" si="1433"/>
        <v/>
      </c>
      <c r="O1439" s="44"/>
      <c r="P1439" s="197" t="str">
        <v>C. Chavan Auditorium</v>
      </c>
    </row>
    <row r="1440" ht="19.5" customHeight="1">
      <c r="A1440" s="127" t="s">
        <v>3019</v>
      </c>
      <c r="B1440" s="127" t="s">
        <v>25121</v>
      </c>
      <c r="C1440" s="127"/>
      <c r="D1440" s="59">
        <v>1685646.0</v>
      </c>
      <c r="E1440" s="59">
        <v>1304683.0</v>
      </c>
      <c r="F1440" s="59">
        <v>1049900.0</v>
      </c>
      <c r="G1440" s="59">
        <v>1900000.0</v>
      </c>
      <c r="H1440" s="59">
        <v>2500000.0</v>
      </c>
      <c r="I1440" s="44"/>
      <c r="J1440" s="97" t="str">
        <f t="shared" ref="J1440:N1440" si="1434">IF(ISBLANK(D1440),"",D1440/100000)</f>
        <v>16.86</v>
      </c>
      <c r="K1440" s="97" t="str">
        <f t="shared" si="1434"/>
        <v>13.05</v>
      </c>
      <c r="L1440" s="97" t="str">
        <f t="shared" si="1434"/>
        <v>10.50</v>
      </c>
      <c r="M1440" s="97" t="str">
        <f t="shared" si="1434"/>
        <v>19.00</v>
      </c>
      <c r="N1440" s="97" t="str">
        <f t="shared" si="1434"/>
        <v>25.00</v>
      </c>
      <c r="O1440" s="44"/>
      <c r="P1440" s="197" t="str">
        <v>1. The establishment sevakavarga salary</v>
      </c>
    </row>
    <row r="1441" ht="19.5" customHeight="1">
      <c r="A1441" s="127" t="s">
        <v>830</v>
      </c>
      <c r="B1441" s="127" t="s">
        <v>25122</v>
      </c>
      <c r="C1441" s="127"/>
      <c r="D1441" s="59">
        <v>47551.0</v>
      </c>
      <c r="E1441" s="59">
        <v>37186.0</v>
      </c>
      <c r="F1441" s="59">
        <v>76960.0</v>
      </c>
      <c r="G1441" s="59">
        <v>85000.0</v>
      </c>
      <c r="H1441" s="59">
        <v>80000.0</v>
      </c>
      <c r="I1441" s="44"/>
      <c r="J1441" s="97" t="str">
        <f t="shared" ref="J1441:N1441" si="1435">IF(ISBLANK(D1441),"",D1441/100000)</f>
        <v>0.48</v>
      </c>
      <c r="K1441" s="97" t="str">
        <f t="shared" si="1435"/>
        <v>0.37</v>
      </c>
      <c r="L1441" s="97" t="str">
        <f t="shared" si="1435"/>
        <v>0.77</v>
      </c>
      <c r="M1441" s="97" t="str">
        <f t="shared" si="1435"/>
        <v>0.85</v>
      </c>
      <c r="N1441" s="97" t="str">
        <f t="shared" si="1435"/>
        <v>0.80</v>
      </c>
      <c r="O1441" s="44"/>
      <c r="P1441" s="197" t="str">
        <v>2. Narrow</v>
      </c>
    </row>
    <row r="1442" ht="19.5" customHeight="1">
      <c r="A1442" s="127" t="s">
        <v>25123</v>
      </c>
      <c r="B1442" s="127" t="s">
        <v>25124</v>
      </c>
      <c r="C1442" s="127"/>
      <c r="D1442" s="59">
        <v>100000.0</v>
      </c>
      <c r="E1442" s="59">
        <v>63144.0</v>
      </c>
      <c r="F1442" s="59">
        <v>100000.0</v>
      </c>
      <c r="G1442" s="59">
        <v>85000.0</v>
      </c>
      <c r="H1442" s="59">
        <v>68000.0</v>
      </c>
      <c r="I1442" s="44"/>
      <c r="J1442" s="97" t="str">
        <f t="shared" ref="J1442:N1442" si="1436">IF(ISBLANK(D1442),"",D1442/100000)</f>
        <v>1.00</v>
      </c>
      <c r="K1442" s="97" t="str">
        <f t="shared" si="1436"/>
        <v>0.63</v>
      </c>
      <c r="L1442" s="97" t="str">
        <f t="shared" si="1436"/>
        <v>1.00</v>
      </c>
      <c r="M1442" s="97" t="str">
        <f t="shared" si="1436"/>
        <v>0.85</v>
      </c>
      <c r="N1442" s="97" t="str">
        <f t="shared" si="1436"/>
        <v>0.68</v>
      </c>
      <c r="O1442" s="44"/>
      <c r="P1442" s="197" t="str">
        <v>3. equipment and materials (electrical)</v>
      </c>
    </row>
    <row r="1443" ht="19.5" customHeight="1">
      <c r="A1443" s="127" t="s">
        <v>25125</v>
      </c>
      <c r="B1443" s="127" t="s">
        <v>25126</v>
      </c>
      <c r="C1443" s="127"/>
      <c r="D1443" s="59">
        <v>236431.0</v>
      </c>
      <c r="E1443" s="59">
        <v>293899.0</v>
      </c>
      <c r="F1443" s="59">
        <v>350000.0</v>
      </c>
      <c r="G1443" s="59">
        <v>297500.0</v>
      </c>
      <c r="H1443" s="59">
        <v>238000.0</v>
      </c>
      <c r="I1443" s="44"/>
      <c r="J1443" s="97" t="str">
        <f t="shared" ref="J1443:N1443" si="1437">IF(ISBLANK(D1443),"",D1443/100000)</f>
        <v>2.36</v>
      </c>
      <c r="K1443" s="97" t="str">
        <f t="shared" si="1437"/>
        <v>2.94</v>
      </c>
      <c r="L1443" s="97" t="str">
        <f t="shared" si="1437"/>
        <v>3.50</v>
      </c>
      <c r="M1443" s="97" t="str">
        <f t="shared" si="1437"/>
        <v>2.98</v>
      </c>
      <c r="N1443" s="97" t="str">
        <f t="shared" si="1437"/>
        <v>2.38</v>
      </c>
      <c r="O1443" s="44"/>
      <c r="P1443" s="197" t="str">
        <v>4. dvarapalana and panel system</v>
      </c>
    </row>
    <row r="1444" ht="19.5" customHeight="1">
      <c r="A1444" s="127" t="s">
        <v>24966</v>
      </c>
      <c r="B1444" s="127" t="s">
        <v>25127</v>
      </c>
      <c r="C1444" s="127"/>
      <c r="D1444" s="59">
        <v>237561.0</v>
      </c>
      <c r="E1444" s="59">
        <v>300000.0</v>
      </c>
      <c r="F1444" s="59"/>
      <c r="G1444" s="59">
        <v>255000.0</v>
      </c>
      <c r="H1444" s="59">
        <v>240000.0</v>
      </c>
      <c r="I1444" s="44"/>
      <c r="J1444" s="97" t="str">
        <f t="shared" ref="J1444:N1444" si="1438">IF(ISBLANK(D1444),"",D1444/100000)</f>
        <v>2.38</v>
      </c>
      <c r="K1444" s="97" t="str">
        <f t="shared" si="1438"/>
        <v>3.00</v>
      </c>
      <c r="L1444" s="97" t="str">
        <f t="shared" si="1438"/>
        <v/>
      </c>
      <c r="M1444" s="97" t="str">
        <f t="shared" si="1438"/>
        <v>2.55</v>
      </c>
      <c r="N1444" s="97" t="str">
        <f t="shared" si="1438"/>
        <v>2.40</v>
      </c>
      <c r="O1444" s="44"/>
      <c r="P1444" s="197" t="str">
        <v>5. General Repair (Building)</v>
      </c>
    </row>
    <row r="1445" ht="19.5" customHeight="1">
      <c r="A1445" s="127" t="s">
        <v>25105</v>
      </c>
      <c r="B1445" s="127" t="s">
        <v>25128</v>
      </c>
      <c r="C1445" s="127"/>
      <c r="D1445" s="59">
        <v>3499000.0</v>
      </c>
      <c r="E1445" s="59">
        <v>3999070.0</v>
      </c>
      <c r="F1445" s="59">
        <v>3993980.0</v>
      </c>
      <c r="G1445" s="59">
        <v>5950000.0</v>
      </c>
      <c r="H1445" s="59">
        <v>5040000.0</v>
      </c>
      <c r="I1445" s="44"/>
      <c r="J1445" s="97" t="str">
        <f t="shared" ref="J1445:N1445" si="1439">IF(ISBLANK(D1445),"",D1445/100000)</f>
        <v>34.99</v>
      </c>
      <c r="K1445" s="97" t="str">
        <f t="shared" si="1439"/>
        <v>39.99</v>
      </c>
      <c r="L1445" s="97" t="str">
        <f t="shared" si="1439"/>
        <v>39.94</v>
      </c>
      <c r="M1445" s="97" t="str">
        <f t="shared" si="1439"/>
        <v>59.50</v>
      </c>
      <c r="N1445" s="97" t="str">
        <f t="shared" si="1439"/>
        <v>50.40</v>
      </c>
      <c r="O1445" s="44"/>
      <c r="P1445" s="197" t="str">
        <v>6. lighting (electric)</v>
      </c>
    </row>
    <row r="1446" ht="19.5" customHeight="1">
      <c r="A1446" s="127" t="s">
        <v>25129</v>
      </c>
      <c r="B1446" s="127" t="s">
        <v>25130</v>
      </c>
      <c r="C1446" s="127"/>
      <c r="D1446" s="59">
        <v>768.0</v>
      </c>
      <c r="E1446" s="59">
        <v>149967.0</v>
      </c>
      <c r="F1446" s="59">
        <v>150000.0</v>
      </c>
      <c r="G1446" s="59">
        <v>127500.0</v>
      </c>
      <c r="H1446" s="59">
        <v>102000.0</v>
      </c>
      <c r="I1446" s="44"/>
      <c r="J1446" s="97" t="str">
        <f t="shared" ref="J1446:N1446" si="1440">IF(ISBLANK(D1446),"",D1446/100000)</f>
        <v>0.01</v>
      </c>
      <c r="K1446" s="97" t="str">
        <f t="shared" si="1440"/>
        <v>1.50</v>
      </c>
      <c r="L1446" s="97" t="str">
        <f t="shared" si="1440"/>
        <v>1.50</v>
      </c>
      <c r="M1446" s="97" t="str">
        <f t="shared" si="1440"/>
        <v>1.28</v>
      </c>
      <c r="N1446" s="97" t="str">
        <f t="shared" si="1440"/>
        <v>1.02</v>
      </c>
      <c r="O1446" s="44"/>
      <c r="P1446" s="197" t="str">
        <v>7. transapharmara and Maintenance (Electrical)</v>
      </c>
    </row>
    <row r="1447" ht="19.5" customHeight="1">
      <c r="A1447" s="127" t="s">
        <v>25131</v>
      </c>
      <c r="B1447" s="127" t="s">
        <v>25132</v>
      </c>
      <c r="C1447" s="127"/>
      <c r="D1447" s="59">
        <v>150000.0</v>
      </c>
      <c r="E1447" s="59">
        <v>23950.0</v>
      </c>
      <c r="F1447" s="59">
        <v>116250.0</v>
      </c>
      <c r="G1447" s="59">
        <v>170000.0</v>
      </c>
      <c r="H1447" s="59">
        <v>136000.0</v>
      </c>
      <c r="I1447" s="44"/>
      <c r="J1447" s="97" t="str">
        <f t="shared" ref="J1447:N1447" si="1441">IF(ISBLANK(D1447),"",D1447/100000)</f>
        <v>1.50</v>
      </c>
      <c r="K1447" s="97" t="str">
        <f t="shared" si="1441"/>
        <v>0.24</v>
      </c>
      <c r="L1447" s="97" t="str">
        <f t="shared" si="1441"/>
        <v>1.16</v>
      </c>
      <c r="M1447" s="97" t="str">
        <f t="shared" si="1441"/>
        <v>1.70</v>
      </c>
      <c r="N1447" s="97" t="str">
        <f t="shared" si="1441"/>
        <v>1.36</v>
      </c>
      <c r="O1447" s="44"/>
      <c r="P1447" s="197" t="str">
        <v>8. generator repair and maintenance (electrical)</v>
      </c>
    </row>
    <row r="1448" ht="19.5" customHeight="1">
      <c r="A1448" s="127" t="s">
        <v>25133</v>
      </c>
      <c r="B1448" s="127" t="s">
        <v>25134</v>
      </c>
      <c r="C1448" s="127"/>
      <c r="D1448" s="59"/>
      <c r="E1448" s="59">
        <v>300000.0</v>
      </c>
      <c r="F1448" s="59"/>
      <c r="G1448" s="59">
        <v>255000.0</v>
      </c>
      <c r="H1448" s="59">
        <v>204000.0</v>
      </c>
      <c r="I1448" s="44"/>
      <c r="J1448" s="97" t="str">
        <f t="shared" ref="J1448:N1448" si="1442">IF(ISBLANK(D1448),"",D1448/100000)</f>
        <v/>
      </c>
      <c r="K1448" s="97" t="str">
        <f t="shared" si="1442"/>
        <v>3.00</v>
      </c>
      <c r="L1448" s="97" t="str">
        <f t="shared" si="1442"/>
        <v/>
      </c>
      <c r="M1448" s="97" t="str">
        <f t="shared" si="1442"/>
        <v>2.55</v>
      </c>
      <c r="N1448" s="97" t="str">
        <f t="shared" si="1442"/>
        <v>2.04</v>
      </c>
      <c r="O1448" s="44"/>
      <c r="P1448" s="197" t="str">
        <v>9. Art Gallery progress</v>
      </c>
    </row>
    <row r="1449" ht="19.5" customHeight="1">
      <c r="A1449" s="127" t="s">
        <v>25135</v>
      </c>
      <c r="B1449" s="127" t="s">
        <v>25136</v>
      </c>
      <c r="C1449" s="127"/>
      <c r="D1449" s="59">
        <v>300000.0</v>
      </c>
      <c r="E1449" s="59">
        <v>300000.0</v>
      </c>
      <c r="F1449" s="59">
        <v>300000.0</v>
      </c>
      <c r="G1449" s="59">
        <v>255000.0</v>
      </c>
      <c r="H1449" s="59">
        <v>680000.0</v>
      </c>
      <c r="I1449" s="44"/>
      <c r="J1449" s="97" t="str">
        <f t="shared" ref="J1449:N1449" si="1443">IF(ISBLANK(D1449),"",D1449/100000)</f>
        <v>3.00</v>
      </c>
      <c r="K1449" s="97" t="str">
        <f t="shared" si="1443"/>
        <v>3.00</v>
      </c>
      <c r="L1449" s="97" t="str">
        <f t="shared" si="1443"/>
        <v>3.00</v>
      </c>
      <c r="M1449" s="97" t="str">
        <f t="shared" si="1443"/>
        <v>2.55</v>
      </c>
      <c r="N1449" s="97" t="str">
        <f t="shared" si="1443"/>
        <v>6.80</v>
      </c>
      <c r="O1449" s="44"/>
      <c r="P1449" s="197" t="str">
        <v>10. Sanitary contract</v>
      </c>
    </row>
    <row r="1450" ht="19.5" customHeight="1">
      <c r="A1450" s="296" t="s">
        <v>25137</v>
      </c>
      <c r="B1450" s="127" t="s">
        <v>25138</v>
      </c>
      <c r="C1450" s="127"/>
      <c r="D1450" s="59">
        <v>236700.0</v>
      </c>
      <c r="E1450" s="59">
        <v>256689.0</v>
      </c>
      <c r="F1450" s="59">
        <v>300000.0</v>
      </c>
      <c r="G1450" s="59">
        <v>255000.0</v>
      </c>
      <c r="H1450" s="59">
        <v>204000.0</v>
      </c>
      <c r="I1450" s="44"/>
      <c r="J1450" s="97" t="str">
        <f t="shared" ref="J1450:N1450" si="1444">IF(ISBLANK(D1450),"",D1450/100000)</f>
        <v>2.37</v>
      </c>
      <c r="K1450" s="97" t="str">
        <f t="shared" si="1444"/>
        <v>2.57</v>
      </c>
      <c r="L1450" s="97" t="str">
        <f t="shared" si="1444"/>
        <v>3.00</v>
      </c>
      <c r="M1450" s="97" t="str">
        <f t="shared" si="1444"/>
        <v>2.55</v>
      </c>
      <c r="N1450" s="97" t="str">
        <f t="shared" si="1444"/>
        <v>2.04</v>
      </c>
      <c r="O1450" s="44"/>
      <c r="P1450" s="197" t="str">
        <v>11. earakandisanara Plant maintenance and
Operating (power)</v>
      </c>
    </row>
    <row r="1451" ht="19.5" customHeight="1">
      <c r="A1451" s="296" t="s">
        <v>25139</v>
      </c>
      <c r="B1451" s="127" t="s">
        <v>25140</v>
      </c>
      <c r="C1451" s="127"/>
      <c r="D1451" s="59">
        <v>300000.0</v>
      </c>
      <c r="E1451" s="59">
        <v>263835.0</v>
      </c>
      <c r="F1451" s="59">
        <v>198400.0</v>
      </c>
      <c r="G1451" s="59">
        <v>255000.0</v>
      </c>
      <c r="H1451" s="59">
        <v>204000.0</v>
      </c>
      <c r="I1451" s="44"/>
      <c r="J1451" s="97" t="str">
        <f t="shared" ref="J1451:N1451" si="1445">IF(ISBLANK(D1451),"",D1451/100000)</f>
        <v>3.00</v>
      </c>
      <c r="K1451" s="97" t="str">
        <f t="shared" si="1445"/>
        <v>2.64</v>
      </c>
      <c r="L1451" s="97" t="str">
        <f t="shared" si="1445"/>
        <v>1.98</v>
      </c>
      <c r="M1451" s="97" t="str">
        <f t="shared" si="1445"/>
        <v>2.55</v>
      </c>
      <c r="N1451" s="97" t="str">
        <f t="shared" si="1445"/>
        <v>2.04</v>
      </c>
      <c r="O1451" s="44"/>
      <c r="P1451" s="197" t="str">
        <v>12. Light, sound operating and repair
(Electrical)</v>
      </c>
    </row>
    <row r="1452" ht="19.5" customHeight="1">
      <c r="A1452" s="127" t="s">
        <v>25141</v>
      </c>
      <c r="B1452" s="127" t="s">
        <v>25142</v>
      </c>
      <c r="C1452" s="127"/>
      <c r="D1452" s="59"/>
      <c r="E1452" s="59">
        <v>200000.0</v>
      </c>
      <c r="F1452" s="59"/>
      <c r="G1452" s="59">
        <v>170000.0</v>
      </c>
      <c r="H1452" s="59">
        <v>136000.0</v>
      </c>
      <c r="I1452" s="44"/>
      <c r="J1452" s="97" t="str">
        <f t="shared" ref="J1452:N1452" si="1446">IF(ISBLANK(D1452),"",D1452/100000)</f>
        <v/>
      </c>
      <c r="K1452" s="97" t="str">
        <f t="shared" si="1446"/>
        <v>2.00</v>
      </c>
      <c r="L1452" s="97" t="str">
        <f t="shared" si="1446"/>
        <v/>
      </c>
      <c r="M1452" s="97" t="str">
        <f t="shared" si="1446"/>
        <v>1.70</v>
      </c>
      <c r="N1452" s="97" t="str">
        <f t="shared" si="1446"/>
        <v>1.36</v>
      </c>
      <c r="O1452" s="44"/>
      <c r="P1452" s="197" t="str">
        <v>13. Amendment of theater chairs</v>
      </c>
    </row>
    <row r="1453" ht="19.5" customHeight="1">
      <c r="A1453" s="127"/>
      <c r="B1453" s="127"/>
      <c r="C1453" s="127"/>
      <c r="D1453" s="59"/>
      <c r="E1453" s="59"/>
      <c r="F1453" s="59"/>
      <c r="G1453" s="59"/>
      <c r="H1453" s="59"/>
      <c r="I1453" s="44"/>
      <c r="J1453" s="97" t="str">
        <f t="shared" ref="J1453:N1453" si="1447">IF(ISBLANK(D1453),"",D1453/100000)</f>
        <v/>
      </c>
      <c r="K1453" s="97" t="str">
        <f t="shared" si="1447"/>
        <v/>
      </c>
      <c r="L1453" s="97" t="str">
        <f t="shared" si="1447"/>
        <v/>
      </c>
      <c r="M1453" s="97" t="str">
        <f t="shared" si="1447"/>
        <v/>
      </c>
      <c r="N1453" s="97" t="str">
        <f t="shared" si="1447"/>
        <v/>
      </c>
      <c r="O1453" s="44"/>
      <c r="P1453" s="197" t="str">
        <v/>
      </c>
    </row>
    <row r="1454" ht="19.5" customHeight="1">
      <c r="A1454" s="146" t="s">
        <v>9545</v>
      </c>
      <c r="B1454" s="127"/>
      <c r="C1454" s="127"/>
      <c r="D1454" s="59">
        <v>6793657.0</v>
      </c>
      <c r="E1454" s="59">
        <v>7492423.0</v>
      </c>
      <c r="F1454" s="59">
        <v>6635490.0</v>
      </c>
      <c r="G1454" s="59">
        <v>1.006E7</v>
      </c>
      <c r="H1454" s="59">
        <v>9832000.0</v>
      </c>
      <c r="I1454" s="44"/>
      <c r="J1454" s="97" t="str">
        <f t="shared" ref="J1454:N1454" si="1448">IF(ISBLANK(D1454),"",D1454/100000)</f>
        <v>67.94</v>
      </c>
      <c r="K1454" s="97" t="str">
        <f t="shared" si="1448"/>
        <v>74.92</v>
      </c>
      <c r="L1454" s="97" t="str">
        <f t="shared" si="1448"/>
        <v>66.35</v>
      </c>
      <c r="M1454" s="97" t="str">
        <f t="shared" si="1448"/>
        <v>100.60</v>
      </c>
      <c r="N1454" s="97" t="str">
        <f t="shared" si="1448"/>
        <v>98.32</v>
      </c>
      <c r="O1454" s="44"/>
      <c r="P1454" s="197" t="str">
        <v>C. Addition</v>
      </c>
    </row>
    <row r="1455" ht="19.5" customHeight="1">
      <c r="A1455" s="127"/>
      <c r="B1455" s="127"/>
      <c r="C1455" s="127"/>
      <c r="D1455" s="59"/>
      <c r="E1455" s="59"/>
      <c r="F1455" s="59"/>
      <c r="G1455" s="59"/>
      <c r="H1455" s="59"/>
      <c r="I1455" s="44"/>
      <c r="J1455" s="97" t="str">
        <f t="shared" ref="J1455:N1455" si="1449">IF(ISBLANK(D1455),"",D1455/100000)</f>
        <v/>
      </c>
      <c r="K1455" s="97" t="str">
        <f t="shared" si="1449"/>
        <v/>
      </c>
      <c r="L1455" s="97" t="str">
        <f t="shared" si="1449"/>
        <v/>
      </c>
      <c r="M1455" s="97" t="str">
        <f t="shared" si="1449"/>
        <v/>
      </c>
      <c r="N1455" s="97" t="str">
        <f t="shared" si="1449"/>
        <v/>
      </c>
      <c r="O1455" s="44"/>
      <c r="P1455" s="197" t="str">
        <v/>
      </c>
    </row>
    <row r="1456" ht="19.5" customHeight="1">
      <c r="A1456" s="127" t="s">
        <v>9510</v>
      </c>
      <c r="B1456" s="127"/>
      <c r="C1456" s="127"/>
      <c r="D1456" s="59"/>
      <c r="E1456" s="59"/>
      <c r="F1456" s="59"/>
      <c r="G1456" s="59"/>
      <c r="H1456" s="59"/>
      <c r="I1456" s="44"/>
      <c r="J1456" s="97" t="str">
        <f t="shared" ref="J1456:N1456" si="1450">IF(ISBLANK(D1456),"",D1456/100000)</f>
        <v/>
      </c>
      <c r="K1456" s="97" t="str">
        <f t="shared" si="1450"/>
        <v/>
      </c>
      <c r="L1456" s="97" t="str">
        <f t="shared" si="1450"/>
        <v/>
      </c>
      <c r="M1456" s="97" t="str">
        <f t="shared" si="1450"/>
        <v/>
      </c>
      <c r="N1456" s="97" t="str">
        <f t="shared" si="1450"/>
        <v/>
      </c>
      <c r="O1456" s="44"/>
      <c r="P1456" s="197" t="str">
        <v>D. Dr. Babasaheb Ambedkar Bhavan cultural</v>
      </c>
    </row>
    <row r="1457" ht="19.5" customHeight="1">
      <c r="A1457" s="127" t="s">
        <v>3019</v>
      </c>
      <c r="B1457" s="127" t="s">
        <v>25143</v>
      </c>
      <c r="C1457" s="127"/>
      <c r="D1457" s="59">
        <v>619551.0</v>
      </c>
      <c r="E1457" s="59">
        <v>788236.0</v>
      </c>
      <c r="F1457" s="59">
        <v>875536.0</v>
      </c>
      <c r="G1457" s="59">
        <v>1000000.0</v>
      </c>
      <c r="H1457" s="59">
        <v>1000000.0</v>
      </c>
      <c r="I1457" s="44"/>
      <c r="J1457" s="97" t="str">
        <f t="shared" ref="J1457:N1457" si="1451">IF(ISBLANK(D1457),"",D1457/100000)</f>
        <v>6.20</v>
      </c>
      <c r="K1457" s="97" t="str">
        <f t="shared" si="1451"/>
        <v>7.88</v>
      </c>
      <c r="L1457" s="97" t="str">
        <f t="shared" si="1451"/>
        <v>8.76</v>
      </c>
      <c r="M1457" s="97" t="str">
        <f t="shared" si="1451"/>
        <v>10.00</v>
      </c>
      <c r="N1457" s="97" t="str">
        <f t="shared" si="1451"/>
        <v>10.00</v>
      </c>
      <c r="O1457" s="44"/>
      <c r="P1457" s="197" t="str">
        <v>1. The establishment sevakavarga salary</v>
      </c>
    </row>
    <row r="1458" ht="19.5" customHeight="1">
      <c r="A1458" s="127" t="s">
        <v>830</v>
      </c>
      <c r="B1458" s="127" t="s">
        <v>25144</v>
      </c>
      <c r="C1458" s="127"/>
      <c r="D1458" s="59">
        <v>87149.0</v>
      </c>
      <c r="E1458" s="59">
        <v>99910.0</v>
      </c>
      <c r="F1458" s="59">
        <v>192725.0</v>
      </c>
      <c r="G1458" s="59">
        <v>127500.0</v>
      </c>
      <c r="H1458" s="59">
        <v>120000.0</v>
      </c>
      <c r="I1458" s="44"/>
      <c r="J1458" s="97" t="str">
        <f t="shared" ref="J1458:N1458" si="1452">IF(ISBLANK(D1458),"",D1458/100000)</f>
        <v>0.87</v>
      </c>
      <c r="K1458" s="97" t="str">
        <f t="shared" si="1452"/>
        <v>1.00</v>
      </c>
      <c r="L1458" s="97" t="str">
        <f t="shared" si="1452"/>
        <v>1.93</v>
      </c>
      <c r="M1458" s="97" t="str">
        <f t="shared" si="1452"/>
        <v>1.28</v>
      </c>
      <c r="N1458" s="97" t="str">
        <f t="shared" si="1452"/>
        <v>1.20</v>
      </c>
      <c r="O1458" s="44"/>
      <c r="P1458" s="197" t="str">
        <v>2. Narrow</v>
      </c>
    </row>
    <row r="1459" ht="19.5" customHeight="1">
      <c r="A1459" s="127" t="s">
        <v>25123</v>
      </c>
      <c r="B1459" s="127" t="s">
        <v>25145</v>
      </c>
      <c r="C1459" s="127"/>
      <c r="D1459" s="59">
        <v>100000.0</v>
      </c>
      <c r="E1459" s="59">
        <v>40080.0</v>
      </c>
      <c r="F1459" s="59">
        <v>100000.0</v>
      </c>
      <c r="G1459" s="59">
        <v>85000.0</v>
      </c>
      <c r="H1459" s="59">
        <v>68000.0</v>
      </c>
      <c r="I1459" s="44"/>
      <c r="J1459" s="97" t="str">
        <f t="shared" ref="J1459:N1459" si="1453">IF(ISBLANK(D1459),"",D1459/100000)</f>
        <v>1.00</v>
      </c>
      <c r="K1459" s="97" t="str">
        <f t="shared" si="1453"/>
        <v>0.40</v>
      </c>
      <c r="L1459" s="97" t="str">
        <f t="shared" si="1453"/>
        <v>1.00</v>
      </c>
      <c r="M1459" s="97" t="str">
        <f t="shared" si="1453"/>
        <v>0.85</v>
      </c>
      <c r="N1459" s="97" t="str">
        <f t="shared" si="1453"/>
        <v>0.68</v>
      </c>
      <c r="O1459" s="44"/>
      <c r="P1459" s="197" t="str">
        <v>3. equipment and materials (electrical)</v>
      </c>
    </row>
    <row r="1460" ht="19.5" customHeight="1">
      <c r="A1460" s="127" t="s">
        <v>24966</v>
      </c>
      <c r="B1460" s="127" t="s">
        <v>25146</v>
      </c>
      <c r="C1460" s="127"/>
      <c r="D1460" s="59">
        <v>380488.0</v>
      </c>
      <c r="E1460" s="59"/>
      <c r="F1460" s="59"/>
      <c r="G1460" s="59">
        <v>425000.0</v>
      </c>
      <c r="H1460" s="59">
        <v>400000.0</v>
      </c>
      <c r="I1460" s="44"/>
      <c r="J1460" s="97" t="str">
        <f t="shared" ref="J1460:N1460" si="1454">IF(ISBLANK(D1460),"",D1460/100000)</f>
        <v>3.80</v>
      </c>
      <c r="K1460" s="97" t="str">
        <f t="shared" si="1454"/>
        <v/>
      </c>
      <c r="L1460" s="97" t="str">
        <f t="shared" si="1454"/>
        <v/>
      </c>
      <c r="M1460" s="97" t="str">
        <f t="shared" si="1454"/>
        <v>4.25</v>
      </c>
      <c r="N1460" s="97" t="str">
        <f t="shared" si="1454"/>
        <v>4.00</v>
      </c>
      <c r="O1460" s="44"/>
      <c r="P1460" s="197" t="str">
        <v>5. General Repair (Building)</v>
      </c>
    </row>
    <row r="1461" ht="19.5" customHeight="1">
      <c r="A1461" s="127" t="s">
        <v>25105</v>
      </c>
      <c r="B1461" s="127" t="s">
        <v>25147</v>
      </c>
      <c r="C1461" s="127"/>
      <c r="D1461" s="59">
        <v>1200000.0</v>
      </c>
      <c r="E1461" s="59">
        <v>1200000.0</v>
      </c>
      <c r="F1461" s="59">
        <v>1499940.0</v>
      </c>
      <c r="G1461" s="59">
        <v>1190000.0</v>
      </c>
      <c r="H1461" s="59">
        <v>1120000.0</v>
      </c>
      <c r="I1461" s="44"/>
      <c r="J1461" s="97" t="str">
        <f t="shared" ref="J1461:N1461" si="1455">IF(ISBLANK(D1461),"",D1461/100000)</f>
        <v>12.00</v>
      </c>
      <c r="K1461" s="97" t="str">
        <f t="shared" si="1455"/>
        <v>12.00</v>
      </c>
      <c r="L1461" s="97" t="str">
        <f t="shared" si="1455"/>
        <v>15.00</v>
      </c>
      <c r="M1461" s="97" t="str">
        <f t="shared" si="1455"/>
        <v>11.90</v>
      </c>
      <c r="N1461" s="97" t="str">
        <f t="shared" si="1455"/>
        <v>11.20</v>
      </c>
      <c r="O1461" s="44"/>
      <c r="P1461" s="197" t="str">
        <v>6. lighting (electric)</v>
      </c>
    </row>
    <row r="1462" ht="19.5" customHeight="1">
      <c r="A1462" s="127" t="s">
        <v>25129</v>
      </c>
      <c r="B1462" s="127" t="s">
        <v>25148</v>
      </c>
      <c r="C1462" s="127"/>
      <c r="D1462" s="59">
        <v>39094.0</v>
      </c>
      <c r="E1462" s="59">
        <v>14265.0</v>
      </c>
      <c r="F1462" s="59"/>
      <c r="G1462" s="59">
        <v>63750.0</v>
      </c>
      <c r="H1462" s="59">
        <v>51000.0</v>
      </c>
      <c r="I1462" s="44"/>
      <c r="J1462" s="97" t="str">
        <f t="shared" ref="J1462:N1462" si="1456">IF(ISBLANK(D1462),"",D1462/100000)</f>
        <v>0.39</v>
      </c>
      <c r="K1462" s="97" t="str">
        <f t="shared" si="1456"/>
        <v>0.14</v>
      </c>
      <c r="L1462" s="97" t="str">
        <f t="shared" si="1456"/>
        <v/>
      </c>
      <c r="M1462" s="97" t="str">
        <f t="shared" si="1456"/>
        <v>0.64</v>
      </c>
      <c r="N1462" s="97" t="str">
        <f t="shared" si="1456"/>
        <v>0.51</v>
      </c>
      <c r="O1462" s="44"/>
      <c r="P1462" s="197" t="str">
        <v>7. transapharmara and Maintenance (Electrical)</v>
      </c>
    </row>
    <row r="1463" ht="19.5" customHeight="1">
      <c r="A1463" s="127" t="s">
        <v>25131</v>
      </c>
      <c r="B1463" s="127" t="s">
        <v>25149</v>
      </c>
      <c r="C1463" s="127"/>
      <c r="D1463" s="59">
        <v>85215.0</v>
      </c>
      <c r="E1463" s="59">
        <v>20000.0</v>
      </c>
      <c r="F1463" s="59">
        <v>86606.0</v>
      </c>
      <c r="G1463" s="59">
        <v>85000.0</v>
      </c>
      <c r="H1463" s="59">
        <v>68000.0</v>
      </c>
      <c r="I1463" s="44"/>
      <c r="J1463" s="97" t="str">
        <f t="shared" ref="J1463:N1463" si="1457">IF(ISBLANK(D1463),"",D1463/100000)</f>
        <v>0.85</v>
      </c>
      <c r="K1463" s="97" t="str">
        <f t="shared" si="1457"/>
        <v>0.20</v>
      </c>
      <c r="L1463" s="97" t="str">
        <f t="shared" si="1457"/>
        <v>0.87</v>
      </c>
      <c r="M1463" s="97" t="str">
        <f t="shared" si="1457"/>
        <v>0.85</v>
      </c>
      <c r="N1463" s="97" t="str">
        <f t="shared" si="1457"/>
        <v>0.68</v>
      </c>
      <c r="O1463" s="44"/>
      <c r="P1463" s="197" t="str">
        <v>8. generator repair and maintenance (electrical)</v>
      </c>
    </row>
    <row r="1464" ht="19.5" customHeight="1">
      <c r="A1464" s="127" t="s">
        <v>25150</v>
      </c>
      <c r="B1464" s="127" t="s">
        <v>25151</v>
      </c>
      <c r="C1464" s="127"/>
      <c r="D1464" s="59"/>
      <c r="E1464" s="59"/>
      <c r="F1464" s="59"/>
      <c r="G1464" s="59">
        <v>21250.0</v>
      </c>
      <c r="H1464" s="59">
        <v>20400.0</v>
      </c>
      <c r="I1464" s="44"/>
      <c r="J1464" s="97" t="str">
        <f t="shared" ref="J1464:N1464" si="1458">IF(ISBLANK(D1464),"",D1464/100000)</f>
        <v/>
      </c>
      <c r="K1464" s="97" t="str">
        <f t="shared" si="1458"/>
        <v/>
      </c>
      <c r="L1464" s="97" t="str">
        <f t="shared" si="1458"/>
        <v/>
      </c>
      <c r="M1464" s="97" t="str">
        <f t="shared" si="1458"/>
        <v>0.21</v>
      </c>
      <c r="N1464" s="97" t="str">
        <f t="shared" si="1458"/>
        <v>0.20</v>
      </c>
      <c r="O1464" s="44"/>
      <c r="P1464" s="197" t="str">
        <v>9. Dr. Babasaheb Ambedkar Award</v>
      </c>
    </row>
    <row r="1465" ht="19.5" customHeight="1">
      <c r="A1465" s="127" t="s">
        <v>25135</v>
      </c>
      <c r="B1465" s="127" t="s">
        <v>25152</v>
      </c>
      <c r="C1465" s="127"/>
      <c r="D1465" s="59">
        <v>204936.0</v>
      </c>
      <c r="E1465" s="59">
        <v>431807.0</v>
      </c>
      <c r="F1465" s="59">
        <v>439705.0</v>
      </c>
      <c r="G1465" s="59">
        <v>297500.0</v>
      </c>
      <c r="H1465" s="59">
        <v>680000.0</v>
      </c>
      <c r="I1465" s="44"/>
      <c r="J1465" s="97" t="str">
        <f t="shared" ref="J1465:N1465" si="1459">IF(ISBLANK(D1465),"",D1465/100000)</f>
        <v>2.05</v>
      </c>
      <c r="K1465" s="97" t="str">
        <f t="shared" si="1459"/>
        <v>4.32</v>
      </c>
      <c r="L1465" s="97" t="str">
        <f t="shared" si="1459"/>
        <v>4.40</v>
      </c>
      <c r="M1465" s="97" t="str">
        <f t="shared" si="1459"/>
        <v>2.98</v>
      </c>
      <c r="N1465" s="97" t="str">
        <f t="shared" si="1459"/>
        <v>6.80</v>
      </c>
      <c r="O1465" s="44"/>
      <c r="P1465" s="197" t="str">
        <v>10. Sanitary contract</v>
      </c>
    </row>
    <row r="1466" ht="19.5" customHeight="1">
      <c r="A1466" s="296" t="s">
        <v>25137</v>
      </c>
      <c r="B1466" s="127" t="s">
        <v>25153</v>
      </c>
      <c r="C1466" s="127"/>
      <c r="D1466" s="59">
        <v>250000.0</v>
      </c>
      <c r="E1466" s="59">
        <v>88452.0</v>
      </c>
      <c r="F1466" s="59">
        <v>241150.0</v>
      </c>
      <c r="G1466" s="59">
        <v>255000.0</v>
      </c>
      <c r="H1466" s="59">
        <v>204000.0</v>
      </c>
      <c r="I1466" s="44"/>
      <c r="J1466" s="97" t="str">
        <f t="shared" ref="J1466:N1466" si="1460">IF(ISBLANK(D1466),"",D1466/100000)</f>
        <v>2.50</v>
      </c>
      <c r="K1466" s="97" t="str">
        <f t="shared" si="1460"/>
        <v>0.88</v>
      </c>
      <c r="L1466" s="97" t="str">
        <f t="shared" si="1460"/>
        <v>2.41</v>
      </c>
      <c r="M1466" s="97" t="str">
        <f t="shared" si="1460"/>
        <v>2.55</v>
      </c>
      <c r="N1466" s="97" t="str">
        <f t="shared" si="1460"/>
        <v>2.04</v>
      </c>
      <c r="O1466" s="44"/>
      <c r="P1466" s="197" t="str">
        <v>11. earakandisanara Plant maintenance and
Operating (power)</v>
      </c>
    </row>
    <row r="1467" ht="19.5" customHeight="1">
      <c r="A1467" s="296" t="s">
        <v>25139</v>
      </c>
      <c r="B1467" s="127" t="s">
        <v>25154</v>
      </c>
      <c r="C1467" s="127"/>
      <c r="D1467" s="59">
        <v>175000.0</v>
      </c>
      <c r="E1467" s="59">
        <v>150000.0</v>
      </c>
      <c r="F1467" s="59">
        <v>150000.0</v>
      </c>
      <c r="G1467" s="59">
        <v>127500.0</v>
      </c>
      <c r="H1467" s="59">
        <v>102000.0</v>
      </c>
      <c r="I1467" s="44"/>
      <c r="J1467" s="97" t="str">
        <f t="shared" ref="J1467:N1467" si="1461">IF(ISBLANK(D1467),"",D1467/100000)</f>
        <v>1.75</v>
      </c>
      <c r="K1467" s="97" t="str">
        <f t="shared" si="1461"/>
        <v>1.50</v>
      </c>
      <c r="L1467" s="97" t="str">
        <f t="shared" si="1461"/>
        <v>1.50</v>
      </c>
      <c r="M1467" s="97" t="str">
        <f t="shared" si="1461"/>
        <v>1.28</v>
      </c>
      <c r="N1467" s="97" t="str">
        <f t="shared" si="1461"/>
        <v>1.02</v>
      </c>
      <c r="O1467" s="44"/>
      <c r="P1467" s="197" t="str">
        <v>12. Light, sound operating and repair
(Electrical)</v>
      </c>
    </row>
    <row r="1468" ht="19.5" customHeight="1">
      <c r="A1468" s="127" t="s">
        <v>25141</v>
      </c>
      <c r="B1468" s="127" t="s">
        <v>25155</v>
      </c>
      <c r="C1468" s="127"/>
      <c r="D1468" s="59"/>
      <c r="E1468" s="59"/>
      <c r="F1468" s="59"/>
      <c r="G1468" s="59">
        <v>42500.0</v>
      </c>
      <c r="H1468" s="59">
        <v>34000.0</v>
      </c>
      <c r="I1468" s="44"/>
      <c r="J1468" s="97" t="str">
        <f t="shared" ref="J1468:N1468" si="1462">IF(ISBLANK(D1468),"",D1468/100000)</f>
        <v/>
      </c>
      <c r="K1468" s="97" t="str">
        <f t="shared" si="1462"/>
        <v/>
      </c>
      <c r="L1468" s="97" t="str">
        <f t="shared" si="1462"/>
        <v/>
      </c>
      <c r="M1468" s="97" t="str">
        <f t="shared" si="1462"/>
        <v>0.43</v>
      </c>
      <c r="N1468" s="97" t="str">
        <f t="shared" si="1462"/>
        <v>0.34</v>
      </c>
      <c r="O1468" s="44"/>
      <c r="P1468" s="197" t="str">
        <v>13. Amendment of theater chairs</v>
      </c>
    </row>
    <row r="1469" ht="19.5" customHeight="1">
      <c r="A1469" s="127" t="s">
        <v>25156</v>
      </c>
      <c r="B1469" s="127" t="s">
        <v>25157</v>
      </c>
      <c r="C1469" s="127"/>
      <c r="D1469" s="59">
        <v>53757.0</v>
      </c>
      <c r="E1469" s="59">
        <v>175000.0</v>
      </c>
      <c r="F1469" s="59"/>
      <c r="G1469" s="59"/>
      <c r="H1469" s="59"/>
      <c r="I1469" s="44"/>
      <c r="J1469" s="97" t="str">
        <f t="shared" ref="J1469:N1469" si="1463">IF(ISBLANK(D1469),"",D1469/100000)</f>
        <v>0.54</v>
      </c>
      <c r="K1469" s="97" t="str">
        <f t="shared" si="1463"/>
        <v>1.75</v>
      </c>
      <c r="L1469" s="97" t="str">
        <f t="shared" si="1463"/>
        <v/>
      </c>
      <c r="M1469" s="97" t="str">
        <f t="shared" si="1463"/>
        <v/>
      </c>
      <c r="N1469" s="97" t="str">
        <f t="shared" si="1463"/>
        <v/>
      </c>
      <c r="O1469" s="44"/>
      <c r="P1469" s="197" t="str">
        <v>15. manage security</v>
      </c>
    </row>
    <row r="1470" ht="19.5" customHeight="1">
      <c r="A1470" s="127" t="s">
        <v>25158</v>
      </c>
      <c r="B1470" s="127" t="s">
        <v>25159</v>
      </c>
      <c r="C1470" s="127"/>
      <c r="D1470" s="59"/>
      <c r="E1470" s="59">
        <v>48881.0</v>
      </c>
      <c r="F1470" s="59"/>
      <c r="G1470" s="59">
        <v>85000.0</v>
      </c>
      <c r="H1470" s="59">
        <v>68000.0</v>
      </c>
      <c r="I1470" s="44"/>
      <c r="J1470" s="97" t="str">
        <f t="shared" ref="J1470:N1470" si="1464">IF(ISBLANK(D1470),"",D1470/100000)</f>
        <v/>
      </c>
      <c r="K1470" s="97" t="str">
        <f t="shared" si="1464"/>
        <v>0.49</v>
      </c>
      <c r="L1470" s="97" t="str">
        <f t="shared" si="1464"/>
        <v/>
      </c>
      <c r="M1470" s="97" t="str">
        <f t="shared" si="1464"/>
        <v>0.85</v>
      </c>
      <c r="N1470" s="97" t="str">
        <f t="shared" si="1464"/>
        <v>0.68</v>
      </c>
      <c r="O1470" s="44"/>
      <c r="P1470" s="197" t="str">
        <v>16. To purchase books for the library</v>
      </c>
    </row>
    <row r="1471" ht="19.5" customHeight="1">
      <c r="A1471" s="127"/>
      <c r="B1471" s="127"/>
      <c r="C1471" s="127"/>
      <c r="D1471" s="59"/>
      <c r="E1471" s="59"/>
      <c r="F1471" s="59"/>
      <c r="G1471" s="59"/>
      <c r="H1471" s="59"/>
      <c r="I1471" s="44"/>
      <c r="J1471" s="97" t="str">
        <f t="shared" ref="J1471:N1471" si="1465">IF(ISBLANK(D1471),"",D1471/100000)</f>
        <v/>
      </c>
      <c r="K1471" s="97" t="str">
        <f t="shared" si="1465"/>
        <v/>
      </c>
      <c r="L1471" s="97" t="str">
        <f t="shared" si="1465"/>
        <v/>
      </c>
      <c r="M1471" s="97" t="str">
        <f t="shared" si="1465"/>
        <v/>
      </c>
      <c r="N1471" s="97" t="str">
        <f t="shared" si="1465"/>
        <v/>
      </c>
      <c r="O1471" s="44"/>
      <c r="P1471" s="197" t="str">
        <v/>
      </c>
    </row>
    <row r="1472" ht="19.5" customHeight="1">
      <c r="A1472" s="146" t="s">
        <v>23782</v>
      </c>
      <c r="B1472" s="127"/>
      <c r="C1472" s="127"/>
      <c r="D1472" s="59">
        <v>3195190.0</v>
      </c>
      <c r="E1472" s="59">
        <v>3056631.0</v>
      </c>
      <c r="F1472" s="59">
        <v>3585662.0</v>
      </c>
      <c r="G1472" s="59">
        <v>3805000.0</v>
      </c>
      <c r="H1472" s="59">
        <v>3935400.0</v>
      </c>
      <c r="I1472" s="44"/>
      <c r="J1472" s="97" t="str">
        <f t="shared" ref="J1472:N1472" si="1466">IF(ISBLANK(D1472),"",D1472/100000)</f>
        <v>31.95</v>
      </c>
      <c r="K1472" s="97" t="str">
        <f t="shared" si="1466"/>
        <v>30.57</v>
      </c>
      <c r="L1472" s="97" t="str">
        <f t="shared" si="1466"/>
        <v>35.86</v>
      </c>
      <c r="M1472" s="97" t="str">
        <f t="shared" si="1466"/>
        <v>38.05</v>
      </c>
      <c r="N1472" s="97" t="str">
        <f t="shared" si="1466"/>
        <v>39.35</v>
      </c>
      <c r="O1472" s="44"/>
      <c r="P1472" s="197" t="str">
        <v>D. Addition</v>
      </c>
    </row>
    <row r="1473" ht="19.5" customHeight="1">
      <c r="A1473" s="127"/>
      <c r="B1473" s="127"/>
      <c r="C1473" s="127"/>
      <c r="D1473" s="59"/>
      <c r="E1473" s="59"/>
      <c r="F1473" s="59"/>
      <c r="G1473" s="59"/>
      <c r="H1473" s="59"/>
      <c r="I1473" s="44"/>
      <c r="J1473" s="97" t="str">
        <f t="shared" ref="J1473:N1473" si="1467">IF(ISBLANK(D1473),"",D1473/100000)</f>
        <v/>
      </c>
      <c r="K1473" s="97" t="str">
        <f t="shared" si="1467"/>
        <v/>
      </c>
      <c r="L1473" s="97" t="str">
        <f t="shared" si="1467"/>
        <v/>
      </c>
      <c r="M1473" s="97" t="str">
        <f t="shared" si="1467"/>
        <v/>
      </c>
      <c r="N1473" s="97" t="str">
        <f t="shared" si="1467"/>
        <v/>
      </c>
      <c r="O1473" s="44"/>
      <c r="P1473" s="197" t="str">
        <v/>
      </c>
    </row>
    <row r="1474" ht="19.5" customHeight="1">
      <c r="A1474" s="127" t="s">
        <v>9650</v>
      </c>
      <c r="B1474" s="127"/>
      <c r="C1474" s="127"/>
      <c r="D1474" s="59"/>
      <c r="E1474" s="59"/>
      <c r="F1474" s="59"/>
      <c r="G1474" s="59"/>
      <c r="H1474" s="59"/>
      <c r="I1474" s="44"/>
      <c r="J1474" s="97" t="str">
        <f t="shared" ref="J1474:N1474" si="1468">IF(ISBLANK(D1474),"",D1474/100000)</f>
        <v/>
      </c>
      <c r="K1474" s="97" t="str">
        <f t="shared" si="1468"/>
        <v/>
      </c>
      <c r="L1474" s="97" t="str">
        <f t="shared" si="1468"/>
        <v/>
      </c>
      <c r="M1474" s="97" t="str">
        <f t="shared" si="1468"/>
        <v/>
      </c>
      <c r="N1474" s="97" t="str">
        <f t="shared" si="1468"/>
        <v/>
      </c>
      <c r="O1474" s="44"/>
      <c r="P1474" s="197" t="str">
        <v>Other. Maulana Abul Kalam Azad Memorial</v>
      </c>
    </row>
    <row r="1475" ht="19.5" customHeight="1">
      <c r="A1475" s="127" t="s">
        <v>25100</v>
      </c>
      <c r="B1475" s="127" t="s">
        <v>25160</v>
      </c>
      <c r="C1475" s="127"/>
      <c r="D1475" s="59"/>
      <c r="E1475" s="59"/>
      <c r="F1475" s="59"/>
      <c r="G1475" s="59">
        <v>17000.0</v>
      </c>
      <c r="H1475" s="59">
        <v>16000.0</v>
      </c>
      <c r="I1475" s="44"/>
      <c r="J1475" s="97" t="str">
        <f t="shared" ref="J1475:N1475" si="1469">IF(ISBLANK(D1475),"",D1475/100000)</f>
        <v/>
      </c>
      <c r="K1475" s="97" t="str">
        <f t="shared" si="1469"/>
        <v/>
      </c>
      <c r="L1475" s="97" t="str">
        <f t="shared" si="1469"/>
        <v/>
      </c>
      <c r="M1475" s="97" t="str">
        <f t="shared" si="1469"/>
        <v>0.17</v>
      </c>
      <c r="N1475" s="97" t="str">
        <f t="shared" si="1469"/>
        <v>0.16</v>
      </c>
      <c r="O1475" s="44"/>
      <c r="P1475" s="197" t="str">
        <v>2. Narrow and other works</v>
      </c>
    </row>
    <row r="1476" ht="19.5" customHeight="1">
      <c r="A1476" s="127" t="s">
        <v>25161</v>
      </c>
      <c r="B1476" s="127" t="s">
        <v>25162</v>
      </c>
      <c r="C1476" s="127"/>
      <c r="D1476" s="59"/>
      <c r="E1476" s="59"/>
      <c r="F1476" s="59">
        <v>50000.0</v>
      </c>
      <c r="G1476" s="59">
        <v>42500.0</v>
      </c>
      <c r="H1476" s="59">
        <v>34000.0</v>
      </c>
      <c r="I1476" s="44"/>
      <c r="J1476" s="97" t="str">
        <f t="shared" ref="J1476:N1476" si="1470">IF(ISBLANK(D1476),"",D1476/100000)</f>
        <v/>
      </c>
      <c r="K1476" s="97" t="str">
        <f t="shared" si="1470"/>
        <v/>
      </c>
      <c r="L1476" s="97" t="str">
        <f t="shared" si="1470"/>
        <v>0.50</v>
      </c>
      <c r="M1476" s="97" t="str">
        <f t="shared" si="1470"/>
        <v>0.43</v>
      </c>
      <c r="N1476" s="97" t="str">
        <f t="shared" si="1470"/>
        <v>0.34</v>
      </c>
      <c r="O1476" s="44"/>
      <c r="P1476" s="197" t="str">
        <v>3. Equipment and materials</v>
      </c>
    </row>
    <row r="1477" ht="19.5" customHeight="1">
      <c r="A1477" s="127" t="s">
        <v>25163</v>
      </c>
      <c r="B1477" s="127" t="s">
        <v>25164</v>
      </c>
      <c r="C1477" s="127"/>
      <c r="D1477" s="59"/>
      <c r="E1477" s="59">
        <v>150000.0</v>
      </c>
      <c r="F1477" s="59">
        <v>140736.0</v>
      </c>
      <c r="G1477" s="59">
        <v>127500.0</v>
      </c>
      <c r="H1477" s="59">
        <v>120000.0</v>
      </c>
      <c r="I1477" s="44"/>
      <c r="J1477" s="97" t="str">
        <f t="shared" ref="J1477:N1477" si="1471">IF(ISBLANK(D1477),"",D1477/100000)</f>
        <v/>
      </c>
      <c r="K1477" s="97" t="str">
        <f t="shared" si="1471"/>
        <v>1.50</v>
      </c>
      <c r="L1477" s="97" t="str">
        <f t="shared" si="1471"/>
        <v>1.41</v>
      </c>
      <c r="M1477" s="97" t="str">
        <f t="shared" si="1471"/>
        <v>1.28</v>
      </c>
      <c r="N1477" s="97" t="str">
        <f t="shared" si="1471"/>
        <v>1.20</v>
      </c>
      <c r="O1477" s="44"/>
      <c r="P1477" s="197" t="str">
        <v>4. General Repair (Building)</v>
      </c>
    </row>
    <row r="1478" ht="19.5" customHeight="1">
      <c r="A1478" s="127" t="s">
        <v>25165</v>
      </c>
      <c r="B1478" s="127" t="s">
        <v>25166</v>
      </c>
      <c r="C1478" s="127"/>
      <c r="D1478" s="59">
        <v>249865.0</v>
      </c>
      <c r="E1478" s="59">
        <v>249550.0</v>
      </c>
      <c r="F1478" s="59">
        <v>242000.0</v>
      </c>
      <c r="G1478" s="59">
        <v>425000.0</v>
      </c>
      <c r="H1478" s="59">
        <v>400000.0</v>
      </c>
      <c r="I1478" s="44"/>
      <c r="J1478" s="97" t="str">
        <f t="shared" ref="J1478:N1478" si="1472">IF(ISBLANK(D1478),"",D1478/100000)</f>
        <v>2.50</v>
      </c>
      <c r="K1478" s="97" t="str">
        <f t="shared" si="1472"/>
        <v>2.50</v>
      </c>
      <c r="L1478" s="97" t="str">
        <f t="shared" si="1472"/>
        <v>2.42</v>
      </c>
      <c r="M1478" s="97" t="str">
        <f t="shared" si="1472"/>
        <v>4.25</v>
      </c>
      <c r="N1478" s="97" t="str">
        <f t="shared" si="1472"/>
        <v>4.00</v>
      </c>
      <c r="O1478" s="44"/>
      <c r="P1478" s="197" t="str">
        <v>5. lighting (electric)</v>
      </c>
    </row>
    <row r="1479" ht="19.5" customHeight="1">
      <c r="A1479" s="127" t="s">
        <v>25167</v>
      </c>
      <c r="B1479" s="127" t="s">
        <v>25168</v>
      </c>
      <c r="C1479" s="127"/>
      <c r="D1479" s="59"/>
      <c r="E1479" s="59"/>
      <c r="F1479" s="59">
        <v>146713.0</v>
      </c>
      <c r="G1479" s="59">
        <v>127500.0</v>
      </c>
      <c r="H1479" s="59">
        <v>102000.0</v>
      </c>
      <c r="I1479" s="44"/>
      <c r="J1479" s="97" t="str">
        <f t="shared" ref="J1479:N1479" si="1473">IF(ISBLANK(D1479),"",D1479/100000)</f>
        <v/>
      </c>
      <c r="K1479" s="97" t="str">
        <f t="shared" si="1473"/>
        <v/>
      </c>
      <c r="L1479" s="97" t="str">
        <f t="shared" si="1473"/>
        <v>1.47</v>
      </c>
      <c r="M1479" s="97" t="str">
        <f t="shared" si="1473"/>
        <v>1.28</v>
      </c>
      <c r="N1479" s="97" t="str">
        <f t="shared" si="1473"/>
        <v>1.02</v>
      </c>
      <c r="O1479" s="44"/>
      <c r="P1479" s="197" t="str">
        <v>6. transformer (power)</v>
      </c>
    </row>
    <row r="1480" ht="19.5" customHeight="1">
      <c r="A1480" s="127" t="s">
        <v>25169</v>
      </c>
      <c r="B1480" s="127" t="s">
        <v>25170</v>
      </c>
      <c r="C1480" s="127"/>
      <c r="D1480" s="59">
        <v>29229.0</v>
      </c>
      <c r="E1480" s="59"/>
      <c r="F1480" s="59"/>
      <c r="G1480" s="59">
        <v>42500.0</v>
      </c>
      <c r="H1480" s="59">
        <v>34000.0</v>
      </c>
      <c r="I1480" s="44"/>
      <c r="J1480" s="97" t="str">
        <f t="shared" ref="J1480:N1480" si="1474">IF(ISBLANK(D1480),"",D1480/100000)</f>
        <v>0.29</v>
      </c>
      <c r="K1480" s="97" t="str">
        <f t="shared" si="1474"/>
        <v/>
      </c>
      <c r="L1480" s="97" t="str">
        <f t="shared" si="1474"/>
        <v/>
      </c>
      <c r="M1480" s="97" t="str">
        <f t="shared" si="1474"/>
        <v>0.43</v>
      </c>
      <c r="N1480" s="97" t="str">
        <f t="shared" si="1474"/>
        <v>0.34</v>
      </c>
      <c r="O1480" s="44"/>
      <c r="P1480" s="197" t="str">
        <v>7. generator repair and maintenance (electrical)</v>
      </c>
    </row>
    <row r="1481" ht="19.5" customHeight="1">
      <c r="A1481" s="127" t="s">
        <v>25171</v>
      </c>
      <c r="B1481" s="127" t="s">
        <v>25172</v>
      </c>
      <c r="C1481" s="127"/>
      <c r="D1481" s="59">
        <v>199881.0</v>
      </c>
      <c r="E1481" s="59">
        <v>145368.0</v>
      </c>
      <c r="F1481" s="59">
        <v>150000.0</v>
      </c>
      <c r="G1481" s="59">
        <v>127500.0</v>
      </c>
      <c r="H1481" s="59">
        <v>476000.0</v>
      </c>
      <c r="I1481" s="44"/>
      <c r="J1481" s="97" t="str">
        <f t="shared" ref="J1481:N1481" si="1475">IF(ISBLANK(D1481),"",D1481/100000)</f>
        <v>2.00</v>
      </c>
      <c r="K1481" s="97" t="str">
        <f t="shared" si="1475"/>
        <v>1.45</v>
      </c>
      <c r="L1481" s="97" t="str">
        <f t="shared" si="1475"/>
        <v>1.50</v>
      </c>
      <c r="M1481" s="97" t="str">
        <f t="shared" si="1475"/>
        <v>1.28</v>
      </c>
      <c r="N1481" s="97" t="str">
        <f t="shared" si="1475"/>
        <v>4.76</v>
      </c>
      <c r="O1481" s="44"/>
      <c r="P1481" s="197" t="str">
        <v>8. Sanitary contract</v>
      </c>
    </row>
    <row r="1482" ht="19.5" customHeight="1">
      <c r="A1482" s="296" t="s">
        <v>25173</v>
      </c>
      <c r="B1482" s="127" t="s">
        <v>25174</v>
      </c>
      <c r="C1482" s="127"/>
      <c r="D1482" s="59">
        <v>50000.0</v>
      </c>
      <c r="E1482" s="59">
        <v>36000.0</v>
      </c>
      <c r="F1482" s="59"/>
      <c r="G1482" s="59">
        <v>42500.0</v>
      </c>
      <c r="H1482" s="59">
        <v>34000.0</v>
      </c>
      <c r="I1482" s="44"/>
      <c r="J1482" s="97" t="str">
        <f t="shared" ref="J1482:N1482" si="1476">IF(ISBLANK(D1482),"",D1482/100000)</f>
        <v>0.50</v>
      </c>
      <c r="K1482" s="97" t="str">
        <f t="shared" si="1476"/>
        <v>0.36</v>
      </c>
      <c r="L1482" s="97" t="str">
        <f t="shared" si="1476"/>
        <v/>
      </c>
      <c r="M1482" s="97" t="str">
        <f t="shared" si="1476"/>
        <v>0.43</v>
      </c>
      <c r="N1482" s="97" t="str">
        <f t="shared" si="1476"/>
        <v>0.34</v>
      </c>
      <c r="O1482" s="44"/>
      <c r="P1482" s="197" t="str">
        <v>9. AC Plenta maintenance and operating
(Electrical)</v>
      </c>
    </row>
    <row r="1483" ht="19.5" customHeight="1">
      <c r="A1483" s="296" t="s">
        <v>25175</v>
      </c>
      <c r="B1483" s="127" t="s">
        <v>25176</v>
      </c>
      <c r="C1483" s="127"/>
      <c r="D1483" s="59">
        <v>94000.0</v>
      </c>
      <c r="E1483" s="59">
        <v>98343.0</v>
      </c>
      <c r="F1483" s="59">
        <v>100000.0</v>
      </c>
      <c r="G1483" s="59">
        <v>85000.0</v>
      </c>
      <c r="H1483" s="59">
        <v>68000.0</v>
      </c>
      <c r="I1483" s="44"/>
      <c r="J1483" s="97" t="str">
        <f t="shared" ref="J1483:N1483" si="1477">IF(ISBLANK(D1483),"",D1483/100000)</f>
        <v>0.94</v>
      </c>
      <c r="K1483" s="97" t="str">
        <f t="shared" si="1477"/>
        <v>0.98</v>
      </c>
      <c r="L1483" s="97" t="str">
        <f t="shared" si="1477"/>
        <v>1.00</v>
      </c>
      <c r="M1483" s="97" t="str">
        <f t="shared" si="1477"/>
        <v>0.85</v>
      </c>
      <c r="N1483" s="97" t="str">
        <f t="shared" si="1477"/>
        <v>0.68</v>
      </c>
      <c r="O1483" s="44"/>
      <c r="P1483" s="197" t="str">
        <v>10. Light, sound operating and repair
(Electrical)</v>
      </c>
    </row>
    <row r="1484" ht="19.5" customHeight="1">
      <c r="A1484" s="127" t="s">
        <v>25177</v>
      </c>
      <c r="B1484" s="127" t="s">
        <v>25178</v>
      </c>
      <c r="C1484" s="127"/>
      <c r="D1484" s="59"/>
      <c r="E1484" s="59"/>
      <c r="F1484" s="59"/>
      <c r="G1484" s="59"/>
      <c r="H1484" s="59"/>
      <c r="I1484" s="44"/>
      <c r="J1484" s="97" t="str">
        <f t="shared" ref="J1484:N1484" si="1478">IF(ISBLANK(D1484),"",D1484/100000)</f>
        <v/>
      </c>
      <c r="K1484" s="97" t="str">
        <f t="shared" si="1478"/>
        <v/>
      </c>
      <c r="L1484" s="97" t="str">
        <f t="shared" si="1478"/>
        <v/>
      </c>
      <c r="M1484" s="97" t="str">
        <f t="shared" si="1478"/>
        <v/>
      </c>
      <c r="N1484" s="97" t="str">
        <f t="shared" si="1478"/>
        <v/>
      </c>
      <c r="O1484" s="44"/>
      <c r="P1484" s="197" t="str">
        <v>11. Amendment of theater chairs</v>
      </c>
    </row>
    <row r="1485" ht="19.5" customHeight="1">
      <c r="A1485" s="127" t="s">
        <v>25179</v>
      </c>
      <c r="B1485" s="127" t="s">
        <v>25180</v>
      </c>
      <c r="C1485" s="127"/>
      <c r="D1485" s="59"/>
      <c r="E1485" s="59"/>
      <c r="F1485" s="59"/>
      <c r="G1485" s="59"/>
      <c r="H1485" s="59"/>
      <c r="I1485" s="44"/>
      <c r="J1485" s="97" t="str">
        <f t="shared" ref="J1485:N1485" si="1479">IF(ISBLANK(D1485),"",D1485/100000)</f>
        <v/>
      </c>
      <c r="K1485" s="97" t="str">
        <f t="shared" si="1479"/>
        <v/>
      </c>
      <c r="L1485" s="97" t="str">
        <f t="shared" si="1479"/>
        <v/>
      </c>
      <c r="M1485" s="97" t="str">
        <f t="shared" si="1479"/>
        <v/>
      </c>
      <c r="N1485" s="97" t="str">
        <f t="shared" si="1479"/>
        <v/>
      </c>
      <c r="O1485" s="44"/>
      <c r="P1485" s="197" t="str">
        <v>13. Security system</v>
      </c>
    </row>
    <row r="1486" ht="19.5" customHeight="1">
      <c r="A1486" s="127"/>
      <c r="B1486" s="127"/>
      <c r="C1486" s="127"/>
      <c r="D1486" s="59"/>
      <c r="E1486" s="59"/>
      <c r="F1486" s="59"/>
      <c r="G1486" s="59"/>
      <c r="H1486" s="59"/>
      <c r="I1486" s="44"/>
      <c r="J1486" s="97" t="str">
        <f t="shared" ref="J1486:N1486" si="1480">IF(ISBLANK(D1486),"",D1486/100000)</f>
        <v/>
      </c>
      <c r="K1486" s="97" t="str">
        <f t="shared" si="1480"/>
        <v/>
      </c>
      <c r="L1486" s="97" t="str">
        <f t="shared" si="1480"/>
        <v/>
      </c>
      <c r="M1486" s="97" t="str">
        <f t="shared" si="1480"/>
        <v/>
      </c>
      <c r="N1486" s="97" t="str">
        <f t="shared" si="1480"/>
        <v/>
      </c>
      <c r="O1486" s="44"/>
      <c r="P1486" s="197" t="str">
        <v/>
      </c>
    </row>
    <row r="1487" ht="19.5" customHeight="1">
      <c r="A1487" s="146" t="s">
        <v>25181</v>
      </c>
      <c r="B1487" s="127"/>
      <c r="C1487" s="127"/>
      <c r="D1487" s="59">
        <v>622975.0</v>
      </c>
      <c r="E1487" s="59">
        <v>679261.0</v>
      </c>
      <c r="F1487" s="59">
        <v>829449.0</v>
      </c>
      <c r="G1487" s="59">
        <v>1037000.0</v>
      </c>
      <c r="H1487" s="59">
        <v>1284000.0</v>
      </c>
      <c r="I1487" s="44"/>
      <c r="J1487" s="97" t="str">
        <f t="shared" ref="J1487:N1487" si="1481">IF(ISBLANK(D1487),"",D1487/100000)</f>
        <v>6.23</v>
      </c>
      <c r="K1487" s="97" t="str">
        <f t="shared" si="1481"/>
        <v>6.79</v>
      </c>
      <c r="L1487" s="97" t="str">
        <f t="shared" si="1481"/>
        <v>8.29</v>
      </c>
      <c r="M1487" s="97" t="str">
        <f t="shared" si="1481"/>
        <v>10.37</v>
      </c>
      <c r="N1487" s="97" t="str">
        <f t="shared" si="1481"/>
        <v>12.84</v>
      </c>
      <c r="O1487" s="44"/>
      <c r="P1487" s="197" t="str">
        <v>Other. Addition</v>
      </c>
    </row>
    <row r="1488" ht="19.5" customHeight="1">
      <c r="A1488" s="250"/>
      <c r="B1488" s="250"/>
      <c r="C1488" s="250"/>
      <c r="D1488" s="237"/>
      <c r="E1488" s="237"/>
      <c r="F1488" s="237"/>
      <c r="G1488" s="237"/>
      <c r="H1488" s="237"/>
      <c r="I1488" s="242"/>
      <c r="J1488" s="446" t="str">
        <f t="shared" ref="J1488:N1488" si="1482">IF(ISBLANK(D1488),"",D1488/100000)</f>
        <v/>
      </c>
      <c r="K1488" s="446" t="str">
        <f t="shared" si="1482"/>
        <v/>
      </c>
      <c r="L1488" s="446" t="str">
        <f t="shared" si="1482"/>
        <v/>
      </c>
      <c r="M1488" s="446" t="str">
        <f t="shared" si="1482"/>
        <v/>
      </c>
      <c r="N1488" s="446" t="str">
        <f t="shared" si="1482"/>
        <v/>
      </c>
      <c r="O1488" s="242"/>
      <c r="P1488" s="197" t="str">
        <v/>
      </c>
    </row>
    <row r="1489" ht="19.5" customHeight="1">
      <c r="A1489" s="254"/>
      <c r="B1489" s="254"/>
      <c r="C1489" s="254"/>
      <c r="D1489" s="330"/>
      <c r="E1489" s="330"/>
      <c r="F1489" s="330"/>
      <c r="G1489" s="330"/>
      <c r="H1489" s="330"/>
      <c r="I1489" s="44"/>
      <c r="J1489" s="97" t="str">
        <f t="shared" ref="J1489:N1489" si="1483">IF(ISBLANK(D1489),"",D1489/100000)</f>
        <v/>
      </c>
      <c r="K1489" s="97" t="str">
        <f t="shared" si="1483"/>
        <v/>
      </c>
      <c r="L1489" s="97" t="str">
        <f t="shared" si="1483"/>
        <v/>
      </c>
      <c r="M1489" s="97" t="str">
        <f t="shared" si="1483"/>
        <v/>
      </c>
      <c r="N1489" s="97" t="str">
        <f t="shared" si="1483"/>
        <v/>
      </c>
      <c r="O1489" s="44"/>
      <c r="P1489" s="197" t="str">
        <v/>
      </c>
    </row>
    <row r="1490" ht="19.5" customHeight="1">
      <c r="A1490" s="296" t="s">
        <v>25182</v>
      </c>
      <c r="B1490" s="127"/>
      <c r="C1490" s="127"/>
      <c r="D1490" s="59"/>
      <c r="E1490" s="59"/>
      <c r="F1490" s="59"/>
      <c r="G1490" s="59"/>
      <c r="H1490" s="59"/>
      <c r="I1490" s="44"/>
      <c r="J1490" s="97" t="str">
        <f t="shared" ref="J1490:N1490" si="1484">IF(ISBLANK(D1490),"",D1490/100000)</f>
        <v/>
      </c>
      <c r="K1490" s="97" t="str">
        <f t="shared" si="1484"/>
        <v/>
      </c>
      <c r="L1490" s="97" t="str">
        <f t="shared" si="1484"/>
        <v/>
      </c>
      <c r="M1490" s="97" t="str">
        <f t="shared" si="1484"/>
        <v/>
      </c>
      <c r="N1490" s="97" t="str">
        <f t="shared" si="1484"/>
        <v/>
      </c>
      <c r="O1490" s="44"/>
      <c r="P1490" s="197" t="str">
        <v>F. King ravivarma Art Gallery and Pt.
Jawaharlal Nehru Cultural House (dissolved
Road Art Gallery)</v>
      </c>
    </row>
    <row r="1491" ht="19.5" customHeight="1">
      <c r="A1491" s="127" t="s">
        <v>838</v>
      </c>
      <c r="B1491" s="127" t="s">
        <v>25183</v>
      </c>
      <c r="C1491" s="127"/>
      <c r="D1491" s="59"/>
      <c r="E1491" s="59"/>
      <c r="F1491" s="59"/>
      <c r="G1491" s="59">
        <v>17000.0</v>
      </c>
      <c r="H1491" s="59">
        <v>16000.0</v>
      </c>
      <c r="I1491" s="44"/>
      <c r="J1491" s="97" t="str">
        <f t="shared" ref="J1491:N1491" si="1485">IF(ISBLANK(D1491),"",D1491/100000)</f>
        <v/>
      </c>
      <c r="K1491" s="97" t="str">
        <f t="shared" si="1485"/>
        <v/>
      </c>
      <c r="L1491" s="97" t="str">
        <f t="shared" si="1485"/>
        <v/>
      </c>
      <c r="M1491" s="97" t="str">
        <f t="shared" si="1485"/>
        <v>0.17</v>
      </c>
      <c r="N1491" s="97" t="str">
        <f t="shared" si="1485"/>
        <v>0.16</v>
      </c>
      <c r="O1491" s="44"/>
      <c r="P1491" s="197" t="str">
        <v>Narrow</v>
      </c>
    </row>
    <row r="1492" ht="19.5" customHeight="1">
      <c r="A1492" s="127" t="s">
        <v>25184</v>
      </c>
      <c r="B1492" s="127" t="s">
        <v>25185</v>
      </c>
      <c r="C1492" s="127"/>
      <c r="D1492" s="59">
        <v>938135.0</v>
      </c>
      <c r="E1492" s="59">
        <v>999810.0</v>
      </c>
      <c r="F1492" s="59">
        <v>938230.0</v>
      </c>
      <c r="G1492" s="59">
        <v>850000.0</v>
      </c>
      <c r="H1492" s="59">
        <v>800000.0</v>
      </c>
      <c r="I1492" s="44"/>
      <c r="J1492" s="97" t="str">
        <f t="shared" ref="J1492:N1492" si="1486">IF(ISBLANK(D1492),"",D1492/100000)</f>
        <v>9.38</v>
      </c>
      <c r="K1492" s="97" t="str">
        <f t="shared" si="1486"/>
        <v>10.00</v>
      </c>
      <c r="L1492" s="97" t="str">
        <f t="shared" si="1486"/>
        <v>9.38</v>
      </c>
      <c r="M1492" s="97" t="str">
        <f t="shared" si="1486"/>
        <v>8.50</v>
      </c>
      <c r="N1492" s="97" t="str">
        <f t="shared" si="1486"/>
        <v>8.00</v>
      </c>
      <c r="O1492" s="44"/>
      <c r="P1492" s="197" t="str">
        <v>Lighting (electric)</v>
      </c>
    </row>
    <row r="1493" ht="19.5" customHeight="1">
      <c r="A1493" s="127" t="s">
        <v>25186</v>
      </c>
      <c r="B1493" s="127" t="s">
        <v>25187</v>
      </c>
      <c r="C1493" s="127"/>
      <c r="D1493" s="59"/>
      <c r="E1493" s="59"/>
      <c r="F1493" s="59"/>
      <c r="G1493" s="59">
        <v>85000.0</v>
      </c>
      <c r="H1493" s="59">
        <v>80000.0</v>
      </c>
      <c r="I1493" s="44"/>
      <c r="J1493" s="97" t="str">
        <f t="shared" ref="J1493:N1493" si="1487">IF(ISBLANK(D1493),"",D1493/100000)</f>
        <v/>
      </c>
      <c r="K1493" s="97" t="str">
        <f t="shared" si="1487"/>
        <v/>
      </c>
      <c r="L1493" s="97" t="str">
        <f t="shared" si="1487"/>
        <v/>
      </c>
      <c r="M1493" s="97" t="str">
        <f t="shared" si="1487"/>
        <v>0.85</v>
      </c>
      <c r="N1493" s="97" t="str">
        <f t="shared" si="1487"/>
        <v>0.80</v>
      </c>
      <c r="O1493" s="44"/>
      <c r="P1493" s="197" t="str">
        <v>Transformers (electricity)</v>
      </c>
    </row>
    <row r="1494" ht="19.5" customHeight="1">
      <c r="A1494" s="127" t="s">
        <v>25188</v>
      </c>
      <c r="B1494" s="127" t="s">
        <v>25189</v>
      </c>
      <c r="C1494" s="127"/>
      <c r="D1494" s="59">
        <v>55000.0</v>
      </c>
      <c r="E1494" s="59"/>
      <c r="F1494" s="59">
        <v>10410.0</v>
      </c>
      <c r="G1494" s="59">
        <v>85000.0</v>
      </c>
      <c r="H1494" s="59">
        <v>80000.0</v>
      </c>
      <c r="I1494" s="44"/>
      <c r="J1494" s="97" t="str">
        <f t="shared" ref="J1494:N1494" si="1488">IF(ISBLANK(D1494),"",D1494/100000)</f>
        <v>0.55</v>
      </c>
      <c r="K1494" s="97" t="str">
        <f t="shared" si="1488"/>
        <v/>
      </c>
      <c r="L1494" s="97" t="str">
        <f t="shared" si="1488"/>
        <v>0.10</v>
      </c>
      <c r="M1494" s="97" t="str">
        <f t="shared" si="1488"/>
        <v>0.85</v>
      </c>
      <c r="N1494" s="97" t="str">
        <f t="shared" si="1488"/>
        <v>0.80</v>
      </c>
      <c r="O1494" s="44"/>
      <c r="P1494" s="197" t="str">
        <v>Generator repairs and maintenance (electrical)</v>
      </c>
    </row>
    <row r="1495" ht="19.5" customHeight="1">
      <c r="A1495" s="127" t="s">
        <v>25190</v>
      </c>
      <c r="B1495" s="127" t="s">
        <v>25191</v>
      </c>
      <c r="C1495" s="127"/>
      <c r="D1495" s="59"/>
      <c r="E1495" s="59"/>
      <c r="F1495" s="59"/>
      <c r="G1495" s="59">
        <v>340000.0</v>
      </c>
      <c r="H1495" s="59">
        <v>320000.0</v>
      </c>
      <c r="I1495" s="44"/>
      <c r="J1495" s="97" t="str">
        <f t="shared" ref="J1495:N1495" si="1489">IF(ISBLANK(D1495),"",D1495/100000)</f>
        <v/>
      </c>
      <c r="K1495" s="97" t="str">
        <f t="shared" si="1489"/>
        <v/>
      </c>
      <c r="L1495" s="97" t="str">
        <f t="shared" si="1489"/>
        <v/>
      </c>
      <c r="M1495" s="97" t="str">
        <f t="shared" si="1489"/>
        <v>3.40</v>
      </c>
      <c r="N1495" s="97" t="str">
        <f t="shared" si="1489"/>
        <v>3.20</v>
      </c>
      <c r="O1495" s="44"/>
      <c r="P1495" s="197" t="str">
        <v>AC Plenta operating and maintenance (electrical)</v>
      </c>
    </row>
    <row r="1496" ht="19.5" customHeight="1">
      <c r="A1496" s="127" t="s">
        <v>25192</v>
      </c>
      <c r="B1496" s="127" t="s">
        <v>25193</v>
      </c>
      <c r="C1496" s="127"/>
      <c r="D1496" s="59"/>
      <c r="E1496" s="59"/>
      <c r="F1496" s="59"/>
      <c r="G1496" s="59">
        <v>425000.0</v>
      </c>
      <c r="H1496" s="59">
        <v>400000.0</v>
      </c>
      <c r="I1496" s="44"/>
      <c r="J1496" s="97" t="str">
        <f t="shared" ref="J1496:N1496" si="1490">IF(ISBLANK(D1496),"",D1496/100000)</f>
        <v/>
      </c>
      <c r="K1496" s="97" t="str">
        <f t="shared" si="1490"/>
        <v/>
      </c>
      <c r="L1496" s="97" t="str">
        <f t="shared" si="1490"/>
        <v/>
      </c>
      <c r="M1496" s="97" t="str">
        <f t="shared" si="1490"/>
        <v>4.25</v>
      </c>
      <c r="N1496" s="97" t="str">
        <f t="shared" si="1490"/>
        <v>4.00</v>
      </c>
      <c r="O1496" s="44"/>
      <c r="P1496" s="197" t="str">
        <v>Light, sound operating and repairs (electrical)</v>
      </c>
    </row>
    <row r="1497" ht="19.5" customHeight="1">
      <c r="A1497" s="127" t="s">
        <v>25194</v>
      </c>
      <c r="B1497" s="127" t="s">
        <v>25195</v>
      </c>
      <c r="C1497" s="127"/>
      <c r="D1497" s="59"/>
      <c r="E1497" s="59"/>
      <c r="F1497" s="59"/>
      <c r="G1497" s="59"/>
      <c r="H1497" s="59">
        <v>680000.0</v>
      </c>
      <c r="I1497" s="44"/>
      <c r="J1497" s="97" t="str">
        <f t="shared" ref="J1497:N1497" si="1491">IF(ISBLANK(D1497),"",D1497/100000)</f>
        <v/>
      </c>
      <c r="K1497" s="97" t="str">
        <f t="shared" si="1491"/>
        <v/>
      </c>
      <c r="L1497" s="97" t="str">
        <f t="shared" si="1491"/>
        <v/>
      </c>
      <c r="M1497" s="97" t="str">
        <f t="shared" si="1491"/>
        <v/>
      </c>
      <c r="N1497" s="97" t="str">
        <f t="shared" si="1491"/>
        <v>6.80</v>
      </c>
      <c r="O1497" s="44"/>
      <c r="P1497" s="197" t="str">
        <v>Sanitary contract</v>
      </c>
    </row>
    <row r="1498" ht="19.5" customHeight="1">
      <c r="A1498" s="127" t="s">
        <v>25196</v>
      </c>
      <c r="B1498" s="127" t="s">
        <v>25197</v>
      </c>
      <c r="C1498" s="127"/>
      <c r="D1498" s="59"/>
      <c r="E1498" s="59"/>
      <c r="F1498" s="59"/>
      <c r="G1498" s="59"/>
      <c r="H1498" s="59">
        <v>204000.0</v>
      </c>
      <c r="I1498" s="44"/>
      <c r="J1498" s="97" t="str">
        <f t="shared" ref="J1498:N1498" si="1492">IF(ISBLANK(D1498),"",D1498/100000)</f>
        <v/>
      </c>
      <c r="K1498" s="97" t="str">
        <f t="shared" si="1492"/>
        <v/>
      </c>
      <c r="L1498" s="97" t="str">
        <f t="shared" si="1492"/>
        <v/>
      </c>
      <c r="M1498" s="97" t="str">
        <f t="shared" si="1492"/>
        <v/>
      </c>
      <c r="N1498" s="97" t="str">
        <f t="shared" si="1492"/>
        <v>2.04</v>
      </c>
      <c r="O1498" s="44"/>
      <c r="P1498" s="197" t="str">
        <v>Dvarapalana and panel system</v>
      </c>
    </row>
    <row r="1499" ht="19.5" customHeight="1">
      <c r="A1499" s="127" t="s">
        <v>25198</v>
      </c>
      <c r="B1499" s="127" t="s">
        <v>25199</v>
      </c>
      <c r="C1499" s="127"/>
      <c r="D1499" s="59"/>
      <c r="E1499" s="59"/>
      <c r="F1499" s="59"/>
      <c r="G1499" s="59"/>
      <c r="H1499" s="59">
        <v>68000.0</v>
      </c>
      <c r="I1499" s="44"/>
      <c r="J1499" s="97" t="str">
        <f t="shared" ref="J1499:N1499" si="1493">IF(ISBLANK(D1499),"",D1499/100000)</f>
        <v/>
      </c>
      <c r="K1499" s="97" t="str">
        <f t="shared" si="1493"/>
        <v/>
      </c>
      <c r="L1499" s="97" t="str">
        <f t="shared" si="1493"/>
        <v/>
      </c>
      <c r="M1499" s="97" t="str">
        <f t="shared" si="1493"/>
        <v/>
      </c>
      <c r="N1499" s="97" t="str">
        <f t="shared" si="1493"/>
        <v>0.68</v>
      </c>
      <c r="O1499" s="44"/>
      <c r="P1499" s="197" t="str">
        <v>Equipment and materials</v>
      </c>
    </row>
    <row r="1500" ht="19.5" customHeight="1">
      <c r="A1500" s="127"/>
      <c r="B1500" s="127"/>
      <c r="C1500" s="127"/>
      <c r="D1500" s="59"/>
      <c r="E1500" s="59"/>
      <c r="F1500" s="59"/>
      <c r="G1500" s="59"/>
      <c r="H1500" s="59"/>
      <c r="I1500" s="44"/>
      <c r="J1500" s="97" t="str">
        <f t="shared" ref="J1500:N1500" si="1494">IF(ISBLANK(D1500),"",D1500/100000)</f>
        <v/>
      </c>
      <c r="K1500" s="97" t="str">
        <f t="shared" si="1494"/>
        <v/>
      </c>
      <c r="L1500" s="97" t="str">
        <f t="shared" si="1494"/>
        <v/>
      </c>
      <c r="M1500" s="97" t="str">
        <f t="shared" si="1494"/>
        <v/>
      </c>
      <c r="N1500" s="97" t="str">
        <f t="shared" si="1494"/>
        <v/>
      </c>
      <c r="O1500" s="44"/>
      <c r="P1500" s="197" t="str">
        <v/>
      </c>
    </row>
    <row r="1501" ht="19.5" customHeight="1">
      <c r="A1501" s="146" t="s">
        <v>25200</v>
      </c>
      <c r="B1501" s="127"/>
      <c r="C1501" s="127"/>
      <c r="D1501" s="59">
        <v>993135.0</v>
      </c>
      <c r="E1501" s="59">
        <v>999810.0</v>
      </c>
      <c r="F1501" s="59">
        <v>948640.0</v>
      </c>
      <c r="G1501" s="59">
        <v>1802000.0</v>
      </c>
      <c r="H1501" s="59">
        <v>2648000.0</v>
      </c>
      <c r="I1501" s="44"/>
      <c r="J1501" s="97" t="str">
        <f t="shared" ref="J1501:N1501" si="1495">IF(ISBLANK(D1501),"",D1501/100000)</f>
        <v>9.93</v>
      </c>
      <c r="K1501" s="97" t="str">
        <f t="shared" si="1495"/>
        <v>10.00</v>
      </c>
      <c r="L1501" s="97" t="str">
        <f t="shared" si="1495"/>
        <v>9.49</v>
      </c>
      <c r="M1501" s="97" t="str">
        <f t="shared" si="1495"/>
        <v>18.02</v>
      </c>
      <c r="N1501" s="97" t="str">
        <f t="shared" si="1495"/>
        <v>26.48</v>
      </c>
      <c r="O1501" s="44"/>
      <c r="P1501" s="197" t="str">
        <v>F. Addition</v>
      </c>
    </row>
    <row r="1502" ht="19.5" customHeight="1">
      <c r="A1502" s="127"/>
      <c r="B1502" s="127"/>
      <c r="C1502" s="127"/>
      <c r="D1502" s="59"/>
      <c r="E1502" s="59"/>
      <c r="F1502" s="59"/>
      <c r="G1502" s="59"/>
      <c r="H1502" s="59"/>
      <c r="I1502" s="44"/>
      <c r="J1502" s="97" t="str">
        <f t="shared" ref="J1502:N1502" si="1496">IF(ISBLANK(D1502),"",D1502/100000)</f>
        <v/>
      </c>
      <c r="K1502" s="97" t="str">
        <f t="shared" si="1496"/>
        <v/>
      </c>
      <c r="L1502" s="97" t="str">
        <f t="shared" si="1496"/>
        <v/>
      </c>
      <c r="M1502" s="97" t="str">
        <f t="shared" si="1496"/>
        <v/>
      </c>
      <c r="N1502" s="97" t="str">
        <f t="shared" si="1496"/>
        <v/>
      </c>
      <c r="O1502" s="44"/>
      <c r="P1502" s="197" t="str">
        <v/>
      </c>
    </row>
    <row r="1503" ht="19.5" customHeight="1">
      <c r="A1503" s="127" t="s">
        <v>9822</v>
      </c>
      <c r="B1503" s="127"/>
      <c r="C1503" s="127"/>
      <c r="D1503" s="59"/>
      <c r="E1503" s="59"/>
      <c r="F1503" s="59"/>
      <c r="G1503" s="59"/>
      <c r="H1503" s="59"/>
      <c r="I1503" s="44"/>
      <c r="J1503" s="97" t="str">
        <f t="shared" ref="J1503:N1503" si="1497">IF(ISBLANK(D1503),"",D1503/100000)</f>
        <v/>
      </c>
      <c r="K1503" s="97" t="str">
        <f t="shared" si="1497"/>
        <v/>
      </c>
      <c r="L1503" s="97" t="str">
        <f t="shared" si="1497"/>
        <v/>
      </c>
      <c r="M1503" s="97" t="str">
        <f t="shared" si="1497"/>
        <v/>
      </c>
      <c r="N1503" s="97" t="str">
        <f t="shared" si="1497"/>
        <v/>
      </c>
      <c r="O1503" s="44"/>
      <c r="P1503" s="197" t="str">
        <v>L. Pandit Joshi bhimasena Art Gallery, Sahakarnagar</v>
      </c>
    </row>
    <row r="1504" ht="19.5" customHeight="1">
      <c r="A1504" s="127" t="s">
        <v>838</v>
      </c>
      <c r="B1504" s="127" t="s">
        <v>25201</v>
      </c>
      <c r="C1504" s="127"/>
      <c r="D1504" s="59"/>
      <c r="E1504" s="59"/>
      <c r="F1504" s="59"/>
      <c r="G1504" s="59">
        <v>17000.0</v>
      </c>
      <c r="H1504" s="59">
        <v>16000.0</v>
      </c>
      <c r="I1504" s="44"/>
      <c r="J1504" s="97" t="str">
        <f t="shared" ref="J1504:N1504" si="1498">IF(ISBLANK(D1504),"",D1504/100000)</f>
        <v/>
      </c>
      <c r="K1504" s="97" t="str">
        <f t="shared" si="1498"/>
        <v/>
      </c>
      <c r="L1504" s="97" t="str">
        <f t="shared" si="1498"/>
        <v/>
      </c>
      <c r="M1504" s="97" t="str">
        <f t="shared" si="1498"/>
        <v>0.17</v>
      </c>
      <c r="N1504" s="97" t="str">
        <f t="shared" si="1498"/>
        <v>0.16</v>
      </c>
      <c r="O1504" s="44"/>
      <c r="P1504" s="197" t="str">
        <v>Narrow</v>
      </c>
    </row>
    <row r="1505" ht="19.5" customHeight="1">
      <c r="A1505" s="127" t="s">
        <v>25202</v>
      </c>
      <c r="B1505" s="127" t="s">
        <v>25203</v>
      </c>
      <c r="C1505" s="127"/>
      <c r="D1505" s="59"/>
      <c r="E1505" s="59"/>
      <c r="F1505" s="59"/>
      <c r="G1505" s="59"/>
      <c r="H1505" s="59">
        <v>80000.0</v>
      </c>
      <c r="I1505" s="44"/>
      <c r="J1505" s="97" t="str">
        <f t="shared" ref="J1505:N1505" si="1499">IF(ISBLANK(D1505),"",D1505/100000)</f>
        <v/>
      </c>
      <c r="K1505" s="97" t="str">
        <f t="shared" si="1499"/>
        <v/>
      </c>
      <c r="L1505" s="97" t="str">
        <f t="shared" si="1499"/>
        <v/>
      </c>
      <c r="M1505" s="97" t="str">
        <f t="shared" si="1499"/>
        <v/>
      </c>
      <c r="N1505" s="97" t="str">
        <f t="shared" si="1499"/>
        <v>0.80</v>
      </c>
      <c r="O1505" s="44"/>
      <c r="P1505" s="197" t="str">
        <v>Equipment and materials (electrical)</v>
      </c>
    </row>
    <row r="1506" ht="19.5" customHeight="1">
      <c r="A1506" s="127" t="s">
        <v>25204</v>
      </c>
      <c r="B1506" s="127" t="s">
        <v>25205</v>
      </c>
      <c r="C1506" s="127"/>
      <c r="D1506" s="59"/>
      <c r="E1506" s="59"/>
      <c r="F1506" s="59"/>
      <c r="G1506" s="59">
        <v>42500.0</v>
      </c>
      <c r="H1506" s="59">
        <v>40000.0</v>
      </c>
      <c r="I1506" s="44"/>
      <c r="J1506" s="97" t="str">
        <f t="shared" ref="J1506:N1506" si="1500">IF(ISBLANK(D1506),"",D1506/100000)</f>
        <v/>
      </c>
      <c r="K1506" s="97" t="str">
        <f t="shared" si="1500"/>
        <v/>
      </c>
      <c r="L1506" s="97" t="str">
        <f t="shared" si="1500"/>
        <v/>
      </c>
      <c r="M1506" s="97" t="str">
        <f t="shared" si="1500"/>
        <v>0.43</v>
      </c>
      <c r="N1506" s="97" t="str">
        <f t="shared" si="1500"/>
        <v>0.40</v>
      </c>
      <c r="O1506" s="44"/>
      <c r="P1506" s="197" t="str">
        <v>General repair (building)</v>
      </c>
    </row>
    <row r="1507" ht="19.5" customHeight="1">
      <c r="A1507" s="127" t="s">
        <v>25184</v>
      </c>
      <c r="B1507" s="127" t="s">
        <v>25206</v>
      </c>
      <c r="C1507" s="127"/>
      <c r="D1507" s="59"/>
      <c r="E1507" s="59"/>
      <c r="F1507" s="59">
        <v>293730.0</v>
      </c>
      <c r="G1507" s="59">
        <v>510000.0</v>
      </c>
      <c r="H1507" s="59">
        <v>800000.0</v>
      </c>
      <c r="I1507" s="44"/>
      <c r="J1507" s="97" t="str">
        <f t="shared" ref="J1507:N1507" si="1501">IF(ISBLANK(D1507),"",D1507/100000)</f>
        <v/>
      </c>
      <c r="K1507" s="97" t="str">
        <f t="shared" si="1501"/>
        <v/>
      </c>
      <c r="L1507" s="97" t="str">
        <f t="shared" si="1501"/>
        <v>2.94</v>
      </c>
      <c r="M1507" s="97" t="str">
        <f t="shared" si="1501"/>
        <v>5.10</v>
      </c>
      <c r="N1507" s="97" t="str">
        <f t="shared" si="1501"/>
        <v>8.00</v>
      </c>
      <c r="O1507" s="44"/>
      <c r="P1507" s="197" t="str">
        <v>Lighting (electric)</v>
      </c>
    </row>
    <row r="1508" ht="19.5" customHeight="1">
      <c r="A1508" s="127" t="s">
        <v>25207</v>
      </c>
      <c r="B1508" s="127" t="s">
        <v>25208</v>
      </c>
      <c r="C1508" s="127"/>
      <c r="D1508" s="59"/>
      <c r="E1508" s="59"/>
      <c r="F1508" s="59"/>
      <c r="G1508" s="59">
        <v>255000.0</v>
      </c>
      <c r="H1508" s="59">
        <v>240000.0</v>
      </c>
      <c r="I1508" s="44"/>
      <c r="J1508" s="97" t="str">
        <f t="shared" ref="J1508:N1508" si="1502">IF(ISBLANK(D1508),"",D1508/100000)</f>
        <v/>
      </c>
      <c r="K1508" s="97" t="str">
        <f t="shared" si="1502"/>
        <v/>
      </c>
      <c r="L1508" s="97" t="str">
        <f t="shared" si="1502"/>
        <v/>
      </c>
      <c r="M1508" s="97" t="str">
        <f t="shared" si="1502"/>
        <v>2.55</v>
      </c>
      <c r="N1508" s="97" t="str">
        <f t="shared" si="1502"/>
        <v>2.40</v>
      </c>
      <c r="O1508" s="44"/>
      <c r="P1508" s="197" t="str">
        <v>Transapharmara and Maintenance (Electrical)</v>
      </c>
    </row>
    <row r="1509" ht="19.5" customHeight="1">
      <c r="A1509" s="127" t="s">
        <v>25188</v>
      </c>
      <c r="B1509" s="127" t="s">
        <v>25209</v>
      </c>
      <c r="C1509" s="127"/>
      <c r="D1509" s="59"/>
      <c r="E1509" s="59"/>
      <c r="F1509" s="59"/>
      <c r="G1509" s="59">
        <v>85000.0</v>
      </c>
      <c r="H1509" s="59">
        <v>80000.0</v>
      </c>
      <c r="I1509" s="44"/>
      <c r="J1509" s="97" t="str">
        <f t="shared" ref="J1509:N1509" si="1503">IF(ISBLANK(D1509),"",D1509/100000)</f>
        <v/>
      </c>
      <c r="K1509" s="97" t="str">
        <f t="shared" si="1503"/>
        <v/>
      </c>
      <c r="L1509" s="97" t="str">
        <f t="shared" si="1503"/>
        <v/>
      </c>
      <c r="M1509" s="97" t="str">
        <f t="shared" si="1503"/>
        <v>0.85</v>
      </c>
      <c r="N1509" s="97" t="str">
        <f t="shared" si="1503"/>
        <v>0.80</v>
      </c>
      <c r="O1509" s="44"/>
      <c r="P1509" s="197" t="str">
        <v>Generator repairs and maintenance (electrical)</v>
      </c>
    </row>
    <row r="1510" ht="19.5" customHeight="1">
      <c r="A1510" s="127" t="s">
        <v>25210</v>
      </c>
      <c r="B1510" s="127" t="s">
        <v>25211</v>
      </c>
      <c r="C1510" s="127"/>
      <c r="D1510" s="59"/>
      <c r="E1510" s="59"/>
      <c r="F1510" s="59"/>
      <c r="G1510" s="59">
        <v>85000.0</v>
      </c>
      <c r="H1510" s="59">
        <v>80000.0</v>
      </c>
      <c r="I1510" s="44"/>
      <c r="J1510" s="97" t="str">
        <f t="shared" ref="J1510:N1510" si="1504">IF(ISBLANK(D1510),"",D1510/100000)</f>
        <v/>
      </c>
      <c r="K1510" s="97" t="str">
        <f t="shared" si="1504"/>
        <v/>
      </c>
      <c r="L1510" s="97" t="str">
        <f t="shared" si="1504"/>
        <v/>
      </c>
      <c r="M1510" s="97" t="str">
        <f t="shared" si="1504"/>
        <v>0.85</v>
      </c>
      <c r="N1510" s="97" t="str">
        <f t="shared" si="1504"/>
        <v>0.80</v>
      </c>
      <c r="O1510" s="44"/>
      <c r="P1510" s="197" t="str">
        <v>Art Gallery progress</v>
      </c>
    </row>
    <row r="1511" ht="19.5" customHeight="1">
      <c r="A1511" s="127" t="s">
        <v>25194</v>
      </c>
      <c r="B1511" s="127" t="s">
        <v>25212</v>
      </c>
      <c r="C1511" s="127"/>
      <c r="D1511" s="59"/>
      <c r="E1511" s="59"/>
      <c r="F1511" s="59">
        <v>187095.0</v>
      </c>
      <c r="G1511" s="59">
        <v>170000.0</v>
      </c>
      <c r="H1511" s="59">
        <v>476000.0</v>
      </c>
      <c r="I1511" s="44"/>
      <c r="J1511" s="97" t="str">
        <f t="shared" ref="J1511:N1511" si="1505">IF(ISBLANK(D1511),"",D1511/100000)</f>
        <v/>
      </c>
      <c r="K1511" s="97" t="str">
        <f t="shared" si="1505"/>
        <v/>
      </c>
      <c r="L1511" s="97" t="str">
        <f t="shared" si="1505"/>
        <v>1.87</v>
      </c>
      <c r="M1511" s="97" t="str">
        <f t="shared" si="1505"/>
        <v>1.70</v>
      </c>
      <c r="N1511" s="97" t="str">
        <f t="shared" si="1505"/>
        <v>4.76</v>
      </c>
      <c r="O1511" s="44"/>
      <c r="P1511" s="197" t="str">
        <v>Sanitary contract</v>
      </c>
    </row>
    <row r="1512" ht="19.5" customHeight="1">
      <c r="A1512" s="296" t="s">
        <v>25213</v>
      </c>
      <c r="B1512" s="127" t="s">
        <v>25214</v>
      </c>
      <c r="C1512" s="127"/>
      <c r="D1512" s="59"/>
      <c r="E1512" s="59"/>
      <c r="F1512" s="59"/>
      <c r="G1512" s="59">
        <v>170000.0</v>
      </c>
      <c r="H1512" s="59">
        <v>160000.0</v>
      </c>
      <c r="I1512" s="44"/>
      <c r="J1512" s="97" t="str">
        <f t="shared" ref="J1512:N1512" si="1506">IF(ISBLANK(D1512),"",D1512/100000)</f>
        <v/>
      </c>
      <c r="K1512" s="97" t="str">
        <f t="shared" si="1506"/>
        <v/>
      </c>
      <c r="L1512" s="97" t="str">
        <f t="shared" si="1506"/>
        <v/>
      </c>
      <c r="M1512" s="97" t="str">
        <f t="shared" si="1506"/>
        <v>1.70</v>
      </c>
      <c r="N1512" s="97" t="str">
        <f t="shared" si="1506"/>
        <v>1.60</v>
      </c>
      <c r="O1512" s="44"/>
      <c r="P1512" s="197" t="str">
        <v>Earakandisanara plant maintenance and operating
(Electrical)</v>
      </c>
    </row>
    <row r="1513" ht="19.5" customHeight="1">
      <c r="A1513" s="127" t="s">
        <v>25215</v>
      </c>
      <c r="B1513" s="127" t="s">
        <v>25216</v>
      </c>
      <c r="C1513" s="127"/>
      <c r="D1513" s="59"/>
      <c r="E1513" s="59"/>
      <c r="F1513" s="59"/>
      <c r="G1513" s="59">
        <v>255000.0</v>
      </c>
      <c r="H1513" s="59">
        <v>240000.0</v>
      </c>
      <c r="I1513" s="44"/>
      <c r="J1513" s="97" t="str">
        <f t="shared" ref="J1513:N1513" si="1507">IF(ISBLANK(D1513),"",D1513/100000)</f>
        <v/>
      </c>
      <c r="K1513" s="97" t="str">
        <f t="shared" si="1507"/>
        <v/>
      </c>
      <c r="L1513" s="97" t="str">
        <f t="shared" si="1507"/>
        <v/>
      </c>
      <c r="M1513" s="97" t="str">
        <f t="shared" si="1507"/>
        <v>2.55</v>
      </c>
      <c r="N1513" s="97" t="str">
        <f t="shared" si="1507"/>
        <v>2.40</v>
      </c>
      <c r="O1513" s="44"/>
      <c r="P1513" s="197" t="str">
        <v>Light, sound operating and repairs (electrical)</v>
      </c>
    </row>
    <row r="1514" ht="19.5" customHeight="1">
      <c r="A1514" s="127" t="s">
        <v>25217</v>
      </c>
      <c r="B1514" s="127" t="s">
        <v>25218</v>
      </c>
      <c r="C1514" s="127"/>
      <c r="D1514" s="59"/>
      <c r="E1514" s="59"/>
      <c r="F1514" s="59"/>
      <c r="G1514" s="59"/>
      <c r="H1514" s="59"/>
      <c r="I1514" s="44"/>
      <c r="J1514" s="97" t="str">
        <f t="shared" ref="J1514:N1514" si="1508">IF(ISBLANK(D1514),"",D1514/100000)</f>
        <v/>
      </c>
      <c r="K1514" s="97" t="str">
        <f t="shared" si="1508"/>
        <v/>
      </c>
      <c r="L1514" s="97" t="str">
        <f t="shared" si="1508"/>
        <v/>
      </c>
      <c r="M1514" s="97" t="str">
        <f t="shared" si="1508"/>
        <v/>
      </c>
      <c r="N1514" s="97" t="str">
        <f t="shared" si="1508"/>
        <v/>
      </c>
      <c r="O1514" s="44"/>
      <c r="P1514" s="197" t="str">
        <v>Theater chairs repair</v>
      </c>
    </row>
    <row r="1515" ht="19.5" customHeight="1">
      <c r="A1515" s="127" t="s">
        <v>25219</v>
      </c>
      <c r="B1515" s="127" t="s">
        <v>25220</v>
      </c>
      <c r="C1515" s="127"/>
      <c r="D1515" s="59"/>
      <c r="E1515" s="59"/>
      <c r="F1515" s="59"/>
      <c r="G1515" s="59">
        <v>170000.0</v>
      </c>
      <c r="H1515" s="59">
        <v>136000.0</v>
      </c>
      <c r="I1515" s="44"/>
      <c r="J1515" s="97" t="str">
        <f t="shared" ref="J1515:N1515" si="1509">IF(ISBLANK(D1515),"",D1515/100000)</f>
        <v/>
      </c>
      <c r="K1515" s="97" t="str">
        <f t="shared" si="1509"/>
        <v/>
      </c>
      <c r="L1515" s="97" t="str">
        <f t="shared" si="1509"/>
        <v/>
      </c>
      <c r="M1515" s="97" t="str">
        <f t="shared" si="1509"/>
        <v>1.70</v>
      </c>
      <c r="N1515" s="97" t="str">
        <f t="shared" si="1509"/>
        <v>1.36</v>
      </c>
      <c r="O1515" s="44"/>
      <c r="P1515" s="197" t="str">
        <v>Contract performance hall</v>
      </c>
    </row>
    <row r="1516" ht="19.5" customHeight="1">
      <c r="A1516" s="127" t="s">
        <v>25221</v>
      </c>
      <c r="B1516" s="127" t="s">
        <v>25222</v>
      </c>
      <c r="C1516" s="127"/>
      <c r="D1516" s="59"/>
      <c r="E1516" s="59"/>
      <c r="F1516" s="59">
        <v>200000.0</v>
      </c>
      <c r="G1516" s="59">
        <v>170000.0</v>
      </c>
      <c r="H1516" s="59">
        <v>136000.0</v>
      </c>
      <c r="I1516" s="44"/>
      <c r="J1516" s="97" t="str">
        <f t="shared" ref="J1516:N1516" si="1510">IF(ISBLANK(D1516),"",D1516/100000)</f>
        <v/>
      </c>
      <c r="K1516" s="97" t="str">
        <f t="shared" si="1510"/>
        <v/>
      </c>
      <c r="L1516" s="97" t="str">
        <f t="shared" si="1510"/>
        <v>2.00</v>
      </c>
      <c r="M1516" s="97" t="str">
        <f t="shared" si="1510"/>
        <v>1.70</v>
      </c>
      <c r="N1516" s="97" t="str">
        <f t="shared" si="1510"/>
        <v>1.36</v>
      </c>
      <c r="O1516" s="44"/>
      <c r="P1516" s="197" t="str">
        <v>Music library maintenance repair</v>
      </c>
    </row>
    <row r="1517" ht="19.5" customHeight="1">
      <c r="A1517" s="127"/>
      <c r="B1517" s="127"/>
      <c r="C1517" s="127"/>
      <c r="D1517" s="59"/>
      <c r="E1517" s="59"/>
      <c r="F1517" s="59"/>
      <c r="G1517" s="59"/>
      <c r="H1517" s="59"/>
      <c r="I1517" s="44"/>
      <c r="J1517" s="97" t="str">
        <f t="shared" ref="J1517:N1517" si="1511">IF(ISBLANK(D1517),"",D1517/100000)</f>
        <v/>
      </c>
      <c r="K1517" s="97" t="str">
        <f t="shared" si="1511"/>
        <v/>
      </c>
      <c r="L1517" s="97" t="str">
        <f t="shared" si="1511"/>
        <v/>
      </c>
      <c r="M1517" s="97" t="str">
        <f t="shared" si="1511"/>
        <v/>
      </c>
      <c r="N1517" s="97" t="str">
        <f t="shared" si="1511"/>
        <v/>
      </c>
      <c r="O1517" s="44"/>
      <c r="P1517" s="197" t="str">
        <v/>
      </c>
    </row>
    <row r="1518" ht="19.5" customHeight="1">
      <c r="A1518" s="146" t="s">
        <v>25223</v>
      </c>
      <c r="B1518" s="127"/>
      <c r="C1518" s="127"/>
      <c r="D1518" s="59"/>
      <c r="E1518" s="59"/>
      <c r="F1518" s="59">
        <v>680825.0</v>
      </c>
      <c r="G1518" s="59">
        <v>1929500.0</v>
      </c>
      <c r="H1518" s="59">
        <v>2484000.0</v>
      </c>
      <c r="I1518" s="44"/>
      <c r="J1518" s="97" t="str">
        <f t="shared" ref="J1518:N1518" si="1512">IF(ISBLANK(D1518),"",D1518/100000)</f>
        <v/>
      </c>
      <c r="K1518" s="97" t="str">
        <f t="shared" si="1512"/>
        <v/>
      </c>
      <c r="L1518" s="97" t="str">
        <f t="shared" si="1512"/>
        <v>6.81</v>
      </c>
      <c r="M1518" s="97" t="str">
        <f t="shared" si="1512"/>
        <v>19.30</v>
      </c>
      <c r="N1518" s="97" t="str">
        <f t="shared" si="1512"/>
        <v>24.84</v>
      </c>
      <c r="O1518" s="44"/>
      <c r="P1518" s="197" t="str">
        <v>L. Addition</v>
      </c>
    </row>
    <row r="1519" ht="19.5" customHeight="1">
      <c r="A1519" s="127"/>
      <c r="B1519" s="127"/>
      <c r="C1519" s="127"/>
      <c r="D1519" s="59"/>
      <c r="E1519" s="59"/>
      <c r="F1519" s="59"/>
      <c r="G1519" s="59"/>
      <c r="H1519" s="59"/>
      <c r="I1519" s="44"/>
      <c r="J1519" s="97" t="str">
        <f t="shared" ref="J1519:N1519" si="1513">IF(ISBLANK(D1519),"",D1519/100000)</f>
        <v/>
      </c>
      <c r="K1519" s="97" t="str">
        <f t="shared" si="1513"/>
        <v/>
      </c>
      <c r="L1519" s="97" t="str">
        <f t="shared" si="1513"/>
        <v/>
      </c>
      <c r="M1519" s="97" t="str">
        <f t="shared" si="1513"/>
        <v/>
      </c>
      <c r="N1519" s="97" t="str">
        <f t="shared" si="1513"/>
        <v/>
      </c>
      <c r="O1519" s="44"/>
      <c r="P1519" s="197" t="str">
        <v/>
      </c>
    </row>
    <row r="1520" ht="19.5" customHeight="1">
      <c r="A1520" s="127" t="s">
        <v>9933</v>
      </c>
      <c r="B1520" s="127"/>
      <c r="C1520" s="127"/>
      <c r="D1520" s="59"/>
      <c r="E1520" s="59"/>
      <c r="F1520" s="59"/>
      <c r="G1520" s="59"/>
      <c r="H1520" s="59"/>
      <c r="I1520" s="44"/>
      <c r="J1520" s="97" t="str">
        <f t="shared" ref="J1520:N1520" si="1514">IF(ISBLANK(D1520),"",D1520/100000)</f>
        <v/>
      </c>
      <c r="K1520" s="97" t="str">
        <f t="shared" si="1514"/>
        <v/>
      </c>
      <c r="L1520" s="97" t="str">
        <f t="shared" si="1514"/>
        <v/>
      </c>
      <c r="M1520" s="97" t="str">
        <f t="shared" si="1514"/>
        <v/>
      </c>
      <c r="N1520" s="97" t="str">
        <f t="shared" si="1514"/>
        <v/>
      </c>
      <c r="O1520" s="44"/>
      <c r="P1520" s="197" t="str">
        <v>And. Bhimasena Pandit Joshi Kalamandir, Aundh</v>
      </c>
    </row>
    <row r="1521" ht="19.5" customHeight="1">
      <c r="A1521" s="127" t="s">
        <v>838</v>
      </c>
      <c r="B1521" s="127" t="s">
        <v>25224</v>
      </c>
      <c r="C1521" s="127"/>
      <c r="D1521" s="59"/>
      <c r="E1521" s="59"/>
      <c r="F1521" s="59">
        <v>36609.0</v>
      </c>
      <c r="G1521" s="59">
        <v>17000.0</v>
      </c>
      <c r="H1521" s="59">
        <v>16000.0</v>
      </c>
      <c r="I1521" s="44"/>
      <c r="J1521" s="97" t="str">
        <f t="shared" ref="J1521:N1521" si="1515">IF(ISBLANK(D1521),"",D1521/100000)</f>
        <v/>
      </c>
      <c r="K1521" s="97" t="str">
        <f t="shared" si="1515"/>
        <v/>
      </c>
      <c r="L1521" s="97" t="str">
        <f t="shared" si="1515"/>
        <v>0.37</v>
      </c>
      <c r="M1521" s="97" t="str">
        <f t="shared" si="1515"/>
        <v>0.17</v>
      </c>
      <c r="N1521" s="97" t="str">
        <f t="shared" si="1515"/>
        <v>0.16</v>
      </c>
      <c r="O1521" s="44"/>
      <c r="P1521" s="197" t="str">
        <v>Narrow</v>
      </c>
    </row>
    <row r="1522" ht="19.5" customHeight="1">
      <c r="A1522" s="127" t="s">
        <v>25202</v>
      </c>
      <c r="B1522" s="127" t="s">
        <v>25225</v>
      </c>
      <c r="C1522" s="127"/>
      <c r="D1522" s="59"/>
      <c r="E1522" s="59"/>
      <c r="F1522" s="59"/>
      <c r="G1522" s="59">
        <v>42500.0</v>
      </c>
      <c r="H1522" s="59">
        <v>40000.0</v>
      </c>
      <c r="I1522" s="44"/>
      <c r="J1522" s="97" t="str">
        <f t="shared" ref="J1522:N1522" si="1516">IF(ISBLANK(D1522),"",D1522/100000)</f>
        <v/>
      </c>
      <c r="K1522" s="97" t="str">
        <f t="shared" si="1516"/>
        <v/>
      </c>
      <c r="L1522" s="97" t="str">
        <f t="shared" si="1516"/>
        <v/>
      </c>
      <c r="M1522" s="97" t="str">
        <f t="shared" si="1516"/>
        <v>0.43</v>
      </c>
      <c r="N1522" s="97" t="str">
        <f t="shared" si="1516"/>
        <v>0.40</v>
      </c>
      <c r="O1522" s="44"/>
      <c r="P1522" s="197" t="str">
        <v>Equipment and materials (electrical)</v>
      </c>
    </row>
    <row r="1523" ht="19.5" customHeight="1">
      <c r="A1523" s="127" t="s">
        <v>25196</v>
      </c>
      <c r="B1523" s="127" t="s">
        <v>25226</v>
      </c>
      <c r="C1523" s="127"/>
      <c r="D1523" s="59"/>
      <c r="E1523" s="59"/>
      <c r="F1523" s="59">
        <v>79834.0</v>
      </c>
      <c r="G1523" s="59">
        <v>85000.0</v>
      </c>
      <c r="H1523" s="59">
        <v>68000.0</v>
      </c>
      <c r="I1523" s="44"/>
      <c r="J1523" s="97" t="str">
        <f t="shared" ref="J1523:N1523" si="1517">IF(ISBLANK(D1523),"",D1523/100000)</f>
        <v/>
      </c>
      <c r="K1523" s="97" t="str">
        <f t="shared" si="1517"/>
        <v/>
      </c>
      <c r="L1523" s="97" t="str">
        <f t="shared" si="1517"/>
        <v>0.80</v>
      </c>
      <c r="M1523" s="97" t="str">
        <f t="shared" si="1517"/>
        <v>0.85</v>
      </c>
      <c r="N1523" s="97" t="str">
        <f t="shared" si="1517"/>
        <v>0.68</v>
      </c>
      <c r="O1523" s="44"/>
      <c r="P1523" s="197" t="str">
        <v>Dvarapalana and panel system</v>
      </c>
    </row>
    <row r="1524" ht="19.5" customHeight="1">
      <c r="A1524" s="127" t="s">
        <v>25204</v>
      </c>
      <c r="B1524" s="127" t="s">
        <v>25227</v>
      </c>
      <c r="C1524" s="127"/>
      <c r="D1524" s="59"/>
      <c r="E1524" s="59"/>
      <c r="F1524" s="59"/>
      <c r="G1524" s="59">
        <v>42500.0</v>
      </c>
      <c r="H1524" s="59">
        <v>40000.0</v>
      </c>
      <c r="I1524" s="44"/>
      <c r="J1524" s="97" t="str">
        <f t="shared" ref="J1524:N1524" si="1518">IF(ISBLANK(D1524),"",D1524/100000)</f>
        <v/>
      </c>
      <c r="K1524" s="97" t="str">
        <f t="shared" si="1518"/>
        <v/>
      </c>
      <c r="L1524" s="97" t="str">
        <f t="shared" si="1518"/>
        <v/>
      </c>
      <c r="M1524" s="97" t="str">
        <f t="shared" si="1518"/>
        <v>0.43</v>
      </c>
      <c r="N1524" s="97" t="str">
        <f t="shared" si="1518"/>
        <v>0.40</v>
      </c>
      <c r="O1524" s="44"/>
      <c r="P1524" s="197" t="str">
        <v>General repair (building)</v>
      </c>
    </row>
    <row r="1525" ht="19.5" customHeight="1">
      <c r="A1525" s="127" t="s">
        <v>25184</v>
      </c>
      <c r="B1525" s="127" t="s">
        <v>25228</v>
      </c>
      <c r="C1525" s="127"/>
      <c r="D1525" s="59"/>
      <c r="E1525" s="59"/>
      <c r="F1525" s="59">
        <v>297880.0</v>
      </c>
      <c r="G1525" s="59">
        <v>425000.0</v>
      </c>
      <c r="H1525" s="59">
        <v>480000.0</v>
      </c>
      <c r="I1525" s="44"/>
      <c r="J1525" s="97" t="str">
        <f t="shared" ref="J1525:N1525" si="1519">IF(ISBLANK(D1525),"",D1525/100000)</f>
        <v/>
      </c>
      <c r="K1525" s="97" t="str">
        <f t="shared" si="1519"/>
        <v/>
      </c>
      <c r="L1525" s="97" t="str">
        <f t="shared" si="1519"/>
        <v>2.98</v>
      </c>
      <c r="M1525" s="97" t="str">
        <f t="shared" si="1519"/>
        <v>4.25</v>
      </c>
      <c r="N1525" s="97" t="str">
        <f t="shared" si="1519"/>
        <v>4.80</v>
      </c>
      <c r="O1525" s="44"/>
      <c r="P1525" s="197" t="str">
        <v>Lighting (electric)</v>
      </c>
    </row>
    <row r="1526" ht="19.5" customHeight="1">
      <c r="A1526" s="127" t="s">
        <v>25207</v>
      </c>
      <c r="B1526" s="127" t="s">
        <v>25229</v>
      </c>
      <c r="C1526" s="127"/>
      <c r="D1526" s="59"/>
      <c r="E1526" s="59"/>
      <c r="F1526" s="59"/>
      <c r="G1526" s="59">
        <v>85000.0</v>
      </c>
      <c r="H1526" s="59">
        <v>80000.0</v>
      </c>
      <c r="I1526" s="44"/>
      <c r="J1526" s="97" t="str">
        <f t="shared" ref="J1526:N1526" si="1520">IF(ISBLANK(D1526),"",D1526/100000)</f>
        <v/>
      </c>
      <c r="K1526" s="97" t="str">
        <f t="shared" si="1520"/>
        <v/>
      </c>
      <c r="L1526" s="97" t="str">
        <f t="shared" si="1520"/>
        <v/>
      </c>
      <c r="M1526" s="97" t="str">
        <f t="shared" si="1520"/>
        <v>0.85</v>
      </c>
      <c r="N1526" s="97" t="str">
        <f t="shared" si="1520"/>
        <v>0.80</v>
      </c>
      <c r="O1526" s="44"/>
      <c r="P1526" s="197" t="str">
        <v>Transapharmara and Maintenance (Electrical)</v>
      </c>
    </row>
    <row r="1527" ht="19.5" customHeight="1">
      <c r="A1527" s="127" t="s">
        <v>25188</v>
      </c>
      <c r="B1527" s="127" t="s">
        <v>25230</v>
      </c>
      <c r="C1527" s="127"/>
      <c r="D1527" s="59"/>
      <c r="E1527" s="59"/>
      <c r="F1527" s="59">
        <v>2400.0</v>
      </c>
      <c r="G1527" s="59">
        <v>85000.0</v>
      </c>
      <c r="H1527" s="59">
        <v>80000.0</v>
      </c>
      <c r="I1527" s="44"/>
      <c r="J1527" s="97" t="str">
        <f t="shared" ref="J1527:N1527" si="1521">IF(ISBLANK(D1527),"",D1527/100000)</f>
        <v/>
      </c>
      <c r="K1527" s="97" t="str">
        <f t="shared" si="1521"/>
        <v/>
      </c>
      <c r="L1527" s="97" t="str">
        <f t="shared" si="1521"/>
        <v>0.02</v>
      </c>
      <c r="M1527" s="97" t="str">
        <f t="shared" si="1521"/>
        <v>0.85</v>
      </c>
      <c r="N1527" s="97" t="str">
        <f t="shared" si="1521"/>
        <v>0.80</v>
      </c>
      <c r="O1527" s="44"/>
      <c r="P1527" s="197" t="str">
        <v>Generator repairs and maintenance (electrical)</v>
      </c>
    </row>
    <row r="1528" ht="19.5" customHeight="1">
      <c r="A1528" s="127" t="s">
        <v>25210</v>
      </c>
      <c r="B1528" s="127" t="s">
        <v>25231</v>
      </c>
      <c r="C1528" s="127"/>
      <c r="D1528" s="59"/>
      <c r="E1528" s="59"/>
      <c r="F1528" s="59"/>
      <c r="G1528" s="59"/>
      <c r="H1528" s="59"/>
      <c r="I1528" s="44"/>
      <c r="J1528" s="97" t="str">
        <f t="shared" ref="J1528:N1528" si="1522">IF(ISBLANK(D1528),"",D1528/100000)</f>
        <v/>
      </c>
      <c r="K1528" s="97" t="str">
        <f t="shared" si="1522"/>
        <v/>
      </c>
      <c r="L1528" s="97" t="str">
        <f t="shared" si="1522"/>
        <v/>
      </c>
      <c r="M1528" s="97" t="str">
        <f t="shared" si="1522"/>
        <v/>
      </c>
      <c r="N1528" s="97" t="str">
        <f t="shared" si="1522"/>
        <v/>
      </c>
      <c r="O1528" s="44"/>
      <c r="P1528" s="197" t="str">
        <v>Art Gallery progress</v>
      </c>
    </row>
    <row r="1529" ht="19.5" customHeight="1">
      <c r="A1529" s="127" t="s">
        <v>25194</v>
      </c>
      <c r="B1529" s="127" t="s">
        <v>25232</v>
      </c>
      <c r="C1529" s="127"/>
      <c r="D1529" s="59"/>
      <c r="E1529" s="59"/>
      <c r="F1529" s="59">
        <v>200000.0</v>
      </c>
      <c r="G1529" s="59">
        <v>170000.0</v>
      </c>
      <c r="H1529" s="59">
        <v>476000.0</v>
      </c>
      <c r="I1529" s="44"/>
      <c r="J1529" s="97" t="str">
        <f t="shared" ref="J1529:N1529" si="1523">IF(ISBLANK(D1529),"",D1529/100000)</f>
        <v/>
      </c>
      <c r="K1529" s="97" t="str">
        <f t="shared" si="1523"/>
        <v/>
      </c>
      <c r="L1529" s="97" t="str">
        <f t="shared" si="1523"/>
        <v>2.00</v>
      </c>
      <c r="M1529" s="97" t="str">
        <f t="shared" si="1523"/>
        <v>1.70</v>
      </c>
      <c r="N1529" s="97" t="str">
        <f t="shared" si="1523"/>
        <v>4.76</v>
      </c>
      <c r="O1529" s="44"/>
      <c r="P1529" s="197" t="str">
        <v>Sanitary contract</v>
      </c>
    </row>
    <row r="1530" ht="19.5" customHeight="1">
      <c r="A1530" s="296" t="s">
        <v>25213</v>
      </c>
      <c r="B1530" s="127" t="s">
        <v>25233</v>
      </c>
      <c r="C1530" s="127"/>
      <c r="D1530" s="59"/>
      <c r="E1530" s="59"/>
      <c r="F1530" s="59">
        <v>100000.0</v>
      </c>
      <c r="G1530" s="59">
        <v>170000.0</v>
      </c>
      <c r="H1530" s="59">
        <v>160000.0</v>
      </c>
      <c r="I1530" s="44"/>
      <c r="J1530" s="97" t="str">
        <f t="shared" ref="J1530:N1530" si="1524">IF(ISBLANK(D1530),"",D1530/100000)</f>
        <v/>
      </c>
      <c r="K1530" s="97" t="str">
        <f t="shared" si="1524"/>
        <v/>
      </c>
      <c r="L1530" s="97" t="str">
        <f t="shared" si="1524"/>
        <v>1.00</v>
      </c>
      <c r="M1530" s="97" t="str">
        <f t="shared" si="1524"/>
        <v>1.70</v>
      </c>
      <c r="N1530" s="97" t="str">
        <f t="shared" si="1524"/>
        <v>1.60</v>
      </c>
      <c r="O1530" s="44"/>
      <c r="P1530" s="197" t="str">
        <v>Earakandisanara plant maintenance and operating
(Electrical)</v>
      </c>
    </row>
    <row r="1531" ht="19.5" customHeight="1">
      <c r="A1531" s="127" t="s">
        <v>25215</v>
      </c>
      <c r="B1531" s="127" t="s">
        <v>25234</v>
      </c>
      <c r="C1531" s="127"/>
      <c r="D1531" s="59"/>
      <c r="E1531" s="59"/>
      <c r="F1531" s="59">
        <v>200000.0</v>
      </c>
      <c r="G1531" s="59">
        <v>340000.0</v>
      </c>
      <c r="H1531" s="59">
        <v>320000.0</v>
      </c>
      <c r="I1531" s="44"/>
      <c r="J1531" s="97" t="str">
        <f t="shared" ref="J1531:N1531" si="1525">IF(ISBLANK(D1531),"",D1531/100000)</f>
        <v/>
      </c>
      <c r="K1531" s="97" t="str">
        <f t="shared" si="1525"/>
        <v/>
      </c>
      <c r="L1531" s="97" t="str">
        <f t="shared" si="1525"/>
        <v>2.00</v>
      </c>
      <c r="M1531" s="97" t="str">
        <f t="shared" si="1525"/>
        <v>3.40</v>
      </c>
      <c r="N1531" s="97" t="str">
        <f t="shared" si="1525"/>
        <v>3.20</v>
      </c>
      <c r="O1531" s="44"/>
      <c r="P1531" s="197" t="str">
        <v>Light, sound operating and repairs (electrical)</v>
      </c>
    </row>
    <row r="1532" ht="19.5" customHeight="1">
      <c r="A1532" s="127" t="s">
        <v>25217</v>
      </c>
      <c r="B1532" s="127" t="s">
        <v>25235</v>
      </c>
      <c r="C1532" s="127"/>
      <c r="D1532" s="59"/>
      <c r="E1532" s="59"/>
      <c r="F1532" s="59"/>
      <c r="G1532" s="59"/>
      <c r="H1532" s="59"/>
      <c r="I1532" s="44"/>
      <c r="J1532" s="97" t="str">
        <f t="shared" ref="J1532:N1532" si="1526">IF(ISBLANK(D1532),"",D1532/100000)</f>
        <v/>
      </c>
      <c r="K1532" s="97" t="str">
        <f t="shared" si="1526"/>
        <v/>
      </c>
      <c r="L1532" s="97" t="str">
        <f t="shared" si="1526"/>
        <v/>
      </c>
      <c r="M1532" s="97" t="str">
        <f t="shared" si="1526"/>
        <v/>
      </c>
      <c r="N1532" s="97" t="str">
        <f t="shared" si="1526"/>
        <v/>
      </c>
      <c r="O1532" s="44"/>
      <c r="P1532" s="197" t="str">
        <v>Theater chairs repair</v>
      </c>
    </row>
    <row r="1533" ht="19.5" customHeight="1">
      <c r="A1533" s="127"/>
      <c r="B1533" s="127"/>
      <c r="C1533" s="127"/>
      <c r="D1533" s="59"/>
      <c r="E1533" s="59"/>
      <c r="F1533" s="59"/>
      <c r="G1533" s="59"/>
      <c r="H1533" s="59"/>
      <c r="I1533" s="44"/>
      <c r="J1533" s="97" t="str">
        <f t="shared" ref="J1533:N1533" si="1527">IF(ISBLANK(D1533),"",D1533/100000)</f>
        <v/>
      </c>
      <c r="K1533" s="97" t="str">
        <f t="shared" si="1527"/>
        <v/>
      </c>
      <c r="L1533" s="97" t="str">
        <f t="shared" si="1527"/>
        <v/>
      </c>
      <c r="M1533" s="97" t="str">
        <f t="shared" si="1527"/>
        <v/>
      </c>
      <c r="N1533" s="97" t="str">
        <f t="shared" si="1527"/>
        <v/>
      </c>
      <c r="O1533" s="44"/>
      <c r="P1533" s="197" t="str">
        <v/>
      </c>
    </row>
    <row r="1534" ht="19.5" customHeight="1">
      <c r="A1534" s="146" t="s">
        <v>25236</v>
      </c>
      <c r="B1534" s="127"/>
      <c r="C1534" s="127"/>
      <c r="D1534" s="59"/>
      <c r="E1534" s="59"/>
      <c r="F1534" s="59">
        <v>916723.0</v>
      </c>
      <c r="G1534" s="59">
        <v>1462000.0</v>
      </c>
      <c r="H1534" s="59">
        <v>1760000.0</v>
      </c>
      <c r="I1534" s="44"/>
      <c r="J1534" s="97" t="str">
        <f t="shared" ref="J1534:N1534" si="1528">IF(ISBLANK(D1534),"",D1534/100000)</f>
        <v/>
      </c>
      <c r="K1534" s="97" t="str">
        <f t="shared" si="1528"/>
        <v/>
      </c>
      <c r="L1534" s="97" t="str">
        <f t="shared" si="1528"/>
        <v>9.17</v>
      </c>
      <c r="M1534" s="97" t="str">
        <f t="shared" si="1528"/>
        <v>14.62</v>
      </c>
      <c r="N1534" s="97" t="str">
        <f t="shared" si="1528"/>
        <v>17.60</v>
      </c>
      <c r="O1534" s="44"/>
      <c r="P1534" s="197" t="str">
        <v>And. Addition</v>
      </c>
    </row>
    <row r="1535" ht="19.5" customHeight="1">
      <c r="A1535" s="250"/>
      <c r="B1535" s="250"/>
      <c r="C1535" s="250"/>
      <c r="D1535" s="237"/>
      <c r="E1535" s="237"/>
      <c r="F1535" s="237"/>
      <c r="G1535" s="237"/>
      <c r="H1535" s="237"/>
      <c r="I1535" s="242"/>
      <c r="J1535" s="446" t="str">
        <f t="shared" ref="J1535:N1535" si="1529">IF(ISBLANK(D1535),"",D1535/100000)</f>
        <v/>
      </c>
      <c r="K1535" s="446" t="str">
        <f t="shared" si="1529"/>
        <v/>
      </c>
      <c r="L1535" s="446" t="str">
        <f t="shared" si="1529"/>
        <v/>
      </c>
      <c r="M1535" s="446" t="str">
        <f t="shared" si="1529"/>
        <v/>
      </c>
      <c r="N1535" s="446" t="str">
        <f t="shared" si="1529"/>
        <v/>
      </c>
      <c r="O1535" s="242"/>
      <c r="P1535" s="197" t="str">
        <v/>
      </c>
    </row>
    <row r="1536" ht="19.5" customHeight="1">
      <c r="A1536" s="254" t="s">
        <v>10039</v>
      </c>
      <c r="B1536" s="254"/>
      <c r="C1536" s="254"/>
      <c r="D1536" s="330"/>
      <c r="E1536" s="330"/>
      <c r="F1536" s="330"/>
      <c r="G1536" s="330"/>
      <c r="H1536" s="330"/>
      <c r="I1536" s="44"/>
      <c r="J1536" s="97" t="str">
        <f t="shared" ref="J1536:N1536" si="1530">IF(ISBLANK(D1536),"",D1536/100000)</f>
        <v/>
      </c>
      <c r="K1536" s="97" t="str">
        <f t="shared" si="1530"/>
        <v/>
      </c>
      <c r="L1536" s="97" t="str">
        <f t="shared" si="1530"/>
        <v/>
      </c>
      <c r="M1536" s="97" t="str">
        <f t="shared" si="1530"/>
        <v/>
      </c>
      <c r="N1536" s="97" t="str">
        <f t="shared" si="1530"/>
        <v/>
      </c>
      <c r="O1536" s="44"/>
      <c r="P1536" s="197" t="str">
        <v>Lokshahir Annabhau Sathe Memorial (theater), Bibwewadi</v>
      </c>
    </row>
    <row r="1537" ht="19.5" customHeight="1">
      <c r="A1537" s="127" t="s">
        <v>838</v>
      </c>
      <c r="B1537" s="127" t="s">
        <v>25237</v>
      </c>
      <c r="C1537" s="127"/>
      <c r="D1537" s="59"/>
      <c r="E1537" s="59"/>
      <c r="F1537" s="59"/>
      <c r="G1537" s="59">
        <v>17000.0</v>
      </c>
      <c r="H1537" s="59">
        <v>16000.0</v>
      </c>
      <c r="I1537" s="44"/>
      <c r="J1537" s="97" t="str">
        <f t="shared" ref="J1537:N1537" si="1531">IF(ISBLANK(D1537),"",D1537/100000)</f>
        <v/>
      </c>
      <c r="K1537" s="97" t="str">
        <f t="shared" si="1531"/>
        <v/>
      </c>
      <c r="L1537" s="97" t="str">
        <f t="shared" si="1531"/>
        <v/>
      </c>
      <c r="M1537" s="97" t="str">
        <f t="shared" si="1531"/>
        <v>0.17</v>
      </c>
      <c r="N1537" s="97" t="str">
        <f t="shared" si="1531"/>
        <v>0.16</v>
      </c>
      <c r="O1537" s="44"/>
      <c r="P1537" s="197" t="str">
        <v>Narrow</v>
      </c>
    </row>
    <row r="1538" ht="19.5" customHeight="1">
      <c r="A1538" s="127" t="s">
        <v>25202</v>
      </c>
      <c r="B1538" s="127" t="s">
        <v>25238</v>
      </c>
      <c r="C1538" s="127"/>
      <c r="D1538" s="59"/>
      <c r="E1538" s="59"/>
      <c r="F1538" s="59"/>
      <c r="G1538" s="59">
        <v>85000.0</v>
      </c>
      <c r="H1538" s="59">
        <v>80000.0</v>
      </c>
      <c r="I1538" s="44"/>
      <c r="J1538" s="97" t="str">
        <f t="shared" ref="J1538:N1538" si="1532">IF(ISBLANK(D1538),"",D1538/100000)</f>
        <v/>
      </c>
      <c r="K1538" s="97" t="str">
        <f t="shared" si="1532"/>
        <v/>
      </c>
      <c r="L1538" s="97" t="str">
        <f t="shared" si="1532"/>
        <v/>
      </c>
      <c r="M1538" s="97" t="str">
        <f t="shared" si="1532"/>
        <v>0.85</v>
      </c>
      <c r="N1538" s="97" t="str">
        <f t="shared" si="1532"/>
        <v>0.80</v>
      </c>
      <c r="O1538" s="44"/>
      <c r="P1538" s="197" t="str">
        <v>Equipment and materials (electrical)</v>
      </c>
    </row>
    <row r="1539" ht="19.5" customHeight="1">
      <c r="A1539" s="127" t="s">
        <v>25196</v>
      </c>
      <c r="B1539" s="127" t="s">
        <v>25239</v>
      </c>
      <c r="C1539" s="127"/>
      <c r="D1539" s="59"/>
      <c r="E1539" s="59"/>
      <c r="F1539" s="59"/>
      <c r="G1539" s="59">
        <v>85000.0</v>
      </c>
      <c r="H1539" s="59">
        <v>68000.0</v>
      </c>
      <c r="I1539" s="44"/>
      <c r="J1539" s="97" t="str">
        <f t="shared" ref="J1539:N1539" si="1533">IF(ISBLANK(D1539),"",D1539/100000)</f>
        <v/>
      </c>
      <c r="K1539" s="97" t="str">
        <f t="shared" si="1533"/>
        <v/>
      </c>
      <c r="L1539" s="97" t="str">
        <f t="shared" si="1533"/>
        <v/>
      </c>
      <c r="M1539" s="97" t="str">
        <f t="shared" si="1533"/>
        <v>0.85</v>
      </c>
      <c r="N1539" s="97" t="str">
        <f t="shared" si="1533"/>
        <v>0.68</v>
      </c>
      <c r="O1539" s="44"/>
      <c r="P1539" s="197" t="str">
        <v>Dvarapalana and panel system</v>
      </c>
    </row>
    <row r="1540" ht="19.5" customHeight="1">
      <c r="A1540" s="127" t="s">
        <v>25184</v>
      </c>
      <c r="B1540" s="127" t="s">
        <v>25240</v>
      </c>
      <c r="C1540" s="127"/>
      <c r="D1540" s="59"/>
      <c r="E1540" s="59"/>
      <c r="F1540" s="59"/>
      <c r="G1540" s="59">
        <v>340000.0</v>
      </c>
      <c r="H1540" s="59">
        <v>1200000.0</v>
      </c>
      <c r="I1540" s="44"/>
      <c r="J1540" s="97" t="str">
        <f t="shared" ref="J1540:N1540" si="1534">IF(ISBLANK(D1540),"",D1540/100000)</f>
        <v/>
      </c>
      <c r="K1540" s="97" t="str">
        <f t="shared" si="1534"/>
        <v/>
      </c>
      <c r="L1540" s="97" t="str">
        <f t="shared" si="1534"/>
        <v/>
      </c>
      <c r="M1540" s="97" t="str">
        <f t="shared" si="1534"/>
        <v>3.40</v>
      </c>
      <c r="N1540" s="97" t="str">
        <f t="shared" si="1534"/>
        <v>12.00</v>
      </c>
      <c r="O1540" s="44"/>
      <c r="P1540" s="197" t="str">
        <v>Lighting (electric)</v>
      </c>
    </row>
    <row r="1541" ht="19.5" customHeight="1">
      <c r="A1541" s="127" t="s">
        <v>25207</v>
      </c>
      <c r="B1541" s="127" t="s">
        <v>25241</v>
      </c>
      <c r="C1541" s="127"/>
      <c r="D1541" s="59"/>
      <c r="E1541" s="59"/>
      <c r="F1541" s="59"/>
      <c r="G1541" s="59">
        <v>170000.0</v>
      </c>
      <c r="H1541" s="59">
        <v>160000.0</v>
      </c>
      <c r="I1541" s="44"/>
      <c r="J1541" s="97" t="str">
        <f t="shared" ref="J1541:N1541" si="1535">IF(ISBLANK(D1541),"",D1541/100000)</f>
        <v/>
      </c>
      <c r="K1541" s="97" t="str">
        <f t="shared" si="1535"/>
        <v/>
      </c>
      <c r="L1541" s="97" t="str">
        <f t="shared" si="1535"/>
        <v/>
      </c>
      <c r="M1541" s="97" t="str">
        <f t="shared" si="1535"/>
        <v>1.70</v>
      </c>
      <c r="N1541" s="97" t="str">
        <f t="shared" si="1535"/>
        <v>1.60</v>
      </c>
      <c r="O1541" s="44"/>
      <c r="P1541" s="197" t="str">
        <v>Transapharmara and Maintenance (Electrical)</v>
      </c>
    </row>
    <row r="1542" ht="19.5" customHeight="1">
      <c r="A1542" s="127" t="s">
        <v>25188</v>
      </c>
      <c r="B1542" s="127" t="s">
        <v>25242</v>
      </c>
      <c r="C1542" s="127"/>
      <c r="D1542" s="59"/>
      <c r="E1542" s="59"/>
      <c r="F1542" s="59"/>
      <c r="G1542" s="59">
        <v>170000.0</v>
      </c>
      <c r="H1542" s="59">
        <v>160000.0</v>
      </c>
      <c r="I1542" s="44"/>
      <c r="J1542" s="97" t="str">
        <f t="shared" ref="J1542:N1542" si="1536">IF(ISBLANK(D1542),"",D1542/100000)</f>
        <v/>
      </c>
      <c r="K1542" s="97" t="str">
        <f t="shared" si="1536"/>
        <v/>
      </c>
      <c r="L1542" s="97" t="str">
        <f t="shared" si="1536"/>
        <v/>
      </c>
      <c r="M1542" s="97" t="str">
        <f t="shared" si="1536"/>
        <v>1.70</v>
      </c>
      <c r="N1542" s="97" t="str">
        <f t="shared" si="1536"/>
        <v>1.60</v>
      </c>
      <c r="O1542" s="44"/>
      <c r="P1542" s="197" t="str">
        <v>Generator repairs and maintenance (electrical)</v>
      </c>
    </row>
    <row r="1543" ht="19.5" customHeight="1">
      <c r="A1543" s="127" t="s">
        <v>25194</v>
      </c>
      <c r="B1543" s="127" t="s">
        <v>25243</v>
      </c>
      <c r="C1543" s="127"/>
      <c r="D1543" s="59"/>
      <c r="E1543" s="59"/>
      <c r="F1543" s="59"/>
      <c r="G1543" s="59">
        <v>170000.0</v>
      </c>
      <c r="H1543" s="59">
        <v>680000.0</v>
      </c>
      <c r="I1543" s="44"/>
      <c r="J1543" s="97" t="str">
        <f t="shared" ref="J1543:N1543" si="1537">IF(ISBLANK(D1543),"",D1543/100000)</f>
        <v/>
      </c>
      <c r="K1543" s="97" t="str">
        <f t="shared" si="1537"/>
        <v/>
      </c>
      <c r="L1543" s="97" t="str">
        <f t="shared" si="1537"/>
        <v/>
      </c>
      <c r="M1543" s="97" t="str">
        <f t="shared" si="1537"/>
        <v>1.70</v>
      </c>
      <c r="N1543" s="97" t="str">
        <f t="shared" si="1537"/>
        <v>6.80</v>
      </c>
      <c r="O1543" s="44"/>
      <c r="P1543" s="197" t="str">
        <v>Sanitary contract</v>
      </c>
    </row>
    <row r="1544" ht="19.5" customHeight="1">
      <c r="A1544" s="296" t="s">
        <v>25213</v>
      </c>
      <c r="B1544" s="127" t="s">
        <v>25244</v>
      </c>
      <c r="C1544" s="127"/>
      <c r="D1544" s="59"/>
      <c r="E1544" s="59"/>
      <c r="F1544" s="59"/>
      <c r="G1544" s="59">
        <v>170000.0</v>
      </c>
      <c r="H1544" s="59">
        <v>160000.0</v>
      </c>
      <c r="I1544" s="44"/>
      <c r="J1544" s="97" t="str">
        <f t="shared" ref="J1544:N1544" si="1538">IF(ISBLANK(D1544),"",D1544/100000)</f>
        <v/>
      </c>
      <c r="K1544" s="97" t="str">
        <f t="shared" si="1538"/>
        <v/>
      </c>
      <c r="L1544" s="97" t="str">
        <f t="shared" si="1538"/>
        <v/>
      </c>
      <c r="M1544" s="97" t="str">
        <f t="shared" si="1538"/>
        <v>1.70</v>
      </c>
      <c r="N1544" s="97" t="str">
        <f t="shared" si="1538"/>
        <v>1.60</v>
      </c>
      <c r="O1544" s="44"/>
      <c r="P1544" s="197" t="str">
        <v>Earakandisanara plant maintenance and operating
(Electrical)</v>
      </c>
    </row>
    <row r="1545" ht="19.5" customHeight="1">
      <c r="A1545" s="127" t="s">
        <v>25215</v>
      </c>
      <c r="B1545" s="127" t="s">
        <v>25245</v>
      </c>
      <c r="C1545" s="127"/>
      <c r="D1545" s="59"/>
      <c r="E1545" s="59"/>
      <c r="F1545" s="59"/>
      <c r="G1545" s="59">
        <v>595000.0</v>
      </c>
      <c r="H1545" s="59">
        <v>560000.0</v>
      </c>
      <c r="I1545" s="44"/>
      <c r="J1545" s="97" t="str">
        <f t="shared" ref="J1545:N1545" si="1539">IF(ISBLANK(D1545),"",D1545/100000)</f>
        <v/>
      </c>
      <c r="K1545" s="97" t="str">
        <f t="shared" si="1539"/>
        <v/>
      </c>
      <c r="L1545" s="97" t="str">
        <f t="shared" si="1539"/>
        <v/>
      </c>
      <c r="M1545" s="97" t="str">
        <f t="shared" si="1539"/>
        <v>5.95</v>
      </c>
      <c r="N1545" s="97" t="str">
        <f t="shared" si="1539"/>
        <v>5.60</v>
      </c>
      <c r="O1545" s="44"/>
      <c r="P1545" s="197" t="str">
        <v>Light, sound operating and repairs (electrical)</v>
      </c>
    </row>
    <row r="1546" ht="19.5" customHeight="1">
      <c r="A1546" s="127" t="s">
        <v>25217</v>
      </c>
      <c r="B1546" s="127" t="s">
        <v>25246</v>
      </c>
      <c r="C1546" s="127"/>
      <c r="D1546" s="59"/>
      <c r="E1546" s="59"/>
      <c r="F1546" s="59"/>
      <c r="G1546" s="59"/>
      <c r="H1546" s="59"/>
      <c r="I1546" s="44"/>
      <c r="J1546" s="97" t="str">
        <f t="shared" ref="J1546:N1546" si="1540">IF(ISBLANK(D1546),"",D1546/100000)</f>
        <v/>
      </c>
      <c r="K1546" s="97" t="str">
        <f t="shared" si="1540"/>
        <v/>
      </c>
      <c r="L1546" s="97" t="str">
        <f t="shared" si="1540"/>
        <v/>
      </c>
      <c r="M1546" s="97" t="str">
        <f t="shared" si="1540"/>
        <v/>
      </c>
      <c r="N1546" s="97" t="str">
        <f t="shared" si="1540"/>
        <v/>
      </c>
      <c r="O1546" s="44"/>
      <c r="P1546" s="197" t="str">
        <v>Theater chairs repair</v>
      </c>
    </row>
    <row r="1547" ht="19.5" customHeight="1">
      <c r="A1547" s="146" t="s">
        <v>16236</v>
      </c>
      <c r="B1547" s="127"/>
      <c r="C1547" s="127"/>
      <c r="D1547" s="59"/>
      <c r="E1547" s="59"/>
      <c r="F1547" s="59"/>
      <c r="G1547" s="59">
        <v>1802000.0</v>
      </c>
      <c r="H1547" s="59">
        <v>3084000.0</v>
      </c>
      <c r="I1547" s="44"/>
      <c r="J1547" s="97" t="str">
        <f t="shared" ref="J1547:N1547" si="1541">IF(ISBLANK(D1547),"",D1547/100000)</f>
        <v/>
      </c>
      <c r="K1547" s="97" t="str">
        <f t="shared" si="1541"/>
        <v/>
      </c>
      <c r="L1547" s="97" t="str">
        <f t="shared" si="1541"/>
        <v/>
      </c>
      <c r="M1547" s="97" t="str">
        <f t="shared" si="1541"/>
        <v>18.02</v>
      </c>
      <c r="N1547" s="97" t="str">
        <f t="shared" si="1541"/>
        <v>30.84</v>
      </c>
      <c r="O1547" s="44"/>
      <c r="P1547" s="197" t="str">
        <v>Addition</v>
      </c>
    </row>
    <row r="1548" ht="19.5" customHeight="1">
      <c r="A1548" s="127"/>
      <c r="B1548" s="127"/>
      <c r="C1548" s="127"/>
      <c r="D1548" s="59"/>
      <c r="E1548" s="59"/>
      <c r="F1548" s="59"/>
      <c r="G1548" s="59"/>
      <c r="H1548" s="59"/>
      <c r="I1548" s="44"/>
      <c r="J1548" s="97" t="str">
        <f t="shared" ref="J1548:N1548" si="1542">IF(ISBLANK(D1548),"",D1548/100000)</f>
        <v/>
      </c>
      <c r="K1548" s="97" t="str">
        <f t="shared" si="1542"/>
        <v/>
      </c>
      <c r="L1548" s="97" t="str">
        <f t="shared" si="1542"/>
        <v/>
      </c>
      <c r="M1548" s="97" t="str">
        <f t="shared" si="1542"/>
        <v/>
      </c>
      <c r="N1548" s="97" t="str">
        <f t="shared" si="1542"/>
        <v/>
      </c>
      <c r="O1548" s="44"/>
      <c r="P1548" s="197" t="str">
        <v/>
      </c>
    </row>
    <row r="1549" ht="19.5" customHeight="1">
      <c r="A1549" s="127" t="s">
        <v>10176</v>
      </c>
      <c r="B1549" s="127"/>
      <c r="C1549" s="127"/>
      <c r="D1549" s="59"/>
      <c r="E1549" s="59"/>
      <c r="F1549" s="59"/>
      <c r="G1549" s="59"/>
      <c r="H1549" s="59"/>
      <c r="I1549" s="44"/>
      <c r="J1549" s="97" t="str">
        <f t="shared" ref="J1549:N1549" si="1543">IF(ISBLANK(D1549),"",D1549/100000)</f>
        <v/>
      </c>
      <c r="K1549" s="97" t="str">
        <f t="shared" si="1543"/>
        <v/>
      </c>
      <c r="L1549" s="97" t="str">
        <f t="shared" si="1543"/>
        <v/>
      </c>
      <c r="M1549" s="97" t="str">
        <f t="shared" si="1543"/>
        <v/>
      </c>
      <c r="N1549" s="97" t="str">
        <f t="shared" si="1543"/>
        <v/>
      </c>
      <c r="O1549" s="44"/>
      <c r="P1549" s="197" t="str">
        <v>Rajiv Gandhi E-Learning High School Auditorium Vijay Tendulkar</v>
      </c>
    </row>
    <row r="1550" ht="19.5" customHeight="1">
      <c r="A1550" s="127" t="s">
        <v>838</v>
      </c>
      <c r="B1550" s="127" t="s">
        <v>25247</v>
      </c>
      <c r="C1550" s="127"/>
      <c r="D1550" s="59"/>
      <c r="E1550" s="59"/>
      <c r="F1550" s="59"/>
      <c r="G1550" s="59">
        <v>17000.0</v>
      </c>
      <c r="H1550" s="59">
        <v>16000.0</v>
      </c>
      <c r="I1550" s="44"/>
      <c r="J1550" s="97" t="str">
        <f t="shared" ref="J1550:N1550" si="1544">IF(ISBLANK(D1550),"",D1550/100000)</f>
        <v/>
      </c>
      <c r="K1550" s="97" t="str">
        <f t="shared" si="1544"/>
        <v/>
      </c>
      <c r="L1550" s="97" t="str">
        <f t="shared" si="1544"/>
        <v/>
      </c>
      <c r="M1550" s="97" t="str">
        <f t="shared" si="1544"/>
        <v>0.17</v>
      </c>
      <c r="N1550" s="97" t="str">
        <f t="shared" si="1544"/>
        <v>0.16</v>
      </c>
      <c r="O1550" s="44"/>
      <c r="P1550" s="197" t="str">
        <v>Narrow</v>
      </c>
    </row>
    <row r="1551" ht="19.5" customHeight="1">
      <c r="A1551" s="127" t="s">
        <v>25202</v>
      </c>
      <c r="B1551" s="127" t="s">
        <v>25248</v>
      </c>
      <c r="C1551" s="127"/>
      <c r="D1551" s="59"/>
      <c r="E1551" s="59"/>
      <c r="F1551" s="59"/>
      <c r="G1551" s="59">
        <v>170000.0</v>
      </c>
      <c r="H1551" s="59">
        <v>160000.0</v>
      </c>
      <c r="I1551" s="44"/>
      <c r="J1551" s="97" t="str">
        <f t="shared" ref="J1551:N1551" si="1545">IF(ISBLANK(D1551),"",D1551/100000)</f>
        <v/>
      </c>
      <c r="K1551" s="97" t="str">
        <f t="shared" si="1545"/>
        <v/>
      </c>
      <c r="L1551" s="97" t="str">
        <f t="shared" si="1545"/>
        <v/>
      </c>
      <c r="M1551" s="97" t="str">
        <f t="shared" si="1545"/>
        <v>1.70</v>
      </c>
      <c r="N1551" s="97" t="str">
        <f t="shared" si="1545"/>
        <v>1.60</v>
      </c>
      <c r="O1551" s="44"/>
      <c r="P1551" s="197" t="str">
        <v>Equipment and materials (electrical)</v>
      </c>
    </row>
    <row r="1552" ht="19.5" customHeight="1">
      <c r="A1552" s="127" t="s">
        <v>25196</v>
      </c>
      <c r="B1552" s="127" t="s">
        <v>25249</v>
      </c>
      <c r="C1552" s="127"/>
      <c r="D1552" s="59"/>
      <c r="E1552" s="59"/>
      <c r="F1552" s="59"/>
      <c r="G1552" s="59"/>
      <c r="H1552" s="59">
        <v>136000.0</v>
      </c>
      <c r="I1552" s="44"/>
      <c r="J1552" s="97" t="str">
        <f t="shared" ref="J1552:N1552" si="1546">IF(ISBLANK(D1552),"",D1552/100000)</f>
        <v/>
      </c>
      <c r="K1552" s="97" t="str">
        <f t="shared" si="1546"/>
        <v/>
      </c>
      <c r="L1552" s="97" t="str">
        <f t="shared" si="1546"/>
        <v/>
      </c>
      <c r="M1552" s="97" t="str">
        <f t="shared" si="1546"/>
        <v/>
      </c>
      <c r="N1552" s="97" t="str">
        <f t="shared" si="1546"/>
        <v>1.36</v>
      </c>
      <c r="O1552" s="44"/>
      <c r="P1552" s="197" t="str">
        <v>Dvarapalana and panel system</v>
      </c>
    </row>
    <row r="1553" ht="19.5" customHeight="1">
      <c r="A1553" s="127" t="s">
        <v>25204</v>
      </c>
      <c r="B1553" s="127" t="s">
        <v>25250</v>
      </c>
      <c r="C1553" s="127"/>
      <c r="D1553" s="59"/>
      <c r="E1553" s="59"/>
      <c r="F1553" s="59"/>
      <c r="G1553" s="59"/>
      <c r="H1553" s="59"/>
      <c r="I1553" s="44"/>
      <c r="J1553" s="97" t="str">
        <f t="shared" ref="J1553:N1553" si="1547">IF(ISBLANK(D1553),"",D1553/100000)</f>
        <v/>
      </c>
      <c r="K1553" s="97" t="str">
        <f t="shared" si="1547"/>
        <v/>
      </c>
      <c r="L1553" s="97" t="str">
        <f t="shared" si="1547"/>
        <v/>
      </c>
      <c r="M1553" s="97" t="str">
        <f t="shared" si="1547"/>
        <v/>
      </c>
      <c r="N1553" s="97" t="str">
        <f t="shared" si="1547"/>
        <v/>
      </c>
      <c r="O1553" s="44"/>
      <c r="P1553" s="197" t="str">
        <v>General repair (building)</v>
      </c>
    </row>
    <row r="1554" ht="19.5" customHeight="1">
      <c r="A1554" s="127" t="s">
        <v>25184</v>
      </c>
      <c r="B1554" s="127" t="s">
        <v>25251</v>
      </c>
      <c r="C1554" s="127"/>
      <c r="D1554" s="59"/>
      <c r="E1554" s="59"/>
      <c r="F1554" s="59"/>
      <c r="G1554" s="59">
        <v>255000.0</v>
      </c>
      <c r="H1554" s="59">
        <v>400000.0</v>
      </c>
      <c r="I1554" s="44"/>
      <c r="J1554" s="97" t="str">
        <f t="shared" ref="J1554:N1554" si="1548">IF(ISBLANK(D1554),"",D1554/100000)</f>
        <v/>
      </c>
      <c r="K1554" s="97" t="str">
        <f t="shared" si="1548"/>
        <v/>
      </c>
      <c r="L1554" s="97" t="str">
        <f t="shared" si="1548"/>
        <v/>
      </c>
      <c r="M1554" s="97" t="str">
        <f t="shared" si="1548"/>
        <v>2.55</v>
      </c>
      <c r="N1554" s="97" t="str">
        <f t="shared" si="1548"/>
        <v>4.00</v>
      </c>
      <c r="O1554" s="44"/>
      <c r="P1554" s="197" t="str">
        <v>Lighting (electric)</v>
      </c>
    </row>
    <row r="1555" ht="19.5" customHeight="1">
      <c r="A1555" s="127" t="s">
        <v>25207</v>
      </c>
      <c r="B1555" s="127" t="s">
        <v>25252</v>
      </c>
      <c r="C1555" s="127"/>
      <c r="D1555" s="59"/>
      <c r="E1555" s="59"/>
      <c r="F1555" s="59"/>
      <c r="G1555" s="59">
        <v>42500.0</v>
      </c>
      <c r="H1555" s="59">
        <v>40000.0</v>
      </c>
      <c r="I1555" s="44"/>
      <c r="J1555" s="97" t="str">
        <f t="shared" ref="J1555:N1555" si="1549">IF(ISBLANK(D1555),"",D1555/100000)</f>
        <v/>
      </c>
      <c r="K1555" s="97" t="str">
        <f t="shared" si="1549"/>
        <v/>
      </c>
      <c r="L1555" s="97" t="str">
        <f t="shared" si="1549"/>
        <v/>
      </c>
      <c r="M1555" s="97" t="str">
        <f t="shared" si="1549"/>
        <v>0.43</v>
      </c>
      <c r="N1555" s="97" t="str">
        <f t="shared" si="1549"/>
        <v>0.40</v>
      </c>
      <c r="O1555" s="44"/>
      <c r="P1555" s="197" t="str">
        <v>Transapharmara and Maintenance (Electrical)</v>
      </c>
    </row>
    <row r="1556" ht="19.5" customHeight="1">
      <c r="A1556" s="127" t="s">
        <v>25188</v>
      </c>
      <c r="B1556" s="127" t="s">
        <v>25253</v>
      </c>
      <c r="C1556" s="127"/>
      <c r="D1556" s="59"/>
      <c r="E1556" s="59"/>
      <c r="F1556" s="59"/>
      <c r="G1556" s="59">
        <v>170000.0</v>
      </c>
      <c r="H1556" s="59">
        <v>160000.0</v>
      </c>
      <c r="I1556" s="44"/>
      <c r="J1556" s="97" t="str">
        <f t="shared" ref="J1556:N1556" si="1550">IF(ISBLANK(D1556),"",D1556/100000)</f>
        <v/>
      </c>
      <c r="K1556" s="97" t="str">
        <f t="shared" si="1550"/>
        <v/>
      </c>
      <c r="L1556" s="97" t="str">
        <f t="shared" si="1550"/>
        <v/>
      </c>
      <c r="M1556" s="97" t="str">
        <f t="shared" si="1550"/>
        <v>1.70</v>
      </c>
      <c r="N1556" s="97" t="str">
        <f t="shared" si="1550"/>
        <v>1.60</v>
      </c>
      <c r="O1556" s="44"/>
      <c r="P1556" s="197" t="str">
        <v>Generator repairs and maintenance (electrical)</v>
      </c>
    </row>
    <row r="1557" ht="19.5" customHeight="1">
      <c r="A1557" s="127" t="s">
        <v>25194</v>
      </c>
      <c r="B1557" s="127" t="s">
        <v>25254</v>
      </c>
      <c r="C1557" s="127"/>
      <c r="D1557" s="59"/>
      <c r="E1557" s="59"/>
      <c r="F1557" s="59"/>
      <c r="G1557" s="59">
        <v>170000.0</v>
      </c>
      <c r="H1557" s="59">
        <v>476000.0</v>
      </c>
      <c r="I1557" s="44"/>
      <c r="J1557" s="97" t="str">
        <f t="shared" ref="J1557:N1557" si="1551">IF(ISBLANK(D1557),"",D1557/100000)</f>
        <v/>
      </c>
      <c r="K1557" s="97" t="str">
        <f t="shared" si="1551"/>
        <v/>
      </c>
      <c r="L1557" s="97" t="str">
        <f t="shared" si="1551"/>
        <v/>
      </c>
      <c r="M1557" s="97" t="str">
        <f t="shared" si="1551"/>
        <v>1.70</v>
      </c>
      <c r="N1557" s="97" t="str">
        <f t="shared" si="1551"/>
        <v>4.76</v>
      </c>
      <c r="O1557" s="44"/>
      <c r="P1557" s="197" t="str">
        <v>Sanitary contract</v>
      </c>
    </row>
    <row r="1558" ht="19.5" customHeight="1">
      <c r="A1558" s="296" t="s">
        <v>25213</v>
      </c>
      <c r="B1558" s="127" t="s">
        <v>25255</v>
      </c>
      <c r="C1558" s="127"/>
      <c r="D1558" s="59"/>
      <c r="E1558" s="59"/>
      <c r="F1558" s="59"/>
      <c r="G1558" s="59">
        <v>170000.0</v>
      </c>
      <c r="H1558" s="59">
        <v>160000.0</v>
      </c>
      <c r="I1558" s="44"/>
      <c r="J1558" s="97" t="str">
        <f t="shared" ref="J1558:N1558" si="1552">IF(ISBLANK(D1558),"",D1558/100000)</f>
        <v/>
      </c>
      <c r="K1558" s="97" t="str">
        <f t="shared" si="1552"/>
        <v/>
      </c>
      <c r="L1558" s="97" t="str">
        <f t="shared" si="1552"/>
        <v/>
      </c>
      <c r="M1558" s="97" t="str">
        <f t="shared" si="1552"/>
        <v>1.70</v>
      </c>
      <c r="N1558" s="97" t="str">
        <f t="shared" si="1552"/>
        <v>1.60</v>
      </c>
      <c r="O1558" s="44"/>
      <c r="P1558" s="197" t="str">
        <v>Earakandisanara plant maintenance and operating
(Electrical)</v>
      </c>
    </row>
    <row r="1559" ht="19.5" customHeight="1">
      <c r="A1559" s="127" t="s">
        <v>25215</v>
      </c>
      <c r="B1559" s="127" t="s">
        <v>25256</v>
      </c>
      <c r="C1559" s="127"/>
      <c r="D1559" s="59"/>
      <c r="E1559" s="59"/>
      <c r="F1559" s="59"/>
      <c r="G1559" s="59">
        <v>170000.0</v>
      </c>
      <c r="H1559" s="59">
        <v>160000.0</v>
      </c>
      <c r="I1559" s="44"/>
      <c r="J1559" s="97" t="str">
        <f t="shared" ref="J1559:N1559" si="1553">IF(ISBLANK(D1559),"",D1559/100000)</f>
        <v/>
      </c>
      <c r="K1559" s="97" t="str">
        <f t="shared" si="1553"/>
        <v/>
      </c>
      <c r="L1559" s="97" t="str">
        <f t="shared" si="1553"/>
        <v/>
      </c>
      <c r="M1559" s="97" t="str">
        <f t="shared" si="1553"/>
        <v>1.70</v>
      </c>
      <c r="N1559" s="97" t="str">
        <f t="shared" si="1553"/>
        <v>1.60</v>
      </c>
      <c r="O1559" s="44"/>
      <c r="P1559" s="197" t="str">
        <v>Light, sound operating and repairs (electrical)</v>
      </c>
    </row>
    <row r="1560" ht="19.5" customHeight="1">
      <c r="A1560" s="127" t="s">
        <v>25217</v>
      </c>
      <c r="B1560" s="127" t="s">
        <v>25257</v>
      </c>
      <c r="C1560" s="127"/>
      <c r="D1560" s="59"/>
      <c r="E1560" s="59"/>
      <c r="F1560" s="59"/>
      <c r="G1560" s="59"/>
      <c r="H1560" s="59"/>
      <c r="I1560" s="44"/>
      <c r="J1560" s="97" t="str">
        <f t="shared" ref="J1560:N1560" si="1554">IF(ISBLANK(D1560),"",D1560/100000)</f>
        <v/>
      </c>
      <c r="K1560" s="97" t="str">
        <f t="shared" si="1554"/>
        <v/>
      </c>
      <c r="L1560" s="97" t="str">
        <f t="shared" si="1554"/>
        <v/>
      </c>
      <c r="M1560" s="97" t="str">
        <f t="shared" si="1554"/>
        <v/>
      </c>
      <c r="N1560" s="97" t="str">
        <f t="shared" si="1554"/>
        <v/>
      </c>
      <c r="O1560" s="44"/>
      <c r="P1560" s="197" t="str">
        <v>Theater chairs repair</v>
      </c>
    </row>
    <row r="1561" ht="19.5" customHeight="1">
      <c r="A1561" s="146" t="s">
        <v>16236</v>
      </c>
      <c r="B1561" s="127"/>
      <c r="C1561" s="127"/>
      <c r="D1561" s="59"/>
      <c r="E1561" s="59"/>
      <c r="F1561" s="59"/>
      <c r="G1561" s="59">
        <v>1164500.0</v>
      </c>
      <c r="H1561" s="59">
        <v>1708000.0</v>
      </c>
      <c r="I1561" s="44"/>
      <c r="J1561" s="97" t="str">
        <f t="shared" ref="J1561:N1561" si="1555">IF(ISBLANK(D1561),"",D1561/100000)</f>
        <v/>
      </c>
      <c r="K1561" s="97" t="str">
        <f t="shared" si="1555"/>
        <v/>
      </c>
      <c r="L1561" s="97" t="str">
        <f t="shared" si="1555"/>
        <v/>
      </c>
      <c r="M1561" s="97" t="str">
        <f t="shared" si="1555"/>
        <v>11.65</v>
      </c>
      <c r="N1561" s="97" t="str">
        <f t="shared" si="1555"/>
        <v>17.08</v>
      </c>
      <c r="O1561" s="44"/>
      <c r="P1561" s="197" t="str">
        <v>Addition</v>
      </c>
    </row>
    <row r="1562" ht="19.5" customHeight="1">
      <c r="A1562" s="127"/>
      <c r="B1562" s="127"/>
      <c r="C1562" s="127"/>
      <c r="D1562" s="59"/>
      <c r="E1562" s="59"/>
      <c r="F1562" s="59"/>
      <c r="G1562" s="59"/>
      <c r="H1562" s="59"/>
      <c r="I1562" s="44"/>
      <c r="J1562" s="97" t="str">
        <f t="shared" ref="J1562:N1562" si="1556">IF(ISBLANK(D1562),"",D1562/100000)</f>
        <v/>
      </c>
      <c r="K1562" s="97" t="str">
        <f t="shared" si="1556"/>
        <v/>
      </c>
      <c r="L1562" s="97" t="str">
        <f t="shared" si="1556"/>
        <v/>
      </c>
      <c r="M1562" s="97" t="str">
        <f t="shared" si="1556"/>
        <v/>
      </c>
      <c r="N1562" s="97" t="str">
        <f t="shared" si="1556"/>
        <v/>
      </c>
      <c r="O1562" s="44"/>
      <c r="P1562" s="197" t="str">
        <v/>
      </c>
    </row>
    <row r="1563" ht="19.5" customHeight="1">
      <c r="A1563" s="127" t="s">
        <v>10270</v>
      </c>
      <c r="B1563" s="127"/>
      <c r="C1563" s="127"/>
      <c r="D1563" s="59"/>
      <c r="E1563" s="59"/>
      <c r="F1563" s="59"/>
      <c r="G1563" s="59"/>
      <c r="H1563" s="59"/>
      <c r="I1563" s="44"/>
      <c r="J1563" s="97" t="str">
        <f t="shared" ref="J1563:N1563" si="1557">IF(ISBLANK(D1563),"",D1563/100000)</f>
        <v/>
      </c>
      <c r="K1563" s="97" t="str">
        <f t="shared" si="1557"/>
        <v/>
      </c>
      <c r="L1563" s="97" t="str">
        <f t="shared" si="1557"/>
        <v/>
      </c>
      <c r="M1563" s="97" t="str">
        <f t="shared" si="1557"/>
        <v/>
      </c>
      <c r="N1563" s="97" t="str">
        <f t="shared" si="1557"/>
        <v/>
      </c>
      <c r="O1563" s="44"/>
      <c r="P1563" s="197" t="str">
        <v>Savitri Phule Bhavan cultural nun, bhavanipetha</v>
      </c>
    </row>
    <row r="1564" ht="19.5" customHeight="1">
      <c r="A1564" s="127" t="s">
        <v>838</v>
      </c>
      <c r="B1564" s="127" t="s">
        <v>25258</v>
      </c>
      <c r="C1564" s="127"/>
      <c r="D1564" s="59"/>
      <c r="E1564" s="59"/>
      <c r="F1564" s="59"/>
      <c r="G1564" s="59"/>
      <c r="H1564" s="59">
        <v>16000.0</v>
      </c>
      <c r="I1564" s="44"/>
      <c r="J1564" s="97" t="str">
        <f t="shared" ref="J1564:N1564" si="1558">IF(ISBLANK(D1564),"",D1564/100000)</f>
        <v/>
      </c>
      <c r="K1564" s="97" t="str">
        <f t="shared" si="1558"/>
        <v/>
      </c>
      <c r="L1564" s="97" t="str">
        <f t="shared" si="1558"/>
        <v/>
      </c>
      <c r="M1564" s="97" t="str">
        <f t="shared" si="1558"/>
        <v/>
      </c>
      <c r="N1564" s="97" t="str">
        <f t="shared" si="1558"/>
        <v>0.16</v>
      </c>
      <c r="O1564" s="44"/>
      <c r="P1564" s="197" t="str">
        <v>Narrow</v>
      </c>
    </row>
    <row r="1565" ht="19.5" customHeight="1">
      <c r="A1565" s="127" t="s">
        <v>25202</v>
      </c>
      <c r="B1565" s="127" t="s">
        <v>25259</v>
      </c>
      <c r="C1565" s="127"/>
      <c r="D1565" s="59"/>
      <c r="E1565" s="59"/>
      <c r="F1565" s="59"/>
      <c r="G1565" s="59">
        <v>85000.0</v>
      </c>
      <c r="H1565" s="59">
        <v>80000.0</v>
      </c>
      <c r="I1565" s="44"/>
      <c r="J1565" s="97" t="str">
        <f t="shared" ref="J1565:N1565" si="1559">IF(ISBLANK(D1565),"",D1565/100000)</f>
        <v/>
      </c>
      <c r="K1565" s="97" t="str">
        <f t="shared" si="1559"/>
        <v/>
      </c>
      <c r="L1565" s="97" t="str">
        <f t="shared" si="1559"/>
        <v/>
      </c>
      <c r="M1565" s="97" t="str">
        <f t="shared" si="1559"/>
        <v>0.85</v>
      </c>
      <c r="N1565" s="97" t="str">
        <f t="shared" si="1559"/>
        <v>0.80</v>
      </c>
      <c r="O1565" s="44"/>
      <c r="P1565" s="197" t="str">
        <v>Equipment and materials (electrical)</v>
      </c>
    </row>
    <row r="1566" ht="19.5" customHeight="1">
      <c r="A1566" s="127" t="s">
        <v>25196</v>
      </c>
      <c r="B1566" s="127" t="s">
        <v>25260</v>
      </c>
      <c r="C1566" s="127"/>
      <c r="D1566" s="59"/>
      <c r="E1566" s="59"/>
      <c r="F1566" s="59"/>
      <c r="G1566" s="59"/>
      <c r="H1566" s="59">
        <v>68000.0</v>
      </c>
      <c r="I1566" s="44"/>
      <c r="J1566" s="97" t="str">
        <f t="shared" ref="J1566:N1566" si="1560">IF(ISBLANK(D1566),"",D1566/100000)</f>
        <v/>
      </c>
      <c r="K1566" s="97" t="str">
        <f t="shared" si="1560"/>
        <v/>
      </c>
      <c r="L1566" s="97" t="str">
        <f t="shared" si="1560"/>
        <v/>
      </c>
      <c r="M1566" s="97" t="str">
        <f t="shared" si="1560"/>
        <v/>
      </c>
      <c r="N1566" s="97" t="str">
        <f t="shared" si="1560"/>
        <v>0.68</v>
      </c>
      <c r="O1566" s="44"/>
      <c r="P1566" s="197" t="str">
        <v>Dvarapalana and panel system</v>
      </c>
    </row>
    <row r="1567" ht="19.5" customHeight="1">
      <c r="A1567" s="127" t="s">
        <v>25204</v>
      </c>
      <c r="B1567" s="127" t="s">
        <v>25261</v>
      </c>
      <c r="C1567" s="127"/>
      <c r="D1567" s="59"/>
      <c r="E1567" s="59"/>
      <c r="F1567" s="59"/>
      <c r="G1567" s="59"/>
      <c r="H1567" s="59"/>
      <c r="I1567" s="44"/>
      <c r="J1567" s="97" t="str">
        <f t="shared" ref="J1567:N1567" si="1561">IF(ISBLANK(D1567),"",D1567/100000)</f>
        <v/>
      </c>
      <c r="K1567" s="97" t="str">
        <f t="shared" si="1561"/>
        <v/>
      </c>
      <c r="L1567" s="97" t="str">
        <f t="shared" si="1561"/>
        <v/>
      </c>
      <c r="M1567" s="97" t="str">
        <f t="shared" si="1561"/>
        <v/>
      </c>
      <c r="N1567" s="97" t="str">
        <f t="shared" si="1561"/>
        <v/>
      </c>
      <c r="O1567" s="44"/>
      <c r="P1567" s="197" t="str">
        <v>General repair (building)</v>
      </c>
    </row>
    <row r="1568" ht="19.5" customHeight="1">
      <c r="A1568" s="127" t="s">
        <v>25184</v>
      </c>
      <c r="B1568" s="127" t="s">
        <v>25262</v>
      </c>
      <c r="C1568" s="127"/>
      <c r="D1568" s="59"/>
      <c r="E1568" s="59"/>
      <c r="F1568" s="59"/>
      <c r="G1568" s="59">
        <v>340000.0</v>
      </c>
      <c r="H1568" s="59">
        <v>320000.0</v>
      </c>
      <c r="I1568" s="44"/>
      <c r="J1568" s="97" t="str">
        <f t="shared" ref="J1568:N1568" si="1562">IF(ISBLANK(D1568),"",D1568/100000)</f>
        <v/>
      </c>
      <c r="K1568" s="97" t="str">
        <f t="shared" si="1562"/>
        <v/>
      </c>
      <c r="L1568" s="97" t="str">
        <f t="shared" si="1562"/>
        <v/>
      </c>
      <c r="M1568" s="97" t="str">
        <f t="shared" si="1562"/>
        <v>3.40</v>
      </c>
      <c r="N1568" s="97" t="str">
        <f t="shared" si="1562"/>
        <v>3.20</v>
      </c>
      <c r="O1568" s="44"/>
      <c r="P1568" s="197" t="str">
        <v>Lighting (electric)</v>
      </c>
    </row>
    <row r="1569" ht="19.5" customHeight="1">
      <c r="A1569" s="127" t="s">
        <v>25207</v>
      </c>
      <c r="B1569" s="127" t="s">
        <v>25263</v>
      </c>
      <c r="C1569" s="127"/>
      <c r="D1569" s="59"/>
      <c r="E1569" s="59"/>
      <c r="F1569" s="59"/>
      <c r="G1569" s="59">
        <v>170000.0</v>
      </c>
      <c r="H1569" s="59">
        <v>160000.0</v>
      </c>
      <c r="I1569" s="44"/>
      <c r="J1569" s="97" t="str">
        <f t="shared" ref="J1569:N1569" si="1563">IF(ISBLANK(D1569),"",D1569/100000)</f>
        <v/>
      </c>
      <c r="K1569" s="97" t="str">
        <f t="shared" si="1563"/>
        <v/>
      </c>
      <c r="L1569" s="97" t="str">
        <f t="shared" si="1563"/>
        <v/>
      </c>
      <c r="M1569" s="97" t="str">
        <f t="shared" si="1563"/>
        <v>1.70</v>
      </c>
      <c r="N1569" s="97" t="str">
        <f t="shared" si="1563"/>
        <v>1.60</v>
      </c>
      <c r="O1569" s="44"/>
      <c r="P1569" s="197" t="str">
        <v>Transapharmara and Maintenance (Electrical)</v>
      </c>
    </row>
    <row r="1570" ht="19.5" customHeight="1">
      <c r="A1570" s="127" t="s">
        <v>25188</v>
      </c>
      <c r="B1570" s="127" t="s">
        <v>25264</v>
      </c>
      <c r="C1570" s="127"/>
      <c r="D1570" s="59"/>
      <c r="E1570" s="59"/>
      <c r="F1570" s="59"/>
      <c r="G1570" s="59">
        <v>170000.0</v>
      </c>
      <c r="H1570" s="59">
        <v>160000.0</v>
      </c>
      <c r="I1570" s="44"/>
      <c r="J1570" s="97" t="str">
        <f t="shared" ref="J1570:N1570" si="1564">IF(ISBLANK(D1570),"",D1570/100000)</f>
        <v/>
      </c>
      <c r="K1570" s="97" t="str">
        <f t="shared" si="1564"/>
        <v/>
      </c>
      <c r="L1570" s="97" t="str">
        <f t="shared" si="1564"/>
        <v/>
      </c>
      <c r="M1570" s="97" t="str">
        <f t="shared" si="1564"/>
        <v>1.70</v>
      </c>
      <c r="N1570" s="97" t="str">
        <f t="shared" si="1564"/>
        <v>1.60</v>
      </c>
      <c r="O1570" s="44"/>
      <c r="P1570" s="197" t="str">
        <v>Generator repairs and maintenance (electrical)</v>
      </c>
    </row>
    <row r="1571" ht="19.5" customHeight="1">
      <c r="A1571" s="127" t="s">
        <v>25194</v>
      </c>
      <c r="B1571" s="127" t="s">
        <v>25265</v>
      </c>
      <c r="C1571" s="127"/>
      <c r="D1571" s="59"/>
      <c r="E1571" s="59"/>
      <c r="F1571" s="59"/>
      <c r="G1571" s="59">
        <v>170000.0</v>
      </c>
      <c r="H1571" s="59">
        <v>476000.0</v>
      </c>
      <c r="I1571" s="44"/>
      <c r="J1571" s="97" t="str">
        <f t="shared" ref="J1571:N1571" si="1565">IF(ISBLANK(D1571),"",D1571/100000)</f>
        <v/>
      </c>
      <c r="K1571" s="97" t="str">
        <f t="shared" si="1565"/>
        <v/>
      </c>
      <c r="L1571" s="97" t="str">
        <f t="shared" si="1565"/>
        <v/>
      </c>
      <c r="M1571" s="97" t="str">
        <f t="shared" si="1565"/>
        <v>1.70</v>
      </c>
      <c r="N1571" s="97" t="str">
        <f t="shared" si="1565"/>
        <v>4.76</v>
      </c>
      <c r="O1571" s="44"/>
      <c r="P1571" s="197" t="str">
        <v>Sanitary contract</v>
      </c>
    </row>
    <row r="1572" ht="19.5" customHeight="1">
      <c r="A1572" s="296" t="s">
        <v>25213</v>
      </c>
      <c r="B1572" s="127" t="s">
        <v>25266</v>
      </c>
      <c r="C1572" s="127"/>
      <c r="D1572" s="59"/>
      <c r="E1572" s="59"/>
      <c r="F1572" s="59"/>
      <c r="G1572" s="59">
        <v>170000.0</v>
      </c>
      <c r="H1572" s="59">
        <v>160000.0</v>
      </c>
      <c r="I1572" s="44"/>
      <c r="J1572" s="97" t="str">
        <f t="shared" ref="J1572:N1572" si="1566">IF(ISBLANK(D1572),"",D1572/100000)</f>
        <v/>
      </c>
      <c r="K1572" s="97" t="str">
        <f t="shared" si="1566"/>
        <v/>
      </c>
      <c r="L1572" s="97" t="str">
        <f t="shared" si="1566"/>
        <v/>
      </c>
      <c r="M1572" s="97" t="str">
        <f t="shared" si="1566"/>
        <v>1.70</v>
      </c>
      <c r="N1572" s="97" t="str">
        <f t="shared" si="1566"/>
        <v>1.60</v>
      </c>
      <c r="O1572" s="44"/>
      <c r="P1572" s="197" t="str">
        <v>Earakandisanara plant maintenance and operating
(Electrical)</v>
      </c>
    </row>
    <row r="1573" ht="19.5" customHeight="1">
      <c r="A1573" s="127" t="s">
        <v>25215</v>
      </c>
      <c r="B1573" s="127" t="s">
        <v>25267</v>
      </c>
      <c r="C1573" s="127"/>
      <c r="D1573" s="59"/>
      <c r="E1573" s="59"/>
      <c r="F1573" s="59"/>
      <c r="G1573" s="59">
        <v>170000.0</v>
      </c>
      <c r="H1573" s="59">
        <v>160000.0</v>
      </c>
      <c r="I1573" s="44"/>
      <c r="J1573" s="97" t="str">
        <f t="shared" ref="J1573:N1573" si="1567">IF(ISBLANK(D1573),"",D1573/100000)</f>
        <v/>
      </c>
      <c r="K1573" s="97" t="str">
        <f t="shared" si="1567"/>
        <v/>
      </c>
      <c r="L1573" s="97" t="str">
        <f t="shared" si="1567"/>
        <v/>
      </c>
      <c r="M1573" s="97" t="str">
        <f t="shared" si="1567"/>
        <v>1.70</v>
      </c>
      <c r="N1573" s="97" t="str">
        <f t="shared" si="1567"/>
        <v>1.60</v>
      </c>
      <c r="O1573" s="44"/>
      <c r="P1573" s="197" t="str">
        <v>Light, sound operating and repairs (electrical)</v>
      </c>
    </row>
    <row r="1574" ht="19.5" customHeight="1">
      <c r="A1574" s="127" t="s">
        <v>25217</v>
      </c>
      <c r="B1574" s="127" t="s">
        <v>25268</v>
      </c>
      <c r="C1574" s="127"/>
      <c r="D1574" s="59"/>
      <c r="E1574" s="59"/>
      <c r="F1574" s="59"/>
      <c r="G1574" s="59"/>
      <c r="H1574" s="59"/>
      <c r="I1574" s="44"/>
      <c r="J1574" s="97" t="str">
        <f t="shared" ref="J1574:N1574" si="1568">IF(ISBLANK(D1574),"",D1574/100000)</f>
        <v/>
      </c>
      <c r="K1574" s="97" t="str">
        <f t="shared" si="1568"/>
        <v/>
      </c>
      <c r="L1574" s="97" t="str">
        <f t="shared" si="1568"/>
        <v/>
      </c>
      <c r="M1574" s="97" t="str">
        <f t="shared" si="1568"/>
        <v/>
      </c>
      <c r="N1574" s="97" t="str">
        <f t="shared" si="1568"/>
        <v/>
      </c>
      <c r="O1574" s="44"/>
      <c r="P1574" s="197" t="str">
        <v>Theater chairs repair</v>
      </c>
    </row>
    <row r="1575" ht="19.5" customHeight="1">
      <c r="A1575" s="127"/>
      <c r="B1575" s="127"/>
      <c r="C1575" s="127"/>
      <c r="D1575" s="59"/>
      <c r="E1575" s="59"/>
      <c r="F1575" s="59"/>
      <c r="G1575" s="59"/>
      <c r="H1575" s="59"/>
      <c r="I1575" s="44"/>
      <c r="J1575" s="97" t="str">
        <f t="shared" ref="J1575:N1575" si="1569">IF(ISBLANK(D1575),"",D1575/100000)</f>
        <v/>
      </c>
      <c r="K1575" s="97" t="str">
        <f t="shared" si="1569"/>
        <v/>
      </c>
      <c r="L1575" s="97" t="str">
        <f t="shared" si="1569"/>
        <v/>
      </c>
      <c r="M1575" s="97" t="str">
        <f t="shared" si="1569"/>
        <v/>
      </c>
      <c r="N1575" s="97" t="str">
        <f t="shared" si="1569"/>
        <v/>
      </c>
      <c r="O1575" s="44"/>
      <c r="P1575" s="197" t="str">
        <v/>
      </c>
    </row>
    <row r="1576" ht="19.5" customHeight="1">
      <c r="A1576" s="146" t="s">
        <v>16236</v>
      </c>
      <c r="B1576" s="127"/>
      <c r="C1576" s="127"/>
      <c r="D1576" s="59"/>
      <c r="E1576" s="59"/>
      <c r="F1576" s="59"/>
      <c r="G1576" s="59">
        <v>1275000.0</v>
      </c>
      <c r="H1576" s="59">
        <v>1600000.0</v>
      </c>
      <c r="I1576" s="44"/>
      <c r="J1576" s="97" t="str">
        <f t="shared" ref="J1576:N1576" si="1570">IF(ISBLANK(D1576),"",D1576/100000)</f>
        <v/>
      </c>
      <c r="K1576" s="97" t="str">
        <f t="shared" si="1570"/>
        <v/>
      </c>
      <c r="L1576" s="97" t="str">
        <f t="shared" si="1570"/>
        <v/>
      </c>
      <c r="M1576" s="97" t="str">
        <f t="shared" si="1570"/>
        <v>12.75</v>
      </c>
      <c r="N1576" s="97" t="str">
        <f t="shared" si="1570"/>
        <v>16.00</v>
      </c>
      <c r="O1576" s="44"/>
      <c r="P1576" s="197" t="str">
        <v>Addition</v>
      </c>
    </row>
    <row r="1577" ht="19.5" customHeight="1">
      <c r="A1577" s="250"/>
      <c r="B1577" s="250"/>
      <c r="C1577" s="250"/>
      <c r="D1577" s="237"/>
      <c r="E1577" s="237"/>
      <c r="F1577" s="237"/>
      <c r="G1577" s="237"/>
      <c r="H1577" s="237"/>
      <c r="I1577" s="242"/>
      <c r="J1577" s="446" t="str">
        <f t="shared" ref="J1577:N1577" si="1571">IF(ISBLANK(D1577),"",D1577/100000)</f>
        <v/>
      </c>
      <c r="K1577" s="446" t="str">
        <f t="shared" si="1571"/>
        <v/>
      </c>
      <c r="L1577" s="446" t="str">
        <f t="shared" si="1571"/>
        <v/>
      </c>
      <c r="M1577" s="446" t="str">
        <f t="shared" si="1571"/>
        <v/>
      </c>
      <c r="N1577" s="446" t="str">
        <f t="shared" si="1571"/>
        <v/>
      </c>
      <c r="O1577" s="242"/>
      <c r="P1577" s="197" t="str">
        <v/>
      </c>
    </row>
    <row r="1578" ht="19.5" customHeight="1">
      <c r="A1578" s="254" t="s">
        <v>10643</v>
      </c>
      <c r="B1578" s="254"/>
      <c r="C1578" s="254"/>
      <c r="D1578" s="330"/>
      <c r="E1578" s="330"/>
      <c r="F1578" s="330"/>
      <c r="G1578" s="330"/>
      <c r="H1578" s="330"/>
      <c r="I1578" s="44"/>
      <c r="J1578" s="97" t="str">
        <f t="shared" ref="J1578:N1578" si="1572">IF(ISBLANK(D1578),"",D1578/100000)</f>
        <v/>
      </c>
      <c r="K1578" s="97" t="str">
        <f t="shared" si="1572"/>
        <v/>
      </c>
      <c r="L1578" s="97" t="str">
        <f t="shared" si="1572"/>
        <v/>
      </c>
      <c r="M1578" s="97" t="str">
        <f t="shared" si="1572"/>
        <v/>
      </c>
      <c r="N1578" s="97" t="str">
        <f t="shared" si="1572"/>
        <v/>
      </c>
      <c r="O1578" s="44"/>
      <c r="P1578" s="197" t="str">
        <v>Mahatma Phule Bhavan, cultural, spiritually</v>
      </c>
    </row>
    <row r="1579" ht="19.5" customHeight="1">
      <c r="A1579" s="127" t="s">
        <v>838</v>
      </c>
      <c r="B1579" s="127" t="s">
        <v>25269</v>
      </c>
      <c r="C1579" s="127"/>
      <c r="D1579" s="59"/>
      <c r="E1579" s="59"/>
      <c r="F1579" s="59"/>
      <c r="G1579" s="59"/>
      <c r="H1579" s="59">
        <v>16000.0</v>
      </c>
      <c r="I1579" s="44"/>
      <c r="J1579" s="97" t="str">
        <f t="shared" ref="J1579:N1579" si="1573">IF(ISBLANK(D1579),"",D1579/100000)</f>
        <v/>
      </c>
      <c r="K1579" s="97" t="str">
        <f t="shared" si="1573"/>
        <v/>
      </c>
      <c r="L1579" s="97" t="str">
        <f t="shared" si="1573"/>
        <v/>
      </c>
      <c r="M1579" s="97" t="str">
        <f t="shared" si="1573"/>
        <v/>
      </c>
      <c r="N1579" s="97" t="str">
        <f t="shared" si="1573"/>
        <v>0.16</v>
      </c>
      <c r="O1579" s="44"/>
      <c r="P1579" s="197" t="str">
        <v>Narrow</v>
      </c>
    </row>
    <row r="1580" ht="19.5" customHeight="1">
      <c r="A1580" s="127" t="s">
        <v>25202</v>
      </c>
      <c r="B1580" s="127" t="s">
        <v>25270</v>
      </c>
      <c r="C1580" s="127"/>
      <c r="D1580" s="59"/>
      <c r="E1580" s="59"/>
      <c r="F1580" s="59"/>
      <c r="G1580" s="59">
        <v>170000.0</v>
      </c>
      <c r="H1580" s="59">
        <v>160000.0</v>
      </c>
      <c r="I1580" s="44"/>
      <c r="J1580" s="97" t="str">
        <f t="shared" ref="J1580:N1580" si="1574">IF(ISBLANK(D1580),"",D1580/100000)</f>
        <v/>
      </c>
      <c r="K1580" s="97" t="str">
        <f t="shared" si="1574"/>
        <v/>
      </c>
      <c r="L1580" s="97" t="str">
        <f t="shared" si="1574"/>
        <v/>
      </c>
      <c r="M1580" s="97" t="str">
        <f t="shared" si="1574"/>
        <v>1.70</v>
      </c>
      <c r="N1580" s="97" t="str">
        <f t="shared" si="1574"/>
        <v>1.60</v>
      </c>
      <c r="O1580" s="44"/>
      <c r="P1580" s="197" t="str">
        <v>Equipment and materials (electrical)</v>
      </c>
    </row>
    <row r="1581" ht="19.5" customHeight="1">
      <c r="A1581" s="127" t="s">
        <v>25196</v>
      </c>
      <c r="B1581" s="127" t="s">
        <v>25271</v>
      </c>
      <c r="C1581" s="127"/>
      <c r="D1581" s="59"/>
      <c r="E1581" s="59"/>
      <c r="F1581" s="59"/>
      <c r="G1581" s="59"/>
      <c r="H1581" s="59">
        <v>68000.0</v>
      </c>
      <c r="I1581" s="44"/>
      <c r="J1581" s="97" t="str">
        <f t="shared" ref="J1581:N1581" si="1575">IF(ISBLANK(D1581),"",D1581/100000)</f>
        <v/>
      </c>
      <c r="K1581" s="97" t="str">
        <f t="shared" si="1575"/>
        <v/>
      </c>
      <c r="L1581" s="97" t="str">
        <f t="shared" si="1575"/>
        <v/>
      </c>
      <c r="M1581" s="97" t="str">
        <f t="shared" si="1575"/>
        <v/>
      </c>
      <c r="N1581" s="97" t="str">
        <f t="shared" si="1575"/>
        <v>0.68</v>
      </c>
      <c r="O1581" s="44"/>
      <c r="P1581" s="197" t="str">
        <v>Dvarapalana and panel system</v>
      </c>
    </row>
    <row r="1582" ht="19.5" customHeight="1">
      <c r="A1582" s="127" t="s">
        <v>25204</v>
      </c>
      <c r="B1582" s="127" t="s">
        <v>25272</v>
      </c>
      <c r="C1582" s="127"/>
      <c r="D1582" s="59"/>
      <c r="E1582" s="59"/>
      <c r="F1582" s="59"/>
      <c r="G1582" s="59"/>
      <c r="H1582" s="59"/>
      <c r="I1582" s="44"/>
      <c r="J1582" s="97" t="str">
        <f t="shared" ref="J1582:N1582" si="1576">IF(ISBLANK(D1582),"",D1582/100000)</f>
        <v/>
      </c>
      <c r="K1582" s="97" t="str">
        <f t="shared" si="1576"/>
        <v/>
      </c>
      <c r="L1582" s="97" t="str">
        <f t="shared" si="1576"/>
        <v/>
      </c>
      <c r="M1582" s="97" t="str">
        <f t="shared" si="1576"/>
        <v/>
      </c>
      <c r="N1582" s="97" t="str">
        <f t="shared" si="1576"/>
        <v/>
      </c>
      <c r="O1582" s="44"/>
      <c r="P1582" s="197" t="str">
        <v>General repair (building)</v>
      </c>
    </row>
    <row r="1583" ht="19.5" customHeight="1">
      <c r="A1583" s="127" t="s">
        <v>25184</v>
      </c>
      <c r="B1583" s="127" t="s">
        <v>25273</v>
      </c>
      <c r="C1583" s="127"/>
      <c r="D1583" s="59"/>
      <c r="E1583" s="59"/>
      <c r="F1583" s="59"/>
      <c r="G1583" s="59">
        <v>340000.0</v>
      </c>
      <c r="H1583" s="59">
        <v>560000.0</v>
      </c>
      <c r="I1583" s="44"/>
      <c r="J1583" s="97" t="str">
        <f t="shared" ref="J1583:N1583" si="1577">IF(ISBLANK(D1583),"",D1583/100000)</f>
        <v/>
      </c>
      <c r="K1583" s="97" t="str">
        <f t="shared" si="1577"/>
        <v/>
      </c>
      <c r="L1583" s="97" t="str">
        <f t="shared" si="1577"/>
        <v/>
      </c>
      <c r="M1583" s="97" t="str">
        <f t="shared" si="1577"/>
        <v>3.40</v>
      </c>
      <c r="N1583" s="97" t="str">
        <f t="shared" si="1577"/>
        <v>5.60</v>
      </c>
      <c r="O1583" s="44"/>
      <c r="P1583" s="197" t="str">
        <v>Lighting (electric)</v>
      </c>
    </row>
    <row r="1584" ht="19.5" customHeight="1">
      <c r="A1584" s="127" t="s">
        <v>25207</v>
      </c>
      <c r="B1584" s="127" t="s">
        <v>25274</v>
      </c>
      <c r="C1584" s="127"/>
      <c r="D1584" s="59"/>
      <c r="E1584" s="59"/>
      <c r="F1584" s="59"/>
      <c r="G1584" s="59">
        <v>170000.0</v>
      </c>
      <c r="H1584" s="59">
        <v>160000.0</v>
      </c>
      <c r="I1584" s="44"/>
      <c r="J1584" s="97" t="str">
        <f t="shared" ref="J1584:N1584" si="1578">IF(ISBLANK(D1584),"",D1584/100000)</f>
        <v/>
      </c>
      <c r="K1584" s="97" t="str">
        <f t="shared" si="1578"/>
        <v/>
      </c>
      <c r="L1584" s="97" t="str">
        <f t="shared" si="1578"/>
        <v/>
      </c>
      <c r="M1584" s="97" t="str">
        <f t="shared" si="1578"/>
        <v>1.70</v>
      </c>
      <c r="N1584" s="97" t="str">
        <f t="shared" si="1578"/>
        <v>1.60</v>
      </c>
      <c r="O1584" s="44"/>
      <c r="P1584" s="197" t="str">
        <v>Transapharmara and Maintenance (Electrical)</v>
      </c>
    </row>
    <row r="1585" ht="19.5" customHeight="1">
      <c r="A1585" s="127" t="s">
        <v>25188</v>
      </c>
      <c r="B1585" s="127" t="s">
        <v>25275</v>
      </c>
      <c r="C1585" s="127"/>
      <c r="D1585" s="59"/>
      <c r="E1585" s="59"/>
      <c r="F1585" s="59"/>
      <c r="G1585" s="59">
        <v>170000.0</v>
      </c>
      <c r="H1585" s="59">
        <v>160000.0</v>
      </c>
      <c r="I1585" s="44"/>
      <c r="J1585" s="97" t="str">
        <f t="shared" ref="J1585:N1585" si="1579">IF(ISBLANK(D1585),"",D1585/100000)</f>
        <v/>
      </c>
      <c r="K1585" s="97" t="str">
        <f t="shared" si="1579"/>
        <v/>
      </c>
      <c r="L1585" s="97" t="str">
        <f t="shared" si="1579"/>
        <v/>
      </c>
      <c r="M1585" s="97" t="str">
        <f t="shared" si="1579"/>
        <v>1.70</v>
      </c>
      <c r="N1585" s="97" t="str">
        <f t="shared" si="1579"/>
        <v>1.60</v>
      </c>
      <c r="O1585" s="44"/>
      <c r="P1585" s="197" t="str">
        <v>Generator repairs and maintenance (electrical)</v>
      </c>
    </row>
    <row r="1586" ht="19.5" customHeight="1">
      <c r="A1586" s="127" t="s">
        <v>25194</v>
      </c>
      <c r="B1586" s="127" t="s">
        <v>25276</v>
      </c>
      <c r="C1586" s="127"/>
      <c r="D1586" s="59"/>
      <c r="E1586" s="59"/>
      <c r="F1586" s="59"/>
      <c r="G1586" s="59">
        <v>170000.0</v>
      </c>
      <c r="H1586" s="59">
        <v>476000.0</v>
      </c>
      <c r="I1586" s="44"/>
      <c r="J1586" s="97" t="str">
        <f t="shared" ref="J1586:N1586" si="1580">IF(ISBLANK(D1586),"",D1586/100000)</f>
        <v/>
      </c>
      <c r="K1586" s="97" t="str">
        <f t="shared" si="1580"/>
        <v/>
      </c>
      <c r="L1586" s="97" t="str">
        <f t="shared" si="1580"/>
        <v/>
      </c>
      <c r="M1586" s="97" t="str">
        <f t="shared" si="1580"/>
        <v>1.70</v>
      </c>
      <c r="N1586" s="97" t="str">
        <f t="shared" si="1580"/>
        <v>4.76</v>
      </c>
      <c r="O1586" s="44"/>
      <c r="P1586" s="197" t="str">
        <v>Sanitary contract</v>
      </c>
    </row>
    <row r="1587" ht="19.5" customHeight="1">
      <c r="A1587" s="296" t="s">
        <v>25213</v>
      </c>
      <c r="B1587" s="127" t="s">
        <v>25277</v>
      </c>
      <c r="C1587" s="127"/>
      <c r="D1587" s="59"/>
      <c r="E1587" s="59"/>
      <c r="F1587" s="59"/>
      <c r="G1587" s="59">
        <v>170000.0</v>
      </c>
      <c r="H1587" s="59">
        <v>160000.0</v>
      </c>
      <c r="I1587" s="44"/>
      <c r="J1587" s="97" t="str">
        <f t="shared" ref="J1587:N1587" si="1581">IF(ISBLANK(D1587),"",D1587/100000)</f>
        <v/>
      </c>
      <c r="K1587" s="97" t="str">
        <f t="shared" si="1581"/>
        <v/>
      </c>
      <c r="L1587" s="97" t="str">
        <f t="shared" si="1581"/>
        <v/>
      </c>
      <c r="M1587" s="97" t="str">
        <f t="shared" si="1581"/>
        <v>1.70</v>
      </c>
      <c r="N1587" s="97" t="str">
        <f t="shared" si="1581"/>
        <v>1.60</v>
      </c>
      <c r="O1587" s="44"/>
      <c r="P1587" s="197" t="str">
        <v>Earakandisanara plant maintenance and operating
(Electrical)</v>
      </c>
    </row>
    <row r="1588" ht="19.5" customHeight="1">
      <c r="A1588" s="127" t="s">
        <v>25215</v>
      </c>
      <c r="B1588" s="127" t="s">
        <v>25278</v>
      </c>
      <c r="C1588" s="127"/>
      <c r="D1588" s="59"/>
      <c r="E1588" s="59"/>
      <c r="F1588" s="59"/>
      <c r="G1588" s="59">
        <v>170000.0</v>
      </c>
      <c r="H1588" s="59">
        <v>160000.0</v>
      </c>
      <c r="I1588" s="44"/>
      <c r="J1588" s="97" t="str">
        <f t="shared" ref="J1588:N1588" si="1582">IF(ISBLANK(D1588),"",D1588/100000)</f>
        <v/>
      </c>
      <c r="K1588" s="97" t="str">
        <f t="shared" si="1582"/>
        <v/>
      </c>
      <c r="L1588" s="97" t="str">
        <f t="shared" si="1582"/>
        <v/>
      </c>
      <c r="M1588" s="97" t="str">
        <f t="shared" si="1582"/>
        <v>1.70</v>
      </c>
      <c r="N1588" s="97" t="str">
        <f t="shared" si="1582"/>
        <v>1.60</v>
      </c>
      <c r="O1588" s="44"/>
      <c r="P1588" s="197" t="str">
        <v>Light, sound operating and repairs (electrical)</v>
      </c>
    </row>
    <row r="1589" ht="19.5" customHeight="1">
      <c r="A1589" s="127" t="s">
        <v>25217</v>
      </c>
      <c r="B1589" s="127" t="s">
        <v>25279</v>
      </c>
      <c r="C1589" s="127"/>
      <c r="D1589" s="59"/>
      <c r="E1589" s="59"/>
      <c r="F1589" s="59"/>
      <c r="G1589" s="59"/>
      <c r="H1589" s="59"/>
      <c r="I1589" s="44"/>
      <c r="J1589" s="97" t="str">
        <f t="shared" ref="J1589:N1589" si="1583">IF(ISBLANK(D1589),"",D1589/100000)</f>
        <v/>
      </c>
      <c r="K1589" s="97" t="str">
        <f t="shared" si="1583"/>
        <v/>
      </c>
      <c r="L1589" s="97" t="str">
        <f t="shared" si="1583"/>
        <v/>
      </c>
      <c r="M1589" s="97" t="str">
        <f t="shared" si="1583"/>
        <v/>
      </c>
      <c r="N1589" s="97" t="str">
        <f t="shared" si="1583"/>
        <v/>
      </c>
      <c r="O1589" s="44"/>
      <c r="P1589" s="197" t="str">
        <v>Theater chairs repair</v>
      </c>
    </row>
    <row r="1590" ht="19.5" customHeight="1">
      <c r="A1590" s="127"/>
      <c r="B1590" s="127"/>
      <c r="C1590" s="127"/>
      <c r="D1590" s="59"/>
      <c r="E1590" s="59"/>
      <c r="F1590" s="59"/>
      <c r="G1590" s="59"/>
      <c r="H1590" s="59"/>
      <c r="I1590" s="44"/>
      <c r="J1590" s="97" t="str">
        <f t="shared" ref="J1590:N1590" si="1584">IF(ISBLANK(D1590),"",D1590/100000)</f>
        <v/>
      </c>
      <c r="K1590" s="97" t="str">
        <f t="shared" si="1584"/>
        <v/>
      </c>
      <c r="L1590" s="97" t="str">
        <f t="shared" si="1584"/>
        <v/>
      </c>
      <c r="M1590" s="97" t="str">
        <f t="shared" si="1584"/>
        <v/>
      </c>
      <c r="N1590" s="97" t="str">
        <f t="shared" si="1584"/>
        <v/>
      </c>
      <c r="O1590" s="44"/>
      <c r="P1590" s="197" t="str">
        <v/>
      </c>
    </row>
    <row r="1591" ht="19.5" customHeight="1">
      <c r="A1591" s="146" t="s">
        <v>16236</v>
      </c>
      <c r="B1591" s="127"/>
      <c r="C1591" s="127"/>
      <c r="D1591" s="59"/>
      <c r="E1591" s="59"/>
      <c r="F1591" s="59"/>
      <c r="G1591" s="59">
        <v>1360000.0</v>
      </c>
      <c r="H1591" s="59">
        <v>1920000.0</v>
      </c>
      <c r="I1591" s="44"/>
      <c r="J1591" s="97" t="str">
        <f t="shared" ref="J1591:N1591" si="1585">IF(ISBLANK(D1591),"",D1591/100000)</f>
        <v/>
      </c>
      <c r="K1591" s="97" t="str">
        <f t="shared" si="1585"/>
        <v/>
      </c>
      <c r="L1591" s="97" t="str">
        <f t="shared" si="1585"/>
        <v/>
      </c>
      <c r="M1591" s="97" t="str">
        <f t="shared" si="1585"/>
        <v>13.60</v>
      </c>
      <c r="N1591" s="97" t="str">
        <f t="shared" si="1585"/>
        <v>19.20</v>
      </c>
      <c r="O1591" s="44"/>
      <c r="P1591" s="197" t="str">
        <v>Addition</v>
      </c>
    </row>
    <row r="1592" ht="19.5" customHeight="1">
      <c r="A1592" s="127"/>
      <c r="B1592" s="127"/>
      <c r="C1592" s="127"/>
      <c r="D1592" s="59"/>
      <c r="E1592" s="59"/>
      <c r="F1592" s="59"/>
      <c r="G1592" s="59"/>
      <c r="H1592" s="59"/>
      <c r="I1592" s="44"/>
      <c r="J1592" s="97" t="str">
        <f t="shared" ref="J1592:N1592" si="1586">IF(ISBLANK(D1592),"",D1592/100000)</f>
        <v/>
      </c>
      <c r="K1592" s="97" t="str">
        <f t="shared" si="1586"/>
        <v/>
      </c>
      <c r="L1592" s="97" t="str">
        <f t="shared" si="1586"/>
        <v/>
      </c>
      <c r="M1592" s="97" t="str">
        <f t="shared" si="1586"/>
        <v/>
      </c>
      <c r="N1592" s="97" t="str">
        <f t="shared" si="1586"/>
        <v/>
      </c>
      <c r="O1592" s="44"/>
      <c r="P1592" s="197" t="str">
        <v/>
      </c>
    </row>
    <row r="1593" ht="19.5" customHeight="1">
      <c r="A1593" s="146" t="s">
        <v>25280</v>
      </c>
      <c r="B1593" s="127"/>
      <c r="C1593" s="127"/>
      <c r="D1593" s="59">
        <v>2.9945889E7</v>
      </c>
      <c r="E1593" s="59">
        <v>3.6249215E7</v>
      </c>
      <c r="F1593" s="59">
        <v>4.1833156E7</v>
      </c>
      <c r="G1593" s="59">
        <v>6.31555E7</v>
      </c>
      <c r="H1593" s="59">
        <v>6.08462E7</v>
      </c>
      <c r="I1593" s="44"/>
      <c r="J1593" s="97" t="str">
        <f t="shared" ref="J1593:N1593" si="1587">IF(ISBLANK(D1593),"",D1593/100000)</f>
        <v>299.46</v>
      </c>
      <c r="K1593" s="97" t="str">
        <f t="shared" si="1587"/>
        <v>362.49</v>
      </c>
      <c r="L1593" s="97" t="str">
        <f t="shared" si="1587"/>
        <v>418.33</v>
      </c>
      <c r="M1593" s="97" t="str">
        <f t="shared" si="1587"/>
        <v>631.56</v>
      </c>
      <c r="N1593" s="97" t="str">
        <f t="shared" si="1587"/>
        <v>608.46</v>
      </c>
      <c r="O1593" s="44"/>
      <c r="P1593" s="197" t="str">
        <v>18. The total sum of the cultural centers</v>
      </c>
    </row>
    <row r="1594" ht="19.5" customHeight="1">
      <c r="A1594" s="127"/>
      <c r="B1594" s="127"/>
      <c r="C1594" s="127"/>
      <c r="D1594" s="59"/>
      <c r="E1594" s="59"/>
      <c r="F1594" s="59"/>
      <c r="G1594" s="59"/>
      <c r="H1594" s="59"/>
      <c r="I1594" s="44"/>
      <c r="J1594" s="97" t="str">
        <f t="shared" ref="J1594:N1594" si="1588">IF(ISBLANK(D1594),"",D1594/100000)</f>
        <v/>
      </c>
      <c r="K1594" s="97" t="str">
        <f t="shared" si="1588"/>
        <v/>
      </c>
      <c r="L1594" s="97" t="str">
        <f t="shared" si="1588"/>
        <v/>
      </c>
      <c r="M1594" s="97" t="str">
        <f t="shared" si="1588"/>
        <v/>
      </c>
      <c r="N1594" s="97" t="str">
        <f t="shared" si="1588"/>
        <v/>
      </c>
      <c r="O1594" s="44"/>
      <c r="P1594" s="197" t="str">
        <v/>
      </c>
    </row>
    <row r="1595" ht="19.5" customHeight="1">
      <c r="A1595" s="127" t="s">
        <v>542</v>
      </c>
      <c r="B1595" s="127"/>
      <c r="C1595" s="127"/>
      <c r="D1595" s="59"/>
      <c r="E1595" s="59"/>
      <c r="F1595" s="59"/>
      <c r="G1595" s="59"/>
      <c r="H1595" s="59"/>
      <c r="I1595" s="44"/>
      <c r="J1595" s="97" t="str">
        <f t="shared" ref="J1595:N1595" si="1589">IF(ISBLANK(D1595),"",D1595/100000)</f>
        <v/>
      </c>
      <c r="K1595" s="97" t="str">
        <f t="shared" si="1589"/>
        <v/>
      </c>
      <c r="L1595" s="97" t="str">
        <f t="shared" si="1589"/>
        <v/>
      </c>
      <c r="M1595" s="97" t="str">
        <f t="shared" si="1589"/>
        <v/>
      </c>
      <c r="N1595" s="97" t="str">
        <f t="shared" si="1589"/>
        <v/>
      </c>
      <c r="O1595" s="44"/>
      <c r="P1595" s="197" t="str">
        <v>19. Vegetable mandaya</v>
      </c>
    </row>
    <row r="1596" ht="19.5" customHeight="1">
      <c r="A1596" s="127" t="s">
        <v>19351</v>
      </c>
      <c r="B1596" s="127"/>
      <c r="C1596" s="127"/>
      <c r="D1596" s="59"/>
      <c r="E1596" s="59"/>
      <c r="F1596" s="59"/>
      <c r="G1596" s="59"/>
      <c r="H1596" s="59"/>
      <c r="I1596" s="44"/>
      <c r="J1596" s="97" t="str">
        <f t="shared" ref="J1596:N1596" si="1590">IF(ISBLANK(D1596),"",D1596/100000)</f>
        <v/>
      </c>
      <c r="K1596" s="97" t="str">
        <f t="shared" si="1590"/>
        <v/>
      </c>
      <c r="L1596" s="97" t="str">
        <f t="shared" si="1590"/>
        <v/>
      </c>
      <c r="M1596" s="97" t="str">
        <f t="shared" si="1590"/>
        <v/>
      </c>
      <c r="N1596" s="97" t="str">
        <f t="shared" si="1590"/>
        <v/>
      </c>
      <c r="O1596" s="44"/>
      <c r="P1596" s="197" t="str">
        <v>C-1. Vegetable mandaya</v>
      </c>
    </row>
    <row r="1597" ht="19.5" customHeight="1">
      <c r="A1597" s="127" t="s">
        <v>25281</v>
      </c>
      <c r="B1597" s="127" t="s">
        <v>25282</v>
      </c>
      <c r="C1597" s="127"/>
      <c r="D1597" s="59">
        <v>1.0344388E7</v>
      </c>
      <c r="E1597" s="59">
        <v>1.1634035E7</v>
      </c>
      <c r="F1597" s="59">
        <v>1.2813497E7</v>
      </c>
      <c r="G1597" s="59">
        <v>1.5E7</v>
      </c>
      <c r="H1597" s="59">
        <v>1.25E7</v>
      </c>
      <c r="I1597" s="44"/>
      <c r="J1597" s="97" t="str">
        <f t="shared" ref="J1597:N1597" si="1591">IF(ISBLANK(D1597),"",D1597/100000)</f>
        <v>103.44</v>
      </c>
      <c r="K1597" s="97" t="str">
        <f t="shared" si="1591"/>
        <v>116.34</v>
      </c>
      <c r="L1597" s="97" t="str">
        <f t="shared" si="1591"/>
        <v>128.13</v>
      </c>
      <c r="M1597" s="97" t="str">
        <f t="shared" si="1591"/>
        <v>150.00</v>
      </c>
      <c r="N1597" s="97" t="str">
        <f t="shared" si="1591"/>
        <v>125.00</v>
      </c>
      <c r="O1597" s="44"/>
      <c r="P1597" s="197" t="str">
        <v>1. The establishment sevakavarga salary (masaa. Jingha.)</v>
      </c>
    </row>
    <row r="1598" ht="19.5" customHeight="1">
      <c r="A1598" s="127" t="s">
        <v>830</v>
      </c>
      <c r="B1598" s="127" t="s">
        <v>25283</v>
      </c>
      <c r="C1598" s="127"/>
      <c r="D1598" s="59">
        <v>199880.0</v>
      </c>
      <c r="E1598" s="59">
        <v>193808.0</v>
      </c>
      <c r="F1598" s="59">
        <v>192094.0</v>
      </c>
      <c r="G1598" s="59">
        <v>170000.0</v>
      </c>
      <c r="H1598" s="59">
        <v>160000.0</v>
      </c>
      <c r="I1598" s="44"/>
      <c r="J1598" s="97" t="str">
        <f t="shared" ref="J1598:N1598" si="1592">IF(ISBLANK(D1598),"",D1598/100000)</f>
        <v>2.00</v>
      </c>
      <c r="K1598" s="97" t="str">
        <f t="shared" si="1592"/>
        <v>1.94</v>
      </c>
      <c r="L1598" s="97" t="str">
        <f t="shared" si="1592"/>
        <v>1.92</v>
      </c>
      <c r="M1598" s="97" t="str">
        <f t="shared" si="1592"/>
        <v>1.70</v>
      </c>
      <c r="N1598" s="97" t="str">
        <f t="shared" si="1592"/>
        <v>1.60</v>
      </c>
      <c r="O1598" s="44"/>
      <c r="P1598" s="197" t="str">
        <v>2. Narrow</v>
      </c>
    </row>
    <row r="1599" ht="19.5" customHeight="1">
      <c r="A1599" s="296" t="s">
        <v>25284</v>
      </c>
      <c r="B1599" s="127" t="s">
        <v>25285</v>
      </c>
      <c r="C1599" s="127"/>
      <c r="D1599" s="59">
        <v>999528.0</v>
      </c>
      <c r="E1599" s="59">
        <v>1199950.0</v>
      </c>
      <c r="F1599" s="59">
        <v>899340.0</v>
      </c>
      <c r="G1599" s="59">
        <v>2125000.0</v>
      </c>
      <c r="H1599" s="59">
        <v>1920000.0</v>
      </c>
      <c r="I1599" s="44"/>
      <c r="J1599" s="97" t="str">
        <f t="shared" ref="J1599:N1599" si="1593">IF(ISBLANK(D1599),"",D1599/100000)</f>
        <v>10.00</v>
      </c>
      <c r="K1599" s="97" t="str">
        <f t="shared" si="1593"/>
        <v>12.00</v>
      </c>
      <c r="L1599" s="97" t="str">
        <f t="shared" si="1593"/>
        <v>8.99</v>
      </c>
      <c r="M1599" s="97" t="str">
        <f t="shared" si="1593"/>
        <v>21.25</v>
      </c>
      <c r="N1599" s="97" t="str">
        <f t="shared" si="1593"/>
        <v>19.20</v>
      </c>
      <c r="O1599" s="44"/>
      <c r="P1599" s="197" t="str">
        <v>3. lighting - m. Flowers and other market mandaya
(Electrical)</v>
      </c>
    </row>
    <row r="1600" ht="19.5" customHeight="1">
      <c r="A1600" s="127" t="s">
        <v>25286</v>
      </c>
      <c r="B1600" s="127" t="s">
        <v>25287</v>
      </c>
      <c r="C1600" s="127"/>
      <c r="D1600" s="59">
        <v>5772.0</v>
      </c>
      <c r="E1600" s="59"/>
      <c r="F1600" s="59">
        <v>32500.0</v>
      </c>
      <c r="G1600" s="59">
        <v>42500.0</v>
      </c>
      <c r="H1600" s="59">
        <v>34000.0</v>
      </c>
      <c r="I1600" s="44"/>
      <c r="J1600" s="97" t="str">
        <f t="shared" ref="J1600:N1600" si="1594">IF(ISBLANK(D1600),"",D1600/100000)</f>
        <v>0.06</v>
      </c>
      <c r="K1600" s="97" t="str">
        <f t="shared" si="1594"/>
        <v/>
      </c>
      <c r="L1600" s="97" t="str">
        <f t="shared" si="1594"/>
        <v>0.33</v>
      </c>
      <c r="M1600" s="97" t="str">
        <f t="shared" si="1594"/>
        <v>0.43</v>
      </c>
      <c r="N1600" s="97" t="str">
        <f t="shared" si="1594"/>
        <v>0.34</v>
      </c>
      <c r="O1600" s="44"/>
      <c r="P1600" s="197" t="str">
        <v>4. Other materials</v>
      </c>
    </row>
    <row r="1601" ht="19.5" customHeight="1">
      <c r="A1601" s="127" t="s">
        <v>25288</v>
      </c>
      <c r="B1601" s="127" t="s">
        <v>25289</v>
      </c>
      <c r="C1601" s="127"/>
      <c r="D1601" s="59"/>
      <c r="E1601" s="59"/>
      <c r="F1601" s="59"/>
      <c r="G1601" s="59">
        <v>6800.0</v>
      </c>
      <c r="H1601" s="59">
        <v>5440.0</v>
      </c>
      <c r="I1601" s="44"/>
      <c r="J1601" s="97" t="str">
        <f t="shared" ref="J1601:N1601" si="1595">IF(ISBLANK(D1601),"",D1601/100000)</f>
        <v/>
      </c>
      <c r="K1601" s="97" t="str">
        <f t="shared" si="1595"/>
        <v/>
      </c>
      <c r="L1601" s="97" t="str">
        <f t="shared" si="1595"/>
        <v/>
      </c>
      <c r="M1601" s="97" t="str">
        <f t="shared" si="1595"/>
        <v>0.07</v>
      </c>
      <c r="N1601" s="97" t="str">
        <f t="shared" si="1595"/>
        <v>0.05</v>
      </c>
      <c r="O1601" s="44"/>
      <c r="P1601" s="197" t="str">
        <v>5. Land and bhavane rent</v>
      </c>
    </row>
    <row r="1602" ht="19.5" customHeight="1">
      <c r="A1602" s="127" t="s">
        <v>25290</v>
      </c>
      <c r="B1602" s="127" t="s">
        <v>25291</v>
      </c>
      <c r="C1602" s="127"/>
      <c r="D1602" s="59"/>
      <c r="E1602" s="59"/>
      <c r="F1602" s="59"/>
      <c r="G1602" s="59">
        <v>425000.0</v>
      </c>
      <c r="H1602" s="59">
        <v>400000.0</v>
      </c>
      <c r="I1602" s="44"/>
      <c r="J1602" s="97" t="str">
        <f t="shared" ref="J1602:N1602" si="1596">IF(ISBLANK(D1602),"",D1602/100000)</f>
        <v/>
      </c>
      <c r="K1602" s="97" t="str">
        <f t="shared" si="1596"/>
        <v/>
      </c>
      <c r="L1602" s="97" t="str">
        <f t="shared" si="1596"/>
        <v/>
      </c>
      <c r="M1602" s="97" t="str">
        <f t="shared" si="1596"/>
        <v>4.25</v>
      </c>
      <c r="N1602" s="97" t="str">
        <f t="shared" si="1596"/>
        <v>4.00</v>
      </c>
      <c r="O1602" s="44"/>
      <c r="P1602" s="197" t="str">
        <v>6. Building Repair (building)</v>
      </c>
    </row>
    <row r="1603" ht="19.5" customHeight="1">
      <c r="A1603" s="296" t="s">
        <v>25292</v>
      </c>
      <c r="B1603" s="127" t="s">
        <v>25293</v>
      </c>
      <c r="C1603" s="127"/>
      <c r="D1603" s="59">
        <v>3380335.0</v>
      </c>
      <c r="E1603" s="59">
        <v>3560100.0</v>
      </c>
      <c r="F1603" s="59">
        <v>4958543.0</v>
      </c>
      <c r="G1603" s="59">
        <v>4250000.0</v>
      </c>
      <c r="H1603" s="59">
        <v>5100000.0</v>
      </c>
      <c r="I1603" s="44"/>
      <c r="J1603" s="97" t="str">
        <f t="shared" ref="J1603:N1603" si="1597">IF(ISBLANK(D1603),"",D1603/100000)</f>
        <v>33.80</v>
      </c>
      <c r="K1603" s="97" t="str">
        <f t="shared" si="1597"/>
        <v>35.60</v>
      </c>
      <c r="L1603" s="97" t="str">
        <f t="shared" si="1597"/>
        <v>49.59</v>
      </c>
      <c r="M1603" s="97" t="str">
        <f t="shared" si="1597"/>
        <v>42.50</v>
      </c>
      <c r="N1603" s="97" t="str">
        <f t="shared" si="1597"/>
        <v>51.00</v>
      </c>
      <c r="O1603" s="44"/>
      <c r="P1603" s="197" t="str">
        <v>7. Vegetable mandaya sanitation contract basis
Issue</v>
      </c>
    </row>
    <row r="1604" ht="19.5" customHeight="1">
      <c r="A1604" s="127"/>
      <c r="B1604" s="127"/>
      <c r="C1604" s="127"/>
      <c r="D1604" s="59"/>
      <c r="E1604" s="59"/>
      <c r="F1604" s="59"/>
      <c r="G1604" s="59"/>
      <c r="H1604" s="59"/>
      <c r="I1604" s="44"/>
      <c r="J1604" s="97" t="str">
        <f t="shared" ref="J1604:N1604" si="1598">IF(ISBLANK(D1604),"",D1604/100000)</f>
        <v/>
      </c>
      <c r="K1604" s="97" t="str">
        <f t="shared" si="1598"/>
        <v/>
      </c>
      <c r="L1604" s="97" t="str">
        <f t="shared" si="1598"/>
        <v/>
      </c>
      <c r="M1604" s="97" t="str">
        <f t="shared" si="1598"/>
        <v/>
      </c>
      <c r="N1604" s="97" t="str">
        <f t="shared" si="1598"/>
        <v/>
      </c>
      <c r="O1604" s="44"/>
      <c r="P1604" s="197" t="str">
        <v/>
      </c>
    </row>
    <row r="1605" ht="19.5" customHeight="1">
      <c r="A1605" s="146" t="s">
        <v>24453</v>
      </c>
      <c r="B1605" s="127"/>
      <c r="C1605" s="127"/>
      <c r="D1605" s="59">
        <v>1.4929903E7</v>
      </c>
      <c r="E1605" s="59">
        <v>1.6587893E7</v>
      </c>
      <c r="F1605" s="59">
        <v>1.8895974E7</v>
      </c>
      <c r="G1605" s="59">
        <v>2.20193E7</v>
      </c>
      <c r="H1605" s="59">
        <v>2.011944E7</v>
      </c>
      <c r="I1605" s="44"/>
      <c r="J1605" s="97" t="str">
        <f t="shared" ref="J1605:N1605" si="1599">IF(ISBLANK(D1605),"",D1605/100000)</f>
        <v>149.30</v>
      </c>
      <c r="K1605" s="97" t="str">
        <f t="shared" si="1599"/>
        <v>165.88</v>
      </c>
      <c r="L1605" s="97" t="str">
        <f t="shared" si="1599"/>
        <v>188.96</v>
      </c>
      <c r="M1605" s="97" t="str">
        <f t="shared" si="1599"/>
        <v>220.19</v>
      </c>
      <c r="N1605" s="97" t="str">
        <f t="shared" si="1599"/>
        <v>201.19</v>
      </c>
      <c r="O1605" s="44"/>
      <c r="P1605" s="197" t="str">
        <v>C-1. Addition</v>
      </c>
    </row>
    <row r="1606" ht="19.5" customHeight="1">
      <c r="A1606" s="127"/>
      <c r="B1606" s="127"/>
      <c r="C1606" s="127"/>
      <c r="D1606" s="59"/>
      <c r="E1606" s="59"/>
      <c r="F1606" s="59"/>
      <c r="G1606" s="59"/>
      <c r="H1606" s="59"/>
      <c r="I1606" s="44"/>
      <c r="J1606" s="97" t="str">
        <f t="shared" ref="J1606:N1606" si="1600">IF(ISBLANK(D1606),"",D1606/100000)</f>
        <v/>
      </c>
      <c r="K1606" s="97" t="str">
        <f t="shared" si="1600"/>
        <v/>
      </c>
      <c r="L1606" s="97" t="str">
        <f t="shared" si="1600"/>
        <v/>
      </c>
      <c r="M1606" s="97" t="str">
        <f t="shared" si="1600"/>
        <v/>
      </c>
      <c r="N1606" s="97" t="str">
        <f t="shared" si="1600"/>
        <v/>
      </c>
      <c r="O1606" s="44"/>
      <c r="P1606" s="197" t="str">
        <v/>
      </c>
    </row>
    <row r="1607" ht="19.5" customHeight="1">
      <c r="A1607" s="127" t="s">
        <v>25294</v>
      </c>
      <c r="B1607" s="127"/>
      <c r="C1607" s="127"/>
      <c r="D1607" s="59"/>
      <c r="E1607" s="59"/>
      <c r="F1607" s="59"/>
      <c r="G1607" s="59"/>
      <c r="H1607" s="59"/>
      <c r="I1607" s="44"/>
      <c r="J1607" s="97" t="str">
        <f t="shared" ref="J1607:N1607" si="1601">IF(ISBLANK(D1607),"",D1607/100000)</f>
        <v/>
      </c>
      <c r="K1607" s="97" t="str">
        <f t="shared" si="1601"/>
        <v/>
      </c>
      <c r="L1607" s="97" t="str">
        <f t="shared" si="1601"/>
        <v/>
      </c>
      <c r="M1607" s="97" t="str">
        <f t="shared" si="1601"/>
        <v/>
      </c>
      <c r="N1607" s="97" t="str">
        <f t="shared" si="1601"/>
        <v/>
      </c>
      <c r="O1607" s="44"/>
      <c r="P1607" s="197" t="str">
        <v>C-2. Vegetable mandaya (Regional Office)</v>
      </c>
    </row>
    <row r="1608" ht="19.5" customHeight="1">
      <c r="A1608" s="127" t="s">
        <v>25295</v>
      </c>
      <c r="B1608" s="127" t="s">
        <v>25296</v>
      </c>
      <c r="C1608" s="127"/>
      <c r="D1608" s="59"/>
      <c r="E1608" s="59"/>
      <c r="F1608" s="59"/>
      <c r="G1608" s="59"/>
      <c r="H1608" s="59"/>
      <c r="I1608" s="44"/>
      <c r="J1608" s="97" t="str">
        <f t="shared" ref="J1608:N1608" si="1602">IF(ISBLANK(D1608),"",D1608/100000)</f>
        <v/>
      </c>
      <c r="K1608" s="97" t="str">
        <f t="shared" si="1602"/>
        <v/>
      </c>
      <c r="L1608" s="97" t="str">
        <f t="shared" si="1602"/>
        <v/>
      </c>
      <c r="M1608" s="97" t="str">
        <f t="shared" si="1602"/>
        <v/>
      </c>
      <c r="N1608" s="97" t="str">
        <f t="shared" si="1602"/>
        <v/>
      </c>
      <c r="O1608" s="44"/>
      <c r="P1608" s="197" t="str">
        <v>2. Building Repairs</v>
      </c>
    </row>
    <row r="1609" ht="19.5" customHeight="1">
      <c r="A1609" s="127"/>
      <c r="B1609" s="127"/>
      <c r="C1609" s="127"/>
      <c r="D1609" s="59"/>
      <c r="E1609" s="59"/>
      <c r="F1609" s="59"/>
      <c r="G1609" s="59"/>
      <c r="H1609" s="59"/>
      <c r="I1609" s="44"/>
      <c r="J1609" s="97" t="str">
        <f t="shared" ref="J1609:N1609" si="1603">IF(ISBLANK(D1609),"",D1609/100000)</f>
        <v/>
      </c>
      <c r="K1609" s="97" t="str">
        <f t="shared" si="1603"/>
        <v/>
      </c>
      <c r="L1609" s="97" t="str">
        <f t="shared" si="1603"/>
        <v/>
      </c>
      <c r="M1609" s="97" t="str">
        <f t="shared" si="1603"/>
        <v/>
      </c>
      <c r="N1609" s="97" t="str">
        <f t="shared" si="1603"/>
        <v/>
      </c>
      <c r="O1609" s="44"/>
      <c r="P1609" s="197" t="str">
        <v/>
      </c>
    </row>
    <row r="1610" ht="19.5" customHeight="1">
      <c r="A1610" s="146" t="s">
        <v>24462</v>
      </c>
      <c r="B1610" s="127"/>
      <c r="C1610" s="127"/>
      <c r="D1610" s="59"/>
      <c r="E1610" s="59"/>
      <c r="F1610" s="59"/>
      <c r="G1610" s="59"/>
      <c r="H1610" s="59"/>
      <c r="I1610" s="44"/>
      <c r="J1610" s="97" t="str">
        <f t="shared" ref="J1610:N1610" si="1604">IF(ISBLANK(D1610),"",D1610/100000)</f>
        <v/>
      </c>
      <c r="K1610" s="97" t="str">
        <f t="shared" si="1604"/>
        <v/>
      </c>
      <c r="L1610" s="97" t="str">
        <f t="shared" si="1604"/>
        <v/>
      </c>
      <c r="M1610" s="97" t="str">
        <f t="shared" si="1604"/>
        <v/>
      </c>
      <c r="N1610" s="97" t="str">
        <f t="shared" si="1604"/>
        <v/>
      </c>
      <c r="O1610" s="44"/>
      <c r="P1610" s="197" t="str">
        <v>C-2. Addition</v>
      </c>
    </row>
    <row r="1611" ht="19.5" customHeight="1">
      <c r="A1611" s="127"/>
      <c r="B1611" s="127"/>
      <c r="C1611" s="127"/>
      <c r="D1611" s="59"/>
      <c r="E1611" s="59"/>
      <c r="F1611" s="59"/>
      <c r="G1611" s="59"/>
      <c r="H1611" s="59"/>
      <c r="I1611" s="44"/>
      <c r="J1611" s="97" t="str">
        <f t="shared" ref="J1611:N1611" si="1605">IF(ISBLANK(D1611),"",D1611/100000)</f>
        <v/>
      </c>
      <c r="K1611" s="97" t="str">
        <f t="shared" si="1605"/>
        <v/>
      </c>
      <c r="L1611" s="97" t="str">
        <f t="shared" si="1605"/>
        <v/>
      </c>
      <c r="M1611" s="97" t="str">
        <f t="shared" si="1605"/>
        <v/>
      </c>
      <c r="N1611" s="97" t="str">
        <f t="shared" si="1605"/>
        <v/>
      </c>
      <c r="O1611" s="44"/>
      <c r="P1611" s="197" t="str">
        <v/>
      </c>
    </row>
    <row r="1612" ht="19.5" customHeight="1">
      <c r="A1612" s="146" t="s">
        <v>23427</v>
      </c>
      <c r="B1612" s="127"/>
      <c r="C1612" s="127"/>
      <c r="D1612" s="59">
        <v>1.4929903E7</v>
      </c>
      <c r="E1612" s="59">
        <v>1.6587893E7</v>
      </c>
      <c r="F1612" s="59">
        <v>1.8895974E7</v>
      </c>
      <c r="G1612" s="59">
        <v>2.20193E7</v>
      </c>
      <c r="H1612" s="59">
        <v>2.011944E7</v>
      </c>
      <c r="I1612" s="44"/>
      <c r="J1612" s="97" t="str">
        <f t="shared" ref="J1612:N1612" si="1606">IF(ISBLANK(D1612),"",D1612/100000)</f>
        <v>149.30</v>
      </c>
      <c r="K1612" s="97" t="str">
        <f t="shared" si="1606"/>
        <v>165.88</v>
      </c>
      <c r="L1612" s="97" t="str">
        <f t="shared" si="1606"/>
        <v>188.96</v>
      </c>
      <c r="M1612" s="97" t="str">
        <f t="shared" si="1606"/>
        <v>220.19</v>
      </c>
      <c r="N1612" s="97" t="str">
        <f t="shared" si="1606"/>
        <v>201.19</v>
      </c>
      <c r="O1612" s="44"/>
      <c r="P1612" s="197" t="str">
        <v>C. Total sum</v>
      </c>
    </row>
    <row r="1613" ht="19.5" customHeight="1">
      <c r="A1613" s="127"/>
      <c r="B1613" s="127"/>
      <c r="C1613" s="127"/>
      <c r="D1613" s="59"/>
      <c r="E1613" s="59"/>
      <c r="F1613" s="59"/>
      <c r="G1613" s="59"/>
      <c r="H1613" s="59"/>
      <c r="I1613" s="44"/>
      <c r="J1613" s="97" t="str">
        <f t="shared" ref="J1613:N1613" si="1607">IF(ISBLANK(D1613),"",D1613/100000)</f>
        <v/>
      </c>
      <c r="K1613" s="97" t="str">
        <f t="shared" si="1607"/>
        <v/>
      </c>
      <c r="L1613" s="97" t="str">
        <f t="shared" si="1607"/>
        <v/>
      </c>
      <c r="M1613" s="97" t="str">
        <f t="shared" si="1607"/>
        <v/>
      </c>
      <c r="N1613" s="97" t="str">
        <f t="shared" si="1607"/>
        <v/>
      </c>
      <c r="O1613" s="44"/>
      <c r="P1613" s="197" t="str">
        <v/>
      </c>
    </row>
    <row r="1614" ht="19.5" customHeight="1">
      <c r="A1614" s="146" t="s">
        <v>25297</v>
      </c>
      <c r="B1614" s="127"/>
      <c r="C1614" s="127"/>
      <c r="D1614" s="59">
        <v>1.4929903E7</v>
      </c>
      <c r="E1614" s="59">
        <v>1.6587893E7</v>
      </c>
      <c r="F1614" s="59">
        <v>1.8895974E7</v>
      </c>
      <c r="G1614" s="59">
        <v>2.20193E7</v>
      </c>
      <c r="H1614" s="59">
        <v>2.011944E7</v>
      </c>
      <c r="I1614" s="44"/>
      <c r="J1614" s="97" t="str">
        <f t="shared" ref="J1614:N1614" si="1608">IF(ISBLANK(D1614),"",D1614/100000)</f>
        <v>149.30</v>
      </c>
      <c r="K1614" s="97" t="str">
        <f t="shared" si="1608"/>
        <v>165.88</v>
      </c>
      <c r="L1614" s="97" t="str">
        <f t="shared" si="1608"/>
        <v>188.96</v>
      </c>
      <c r="M1614" s="97" t="str">
        <f t="shared" si="1608"/>
        <v>220.19</v>
      </c>
      <c r="N1614" s="97" t="str">
        <f t="shared" si="1608"/>
        <v>201.19</v>
      </c>
      <c r="O1614" s="44"/>
      <c r="P1614" s="197" t="str">
        <v>19. Vegetable mandaya total</v>
      </c>
    </row>
    <row r="1615" ht="19.5" customHeight="1">
      <c r="A1615" s="250"/>
      <c r="B1615" s="250"/>
      <c r="C1615" s="250"/>
      <c r="D1615" s="237"/>
      <c r="E1615" s="237"/>
      <c r="F1615" s="237"/>
      <c r="G1615" s="237"/>
      <c r="H1615" s="237"/>
      <c r="I1615" s="242"/>
      <c r="J1615" s="446" t="str">
        <f t="shared" ref="J1615:N1615" si="1609">IF(ISBLANK(D1615),"",D1615/100000)</f>
        <v/>
      </c>
      <c r="K1615" s="446" t="str">
        <f t="shared" si="1609"/>
        <v/>
      </c>
      <c r="L1615" s="446" t="str">
        <f t="shared" si="1609"/>
        <v/>
      </c>
      <c r="M1615" s="446" t="str">
        <f t="shared" si="1609"/>
        <v/>
      </c>
      <c r="N1615" s="446" t="str">
        <f t="shared" si="1609"/>
        <v/>
      </c>
      <c r="O1615" s="242"/>
      <c r="P1615" s="197" t="str">
        <v/>
      </c>
    </row>
    <row r="1616" ht="19.5" customHeight="1">
      <c r="A1616" s="254" t="s">
        <v>548</v>
      </c>
      <c r="B1616" s="254"/>
      <c r="C1616" s="254"/>
      <c r="D1616" s="330"/>
      <c r="E1616" s="330"/>
      <c r="F1616" s="330"/>
      <c r="G1616" s="330"/>
      <c r="H1616" s="330"/>
      <c r="I1616" s="44"/>
      <c r="J1616" s="97" t="str">
        <f t="shared" ref="J1616:N1616" si="1610">IF(ISBLANK(D1616),"",D1616/100000)</f>
        <v/>
      </c>
      <c r="K1616" s="97" t="str">
        <f t="shared" si="1610"/>
        <v/>
      </c>
      <c r="L1616" s="97" t="str">
        <f t="shared" si="1610"/>
        <v/>
      </c>
      <c r="M1616" s="97" t="str">
        <f t="shared" si="1610"/>
        <v/>
      </c>
      <c r="N1616" s="97" t="str">
        <f t="shared" si="1610"/>
        <v/>
      </c>
      <c r="O1616" s="44"/>
      <c r="P1616" s="197" t="str">
        <v>21. vordastariya development works to be</v>
      </c>
    </row>
    <row r="1617" ht="19.5" customHeight="1">
      <c r="A1617" s="127" t="s">
        <v>25298</v>
      </c>
      <c r="B1617" s="127"/>
      <c r="C1617" s="127"/>
      <c r="D1617" s="59"/>
      <c r="E1617" s="59"/>
      <c r="F1617" s="59"/>
      <c r="G1617" s="59"/>
      <c r="H1617" s="59"/>
      <c r="I1617" s="44"/>
      <c r="J1617" s="97" t="str">
        <f t="shared" ref="J1617:N1617" si="1611">IF(ISBLANK(D1617),"",D1617/100000)</f>
        <v/>
      </c>
      <c r="K1617" s="97" t="str">
        <f t="shared" si="1611"/>
        <v/>
      </c>
      <c r="L1617" s="97" t="str">
        <f t="shared" si="1611"/>
        <v/>
      </c>
      <c r="M1617" s="97" t="str">
        <f t="shared" si="1611"/>
        <v/>
      </c>
      <c r="N1617" s="97" t="str">
        <f t="shared" si="1611"/>
        <v/>
      </c>
      <c r="O1617" s="44"/>
      <c r="P1617" s="197" t="str">
        <v>21-D. Developmental work to be vordastariya (Ward 144)</v>
      </c>
    </row>
    <row r="1618" ht="19.5" customHeight="1">
      <c r="A1618" s="127" t="s">
        <v>25299</v>
      </c>
      <c r="B1618" s="127" t="s">
        <v>25300</v>
      </c>
      <c r="C1618" s="127"/>
      <c r="D1618" s="59">
        <v>1970501.0</v>
      </c>
      <c r="E1618" s="59"/>
      <c r="F1618" s="59"/>
      <c r="G1618" s="59"/>
      <c r="H1618" s="59"/>
      <c r="I1618" s="44"/>
      <c r="J1618" s="97" t="str">
        <f t="shared" ref="J1618:N1618" si="1612">IF(ISBLANK(D1618),"",D1618/100000)</f>
        <v>19.71</v>
      </c>
      <c r="K1618" s="97" t="str">
        <f t="shared" si="1612"/>
        <v/>
      </c>
      <c r="L1618" s="97" t="str">
        <f t="shared" si="1612"/>
        <v/>
      </c>
      <c r="M1618" s="97" t="str">
        <f t="shared" si="1612"/>
        <v/>
      </c>
      <c r="N1618" s="97" t="str">
        <f t="shared" si="1612"/>
        <v/>
      </c>
      <c r="O1618" s="44"/>
      <c r="P1618" s="197" t="str">
        <v>Dhanora</v>
      </c>
    </row>
    <row r="1619" ht="19.5" customHeight="1">
      <c r="A1619" s="127" t="s">
        <v>25301</v>
      </c>
      <c r="B1619" s="127" t="s">
        <v>25302</v>
      </c>
      <c r="C1619" s="127"/>
      <c r="D1619" s="59">
        <v>897561.0</v>
      </c>
      <c r="E1619" s="59"/>
      <c r="F1619" s="59"/>
      <c r="G1619" s="59"/>
      <c r="H1619" s="59"/>
      <c r="I1619" s="44"/>
      <c r="J1619" s="97" t="str">
        <f t="shared" ref="J1619:N1619" si="1613">IF(ISBLANK(D1619),"",D1619/100000)</f>
        <v>8.98</v>
      </c>
      <c r="K1619" s="97" t="str">
        <f t="shared" si="1613"/>
        <v/>
      </c>
      <c r="L1619" s="97" t="str">
        <f t="shared" si="1613"/>
        <v/>
      </c>
      <c r="M1619" s="97" t="str">
        <f t="shared" si="1613"/>
        <v/>
      </c>
      <c r="N1619" s="97" t="str">
        <f t="shared" si="1613"/>
        <v/>
      </c>
      <c r="O1619" s="44"/>
      <c r="P1619" s="197" t="str">
        <v>VIDYANAGAR toppers</v>
      </c>
    </row>
    <row r="1620" ht="19.5" customHeight="1">
      <c r="A1620" s="127" t="s">
        <v>25303</v>
      </c>
      <c r="B1620" s="127" t="s">
        <v>25304</v>
      </c>
      <c r="C1620" s="127"/>
      <c r="D1620" s="59">
        <v>1152055.0</v>
      </c>
      <c r="E1620" s="59"/>
      <c r="F1620" s="59"/>
      <c r="G1620" s="59"/>
      <c r="H1620" s="59"/>
      <c r="I1620" s="44"/>
      <c r="J1620" s="97" t="str">
        <f t="shared" ref="J1620:N1620" si="1614">IF(ISBLANK(D1620),"",D1620/100000)</f>
        <v>11.52</v>
      </c>
      <c r="K1620" s="97" t="str">
        <f t="shared" si="1614"/>
        <v/>
      </c>
      <c r="L1620" s="97" t="str">
        <f t="shared" si="1614"/>
        <v/>
      </c>
      <c r="M1620" s="97" t="str">
        <f t="shared" si="1614"/>
        <v/>
      </c>
      <c r="N1620" s="97" t="str">
        <f t="shared" si="1614"/>
        <v/>
      </c>
      <c r="O1620" s="44"/>
      <c r="P1620" s="197" t="str">
        <v>Tingarenagara pumping station</v>
      </c>
    </row>
    <row r="1621" ht="19.5" customHeight="1">
      <c r="A1621" s="127" t="s">
        <v>25305</v>
      </c>
      <c r="B1621" s="127" t="s">
        <v>25306</v>
      </c>
      <c r="C1621" s="127"/>
      <c r="D1621" s="59">
        <v>1514676.0</v>
      </c>
      <c r="E1621" s="59"/>
      <c r="F1621" s="59"/>
      <c r="G1621" s="59"/>
      <c r="H1621" s="59"/>
      <c r="I1621" s="44"/>
      <c r="J1621" s="97" t="str">
        <f t="shared" ref="J1621:N1621" si="1615">IF(ISBLANK(D1621),"",D1621/100000)</f>
        <v>15.15</v>
      </c>
      <c r="K1621" s="97" t="str">
        <f t="shared" si="1615"/>
        <v/>
      </c>
      <c r="L1621" s="97" t="str">
        <f t="shared" si="1615"/>
        <v/>
      </c>
      <c r="M1621" s="97" t="str">
        <f t="shared" si="1615"/>
        <v/>
      </c>
      <c r="N1621" s="97" t="str">
        <f t="shared" si="1615"/>
        <v/>
      </c>
      <c r="O1621" s="44"/>
      <c r="P1621" s="197" t="str">
        <v>Meridian fine</v>
      </c>
    </row>
    <row r="1622" ht="19.5" customHeight="1">
      <c r="A1622" s="127" t="s">
        <v>25307</v>
      </c>
      <c r="B1622" s="127" t="s">
        <v>25308</v>
      </c>
      <c r="C1622" s="127"/>
      <c r="D1622" s="59">
        <v>1661163.0</v>
      </c>
      <c r="E1622" s="59"/>
      <c r="F1622" s="59"/>
      <c r="G1622" s="59"/>
      <c r="H1622" s="59"/>
      <c r="I1622" s="44"/>
      <c r="J1622" s="97" t="str">
        <f t="shared" ref="J1622:N1622" si="1616">IF(ISBLANK(D1622),"",D1622/100000)</f>
        <v>16.61</v>
      </c>
      <c r="K1622" s="97" t="str">
        <f t="shared" si="1616"/>
        <v/>
      </c>
      <c r="L1622" s="97" t="str">
        <f t="shared" si="1616"/>
        <v/>
      </c>
      <c r="M1622" s="97" t="str">
        <f t="shared" si="1616"/>
        <v/>
      </c>
      <c r="N1622" s="97" t="str">
        <f t="shared" si="1616"/>
        <v/>
      </c>
      <c r="O1622" s="44"/>
      <c r="P1622" s="197" t="str">
        <v>NG nuts School</v>
      </c>
    </row>
    <row r="1623" ht="19.5" customHeight="1">
      <c r="A1623" s="127" t="s">
        <v>25309</v>
      </c>
      <c r="B1623" s="127" t="s">
        <v>25310</v>
      </c>
      <c r="C1623" s="127"/>
      <c r="D1623" s="59">
        <v>1188126.0</v>
      </c>
      <c r="E1623" s="59"/>
      <c r="F1623" s="59"/>
      <c r="G1623" s="59"/>
      <c r="H1623" s="59"/>
      <c r="I1623" s="44"/>
      <c r="J1623" s="97" t="str">
        <f t="shared" ref="J1623:N1623" si="1617">IF(ISBLANK(D1623),"",D1623/100000)</f>
        <v>11.88</v>
      </c>
      <c r="K1623" s="97" t="str">
        <f t="shared" si="1617"/>
        <v/>
      </c>
      <c r="L1623" s="97" t="str">
        <f t="shared" si="1617"/>
        <v/>
      </c>
      <c r="M1623" s="97" t="str">
        <f t="shared" si="1617"/>
        <v/>
      </c>
      <c r="N1623" s="97" t="str">
        <f t="shared" si="1617"/>
        <v/>
      </c>
      <c r="O1623" s="44"/>
      <c r="P1623" s="197" t="str">
        <v>Yerawada prijhana Press</v>
      </c>
    </row>
    <row r="1624" ht="19.5" customHeight="1">
      <c r="A1624" s="127" t="s">
        <v>25311</v>
      </c>
      <c r="B1624" s="127" t="s">
        <v>25312</v>
      </c>
      <c r="C1624" s="127"/>
      <c r="D1624" s="59">
        <v>1549612.0</v>
      </c>
      <c r="E1624" s="59"/>
      <c r="F1624" s="59"/>
      <c r="G1624" s="59"/>
      <c r="H1624" s="59"/>
      <c r="I1624" s="44"/>
      <c r="J1624" s="97" t="str">
        <f t="shared" ref="J1624:N1624" si="1618">IF(ISBLANK(D1624),"",D1624/100000)</f>
        <v>15.50</v>
      </c>
      <c r="K1624" s="97" t="str">
        <f t="shared" si="1618"/>
        <v/>
      </c>
      <c r="L1624" s="97" t="str">
        <f t="shared" si="1618"/>
        <v/>
      </c>
      <c r="M1624" s="97" t="str">
        <f t="shared" si="1618"/>
        <v/>
      </c>
      <c r="N1624" s="97" t="str">
        <f t="shared" si="1618"/>
        <v/>
      </c>
      <c r="O1624" s="44"/>
      <c r="P1624" s="197" t="str">
        <v>Airports toppers</v>
      </c>
    </row>
    <row r="1625" ht="19.5" customHeight="1">
      <c r="A1625" s="127" t="s">
        <v>25313</v>
      </c>
      <c r="B1625" s="127" t="s">
        <v>25314</v>
      </c>
      <c r="C1625" s="127"/>
      <c r="D1625" s="59">
        <v>1316089.0</v>
      </c>
      <c r="E1625" s="59"/>
      <c r="F1625" s="59"/>
      <c r="G1625" s="59"/>
      <c r="H1625" s="59"/>
      <c r="I1625" s="44"/>
      <c r="J1625" s="97" t="str">
        <f t="shared" ref="J1625:N1625" si="1619">IF(ISBLANK(D1625),"",D1625/100000)</f>
        <v>13.16</v>
      </c>
      <c r="K1625" s="97" t="str">
        <f t="shared" si="1619"/>
        <v/>
      </c>
      <c r="L1625" s="97" t="str">
        <f t="shared" si="1619"/>
        <v/>
      </c>
      <c r="M1625" s="97" t="str">
        <f t="shared" si="1619"/>
        <v/>
      </c>
      <c r="N1625" s="97" t="str">
        <f t="shared" si="1619"/>
        <v/>
      </c>
      <c r="O1625" s="44"/>
      <c r="P1625" s="197" t="str">
        <v>Kharade village</v>
      </c>
    </row>
    <row r="1626" ht="19.5" customHeight="1">
      <c r="A1626" s="127" t="s">
        <v>25315</v>
      </c>
      <c r="B1626" s="127" t="s">
        <v>25316</v>
      </c>
      <c r="C1626" s="127"/>
      <c r="D1626" s="59">
        <v>1439349.0</v>
      </c>
      <c r="E1626" s="59"/>
      <c r="F1626" s="59"/>
      <c r="G1626" s="59"/>
      <c r="H1626" s="59"/>
      <c r="I1626" s="44"/>
      <c r="J1626" s="97" t="str">
        <f t="shared" ref="J1626:N1626" si="1620">IF(ISBLANK(D1626),"",D1626/100000)</f>
        <v>14.39</v>
      </c>
      <c r="K1626" s="97" t="str">
        <f t="shared" si="1620"/>
        <v/>
      </c>
      <c r="L1626" s="97" t="str">
        <f t="shared" si="1620"/>
        <v/>
      </c>
      <c r="M1626" s="97" t="str">
        <f t="shared" si="1620"/>
        <v/>
      </c>
      <c r="N1626" s="97" t="str">
        <f t="shared" si="1620"/>
        <v/>
      </c>
      <c r="O1626" s="44"/>
      <c r="P1626" s="197" t="str">
        <v>Kharade Infotech Park</v>
      </c>
    </row>
    <row r="1627" ht="19.5" customHeight="1">
      <c r="A1627" s="127" t="s">
        <v>25317</v>
      </c>
      <c r="B1627" s="127" t="s">
        <v>25318</v>
      </c>
      <c r="C1627" s="127"/>
      <c r="D1627" s="59">
        <v>1011758.0</v>
      </c>
      <c r="E1627" s="59"/>
      <c r="F1627" s="59"/>
      <c r="G1627" s="59"/>
      <c r="H1627" s="59"/>
      <c r="I1627" s="44"/>
      <c r="J1627" s="97" t="str">
        <f t="shared" ref="J1627:N1627" si="1621">IF(ISBLANK(D1627),"",D1627/100000)</f>
        <v>10.12</v>
      </c>
      <c r="K1627" s="97" t="str">
        <f t="shared" si="1621"/>
        <v/>
      </c>
      <c r="L1627" s="97" t="str">
        <f t="shared" si="1621"/>
        <v/>
      </c>
      <c r="M1627" s="97" t="str">
        <f t="shared" si="1621"/>
        <v/>
      </c>
      <c r="N1627" s="97" t="str">
        <f t="shared" si="1621"/>
        <v/>
      </c>
      <c r="O1627" s="44"/>
      <c r="P1627" s="197" t="str">
        <v>Sundarabai Marathas school</v>
      </c>
    </row>
    <row r="1628" ht="19.5" customHeight="1">
      <c r="A1628" s="127" t="s">
        <v>25319</v>
      </c>
      <c r="B1628" s="127" t="s">
        <v>25320</v>
      </c>
      <c r="C1628" s="127"/>
      <c r="D1628" s="59">
        <v>1391215.0</v>
      </c>
      <c r="E1628" s="59"/>
      <c r="F1628" s="59"/>
      <c r="G1628" s="59"/>
      <c r="H1628" s="59"/>
      <c r="I1628" s="44"/>
      <c r="J1628" s="97" t="str">
        <f t="shared" ref="J1628:N1628" si="1622">IF(ISBLANK(D1628),"",D1628/100000)</f>
        <v>13.91</v>
      </c>
      <c r="K1628" s="97" t="str">
        <f t="shared" si="1622"/>
        <v/>
      </c>
      <c r="L1628" s="97" t="str">
        <f t="shared" si="1622"/>
        <v/>
      </c>
      <c r="M1628" s="97" t="str">
        <f t="shared" si="1622"/>
        <v/>
      </c>
      <c r="N1628" s="97" t="str">
        <f t="shared" si="1622"/>
        <v/>
      </c>
      <c r="O1628" s="44"/>
      <c r="P1628" s="197" t="str">
        <v>Wadgaon Sheri</v>
      </c>
    </row>
    <row r="1629" ht="19.5" customHeight="1">
      <c r="A1629" s="127" t="s">
        <v>25321</v>
      </c>
      <c r="B1629" s="127" t="s">
        <v>25322</v>
      </c>
      <c r="C1629" s="127"/>
      <c r="D1629" s="59">
        <v>1727358.0</v>
      </c>
      <c r="E1629" s="59"/>
      <c r="F1629" s="59"/>
      <c r="G1629" s="59"/>
      <c r="H1629" s="59"/>
      <c r="I1629" s="44"/>
      <c r="J1629" s="97" t="str">
        <f t="shared" ref="J1629:N1629" si="1623">IF(ISBLANK(D1629),"",D1629/100000)</f>
        <v>17.27</v>
      </c>
      <c r="K1629" s="97" t="str">
        <f t="shared" si="1623"/>
        <v/>
      </c>
      <c r="L1629" s="97" t="str">
        <f t="shared" si="1623"/>
        <v/>
      </c>
      <c r="M1629" s="97" t="str">
        <f t="shared" si="1623"/>
        <v/>
      </c>
      <c r="N1629" s="97" t="str">
        <f t="shared" si="1623"/>
        <v/>
      </c>
      <c r="O1629" s="44"/>
      <c r="P1629" s="197" t="str">
        <v>Further</v>
      </c>
    </row>
    <row r="1630" ht="19.5" customHeight="1">
      <c r="A1630" s="127" t="s">
        <v>25323</v>
      </c>
      <c r="B1630" s="127" t="s">
        <v>25324</v>
      </c>
      <c r="C1630" s="127"/>
      <c r="D1630" s="59">
        <v>1128649.0</v>
      </c>
      <c r="E1630" s="59"/>
      <c r="F1630" s="59"/>
      <c r="G1630" s="59"/>
      <c r="H1630" s="59"/>
      <c r="I1630" s="44"/>
      <c r="J1630" s="97" t="str">
        <f t="shared" ref="J1630:N1630" si="1624">IF(ISBLANK(D1630),"",D1630/100000)</f>
        <v>11.29</v>
      </c>
      <c r="K1630" s="97" t="str">
        <f t="shared" si="1624"/>
        <v/>
      </c>
      <c r="L1630" s="97" t="str">
        <f t="shared" si="1624"/>
        <v/>
      </c>
      <c r="M1630" s="97" t="str">
        <f t="shared" si="1624"/>
        <v/>
      </c>
      <c r="N1630" s="97" t="str">
        <f t="shared" si="1624"/>
        <v/>
      </c>
      <c r="O1630" s="44"/>
      <c r="P1630" s="197" t="str">
        <v>Aga Khan Palace</v>
      </c>
    </row>
    <row r="1631" ht="19.5" customHeight="1">
      <c r="A1631" s="127" t="s">
        <v>25325</v>
      </c>
      <c r="B1631" s="127" t="s">
        <v>25326</v>
      </c>
      <c r="C1631" s="127"/>
      <c r="D1631" s="59">
        <v>894923.0</v>
      </c>
      <c r="E1631" s="59"/>
      <c r="F1631" s="59"/>
      <c r="G1631" s="59"/>
      <c r="H1631" s="59"/>
      <c r="I1631" s="44"/>
      <c r="J1631" s="97" t="str">
        <f t="shared" ref="J1631:N1631" si="1625">IF(ISBLANK(D1631),"",D1631/100000)</f>
        <v>8.95</v>
      </c>
      <c r="K1631" s="97" t="str">
        <f t="shared" si="1625"/>
        <v/>
      </c>
      <c r="L1631" s="97" t="str">
        <f t="shared" si="1625"/>
        <v/>
      </c>
      <c r="M1631" s="97" t="str">
        <f t="shared" si="1625"/>
        <v/>
      </c>
      <c r="N1631" s="97" t="str">
        <f t="shared" si="1625"/>
        <v/>
      </c>
      <c r="O1631" s="44"/>
      <c r="P1631" s="197" t="str">
        <v>Don Bosco High School</v>
      </c>
    </row>
    <row r="1632" ht="19.5" customHeight="1">
      <c r="A1632" s="127" t="s">
        <v>25327</v>
      </c>
      <c r="B1632" s="127" t="s">
        <v>25328</v>
      </c>
      <c r="C1632" s="127"/>
      <c r="D1632" s="59">
        <v>1452765.0</v>
      </c>
      <c r="E1632" s="59"/>
      <c r="F1632" s="59"/>
      <c r="G1632" s="59"/>
      <c r="H1632" s="59"/>
      <c r="I1632" s="44"/>
      <c r="J1632" s="97" t="str">
        <f t="shared" ref="J1632:N1632" si="1626">IF(ISBLANK(D1632),"",D1632/100000)</f>
        <v>14.53</v>
      </c>
      <c r="K1632" s="97" t="str">
        <f t="shared" si="1626"/>
        <v/>
      </c>
      <c r="L1632" s="97" t="str">
        <f t="shared" si="1626"/>
        <v/>
      </c>
      <c r="M1632" s="97" t="str">
        <f t="shared" si="1626"/>
        <v/>
      </c>
      <c r="N1632" s="97" t="str">
        <f t="shared" si="1626"/>
        <v/>
      </c>
      <c r="O1632" s="44"/>
      <c r="P1632" s="197" t="str">
        <v>Nagpur Chawl</v>
      </c>
    </row>
    <row r="1633" ht="19.5" customHeight="1">
      <c r="A1633" s="127" t="s">
        <v>25329</v>
      </c>
      <c r="B1633" s="127" t="s">
        <v>25330</v>
      </c>
      <c r="C1633" s="127"/>
      <c r="D1633" s="59">
        <v>760774.0</v>
      </c>
      <c r="E1633" s="59"/>
      <c r="F1633" s="59"/>
      <c r="G1633" s="59"/>
      <c r="H1633" s="59"/>
      <c r="I1633" s="44"/>
      <c r="J1633" s="97" t="str">
        <f t="shared" ref="J1633:N1633" si="1627">IF(ISBLANK(D1633),"",D1633/100000)</f>
        <v>7.61</v>
      </c>
      <c r="K1633" s="97" t="str">
        <f t="shared" si="1627"/>
        <v/>
      </c>
      <c r="L1633" s="97" t="str">
        <f t="shared" si="1627"/>
        <v/>
      </c>
      <c r="M1633" s="97" t="str">
        <f t="shared" si="1627"/>
        <v/>
      </c>
      <c r="N1633" s="97" t="str">
        <f t="shared" si="1627"/>
        <v/>
      </c>
      <c r="O1633" s="44"/>
      <c r="P1633" s="197" t="str">
        <v>Phulenagara Yerawada</v>
      </c>
    </row>
    <row r="1634" ht="19.5" customHeight="1">
      <c r="A1634" s="127" t="s">
        <v>25331</v>
      </c>
      <c r="B1634" s="127" t="s">
        <v>25332</v>
      </c>
      <c r="C1634" s="127"/>
      <c r="D1634" s="59">
        <v>713440.0</v>
      </c>
      <c r="E1634" s="59"/>
      <c r="F1634" s="59"/>
      <c r="G1634" s="59"/>
      <c r="H1634" s="59"/>
      <c r="I1634" s="44"/>
      <c r="J1634" s="97" t="str">
        <f t="shared" ref="J1634:N1634" si="1628">IF(ISBLANK(D1634),"",D1634/100000)</f>
        <v>7.13</v>
      </c>
      <c r="K1634" s="97" t="str">
        <f t="shared" si="1628"/>
        <v/>
      </c>
      <c r="L1634" s="97" t="str">
        <f t="shared" si="1628"/>
        <v/>
      </c>
      <c r="M1634" s="97" t="str">
        <f t="shared" si="1628"/>
        <v/>
      </c>
      <c r="N1634" s="97" t="str">
        <f t="shared" si="1628"/>
        <v/>
      </c>
      <c r="O1634" s="44"/>
      <c r="P1634" s="197" t="str">
        <v>Netaji Subhash Chandra Bose school</v>
      </c>
    </row>
    <row r="1635" ht="19.5" customHeight="1">
      <c r="A1635" s="127" t="s">
        <v>25333</v>
      </c>
      <c r="B1635" s="127" t="s">
        <v>25334</v>
      </c>
      <c r="C1635" s="127"/>
      <c r="D1635" s="59">
        <v>837018.0</v>
      </c>
      <c r="E1635" s="59"/>
      <c r="F1635" s="59"/>
      <c r="G1635" s="59"/>
      <c r="H1635" s="59"/>
      <c r="I1635" s="44"/>
      <c r="J1635" s="97" t="str">
        <f t="shared" ref="J1635:N1635" si="1629">IF(ISBLANK(D1635),"",D1635/100000)</f>
        <v>8.37</v>
      </c>
      <c r="K1635" s="97" t="str">
        <f t="shared" si="1629"/>
        <v/>
      </c>
      <c r="L1635" s="97" t="str">
        <f t="shared" si="1629"/>
        <v/>
      </c>
      <c r="M1635" s="97" t="str">
        <f t="shared" si="1629"/>
        <v/>
      </c>
      <c r="N1635" s="97" t="str">
        <f t="shared" si="1629"/>
        <v/>
      </c>
      <c r="O1635" s="44"/>
      <c r="P1635" s="197" t="str">
        <v>Village Yerawada</v>
      </c>
    </row>
    <row r="1636" ht="19.5" customHeight="1">
      <c r="A1636" s="127" t="s">
        <v>25335</v>
      </c>
      <c r="B1636" s="127" t="s">
        <v>25336</v>
      </c>
      <c r="C1636" s="127"/>
      <c r="D1636" s="59">
        <v>707027.0</v>
      </c>
      <c r="E1636" s="59"/>
      <c r="F1636" s="59"/>
      <c r="G1636" s="59"/>
      <c r="H1636" s="59"/>
      <c r="I1636" s="44"/>
      <c r="J1636" s="97" t="str">
        <f t="shared" ref="J1636:N1636" si="1630">IF(ISBLANK(D1636),"",D1636/100000)</f>
        <v>7.07</v>
      </c>
      <c r="K1636" s="97" t="str">
        <f t="shared" si="1630"/>
        <v/>
      </c>
      <c r="L1636" s="97" t="str">
        <f t="shared" si="1630"/>
        <v/>
      </c>
      <c r="M1636" s="97" t="str">
        <f t="shared" si="1630"/>
        <v/>
      </c>
      <c r="N1636" s="97" t="str">
        <f t="shared" si="1630"/>
        <v/>
      </c>
      <c r="O1636" s="44"/>
      <c r="P1636" s="197" t="str">
        <v>Cottage</v>
      </c>
    </row>
    <row r="1637" ht="19.5" customHeight="1">
      <c r="A1637" s="127" t="s">
        <v>25337</v>
      </c>
      <c r="B1637" s="127" t="s">
        <v>25338</v>
      </c>
      <c r="C1637" s="127"/>
      <c r="D1637" s="59">
        <v>938995.0</v>
      </c>
      <c r="E1637" s="59"/>
      <c r="F1637" s="59"/>
      <c r="G1637" s="59"/>
      <c r="H1637" s="59"/>
      <c r="I1637" s="44"/>
      <c r="J1637" s="97" t="str">
        <f t="shared" ref="J1637:N1637" si="1631">IF(ISBLANK(D1637),"",D1637/100000)</f>
        <v>9.39</v>
      </c>
      <c r="K1637" s="97" t="str">
        <f t="shared" si="1631"/>
        <v/>
      </c>
      <c r="L1637" s="97" t="str">
        <f t="shared" si="1631"/>
        <v/>
      </c>
      <c r="M1637" s="97" t="str">
        <f t="shared" si="1631"/>
        <v/>
      </c>
      <c r="N1637" s="97" t="str">
        <f t="shared" si="1631"/>
        <v/>
      </c>
      <c r="O1637" s="44"/>
      <c r="P1637" s="197" t="str">
        <v>Yerawada hotamiksa plenta</v>
      </c>
    </row>
    <row r="1638" ht="19.5" customHeight="1">
      <c r="A1638" s="127" t="s">
        <v>25339</v>
      </c>
      <c r="B1638" s="127" t="s">
        <v>25340</v>
      </c>
      <c r="C1638" s="127"/>
      <c r="D1638" s="59">
        <v>938954.0</v>
      </c>
      <c r="E1638" s="59"/>
      <c r="F1638" s="59"/>
      <c r="G1638" s="59"/>
      <c r="H1638" s="59"/>
      <c r="I1638" s="44"/>
      <c r="J1638" s="97" t="str">
        <f t="shared" ref="J1638:N1638" si="1632">IF(ISBLANK(D1638),"",D1638/100000)</f>
        <v>9.39</v>
      </c>
      <c r="K1638" s="97" t="str">
        <f t="shared" si="1632"/>
        <v/>
      </c>
      <c r="L1638" s="97" t="str">
        <f t="shared" si="1632"/>
        <v/>
      </c>
      <c r="M1638" s="97" t="str">
        <f t="shared" si="1632"/>
        <v/>
      </c>
      <c r="N1638" s="97" t="str">
        <f t="shared" si="1632"/>
        <v/>
      </c>
      <c r="O1638" s="44"/>
      <c r="P1638" s="197" t="str">
        <v>Deccan College</v>
      </c>
    </row>
    <row r="1639" ht="19.5" customHeight="1">
      <c r="A1639" s="127" t="s">
        <v>25341</v>
      </c>
      <c r="B1639" s="127" t="s">
        <v>25342</v>
      </c>
      <c r="C1639" s="127"/>
      <c r="D1639" s="59">
        <v>1298393.0</v>
      </c>
      <c r="E1639" s="59"/>
      <c r="F1639" s="59"/>
      <c r="G1639" s="59"/>
      <c r="H1639" s="59"/>
      <c r="I1639" s="44"/>
      <c r="J1639" s="97" t="str">
        <f t="shared" ref="J1639:N1639" si="1633">IF(ISBLANK(D1639),"",D1639/100000)</f>
        <v>12.98</v>
      </c>
      <c r="K1639" s="97" t="str">
        <f t="shared" si="1633"/>
        <v/>
      </c>
      <c r="L1639" s="97" t="str">
        <f t="shared" si="1633"/>
        <v/>
      </c>
      <c r="M1639" s="97" t="str">
        <f t="shared" si="1633"/>
        <v/>
      </c>
      <c r="N1639" s="97" t="str">
        <f t="shared" si="1633"/>
        <v/>
      </c>
      <c r="O1639" s="44"/>
      <c r="P1639" s="197" t="str">
        <v>Kamalnayan Bajaj Park</v>
      </c>
    </row>
    <row r="1640" ht="19.5" customHeight="1">
      <c r="A1640" s="127" t="s">
        <v>25343</v>
      </c>
      <c r="B1640" s="127" t="s">
        <v>25344</v>
      </c>
      <c r="C1640" s="127"/>
      <c r="D1640" s="59">
        <v>641268.0</v>
      </c>
      <c r="E1640" s="59"/>
      <c r="F1640" s="59"/>
      <c r="G1640" s="59"/>
      <c r="H1640" s="59"/>
      <c r="I1640" s="44"/>
      <c r="J1640" s="97" t="str">
        <f t="shared" ref="J1640:N1640" si="1634">IF(ISBLANK(D1640),"",D1640/100000)</f>
        <v>6.41</v>
      </c>
      <c r="K1640" s="97" t="str">
        <f t="shared" si="1634"/>
        <v/>
      </c>
      <c r="L1640" s="97" t="str">
        <f t="shared" si="1634"/>
        <v/>
      </c>
      <c r="M1640" s="97" t="str">
        <f t="shared" si="1634"/>
        <v/>
      </c>
      <c r="N1640" s="97" t="str">
        <f t="shared" si="1634"/>
        <v/>
      </c>
      <c r="O1640" s="44"/>
      <c r="P1640" s="197" t="str">
        <v>Agricultural College</v>
      </c>
    </row>
    <row r="1641" ht="19.5" customHeight="1">
      <c r="A1641" s="127" t="s">
        <v>25345</v>
      </c>
      <c r="B1641" s="127" t="s">
        <v>25346</v>
      </c>
      <c r="C1641" s="127"/>
      <c r="D1641" s="59">
        <v>1418614.0</v>
      </c>
      <c r="E1641" s="59"/>
      <c r="F1641" s="59"/>
      <c r="G1641" s="59"/>
      <c r="H1641" s="59"/>
      <c r="I1641" s="44"/>
      <c r="J1641" s="97" t="str">
        <f t="shared" ref="J1641:N1641" si="1635">IF(ISBLANK(D1641),"",D1641/100000)</f>
        <v>14.19</v>
      </c>
      <c r="K1641" s="97" t="str">
        <f t="shared" si="1635"/>
        <v/>
      </c>
      <c r="L1641" s="97" t="str">
        <f t="shared" si="1635"/>
        <v/>
      </c>
      <c r="M1641" s="97" t="str">
        <f t="shared" si="1635"/>
        <v/>
      </c>
      <c r="N1641" s="97" t="str">
        <f t="shared" si="1635"/>
        <v/>
      </c>
      <c r="O1641" s="44"/>
      <c r="P1641" s="197" t="str">
        <v>Sanjay Gandhi Hospital</v>
      </c>
    </row>
    <row r="1642" ht="19.5" customHeight="1">
      <c r="A1642" s="127" t="s">
        <v>25347</v>
      </c>
      <c r="B1642" s="127" t="s">
        <v>25348</v>
      </c>
      <c r="C1642" s="127"/>
      <c r="D1642" s="59">
        <v>2073791.0</v>
      </c>
      <c r="E1642" s="59"/>
      <c r="F1642" s="59"/>
      <c r="G1642" s="59"/>
      <c r="H1642" s="59"/>
      <c r="I1642" s="44"/>
      <c r="J1642" s="97" t="str">
        <f t="shared" ref="J1642:N1642" si="1636">IF(ISBLANK(D1642),"",D1642/100000)</f>
        <v>20.74</v>
      </c>
      <c r="K1642" s="97" t="str">
        <f t="shared" si="1636"/>
        <v/>
      </c>
      <c r="L1642" s="97" t="str">
        <f t="shared" si="1636"/>
        <v/>
      </c>
      <c r="M1642" s="97" t="str">
        <f t="shared" si="1636"/>
        <v/>
      </c>
      <c r="N1642" s="97" t="str">
        <f t="shared" si="1636"/>
        <v/>
      </c>
      <c r="O1642" s="44"/>
      <c r="P1642" s="197" t="str">
        <v>Bopodi</v>
      </c>
    </row>
    <row r="1643" ht="19.5" customHeight="1">
      <c r="A1643" s="127" t="s">
        <v>25349</v>
      </c>
      <c r="B1643" s="127" t="s">
        <v>25350</v>
      </c>
      <c r="C1643" s="127"/>
      <c r="D1643" s="59">
        <v>1040185.0</v>
      </c>
      <c r="E1643" s="59"/>
      <c r="F1643" s="59"/>
      <c r="G1643" s="59"/>
      <c r="H1643" s="59"/>
      <c r="I1643" s="44"/>
      <c r="J1643" s="97" t="str">
        <f t="shared" ref="J1643:N1643" si="1637">IF(ISBLANK(D1643),"",D1643/100000)</f>
        <v>10.40</v>
      </c>
      <c r="K1643" s="97" t="str">
        <f t="shared" si="1637"/>
        <v/>
      </c>
      <c r="L1643" s="97" t="str">
        <f t="shared" si="1637"/>
        <v/>
      </c>
      <c r="M1643" s="97" t="str">
        <f t="shared" si="1637"/>
        <v/>
      </c>
      <c r="N1643" s="97" t="str">
        <f t="shared" si="1637"/>
        <v/>
      </c>
      <c r="O1643" s="44"/>
      <c r="P1643" s="197" t="str">
        <v>University of Pune</v>
      </c>
    </row>
    <row r="1644" ht="19.5" customHeight="1">
      <c r="A1644" s="127" t="s">
        <v>25351</v>
      </c>
      <c r="B1644" s="127" t="s">
        <v>25352</v>
      </c>
      <c r="C1644" s="127"/>
      <c r="D1644" s="59">
        <v>1268021.0</v>
      </c>
      <c r="E1644" s="59"/>
      <c r="F1644" s="59"/>
      <c r="G1644" s="59"/>
      <c r="H1644" s="59"/>
      <c r="I1644" s="44"/>
      <c r="J1644" s="97" t="str">
        <f t="shared" ref="J1644:N1644" si="1638">IF(ISBLANK(D1644),"",D1644/100000)</f>
        <v>12.68</v>
      </c>
      <c r="K1644" s="97" t="str">
        <f t="shared" si="1638"/>
        <v/>
      </c>
      <c r="L1644" s="97" t="str">
        <f t="shared" si="1638"/>
        <v/>
      </c>
      <c r="M1644" s="97" t="str">
        <f t="shared" si="1638"/>
        <v/>
      </c>
      <c r="N1644" s="97" t="str">
        <f t="shared" si="1638"/>
        <v/>
      </c>
      <c r="O1644" s="44"/>
      <c r="P1644" s="197" t="str">
        <v>Aundh village</v>
      </c>
    </row>
    <row r="1645" ht="19.5" customHeight="1">
      <c r="A1645" s="127" t="s">
        <v>25353</v>
      </c>
      <c r="B1645" s="127" t="s">
        <v>25354</v>
      </c>
      <c r="C1645" s="127"/>
      <c r="D1645" s="59">
        <v>948993.0</v>
      </c>
      <c r="E1645" s="59"/>
      <c r="F1645" s="59"/>
      <c r="G1645" s="59"/>
      <c r="H1645" s="59"/>
      <c r="I1645" s="44"/>
      <c r="J1645" s="97" t="str">
        <f t="shared" ref="J1645:N1645" si="1639">IF(ISBLANK(D1645),"",D1645/100000)</f>
        <v>9.49</v>
      </c>
      <c r="K1645" s="97" t="str">
        <f t="shared" si="1639"/>
        <v/>
      </c>
      <c r="L1645" s="97" t="str">
        <f t="shared" si="1639"/>
        <v/>
      </c>
      <c r="M1645" s="97" t="str">
        <f t="shared" si="1639"/>
        <v/>
      </c>
      <c r="N1645" s="97" t="str">
        <f t="shared" si="1639"/>
        <v/>
      </c>
      <c r="O1645" s="44"/>
      <c r="P1645" s="197" t="str">
        <v>Baner Balewadi</v>
      </c>
    </row>
    <row r="1646" ht="19.5" customHeight="1">
      <c r="A1646" s="127" t="s">
        <v>25355</v>
      </c>
      <c r="B1646" s="127" t="s">
        <v>25356</v>
      </c>
      <c r="C1646" s="127"/>
      <c r="D1646" s="59">
        <v>1496566.0</v>
      </c>
      <c r="E1646" s="59"/>
      <c r="F1646" s="59"/>
      <c r="G1646" s="59"/>
      <c r="H1646" s="59"/>
      <c r="I1646" s="44"/>
      <c r="J1646" s="97" t="str">
        <f t="shared" ref="J1646:N1646" si="1640">IF(ISBLANK(D1646),"",D1646/100000)</f>
        <v>14.97</v>
      </c>
      <c r="K1646" s="97" t="str">
        <f t="shared" si="1640"/>
        <v/>
      </c>
      <c r="L1646" s="97" t="str">
        <f t="shared" si="1640"/>
        <v/>
      </c>
      <c r="M1646" s="97" t="str">
        <f t="shared" si="1640"/>
        <v/>
      </c>
      <c r="N1646" s="97" t="str">
        <f t="shared" si="1640"/>
        <v/>
      </c>
      <c r="O1646" s="44"/>
      <c r="P1646" s="197" t="str">
        <v>Sutaravadi</v>
      </c>
    </row>
    <row r="1647" ht="19.5" customHeight="1">
      <c r="A1647" s="127" t="s">
        <v>25357</v>
      </c>
      <c r="B1647" s="127" t="s">
        <v>25358</v>
      </c>
      <c r="C1647" s="127"/>
      <c r="D1647" s="59">
        <v>749545.0</v>
      </c>
      <c r="E1647" s="59"/>
      <c r="F1647" s="59"/>
      <c r="G1647" s="59"/>
      <c r="H1647" s="59"/>
      <c r="I1647" s="44"/>
      <c r="J1647" s="97" t="str">
        <f t="shared" ref="J1647:N1647" si="1641">IF(ISBLANK(D1647),"",D1647/100000)</f>
        <v>7.50</v>
      </c>
      <c r="K1647" s="97" t="str">
        <f t="shared" si="1641"/>
        <v/>
      </c>
      <c r="L1647" s="97" t="str">
        <f t="shared" si="1641"/>
        <v/>
      </c>
      <c r="M1647" s="97" t="str">
        <f t="shared" si="1641"/>
        <v/>
      </c>
      <c r="N1647" s="97" t="str">
        <f t="shared" si="1641"/>
        <v/>
      </c>
      <c r="O1647" s="44"/>
      <c r="P1647" s="197" t="str">
        <v>Stone</v>
      </c>
    </row>
    <row r="1648" ht="19.5" customHeight="1">
      <c r="A1648" s="127" t="s">
        <v>25359</v>
      </c>
      <c r="B1648" s="127" t="s">
        <v>25360</v>
      </c>
      <c r="C1648" s="127"/>
      <c r="D1648" s="59">
        <v>1833439.0</v>
      </c>
      <c r="E1648" s="59"/>
      <c r="F1648" s="59"/>
      <c r="G1648" s="59"/>
      <c r="H1648" s="59"/>
      <c r="I1648" s="44"/>
      <c r="J1648" s="97" t="str">
        <f t="shared" ref="J1648:N1648" si="1642">IF(ISBLANK(D1648),"",D1648/100000)</f>
        <v>18.33</v>
      </c>
      <c r="K1648" s="97" t="str">
        <f t="shared" si="1642"/>
        <v/>
      </c>
      <c r="L1648" s="97" t="str">
        <f t="shared" si="1642"/>
        <v/>
      </c>
      <c r="M1648" s="97" t="str">
        <f t="shared" si="1642"/>
        <v/>
      </c>
      <c r="N1648" s="97" t="str">
        <f t="shared" si="1642"/>
        <v/>
      </c>
      <c r="O1648" s="44"/>
      <c r="P1648" s="197" t="str">
        <v>Aundh ITI</v>
      </c>
    </row>
    <row r="1649" ht="19.5" customHeight="1">
      <c r="A1649" s="127" t="s">
        <v>25361</v>
      </c>
      <c r="B1649" s="127" t="s">
        <v>25362</v>
      </c>
      <c r="C1649" s="127"/>
      <c r="D1649" s="59">
        <v>1340639.0</v>
      </c>
      <c r="E1649" s="59"/>
      <c r="F1649" s="59"/>
      <c r="G1649" s="59"/>
      <c r="H1649" s="59"/>
      <c r="I1649" s="44"/>
      <c r="J1649" s="97" t="str">
        <f t="shared" ref="J1649:N1649" si="1643">IF(ISBLANK(D1649),"",D1649/100000)</f>
        <v>13.41</v>
      </c>
      <c r="K1649" s="97" t="str">
        <f t="shared" si="1643"/>
        <v/>
      </c>
      <c r="L1649" s="97" t="str">
        <f t="shared" si="1643"/>
        <v/>
      </c>
      <c r="M1649" s="97" t="str">
        <f t="shared" si="1643"/>
        <v/>
      </c>
      <c r="N1649" s="97" t="str">
        <f t="shared" si="1643"/>
        <v/>
      </c>
      <c r="O1649" s="44"/>
      <c r="P1649" s="197" t="str">
        <v>Raj Bhavan</v>
      </c>
    </row>
    <row r="1650" ht="19.5" customHeight="1">
      <c r="A1650" s="127" t="s">
        <v>25363</v>
      </c>
      <c r="B1650" s="127" t="s">
        <v>25364</v>
      </c>
      <c r="C1650" s="127"/>
      <c r="D1650" s="59">
        <v>971284.0</v>
      </c>
      <c r="E1650" s="59"/>
      <c r="F1650" s="59"/>
      <c r="G1650" s="59"/>
      <c r="H1650" s="59"/>
      <c r="I1650" s="44"/>
      <c r="J1650" s="97" t="str">
        <f t="shared" ref="J1650:N1650" si="1644">IF(ISBLANK(D1650),"",D1650/100000)</f>
        <v>9.71</v>
      </c>
      <c r="K1650" s="97" t="str">
        <f t="shared" si="1644"/>
        <v/>
      </c>
      <c r="L1650" s="97" t="str">
        <f t="shared" si="1644"/>
        <v/>
      </c>
      <c r="M1650" s="97" t="str">
        <f t="shared" si="1644"/>
        <v/>
      </c>
      <c r="N1650" s="97" t="str">
        <f t="shared" si="1644"/>
        <v/>
      </c>
      <c r="O1650" s="44"/>
      <c r="P1650" s="197" t="str">
        <v>He went on: monk's temple</v>
      </c>
    </row>
    <row r="1651" ht="19.5" customHeight="1">
      <c r="A1651" s="127" t="s">
        <v>25365</v>
      </c>
      <c r="B1651" s="127" t="s">
        <v>25366</v>
      </c>
      <c r="C1651" s="127"/>
      <c r="D1651" s="59">
        <v>825682.0</v>
      </c>
      <c r="E1651" s="59"/>
      <c r="F1651" s="59"/>
      <c r="G1651" s="59"/>
      <c r="H1651" s="59"/>
      <c r="I1651" s="44"/>
      <c r="J1651" s="97" t="str">
        <f t="shared" ref="J1651:N1651" si="1645">IF(ISBLANK(D1651),"",D1651/100000)</f>
        <v>8.26</v>
      </c>
      <c r="K1651" s="97" t="str">
        <f t="shared" si="1645"/>
        <v/>
      </c>
      <c r="L1651" s="97" t="str">
        <f t="shared" si="1645"/>
        <v/>
      </c>
      <c r="M1651" s="97" t="str">
        <f t="shared" si="1645"/>
        <v/>
      </c>
      <c r="N1651" s="97" t="str">
        <f t="shared" si="1645"/>
        <v/>
      </c>
      <c r="O1651" s="44"/>
      <c r="P1651" s="197" t="str">
        <v>Model Colony</v>
      </c>
    </row>
    <row r="1652" ht="19.5" customHeight="1">
      <c r="A1652" s="127" t="s">
        <v>25367</v>
      </c>
      <c r="B1652" s="127" t="s">
        <v>25368</v>
      </c>
      <c r="C1652" s="127"/>
      <c r="D1652" s="59">
        <v>199725.0</v>
      </c>
      <c r="E1652" s="59"/>
      <c r="F1652" s="59"/>
      <c r="G1652" s="59"/>
      <c r="H1652" s="59"/>
      <c r="I1652" s="44"/>
      <c r="J1652" s="97" t="str">
        <f t="shared" ref="J1652:N1652" si="1646">IF(ISBLANK(D1652),"",D1652/100000)</f>
        <v>2.00</v>
      </c>
      <c r="K1652" s="97" t="str">
        <f t="shared" si="1646"/>
        <v/>
      </c>
      <c r="L1652" s="97" t="str">
        <f t="shared" si="1646"/>
        <v/>
      </c>
      <c r="M1652" s="97" t="str">
        <f t="shared" si="1646"/>
        <v/>
      </c>
      <c r="N1652" s="97" t="str">
        <f t="shared" si="1646"/>
        <v/>
      </c>
      <c r="O1652" s="44"/>
      <c r="P1652" s="197" t="str">
        <v>Modern College</v>
      </c>
    </row>
    <row r="1653" ht="19.5" customHeight="1">
      <c r="A1653" s="127" t="s">
        <v>11069</v>
      </c>
      <c r="B1653" s="127" t="s">
        <v>25369</v>
      </c>
      <c r="C1653" s="127"/>
      <c r="D1653" s="59">
        <v>1326604.0</v>
      </c>
      <c r="E1653" s="59"/>
      <c r="F1653" s="59"/>
      <c r="G1653" s="59"/>
      <c r="H1653" s="59"/>
      <c r="I1653" s="44"/>
      <c r="J1653" s="97" t="str">
        <f t="shared" ref="J1653:N1653" si="1647">IF(ISBLANK(D1653),"",D1653/100000)</f>
        <v>13.27</v>
      </c>
      <c r="K1653" s="97" t="str">
        <f t="shared" si="1647"/>
        <v/>
      </c>
      <c r="L1653" s="97" t="str">
        <f t="shared" si="1647"/>
        <v/>
      </c>
      <c r="M1653" s="97" t="str">
        <f t="shared" si="1647"/>
        <v/>
      </c>
      <c r="N1653" s="97" t="str">
        <f t="shared" si="1647"/>
        <v/>
      </c>
      <c r="O1653" s="44"/>
      <c r="P1653" s="197" t="str">
        <v>Pune Municipal Building</v>
      </c>
    </row>
    <row r="1654" ht="19.5" customHeight="1">
      <c r="A1654" s="127" t="s">
        <v>25370</v>
      </c>
      <c r="B1654" s="127" t="s">
        <v>25371</v>
      </c>
      <c r="C1654" s="127"/>
      <c r="D1654" s="59">
        <v>966472.0</v>
      </c>
      <c r="E1654" s="59"/>
      <c r="F1654" s="59"/>
      <c r="G1654" s="59"/>
      <c r="H1654" s="59"/>
      <c r="I1654" s="44"/>
      <c r="J1654" s="97" t="str">
        <f t="shared" ref="J1654:N1654" si="1648">IF(ISBLANK(D1654),"",D1654/100000)</f>
        <v>9.66</v>
      </c>
      <c r="K1654" s="97" t="str">
        <f t="shared" si="1648"/>
        <v/>
      </c>
      <c r="L1654" s="97" t="str">
        <f t="shared" si="1648"/>
        <v/>
      </c>
      <c r="M1654" s="97" t="str">
        <f t="shared" si="1648"/>
        <v/>
      </c>
      <c r="N1654" s="97" t="str">
        <f t="shared" si="1648"/>
        <v/>
      </c>
      <c r="O1654" s="44"/>
      <c r="P1654" s="197" t="str">
        <v>Dr. Naidu Hospital</v>
      </c>
    </row>
    <row r="1655" ht="19.5" customHeight="1">
      <c r="A1655" s="127" t="s">
        <v>25372</v>
      </c>
      <c r="B1655" s="127" t="s">
        <v>25373</v>
      </c>
      <c r="C1655" s="127"/>
      <c r="D1655" s="59">
        <v>592913.0</v>
      </c>
      <c r="E1655" s="59"/>
      <c r="F1655" s="59"/>
      <c r="G1655" s="59"/>
      <c r="H1655" s="59"/>
      <c r="I1655" s="44"/>
      <c r="J1655" s="97" t="str">
        <f t="shared" ref="J1655:N1655" si="1649">IF(ISBLANK(D1655),"",D1655/100000)</f>
        <v>5.93</v>
      </c>
      <c r="K1655" s="97" t="str">
        <f t="shared" si="1649"/>
        <v/>
      </c>
      <c r="L1655" s="97" t="str">
        <f t="shared" si="1649"/>
        <v/>
      </c>
      <c r="M1655" s="97" t="str">
        <f t="shared" si="1649"/>
        <v/>
      </c>
      <c r="N1655" s="97" t="str">
        <f t="shared" si="1649"/>
        <v/>
      </c>
      <c r="O1655" s="44"/>
      <c r="P1655" s="197" t="str">
        <v>Bund Garden</v>
      </c>
    </row>
    <row r="1656" ht="19.5" customHeight="1">
      <c r="A1656" s="127" t="s">
        <v>25374</v>
      </c>
      <c r="B1656" s="127" t="s">
        <v>25375</v>
      </c>
      <c r="C1656" s="127"/>
      <c r="D1656" s="59">
        <v>1182711.0</v>
      </c>
      <c r="E1656" s="59"/>
      <c r="F1656" s="59"/>
      <c r="G1656" s="59"/>
      <c r="H1656" s="59"/>
      <c r="I1656" s="44"/>
      <c r="J1656" s="97" t="str">
        <f t="shared" ref="J1656:N1656" si="1650">IF(ISBLANK(D1656),"",D1656/100000)</f>
        <v>11.83</v>
      </c>
      <c r="K1656" s="97" t="str">
        <f t="shared" si="1650"/>
        <v/>
      </c>
      <c r="L1656" s="97" t="str">
        <f t="shared" si="1650"/>
        <v/>
      </c>
      <c r="M1656" s="97" t="str">
        <f t="shared" si="1650"/>
        <v/>
      </c>
      <c r="N1656" s="97" t="str">
        <f t="shared" si="1650"/>
        <v/>
      </c>
      <c r="O1656" s="44"/>
      <c r="P1656" s="197" t="str">
        <v>Wadia College</v>
      </c>
    </row>
    <row r="1657" ht="19.5" customHeight="1">
      <c r="A1657" s="127" t="s">
        <v>25376</v>
      </c>
      <c r="B1657" s="127" t="s">
        <v>25377</v>
      </c>
      <c r="C1657" s="127"/>
      <c r="D1657" s="59">
        <v>754531.0</v>
      </c>
      <c r="E1657" s="59"/>
      <c r="F1657" s="59"/>
      <c r="G1657" s="59"/>
      <c r="H1657" s="59"/>
      <c r="I1657" s="44"/>
      <c r="J1657" s="97" t="str">
        <f t="shared" ref="J1657:N1657" si="1651">IF(ISBLANK(D1657),"",D1657/100000)</f>
        <v>7.55</v>
      </c>
      <c r="K1657" s="97" t="str">
        <f t="shared" si="1651"/>
        <v/>
      </c>
      <c r="L1657" s="97" t="str">
        <f t="shared" si="1651"/>
        <v/>
      </c>
      <c r="M1657" s="97" t="str">
        <f t="shared" si="1651"/>
        <v/>
      </c>
      <c r="N1657" s="97" t="str">
        <f t="shared" si="1651"/>
        <v/>
      </c>
      <c r="O1657" s="44"/>
      <c r="P1657" s="197" t="str">
        <v>Koregaon Park</v>
      </c>
    </row>
    <row r="1658" ht="19.5" customHeight="1">
      <c r="A1658" s="127" t="s">
        <v>25378</v>
      </c>
      <c r="B1658" s="127" t="s">
        <v>25379</v>
      </c>
      <c r="C1658" s="127"/>
      <c r="D1658" s="59">
        <v>1084294.0</v>
      </c>
      <c r="E1658" s="59"/>
      <c r="F1658" s="59"/>
      <c r="G1658" s="59"/>
      <c r="H1658" s="59"/>
      <c r="I1658" s="44"/>
      <c r="J1658" s="97" t="str">
        <f t="shared" ref="J1658:N1658" si="1652">IF(ISBLANK(D1658),"",D1658/100000)</f>
        <v>10.84</v>
      </c>
      <c r="K1658" s="97" t="str">
        <f t="shared" si="1652"/>
        <v/>
      </c>
      <c r="L1658" s="97" t="str">
        <f t="shared" si="1652"/>
        <v/>
      </c>
      <c r="M1658" s="97" t="str">
        <f t="shared" si="1652"/>
        <v/>
      </c>
      <c r="N1658" s="97" t="str">
        <f t="shared" si="1652"/>
        <v/>
      </c>
      <c r="O1658" s="44"/>
      <c r="P1658" s="197" t="str">
        <v>Mundhava village</v>
      </c>
    </row>
    <row r="1659" ht="19.5" customHeight="1">
      <c r="A1659" s="127" t="s">
        <v>25380</v>
      </c>
      <c r="B1659" s="127" t="s">
        <v>25381</v>
      </c>
      <c r="C1659" s="127"/>
      <c r="D1659" s="59">
        <v>1021908.0</v>
      </c>
      <c r="E1659" s="59"/>
      <c r="F1659" s="59"/>
      <c r="G1659" s="59"/>
      <c r="H1659" s="59"/>
      <c r="I1659" s="44"/>
      <c r="J1659" s="97" t="str">
        <f t="shared" ref="J1659:N1659" si="1653">IF(ISBLANK(D1659),"",D1659/100000)</f>
        <v>10.22</v>
      </c>
      <c r="K1659" s="97" t="str">
        <f t="shared" si="1653"/>
        <v/>
      </c>
      <c r="L1659" s="97" t="str">
        <f t="shared" si="1653"/>
        <v/>
      </c>
      <c r="M1659" s="97" t="str">
        <f t="shared" si="1653"/>
        <v/>
      </c>
      <c r="N1659" s="97" t="str">
        <f t="shared" si="1653"/>
        <v/>
      </c>
      <c r="O1659" s="44"/>
      <c r="P1659" s="197" t="str">
        <v>Magarpatta Hadapsar</v>
      </c>
    </row>
    <row r="1660" ht="19.5" customHeight="1">
      <c r="A1660" s="127" t="s">
        <v>25382</v>
      </c>
      <c r="B1660" s="127" t="s">
        <v>25383</v>
      </c>
      <c r="C1660" s="127"/>
      <c r="D1660" s="59">
        <v>1446308.0</v>
      </c>
      <c r="E1660" s="59"/>
      <c r="F1660" s="59"/>
      <c r="G1660" s="59"/>
      <c r="H1660" s="59"/>
      <c r="I1660" s="44"/>
      <c r="J1660" s="97" t="str">
        <f t="shared" ref="J1660:N1660" si="1654">IF(ISBLANK(D1660),"",D1660/100000)</f>
        <v>14.46</v>
      </c>
      <c r="K1660" s="97" t="str">
        <f t="shared" si="1654"/>
        <v/>
      </c>
      <c r="L1660" s="97" t="str">
        <f t="shared" si="1654"/>
        <v/>
      </c>
      <c r="M1660" s="97" t="str">
        <f t="shared" si="1654"/>
        <v/>
      </c>
      <c r="N1660" s="97" t="str">
        <f t="shared" si="1654"/>
        <v/>
      </c>
      <c r="O1660" s="44"/>
      <c r="P1660" s="197" t="str">
        <v>Industrial Inspector</v>
      </c>
    </row>
    <row r="1661" ht="19.5" customHeight="1">
      <c r="A1661" s="127" t="s">
        <v>25384</v>
      </c>
      <c r="B1661" s="127" t="s">
        <v>25385</v>
      </c>
      <c r="C1661" s="127"/>
      <c r="D1661" s="59">
        <v>652444.0</v>
      </c>
      <c r="E1661" s="59"/>
      <c r="F1661" s="59"/>
      <c r="G1661" s="59"/>
      <c r="H1661" s="59"/>
      <c r="I1661" s="44"/>
      <c r="J1661" s="97" t="str">
        <f t="shared" ref="J1661:N1661" si="1655">IF(ISBLANK(D1661),"",D1661/100000)</f>
        <v>6.52</v>
      </c>
      <c r="K1661" s="97" t="str">
        <f t="shared" si="1655"/>
        <v/>
      </c>
      <c r="L1661" s="97" t="str">
        <f t="shared" si="1655"/>
        <v/>
      </c>
      <c r="M1661" s="97" t="str">
        <f t="shared" si="1655"/>
        <v/>
      </c>
      <c r="N1661" s="97" t="str">
        <f t="shared" si="1655"/>
        <v/>
      </c>
      <c r="O1661" s="44"/>
      <c r="P1661" s="197" t="str">
        <v>St. Patrick Town</v>
      </c>
    </row>
    <row r="1662" ht="19.5" customHeight="1">
      <c r="A1662" s="127" t="s">
        <v>25386</v>
      </c>
      <c r="B1662" s="127" t="s">
        <v>25387</v>
      </c>
      <c r="C1662" s="127"/>
      <c r="D1662" s="59">
        <v>1101267.0</v>
      </c>
      <c r="E1662" s="59"/>
      <c r="F1662" s="59"/>
      <c r="G1662" s="59"/>
      <c r="H1662" s="59"/>
      <c r="I1662" s="44"/>
      <c r="J1662" s="97" t="str">
        <f t="shared" ref="J1662:N1662" si="1656">IF(ISBLANK(D1662),"",D1662/100000)</f>
        <v>11.01</v>
      </c>
      <c r="K1662" s="97" t="str">
        <f t="shared" si="1656"/>
        <v/>
      </c>
      <c r="L1662" s="97" t="str">
        <f t="shared" si="1656"/>
        <v/>
      </c>
      <c r="M1662" s="97" t="str">
        <f t="shared" si="1656"/>
        <v/>
      </c>
      <c r="N1662" s="97" t="str">
        <f t="shared" si="1656"/>
        <v/>
      </c>
      <c r="O1662" s="44"/>
      <c r="P1662" s="197" t="str">
        <v>Vikasanagara Ghorpade</v>
      </c>
    </row>
    <row r="1663" ht="19.5" customHeight="1">
      <c r="A1663" s="127" t="s">
        <v>25388</v>
      </c>
      <c r="B1663" s="127" t="s">
        <v>25389</v>
      </c>
      <c r="C1663" s="127"/>
      <c r="D1663" s="59">
        <v>306320.0</v>
      </c>
      <c r="E1663" s="59"/>
      <c r="F1663" s="59"/>
      <c r="G1663" s="59"/>
      <c r="H1663" s="59"/>
      <c r="I1663" s="44"/>
      <c r="J1663" s="97" t="str">
        <f t="shared" ref="J1663:N1663" si="1657">IF(ISBLANK(D1663),"",D1663/100000)</f>
        <v>3.06</v>
      </c>
      <c r="K1663" s="97" t="str">
        <f t="shared" si="1657"/>
        <v/>
      </c>
      <c r="L1663" s="97" t="str">
        <f t="shared" si="1657"/>
        <v/>
      </c>
      <c r="M1663" s="97" t="str">
        <f t="shared" si="1657"/>
        <v/>
      </c>
      <c r="N1663" s="97" t="str">
        <f t="shared" si="1657"/>
        <v/>
      </c>
      <c r="O1663" s="44"/>
      <c r="P1663" s="197" t="str">
        <v>Dr. Babasaheb Ambedkar Park</v>
      </c>
    </row>
    <row r="1664" ht="19.5" customHeight="1">
      <c r="A1664" s="127" t="s">
        <v>25390</v>
      </c>
      <c r="B1664" s="127" t="s">
        <v>25391</v>
      </c>
      <c r="C1664" s="127"/>
      <c r="D1664" s="59">
        <v>1609379.0</v>
      </c>
      <c r="E1664" s="59"/>
      <c r="F1664" s="59"/>
      <c r="G1664" s="59"/>
      <c r="H1664" s="59"/>
      <c r="I1664" s="44"/>
      <c r="J1664" s="97" t="str">
        <f t="shared" ref="J1664:N1664" si="1658">IF(ISBLANK(D1664),"",D1664/100000)</f>
        <v>16.09</v>
      </c>
      <c r="K1664" s="97" t="str">
        <f t="shared" si="1658"/>
        <v/>
      </c>
      <c r="L1664" s="97" t="str">
        <f t="shared" si="1658"/>
        <v/>
      </c>
      <c r="M1664" s="97" t="str">
        <f t="shared" si="1658"/>
        <v/>
      </c>
      <c r="N1664" s="97" t="str">
        <f t="shared" si="1658"/>
        <v/>
      </c>
      <c r="O1664" s="44"/>
      <c r="P1664" s="197" t="str">
        <v>Sassoon Hospital</v>
      </c>
    </row>
    <row r="1665" ht="19.5" customHeight="1">
      <c r="A1665" s="127" t="s">
        <v>25392</v>
      </c>
      <c r="B1665" s="127" t="s">
        <v>25393</v>
      </c>
      <c r="C1665" s="127"/>
      <c r="D1665" s="59">
        <v>2060650.0</v>
      </c>
      <c r="E1665" s="59"/>
      <c r="F1665" s="59"/>
      <c r="G1665" s="59"/>
      <c r="H1665" s="59"/>
      <c r="I1665" s="44"/>
      <c r="J1665" s="97" t="str">
        <f t="shared" ref="J1665:N1665" si="1659">IF(ISBLANK(D1665),"",D1665/100000)</f>
        <v>20.61</v>
      </c>
      <c r="K1665" s="97" t="str">
        <f t="shared" si="1659"/>
        <v/>
      </c>
      <c r="L1665" s="97" t="str">
        <f t="shared" si="1659"/>
        <v/>
      </c>
      <c r="M1665" s="97" t="str">
        <f t="shared" si="1659"/>
        <v/>
      </c>
      <c r="N1665" s="97" t="str">
        <f t="shared" si="1659"/>
        <v/>
      </c>
      <c r="O1665" s="44"/>
      <c r="P1665" s="197" t="str">
        <v>Kamala Nehru Hospital</v>
      </c>
    </row>
    <row r="1666" ht="19.5" customHeight="1">
      <c r="A1666" s="127" t="s">
        <v>25394</v>
      </c>
      <c r="B1666" s="127" t="s">
        <v>25395</v>
      </c>
      <c r="C1666" s="127"/>
      <c r="D1666" s="59">
        <v>1102992.0</v>
      </c>
      <c r="E1666" s="59"/>
      <c r="F1666" s="59"/>
      <c r="G1666" s="59"/>
      <c r="H1666" s="59"/>
      <c r="I1666" s="44"/>
      <c r="J1666" s="97" t="str">
        <f t="shared" ref="J1666:N1666" si="1660">IF(ISBLANK(D1666),"",D1666/100000)</f>
        <v>11.03</v>
      </c>
      <c r="K1666" s="97" t="str">
        <f t="shared" si="1660"/>
        <v/>
      </c>
      <c r="L1666" s="97" t="str">
        <f t="shared" si="1660"/>
        <v/>
      </c>
      <c r="M1666" s="97" t="str">
        <f t="shared" si="1660"/>
        <v/>
      </c>
      <c r="N1666" s="97" t="str">
        <f t="shared" si="1660"/>
        <v/>
      </c>
      <c r="O1666" s="44"/>
      <c r="P1666" s="197" t="str">
        <v>Flea Market</v>
      </c>
    </row>
    <row r="1667" ht="19.5" customHeight="1">
      <c r="A1667" s="127" t="s">
        <v>25396</v>
      </c>
      <c r="B1667" s="127" t="s">
        <v>25397</v>
      </c>
      <c r="C1667" s="127"/>
      <c r="D1667" s="59">
        <v>984522.0</v>
      </c>
      <c r="E1667" s="59"/>
      <c r="F1667" s="59"/>
      <c r="G1667" s="59"/>
      <c r="H1667" s="59"/>
      <c r="I1667" s="44"/>
      <c r="J1667" s="97" t="str">
        <f t="shared" ref="J1667:N1667" si="1661">IF(ISBLANK(D1667),"",D1667/100000)</f>
        <v>9.85</v>
      </c>
      <c r="K1667" s="97" t="str">
        <f t="shared" si="1661"/>
        <v/>
      </c>
      <c r="L1667" s="97" t="str">
        <f t="shared" si="1661"/>
        <v/>
      </c>
      <c r="M1667" s="97" t="str">
        <f t="shared" si="1661"/>
        <v/>
      </c>
      <c r="N1667" s="97" t="str">
        <f t="shared" si="1661"/>
        <v/>
      </c>
      <c r="O1667" s="44"/>
      <c r="P1667" s="197" t="str">
        <v>Kasba Ganapati</v>
      </c>
    </row>
    <row r="1668" ht="19.5" customHeight="1">
      <c r="A1668" s="127" t="s">
        <v>25398</v>
      </c>
      <c r="B1668" s="127" t="s">
        <v>25399</v>
      </c>
      <c r="C1668" s="127"/>
      <c r="D1668" s="59">
        <v>1326925.0</v>
      </c>
      <c r="E1668" s="59"/>
      <c r="F1668" s="59"/>
      <c r="G1668" s="59"/>
      <c r="H1668" s="59"/>
      <c r="I1668" s="44"/>
      <c r="J1668" s="97" t="str">
        <f t="shared" ref="J1668:N1668" si="1662">IF(ISBLANK(D1668),"",D1668/100000)</f>
        <v>13.27</v>
      </c>
      <c r="K1668" s="97" t="str">
        <f t="shared" si="1662"/>
        <v/>
      </c>
      <c r="L1668" s="97" t="str">
        <f t="shared" si="1662"/>
        <v/>
      </c>
      <c r="M1668" s="97" t="str">
        <f t="shared" si="1662"/>
        <v/>
      </c>
      <c r="N1668" s="97" t="str">
        <f t="shared" si="1662"/>
        <v/>
      </c>
      <c r="O1668" s="44"/>
      <c r="P1668" s="197" t="str">
        <v>Sanavaravada</v>
      </c>
    </row>
    <row r="1669" ht="19.5" customHeight="1">
      <c r="A1669" s="127" t="s">
        <v>25400</v>
      </c>
      <c r="B1669" s="127" t="s">
        <v>25401</v>
      </c>
      <c r="C1669" s="127"/>
      <c r="D1669" s="59">
        <v>1017943.0</v>
      </c>
      <c r="E1669" s="59"/>
      <c r="F1669" s="59"/>
      <c r="G1669" s="59"/>
      <c r="H1669" s="59"/>
      <c r="I1669" s="44"/>
      <c r="J1669" s="97" t="str">
        <f t="shared" ref="J1669:N1669" si="1663">IF(ISBLANK(D1669),"",D1669/100000)</f>
        <v>10.18</v>
      </c>
      <c r="K1669" s="97" t="str">
        <f t="shared" si="1663"/>
        <v/>
      </c>
      <c r="L1669" s="97" t="str">
        <f t="shared" si="1663"/>
        <v/>
      </c>
      <c r="M1669" s="97" t="str">
        <f t="shared" si="1663"/>
        <v/>
      </c>
      <c r="N1669" s="97" t="str">
        <f t="shared" si="1663"/>
        <v/>
      </c>
      <c r="O1669" s="44"/>
      <c r="P1669" s="197" t="str">
        <v>New English School (ramanabaga)</v>
      </c>
    </row>
    <row r="1670" ht="19.5" customHeight="1">
      <c r="A1670" s="127" t="s">
        <v>25402</v>
      </c>
      <c r="B1670" s="127" t="s">
        <v>25403</v>
      </c>
      <c r="C1670" s="127"/>
      <c r="D1670" s="59">
        <v>531523.0</v>
      </c>
      <c r="E1670" s="59"/>
      <c r="F1670" s="59"/>
      <c r="G1670" s="59"/>
      <c r="H1670" s="59"/>
      <c r="I1670" s="44"/>
      <c r="J1670" s="97" t="str">
        <f t="shared" ref="J1670:N1670" si="1664">IF(ISBLANK(D1670),"",D1670/100000)</f>
        <v>5.32</v>
      </c>
      <c r="K1670" s="97" t="str">
        <f t="shared" si="1664"/>
        <v/>
      </c>
      <c r="L1670" s="97" t="str">
        <f t="shared" si="1664"/>
        <v/>
      </c>
      <c r="M1670" s="97" t="str">
        <f t="shared" si="1664"/>
        <v/>
      </c>
      <c r="N1670" s="97" t="str">
        <f t="shared" si="1664"/>
        <v/>
      </c>
      <c r="O1670" s="44"/>
      <c r="P1670" s="197" t="str">
        <v>Fergusson College</v>
      </c>
    </row>
    <row r="1671" ht="19.5" customHeight="1">
      <c r="A1671" s="127" t="s">
        <v>25404</v>
      </c>
      <c r="B1671" s="127" t="s">
        <v>25405</v>
      </c>
      <c r="C1671" s="127"/>
      <c r="D1671" s="59">
        <v>1683001.0</v>
      </c>
      <c r="E1671" s="59"/>
      <c r="F1671" s="59"/>
      <c r="G1671" s="59"/>
      <c r="H1671" s="59"/>
      <c r="I1671" s="44"/>
      <c r="J1671" s="97" t="str">
        <f t="shared" ref="J1671:N1671" si="1665">IF(ISBLANK(D1671),"",D1671/100000)</f>
        <v>16.83</v>
      </c>
      <c r="K1671" s="97" t="str">
        <f t="shared" si="1665"/>
        <v/>
      </c>
      <c r="L1671" s="97" t="str">
        <f t="shared" si="1665"/>
        <v/>
      </c>
      <c r="M1671" s="97" t="str">
        <f t="shared" si="1665"/>
        <v/>
      </c>
      <c r="N1671" s="97" t="str">
        <f t="shared" si="1665"/>
        <v/>
      </c>
      <c r="O1671" s="44"/>
      <c r="P1671" s="197" t="str">
        <v>Dr. Homi Bhabha Hospital</v>
      </c>
    </row>
    <row r="1672" ht="19.5" customHeight="1">
      <c r="A1672" s="250"/>
      <c r="B1672" s="250"/>
      <c r="C1672" s="250"/>
      <c r="D1672" s="237"/>
      <c r="E1672" s="237"/>
      <c r="F1672" s="237"/>
      <c r="G1672" s="237"/>
      <c r="H1672" s="237"/>
      <c r="I1672" s="242"/>
      <c r="J1672" s="446" t="str">
        <f t="shared" ref="J1672:N1672" si="1666">IF(ISBLANK(D1672),"",D1672/100000)</f>
        <v/>
      </c>
      <c r="K1672" s="446" t="str">
        <f t="shared" si="1666"/>
        <v/>
      </c>
      <c r="L1672" s="446" t="str">
        <f t="shared" si="1666"/>
        <v/>
      </c>
      <c r="M1672" s="446" t="str">
        <f t="shared" si="1666"/>
        <v/>
      </c>
      <c r="N1672" s="446" t="str">
        <f t="shared" si="1666"/>
        <v/>
      </c>
      <c r="O1672" s="242"/>
      <c r="P1672" s="197" t="str">
        <v/>
      </c>
    </row>
    <row r="1673" ht="19.5" customHeight="1">
      <c r="A1673" s="254" t="s">
        <v>25406</v>
      </c>
      <c r="B1673" s="254" t="s">
        <v>25407</v>
      </c>
      <c r="C1673" s="254"/>
      <c r="D1673" s="330">
        <v>2183039.0</v>
      </c>
      <c r="E1673" s="330"/>
      <c r="F1673" s="330"/>
      <c r="G1673" s="330"/>
      <c r="H1673" s="330"/>
      <c r="I1673" s="44"/>
      <c r="J1673" s="97" t="str">
        <f t="shared" ref="J1673:N1673" si="1667">IF(ISBLANK(D1673),"",D1673/100000)</f>
        <v>21.83</v>
      </c>
      <c r="K1673" s="97" t="str">
        <f t="shared" si="1667"/>
        <v/>
      </c>
      <c r="L1673" s="97" t="str">
        <f t="shared" si="1667"/>
        <v/>
      </c>
      <c r="M1673" s="97" t="str">
        <f t="shared" si="1667"/>
        <v/>
      </c>
      <c r="N1673" s="97" t="str">
        <f t="shared" si="1667"/>
        <v/>
      </c>
      <c r="O1673" s="44"/>
      <c r="P1673" s="197" t="str">
        <v>Gokhalenagar</v>
      </c>
    </row>
    <row r="1674" ht="19.5" customHeight="1">
      <c r="A1674" s="127" t="s">
        <v>25408</v>
      </c>
      <c r="B1674" s="127" t="s">
        <v>25409</v>
      </c>
      <c r="C1674" s="127"/>
      <c r="D1674" s="59">
        <v>705433.0</v>
      </c>
      <c r="E1674" s="59"/>
      <c r="F1674" s="59"/>
      <c r="G1674" s="59"/>
      <c r="H1674" s="59"/>
      <c r="I1674" s="44"/>
      <c r="J1674" s="97" t="str">
        <f t="shared" ref="J1674:N1674" si="1668">IF(ISBLANK(D1674),"",D1674/100000)</f>
        <v>7.05</v>
      </c>
      <c r="K1674" s="97" t="str">
        <f t="shared" si="1668"/>
        <v/>
      </c>
      <c r="L1674" s="97" t="str">
        <f t="shared" si="1668"/>
        <v/>
      </c>
      <c r="M1674" s="97" t="str">
        <f t="shared" si="1668"/>
        <v/>
      </c>
      <c r="N1674" s="97" t="str">
        <f t="shared" si="1668"/>
        <v/>
      </c>
      <c r="O1674" s="44"/>
      <c r="P1674" s="197" t="str">
        <v>Law School</v>
      </c>
    </row>
    <row r="1675" ht="19.5" customHeight="1">
      <c r="A1675" s="127" t="s">
        <v>25410</v>
      </c>
      <c r="B1675" s="127" t="s">
        <v>25411</v>
      </c>
      <c r="C1675" s="127"/>
      <c r="D1675" s="59">
        <v>787197.0</v>
      </c>
      <c r="E1675" s="59"/>
      <c r="F1675" s="59"/>
      <c r="G1675" s="59"/>
      <c r="H1675" s="59"/>
      <c r="I1675" s="44"/>
      <c r="J1675" s="97" t="str">
        <f t="shared" ref="J1675:N1675" si="1669">IF(ISBLANK(D1675),"",D1675/100000)</f>
        <v>7.87</v>
      </c>
      <c r="K1675" s="97" t="str">
        <f t="shared" si="1669"/>
        <v/>
      </c>
      <c r="L1675" s="97" t="str">
        <f t="shared" si="1669"/>
        <v/>
      </c>
      <c r="M1675" s="97" t="str">
        <f t="shared" si="1669"/>
        <v/>
      </c>
      <c r="N1675" s="97" t="str">
        <f t="shared" si="1669"/>
        <v/>
      </c>
      <c r="O1675" s="44"/>
      <c r="P1675" s="197" t="str">
        <v>Kisan More School</v>
      </c>
    </row>
    <row r="1676" ht="19.5" customHeight="1">
      <c r="A1676" s="127" t="s">
        <v>25412</v>
      </c>
      <c r="B1676" s="127" t="s">
        <v>25413</v>
      </c>
      <c r="C1676" s="127"/>
      <c r="D1676" s="59">
        <v>1338709.0</v>
      </c>
      <c r="E1676" s="59"/>
      <c r="F1676" s="59"/>
      <c r="G1676" s="59"/>
      <c r="H1676" s="59"/>
      <c r="I1676" s="44"/>
      <c r="J1676" s="97" t="str">
        <f t="shared" ref="J1676:N1676" si="1670">IF(ISBLANK(D1676),"",D1676/100000)</f>
        <v>13.39</v>
      </c>
      <c r="K1676" s="97" t="str">
        <f t="shared" si="1670"/>
        <v/>
      </c>
      <c r="L1676" s="97" t="str">
        <f t="shared" si="1670"/>
        <v/>
      </c>
      <c r="M1676" s="97" t="str">
        <f t="shared" si="1670"/>
        <v/>
      </c>
      <c r="N1676" s="97" t="str">
        <f t="shared" si="1670"/>
        <v/>
      </c>
      <c r="O1676" s="44"/>
      <c r="P1676" s="197" t="str">
        <v>Rambagh colony</v>
      </c>
    </row>
    <row r="1677" ht="19.5" customHeight="1">
      <c r="A1677" s="127" t="s">
        <v>25414</v>
      </c>
      <c r="B1677" s="127" t="s">
        <v>25415</v>
      </c>
      <c r="C1677" s="127"/>
      <c r="D1677" s="59">
        <v>1174832.0</v>
      </c>
      <c r="E1677" s="59"/>
      <c r="F1677" s="59"/>
      <c r="G1677" s="59"/>
      <c r="H1677" s="59"/>
      <c r="I1677" s="44"/>
      <c r="J1677" s="97" t="str">
        <f t="shared" ref="J1677:N1677" si="1671">IF(ISBLANK(D1677),"",D1677/100000)</f>
        <v>11.75</v>
      </c>
      <c r="K1677" s="97" t="str">
        <f t="shared" si="1671"/>
        <v/>
      </c>
      <c r="L1677" s="97" t="str">
        <f t="shared" si="1671"/>
        <v/>
      </c>
      <c r="M1677" s="97" t="str">
        <f t="shared" si="1671"/>
        <v/>
      </c>
      <c r="N1677" s="97" t="str">
        <f t="shared" si="1671"/>
        <v/>
      </c>
      <c r="O1677" s="44"/>
      <c r="P1677" s="197" t="str">
        <v>Kiskindhanagara</v>
      </c>
    </row>
    <row r="1678" ht="19.5" customHeight="1">
      <c r="A1678" s="127" t="s">
        <v>25416</v>
      </c>
      <c r="B1678" s="127" t="s">
        <v>25417</v>
      </c>
      <c r="C1678" s="127"/>
      <c r="D1678" s="59">
        <v>1546106.0</v>
      </c>
      <c r="E1678" s="59"/>
      <c r="F1678" s="59"/>
      <c r="G1678" s="59"/>
      <c r="H1678" s="59"/>
      <c r="I1678" s="44"/>
      <c r="J1678" s="97" t="str">
        <f t="shared" ref="J1678:N1678" si="1672">IF(ISBLANK(D1678),"",D1678/100000)</f>
        <v>15.46</v>
      </c>
      <c r="K1678" s="97" t="str">
        <f t="shared" si="1672"/>
        <v/>
      </c>
      <c r="L1678" s="97" t="str">
        <f t="shared" si="1672"/>
        <v/>
      </c>
      <c r="M1678" s="97" t="str">
        <f t="shared" si="1672"/>
        <v/>
      </c>
      <c r="N1678" s="97" t="str">
        <f t="shared" si="1672"/>
        <v/>
      </c>
      <c r="O1678" s="44"/>
      <c r="P1678" s="197" t="str">
        <v>Ramakrishna paramahansanagara</v>
      </c>
    </row>
    <row r="1679" ht="19.5" customHeight="1">
      <c r="A1679" s="127" t="s">
        <v>25418</v>
      </c>
      <c r="B1679" s="127" t="s">
        <v>25419</v>
      </c>
      <c r="C1679" s="127"/>
      <c r="D1679" s="59">
        <v>899900.0</v>
      </c>
      <c r="E1679" s="59"/>
      <c r="F1679" s="59"/>
      <c r="G1679" s="59"/>
      <c r="H1679" s="59"/>
      <c r="I1679" s="44"/>
      <c r="J1679" s="97" t="str">
        <f t="shared" ref="J1679:N1679" si="1673">IF(ISBLANK(D1679),"",D1679/100000)</f>
        <v>9.00</v>
      </c>
      <c r="K1679" s="97" t="str">
        <f t="shared" si="1673"/>
        <v/>
      </c>
      <c r="L1679" s="97" t="str">
        <f t="shared" si="1673"/>
        <v/>
      </c>
      <c r="M1679" s="97" t="str">
        <f t="shared" si="1673"/>
        <v/>
      </c>
      <c r="N1679" s="97" t="str">
        <f t="shared" si="1673"/>
        <v/>
      </c>
      <c r="O1679" s="44"/>
      <c r="P1679" s="197" t="str">
        <v>Vedabhavana</v>
      </c>
    </row>
    <row r="1680" ht="19.5" customHeight="1">
      <c r="A1680" s="127" t="s">
        <v>25420</v>
      </c>
      <c r="B1680" s="127" t="s">
        <v>25421</v>
      </c>
      <c r="C1680" s="127"/>
      <c r="D1680" s="59">
        <v>1347605.0</v>
      </c>
      <c r="E1680" s="59"/>
      <c r="F1680" s="59"/>
      <c r="G1680" s="59"/>
      <c r="H1680" s="59"/>
      <c r="I1680" s="44"/>
      <c r="J1680" s="97" t="str">
        <f t="shared" ref="J1680:N1680" si="1674">IF(ISBLANK(D1680),"",D1680/100000)</f>
        <v>13.48</v>
      </c>
      <c r="K1680" s="97" t="str">
        <f t="shared" si="1674"/>
        <v/>
      </c>
      <c r="L1680" s="97" t="str">
        <f t="shared" si="1674"/>
        <v/>
      </c>
      <c r="M1680" s="97" t="str">
        <f t="shared" si="1674"/>
        <v/>
      </c>
      <c r="N1680" s="97" t="str">
        <f t="shared" si="1674"/>
        <v/>
      </c>
      <c r="O1680" s="44"/>
      <c r="P1680" s="197" t="str">
        <v>Mahatma Society Kothrud</v>
      </c>
    </row>
    <row r="1681" ht="19.5" customHeight="1">
      <c r="A1681" s="127" t="s">
        <v>25422</v>
      </c>
      <c r="B1681" s="127" t="s">
        <v>25423</v>
      </c>
      <c r="C1681" s="127"/>
      <c r="D1681" s="59">
        <v>2351379.0</v>
      </c>
      <c r="E1681" s="59"/>
      <c r="F1681" s="59"/>
      <c r="G1681" s="59"/>
      <c r="H1681" s="59"/>
      <c r="I1681" s="44"/>
      <c r="J1681" s="97" t="str">
        <f t="shared" ref="J1681:N1681" si="1675">IF(ISBLANK(D1681),"",D1681/100000)</f>
        <v>23.51</v>
      </c>
      <c r="K1681" s="97" t="str">
        <f t="shared" si="1675"/>
        <v/>
      </c>
      <c r="L1681" s="97" t="str">
        <f t="shared" si="1675"/>
        <v/>
      </c>
      <c r="M1681" s="97" t="str">
        <f t="shared" si="1675"/>
        <v/>
      </c>
      <c r="N1681" s="97" t="str">
        <f t="shared" si="1675"/>
        <v/>
      </c>
      <c r="O1681" s="44"/>
      <c r="P1681" s="197" t="str">
        <v>Vanaja company</v>
      </c>
    </row>
    <row r="1682" ht="19.5" customHeight="1">
      <c r="A1682" s="127" t="s">
        <v>25424</v>
      </c>
      <c r="B1682" s="127" t="s">
        <v>25425</v>
      </c>
      <c r="C1682" s="127"/>
      <c r="D1682" s="59">
        <v>1483986.0</v>
      </c>
      <c r="E1682" s="59"/>
      <c r="F1682" s="59"/>
      <c r="G1682" s="59"/>
      <c r="H1682" s="59"/>
      <c r="I1682" s="44"/>
      <c r="J1682" s="97" t="str">
        <f t="shared" ref="J1682:N1682" si="1676">IF(ISBLANK(D1682),"",D1682/100000)</f>
        <v>14.84</v>
      </c>
      <c r="K1682" s="97" t="str">
        <f t="shared" si="1676"/>
        <v/>
      </c>
      <c r="L1682" s="97" t="str">
        <f t="shared" si="1676"/>
        <v/>
      </c>
      <c r="M1682" s="97" t="str">
        <f t="shared" si="1676"/>
        <v/>
      </c>
      <c r="N1682" s="97" t="str">
        <f t="shared" si="1676"/>
        <v/>
      </c>
      <c r="O1682" s="44"/>
      <c r="P1682" s="197" t="str">
        <v>Chavan Auditorium</v>
      </c>
    </row>
    <row r="1683" ht="19.5" customHeight="1">
      <c r="A1683" s="127" t="s">
        <v>25426</v>
      </c>
      <c r="B1683" s="127" t="s">
        <v>25427</v>
      </c>
      <c r="C1683" s="127"/>
      <c r="D1683" s="59">
        <v>1360679.0</v>
      </c>
      <c r="E1683" s="59"/>
      <c r="F1683" s="59"/>
      <c r="G1683" s="59"/>
      <c r="H1683" s="59"/>
      <c r="I1683" s="44"/>
      <c r="J1683" s="97" t="str">
        <f t="shared" ref="J1683:N1683" si="1677">IF(ISBLANK(D1683),"",D1683/100000)</f>
        <v>13.61</v>
      </c>
      <c r="K1683" s="97" t="str">
        <f t="shared" si="1677"/>
        <v/>
      </c>
      <c r="L1683" s="97" t="str">
        <f t="shared" si="1677"/>
        <v/>
      </c>
      <c r="M1683" s="97" t="str">
        <f t="shared" si="1677"/>
        <v/>
      </c>
      <c r="N1683" s="97" t="str">
        <f t="shared" si="1677"/>
        <v/>
      </c>
      <c r="O1683" s="44"/>
      <c r="P1683" s="197" t="str">
        <v>Ideal Colony</v>
      </c>
    </row>
    <row r="1684" ht="19.5" customHeight="1">
      <c r="A1684" s="127" t="s">
        <v>25428</v>
      </c>
      <c r="B1684" s="127" t="s">
        <v>25429</v>
      </c>
      <c r="C1684" s="127"/>
      <c r="D1684" s="59">
        <v>177510.0</v>
      </c>
      <c r="E1684" s="59"/>
      <c r="F1684" s="59"/>
      <c r="G1684" s="59"/>
      <c r="H1684" s="59"/>
      <c r="I1684" s="44"/>
      <c r="J1684" s="97" t="str">
        <f t="shared" ref="J1684:N1684" si="1678">IF(ISBLANK(D1684),"",D1684/100000)</f>
        <v>1.78</v>
      </c>
      <c r="K1684" s="97" t="str">
        <f t="shared" si="1678"/>
        <v/>
      </c>
      <c r="L1684" s="97" t="str">
        <f t="shared" si="1678"/>
        <v/>
      </c>
      <c r="M1684" s="97" t="str">
        <f t="shared" si="1678"/>
        <v/>
      </c>
      <c r="N1684" s="97" t="str">
        <f t="shared" si="1678"/>
        <v/>
      </c>
      <c r="O1684" s="44"/>
      <c r="P1684" s="197" t="str">
        <v>Dinanatha Mangeshkar Hospital</v>
      </c>
    </row>
    <row r="1685" ht="19.5" customHeight="1">
      <c r="A1685" s="127" t="s">
        <v>25430</v>
      </c>
      <c r="B1685" s="127" t="s">
        <v>25431</v>
      </c>
      <c r="C1685" s="127"/>
      <c r="D1685" s="59">
        <v>1261802.0</v>
      </c>
      <c r="E1685" s="59"/>
      <c r="F1685" s="59"/>
      <c r="G1685" s="59"/>
      <c r="H1685" s="59"/>
      <c r="I1685" s="44"/>
      <c r="J1685" s="97" t="str">
        <f t="shared" ref="J1685:N1685" si="1679">IF(ISBLANK(D1685),"",D1685/100000)</f>
        <v>12.62</v>
      </c>
      <c r="K1685" s="97" t="str">
        <f t="shared" si="1679"/>
        <v/>
      </c>
      <c r="L1685" s="97" t="str">
        <f t="shared" si="1679"/>
        <v/>
      </c>
      <c r="M1685" s="97" t="str">
        <f t="shared" si="1679"/>
        <v/>
      </c>
      <c r="N1685" s="97" t="str">
        <f t="shared" si="1679"/>
        <v/>
      </c>
      <c r="O1685" s="44"/>
      <c r="P1685" s="197" t="str">
        <v>Deccan Gymkhana</v>
      </c>
    </row>
    <row r="1686" ht="19.5" customHeight="1">
      <c r="A1686" s="127" t="s">
        <v>25432</v>
      </c>
      <c r="B1686" s="127" t="s">
        <v>25433</v>
      </c>
      <c r="C1686" s="127"/>
      <c r="D1686" s="59">
        <v>879166.0</v>
      </c>
      <c r="E1686" s="59"/>
      <c r="F1686" s="59"/>
      <c r="G1686" s="59"/>
      <c r="H1686" s="59"/>
      <c r="I1686" s="44"/>
      <c r="J1686" s="97" t="str">
        <f t="shared" ref="J1686:N1686" si="1680">IF(ISBLANK(D1686),"",D1686/100000)</f>
        <v>8.79</v>
      </c>
      <c r="K1686" s="97" t="str">
        <f t="shared" si="1680"/>
        <v/>
      </c>
      <c r="L1686" s="97" t="str">
        <f t="shared" si="1680"/>
        <v/>
      </c>
      <c r="M1686" s="97" t="str">
        <f t="shared" si="1680"/>
        <v/>
      </c>
      <c r="N1686" s="97" t="str">
        <f t="shared" si="1680"/>
        <v/>
      </c>
      <c r="O1686" s="44"/>
      <c r="P1686" s="197" t="str">
        <v>Rajendranagar</v>
      </c>
    </row>
    <row r="1687" ht="19.5" customHeight="1">
      <c r="A1687" s="127" t="s">
        <v>25434</v>
      </c>
      <c r="B1687" s="127" t="s">
        <v>25435</v>
      </c>
      <c r="C1687" s="127"/>
      <c r="D1687" s="59">
        <v>1056930.0</v>
      </c>
      <c r="E1687" s="59"/>
      <c r="F1687" s="59"/>
      <c r="G1687" s="59"/>
      <c r="H1687" s="59"/>
      <c r="I1687" s="44"/>
      <c r="J1687" s="97" t="str">
        <f t="shared" ref="J1687:N1687" si="1681">IF(ISBLANK(D1687),"",D1687/100000)</f>
        <v>10.57</v>
      </c>
      <c r="K1687" s="97" t="str">
        <f t="shared" si="1681"/>
        <v/>
      </c>
      <c r="L1687" s="97" t="str">
        <f t="shared" si="1681"/>
        <v/>
      </c>
      <c r="M1687" s="97" t="str">
        <f t="shared" si="1681"/>
        <v/>
      </c>
      <c r="N1687" s="97" t="str">
        <f t="shared" si="1681"/>
        <v/>
      </c>
      <c r="O1687" s="44"/>
      <c r="P1687" s="197" t="str">
        <v>Visramabagavada</v>
      </c>
    </row>
    <row r="1688" ht="19.5" customHeight="1">
      <c r="A1688" s="127" t="s">
        <v>25436</v>
      </c>
      <c r="B1688" s="127" t="s">
        <v>25437</v>
      </c>
      <c r="C1688" s="127"/>
      <c r="D1688" s="59">
        <v>1106707.0</v>
      </c>
      <c r="E1688" s="59"/>
      <c r="F1688" s="59"/>
      <c r="G1688" s="59"/>
      <c r="H1688" s="59"/>
      <c r="I1688" s="44"/>
      <c r="J1688" s="97" t="str">
        <f t="shared" ref="J1688:N1688" si="1682">IF(ISBLANK(D1688),"",D1688/100000)</f>
        <v>11.07</v>
      </c>
      <c r="K1688" s="97" t="str">
        <f t="shared" si="1682"/>
        <v/>
      </c>
      <c r="L1688" s="97" t="str">
        <f t="shared" si="1682"/>
        <v/>
      </c>
      <c r="M1688" s="97" t="str">
        <f t="shared" si="1682"/>
        <v/>
      </c>
      <c r="N1688" s="97" t="str">
        <f t="shared" si="1682"/>
        <v/>
      </c>
      <c r="O1688" s="44"/>
      <c r="P1688" s="197" t="str">
        <v>Mahatma Phule market</v>
      </c>
    </row>
    <row r="1689" ht="19.5" customHeight="1">
      <c r="A1689" s="127" t="s">
        <v>25438</v>
      </c>
      <c r="B1689" s="127" t="s">
        <v>25439</v>
      </c>
      <c r="C1689" s="127"/>
      <c r="D1689" s="59">
        <v>1176481.0</v>
      </c>
      <c r="E1689" s="59"/>
      <c r="F1689" s="59"/>
      <c r="G1689" s="59"/>
      <c r="H1689" s="59"/>
      <c r="I1689" s="44"/>
      <c r="J1689" s="97" t="str">
        <f t="shared" ref="J1689:N1689" si="1683">IF(ISBLANK(D1689),"",D1689/100000)</f>
        <v>11.76</v>
      </c>
      <c r="K1689" s="97" t="str">
        <f t="shared" si="1683"/>
        <v/>
      </c>
      <c r="L1689" s="97" t="str">
        <f t="shared" si="1683"/>
        <v/>
      </c>
      <c r="M1689" s="97" t="str">
        <f t="shared" si="1683"/>
        <v/>
      </c>
      <c r="N1689" s="97" t="str">
        <f t="shared" si="1683"/>
        <v/>
      </c>
      <c r="O1689" s="44"/>
      <c r="P1689" s="197" t="str">
        <v>Post City</v>
      </c>
    </row>
    <row r="1690" ht="19.5" customHeight="1">
      <c r="A1690" s="127" t="s">
        <v>25440</v>
      </c>
      <c r="B1690" s="127" t="s">
        <v>25441</v>
      </c>
      <c r="C1690" s="127"/>
      <c r="D1690" s="59">
        <v>1902296.0</v>
      </c>
      <c r="E1690" s="59"/>
      <c r="F1690" s="59"/>
      <c r="G1690" s="59"/>
      <c r="H1690" s="59"/>
      <c r="I1690" s="44"/>
      <c r="J1690" s="97" t="str">
        <f t="shared" ref="J1690:N1690" si="1684">IF(ISBLANK(D1690),"",D1690/100000)</f>
        <v>19.02</v>
      </c>
      <c r="K1690" s="97" t="str">
        <f t="shared" si="1684"/>
        <v/>
      </c>
      <c r="L1690" s="97" t="str">
        <f t="shared" si="1684"/>
        <v/>
      </c>
      <c r="M1690" s="97" t="str">
        <f t="shared" si="1684"/>
        <v/>
      </c>
      <c r="N1690" s="97" t="str">
        <f t="shared" si="1684"/>
        <v/>
      </c>
      <c r="O1690" s="44"/>
      <c r="P1690" s="197" t="str">
        <v>Ganesapetha Gurudwara</v>
      </c>
    </row>
    <row r="1691" ht="19.5" customHeight="1">
      <c r="A1691" s="127" t="s">
        <v>25442</v>
      </c>
      <c r="B1691" s="127" t="s">
        <v>25443</v>
      </c>
      <c r="C1691" s="127"/>
      <c r="D1691" s="59">
        <v>1069632.0</v>
      </c>
      <c r="E1691" s="59"/>
      <c r="F1691" s="59"/>
      <c r="G1691" s="59"/>
      <c r="H1691" s="59"/>
      <c r="I1691" s="44"/>
      <c r="J1691" s="97" t="str">
        <f t="shared" ref="J1691:N1691" si="1685">IF(ISBLANK(D1691),"",D1691/100000)</f>
        <v>10.70</v>
      </c>
      <c r="K1691" s="97" t="str">
        <f t="shared" si="1685"/>
        <v/>
      </c>
      <c r="L1691" s="97" t="str">
        <f t="shared" si="1685"/>
        <v/>
      </c>
      <c r="M1691" s="97" t="str">
        <f t="shared" si="1685"/>
        <v/>
      </c>
      <c r="N1691" s="97" t="str">
        <f t="shared" si="1685"/>
        <v/>
      </c>
      <c r="O1691" s="44"/>
      <c r="P1691" s="197" t="str">
        <v>Tilak Ayurveda College</v>
      </c>
    </row>
    <row r="1692" ht="19.5" customHeight="1">
      <c r="A1692" s="127" t="s">
        <v>25444</v>
      </c>
      <c r="B1692" s="127" t="s">
        <v>25445</v>
      </c>
      <c r="C1692" s="127"/>
      <c r="D1692" s="59">
        <v>1478816.0</v>
      </c>
      <c r="E1692" s="59"/>
      <c r="F1692" s="59"/>
      <c r="G1692" s="59"/>
      <c r="H1692" s="59"/>
      <c r="I1692" s="44"/>
      <c r="J1692" s="97" t="str">
        <f t="shared" ref="J1692:N1692" si="1686">IF(ISBLANK(D1692),"",D1692/100000)</f>
        <v>14.79</v>
      </c>
      <c r="K1692" s="97" t="str">
        <f t="shared" si="1686"/>
        <v/>
      </c>
      <c r="L1692" s="97" t="str">
        <f t="shared" si="1686"/>
        <v/>
      </c>
      <c r="M1692" s="97" t="str">
        <f t="shared" si="1686"/>
        <v/>
      </c>
      <c r="N1692" s="97" t="str">
        <f t="shared" si="1686"/>
        <v/>
      </c>
      <c r="O1692" s="44"/>
      <c r="P1692" s="197" t="str">
        <v>Rajevadi</v>
      </c>
    </row>
    <row r="1693" ht="19.5" customHeight="1">
      <c r="A1693" s="127" t="s">
        <v>25446</v>
      </c>
      <c r="B1693" s="127" t="s">
        <v>25447</v>
      </c>
      <c r="C1693" s="127"/>
      <c r="D1693" s="59">
        <v>2789924.0</v>
      </c>
      <c r="E1693" s="59"/>
      <c r="F1693" s="59"/>
      <c r="G1693" s="59"/>
      <c r="H1693" s="59"/>
      <c r="I1693" s="44"/>
      <c r="J1693" s="97" t="str">
        <f t="shared" ref="J1693:N1693" si="1687">IF(ISBLANK(D1693),"",D1693/100000)</f>
        <v>27.90</v>
      </c>
      <c r="K1693" s="97" t="str">
        <f t="shared" si="1687"/>
        <v/>
      </c>
      <c r="L1693" s="97" t="str">
        <f t="shared" si="1687"/>
        <v/>
      </c>
      <c r="M1693" s="97" t="str">
        <f t="shared" si="1687"/>
        <v/>
      </c>
      <c r="N1693" s="97" t="str">
        <f t="shared" si="1687"/>
        <v/>
      </c>
      <c r="O1693" s="44"/>
      <c r="P1693" s="197" t="str">
        <v>Harakanagara</v>
      </c>
    </row>
    <row r="1694" ht="19.5" customHeight="1">
      <c r="A1694" s="127" t="s">
        <v>25448</v>
      </c>
      <c r="B1694" s="127" t="s">
        <v>25449</v>
      </c>
      <c r="C1694" s="127"/>
      <c r="D1694" s="59">
        <v>1164249.0</v>
      </c>
      <c r="E1694" s="59"/>
      <c r="F1694" s="59"/>
      <c r="G1694" s="59"/>
      <c r="H1694" s="59"/>
      <c r="I1694" s="44"/>
      <c r="J1694" s="97" t="str">
        <f t="shared" ref="J1694:N1694" si="1688">IF(ISBLANK(D1694),"",D1694/100000)</f>
        <v>11.64</v>
      </c>
      <c r="K1694" s="97" t="str">
        <f t="shared" si="1688"/>
        <v/>
      </c>
      <c r="L1694" s="97" t="str">
        <f t="shared" si="1688"/>
        <v/>
      </c>
      <c r="M1694" s="97" t="str">
        <f t="shared" si="1688"/>
        <v/>
      </c>
      <c r="N1694" s="97" t="str">
        <f t="shared" si="1688"/>
        <v/>
      </c>
      <c r="O1694" s="44"/>
      <c r="P1694" s="197" t="str">
        <v>General Arun Kumar Vaidya Stadium</v>
      </c>
    </row>
    <row r="1695" ht="19.5" customHeight="1">
      <c r="A1695" s="127" t="s">
        <v>25450</v>
      </c>
      <c r="B1695" s="127" t="s">
        <v>25451</v>
      </c>
      <c r="C1695" s="127"/>
      <c r="D1695" s="59">
        <v>1996498.0</v>
      </c>
      <c r="E1695" s="59"/>
      <c r="F1695" s="59"/>
      <c r="G1695" s="59"/>
      <c r="H1695" s="59"/>
      <c r="I1695" s="44"/>
      <c r="J1695" s="97" t="str">
        <f t="shared" ref="J1695:N1695" si="1689">IF(ISBLANK(D1695),"",D1695/100000)</f>
        <v>19.96</v>
      </c>
      <c r="K1695" s="97" t="str">
        <f t="shared" si="1689"/>
        <v/>
      </c>
      <c r="L1695" s="97" t="str">
        <f t="shared" si="1689"/>
        <v/>
      </c>
      <c r="M1695" s="97" t="str">
        <f t="shared" si="1689"/>
        <v/>
      </c>
      <c r="N1695" s="97" t="str">
        <f t="shared" si="1689"/>
        <v/>
      </c>
      <c r="O1695" s="44"/>
      <c r="P1695" s="197" t="str">
        <v>Head coach</v>
      </c>
    </row>
    <row r="1696" ht="19.5" customHeight="1">
      <c r="A1696" s="127" t="s">
        <v>25452</v>
      </c>
      <c r="B1696" s="127" t="s">
        <v>25453</v>
      </c>
      <c r="C1696" s="127"/>
      <c r="D1696" s="59">
        <v>1034683.0</v>
      </c>
      <c r="E1696" s="59"/>
      <c r="F1696" s="59"/>
      <c r="G1696" s="59"/>
      <c r="H1696" s="59"/>
      <c r="I1696" s="44"/>
      <c r="J1696" s="97" t="str">
        <f t="shared" ref="J1696:N1696" si="1690">IF(ISBLANK(D1696),"",D1696/100000)</f>
        <v>10.35</v>
      </c>
      <c r="K1696" s="97" t="str">
        <f t="shared" si="1690"/>
        <v/>
      </c>
      <c r="L1696" s="97" t="str">
        <f t="shared" si="1690"/>
        <v/>
      </c>
      <c r="M1696" s="97" t="str">
        <f t="shared" si="1690"/>
        <v/>
      </c>
      <c r="N1696" s="97" t="str">
        <f t="shared" si="1690"/>
        <v/>
      </c>
      <c r="O1696" s="44"/>
      <c r="P1696" s="197" t="str">
        <v>Swami Samarth Temple ganesapetha</v>
      </c>
    </row>
    <row r="1697" ht="19.5" customHeight="1">
      <c r="A1697" s="127" t="s">
        <v>25454</v>
      </c>
      <c r="B1697" s="127" t="s">
        <v>25455</v>
      </c>
      <c r="C1697" s="127"/>
      <c r="D1697" s="59">
        <v>1091442.0</v>
      </c>
      <c r="E1697" s="59"/>
      <c r="F1697" s="59"/>
      <c r="G1697" s="59"/>
      <c r="H1697" s="59"/>
      <c r="I1697" s="44"/>
      <c r="J1697" s="97" t="str">
        <f t="shared" ref="J1697:N1697" si="1691">IF(ISBLANK(D1697),"",D1697/100000)</f>
        <v>10.91</v>
      </c>
      <c r="K1697" s="97" t="str">
        <f t="shared" si="1691"/>
        <v/>
      </c>
      <c r="L1697" s="97" t="str">
        <f t="shared" si="1691"/>
        <v/>
      </c>
      <c r="M1697" s="97" t="str">
        <f t="shared" si="1691"/>
        <v/>
      </c>
      <c r="N1697" s="97" t="str">
        <f t="shared" si="1691"/>
        <v/>
      </c>
      <c r="O1697" s="44"/>
      <c r="P1697" s="197" t="str">
        <v>Dr. Kotanisa Hospital</v>
      </c>
    </row>
    <row r="1698" ht="19.5" customHeight="1">
      <c r="A1698" s="127" t="s">
        <v>25456</v>
      </c>
      <c r="B1698" s="127" t="s">
        <v>25457</v>
      </c>
      <c r="C1698" s="127"/>
      <c r="D1698" s="59">
        <v>1357854.0</v>
      </c>
      <c r="E1698" s="59"/>
      <c r="F1698" s="59"/>
      <c r="G1698" s="59"/>
      <c r="H1698" s="59"/>
      <c r="I1698" s="44"/>
      <c r="J1698" s="97" t="str">
        <f t="shared" ref="J1698:N1698" si="1692">IF(ISBLANK(D1698),"",D1698/100000)</f>
        <v>13.58</v>
      </c>
      <c r="K1698" s="97" t="str">
        <f t="shared" si="1692"/>
        <v/>
      </c>
      <c r="L1698" s="97" t="str">
        <f t="shared" si="1692"/>
        <v/>
      </c>
      <c r="M1698" s="97" t="str">
        <f t="shared" si="1692"/>
        <v/>
      </c>
      <c r="N1698" s="97" t="str">
        <f t="shared" si="1692"/>
        <v/>
      </c>
      <c r="O1698" s="44"/>
      <c r="P1698" s="197" t="str">
        <v>Renukasvarupa finger</v>
      </c>
    </row>
    <row r="1699" ht="19.5" customHeight="1">
      <c r="A1699" s="127" t="s">
        <v>25458</v>
      </c>
      <c r="B1699" s="127" t="s">
        <v>25459</v>
      </c>
      <c r="C1699" s="127"/>
      <c r="D1699" s="59">
        <v>1467922.0</v>
      </c>
      <c r="E1699" s="59"/>
      <c r="F1699" s="59"/>
      <c r="G1699" s="59"/>
      <c r="H1699" s="59"/>
      <c r="I1699" s="44"/>
      <c r="J1699" s="97" t="str">
        <f t="shared" ref="J1699:N1699" si="1693">IF(ISBLANK(D1699),"",D1699/100000)</f>
        <v>14.68</v>
      </c>
      <c r="K1699" s="97" t="str">
        <f t="shared" si="1693"/>
        <v/>
      </c>
      <c r="L1699" s="97" t="str">
        <f t="shared" si="1693"/>
        <v/>
      </c>
      <c r="M1699" s="97" t="str">
        <f t="shared" si="1693"/>
        <v/>
      </c>
      <c r="N1699" s="97" t="str">
        <f t="shared" si="1693"/>
        <v/>
      </c>
      <c r="O1699" s="44"/>
      <c r="P1699" s="197" t="str">
        <v>S. P College</v>
      </c>
    </row>
    <row r="1700" ht="19.5" customHeight="1">
      <c r="A1700" s="127" t="s">
        <v>25460</v>
      </c>
      <c r="B1700" s="127" t="s">
        <v>25461</v>
      </c>
      <c r="C1700" s="127"/>
      <c r="D1700" s="59">
        <v>980237.0</v>
      </c>
      <c r="E1700" s="59"/>
      <c r="F1700" s="59"/>
      <c r="G1700" s="59"/>
      <c r="H1700" s="59"/>
      <c r="I1700" s="44"/>
      <c r="J1700" s="97" t="str">
        <f t="shared" ref="J1700:N1700" si="1694">IF(ISBLANK(D1700),"",D1700/100000)</f>
        <v>9.80</v>
      </c>
      <c r="K1700" s="97" t="str">
        <f t="shared" si="1694"/>
        <v/>
      </c>
      <c r="L1700" s="97" t="str">
        <f t="shared" si="1694"/>
        <v/>
      </c>
      <c r="M1700" s="97" t="str">
        <f t="shared" si="1694"/>
        <v/>
      </c>
      <c r="N1700" s="97" t="str">
        <f t="shared" si="1694"/>
        <v/>
      </c>
      <c r="O1700" s="44"/>
      <c r="P1700" s="197" t="str">
        <v>Aadhar</v>
      </c>
    </row>
    <row r="1701" ht="19.5" customHeight="1">
      <c r="A1701" s="127" t="s">
        <v>25462</v>
      </c>
      <c r="B1701" s="127" t="s">
        <v>25463</v>
      </c>
      <c r="C1701" s="127"/>
      <c r="D1701" s="59">
        <v>1853872.0</v>
      </c>
      <c r="E1701" s="59"/>
      <c r="F1701" s="59"/>
      <c r="G1701" s="59"/>
      <c r="H1701" s="59"/>
      <c r="I1701" s="44"/>
      <c r="J1701" s="97" t="str">
        <f t="shared" ref="J1701:N1701" si="1695">IF(ISBLANK(D1701),"",D1701/100000)</f>
        <v>18.54</v>
      </c>
      <c r="K1701" s="97" t="str">
        <f t="shared" si="1695"/>
        <v/>
      </c>
      <c r="L1701" s="97" t="str">
        <f t="shared" si="1695"/>
        <v/>
      </c>
      <c r="M1701" s="97" t="str">
        <f t="shared" si="1695"/>
        <v/>
      </c>
      <c r="N1701" s="97" t="str">
        <f t="shared" si="1695"/>
        <v/>
      </c>
      <c r="O1701" s="44"/>
      <c r="P1701" s="197" t="str">
        <v>Ghorpade Park</v>
      </c>
    </row>
    <row r="1702" ht="19.5" customHeight="1">
      <c r="A1702" s="127" t="s">
        <v>25464</v>
      </c>
      <c r="B1702" s="127" t="s">
        <v>25465</v>
      </c>
      <c r="C1702" s="127"/>
      <c r="D1702" s="59">
        <v>1387455.0</v>
      </c>
      <c r="E1702" s="59"/>
      <c r="F1702" s="59"/>
      <c r="G1702" s="59"/>
      <c r="H1702" s="59"/>
      <c r="I1702" s="44"/>
      <c r="J1702" s="97" t="str">
        <f t="shared" ref="J1702:N1702" si="1696">IF(ISBLANK(D1702),"",D1702/100000)</f>
        <v>13.87</v>
      </c>
      <c r="K1702" s="97" t="str">
        <f t="shared" si="1696"/>
        <v/>
      </c>
      <c r="L1702" s="97" t="str">
        <f t="shared" si="1696"/>
        <v/>
      </c>
      <c r="M1702" s="97" t="str">
        <f t="shared" si="1696"/>
        <v/>
      </c>
      <c r="N1702" s="97" t="str">
        <f t="shared" si="1696"/>
        <v/>
      </c>
      <c r="O1702" s="44"/>
      <c r="P1702" s="197" t="str">
        <v>Pancahauda Mission</v>
      </c>
    </row>
    <row r="1703" ht="19.5" customHeight="1">
      <c r="A1703" s="127" t="s">
        <v>25466</v>
      </c>
      <c r="B1703" s="127" t="s">
        <v>25467</v>
      </c>
      <c r="C1703" s="127"/>
      <c r="D1703" s="59">
        <v>1129206.0</v>
      </c>
      <c r="E1703" s="59"/>
      <c r="F1703" s="59"/>
      <c r="G1703" s="59"/>
      <c r="H1703" s="59"/>
      <c r="I1703" s="44"/>
      <c r="J1703" s="97" t="str">
        <f t="shared" ref="J1703:N1703" si="1697">IF(ISBLANK(D1703),"",D1703/100000)</f>
        <v>11.29</v>
      </c>
      <c r="K1703" s="97" t="str">
        <f t="shared" si="1697"/>
        <v/>
      </c>
      <c r="L1703" s="97" t="str">
        <f t="shared" si="1697"/>
        <v/>
      </c>
      <c r="M1703" s="97" t="str">
        <f t="shared" si="1697"/>
        <v/>
      </c>
      <c r="N1703" s="97" t="str">
        <f t="shared" si="1697"/>
        <v/>
      </c>
      <c r="O1703" s="44"/>
      <c r="P1703" s="197" t="str">
        <v>Memorial of Mahatma Phule (samatabhumi)</v>
      </c>
    </row>
    <row r="1704" ht="19.5" customHeight="1">
      <c r="A1704" s="127" t="s">
        <v>25468</v>
      </c>
      <c r="B1704" s="127" t="s">
        <v>25469</v>
      </c>
      <c r="C1704" s="127"/>
      <c r="D1704" s="59">
        <v>2139183.0</v>
      </c>
      <c r="E1704" s="59"/>
      <c r="F1704" s="59"/>
      <c r="G1704" s="59"/>
      <c r="H1704" s="59"/>
      <c r="I1704" s="44"/>
      <c r="J1704" s="97" t="str">
        <f t="shared" ref="J1704:N1704" si="1698">IF(ISBLANK(D1704),"",D1704/100000)</f>
        <v>21.39</v>
      </c>
      <c r="K1704" s="97" t="str">
        <f t="shared" si="1698"/>
        <v/>
      </c>
      <c r="L1704" s="97" t="str">
        <f t="shared" si="1698"/>
        <v/>
      </c>
      <c r="M1704" s="97" t="str">
        <f t="shared" si="1698"/>
        <v/>
      </c>
      <c r="N1704" s="97" t="str">
        <f t="shared" si="1698"/>
        <v/>
      </c>
      <c r="O1704" s="44"/>
      <c r="P1704" s="197" t="str">
        <v>Lohiyanagara</v>
      </c>
    </row>
    <row r="1705" ht="19.5" customHeight="1">
      <c r="A1705" s="127" t="s">
        <v>25470</v>
      </c>
      <c r="B1705" s="127" t="s">
        <v>25471</v>
      </c>
      <c r="C1705" s="127"/>
      <c r="D1705" s="59">
        <v>2394164.0</v>
      </c>
      <c r="E1705" s="59"/>
      <c r="F1705" s="59"/>
      <c r="G1705" s="59"/>
      <c r="H1705" s="59"/>
      <c r="I1705" s="44"/>
      <c r="J1705" s="97" t="str">
        <f t="shared" ref="J1705:N1705" si="1699">IF(ISBLANK(D1705),"",D1705/100000)</f>
        <v>23.94</v>
      </c>
      <c r="K1705" s="97" t="str">
        <f t="shared" si="1699"/>
        <v/>
      </c>
      <c r="L1705" s="97" t="str">
        <f t="shared" si="1699"/>
        <v/>
      </c>
      <c r="M1705" s="97" t="str">
        <f t="shared" si="1699"/>
        <v/>
      </c>
      <c r="N1705" s="97" t="str">
        <f t="shared" si="1699"/>
        <v/>
      </c>
      <c r="O1705" s="44"/>
      <c r="P1705" s="197" t="str">
        <v>Ekbote Colony</v>
      </c>
    </row>
    <row r="1706" ht="19.5" customHeight="1">
      <c r="A1706" s="127" t="s">
        <v>25472</v>
      </c>
      <c r="B1706" s="127" t="s">
        <v>25473</v>
      </c>
      <c r="C1706" s="127"/>
      <c r="D1706" s="59">
        <v>2159210.0</v>
      </c>
      <c r="E1706" s="59"/>
      <c r="F1706" s="59"/>
      <c r="G1706" s="59"/>
      <c r="H1706" s="59"/>
      <c r="I1706" s="44"/>
      <c r="J1706" s="97" t="str">
        <f t="shared" ref="J1706:N1706" si="1700">IF(ISBLANK(D1706),"",D1706/100000)</f>
        <v>21.59</v>
      </c>
      <c r="K1706" s="97" t="str">
        <f t="shared" si="1700"/>
        <v/>
      </c>
      <c r="L1706" s="97" t="str">
        <f t="shared" si="1700"/>
        <v/>
      </c>
      <c r="M1706" s="97" t="str">
        <f t="shared" si="1700"/>
        <v/>
      </c>
      <c r="N1706" s="97" t="str">
        <f t="shared" si="1700"/>
        <v/>
      </c>
      <c r="O1706" s="44"/>
      <c r="P1706" s="197" t="str">
        <v>Gurunanakanagara</v>
      </c>
    </row>
    <row r="1707" ht="19.5" customHeight="1">
      <c r="A1707" s="127" t="s">
        <v>25474</v>
      </c>
      <c r="B1707" s="127" t="s">
        <v>25475</v>
      </c>
      <c r="C1707" s="127"/>
      <c r="D1707" s="59">
        <v>1611412.0</v>
      </c>
      <c r="E1707" s="59"/>
      <c r="F1707" s="59"/>
      <c r="G1707" s="59"/>
      <c r="H1707" s="59"/>
      <c r="I1707" s="44"/>
      <c r="J1707" s="97" t="str">
        <f t="shared" ref="J1707:N1707" si="1701">IF(ISBLANK(D1707),"",D1707/100000)</f>
        <v>16.11</v>
      </c>
      <c r="K1707" s="97" t="str">
        <f t="shared" si="1701"/>
        <v/>
      </c>
      <c r="L1707" s="97" t="str">
        <f t="shared" si="1701"/>
        <v/>
      </c>
      <c r="M1707" s="97" t="str">
        <f t="shared" si="1701"/>
        <v/>
      </c>
      <c r="N1707" s="97" t="str">
        <f t="shared" si="1701"/>
        <v/>
      </c>
      <c r="O1707" s="44"/>
      <c r="P1707" s="197" t="str">
        <v>Spiritually village</v>
      </c>
    </row>
    <row r="1708" ht="19.5" customHeight="1">
      <c r="A1708" s="127" t="s">
        <v>25476</v>
      </c>
      <c r="B1708" s="127" t="s">
        <v>25477</v>
      </c>
      <c r="C1708" s="127"/>
      <c r="D1708" s="59">
        <v>1033235.0</v>
      </c>
      <c r="E1708" s="59"/>
      <c r="F1708" s="59"/>
      <c r="G1708" s="59"/>
      <c r="H1708" s="59"/>
      <c r="I1708" s="44"/>
      <c r="J1708" s="97" t="str">
        <f t="shared" ref="J1708:N1708" si="1702">IF(ISBLANK(D1708),"",D1708/100000)</f>
        <v>10.33</v>
      </c>
      <c r="K1708" s="97" t="str">
        <f t="shared" si="1702"/>
        <v/>
      </c>
      <c r="L1708" s="97" t="str">
        <f t="shared" si="1702"/>
        <v/>
      </c>
      <c r="M1708" s="97" t="str">
        <f t="shared" si="1702"/>
        <v/>
      </c>
      <c r="N1708" s="97" t="str">
        <f t="shared" si="1702"/>
        <v/>
      </c>
      <c r="O1708" s="44"/>
      <c r="P1708" s="197" t="str">
        <v>Surveys</v>
      </c>
    </row>
    <row r="1709" ht="19.5" customHeight="1">
      <c r="A1709" s="127" t="s">
        <v>25478</v>
      </c>
      <c r="B1709" s="127" t="s">
        <v>25479</v>
      </c>
      <c r="C1709" s="127"/>
      <c r="D1709" s="59">
        <v>1734084.0</v>
      </c>
      <c r="E1709" s="59"/>
      <c r="F1709" s="59"/>
      <c r="G1709" s="59"/>
      <c r="H1709" s="59"/>
      <c r="I1709" s="44"/>
      <c r="J1709" s="97" t="str">
        <f t="shared" ref="J1709:N1709" si="1703">IF(ISBLANK(D1709),"",D1709/100000)</f>
        <v>17.34</v>
      </c>
      <c r="K1709" s="97" t="str">
        <f t="shared" si="1703"/>
        <v/>
      </c>
      <c r="L1709" s="97" t="str">
        <f t="shared" si="1703"/>
        <v/>
      </c>
      <c r="M1709" s="97" t="str">
        <f t="shared" si="1703"/>
        <v/>
      </c>
      <c r="N1709" s="97" t="str">
        <f t="shared" si="1703"/>
        <v/>
      </c>
      <c r="O1709" s="44"/>
      <c r="P1709" s="197" t="str">
        <v>Village Inspector</v>
      </c>
    </row>
    <row r="1710" ht="19.5" customHeight="1">
      <c r="A1710" s="127" t="s">
        <v>25480</v>
      </c>
      <c r="B1710" s="127" t="s">
        <v>25481</v>
      </c>
      <c r="C1710" s="127"/>
      <c r="D1710" s="59">
        <v>1134611.0</v>
      </c>
      <c r="E1710" s="59"/>
      <c r="F1710" s="59"/>
      <c r="G1710" s="59"/>
      <c r="H1710" s="59"/>
      <c r="I1710" s="44"/>
      <c r="J1710" s="97" t="str">
        <f t="shared" ref="J1710:N1710" si="1704">IF(ISBLANK(D1710),"",D1710/100000)</f>
        <v>11.35</v>
      </c>
      <c r="K1710" s="97" t="str">
        <f t="shared" si="1704"/>
        <v/>
      </c>
      <c r="L1710" s="97" t="str">
        <f t="shared" si="1704"/>
        <v/>
      </c>
      <c r="M1710" s="97" t="str">
        <f t="shared" si="1704"/>
        <v/>
      </c>
      <c r="N1710" s="97" t="str">
        <f t="shared" si="1704"/>
        <v/>
      </c>
      <c r="O1710" s="44"/>
      <c r="P1710" s="197" t="str">
        <v>Gliding Centre</v>
      </c>
    </row>
    <row r="1711" ht="19.5" customHeight="1">
      <c r="A1711" s="127" t="s">
        <v>25482</v>
      </c>
      <c r="B1711" s="127" t="s">
        <v>25483</v>
      </c>
      <c r="C1711" s="127"/>
      <c r="D1711" s="59">
        <v>1503397.0</v>
      </c>
      <c r="E1711" s="59"/>
      <c r="F1711" s="59"/>
      <c r="G1711" s="59"/>
      <c r="H1711" s="59"/>
      <c r="I1711" s="44"/>
      <c r="J1711" s="97" t="str">
        <f t="shared" ref="J1711:N1711" si="1705">IF(ISBLANK(D1711),"",D1711/100000)</f>
        <v>15.03</v>
      </c>
      <c r="K1711" s="97" t="str">
        <f t="shared" si="1705"/>
        <v/>
      </c>
      <c r="L1711" s="97" t="str">
        <f t="shared" si="1705"/>
        <v/>
      </c>
      <c r="M1711" s="97" t="str">
        <f t="shared" si="1705"/>
        <v/>
      </c>
      <c r="N1711" s="97" t="str">
        <f t="shared" si="1705"/>
        <v/>
      </c>
      <c r="O1711" s="44"/>
      <c r="P1711" s="197" t="str">
        <v>Sadhana School</v>
      </c>
    </row>
    <row r="1712" ht="19.5" customHeight="1">
      <c r="A1712" s="127" t="s">
        <v>25484</v>
      </c>
      <c r="B1712" s="127" t="s">
        <v>25485</v>
      </c>
      <c r="C1712" s="127"/>
      <c r="D1712" s="59">
        <v>1668281.0</v>
      </c>
      <c r="E1712" s="59"/>
      <c r="F1712" s="59"/>
      <c r="G1712" s="59"/>
      <c r="H1712" s="59"/>
      <c r="I1712" s="44"/>
      <c r="J1712" s="97" t="str">
        <f t="shared" ref="J1712:N1712" si="1706">IF(ISBLANK(D1712),"",D1712/100000)</f>
        <v>16.68</v>
      </c>
      <c r="K1712" s="97" t="str">
        <f t="shared" si="1706"/>
        <v/>
      </c>
      <c r="L1712" s="97" t="str">
        <f t="shared" si="1706"/>
        <v/>
      </c>
      <c r="M1712" s="97" t="str">
        <f t="shared" si="1706"/>
        <v/>
      </c>
      <c r="N1712" s="97" t="str">
        <f t="shared" si="1706"/>
        <v/>
      </c>
      <c r="O1712" s="44"/>
      <c r="P1712" s="197" t="str">
        <v>Satavavadi</v>
      </c>
    </row>
    <row r="1713" ht="19.5" customHeight="1">
      <c r="A1713" s="127" t="s">
        <v>25486</v>
      </c>
      <c r="B1713" s="127" t="s">
        <v>25487</v>
      </c>
      <c r="C1713" s="127"/>
      <c r="D1713" s="59">
        <v>1353374.0</v>
      </c>
      <c r="E1713" s="59"/>
      <c r="F1713" s="59"/>
      <c r="G1713" s="59"/>
      <c r="H1713" s="59"/>
      <c r="I1713" s="44"/>
      <c r="J1713" s="97" t="str">
        <f t="shared" ref="J1713:N1713" si="1707">IF(ISBLANK(D1713),"",D1713/100000)</f>
        <v>13.53</v>
      </c>
      <c r="K1713" s="97" t="str">
        <f t="shared" si="1707"/>
        <v/>
      </c>
      <c r="L1713" s="97" t="str">
        <f t="shared" si="1707"/>
        <v/>
      </c>
      <c r="M1713" s="97" t="str">
        <f t="shared" si="1707"/>
        <v/>
      </c>
      <c r="N1713" s="97" t="str">
        <f t="shared" si="1707"/>
        <v/>
      </c>
      <c r="O1713" s="44"/>
      <c r="P1713" s="197" t="str">
        <v>Kaleboratenagara</v>
      </c>
    </row>
    <row r="1714" ht="19.5" customHeight="1">
      <c r="A1714" s="127" t="s">
        <v>25488</v>
      </c>
      <c r="B1714" s="127" t="s">
        <v>25489</v>
      </c>
      <c r="C1714" s="127"/>
      <c r="D1714" s="59">
        <v>1259878.0</v>
      </c>
      <c r="E1714" s="59"/>
      <c r="F1714" s="59"/>
      <c r="G1714" s="59"/>
      <c r="H1714" s="59"/>
      <c r="I1714" s="44"/>
      <c r="J1714" s="97" t="str">
        <f t="shared" ref="J1714:N1714" si="1708">IF(ISBLANK(D1714),"",D1714/100000)</f>
        <v>12.60</v>
      </c>
      <c r="K1714" s="97" t="str">
        <f t="shared" si="1708"/>
        <v/>
      </c>
      <c r="L1714" s="97" t="str">
        <f t="shared" si="1708"/>
        <v/>
      </c>
      <c r="M1714" s="97" t="str">
        <f t="shared" si="1708"/>
        <v/>
      </c>
      <c r="N1714" s="97" t="str">
        <f t="shared" si="1708"/>
        <v/>
      </c>
      <c r="O1714" s="44"/>
      <c r="P1714" s="197" t="str">
        <v>Mahammadavadi</v>
      </c>
    </row>
    <row r="1715" ht="19.5" customHeight="1">
      <c r="A1715" s="127" t="s">
        <v>25490</v>
      </c>
      <c r="B1715" s="127" t="s">
        <v>25491</v>
      </c>
      <c r="C1715" s="127"/>
      <c r="D1715" s="59">
        <v>1169251.0</v>
      </c>
      <c r="E1715" s="59"/>
      <c r="F1715" s="59"/>
      <c r="G1715" s="59"/>
      <c r="H1715" s="59"/>
      <c r="I1715" s="44"/>
      <c r="J1715" s="97" t="str">
        <f t="shared" ref="J1715:N1715" si="1709">IF(ISBLANK(D1715),"",D1715/100000)</f>
        <v>11.69</v>
      </c>
      <c r="K1715" s="97" t="str">
        <f t="shared" si="1709"/>
        <v/>
      </c>
      <c r="L1715" s="97" t="str">
        <f t="shared" si="1709"/>
        <v/>
      </c>
      <c r="M1715" s="97" t="str">
        <f t="shared" si="1709"/>
        <v/>
      </c>
      <c r="N1715" s="97" t="str">
        <f t="shared" si="1709"/>
        <v/>
      </c>
      <c r="O1715" s="44"/>
      <c r="P1715" s="197" t="str">
        <v>Mahadji Shinde umbrella</v>
      </c>
    </row>
    <row r="1716" ht="19.5" customHeight="1">
      <c r="A1716" s="127" t="s">
        <v>25492</v>
      </c>
      <c r="B1716" s="127" t="s">
        <v>25493</v>
      </c>
      <c r="C1716" s="127"/>
      <c r="D1716" s="59">
        <v>1226875.0</v>
      </c>
      <c r="E1716" s="59"/>
      <c r="F1716" s="59"/>
      <c r="G1716" s="59"/>
      <c r="H1716" s="59"/>
      <c r="I1716" s="44"/>
      <c r="J1716" s="97" t="str">
        <f t="shared" ref="J1716:N1716" si="1710">IF(ISBLANK(D1716),"",D1716/100000)</f>
        <v>12.27</v>
      </c>
      <c r="K1716" s="97" t="str">
        <f t="shared" si="1710"/>
        <v/>
      </c>
      <c r="L1716" s="97" t="str">
        <f t="shared" si="1710"/>
        <v/>
      </c>
      <c r="M1716" s="97" t="str">
        <f t="shared" si="1710"/>
        <v/>
      </c>
      <c r="N1716" s="97" t="str">
        <f t="shared" si="1710"/>
        <v/>
      </c>
      <c r="O1716" s="44"/>
      <c r="P1716" s="197" t="str">
        <v>Selisabari Park</v>
      </c>
    </row>
    <row r="1717" ht="19.5" customHeight="1">
      <c r="A1717" s="127" t="s">
        <v>25494</v>
      </c>
      <c r="B1717" s="127" t="s">
        <v>25495</v>
      </c>
      <c r="C1717" s="127"/>
      <c r="D1717" s="59">
        <v>1300823.0</v>
      </c>
      <c r="E1717" s="59"/>
      <c r="F1717" s="59"/>
      <c r="G1717" s="59"/>
      <c r="H1717" s="59"/>
      <c r="I1717" s="44"/>
      <c r="J1717" s="97" t="str">
        <f t="shared" ref="J1717:N1717" si="1711">IF(ISBLANK(D1717),"",D1717/100000)</f>
        <v>13.01</v>
      </c>
      <c r="K1717" s="97" t="str">
        <f t="shared" si="1711"/>
        <v/>
      </c>
      <c r="L1717" s="97" t="str">
        <f t="shared" si="1711"/>
        <v/>
      </c>
      <c r="M1717" s="97" t="str">
        <f t="shared" si="1711"/>
        <v/>
      </c>
      <c r="N1717" s="97" t="str">
        <f t="shared" si="1711"/>
        <v/>
      </c>
      <c r="O1717" s="44"/>
      <c r="P1717" s="197" t="str">
        <v>Tilak Maharashtra University</v>
      </c>
    </row>
    <row r="1718" ht="19.5" customHeight="1">
      <c r="A1718" s="127" t="s">
        <v>25496</v>
      </c>
      <c r="B1718" s="127" t="s">
        <v>25497</v>
      </c>
      <c r="C1718" s="127"/>
      <c r="D1718" s="59">
        <v>1169952.0</v>
      </c>
      <c r="E1718" s="59"/>
      <c r="F1718" s="59"/>
      <c r="G1718" s="59"/>
      <c r="H1718" s="59"/>
      <c r="I1718" s="44"/>
      <c r="J1718" s="97" t="str">
        <f t="shared" ref="J1718:N1718" si="1712">IF(ISBLANK(D1718),"",D1718/100000)</f>
        <v>11.70</v>
      </c>
      <c r="K1718" s="97" t="str">
        <f t="shared" si="1712"/>
        <v/>
      </c>
      <c r="L1718" s="97" t="str">
        <f t="shared" si="1712"/>
        <v/>
      </c>
      <c r="M1718" s="97" t="str">
        <f t="shared" si="1712"/>
        <v/>
      </c>
      <c r="N1718" s="97" t="str">
        <f t="shared" si="1712"/>
        <v/>
      </c>
      <c r="O1718" s="44"/>
      <c r="P1718" s="197" t="str">
        <v>Parvati Darshan</v>
      </c>
    </row>
    <row r="1719" ht="19.5" customHeight="1">
      <c r="A1719" s="127" t="s">
        <v>25498</v>
      </c>
      <c r="B1719" s="127" t="s">
        <v>25499</v>
      </c>
      <c r="C1719" s="127"/>
      <c r="D1719" s="59">
        <v>1330487.0</v>
      </c>
      <c r="E1719" s="59"/>
      <c r="F1719" s="59"/>
      <c r="G1719" s="59"/>
      <c r="H1719" s="59"/>
      <c r="I1719" s="44"/>
      <c r="J1719" s="97" t="str">
        <f t="shared" ref="J1719:N1719" si="1713">IF(ISBLANK(D1719),"",D1719/100000)</f>
        <v>13.30</v>
      </c>
      <c r="K1719" s="97" t="str">
        <f t="shared" si="1713"/>
        <v/>
      </c>
      <c r="L1719" s="97" t="str">
        <f t="shared" si="1713"/>
        <v/>
      </c>
      <c r="M1719" s="97" t="str">
        <f t="shared" si="1713"/>
        <v/>
      </c>
      <c r="N1719" s="97" t="str">
        <f t="shared" si="1713"/>
        <v/>
      </c>
      <c r="O1719" s="44"/>
      <c r="P1719" s="197" t="str">
        <v>Parvati village</v>
      </c>
    </row>
    <row r="1720" ht="19.5" customHeight="1">
      <c r="A1720" s="127" t="s">
        <v>25500</v>
      </c>
      <c r="B1720" s="127" t="s">
        <v>25501</v>
      </c>
      <c r="C1720" s="127"/>
      <c r="D1720" s="59">
        <v>482356.0</v>
      </c>
      <c r="E1720" s="59"/>
      <c r="F1720" s="59"/>
      <c r="G1720" s="59"/>
      <c r="H1720" s="59"/>
      <c r="I1720" s="44"/>
      <c r="J1720" s="97" t="str">
        <f t="shared" ref="J1720:N1720" si="1714">IF(ISBLANK(D1720),"",D1720/100000)</f>
        <v>4.82</v>
      </c>
      <c r="K1720" s="97" t="str">
        <f t="shared" si="1714"/>
        <v/>
      </c>
      <c r="L1720" s="97" t="str">
        <f t="shared" si="1714"/>
        <v/>
      </c>
      <c r="M1720" s="97" t="str">
        <f t="shared" si="1714"/>
        <v/>
      </c>
      <c r="N1720" s="97" t="str">
        <f t="shared" si="1714"/>
        <v/>
      </c>
      <c r="O1720" s="44"/>
      <c r="P1720" s="197" t="str">
        <v>Parvati jalakendra</v>
      </c>
    </row>
    <row r="1721" ht="19.5" customHeight="1">
      <c r="A1721" s="127" t="s">
        <v>25502</v>
      </c>
      <c r="B1721" s="127" t="s">
        <v>25503</v>
      </c>
      <c r="C1721" s="127"/>
      <c r="D1721" s="59">
        <v>1612357.0</v>
      </c>
      <c r="E1721" s="59"/>
      <c r="F1721" s="59"/>
      <c r="G1721" s="59"/>
      <c r="H1721" s="59"/>
      <c r="I1721" s="44"/>
      <c r="J1721" s="97" t="str">
        <f t="shared" ref="J1721:N1721" si="1715">IF(ISBLANK(D1721),"",D1721/100000)</f>
        <v>16.12</v>
      </c>
      <c r="K1721" s="97" t="str">
        <f t="shared" si="1715"/>
        <v/>
      </c>
      <c r="L1721" s="97" t="str">
        <f t="shared" si="1715"/>
        <v/>
      </c>
      <c r="M1721" s="97" t="str">
        <f t="shared" si="1715"/>
        <v/>
      </c>
      <c r="N1721" s="97" t="str">
        <f t="shared" si="1715"/>
        <v/>
      </c>
      <c r="O1721" s="44"/>
      <c r="P1721" s="197" t="str">
        <v>Dandekar pool dattavadi</v>
      </c>
    </row>
    <row r="1722" ht="19.5" customHeight="1">
      <c r="A1722" s="127" t="s">
        <v>25504</v>
      </c>
      <c r="B1722" s="127" t="s">
        <v>25505</v>
      </c>
      <c r="C1722" s="127"/>
      <c r="D1722" s="59">
        <v>1903937.0</v>
      </c>
      <c r="E1722" s="59"/>
      <c r="F1722" s="59"/>
      <c r="G1722" s="59"/>
      <c r="H1722" s="59"/>
      <c r="I1722" s="44"/>
      <c r="J1722" s="97" t="str">
        <f t="shared" ref="J1722:N1722" si="1716">IF(ISBLANK(D1722),"",D1722/100000)</f>
        <v>19.04</v>
      </c>
      <c r="K1722" s="97" t="str">
        <f t="shared" si="1716"/>
        <v/>
      </c>
      <c r="L1722" s="97" t="str">
        <f t="shared" si="1716"/>
        <v/>
      </c>
      <c r="M1722" s="97" t="str">
        <f t="shared" si="1716"/>
        <v/>
      </c>
      <c r="N1722" s="97" t="str">
        <f t="shared" si="1716"/>
        <v/>
      </c>
      <c r="O1722" s="44"/>
      <c r="P1722" s="197" t="str">
        <v>PL Deshpande Park</v>
      </c>
    </row>
    <row r="1723" ht="19.5" customHeight="1">
      <c r="A1723" s="127" t="s">
        <v>25506</v>
      </c>
      <c r="B1723" s="127" t="s">
        <v>25507</v>
      </c>
      <c r="C1723" s="127"/>
      <c r="D1723" s="59">
        <v>1032580.0</v>
      </c>
      <c r="E1723" s="59"/>
      <c r="F1723" s="59"/>
      <c r="G1723" s="59"/>
      <c r="H1723" s="59"/>
      <c r="I1723" s="44"/>
      <c r="J1723" s="97" t="str">
        <f t="shared" ref="J1723:N1723" si="1717">IF(ISBLANK(D1723),"",D1723/100000)</f>
        <v>10.33</v>
      </c>
      <c r="K1723" s="97" t="str">
        <f t="shared" si="1717"/>
        <v/>
      </c>
      <c r="L1723" s="97" t="str">
        <f t="shared" si="1717"/>
        <v/>
      </c>
      <c r="M1723" s="97" t="str">
        <f t="shared" si="1717"/>
        <v/>
      </c>
      <c r="N1723" s="97" t="str">
        <f t="shared" si="1717"/>
        <v/>
      </c>
      <c r="O1723" s="44"/>
      <c r="P1723" s="197" t="str">
        <v>Major Tathawade Park</v>
      </c>
    </row>
    <row r="1724" ht="19.5" customHeight="1">
      <c r="A1724" s="127" t="s">
        <v>25508</v>
      </c>
      <c r="B1724" s="127" t="s">
        <v>25509</v>
      </c>
      <c r="C1724" s="127"/>
      <c r="D1724" s="59">
        <v>2295086.0</v>
      </c>
      <c r="E1724" s="59"/>
      <c r="F1724" s="59"/>
      <c r="G1724" s="59"/>
      <c r="H1724" s="59"/>
      <c r="I1724" s="44"/>
      <c r="J1724" s="97" t="str">
        <f t="shared" ref="J1724:N1724" si="1718">IF(ISBLANK(D1724),"",D1724/100000)</f>
        <v>22.95</v>
      </c>
      <c r="K1724" s="97" t="str">
        <f t="shared" si="1718"/>
        <v/>
      </c>
      <c r="L1724" s="97" t="str">
        <f t="shared" si="1718"/>
        <v/>
      </c>
      <c r="M1724" s="97" t="str">
        <f t="shared" si="1718"/>
        <v/>
      </c>
      <c r="N1724" s="97" t="str">
        <f t="shared" si="1718"/>
        <v/>
      </c>
      <c r="O1724" s="44"/>
      <c r="P1724" s="197" t="str">
        <v>Village Kothrud</v>
      </c>
    </row>
    <row r="1725" ht="19.5" customHeight="1">
      <c r="A1725" s="127" t="s">
        <v>25510</v>
      </c>
      <c r="B1725" s="127" t="s">
        <v>25511</v>
      </c>
      <c r="C1725" s="127"/>
      <c r="D1725" s="59">
        <v>811040.0</v>
      </c>
      <c r="E1725" s="59"/>
      <c r="F1725" s="59"/>
      <c r="G1725" s="59"/>
      <c r="H1725" s="59"/>
      <c r="I1725" s="44"/>
      <c r="J1725" s="97" t="str">
        <f t="shared" ref="J1725:N1725" si="1719">IF(ISBLANK(D1725),"",D1725/100000)</f>
        <v>8.11</v>
      </c>
      <c r="K1725" s="97" t="str">
        <f t="shared" si="1719"/>
        <v/>
      </c>
      <c r="L1725" s="97" t="str">
        <f t="shared" si="1719"/>
        <v/>
      </c>
      <c r="M1725" s="97" t="str">
        <f t="shared" si="1719"/>
        <v/>
      </c>
      <c r="N1725" s="97" t="str">
        <f t="shared" si="1719"/>
        <v/>
      </c>
      <c r="O1725" s="44"/>
      <c r="P1725" s="197" t="str">
        <v>Happy Colony</v>
      </c>
    </row>
    <row r="1726" ht="19.5" customHeight="1">
      <c r="A1726" s="127" t="s">
        <v>25512</v>
      </c>
      <c r="B1726" s="127" t="s">
        <v>25513</v>
      </c>
      <c r="C1726" s="127"/>
      <c r="D1726" s="59">
        <v>842756.0</v>
      </c>
      <c r="E1726" s="59"/>
      <c r="F1726" s="59"/>
      <c r="G1726" s="59"/>
      <c r="H1726" s="59"/>
      <c r="I1726" s="44"/>
      <c r="J1726" s="97" t="str">
        <f t="shared" ref="J1726:N1726" si="1720">IF(ISBLANK(D1726),"",D1726/100000)</f>
        <v>8.43</v>
      </c>
      <c r="K1726" s="97" t="str">
        <f t="shared" si="1720"/>
        <v/>
      </c>
      <c r="L1726" s="97" t="str">
        <f t="shared" si="1720"/>
        <v/>
      </c>
      <c r="M1726" s="97" t="str">
        <f t="shared" si="1720"/>
        <v/>
      </c>
      <c r="N1726" s="97" t="str">
        <f t="shared" si="1720"/>
        <v/>
      </c>
      <c r="O1726" s="44"/>
      <c r="P1726" s="197" t="str">
        <v>Hadanukara Colony</v>
      </c>
    </row>
    <row r="1727" ht="19.5" customHeight="1">
      <c r="A1727" s="127" t="s">
        <v>25514</v>
      </c>
      <c r="B1727" s="127" t="s">
        <v>25515</v>
      </c>
      <c r="C1727" s="127"/>
      <c r="D1727" s="59">
        <v>868107.0</v>
      </c>
      <c r="E1727" s="59"/>
      <c r="F1727" s="59"/>
      <c r="G1727" s="59"/>
      <c r="H1727" s="59"/>
      <c r="I1727" s="44"/>
      <c r="J1727" s="97" t="str">
        <f t="shared" ref="J1727:N1727" si="1721">IF(ISBLANK(D1727),"",D1727/100000)</f>
        <v>8.68</v>
      </c>
      <c r="K1727" s="97" t="str">
        <f t="shared" si="1721"/>
        <v/>
      </c>
      <c r="L1727" s="97" t="str">
        <f t="shared" si="1721"/>
        <v/>
      </c>
      <c r="M1727" s="97" t="str">
        <f t="shared" si="1721"/>
        <v/>
      </c>
      <c r="N1727" s="97" t="str">
        <f t="shared" si="1721"/>
        <v/>
      </c>
      <c r="O1727" s="44"/>
      <c r="P1727" s="197" t="str">
        <v>Lalita jalasuddhikarana project</v>
      </c>
    </row>
    <row r="1728" ht="19.5" customHeight="1">
      <c r="A1728" s="127" t="s">
        <v>25516</v>
      </c>
      <c r="B1728" s="127" t="s">
        <v>25517</v>
      </c>
      <c r="C1728" s="127"/>
      <c r="D1728" s="59">
        <v>966362.0</v>
      </c>
      <c r="E1728" s="59"/>
      <c r="F1728" s="59"/>
      <c r="G1728" s="59"/>
      <c r="H1728" s="59"/>
      <c r="I1728" s="44"/>
      <c r="J1728" s="97" t="str">
        <f t="shared" ref="J1728:N1728" si="1722">IF(ISBLANK(D1728),"",D1728/100000)</f>
        <v>9.66</v>
      </c>
      <c r="K1728" s="97" t="str">
        <f t="shared" si="1722"/>
        <v/>
      </c>
      <c r="L1728" s="97" t="str">
        <f t="shared" si="1722"/>
        <v/>
      </c>
      <c r="M1728" s="97" t="str">
        <f t="shared" si="1722"/>
        <v/>
      </c>
      <c r="N1728" s="97" t="str">
        <f t="shared" si="1722"/>
        <v/>
      </c>
      <c r="O1728" s="44"/>
      <c r="P1728" s="197" t="str">
        <v>Popyularanagara Warje</v>
      </c>
    </row>
    <row r="1729" ht="19.5" customHeight="1">
      <c r="A1729" s="250"/>
      <c r="B1729" s="250"/>
      <c r="C1729" s="250"/>
      <c r="D1729" s="237"/>
      <c r="E1729" s="237"/>
      <c r="F1729" s="237"/>
      <c r="G1729" s="237"/>
      <c r="H1729" s="237"/>
      <c r="I1729" s="242"/>
      <c r="J1729" s="446" t="str">
        <f t="shared" ref="J1729:N1729" si="1723">IF(ISBLANK(D1729),"",D1729/100000)</f>
        <v/>
      </c>
      <c r="K1729" s="446" t="str">
        <f t="shared" si="1723"/>
        <v/>
      </c>
      <c r="L1729" s="446" t="str">
        <f t="shared" si="1723"/>
        <v/>
      </c>
      <c r="M1729" s="446" t="str">
        <f t="shared" si="1723"/>
        <v/>
      </c>
      <c r="N1729" s="446" t="str">
        <f t="shared" si="1723"/>
        <v/>
      </c>
      <c r="O1729" s="242"/>
      <c r="P1729" s="197" t="str">
        <v/>
      </c>
    </row>
    <row r="1730" ht="19.5" customHeight="1">
      <c r="A1730" s="254" t="s">
        <v>25518</v>
      </c>
      <c r="B1730" s="254" t="s">
        <v>25519</v>
      </c>
      <c r="C1730" s="254"/>
      <c r="D1730" s="330">
        <v>771649.0</v>
      </c>
      <c r="E1730" s="330"/>
      <c r="F1730" s="330"/>
      <c r="G1730" s="330"/>
      <c r="H1730" s="330"/>
      <c r="I1730" s="44"/>
      <c r="J1730" s="97" t="str">
        <f t="shared" ref="J1730:N1730" si="1724">IF(ISBLANK(D1730),"",D1730/100000)</f>
        <v>7.72</v>
      </c>
      <c r="K1730" s="97" t="str">
        <f t="shared" si="1724"/>
        <v/>
      </c>
      <c r="L1730" s="97" t="str">
        <f t="shared" si="1724"/>
        <v/>
      </c>
      <c r="M1730" s="97" t="str">
        <f t="shared" si="1724"/>
        <v/>
      </c>
      <c r="N1730" s="97" t="str">
        <f t="shared" si="1724"/>
        <v/>
      </c>
      <c r="O1730" s="44"/>
      <c r="P1730" s="197" t="str">
        <v>Lalita malavadi</v>
      </c>
    </row>
    <row r="1731" ht="19.5" customHeight="1">
      <c r="A1731" s="127" t="s">
        <v>25520</v>
      </c>
      <c r="B1731" s="127" t="s">
        <v>25521</v>
      </c>
      <c r="C1731" s="127"/>
      <c r="D1731" s="59">
        <v>1658404.0</v>
      </c>
      <c r="E1731" s="59"/>
      <c r="F1731" s="59"/>
      <c r="G1731" s="59"/>
      <c r="H1731" s="59"/>
      <c r="I1731" s="44"/>
      <c r="J1731" s="97" t="str">
        <f t="shared" ref="J1731:N1731" si="1725">IF(ISBLANK(D1731),"",D1731/100000)</f>
        <v>16.58</v>
      </c>
      <c r="K1731" s="97" t="str">
        <f t="shared" si="1725"/>
        <v/>
      </c>
      <c r="L1731" s="97" t="str">
        <f t="shared" si="1725"/>
        <v/>
      </c>
      <c r="M1731" s="97" t="str">
        <f t="shared" si="1725"/>
        <v/>
      </c>
      <c r="N1731" s="97" t="str">
        <f t="shared" si="1725"/>
        <v/>
      </c>
      <c r="O1731" s="44"/>
      <c r="P1731" s="197" t="str">
        <v>Maharshi karvenagara</v>
      </c>
    </row>
    <row r="1732" ht="19.5" customHeight="1">
      <c r="A1732" s="127" t="s">
        <v>8161</v>
      </c>
      <c r="B1732" s="127" t="s">
        <v>25522</v>
      </c>
      <c r="C1732" s="127"/>
      <c r="D1732" s="59">
        <v>711291.0</v>
      </c>
      <c r="E1732" s="59"/>
      <c r="F1732" s="59"/>
      <c r="G1732" s="59"/>
      <c r="H1732" s="59"/>
      <c r="I1732" s="44"/>
      <c r="J1732" s="97" t="str">
        <f t="shared" ref="J1732:N1732" si="1726">IF(ISBLANK(D1732),"",D1732/100000)</f>
        <v>7.11</v>
      </c>
      <c r="K1732" s="97" t="str">
        <f t="shared" si="1726"/>
        <v/>
      </c>
      <c r="L1732" s="97" t="str">
        <f t="shared" si="1726"/>
        <v/>
      </c>
      <c r="M1732" s="97" t="str">
        <f t="shared" si="1726"/>
        <v/>
      </c>
      <c r="N1732" s="97" t="str">
        <f t="shared" si="1726"/>
        <v/>
      </c>
      <c r="O1732" s="44"/>
      <c r="P1732" s="197" t="str">
        <v>Hingna female education</v>
      </c>
    </row>
    <row r="1733" ht="19.5" customHeight="1">
      <c r="A1733" s="127" t="s">
        <v>25523</v>
      </c>
      <c r="B1733" s="127" t="s">
        <v>25524</v>
      </c>
      <c r="C1733" s="127"/>
      <c r="D1733" s="59">
        <v>1428684.0</v>
      </c>
      <c r="E1733" s="59"/>
      <c r="F1733" s="59"/>
      <c r="G1733" s="59"/>
      <c r="H1733" s="59"/>
      <c r="I1733" s="44"/>
      <c r="J1733" s="97" t="str">
        <f t="shared" ref="J1733:N1733" si="1727">IF(ISBLANK(D1733),"",D1733/100000)</f>
        <v>14.29</v>
      </c>
      <c r="K1733" s="97" t="str">
        <f t="shared" si="1727"/>
        <v/>
      </c>
      <c r="L1733" s="97" t="str">
        <f t="shared" si="1727"/>
        <v/>
      </c>
      <c r="M1733" s="97" t="str">
        <f t="shared" si="1727"/>
        <v/>
      </c>
      <c r="N1733" s="97" t="str">
        <f t="shared" si="1727"/>
        <v/>
      </c>
      <c r="O1733" s="44"/>
      <c r="P1733" s="197" t="str">
        <v>Public estates</v>
      </c>
    </row>
    <row r="1734" ht="19.5" customHeight="1">
      <c r="A1734" s="127" t="s">
        <v>25525</v>
      </c>
      <c r="B1734" s="127" t="s">
        <v>25526</v>
      </c>
      <c r="C1734" s="127"/>
      <c r="D1734" s="59">
        <v>1025543.0</v>
      </c>
      <c r="E1734" s="59"/>
      <c r="F1734" s="59"/>
      <c r="G1734" s="59"/>
      <c r="H1734" s="59"/>
      <c r="I1734" s="44"/>
      <c r="J1734" s="97" t="str">
        <f t="shared" ref="J1734:N1734" si="1728">IF(ISBLANK(D1734),"",D1734/100000)</f>
        <v>10.26</v>
      </c>
      <c r="K1734" s="97" t="str">
        <f t="shared" si="1728"/>
        <v/>
      </c>
      <c r="L1734" s="97" t="str">
        <f t="shared" si="1728"/>
        <v/>
      </c>
      <c r="M1734" s="97" t="str">
        <f t="shared" si="1728"/>
        <v/>
      </c>
      <c r="N1734" s="97" t="str">
        <f t="shared" si="1728"/>
        <v/>
      </c>
      <c r="O1734" s="44"/>
      <c r="P1734" s="197" t="str">
        <v>Shahu College</v>
      </c>
    </row>
    <row r="1735" ht="19.5" customHeight="1">
      <c r="A1735" s="127" t="s">
        <v>25527</v>
      </c>
      <c r="B1735" s="127" t="s">
        <v>25528</v>
      </c>
      <c r="C1735" s="127"/>
      <c r="D1735" s="59">
        <v>1317084.0</v>
      </c>
      <c r="E1735" s="59"/>
      <c r="F1735" s="59"/>
      <c r="G1735" s="59"/>
      <c r="H1735" s="59"/>
      <c r="I1735" s="44"/>
      <c r="J1735" s="97" t="str">
        <f t="shared" ref="J1735:N1735" si="1729">IF(ISBLANK(D1735),"",D1735/100000)</f>
        <v>13.17</v>
      </c>
      <c r="K1735" s="97" t="str">
        <f t="shared" si="1729"/>
        <v/>
      </c>
      <c r="L1735" s="97" t="str">
        <f t="shared" si="1729"/>
        <v/>
      </c>
      <c r="M1735" s="97" t="str">
        <f t="shared" si="1729"/>
        <v/>
      </c>
      <c r="N1735" s="97" t="str">
        <f t="shared" si="1729"/>
        <v/>
      </c>
      <c r="O1735" s="44"/>
      <c r="P1735" s="197" t="str">
        <v>Parvati Industrial Estate</v>
      </c>
    </row>
    <row r="1736" ht="19.5" customHeight="1">
      <c r="A1736" s="127" t="s">
        <v>25529</v>
      </c>
      <c r="B1736" s="127" t="s">
        <v>25530</v>
      </c>
      <c r="C1736" s="127"/>
      <c r="D1736" s="59">
        <v>1425517.0</v>
      </c>
      <c r="E1736" s="59"/>
      <c r="F1736" s="59"/>
      <c r="G1736" s="59"/>
      <c r="H1736" s="59"/>
      <c r="I1736" s="44"/>
      <c r="J1736" s="97" t="str">
        <f t="shared" ref="J1736:N1736" si="1730">IF(ISBLANK(D1736),"",D1736/100000)</f>
        <v>14.26</v>
      </c>
      <c r="K1736" s="97" t="str">
        <f t="shared" si="1730"/>
        <v/>
      </c>
      <c r="L1736" s="97" t="str">
        <f t="shared" si="1730"/>
        <v/>
      </c>
      <c r="M1736" s="97" t="str">
        <f t="shared" si="1730"/>
        <v/>
      </c>
      <c r="N1736" s="97" t="str">
        <f t="shared" si="1730"/>
        <v/>
      </c>
      <c r="O1736" s="44"/>
      <c r="P1736" s="197" t="str">
        <v>Maharsinagara</v>
      </c>
    </row>
    <row r="1737" ht="19.5" customHeight="1">
      <c r="A1737" s="127" t="s">
        <v>25531</v>
      </c>
      <c r="B1737" s="127" t="s">
        <v>25532</v>
      </c>
      <c r="C1737" s="127"/>
      <c r="D1737" s="59">
        <v>1171666.0</v>
      </c>
      <c r="E1737" s="59"/>
      <c r="F1737" s="59"/>
      <c r="G1737" s="59"/>
      <c r="H1737" s="59"/>
      <c r="I1737" s="44"/>
      <c r="J1737" s="97" t="str">
        <f t="shared" ref="J1737:N1737" si="1731">IF(ISBLANK(D1737),"",D1737/100000)</f>
        <v>11.72</v>
      </c>
      <c r="K1737" s="97" t="str">
        <f t="shared" si="1731"/>
        <v/>
      </c>
      <c r="L1737" s="97" t="str">
        <f t="shared" si="1731"/>
        <v/>
      </c>
      <c r="M1737" s="97" t="str">
        <f t="shared" si="1731"/>
        <v/>
      </c>
      <c r="N1737" s="97" t="str">
        <f t="shared" si="1731"/>
        <v/>
      </c>
      <c r="O1737" s="44"/>
      <c r="P1737" s="197" t="str">
        <v>Chhatrapati Shivaji Market</v>
      </c>
    </row>
    <row r="1738" ht="19.5" customHeight="1">
      <c r="A1738" s="127" t="s">
        <v>25533</v>
      </c>
      <c r="B1738" s="127" t="s">
        <v>25534</v>
      </c>
      <c r="C1738" s="127"/>
      <c r="D1738" s="59">
        <v>1504648.0</v>
      </c>
      <c r="E1738" s="59"/>
      <c r="F1738" s="59"/>
      <c r="G1738" s="59"/>
      <c r="H1738" s="59"/>
      <c r="I1738" s="44"/>
      <c r="J1738" s="97" t="str">
        <f t="shared" ref="J1738:N1738" si="1732">IF(ISBLANK(D1738),"",D1738/100000)</f>
        <v>15.05</v>
      </c>
      <c r="K1738" s="97" t="str">
        <f t="shared" si="1732"/>
        <v/>
      </c>
      <c r="L1738" s="97" t="str">
        <f t="shared" si="1732"/>
        <v/>
      </c>
      <c r="M1738" s="97" t="str">
        <f t="shared" si="1732"/>
        <v/>
      </c>
      <c r="N1738" s="97" t="str">
        <f t="shared" si="1732"/>
        <v/>
      </c>
      <c r="O1738" s="44"/>
      <c r="P1738" s="197" t="str">
        <v>Diedi Colony</v>
      </c>
    </row>
    <row r="1739" ht="19.5" customHeight="1">
      <c r="A1739" s="127" t="s">
        <v>25535</v>
      </c>
      <c r="B1739" s="127" t="s">
        <v>25536</v>
      </c>
      <c r="C1739" s="127"/>
      <c r="D1739" s="59">
        <v>1087480.0</v>
      </c>
      <c r="E1739" s="59"/>
      <c r="F1739" s="59"/>
      <c r="G1739" s="59"/>
      <c r="H1739" s="59"/>
      <c r="I1739" s="44"/>
      <c r="J1739" s="97" t="str">
        <f t="shared" ref="J1739:N1739" si="1733">IF(ISBLANK(D1739),"",D1739/100000)</f>
        <v>10.87</v>
      </c>
      <c r="K1739" s="97" t="str">
        <f t="shared" si="1733"/>
        <v/>
      </c>
      <c r="L1739" s="97" t="str">
        <f t="shared" si="1733"/>
        <v/>
      </c>
      <c r="M1739" s="97" t="str">
        <f t="shared" si="1733"/>
        <v/>
      </c>
      <c r="N1739" s="97" t="str">
        <f t="shared" si="1733"/>
        <v/>
      </c>
      <c r="O1739" s="44"/>
      <c r="P1739" s="197" t="str">
        <v>Kondhwa Khurd</v>
      </c>
    </row>
    <row r="1740" ht="19.5" customHeight="1">
      <c r="A1740" s="127" t="s">
        <v>25537</v>
      </c>
      <c r="B1740" s="127" t="s">
        <v>25538</v>
      </c>
      <c r="C1740" s="127"/>
      <c r="D1740" s="59">
        <v>1777321.0</v>
      </c>
      <c r="E1740" s="59"/>
      <c r="F1740" s="59"/>
      <c r="G1740" s="59"/>
      <c r="H1740" s="59"/>
      <c r="I1740" s="44"/>
      <c r="J1740" s="97" t="str">
        <f t="shared" ref="J1740:N1740" si="1734">IF(ISBLANK(D1740),"",D1740/100000)</f>
        <v>17.77</v>
      </c>
      <c r="K1740" s="97" t="str">
        <f t="shared" si="1734"/>
        <v/>
      </c>
      <c r="L1740" s="97" t="str">
        <f t="shared" si="1734"/>
        <v/>
      </c>
      <c r="M1740" s="97" t="str">
        <f t="shared" si="1734"/>
        <v/>
      </c>
      <c r="N1740" s="97" t="str">
        <f t="shared" si="1734"/>
        <v/>
      </c>
      <c r="O1740" s="44"/>
      <c r="P1740" s="197" t="str">
        <v>An income BM</v>
      </c>
    </row>
    <row r="1741" ht="19.5" customHeight="1">
      <c r="A1741" s="127" t="s">
        <v>25539</v>
      </c>
      <c r="B1741" s="127" t="s">
        <v>25540</v>
      </c>
      <c r="C1741" s="127"/>
      <c r="D1741" s="59">
        <v>1253366.0</v>
      </c>
      <c r="E1741" s="59"/>
      <c r="F1741" s="59"/>
      <c r="G1741" s="59"/>
      <c r="H1741" s="59"/>
      <c r="I1741" s="44"/>
      <c r="J1741" s="97" t="str">
        <f t="shared" ref="J1741:N1741" si="1735">IF(ISBLANK(D1741),"",D1741/100000)</f>
        <v>12.53</v>
      </c>
      <c r="K1741" s="97" t="str">
        <f t="shared" si="1735"/>
        <v/>
      </c>
      <c r="L1741" s="97" t="str">
        <f t="shared" si="1735"/>
        <v/>
      </c>
      <c r="M1741" s="97" t="str">
        <f t="shared" si="1735"/>
        <v/>
      </c>
      <c r="N1741" s="97" t="str">
        <f t="shared" si="1735"/>
        <v/>
      </c>
      <c r="O1741" s="44"/>
      <c r="P1741" s="197" t="str">
        <v>Mithanagara</v>
      </c>
    </row>
    <row r="1742" ht="19.5" customHeight="1">
      <c r="A1742" s="127" t="s">
        <v>25541</v>
      </c>
      <c r="B1742" s="127" t="s">
        <v>25542</v>
      </c>
      <c r="C1742" s="127"/>
      <c r="D1742" s="59">
        <v>1335109.0</v>
      </c>
      <c r="E1742" s="59"/>
      <c r="F1742" s="59"/>
      <c r="G1742" s="59"/>
      <c r="H1742" s="59"/>
      <c r="I1742" s="44"/>
      <c r="J1742" s="97" t="str">
        <f t="shared" ref="J1742:N1742" si="1736">IF(ISBLANK(D1742),"",D1742/100000)</f>
        <v>13.35</v>
      </c>
      <c r="K1742" s="97" t="str">
        <f t="shared" si="1736"/>
        <v/>
      </c>
      <c r="L1742" s="97" t="str">
        <f t="shared" si="1736"/>
        <v/>
      </c>
      <c r="M1742" s="97" t="str">
        <f t="shared" si="1736"/>
        <v/>
      </c>
      <c r="N1742" s="97" t="str">
        <f t="shared" si="1736"/>
        <v/>
      </c>
      <c r="O1742" s="44"/>
      <c r="P1742" s="197" t="str">
        <v>Bibwewadi village</v>
      </c>
    </row>
    <row r="1743" ht="19.5" customHeight="1">
      <c r="A1743" s="127" t="s">
        <v>25543</v>
      </c>
      <c r="B1743" s="127" t="s">
        <v>25544</v>
      </c>
      <c r="C1743" s="127"/>
      <c r="D1743" s="59">
        <v>1433293.0</v>
      </c>
      <c r="E1743" s="59"/>
      <c r="F1743" s="59"/>
      <c r="G1743" s="59"/>
      <c r="H1743" s="59"/>
      <c r="I1743" s="44"/>
      <c r="J1743" s="97" t="str">
        <f t="shared" ref="J1743:N1743" si="1737">IF(ISBLANK(D1743),"",D1743/100000)</f>
        <v>14.33</v>
      </c>
      <c r="K1743" s="97" t="str">
        <f t="shared" si="1737"/>
        <v/>
      </c>
      <c r="L1743" s="97" t="str">
        <f t="shared" si="1737"/>
        <v/>
      </c>
      <c r="M1743" s="97" t="str">
        <f t="shared" si="1737"/>
        <v/>
      </c>
      <c r="N1743" s="97" t="str">
        <f t="shared" si="1737"/>
        <v/>
      </c>
      <c r="O1743" s="44"/>
      <c r="P1743" s="197" t="str">
        <v>Shankar Maharaj Math</v>
      </c>
    </row>
    <row r="1744" ht="19.5" customHeight="1">
      <c r="A1744" s="127" t="s">
        <v>25545</v>
      </c>
      <c r="B1744" s="127" t="s">
        <v>25546</v>
      </c>
      <c r="C1744" s="127"/>
      <c r="D1744" s="59">
        <v>1363246.0</v>
      </c>
      <c r="E1744" s="59"/>
      <c r="F1744" s="59"/>
      <c r="G1744" s="59"/>
      <c r="H1744" s="59"/>
      <c r="I1744" s="44"/>
      <c r="J1744" s="97" t="str">
        <f t="shared" ref="J1744:N1744" si="1738">IF(ISBLANK(D1744),"",D1744/100000)</f>
        <v>13.63</v>
      </c>
      <c r="K1744" s="97" t="str">
        <f t="shared" si="1738"/>
        <v/>
      </c>
      <c r="L1744" s="97" t="str">
        <f t="shared" si="1738"/>
        <v/>
      </c>
      <c r="M1744" s="97" t="str">
        <f t="shared" si="1738"/>
        <v/>
      </c>
      <c r="N1744" s="97" t="str">
        <f t="shared" si="1738"/>
        <v/>
      </c>
      <c r="O1744" s="44"/>
      <c r="P1744" s="197" t="str">
        <v>Padmavati aranyes on</v>
      </c>
    </row>
    <row r="1745" ht="19.5" customHeight="1">
      <c r="A1745" s="127" t="s">
        <v>25547</v>
      </c>
      <c r="B1745" s="127" t="s">
        <v>25548</v>
      </c>
      <c r="C1745" s="127"/>
      <c r="D1745" s="59">
        <v>1886340.0</v>
      </c>
      <c r="E1745" s="59"/>
      <c r="F1745" s="59"/>
      <c r="G1745" s="59"/>
      <c r="H1745" s="59"/>
      <c r="I1745" s="44"/>
      <c r="J1745" s="97" t="str">
        <f t="shared" ref="J1745:N1745" si="1739">IF(ISBLANK(D1745),"",D1745/100000)</f>
        <v>18.86</v>
      </c>
      <c r="K1745" s="97" t="str">
        <f t="shared" si="1739"/>
        <v/>
      </c>
      <c r="L1745" s="97" t="str">
        <f t="shared" si="1739"/>
        <v/>
      </c>
      <c r="M1745" s="97" t="str">
        <f t="shared" si="1739"/>
        <v/>
      </c>
      <c r="N1745" s="97" t="str">
        <f t="shared" si="1739"/>
        <v/>
      </c>
      <c r="O1745" s="44"/>
      <c r="P1745" s="197" t="str">
        <v>Talajai Temple</v>
      </c>
    </row>
    <row r="1746" ht="19.5" customHeight="1">
      <c r="A1746" s="127" t="s">
        <v>25549</v>
      </c>
      <c r="B1746" s="127" t="s">
        <v>25550</v>
      </c>
      <c r="C1746" s="127"/>
      <c r="D1746" s="59">
        <v>1461413.0</v>
      </c>
      <c r="E1746" s="59"/>
      <c r="F1746" s="59"/>
      <c r="G1746" s="59"/>
      <c r="H1746" s="59"/>
      <c r="I1746" s="44"/>
      <c r="J1746" s="97" t="str">
        <f t="shared" ref="J1746:N1746" si="1740">IF(ISBLANK(D1746),"",D1746/100000)</f>
        <v>14.61</v>
      </c>
      <c r="K1746" s="97" t="str">
        <f t="shared" si="1740"/>
        <v/>
      </c>
      <c r="L1746" s="97" t="str">
        <f t="shared" si="1740"/>
        <v/>
      </c>
      <c r="M1746" s="97" t="str">
        <f t="shared" si="1740"/>
        <v/>
      </c>
      <c r="N1746" s="97" t="str">
        <f t="shared" si="1740"/>
        <v/>
      </c>
      <c r="O1746" s="44"/>
      <c r="P1746" s="197" t="str">
        <v>Anandnagar Hingna Khurd</v>
      </c>
    </row>
    <row r="1747" ht="19.5" customHeight="1">
      <c r="A1747" s="127" t="s">
        <v>25551</v>
      </c>
      <c r="B1747" s="127" t="s">
        <v>25552</v>
      </c>
      <c r="C1747" s="127"/>
      <c r="D1747" s="59">
        <v>1345199.0</v>
      </c>
      <c r="E1747" s="59"/>
      <c r="F1747" s="59"/>
      <c r="G1747" s="59"/>
      <c r="H1747" s="59"/>
      <c r="I1747" s="44"/>
      <c r="J1747" s="97" t="str">
        <f t="shared" ref="J1747:N1747" si="1741">IF(ISBLANK(D1747),"",D1747/100000)</f>
        <v>13.45</v>
      </c>
      <c r="K1747" s="97" t="str">
        <f t="shared" si="1741"/>
        <v/>
      </c>
      <c r="L1747" s="97" t="str">
        <f t="shared" si="1741"/>
        <v/>
      </c>
      <c r="M1747" s="97" t="str">
        <f t="shared" si="1741"/>
        <v/>
      </c>
      <c r="N1747" s="97" t="str">
        <f t="shared" si="1741"/>
        <v/>
      </c>
      <c r="O1747" s="44"/>
      <c r="P1747" s="197" t="str">
        <v>Vitthalwadi</v>
      </c>
    </row>
    <row r="1748" ht="19.5" customHeight="1">
      <c r="A1748" s="127" t="s">
        <v>25553</v>
      </c>
      <c r="B1748" s="127" t="s">
        <v>25554</v>
      </c>
      <c r="C1748" s="127"/>
      <c r="D1748" s="59">
        <v>727768.0</v>
      </c>
      <c r="E1748" s="59"/>
      <c r="F1748" s="59"/>
      <c r="G1748" s="59"/>
      <c r="H1748" s="59"/>
      <c r="I1748" s="44"/>
      <c r="J1748" s="97" t="str">
        <f t="shared" ref="J1748:N1748" si="1742">IF(ISBLANK(D1748),"",D1748/100000)</f>
        <v>7.28</v>
      </c>
      <c r="K1748" s="97" t="str">
        <f t="shared" si="1742"/>
        <v/>
      </c>
      <c r="L1748" s="97" t="str">
        <f t="shared" si="1742"/>
        <v/>
      </c>
      <c r="M1748" s="97" t="str">
        <f t="shared" si="1742"/>
        <v/>
      </c>
      <c r="N1748" s="97" t="str">
        <f t="shared" si="1742"/>
        <v/>
      </c>
      <c r="O1748" s="44"/>
      <c r="P1748" s="197" t="str">
        <v>Wadgaon dhayari</v>
      </c>
    </row>
    <row r="1749" ht="19.5" customHeight="1">
      <c r="A1749" s="127" t="s">
        <v>25555</v>
      </c>
      <c r="B1749" s="127" t="s">
        <v>25556</v>
      </c>
      <c r="C1749" s="127"/>
      <c r="D1749" s="59">
        <v>2351109.0</v>
      </c>
      <c r="E1749" s="59"/>
      <c r="F1749" s="59"/>
      <c r="G1749" s="59"/>
      <c r="H1749" s="59"/>
      <c r="I1749" s="44"/>
      <c r="J1749" s="97" t="str">
        <f t="shared" ref="J1749:N1749" si="1743">IF(ISBLANK(D1749),"",D1749/100000)</f>
        <v>23.51</v>
      </c>
      <c r="K1749" s="97" t="str">
        <f t="shared" si="1743"/>
        <v/>
      </c>
      <c r="L1749" s="97" t="str">
        <f t="shared" si="1743"/>
        <v/>
      </c>
      <c r="M1749" s="97" t="str">
        <f t="shared" si="1743"/>
        <v/>
      </c>
      <c r="N1749" s="97" t="str">
        <f t="shared" si="1743"/>
        <v/>
      </c>
      <c r="O1749" s="44"/>
      <c r="P1749" s="197" t="str">
        <v>Wadgaon Budruk</v>
      </c>
    </row>
    <row r="1750" ht="19.5" customHeight="1">
      <c r="A1750" s="127" t="s">
        <v>25557</v>
      </c>
      <c r="B1750" s="127" t="s">
        <v>25558</v>
      </c>
      <c r="C1750" s="127"/>
      <c r="D1750" s="59">
        <v>1399830.0</v>
      </c>
      <c r="E1750" s="59"/>
      <c r="F1750" s="59"/>
      <c r="G1750" s="59"/>
      <c r="H1750" s="59"/>
      <c r="I1750" s="44"/>
      <c r="J1750" s="97" t="str">
        <f t="shared" ref="J1750:N1750" si="1744">IF(ISBLANK(D1750),"",D1750/100000)</f>
        <v>14.00</v>
      </c>
      <c r="K1750" s="97" t="str">
        <f t="shared" si="1744"/>
        <v/>
      </c>
      <c r="L1750" s="97" t="str">
        <f t="shared" si="1744"/>
        <v/>
      </c>
      <c r="M1750" s="97" t="str">
        <f t="shared" si="1744"/>
        <v/>
      </c>
      <c r="N1750" s="97" t="str">
        <f t="shared" si="1744"/>
        <v/>
      </c>
      <c r="O1750" s="44"/>
      <c r="P1750" s="197" t="str">
        <v>Manikabaga</v>
      </c>
    </row>
    <row r="1751" ht="19.5" customHeight="1">
      <c r="A1751" s="127" t="s">
        <v>25559</v>
      </c>
      <c r="B1751" s="127" t="s">
        <v>25560</v>
      </c>
      <c r="C1751" s="127"/>
      <c r="D1751" s="59">
        <v>1015039.0</v>
      </c>
      <c r="E1751" s="59"/>
      <c r="F1751" s="59"/>
      <c r="G1751" s="59"/>
      <c r="H1751" s="59"/>
      <c r="I1751" s="44"/>
      <c r="J1751" s="97" t="str">
        <f t="shared" ref="J1751:N1751" si="1745">IF(ISBLANK(D1751),"",D1751/100000)</f>
        <v>10.15</v>
      </c>
      <c r="K1751" s="97" t="str">
        <f t="shared" si="1745"/>
        <v/>
      </c>
      <c r="L1751" s="97" t="str">
        <f t="shared" si="1745"/>
        <v/>
      </c>
      <c r="M1751" s="97" t="str">
        <f t="shared" si="1745"/>
        <v/>
      </c>
      <c r="N1751" s="97" t="str">
        <f t="shared" si="1745"/>
        <v/>
      </c>
      <c r="O1751" s="44"/>
      <c r="P1751" s="197" t="str">
        <v>Cavhananagara</v>
      </c>
    </row>
    <row r="1752" ht="19.5" customHeight="1">
      <c r="A1752" s="127" t="s">
        <v>25561</v>
      </c>
      <c r="B1752" s="127" t="s">
        <v>25562</v>
      </c>
      <c r="C1752" s="127"/>
      <c r="D1752" s="59">
        <v>1441278.0</v>
      </c>
      <c r="E1752" s="59"/>
      <c r="F1752" s="59"/>
      <c r="G1752" s="59"/>
      <c r="H1752" s="59"/>
      <c r="I1752" s="44"/>
      <c r="J1752" s="97" t="str">
        <f t="shared" ref="J1752:N1752" si="1746">IF(ISBLANK(D1752),"",D1752/100000)</f>
        <v>14.41</v>
      </c>
      <c r="K1752" s="97" t="str">
        <f t="shared" si="1746"/>
        <v/>
      </c>
      <c r="L1752" s="97" t="str">
        <f t="shared" si="1746"/>
        <v/>
      </c>
      <c r="M1752" s="97" t="str">
        <f t="shared" si="1746"/>
        <v/>
      </c>
      <c r="N1752" s="97" t="str">
        <f t="shared" si="1746"/>
        <v/>
      </c>
      <c r="O1752" s="44"/>
      <c r="P1752" s="197" t="str">
        <v>Dhankavadi Ambegaon Plateau</v>
      </c>
    </row>
    <row r="1753" ht="19.5" customHeight="1">
      <c r="A1753" s="127" t="s">
        <v>25563</v>
      </c>
      <c r="B1753" s="127" t="s">
        <v>25564</v>
      </c>
      <c r="C1753" s="127"/>
      <c r="D1753" s="59">
        <v>1090427.0</v>
      </c>
      <c r="E1753" s="59"/>
      <c r="F1753" s="59"/>
      <c r="G1753" s="59"/>
      <c r="H1753" s="59"/>
      <c r="I1753" s="44"/>
      <c r="J1753" s="97" t="str">
        <f t="shared" ref="J1753:N1753" si="1747">IF(ISBLANK(D1753),"",D1753/100000)</f>
        <v>10.90</v>
      </c>
      <c r="K1753" s="97" t="str">
        <f t="shared" si="1747"/>
        <v/>
      </c>
      <c r="L1753" s="97" t="str">
        <f t="shared" si="1747"/>
        <v/>
      </c>
      <c r="M1753" s="97" t="str">
        <f t="shared" si="1747"/>
        <v/>
      </c>
      <c r="N1753" s="97" t="str">
        <f t="shared" si="1747"/>
        <v/>
      </c>
      <c r="O1753" s="44"/>
      <c r="P1753" s="197" t="str">
        <v>Village Dhankavadi</v>
      </c>
    </row>
    <row r="1754" ht="19.5" customHeight="1">
      <c r="A1754" s="127" t="s">
        <v>25565</v>
      </c>
      <c r="B1754" s="127" t="s">
        <v>25566</v>
      </c>
      <c r="C1754" s="127"/>
      <c r="D1754" s="59">
        <v>1168882.0</v>
      </c>
      <c r="E1754" s="59"/>
      <c r="F1754" s="59"/>
      <c r="G1754" s="59"/>
      <c r="H1754" s="59"/>
      <c r="I1754" s="44"/>
      <c r="J1754" s="97" t="str">
        <f t="shared" ref="J1754:N1754" si="1748">IF(ISBLANK(D1754),"",D1754/100000)</f>
        <v>11.69</v>
      </c>
      <c r="K1754" s="97" t="str">
        <f t="shared" si="1748"/>
        <v/>
      </c>
      <c r="L1754" s="97" t="str">
        <f t="shared" si="1748"/>
        <v/>
      </c>
      <c r="M1754" s="97" t="str">
        <f t="shared" si="1748"/>
        <v/>
      </c>
      <c r="N1754" s="97" t="str">
        <f t="shared" si="1748"/>
        <v/>
      </c>
      <c r="O1754" s="44"/>
      <c r="P1754" s="197" t="str">
        <v>Caitanyanagara dhanagavadi</v>
      </c>
    </row>
    <row r="1755" ht="19.5" customHeight="1">
      <c r="A1755" s="127" t="s">
        <v>25567</v>
      </c>
      <c r="B1755" s="127" t="s">
        <v>25568</v>
      </c>
      <c r="C1755" s="127"/>
      <c r="D1755" s="59">
        <v>1697603.0</v>
      </c>
      <c r="E1755" s="59"/>
      <c r="F1755" s="59"/>
      <c r="G1755" s="59"/>
      <c r="H1755" s="59"/>
      <c r="I1755" s="44"/>
      <c r="J1755" s="97" t="str">
        <f t="shared" ref="J1755:N1755" si="1749">IF(ISBLANK(D1755),"",D1755/100000)</f>
        <v>16.98</v>
      </c>
      <c r="K1755" s="97" t="str">
        <f t="shared" si="1749"/>
        <v/>
      </c>
      <c r="L1755" s="97" t="str">
        <f t="shared" si="1749"/>
        <v/>
      </c>
      <c r="M1755" s="97" t="str">
        <f t="shared" si="1749"/>
        <v/>
      </c>
      <c r="N1755" s="97" t="str">
        <f t="shared" si="1749"/>
        <v/>
      </c>
      <c r="O1755" s="44"/>
      <c r="P1755" s="197" t="str">
        <v>Balajinagar</v>
      </c>
    </row>
    <row r="1756" ht="19.5" customHeight="1">
      <c r="A1756" s="127" t="s">
        <v>25569</v>
      </c>
      <c r="B1756" s="127" t="s">
        <v>25570</v>
      </c>
      <c r="C1756" s="127"/>
      <c r="D1756" s="59">
        <v>1838430.0</v>
      </c>
      <c r="E1756" s="59"/>
      <c r="F1756" s="59"/>
      <c r="G1756" s="59"/>
      <c r="H1756" s="59"/>
      <c r="I1756" s="44"/>
      <c r="J1756" s="97" t="str">
        <f t="shared" ref="J1756:N1756" si="1750">IF(ISBLANK(D1756),"",D1756/100000)</f>
        <v>18.38</v>
      </c>
      <c r="K1756" s="97" t="str">
        <f t="shared" si="1750"/>
        <v/>
      </c>
      <c r="L1756" s="97" t="str">
        <f t="shared" si="1750"/>
        <v/>
      </c>
      <c r="M1756" s="97" t="str">
        <f t="shared" si="1750"/>
        <v/>
      </c>
      <c r="N1756" s="97" t="str">
        <f t="shared" si="1750"/>
        <v/>
      </c>
      <c r="O1756" s="44"/>
      <c r="P1756" s="197" t="str">
        <v>Sukhasagaranagara</v>
      </c>
    </row>
    <row r="1757" ht="19.5" customHeight="1">
      <c r="A1757" s="127" t="s">
        <v>25571</v>
      </c>
      <c r="B1757" s="127" t="s">
        <v>25572</v>
      </c>
      <c r="C1757" s="127"/>
      <c r="D1757" s="59">
        <v>956167.0</v>
      </c>
      <c r="E1757" s="59"/>
      <c r="F1757" s="59"/>
      <c r="G1757" s="59"/>
      <c r="H1757" s="59"/>
      <c r="I1757" s="44"/>
      <c r="J1757" s="97" t="str">
        <f t="shared" ref="J1757:N1757" si="1751">IF(ISBLANK(D1757),"",D1757/100000)</f>
        <v>9.56</v>
      </c>
      <c r="K1757" s="97" t="str">
        <f t="shared" si="1751"/>
        <v/>
      </c>
      <c r="L1757" s="97" t="str">
        <f t="shared" si="1751"/>
        <v/>
      </c>
      <c r="M1757" s="97" t="str">
        <f t="shared" si="1751"/>
        <v/>
      </c>
      <c r="N1757" s="97" t="str">
        <f t="shared" si="1751"/>
        <v/>
      </c>
      <c r="O1757" s="44"/>
      <c r="P1757" s="197" t="str">
        <v>Vighavakarma Institute (Bibwewadi)</v>
      </c>
    </row>
    <row r="1758" ht="19.5" customHeight="1">
      <c r="A1758" s="127" t="s">
        <v>25573</v>
      </c>
      <c r="B1758" s="127" t="s">
        <v>25574</v>
      </c>
      <c r="C1758" s="127"/>
      <c r="D1758" s="59">
        <v>1506537.0</v>
      </c>
      <c r="E1758" s="59"/>
      <c r="F1758" s="59"/>
      <c r="G1758" s="59"/>
      <c r="H1758" s="59"/>
      <c r="I1758" s="44"/>
      <c r="J1758" s="97" t="str">
        <f t="shared" ref="J1758:N1758" si="1752">IF(ISBLANK(D1758),"",D1758/100000)</f>
        <v>15.07</v>
      </c>
      <c r="K1758" s="97" t="str">
        <f t="shared" si="1752"/>
        <v/>
      </c>
      <c r="L1758" s="97" t="str">
        <f t="shared" si="1752"/>
        <v/>
      </c>
      <c r="M1758" s="97" t="str">
        <f t="shared" si="1752"/>
        <v/>
      </c>
      <c r="N1758" s="97" t="str">
        <f t="shared" si="1752"/>
        <v/>
      </c>
      <c r="O1758" s="44"/>
      <c r="P1758" s="197" t="str">
        <v>Upper Indiranagar Bibwewadi</v>
      </c>
    </row>
    <row r="1759" ht="19.5" customHeight="1">
      <c r="A1759" s="127" t="s">
        <v>25575</v>
      </c>
      <c r="B1759" s="127" t="s">
        <v>25576</v>
      </c>
      <c r="C1759" s="127"/>
      <c r="D1759" s="59">
        <v>1402840.0</v>
      </c>
      <c r="E1759" s="59"/>
      <c r="F1759" s="59"/>
      <c r="G1759" s="59"/>
      <c r="H1759" s="59"/>
      <c r="I1759" s="44"/>
      <c r="J1759" s="97" t="str">
        <f t="shared" ref="J1759:N1759" si="1753">IF(ISBLANK(D1759),"",D1759/100000)</f>
        <v>14.03</v>
      </c>
      <c r="K1759" s="97" t="str">
        <f t="shared" si="1753"/>
        <v/>
      </c>
      <c r="L1759" s="97" t="str">
        <f t="shared" si="1753"/>
        <v/>
      </c>
      <c r="M1759" s="97" t="str">
        <f t="shared" si="1753"/>
        <v/>
      </c>
      <c r="N1759" s="97" t="str">
        <f t="shared" si="1753"/>
        <v/>
      </c>
      <c r="O1759" s="44"/>
      <c r="P1759" s="197" t="str">
        <v>Kondhwa Budruk</v>
      </c>
    </row>
    <row r="1760" ht="19.5" customHeight="1">
      <c r="A1760" s="127" t="s">
        <v>25577</v>
      </c>
      <c r="B1760" s="127" t="s">
        <v>25578</v>
      </c>
      <c r="C1760" s="127"/>
      <c r="D1760" s="59">
        <v>1565321.0</v>
      </c>
      <c r="E1760" s="59"/>
      <c r="F1760" s="59"/>
      <c r="G1760" s="59"/>
      <c r="H1760" s="59"/>
      <c r="I1760" s="44"/>
      <c r="J1760" s="97" t="str">
        <f t="shared" ref="J1760:N1760" si="1754">IF(ISBLANK(D1760),"",D1760/100000)</f>
        <v>15.65</v>
      </c>
      <c r="K1760" s="97" t="str">
        <f t="shared" si="1754"/>
        <v/>
      </c>
      <c r="L1760" s="97" t="str">
        <f t="shared" si="1754"/>
        <v/>
      </c>
      <c r="M1760" s="97" t="str">
        <f t="shared" si="1754"/>
        <v/>
      </c>
      <c r="N1760" s="97" t="str">
        <f t="shared" si="1754"/>
        <v/>
      </c>
      <c r="O1760" s="44"/>
      <c r="P1760" s="197" t="str">
        <v>Beautified village</v>
      </c>
    </row>
    <row r="1761" ht="19.5" customHeight="1">
      <c r="A1761" s="127" t="s">
        <v>25579</v>
      </c>
      <c r="B1761" s="127" t="s">
        <v>25580</v>
      </c>
      <c r="C1761" s="127"/>
      <c r="D1761" s="59">
        <v>1494698.0</v>
      </c>
      <c r="E1761" s="59"/>
      <c r="F1761" s="59"/>
      <c r="G1761" s="59"/>
      <c r="H1761" s="59"/>
      <c r="I1761" s="44"/>
      <c r="J1761" s="97" t="str">
        <f t="shared" ref="J1761:N1761" si="1755">IF(ISBLANK(D1761),"",D1761/100000)</f>
        <v>14.95</v>
      </c>
      <c r="K1761" s="97" t="str">
        <f t="shared" si="1755"/>
        <v/>
      </c>
      <c r="L1761" s="97" t="str">
        <f t="shared" si="1755"/>
        <v/>
      </c>
      <c r="M1761" s="97" t="str">
        <f t="shared" si="1755"/>
        <v/>
      </c>
      <c r="N1761" s="97" t="str">
        <f t="shared" si="1755"/>
        <v/>
      </c>
      <c r="O1761" s="44"/>
      <c r="P1761" s="197" t="str">
        <v>Rajiv Gandhi Zoological Museum</v>
      </c>
    </row>
    <row r="1762" ht="19.5" customHeight="1">
      <c r="A1762" s="127" t="s">
        <v>25581</v>
      </c>
      <c r="B1762" s="127" t="s">
        <v>25582</v>
      </c>
      <c r="C1762" s="127"/>
      <c r="D1762" s="59">
        <v>1465438.0</v>
      </c>
      <c r="E1762" s="59"/>
      <c r="F1762" s="59"/>
      <c r="G1762" s="59"/>
      <c r="H1762" s="59"/>
      <c r="I1762" s="44"/>
      <c r="J1762" s="97" t="str">
        <f t="shared" ref="J1762:N1762" si="1756">IF(ISBLANK(D1762),"",D1762/100000)</f>
        <v>14.65</v>
      </c>
      <c r="K1762" s="97" t="str">
        <f t="shared" si="1756"/>
        <v/>
      </c>
      <c r="L1762" s="97" t="str">
        <f t="shared" si="1756"/>
        <v/>
      </c>
      <c r="M1762" s="97" t="str">
        <f t="shared" si="1756"/>
        <v/>
      </c>
      <c r="N1762" s="97" t="str">
        <f t="shared" si="1756"/>
        <v/>
      </c>
      <c r="O1762" s="44"/>
      <c r="P1762" s="197" t="str">
        <v>Bharati Vidyapeeth</v>
      </c>
    </row>
    <row r="1763" ht="19.5" customHeight="1">
      <c r="A1763" s="127" t="s">
        <v>25583</v>
      </c>
      <c r="B1763" s="127" t="s">
        <v>25584</v>
      </c>
      <c r="C1763" s="127"/>
      <c r="D1763" s="59">
        <v>1388898.0</v>
      </c>
      <c r="E1763" s="59"/>
      <c r="F1763" s="59"/>
      <c r="G1763" s="59"/>
      <c r="H1763" s="59"/>
      <c r="I1763" s="44"/>
      <c r="J1763" s="97" t="str">
        <f t="shared" ref="J1763:N1763" si="1757">IF(ISBLANK(D1763),"",D1763/100000)</f>
        <v>13.89</v>
      </c>
      <c r="K1763" s="97" t="str">
        <f t="shared" si="1757"/>
        <v/>
      </c>
      <c r="L1763" s="97" t="str">
        <f t="shared" si="1757"/>
        <v/>
      </c>
      <c r="M1763" s="97" t="str">
        <f t="shared" si="1757"/>
        <v/>
      </c>
      <c r="N1763" s="97" t="str">
        <f t="shared" si="1757"/>
        <v/>
      </c>
      <c r="O1763" s="44"/>
      <c r="P1763" s="197" t="str">
        <v>Arrival temple beautified</v>
      </c>
    </row>
    <row r="1764" ht="19.5" customHeight="1">
      <c r="A1764" s="127" t="s">
        <v>25585</v>
      </c>
      <c r="B1764" s="127" t="s">
        <v>25586</v>
      </c>
      <c r="C1764" s="127"/>
      <c r="D1764" s="59">
        <v>1181355.0</v>
      </c>
      <c r="E1764" s="59"/>
      <c r="F1764" s="59"/>
      <c r="G1764" s="59"/>
      <c r="H1764" s="59"/>
      <c r="I1764" s="44"/>
      <c r="J1764" s="97" t="str">
        <f t="shared" ref="J1764:N1764" si="1758">IF(ISBLANK(D1764),"",D1764/100000)</f>
        <v>11.81</v>
      </c>
      <c r="K1764" s="97" t="str">
        <f t="shared" si="1758"/>
        <v/>
      </c>
      <c r="L1764" s="97" t="str">
        <f t="shared" si="1758"/>
        <v/>
      </c>
      <c r="M1764" s="97" t="str">
        <f t="shared" si="1758"/>
        <v/>
      </c>
      <c r="N1764" s="97" t="str">
        <f t="shared" si="1758"/>
        <v/>
      </c>
      <c r="O1764" s="44"/>
      <c r="P1764" s="197" t="str">
        <v>Approved member 1</v>
      </c>
    </row>
    <row r="1765" ht="19.5" customHeight="1">
      <c r="A1765" s="127" t="s">
        <v>25587</v>
      </c>
      <c r="B1765" s="127" t="s">
        <v>25588</v>
      </c>
      <c r="C1765" s="127"/>
      <c r="D1765" s="59">
        <v>546022.0</v>
      </c>
      <c r="E1765" s="59"/>
      <c r="F1765" s="59"/>
      <c r="G1765" s="59"/>
      <c r="H1765" s="59"/>
      <c r="I1765" s="44"/>
      <c r="J1765" s="97" t="str">
        <f t="shared" ref="J1765:N1765" si="1759">IF(ISBLANK(D1765),"",D1765/100000)</f>
        <v>5.46</v>
      </c>
      <c r="K1765" s="97" t="str">
        <f t="shared" si="1759"/>
        <v/>
      </c>
      <c r="L1765" s="97" t="str">
        <f t="shared" si="1759"/>
        <v/>
      </c>
      <c r="M1765" s="97" t="str">
        <f t="shared" si="1759"/>
        <v/>
      </c>
      <c r="N1765" s="97" t="str">
        <f t="shared" si="1759"/>
        <v/>
      </c>
      <c r="O1765" s="44"/>
      <c r="P1765" s="197" t="str">
        <v>Approved Member 2</v>
      </c>
    </row>
    <row r="1766" ht="19.5" customHeight="1">
      <c r="A1766" s="127" t="s">
        <v>25589</v>
      </c>
      <c r="B1766" s="127" t="s">
        <v>25590</v>
      </c>
      <c r="C1766" s="127"/>
      <c r="D1766" s="59">
        <v>1261239.0</v>
      </c>
      <c r="E1766" s="59"/>
      <c r="F1766" s="59"/>
      <c r="G1766" s="59"/>
      <c r="H1766" s="59"/>
      <c r="I1766" s="44"/>
      <c r="J1766" s="97" t="str">
        <f t="shared" ref="J1766:N1766" si="1760">IF(ISBLANK(D1766),"",D1766/100000)</f>
        <v>12.61</v>
      </c>
      <c r="K1766" s="97" t="str">
        <f t="shared" si="1760"/>
        <v/>
      </c>
      <c r="L1766" s="97" t="str">
        <f t="shared" si="1760"/>
        <v/>
      </c>
      <c r="M1766" s="97" t="str">
        <f t="shared" si="1760"/>
        <v/>
      </c>
      <c r="N1766" s="97" t="str">
        <f t="shared" si="1760"/>
        <v/>
      </c>
      <c r="O1766" s="44"/>
      <c r="P1766" s="197" t="str">
        <v>3 Approved Member</v>
      </c>
    </row>
    <row r="1767" ht="19.5" customHeight="1">
      <c r="A1767" s="127" t="s">
        <v>25591</v>
      </c>
      <c r="B1767" s="127" t="s">
        <v>25592</v>
      </c>
      <c r="C1767" s="127"/>
      <c r="D1767" s="59">
        <v>1057791.0</v>
      </c>
      <c r="E1767" s="59"/>
      <c r="F1767" s="59"/>
      <c r="G1767" s="59"/>
      <c r="H1767" s="59"/>
      <c r="I1767" s="44"/>
      <c r="J1767" s="97" t="str">
        <f t="shared" ref="J1767:N1767" si="1761">IF(ISBLANK(D1767),"",D1767/100000)</f>
        <v>10.58</v>
      </c>
      <c r="K1767" s="97" t="str">
        <f t="shared" si="1761"/>
        <v/>
      </c>
      <c r="L1767" s="97" t="str">
        <f t="shared" si="1761"/>
        <v/>
      </c>
      <c r="M1767" s="97" t="str">
        <f t="shared" si="1761"/>
        <v/>
      </c>
      <c r="N1767" s="97" t="str">
        <f t="shared" si="1761"/>
        <v/>
      </c>
      <c r="O1767" s="44"/>
      <c r="P1767" s="197" t="str">
        <v>Approved Member 4</v>
      </c>
    </row>
    <row r="1768" ht="19.5" customHeight="1">
      <c r="A1768" s="127" t="s">
        <v>25593</v>
      </c>
      <c r="B1768" s="127" t="s">
        <v>25594</v>
      </c>
      <c r="C1768" s="127"/>
      <c r="D1768" s="59">
        <v>680172.0</v>
      </c>
      <c r="E1768" s="59"/>
      <c r="F1768" s="59"/>
      <c r="G1768" s="59"/>
      <c r="H1768" s="59"/>
      <c r="I1768" s="44"/>
      <c r="J1768" s="97" t="str">
        <f t="shared" ref="J1768:N1768" si="1762">IF(ISBLANK(D1768),"",D1768/100000)</f>
        <v>6.80</v>
      </c>
      <c r="K1768" s="97" t="str">
        <f t="shared" si="1762"/>
        <v/>
      </c>
      <c r="L1768" s="97" t="str">
        <f t="shared" si="1762"/>
        <v/>
      </c>
      <c r="M1768" s="97" t="str">
        <f t="shared" si="1762"/>
        <v/>
      </c>
      <c r="N1768" s="97" t="str">
        <f t="shared" si="1762"/>
        <v/>
      </c>
      <c r="O1768" s="44"/>
      <c r="P1768" s="197" t="str">
        <v>Approved Member 5</v>
      </c>
    </row>
    <row r="1769" ht="19.5" customHeight="1">
      <c r="A1769" s="127" t="s">
        <v>25595</v>
      </c>
      <c r="B1769" s="127" t="s">
        <v>25596</v>
      </c>
      <c r="C1769" s="127"/>
      <c r="D1769" s="59">
        <v>2.2566352E7</v>
      </c>
      <c r="E1769" s="59"/>
      <c r="F1769" s="59"/>
      <c r="G1769" s="59"/>
      <c r="H1769" s="59"/>
      <c r="I1769" s="44"/>
      <c r="J1769" s="97" t="str">
        <f t="shared" ref="J1769:N1769" si="1763">IF(ISBLANK(D1769),"",D1769/100000)</f>
        <v>225.66</v>
      </c>
      <c r="K1769" s="97" t="str">
        <f t="shared" si="1763"/>
        <v/>
      </c>
      <c r="L1769" s="97" t="str">
        <f t="shared" si="1763"/>
        <v/>
      </c>
      <c r="M1769" s="97" t="str">
        <f t="shared" si="1763"/>
        <v/>
      </c>
      <c r="N1769" s="97" t="str">
        <f t="shared" si="1763"/>
        <v/>
      </c>
      <c r="O1769" s="44"/>
      <c r="P1769" s="197" t="str">
        <v>Mayor Development Fund</v>
      </c>
    </row>
    <row r="1770" ht="19.5" customHeight="1">
      <c r="A1770" s="127"/>
      <c r="B1770" s="127"/>
      <c r="C1770" s="127"/>
      <c r="D1770" s="59"/>
      <c r="E1770" s="59"/>
      <c r="F1770" s="59"/>
      <c r="G1770" s="59"/>
      <c r="H1770" s="59"/>
      <c r="I1770" s="44"/>
      <c r="J1770" s="97" t="str">
        <f t="shared" ref="J1770:N1770" si="1764">IF(ISBLANK(D1770),"",D1770/100000)</f>
        <v/>
      </c>
      <c r="K1770" s="97" t="str">
        <f t="shared" si="1764"/>
        <v/>
      </c>
      <c r="L1770" s="97" t="str">
        <f t="shared" si="1764"/>
        <v/>
      </c>
      <c r="M1770" s="97" t="str">
        <f t="shared" si="1764"/>
        <v/>
      </c>
      <c r="N1770" s="97" t="str">
        <f t="shared" si="1764"/>
        <v/>
      </c>
      <c r="O1770" s="44"/>
      <c r="P1770" s="197" t="str">
        <v/>
      </c>
    </row>
    <row r="1771" ht="19.5" customHeight="1">
      <c r="A1771" s="367" t="s">
        <v>25597</v>
      </c>
      <c r="B1771" s="127"/>
      <c r="C1771" s="127"/>
      <c r="D1771" s="59">
        <v>2.12355654E8</v>
      </c>
      <c r="E1771" s="59"/>
      <c r="F1771" s="59"/>
      <c r="G1771" s="59"/>
      <c r="H1771" s="59"/>
      <c r="I1771" s="44"/>
      <c r="J1771" s="97" t="str">
        <f t="shared" ref="J1771:N1771" si="1765">IF(ISBLANK(D1771),"",D1771/100000)</f>
        <v>2123.56</v>
      </c>
      <c r="K1771" s="97" t="str">
        <f t="shared" si="1765"/>
        <v/>
      </c>
      <c r="L1771" s="97" t="str">
        <f t="shared" si="1765"/>
        <v/>
      </c>
      <c r="M1771" s="97" t="str">
        <f t="shared" si="1765"/>
        <v/>
      </c>
      <c r="N1771" s="97" t="str">
        <f t="shared" si="1765"/>
        <v/>
      </c>
      <c r="O1771" s="44"/>
      <c r="P1771" s="197" t="str">
        <v>21-D. Development to be vordastariya
Works (Ward 144) of the total sum</v>
      </c>
    </row>
    <row r="1772" ht="19.5" customHeight="1">
      <c r="A1772" s="250"/>
      <c r="B1772" s="250"/>
      <c r="C1772" s="250"/>
      <c r="D1772" s="237"/>
      <c r="E1772" s="237"/>
      <c r="F1772" s="237"/>
      <c r="G1772" s="237"/>
      <c r="H1772" s="237"/>
      <c r="I1772" s="242"/>
      <c r="J1772" s="446" t="str">
        <f t="shared" ref="J1772:N1772" si="1766">IF(ISBLANK(D1772),"",D1772/100000)</f>
        <v/>
      </c>
      <c r="K1772" s="446" t="str">
        <f t="shared" si="1766"/>
        <v/>
      </c>
      <c r="L1772" s="446" t="str">
        <f t="shared" si="1766"/>
        <v/>
      </c>
      <c r="M1772" s="446" t="str">
        <f t="shared" si="1766"/>
        <v/>
      </c>
      <c r="N1772" s="446" t="str">
        <f t="shared" si="1766"/>
        <v/>
      </c>
      <c r="O1772" s="242"/>
      <c r="P1772" s="197" t="str">
        <v/>
      </c>
    </row>
    <row r="1773" ht="19.5" customHeight="1">
      <c r="A1773" s="254" t="s">
        <v>25598</v>
      </c>
      <c r="B1773" s="254"/>
      <c r="C1773" s="254"/>
      <c r="D1773" s="330"/>
      <c r="E1773" s="330"/>
      <c r="F1773" s="330"/>
      <c r="G1773" s="330"/>
      <c r="H1773" s="330"/>
      <c r="I1773" s="44"/>
      <c r="J1773" s="97" t="str">
        <f t="shared" ref="J1773:N1773" si="1767">IF(ISBLANK(D1773),"",D1773/100000)</f>
        <v/>
      </c>
      <c r="K1773" s="97" t="str">
        <f t="shared" si="1767"/>
        <v/>
      </c>
      <c r="L1773" s="97" t="str">
        <f t="shared" si="1767"/>
        <v/>
      </c>
      <c r="M1773" s="97" t="str">
        <f t="shared" si="1767"/>
        <v/>
      </c>
      <c r="N1773" s="97" t="str">
        <f t="shared" si="1767"/>
        <v/>
      </c>
      <c r="O1773" s="44"/>
      <c r="P1773" s="197" t="str">
        <v>21-E. Developmental work to be vordastariya (76 Division)</v>
      </c>
    </row>
    <row r="1774" ht="19.5" customHeight="1">
      <c r="A1774" s="127"/>
      <c r="B1774" s="127"/>
      <c r="C1774" s="127"/>
      <c r="D1774" s="59"/>
      <c r="E1774" s="59"/>
      <c r="F1774" s="59"/>
      <c r="G1774" s="59"/>
      <c r="H1774" s="59"/>
      <c r="I1774" s="44"/>
      <c r="J1774" s="97" t="str">
        <f t="shared" ref="J1774:N1774" si="1768">IF(ISBLANK(D1774),"",D1774/100000)</f>
        <v/>
      </c>
      <c r="K1774" s="97" t="str">
        <f t="shared" si="1768"/>
        <v/>
      </c>
      <c r="L1774" s="97" t="str">
        <f t="shared" si="1768"/>
        <v/>
      </c>
      <c r="M1774" s="97" t="str">
        <f t="shared" si="1768"/>
        <v/>
      </c>
      <c r="N1774" s="97" t="str">
        <f t="shared" si="1768"/>
        <v/>
      </c>
      <c r="O1774" s="44"/>
      <c r="P1774" s="197" t="str">
        <v/>
      </c>
    </row>
    <row r="1775" ht="19.5" customHeight="1">
      <c r="A1775" s="127" t="s">
        <v>24277</v>
      </c>
      <c r="B1775" s="127" t="s">
        <v>25599</v>
      </c>
      <c r="C1775" s="127"/>
      <c r="D1775" s="59"/>
      <c r="E1775" s="59">
        <v>1112539.0</v>
      </c>
      <c r="F1775" s="59">
        <v>1244904.0</v>
      </c>
      <c r="G1775" s="59">
        <v>2000000.0</v>
      </c>
      <c r="H1775" s="59">
        <v>1600000.0</v>
      </c>
      <c r="I1775" s="44"/>
      <c r="J1775" s="97" t="str">
        <f t="shared" ref="J1775:N1775" si="1769">IF(ISBLANK(D1775),"",D1775/100000)</f>
        <v/>
      </c>
      <c r="K1775" s="97" t="str">
        <f t="shared" si="1769"/>
        <v>11.13</v>
      </c>
      <c r="L1775" s="97" t="str">
        <f t="shared" si="1769"/>
        <v>12.45</v>
      </c>
      <c r="M1775" s="97" t="str">
        <f t="shared" si="1769"/>
        <v>20.00</v>
      </c>
      <c r="N1775" s="97" t="str">
        <f t="shared" si="1769"/>
        <v>16.00</v>
      </c>
      <c r="O1775" s="44"/>
      <c r="P1775" s="197" t="str">
        <v>Ward no. 01 A.</v>
      </c>
    </row>
    <row r="1776" ht="19.5" customHeight="1">
      <c r="A1776" s="127" t="s">
        <v>25600</v>
      </c>
      <c r="B1776" s="127" t="s">
        <v>25601</v>
      </c>
      <c r="C1776" s="127"/>
      <c r="D1776" s="59"/>
      <c r="E1776" s="59">
        <v>1133381.0</v>
      </c>
      <c r="F1776" s="59">
        <v>1098774.0</v>
      </c>
      <c r="G1776" s="59">
        <v>2000000.0</v>
      </c>
      <c r="H1776" s="59">
        <v>1600000.0</v>
      </c>
      <c r="I1776" s="44"/>
      <c r="J1776" s="97" t="str">
        <f t="shared" ref="J1776:N1776" si="1770">IF(ISBLANK(D1776),"",D1776/100000)</f>
        <v/>
      </c>
      <c r="K1776" s="97" t="str">
        <f t="shared" si="1770"/>
        <v>11.33</v>
      </c>
      <c r="L1776" s="97" t="str">
        <f t="shared" si="1770"/>
        <v>10.99</v>
      </c>
      <c r="M1776" s="97" t="str">
        <f t="shared" si="1770"/>
        <v>20.00</v>
      </c>
      <c r="N1776" s="97" t="str">
        <f t="shared" si="1770"/>
        <v>16.00</v>
      </c>
      <c r="O1776" s="44"/>
      <c r="P1776" s="197" t="str">
        <v>Ward no. 01 B</v>
      </c>
    </row>
    <row r="1777" ht="19.5" customHeight="1">
      <c r="A1777" s="127" t="s">
        <v>25602</v>
      </c>
      <c r="B1777" s="127" t="s">
        <v>25603</v>
      </c>
      <c r="C1777" s="127"/>
      <c r="D1777" s="59"/>
      <c r="E1777" s="59">
        <v>1697505.0</v>
      </c>
      <c r="F1777" s="59">
        <v>1148394.0</v>
      </c>
      <c r="G1777" s="59">
        <v>2000000.0</v>
      </c>
      <c r="H1777" s="59">
        <v>1600000.0</v>
      </c>
      <c r="I1777" s="44"/>
      <c r="J1777" s="97" t="str">
        <f t="shared" ref="J1777:N1777" si="1771">IF(ISBLANK(D1777),"",D1777/100000)</f>
        <v/>
      </c>
      <c r="K1777" s="97" t="str">
        <f t="shared" si="1771"/>
        <v>16.98</v>
      </c>
      <c r="L1777" s="97" t="str">
        <f t="shared" si="1771"/>
        <v>11.48</v>
      </c>
      <c r="M1777" s="97" t="str">
        <f t="shared" si="1771"/>
        <v>20.00</v>
      </c>
      <c r="N1777" s="97" t="str">
        <f t="shared" si="1771"/>
        <v>16.00</v>
      </c>
      <c r="O1777" s="44"/>
      <c r="P1777" s="197" t="str">
        <v>Ward no. 02 A.</v>
      </c>
    </row>
    <row r="1778" ht="19.5" customHeight="1">
      <c r="A1778" s="127" t="s">
        <v>25604</v>
      </c>
      <c r="B1778" s="127" t="s">
        <v>25605</v>
      </c>
      <c r="C1778" s="127"/>
      <c r="D1778" s="59"/>
      <c r="E1778" s="59">
        <v>1701269.0</v>
      </c>
      <c r="F1778" s="59">
        <v>1172152.0</v>
      </c>
      <c r="G1778" s="59">
        <v>2000000.0</v>
      </c>
      <c r="H1778" s="59">
        <v>1600000.0</v>
      </c>
      <c r="I1778" s="44"/>
      <c r="J1778" s="97" t="str">
        <f t="shared" ref="J1778:N1778" si="1772">IF(ISBLANK(D1778),"",D1778/100000)</f>
        <v/>
      </c>
      <c r="K1778" s="97" t="str">
        <f t="shared" si="1772"/>
        <v>17.01</v>
      </c>
      <c r="L1778" s="97" t="str">
        <f t="shared" si="1772"/>
        <v>11.72</v>
      </c>
      <c r="M1778" s="97" t="str">
        <f t="shared" si="1772"/>
        <v>20.00</v>
      </c>
      <c r="N1778" s="97" t="str">
        <f t="shared" si="1772"/>
        <v>16.00</v>
      </c>
      <c r="O1778" s="44"/>
      <c r="P1778" s="197" t="str">
        <v>Ward no. 02 B</v>
      </c>
    </row>
    <row r="1779" ht="19.5" customHeight="1">
      <c r="A1779" s="127" t="s">
        <v>25606</v>
      </c>
      <c r="B1779" s="127" t="s">
        <v>25607</v>
      </c>
      <c r="C1779" s="127"/>
      <c r="D1779" s="59"/>
      <c r="E1779" s="59">
        <v>1461523.0</v>
      </c>
      <c r="F1779" s="59">
        <v>1576157.0</v>
      </c>
      <c r="G1779" s="59">
        <v>2000000.0</v>
      </c>
      <c r="H1779" s="59">
        <v>1600000.0</v>
      </c>
      <c r="I1779" s="44"/>
      <c r="J1779" s="97" t="str">
        <f t="shared" ref="J1779:N1779" si="1773">IF(ISBLANK(D1779),"",D1779/100000)</f>
        <v/>
      </c>
      <c r="K1779" s="97" t="str">
        <f t="shared" si="1773"/>
        <v>14.62</v>
      </c>
      <c r="L1779" s="97" t="str">
        <f t="shared" si="1773"/>
        <v>15.76</v>
      </c>
      <c r="M1779" s="97" t="str">
        <f t="shared" si="1773"/>
        <v>20.00</v>
      </c>
      <c r="N1779" s="97" t="str">
        <f t="shared" si="1773"/>
        <v>16.00</v>
      </c>
      <c r="O1779" s="44"/>
      <c r="P1779" s="197" t="str">
        <v>Ward no. 03 A.</v>
      </c>
    </row>
    <row r="1780" ht="19.5" customHeight="1">
      <c r="A1780" s="127" t="s">
        <v>25608</v>
      </c>
      <c r="B1780" s="127" t="s">
        <v>25609</v>
      </c>
      <c r="C1780" s="127"/>
      <c r="D1780" s="59"/>
      <c r="E1780" s="59">
        <v>1353809.0</v>
      </c>
      <c r="F1780" s="59">
        <v>1593003.0</v>
      </c>
      <c r="G1780" s="59">
        <v>2000000.0</v>
      </c>
      <c r="H1780" s="59">
        <v>1600000.0</v>
      </c>
      <c r="I1780" s="44"/>
      <c r="J1780" s="97" t="str">
        <f t="shared" ref="J1780:N1780" si="1774">IF(ISBLANK(D1780),"",D1780/100000)</f>
        <v/>
      </c>
      <c r="K1780" s="97" t="str">
        <f t="shared" si="1774"/>
        <v>13.54</v>
      </c>
      <c r="L1780" s="97" t="str">
        <f t="shared" si="1774"/>
        <v>15.93</v>
      </c>
      <c r="M1780" s="97" t="str">
        <f t="shared" si="1774"/>
        <v>20.00</v>
      </c>
      <c r="N1780" s="97" t="str">
        <f t="shared" si="1774"/>
        <v>16.00</v>
      </c>
      <c r="O1780" s="44"/>
      <c r="P1780" s="197" t="str">
        <v>Ward no. 03 B</v>
      </c>
    </row>
    <row r="1781" ht="19.5" customHeight="1">
      <c r="A1781" s="127" t="s">
        <v>24279</v>
      </c>
      <c r="B1781" s="127" t="s">
        <v>25610</v>
      </c>
      <c r="C1781" s="127"/>
      <c r="D1781" s="59"/>
      <c r="E1781" s="59">
        <v>1561737.0</v>
      </c>
      <c r="F1781" s="59">
        <v>1326335.0</v>
      </c>
      <c r="G1781" s="59">
        <v>2000000.0</v>
      </c>
      <c r="H1781" s="59">
        <v>1600000.0</v>
      </c>
      <c r="I1781" s="44"/>
      <c r="J1781" s="97" t="str">
        <f t="shared" ref="J1781:N1781" si="1775">IF(ISBLANK(D1781),"",D1781/100000)</f>
        <v/>
      </c>
      <c r="K1781" s="97" t="str">
        <f t="shared" si="1775"/>
        <v>15.62</v>
      </c>
      <c r="L1781" s="97" t="str">
        <f t="shared" si="1775"/>
        <v>13.26</v>
      </c>
      <c r="M1781" s="97" t="str">
        <f t="shared" si="1775"/>
        <v>20.00</v>
      </c>
      <c r="N1781" s="97" t="str">
        <f t="shared" si="1775"/>
        <v>16.00</v>
      </c>
      <c r="O1781" s="44"/>
      <c r="P1781" s="197" t="str">
        <v>Ward no. 04 A.</v>
      </c>
    </row>
    <row r="1782" ht="19.5" customHeight="1">
      <c r="A1782" s="127" t="s">
        <v>24281</v>
      </c>
      <c r="B1782" s="127" t="s">
        <v>25611</v>
      </c>
      <c r="C1782" s="127"/>
      <c r="D1782" s="59"/>
      <c r="E1782" s="59">
        <v>983393.0</v>
      </c>
      <c r="F1782" s="59">
        <v>1405681.0</v>
      </c>
      <c r="G1782" s="59">
        <v>2000000.0</v>
      </c>
      <c r="H1782" s="59">
        <v>1600000.0</v>
      </c>
      <c r="I1782" s="44"/>
      <c r="J1782" s="97" t="str">
        <f t="shared" ref="J1782:N1782" si="1776">IF(ISBLANK(D1782),"",D1782/100000)</f>
        <v/>
      </c>
      <c r="K1782" s="97" t="str">
        <f t="shared" si="1776"/>
        <v>9.83</v>
      </c>
      <c r="L1782" s="97" t="str">
        <f t="shared" si="1776"/>
        <v>14.06</v>
      </c>
      <c r="M1782" s="97" t="str">
        <f t="shared" si="1776"/>
        <v>20.00</v>
      </c>
      <c r="N1782" s="97" t="str">
        <f t="shared" si="1776"/>
        <v>16.00</v>
      </c>
      <c r="O1782" s="44"/>
      <c r="P1782" s="197" t="str">
        <v>Ward no. 04 B</v>
      </c>
    </row>
    <row r="1783" ht="19.5" customHeight="1">
      <c r="A1783" s="127" t="s">
        <v>25612</v>
      </c>
      <c r="B1783" s="127" t="s">
        <v>25613</v>
      </c>
      <c r="C1783" s="127"/>
      <c r="D1783" s="59"/>
      <c r="E1783" s="59">
        <v>1343258.0</v>
      </c>
      <c r="F1783" s="59">
        <v>1767871.0</v>
      </c>
      <c r="G1783" s="59">
        <v>2000000.0</v>
      </c>
      <c r="H1783" s="59">
        <v>1600000.0</v>
      </c>
      <c r="I1783" s="44"/>
      <c r="J1783" s="97" t="str">
        <f t="shared" ref="J1783:N1783" si="1777">IF(ISBLANK(D1783),"",D1783/100000)</f>
        <v/>
      </c>
      <c r="K1783" s="97" t="str">
        <f t="shared" si="1777"/>
        <v>13.43</v>
      </c>
      <c r="L1783" s="97" t="str">
        <f t="shared" si="1777"/>
        <v>17.68</v>
      </c>
      <c r="M1783" s="97" t="str">
        <f t="shared" si="1777"/>
        <v>20.00</v>
      </c>
      <c r="N1783" s="97" t="str">
        <f t="shared" si="1777"/>
        <v>16.00</v>
      </c>
      <c r="O1783" s="44"/>
      <c r="P1783" s="197" t="str">
        <v>Ward no. 05 A.</v>
      </c>
    </row>
    <row r="1784" ht="19.5" customHeight="1">
      <c r="A1784" s="127" t="s">
        <v>24283</v>
      </c>
      <c r="B1784" s="127" t="s">
        <v>25614</v>
      </c>
      <c r="C1784" s="127"/>
      <c r="D1784" s="59"/>
      <c r="E1784" s="59">
        <v>1432070.0</v>
      </c>
      <c r="F1784" s="59">
        <v>1741924.0</v>
      </c>
      <c r="G1784" s="59">
        <v>2000000.0</v>
      </c>
      <c r="H1784" s="59">
        <v>1600000.0</v>
      </c>
      <c r="I1784" s="44"/>
      <c r="J1784" s="97" t="str">
        <f t="shared" ref="J1784:N1784" si="1778">IF(ISBLANK(D1784),"",D1784/100000)</f>
        <v/>
      </c>
      <c r="K1784" s="97" t="str">
        <f t="shared" si="1778"/>
        <v>14.32</v>
      </c>
      <c r="L1784" s="97" t="str">
        <f t="shared" si="1778"/>
        <v>17.42</v>
      </c>
      <c r="M1784" s="97" t="str">
        <f t="shared" si="1778"/>
        <v>20.00</v>
      </c>
      <c r="N1784" s="97" t="str">
        <f t="shared" si="1778"/>
        <v>16.00</v>
      </c>
      <c r="O1784" s="44"/>
      <c r="P1784" s="197" t="str">
        <v>Ward no. 05 B</v>
      </c>
    </row>
    <row r="1785" ht="19.5" customHeight="1">
      <c r="A1785" s="127" t="s">
        <v>24285</v>
      </c>
      <c r="B1785" s="127" t="s">
        <v>25615</v>
      </c>
      <c r="C1785" s="127"/>
      <c r="D1785" s="59"/>
      <c r="E1785" s="59">
        <v>1739071.0</v>
      </c>
      <c r="F1785" s="59">
        <v>1143144.0</v>
      </c>
      <c r="G1785" s="59">
        <v>2000000.0</v>
      </c>
      <c r="H1785" s="59">
        <v>1600000.0</v>
      </c>
      <c r="I1785" s="44"/>
      <c r="J1785" s="97" t="str">
        <f t="shared" ref="J1785:N1785" si="1779">IF(ISBLANK(D1785),"",D1785/100000)</f>
        <v/>
      </c>
      <c r="K1785" s="97" t="str">
        <f t="shared" si="1779"/>
        <v>17.39</v>
      </c>
      <c r="L1785" s="97" t="str">
        <f t="shared" si="1779"/>
        <v>11.43</v>
      </c>
      <c r="M1785" s="97" t="str">
        <f t="shared" si="1779"/>
        <v>20.00</v>
      </c>
      <c r="N1785" s="97" t="str">
        <f t="shared" si="1779"/>
        <v>16.00</v>
      </c>
      <c r="O1785" s="44"/>
      <c r="P1785" s="197" t="str">
        <v>Ward no. 06 A.</v>
      </c>
    </row>
    <row r="1786" ht="19.5" customHeight="1">
      <c r="A1786" s="127" t="s">
        <v>24287</v>
      </c>
      <c r="B1786" s="127" t="s">
        <v>25616</v>
      </c>
      <c r="C1786" s="127"/>
      <c r="D1786" s="59"/>
      <c r="E1786" s="59">
        <v>1816933.0</v>
      </c>
      <c r="F1786" s="59">
        <v>1261868.0</v>
      </c>
      <c r="G1786" s="59">
        <v>2000000.0</v>
      </c>
      <c r="H1786" s="59">
        <v>1600000.0</v>
      </c>
      <c r="I1786" s="44"/>
      <c r="J1786" s="97" t="str">
        <f t="shared" ref="J1786:N1786" si="1780">IF(ISBLANK(D1786),"",D1786/100000)</f>
        <v/>
      </c>
      <c r="K1786" s="97" t="str">
        <f t="shared" si="1780"/>
        <v>18.17</v>
      </c>
      <c r="L1786" s="97" t="str">
        <f t="shared" si="1780"/>
        <v>12.62</v>
      </c>
      <c r="M1786" s="97" t="str">
        <f t="shared" si="1780"/>
        <v>20.00</v>
      </c>
      <c r="N1786" s="97" t="str">
        <f t="shared" si="1780"/>
        <v>16.00</v>
      </c>
      <c r="O1786" s="44"/>
      <c r="P1786" s="197" t="str">
        <v>Ward no. 06 B</v>
      </c>
    </row>
    <row r="1787" ht="19.5" customHeight="1">
      <c r="A1787" s="127" t="s">
        <v>25617</v>
      </c>
      <c r="B1787" s="127" t="s">
        <v>25618</v>
      </c>
      <c r="C1787" s="127"/>
      <c r="D1787" s="59"/>
      <c r="E1787" s="59">
        <v>1145343.0</v>
      </c>
      <c r="F1787" s="59">
        <v>1346059.0</v>
      </c>
      <c r="G1787" s="59">
        <v>2000000.0</v>
      </c>
      <c r="H1787" s="59">
        <v>1600000.0</v>
      </c>
      <c r="I1787" s="44"/>
      <c r="J1787" s="97" t="str">
        <f t="shared" ref="J1787:N1787" si="1781">IF(ISBLANK(D1787),"",D1787/100000)</f>
        <v/>
      </c>
      <c r="K1787" s="97" t="str">
        <f t="shared" si="1781"/>
        <v>11.45</v>
      </c>
      <c r="L1787" s="97" t="str">
        <f t="shared" si="1781"/>
        <v>13.46</v>
      </c>
      <c r="M1787" s="97" t="str">
        <f t="shared" si="1781"/>
        <v>20.00</v>
      </c>
      <c r="N1787" s="97" t="str">
        <f t="shared" si="1781"/>
        <v>16.00</v>
      </c>
      <c r="O1787" s="44"/>
      <c r="P1787" s="197" t="str">
        <v>Ward no. 07 A.</v>
      </c>
    </row>
    <row r="1788" ht="19.5" customHeight="1">
      <c r="A1788" s="127" t="s">
        <v>24289</v>
      </c>
      <c r="B1788" s="127" t="s">
        <v>25619</v>
      </c>
      <c r="C1788" s="127"/>
      <c r="D1788" s="59"/>
      <c r="E1788" s="59">
        <v>1063923.0</v>
      </c>
      <c r="F1788" s="59">
        <v>1378911.0</v>
      </c>
      <c r="G1788" s="59">
        <v>2000000.0</v>
      </c>
      <c r="H1788" s="59">
        <v>1600000.0</v>
      </c>
      <c r="I1788" s="44"/>
      <c r="J1788" s="97" t="str">
        <f t="shared" ref="J1788:N1788" si="1782">IF(ISBLANK(D1788),"",D1788/100000)</f>
        <v/>
      </c>
      <c r="K1788" s="97" t="str">
        <f t="shared" si="1782"/>
        <v>10.64</v>
      </c>
      <c r="L1788" s="97" t="str">
        <f t="shared" si="1782"/>
        <v>13.79</v>
      </c>
      <c r="M1788" s="97" t="str">
        <f t="shared" si="1782"/>
        <v>20.00</v>
      </c>
      <c r="N1788" s="97" t="str">
        <f t="shared" si="1782"/>
        <v>16.00</v>
      </c>
      <c r="O1788" s="44"/>
      <c r="P1788" s="197" t="str">
        <v>Ward no. 07 B</v>
      </c>
    </row>
    <row r="1789" ht="19.5" customHeight="1">
      <c r="A1789" s="127" t="s">
        <v>24291</v>
      </c>
      <c r="B1789" s="127" t="s">
        <v>25620</v>
      </c>
      <c r="C1789" s="127"/>
      <c r="D1789" s="59"/>
      <c r="E1789" s="59">
        <v>1905029.0</v>
      </c>
      <c r="F1789" s="59">
        <v>1189052.0</v>
      </c>
      <c r="G1789" s="59">
        <v>2000000.0</v>
      </c>
      <c r="H1789" s="59">
        <v>1600000.0</v>
      </c>
      <c r="I1789" s="44"/>
      <c r="J1789" s="97" t="str">
        <f t="shared" ref="J1789:N1789" si="1783">IF(ISBLANK(D1789),"",D1789/100000)</f>
        <v/>
      </c>
      <c r="K1789" s="97" t="str">
        <f t="shared" si="1783"/>
        <v>19.05</v>
      </c>
      <c r="L1789" s="97" t="str">
        <f t="shared" si="1783"/>
        <v>11.89</v>
      </c>
      <c r="M1789" s="97" t="str">
        <f t="shared" si="1783"/>
        <v>20.00</v>
      </c>
      <c r="N1789" s="97" t="str">
        <f t="shared" si="1783"/>
        <v>16.00</v>
      </c>
      <c r="O1789" s="44"/>
      <c r="P1789" s="197" t="str">
        <v>Ward no. 08 A.</v>
      </c>
    </row>
    <row r="1790" ht="19.5" customHeight="1">
      <c r="A1790" s="127" t="s">
        <v>25621</v>
      </c>
      <c r="B1790" s="127" t="s">
        <v>25622</v>
      </c>
      <c r="C1790" s="127"/>
      <c r="D1790" s="59"/>
      <c r="E1790" s="59">
        <v>1430202.0</v>
      </c>
      <c r="F1790" s="59">
        <v>1276110.0</v>
      </c>
      <c r="G1790" s="59">
        <v>2000000.0</v>
      </c>
      <c r="H1790" s="59">
        <v>1600000.0</v>
      </c>
      <c r="I1790" s="44"/>
      <c r="J1790" s="97" t="str">
        <f t="shared" ref="J1790:N1790" si="1784">IF(ISBLANK(D1790),"",D1790/100000)</f>
        <v/>
      </c>
      <c r="K1790" s="97" t="str">
        <f t="shared" si="1784"/>
        <v>14.30</v>
      </c>
      <c r="L1790" s="97" t="str">
        <f t="shared" si="1784"/>
        <v>12.76</v>
      </c>
      <c r="M1790" s="97" t="str">
        <f t="shared" si="1784"/>
        <v>20.00</v>
      </c>
      <c r="N1790" s="97" t="str">
        <f t="shared" si="1784"/>
        <v>16.00</v>
      </c>
      <c r="O1790" s="44"/>
      <c r="P1790" s="197" t="str">
        <v>Ward no. 08 B</v>
      </c>
    </row>
    <row r="1791" ht="19.5" customHeight="1">
      <c r="A1791" s="127" t="s">
        <v>24293</v>
      </c>
      <c r="B1791" s="127" t="s">
        <v>25623</v>
      </c>
      <c r="C1791" s="127"/>
      <c r="D1791" s="59"/>
      <c r="E1791" s="59">
        <v>1206708.0</v>
      </c>
      <c r="F1791" s="59">
        <v>1840164.0</v>
      </c>
      <c r="G1791" s="59">
        <v>2000000.0</v>
      </c>
      <c r="H1791" s="59">
        <v>1600000.0</v>
      </c>
      <c r="I1791" s="44"/>
      <c r="J1791" s="97" t="str">
        <f t="shared" ref="J1791:N1791" si="1785">IF(ISBLANK(D1791),"",D1791/100000)</f>
        <v/>
      </c>
      <c r="K1791" s="97" t="str">
        <f t="shared" si="1785"/>
        <v>12.07</v>
      </c>
      <c r="L1791" s="97" t="str">
        <f t="shared" si="1785"/>
        <v>18.40</v>
      </c>
      <c r="M1791" s="97" t="str">
        <f t="shared" si="1785"/>
        <v>20.00</v>
      </c>
      <c r="N1791" s="97" t="str">
        <f t="shared" si="1785"/>
        <v>16.00</v>
      </c>
      <c r="O1791" s="44"/>
      <c r="P1791" s="197" t="str">
        <v>Ward no. 09 A.</v>
      </c>
    </row>
    <row r="1792" ht="19.5" customHeight="1">
      <c r="A1792" s="127" t="s">
        <v>24295</v>
      </c>
      <c r="B1792" s="127" t="s">
        <v>25624</v>
      </c>
      <c r="C1792" s="127"/>
      <c r="D1792" s="59"/>
      <c r="E1792" s="59">
        <v>1620917.0</v>
      </c>
      <c r="F1792" s="59">
        <v>1012347.0</v>
      </c>
      <c r="G1792" s="59">
        <v>2000000.0</v>
      </c>
      <c r="H1792" s="59">
        <v>1600000.0</v>
      </c>
      <c r="I1792" s="44"/>
      <c r="J1792" s="97" t="str">
        <f t="shared" ref="J1792:N1792" si="1786">IF(ISBLANK(D1792),"",D1792/100000)</f>
        <v/>
      </c>
      <c r="K1792" s="97" t="str">
        <f t="shared" si="1786"/>
        <v>16.21</v>
      </c>
      <c r="L1792" s="97" t="str">
        <f t="shared" si="1786"/>
        <v>10.12</v>
      </c>
      <c r="M1792" s="97" t="str">
        <f t="shared" si="1786"/>
        <v>20.00</v>
      </c>
      <c r="N1792" s="97" t="str">
        <f t="shared" si="1786"/>
        <v>16.00</v>
      </c>
      <c r="O1792" s="44"/>
      <c r="P1792" s="197" t="str">
        <v>Ward no. 09 B</v>
      </c>
    </row>
    <row r="1793" ht="19.5" customHeight="1">
      <c r="A1793" s="127" t="s">
        <v>24297</v>
      </c>
      <c r="B1793" s="127" t="s">
        <v>25625</v>
      </c>
      <c r="C1793" s="127"/>
      <c r="D1793" s="59"/>
      <c r="E1793" s="59">
        <v>1360923.0</v>
      </c>
      <c r="F1793" s="59">
        <v>1477840.0</v>
      </c>
      <c r="G1793" s="59">
        <v>2000000.0</v>
      </c>
      <c r="H1793" s="59">
        <v>1600000.0</v>
      </c>
      <c r="I1793" s="44"/>
      <c r="J1793" s="97" t="str">
        <f t="shared" ref="J1793:N1793" si="1787">IF(ISBLANK(D1793),"",D1793/100000)</f>
        <v/>
      </c>
      <c r="K1793" s="97" t="str">
        <f t="shared" si="1787"/>
        <v>13.61</v>
      </c>
      <c r="L1793" s="97" t="str">
        <f t="shared" si="1787"/>
        <v>14.78</v>
      </c>
      <c r="M1793" s="97" t="str">
        <f t="shared" si="1787"/>
        <v>20.00</v>
      </c>
      <c r="N1793" s="97" t="str">
        <f t="shared" si="1787"/>
        <v>16.00</v>
      </c>
      <c r="O1793" s="44"/>
      <c r="P1793" s="197" t="str">
        <v>Ward no. 10 A.</v>
      </c>
    </row>
    <row r="1794" ht="19.5" customHeight="1">
      <c r="A1794" s="127" t="s">
        <v>25626</v>
      </c>
      <c r="B1794" s="127" t="s">
        <v>25627</v>
      </c>
      <c r="C1794" s="127"/>
      <c r="D1794" s="59"/>
      <c r="E1794" s="59">
        <v>1864548.0</v>
      </c>
      <c r="F1794" s="59">
        <v>1092903.0</v>
      </c>
      <c r="G1794" s="59">
        <v>2000000.0</v>
      </c>
      <c r="H1794" s="59">
        <v>1600000.0</v>
      </c>
      <c r="I1794" s="44"/>
      <c r="J1794" s="97" t="str">
        <f t="shared" ref="J1794:N1794" si="1788">IF(ISBLANK(D1794),"",D1794/100000)</f>
        <v/>
      </c>
      <c r="K1794" s="97" t="str">
        <f t="shared" si="1788"/>
        <v>18.65</v>
      </c>
      <c r="L1794" s="97" t="str">
        <f t="shared" si="1788"/>
        <v>10.93</v>
      </c>
      <c r="M1794" s="97" t="str">
        <f t="shared" si="1788"/>
        <v>20.00</v>
      </c>
      <c r="N1794" s="97" t="str">
        <f t="shared" si="1788"/>
        <v>16.00</v>
      </c>
      <c r="O1794" s="44"/>
      <c r="P1794" s="197" t="str">
        <v>Ward no. 10 B</v>
      </c>
    </row>
    <row r="1795" ht="19.5" customHeight="1">
      <c r="A1795" s="127" t="s">
        <v>25628</v>
      </c>
      <c r="B1795" s="127" t="s">
        <v>25629</v>
      </c>
      <c r="C1795" s="127"/>
      <c r="D1795" s="59"/>
      <c r="E1795" s="59">
        <v>1665034.0</v>
      </c>
      <c r="F1795" s="59">
        <v>805362.0</v>
      </c>
      <c r="G1795" s="59">
        <v>2000000.0</v>
      </c>
      <c r="H1795" s="59">
        <v>1600000.0</v>
      </c>
      <c r="I1795" s="44"/>
      <c r="J1795" s="97" t="str">
        <f t="shared" ref="J1795:N1795" si="1789">IF(ISBLANK(D1795),"",D1795/100000)</f>
        <v/>
      </c>
      <c r="K1795" s="97" t="str">
        <f t="shared" si="1789"/>
        <v>16.65</v>
      </c>
      <c r="L1795" s="97" t="str">
        <f t="shared" si="1789"/>
        <v>8.05</v>
      </c>
      <c r="M1795" s="97" t="str">
        <f t="shared" si="1789"/>
        <v>20.00</v>
      </c>
      <c r="N1795" s="97" t="str">
        <f t="shared" si="1789"/>
        <v>16.00</v>
      </c>
      <c r="O1795" s="44"/>
      <c r="P1795" s="197" t="str">
        <v>Ward no. 11 A.</v>
      </c>
    </row>
    <row r="1796" ht="19.5" customHeight="1">
      <c r="A1796" s="127" t="s">
        <v>25630</v>
      </c>
      <c r="B1796" s="127" t="s">
        <v>25631</v>
      </c>
      <c r="C1796" s="127"/>
      <c r="D1796" s="59"/>
      <c r="E1796" s="59">
        <v>1588717.0</v>
      </c>
      <c r="F1796" s="59">
        <v>876491.0</v>
      </c>
      <c r="G1796" s="59">
        <v>2000000.0</v>
      </c>
      <c r="H1796" s="59">
        <v>1600000.0</v>
      </c>
      <c r="I1796" s="44"/>
      <c r="J1796" s="97" t="str">
        <f t="shared" ref="J1796:N1796" si="1790">IF(ISBLANK(D1796),"",D1796/100000)</f>
        <v/>
      </c>
      <c r="K1796" s="97" t="str">
        <f t="shared" si="1790"/>
        <v>15.89</v>
      </c>
      <c r="L1796" s="97" t="str">
        <f t="shared" si="1790"/>
        <v>8.76</v>
      </c>
      <c r="M1796" s="97" t="str">
        <f t="shared" si="1790"/>
        <v>20.00</v>
      </c>
      <c r="N1796" s="97" t="str">
        <f t="shared" si="1790"/>
        <v>16.00</v>
      </c>
      <c r="O1796" s="44"/>
      <c r="P1796" s="197" t="str">
        <v>Ward no. 11 B</v>
      </c>
    </row>
    <row r="1797" ht="19.5" customHeight="1">
      <c r="A1797" s="127" t="s">
        <v>24299</v>
      </c>
      <c r="B1797" s="127" t="s">
        <v>25632</v>
      </c>
      <c r="C1797" s="127"/>
      <c r="D1797" s="59"/>
      <c r="E1797" s="59">
        <v>1025431.0</v>
      </c>
      <c r="F1797" s="59">
        <v>1154436.0</v>
      </c>
      <c r="G1797" s="59">
        <v>2000000.0</v>
      </c>
      <c r="H1797" s="59">
        <v>1600000.0</v>
      </c>
      <c r="I1797" s="44"/>
      <c r="J1797" s="97" t="str">
        <f t="shared" ref="J1797:N1797" si="1791">IF(ISBLANK(D1797),"",D1797/100000)</f>
        <v/>
      </c>
      <c r="K1797" s="97" t="str">
        <f t="shared" si="1791"/>
        <v>10.25</v>
      </c>
      <c r="L1797" s="97" t="str">
        <f t="shared" si="1791"/>
        <v>11.54</v>
      </c>
      <c r="M1797" s="97" t="str">
        <f t="shared" si="1791"/>
        <v>20.00</v>
      </c>
      <c r="N1797" s="97" t="str">
        <f t="shared" si="1791"/>
        <v>16.00</v>
      </c>
      <c r="O1797" s="44"/>
      <c r="P1797" s="197" t="str">
        <v>Ward no. 12 A.</v>
      </c>
    </row>
    <row r="1798" ht="19.5" customHeight="1">
      <c r="A1798" s="127" t="s">
        <v>24301</v>
      </c>
      <c r="B1798" s="127" t="s">
        <v>25633</v>
      </c>
      <c r="C1798" s="127"/>
      <c r="D1798" s="59"/>
      <c r="E1798" s="59">
        <v>975193.0</v>
      </c>
      <c r="F1798" s="59">
        <v>1522360.0</v>
      </c>
      <c r="G1798" s="59">
        <v>2000000.0</v>
      </c>
      <c r="H1798" s="59">
        <v>1600000.0</v>
      </c>
      <c r="I1798" s="44"/>
      <c r="J1798" s="97" t="str">
        <f t="shared" ref="J1798:N1798" si="1792">IF(ISBLANK(D1798),"",D1798/100000)</f>
        <v/>
      </c>
      <c r="K1798" s="97" t="str">
        <f t="shared" si="1792"/>
        <v>9.75</v>
      </c>
      <c r="L1798" s="97" t="str">
        <f t="shared" si="1792"/>
        <v>15.22</v>
      </c>
      <c r="M1798" s="97" t="str">
        <f t="shared" si="1792"/>
        <v>20.00</v>
      </c>
      <c r="N1798" s="97" t="str">
        <f t="shared" si="1792"/>
        <v>16.00</v>
      </c>
      <c r="O1798" s="44"/>
      <c r="P1798" s="197" t="str">
        <v>Ward no. 12 B</v>
      </c>
    </row>
    <row r="1799" ht="19.5" customHeight="1">
      <c r="A1799" s="127" t="s">
        <v>24303</v>
      </c>
      <c r="B1799" s="127" t="s">
        <v>25634</v>
      </c>
      <c r="C1799" s="127"/>
      <c r="D1799" s="59"/>
      <c r="E1799" s="59">
        <v>1482437.0</v>
      </c>
      <c r="F1799" s="59">
        <v>975298.0</v>
      </c>
      <c r="G1799" s="59">
        <v>2000000.0</v>
      </c>
      <c r="H1799" s="59">
        <v>1600000.0</v>
      </c>
      <c r="I1799" s="44"/>
      <c r="J1799" s="97" t="str">
        <f t="shared" ref="J1799:N1799" si="1793">IF(ISBLANK(D1799),"",D1799/100000)</f>
        <v/>
      </c>
      <c r="K1799" s="97" t="str">
        <f t="shared" si="1793"/>
        <v>14.82</v>
      </c>
      <c r="L1799" s="97" t="str">
        <f t="shared" si="1793"/>
        <v>9.75</v>
      </c>
      <c r="M1799" s="97" t="str">
        <f t="shared" si="1793"/>
        <v>20.00</v>
      </c>
      <c r="N1799" s="97" t="str">
        <f t="shared" si="1793"/>
        <v>16.00</v>
      </c>
      <c r="O1799" s="44"/>
      <c r="P1799" s="197" t="str">
        <v>Ward no. 13 A.</v>
      </c>
    </row>
    <row r="1800" ht="19.5" customHeight="1">
      <c r="A1800" s="127" t="s">
        <v>25635</v>
      </c>
      <c r="B1800" s="127" t="s">
        <v>25636</v>
      </c>
      <c r="C1800" s="127"/>
      <c r="D1800" s="59"/>
      <c r="E1800" s="59">
        <v>1088184.0</v>
      </c>
      <c r="F1800" s="59">
        <v>466360.0</v>
      </c>
      <c r="G1800" s="59">
        <v>2000000.0</v>
      </c>
      <c r="H1800" s="59">
        <v>1600000.0</v>
      </c>
      <c r="I1800" s="44"/>
      <c r="J1800" s="97" t="str">
        <f t="shared" ref="J1800:N1800" si="1794">IF(ISBLANK(D1800),"",D1800/100000)</f>
        <v/>
      </c>
      <c r="K1800" s="97" t="str">
        <f t="shared" si="1794"/>
        <v>10.88</v>
      </c>
      <c r="L1800" s="97" t="str">
        <f t="shared" si="1794"/>
        <v>4.66</v>
      </c>
      <c r="M1800" s="97" t="str">
        <f t="shared" si="1794"/>
        <v>20.00</v>
      </c>
      <c r="N1800" s="97" t="str">
        <f t="shared" si="1794"/>
        <v>16.00</v>
      </c>
      <c r="O1800" s="44"/>
      <c r="P1800" s="197" t="str">
        <v>Ward no. 13 B</v>
      </c>
    </row>
    <row r="1801" ht="19.5" customHeight="1">
      <c r="A1801" s="127" t="s">
        <v>24305</v>
      </c>
      <c r="B1801" s="127" t="s">
        <v>25637</v>
      </c>
      <c r="C1801" s="127"/>
      <c r="D1801" s="59"/>
      <c r="E1801" s="59">
        <v>771967.0</v>
      </c>
      <c r="F1801" s="59">
        <v>1120329.0</v>
      </c>
      <c r="G1801" s="59">
        <v>2000000.0</v>
      </c>
      <c r="H1801" s="59">
        <v>1600000.0</v>
      </c>
      <c r="I1801" s="44"/>
      <c r="J1801" s="97" t="str">
        <f t="shared" ref="J1801:N1801" si="1795">IF(ISBLANK(D1801),"",D1801/100000)</f>
        <v/>
      </c>
      <c r="K1801" s="97" t="str">
        <f t="shared" si="1795"/>
        <v>7.72</v>
      </c>
      <c r="L1801" s="97" t="str">
        <f t="shared" si="1795"/>
        <v>11.20</v>
      </c>
      <c r="M1801" s="97" t="str">
        <f t="shared" si="1795"/>
        <v>20.00</v>
      </c>
      <c r="N1801" s="97" t="str">
        <f t="shared" si="1795"/>
        <v>16.00</v>
      </c>
      <c r="O1801" s="44"/>
      <c r="P1801" s="197" t="str">
        <v>Ward no. 14 A.</v>
      </c>
    </row>
    <row r="1802" ht="19.5" customHeight="1">
      <c r="A1802" s="127" t="s">
        <v>25638</v>
      </c>
      <c r="B1802" s="127" t="s">
        <v>25639</v>
      </c>
      <c r="C1802" s="127"/>
      <c r="D1802" s="59"/>
      <c r="E1802" s="59">
        <v>1370579.0</v>
      </c>
      <c r="F1802" s="59">
        <v>1271524.0</v>
      </c>
      <c r="G1802" s="59">
        <v>2000000.0</v>
      </c>
      <c r="H1802" s="59">
        <v>1600000.0</v>
      </c>
      <c r="I1802" s="44"/>
      <c r="J1802" s="97" t="str">
        <f t="shared" ref="J1802:N1802" si="1796">IF(ISBLANK(D1802),"",D1802/100000)</f>
        <v/>
      </c>
      <c r="K1802" s="97" t="str">
        <f t="shared" si="1796"/>
        <v>13.71</v>
      </c>
      <c r="L1802" s="97" t="str">
        <f t="shared" si="1796"/>
        <v>12.72</v>
      </c>
      <c r="M1802" s="97" t="str">
        <f t="shared" si="1796"/>
        <v>20.00</v>
      </c>
      <c r="N1802" s="97" t="str">
        <f t="shared" si="1796"/>
        <v>16.00</v>
      </c>
      <c r="O1802" s="44"/>
      <c r="P1802" s="197" t="str">
        <v>Ward no. 14 B</v>
      </c>
    </row>
    <row r="1803" ht="19.5" customHeight="1">
      <c r="A1803" s="127" t="s">
        <v>25640</v>
      </c>
      <c r="B1803" s="127" t="s">
        <v>25641</v>
      </c>
      <c r="C1803" s="127"/>
      <c r="D1803" s="59"/>
      <c r="E1803" s="59">
        <v>926196.0</v>
      </c>
      <c r="F1803" s="59">
        <v>711921.0</v>
      </c>
      <c r="G1803" s="59">
        <v>2000000.0</v>
      </c>
      <c r="H1803" s="59">
        <v>1600000.0</v>
      </c>
      <c r="I1803" s="44"/>
      <c r="J1803" s="97" t="str">
        <f t="shared" ref="J1803:N1803" si="1797">IF(ISBLANK(D1803),"",D1803/100000)</f>
        <v/>
      </c>
      <c r="K1803" s="97" t="str">
        <f t="shared" si="1797"/>
        <v>9.26</v>
      </c>
      <c r="L1803" s="97" t="str">
        <f t="shared" si="1797"/>
        <v>7.12</v>
      </c>
      <c r="M1803" s="97" t="str">
        <f t="shared" si="1797"/>
        <v>20.00</v>
      </c>
      <c r="N1803" s="97" t="str">
        <f t="shared" si="1797"/>
        <v>16.00</v>
      </c>
      <c r="O1803" s="44"/>
      <c r="P1803" s="197" t="str">
        <v>Ward no. 15 A.</v>
      </c>
    </row>
    <row r="1804" ht="19.5" customHeight="1">
      <c r="A1804" s="127" t="s">
        <v>25642</v>
      </c>
      <c r="B1804" s="127" t="s">
        <v>25643</v>
      </c>
      <c r="C1804" s="127"/>
      <c r="D1804" s="59"/>
      <c r="E1804" s="59">
        <v>837093.0</v>
      </c>
      <c r="F1804" s="59">
        <v>822776.0</v>
      </c>
      <c r="G1804" s="59">
        <v>2000000.0</v>
      </c>
      <c r="H1804" s="59">
        <v>1600000.0</v>
      </c>
      <c r="I1804" s="44"/>
      <c r="J1804" s="97" t="str">
        <f t="shared" ref="J1804:N1804" si="1798">IF(ISBLANK(D1804),"",D1804/100000)</f>
        <v/>
      </c>
      <c r="K1804" s="97" t="str">
        <f t="shared" si="1798"/>
        <v>8.37</v>
      </c>
      <c r="L1804" s="97" t="str">
        <f t="shared" si="1798"/>
        <v>8.23</v>
      </c>
      <c r="M1804" s="97" t="str">
        <f t="shared" si="1798"/>
        <v>20.00</v>
      </c>
      <c r="N1804" s="97" t="str">
        <f t="shared" si="1798"/>
        <v>16.00</v>
      </c>
      <c r="O1804" s="44"/>
      <c r="P1804" s="197" t="str">
        <v>Ward no. 15 B</v>
      </c>
    </row>
    <row r="1805" ht="19.5" customHeight="1">
      <c r="A1805" s="127" t="s">
        <v>25644</v>
      </c>
      <c r="B1805" s="127" t="s">
        <v>25645</v>
      </c>
      <c r="C1805" s="127"/>
      <c r="D1805" s="59"/>
      <c r="E1805" s="59">
        <v>1280412.0</v>
      </c>
      <c r="F1805" s="59">
        <v>899255.0</v>
      </c>
      <c r="G1805" s="59">
        <v>2000000.0</v>
      </c>
      <c r="H1805" s="59">
        <v>1600000.0</v>
      </c>
      <c r="I1805" s="44"/>
      <c r="J1805" s="97" t="str">
        <f t="shared" ref="J1805:N1805" si="1799">IF(ISBLANK(D1805),"",D1805/100000)</f>
        <v/>
      </c>
      <c r="K1805" s="97" t="str">
        <f t="shared" si="1799"/>
        <v>12.80</v>
      </c>
      <c r="L1805" s="97" t="str">
        <f t="shared" si="1799"/>
        <v>8.99</v>
      </c>
      <c r="M1805" s="97" t="str">
        <f t="shared" si="1799"/>
        <v>20.00</v>
      </c>
      <c r="N1805" s="97" t="str">
        <f t="shared" si="1799"/>
        <v>16.00</v>
      </c>
      <c r="O1805" s="44"/>
      <c r="P1805" s="197" t="str">
        <v>Ward no. 16 A.</v>
      </c>
    </row>
    <row r="1806" ht="19.5" customHeight="1">
      <c r="A1806" s="127" t="s">
        <v>25646</v>
      </c>
      <c r="B1806" s="127" t="s">
        <v>25647</v>
      </c>
      <c r="C1806" s="127"/>
      <c r="D1806" s="59"/>
      <c r="E1806" s="59">
        <v>939825.0</v>
      </c>
      <c r="F1806" s="59">
        <v>1198387.0</v>
      </c>
      <c r="G1806" s="59">
        <v>2000000.0</v>
      </c>
      <c r="H1806" s="59">
        <v>1600000.0</v>
      </c>
      <c r="I1806" s="44"/>
      <c r="J1806" s="97" t="str">
        <f t="shared" ref="J1806:N1806" si="1800">IF(ISBLANK(D1806),"",D1806/100000)</f>
        <v/>
      </c>
      <c r="K1806" s="97" t="str">
        <f t="shared" si="1800"/>
        <v>9.40</v>
      </c>
      <c r="L1806" s="97" t="str">
        <f t="shared" si="1800"/>
        <v>11.98</v>
      </c>
      <c r="M1806" s="97" t="str">
        <f t="shared" si="1800"/>
        <v>20.00</v>
      </c>
      <c r="N1806" s="97" t="str">
        <f t="shared" si="1800"/>
        <v>16.00</v>
      </c>
      <c r="O1806" s="44"/>
      <c r="P1806" s="197" t="str">
        <v>Ward no. 16 B</v>
      </c>
    </row>
    <row r="1807" ht="19.5" customHeight="1">
      <c r="A1807" s="127" t="s">
        <v>24307</v>
      </c>
      <c r="B1807" s="127" t="s">
        <v>25648</v>
      </c>
      <c r="C1807" s="127"/>
      <c r="D1807" s="59"/>
      <c r="E1807" s="59">
        <v>1034642.0</v>
      </c>
      <c r="F1807" s="59">
        <v>1093481.0</v>
      </c>
      <c r="G1807" s="59">
        <v>2000000.0</v>
      </c>
      <c r="H1807" s="59">
        <v>1600000.0</v>
      </c>
      <c r="I1807" s="44"/>
      <c r="J1807" s="97" t="str">
        <f t="shared" ref="J1807:N1807" si="1801">IF(ISBLANK(D1807),"",D1807/100000)</f>
        <v/>
      </c>
      <c r="K1807" s="97" t="str">
        <f t="shared" si="1801"/>
        <v>10.35</v>
      </c>
      <c r="L1807" s="97" t="str">
        <f t="shared" si="1801"/>
        <v>10.93</v>
      </c>
      <c r="M1807" s="97" t="str">
        <f t="shared" si="1801"/>
        <v>20.00</v>
      </c>
      <c r="N1807" s="97" t="str">
        <f t="shared" si="1801"/>
        <v>16.00</v>
      </c>
      <c r="O1807" s="44"/>
      <c r="P1807" s="197" t="str">
        <v>Ward no. 17 A.</v>
      </c>
    </row>
    <row r="1808" ht="19.5" customHeight="1">
      <c r="A1808" s="127" t="s">
        <v>24309</v>
      </c>
      <c r="B1808" s="127" t="s">
        <v>25649</v>
      </c>
      <c r="C1808" s="127"/>
      <c r="D1808" s="59"/>
      <c r="E1808" s="59">
        <v>1235131.0</v>
      </c>
      <c r="F1808" s="59">
        <v>733201.0</v>
      </c>
      <c r="G1808" s="59">
        <v>2000000.0</v>
      </c>
      <c r="H1808" s="59">
        <v>1600000.0</v>
      </c>
      <c r="I1808" s="44"/>
      <c r="J1808" s="97" t="str">
        <f t="shared" ref="J1808:N1808" si="1802">IF(ISBLANK(D1808),"",D1808/100000)</f>
        <v/>
      </c>
      <c r="K1808" s="97" t="str">
        <f t="shared" si="1802"/>
        <v>12.35</v>
      </c>
      <c r="L1808" s="97" t="str">
        <f t="shared" si="1802"/>
        <v>7.33</v>
      </c>
      <c r="M1808" s="97" t="str">
        <f t="shared" si="1802"/>
        <v>20.00</v>
      </c>
      <c r="N1808" s="97" t="str">
        <f t="shared" si="1802"/>
        <v>16.00</v>
      </c>
      <c r="O1808" s="44"/>
      <c r="P1808" s="197" t="str">
        <v>Ward no. 17 B</v>
      </c>
    </row>
    <row r="1809" ht="19.5" customHeight="1">
      <c r="A1809" s="127" t="s">
        <v>24311</v>
      </c>
      <c r="B1809" s="127" t="s">
        <v>25650</v>
      </c>
      <c r="C1809" s="127"/>
      <c r="D1809" s="59"/>
      <c r="E1809" s="59">
        <v>910095.0</v>
      </c>
      <c r="F1809" s="59">
        <v>1243099.0</v>
      </c>
      <c r="G1809" s="59">
        <v>2000000.0</v>
      </c>
      <c r="H1809" s="59">
        <v>1600000.0</v>
      </c>
      <c r="I1809" s="44"/>
      <c r="J1809" s="97" t="str">
        <f t="shared" ref="J1809:N1809" si="1803">IF(ISBLANK(D1809),"",D1809/100000)</f>
        <v/>
      </c>
      <c r="K1809" s="97" t="str">
        <f t="shared" si="1803"/>
        <v>9.10</v>
      </c>
      <c r="L1809" s="97" t="str">
        <f t="shared" si="1803"/>
        <v>12.43</v>
      </c>
      <c r="M1809" s="97" t="str">
        <f t="shared" si="1803"/>
        <v>20.00</v>
      </c>
      <c r="N1809" s="97" t="str">
        <f t="shared" si="1803"/>
        <v>16.00</v>
      </c>
      <c r="O1809" s="44"/>
      <c r="P1809" s="197" t="str">
        <v>Ward no. 18 A.</v>
      </c>
    </row>
    <row r="1810" ht="19.5" customHeight="1">
      <c r="A1810" s="127" t="s">
        <v>24313</v>
      </c>
      <c r="B1810" s="127" t="s">
        <v>25651</v>
      </c>
      <c r="C1810" s="127"/>
      <c r="D1810" s="59"/>
      <c r="E1810" s="59">
        <v>1638515.0</v>
      </c>
      <c r="F1810" s="59">
        <v>1294218.0</v>
      </c>
      <c r="G1810" s="59">
        <v>2000000.0</v>
      </c>
      <c r="H1810" s="59">
        <v>1600000.0</v>
      </c>
      <c r="I1810" s="44"/>
      <c r="J1810" s="97" t="str">
        <f t="shared" ref="J1810:N1810" si="1804">IF(ISBLANK(D1810),"",D1810/100000)</f>
        <v/>
      </c>
      <c r="K1810" s="97" t="str">
        <f t="shared" si="1804"/>
        <v>16.39</v>
      </c>
      <c r="L1810" s="97" t="str">
        <f t="shared" si="1804"/>
        <v>12.94</v>
      </c>
      <c r="M1810" s="97" t="str">
        <f t="shared" si="1804"/>
        <v>20.00</v>
      </c>
      <c r="N1810" s="97" t="str">
        <f t="shared" si="1804"/>
        <v>16.00</v>
      </c>
      <c r="O1810" s="44"/>
      <c r="P1810" s="197" t="str">
        <v>Ward no. 18 B</v>
      </c>
    </row>
    <row r="1811" ht="19.5" customHeight="1">
      <c r="A1811" s="127" t="s">
        <v>24315</v>
      </c>
      <c r="B1811" s="127" t="s">
        <v>25652</v>
      </c>
      <c r="C1811" s="127"/>
      <c r="D1811" s="59"/>
      <c r="E1811" s="59">
        <v>1801638.0</v>
      </c>
      <c r="F1811" s="59">
        <v>1474182.0</v>
      </c>
      <c r="G1811" s="59">
        <v>2000000.0</v>
      </c>
      <c r="H1811" s="59">
        <v>1600000.0</v>
      </c>
      <c r="I1811" s="44"/>
      <c r="J1811" s="97" t="str">
        <f t="shared" ref="J1811:N1811" si="1805">IF(ISBLANK(D1811),"",D1811/100000)</f>
        <v/>
      </c>
      <c r="K1811" s="97" t="str">
        <f t="shared" si="1805"/>
        <v>18.02</v>
      </c>
      <c r="L1811" s="97" t="str">
        <f t="shared" si="1805"/>
        <v>14.74</v>
      </c>
      <c r="M1811" s="97" t="str">
        <f t="shared" si="1805"/>
        <v>20.00</v>
      </c>
      <c r="N1811" s="97" t="str">
        <f t="shared" si="1805"/>
        <v>16.00</v>
      </c>
      <c r="O1811" s="44"/>
      <c r="P1811" s="197" t="str">
        <v>Ward no. 19 A.</v>
      </c>
    </row>
    <row r="1812" ht="19.5" customHeight="1">
      <c r="A1812" s="127" t="s">
        <v>24317</v>
      </c>
      <c r="B1812" s="127" t="s">
        <v>25653</v>
      </c>
      <c r="C1812" s="127"/>
      <c r="D1812" s="59"/>
      <c r="E1812" s="59">
        <v>1006488.0</v>
      </c>
      <c r="F1812" s="59">
        <v>1497119.0</v>
      </c>
      <c r="G1812" s="59">
        <v>2000000.0</v>
      </c>
      <c r="H1812" s="59">
        <v>1600000.0</v>
      </c>
      <c r="I1812" s="44"/>
      <c r="J1812" s="97" t="str">
        <f t="shared" ref="J1812:N1812" si="1806">IF(ISBLANK(D1812),"",D1812/100000)</f>
        <v/>
      </c>
      <c r="K1812" s="97" t="str">
        <f t="shared" si="1806"/>
        <v>10.06</v>
      </c>
      <c r="L1812" s="97" t="str">
        <f t="shared" si="1806"/>
        <v>14.97</v>
      </c>
      <c r="M1812" s="97" t="str">
        <f t="shared" si="1806"/>
        <v>20.00</v>
      </c>
      <c r="N1812" s="97" t="str">
        <f t="shared" si="1806"/>
        <v>16.00</v>
      </c>
      <c r="O1812" s="44"/>
      <c r="P1812" s="197" t="str">
        <v>Ward no. 19 B</v>
      </c>
    </row>
    <row r="1813" ht="19.5" customHeight="1">
      <c r="A1813" s="127" t="s">
        <v>25654</v>
      </c>
      <c r="B1813" s="127" t="s">
        <v>25655</v>
      </c>
      <c r="C1813" s="127"/>
      <c r="D1813" s="59"/>
      <c r="E1813" s="59">
        <v>1078473.0</v>
      </c>
      <c r="F1813" s="59">
        <v>1299452.0</v>
      </c>
      <c r="G1813" s="59">
        <v>2000000.0</v>
      </c>
      <c r="H1813" s="59">
        <v>1600000.0</v>
      </c>
      <c r="I1813" s="44"/>
      <c r="J1813" s="97" t="str">
        <f t="shared" ref="J1813:N1813" si="1807">IF(ISBLANK(D1813),"",D1813/100000)</f>
        <v/>
      </c>
      <c r="K1813" s="97" t="str">
        <f t="shared" si="1807"/>
        <v>10.78</v>
      </c>
      <c r="L1813" s="97" t="str">
        <f t="shared" si="1807"/>
        <v>12.99</v>
      </c>
      <c r="M1813" s="97" t="str">
        <f t="shared" si="1807"/>
        <v>20.00</v>
      </c>
      <c r="N1813" s="97" t="str">
        <f t="shared" si="1807"/>
        <v>16.00</v>
      </c>
      <c r="O1813" s="44"/>
      <c r="P1813" s="197" t="str">
        <v>Ward no. 20 A.</v>
      </c>
    </row>
    <row r="1814" ht="19.5" customHeight="1">
      <c r="A1814" s="127" t="s">
        <v>25656</v>
      </c>
      <c r="B1814" s="127" t="s">
        <v>25657</v>
      </c>
      <c r="C1814" s="127"/>
      <c r="D1814" s="59"/>
      <c r="E1814" s="59">
        <v>1539625.0</v>
      </c>
      <c r="F1814" s="59">
        <v>1072111.0</v>
      </c>
      <c r="G1814" s="59">
        <v>2000000.0</v>
      </c>
      <c r="H1814" s="59">
        <v>1600000.0</v>
      </c>
      <c r="I1814" s="44"/>
      <c r="J1814" s="97" t="str">
        <f t="shared" ref="J1814:N1814" si="1808">IF(ISBLANK(D1814),"",D1814/100000)</f>
        <v/>
      </c>
      <c r="K1814" s="97" t="str">
        <f t="shared" si="1808"/>
        <v>15.40</v>
      </c>
      <c r="L1814" s="97" t="str">
        <f t="shared" si="1808"/>
        <v>10.72</v>
      </c>
      <c r="M1814" s="97" t="str">
        <f t="shared" si="1808"/>
        <v>20.00</v>
      </c>
      <c r="N1814" s="97" t="str">
        <f t="shared" si="1808"/>
        <v>16.00</v>
      </c>
      <c r="O1814" s="44"/>
      <c r="P1814" s="197" t="str">
        <v>Ward no. 20 B</v>
      </c>
    </row>
    <row r="1815" ht="19.5" customHeight="1">
      <c r="A1815" s="127" t="s">
        <v>25658</v>
      </c>
      <c r="B1815" s="127" t="s">
        <v>25659</v>
      </c>
      <c r="C1815" s="127"/>
      <c r="D1815" s="59"/>
      <c r="E1815" s="59">
        <v>763891.0</v>
      </c>
      <c r="F1815" s="59">
        <v>1094429.0</v>
      </c>
      <c r="G1815" s="59">
        <v>2000000.0</v>
      </c>
      <c r="H1815" s="59">
        <v>1600000.0</v>
      </c>
      <c r="I1815" s="44"/>
      <c r="J1815" s="97" t="str">
        <f t="shared" ref="J1815:N1815" si="1809">IF(ISBLANK(D1815),"",D1815/100000)</f>
        <v/>
      </c>
      <c r="K1815" s="97" t="str">
        <f t="shared" si="1809"/>
        <v>7.64</v>
      </c>
      <c r="L1815" s="97" t="str">
        <f t="shared" si="1809"/>
        <v>10.94</v>
      </c>
      <c r="M1815" s="97" t="str">
        <f t="shared" si="1809"/>
        <v>20.00</v>
      </c>
      <c r="N1815" s="97" t="str">
        <f t="shared" si="1809"/>
        <v>16.00</v>
      </c>
      <c r="O1815" s="44"/>
      <c r="P1815" s="197" t="str">
        <v>Ward no. 21 A.</v>
      </c>
    </row>
    <row r="1816" ht="19.5" customHeight="1">
      <c r="A1816" s="127" t="s">
        <v>25660</v>
      </c>
      <c r="B1816" s="127" t="s">
        <v>25661</v>
      </c>
      <c r="C1816" s="127"/>
      <c r="D1816" s="59"/>
      <c r="E1816" s="59">
        <v>1373934.0</v>
      </c>
      <c r="F1816" s="59">
        <v>1013671.0</v>
      </c>
      <c r="G1816" s="59">
        <v>2000000.0</v>
      </c>
      <c r="H1816" s="59">
        <v>1600000.0</v>
      </c>
      <c r="I1816" s="44"/>
      <c r="J1816" s="97" t="str">
        <f t="shared" ref="J1816:N1816" si="1810">IF(ISBLANK(D1816),"",D1816/100000)</f>
        <v/>
      </c>
      <c r="K1816" s="97" t="str">
        <f t="shared" si="1810"/>
        <v>13.74</v>
      </c>
      <c r="L1816" s="97" t="str">
        <f t="shared" si="1810"/>
        <v>10.14</v>
      </c>
      <c r="M1816" s="97" t="str">
        <f t="shared" si="1810"/>
        <v>20.00</v>
      </c>
      <c r="N1816" s="97" t="str">
        <f t="shared" si="1810"/>
        <v>16.00</v>
      </c>
      <c r="O1816" s="44"/>
      <c r="P1816" s="197" t="str">
        <v>Ward no. 21 B</v>
      </c>
    </row>
    <row r="1817" ht="19.5" customHeight="1">
      <c r="A1817" s="127" t="s">
        <v>25662</v>
      </c>
      <c r="B1817" s="127" t="s">
        <v>25663</v>
      </c>
      <c r="C1817" s="127"/>
      <c r="D1817" s="59"/>
      <c r="E1817" s="59">
        <v>1228161.0</v>
      </c>
      <c r="F1817" s="59">
        <v>1112019.0</v>
      </c>
      <c r="G1817" s="59">
        <v>2000000.0</v>
      </c>
      <c r="H1817" s="59">
        <v>1600000.0</v>
      </c>
      <c r="I1817" s="44"/>
      <c r="J1817" s="97" t="str">
        <f t="shared" ref="J1817:N1817" si="1811">IF(ISBLANK(D1817),"",D1817/100000)</f>
        <v/>
      </c>
      <c r="K1817" s="97" t="str">
        <f t="shared" si="1811"/>
        <v>12.28</v>
      </c>
      <c r="L1817" s="97" t="str">
        <f t="shared" si="1811"/>
        <v>11.12</v>
      </c>
      <c r="M1817" s="97" t="str">
        <f t="shared" si="1811"/>
        <v>20.00</v>
      </c>
      <c r="N1817" s="97" t="str">
        <f t="shared" si="1811"/>
        <v>16.00</v>
      </c>
      <c r="O1817" s="44"/>
      <c r="P1817" s="197" t="str">
        <v>Ward no. 22 A.</v>
      </c>
    </row>
    <row r="1818" ht="19.5" customHeight="1">
      <c r="A1818" s="127" t="s">
        <v>25664</v>
      </c>
      <c r="B1818" s="127" t="s">
        <v>25665</v>
      </c>
      <c r="C1818" s="127"/>
      <c r="D1818" s="59"/>
      <c r="E1818" s="59">
        <v>776160.0</v>
      </c>
      <c r="F1818" s="59">
        <v>1605956.0</v>
      </c>
      <c r="G1818" s="59">
        <v>2000000.0</v>
      </c>
      <c r="H1818" s="59">
        <v>1600000.0</v>
      </c>
      <c r="I1818" s="44"/>
      <c r="J1818" s="97" t="str">
        <f t="shared" ref="J1818:N1818" si="1812">IF(ISBLANK(D1818),"",D1818/100000)</f>
        <v/>
      </c>
      <c r="K1818" s="97" t="str">
        <f t="shared" si="1812"/>
        <v>7.76</v>
      </c>
      <c r="L1818" s="97" t="str">
        <f t="shared" si="1812"/>
        <v>16.06</v>
      </c>
      <c r="M1818" s="97" t="str">
        <f t="shared" si="1812"/>
        <v>20.00</v>
      </c>
      <c r="N1818" s="97" t="str">
        <f t="shared" si="1812"/>
        <v>16.00</v>
      </c>
      <c r="O1818" s="44"/>
      <c r="P1818" s="197" t="str">
        <v>Ward no. 22 B</v>
      </c>
    </row>
    <row r="1819" ht="19.5" customHeight="1">
      <c r="A1819" s="127" t="s">
        <v>24319</v>
      </c>
      <c r="B1819" s="127" t="s">
        <v>25666</v>
      </c>
      <c r="C1819" s="127"/>
      <c r="D1819" s="59"/>
      <c r="E1819" s="59">
        <v>1232570.0</v>
      </c>
      <c r="F1819" s="59">
        <v>1790431.0</v>
      </c>
      <c r="G1819" s="59">
        <v>2000000.0</v>
      </c>
      <c r="H1819" s="59">
        <v>1600000.0</v>
      </c>
      <c r="I1819" s="44"/>
      <c r="J1819" s="97" t="str">
        <f t="shared" ref="J1819:N1819" si="1813">IF(ISBLANK(D1819),"",D1819/100000)</f>
        <v/>
      </c>
      <c r="K1819" s="97" t="str">
        <f t="shared" si="1813"/>
        <v>12.33</v>
      </c>
      <c r="L1819" s="97" t="str">
        <f t="shared" si="1813"/>
        <v>17.90</v>
      </c>
      <c r="M1819" s="97" t="str">
        <f t="shared" si="1813"/>
        <v>20.00</v>
      </c>
      <c r="N1819" s="97" t="str">
        <f t="shared" si="1813"/>
        <v>16.00</v>
      </c>
      <c r="O1819" s="44"/>
      <c r="P1819" s="197" t="str">
        <v>Ward no. 23 A.</v>
      </c>
    </row>
    <row r="1820" ht="19.5" customHeight="1">
      <c r="A1820" s="127" t="s">
        <v>24321</v>
      </c>
      <c r="B1820" s="127" t="s">
        <v>25667</v>
      </c>
      <c r="C1820" s="127"/>
      <c r="D1820" s="59"/>
      <c r="E1820" s="59">
        <v>1267858.0</v>
      </c>
      <c r="F1820" s="59">
        <v>1588963.0</v>
      </c>
      <c r="G1820" s="59">
        <v>2000000.0</v>
      </c>
      <c r="H1820" s="59">
        <v>1600000.0</v>
      </c>
      <c r="I1820" s="44"/>
      <c r="J1820" s="97" t="str">
        <f t="shared" ref="J1820:N1820" si="1814">IF(ISBLANK(D1820),"",D1820/100000)</f>
        <v/>
      </c>
      <c r="K1820" s="97" t="str">
        <f t="shared" si="1814"/>
        <v>12.68</v>
      </c>
      <c r="L1820" s="97" t="str">
        <f t="shared" si="1814"/>
        <v>15.89</v>
      </c>
      <c r="M1820" s="97" t="str">
        <f t="shared" si="1814"/>
        <v>20.00</v>
      </c>
      <c r="N1820" s="97" t="str">
        <f t="shared" si="1814"/>
        <v>16.00</v>
      </c>
      <c r="O1820" s="44"/>
      <c r="P1820" s="197" t="str">
        <v>Ward no. 23 B</v>
      </c>
    </row>
    <row r="1821" ht="19.5" customHeight="1">
      <c r="A1821" s="127" t="s">
        <v>25668</v>
      </c>
      <c r="B1821" s="127" t="s">
        <v>25669</v>
      </c>
      <c r="C1821" s="127"/>
      <c r="D1821" s="59"/>
      <c r="E1821" s="59">
        <v>1850335.0</v>
      </c>
      <c r="F1821" s="59">
        <v>896697.0</v>
      </c>
      <c r="G1821" s="59">
        <v>2000000.0</v>
      </c>
      <c r="H1821" s="59">
        <v>1600000.0</v>
      </c>
      <c r="I1821" s="44"/>
      <c r="J1821" s="97" t="str">
        <f t="shared" ref="J1821:N1821" si="1815">IF(ISBLANK(D1821),"",D1821/100000)</f>
        <v/>
      </c>
      <c r="K1821" s="97" t="str">
        <f t="shared" si="1815"/>
        <v>18.50</v>
      </c>
      <c r="L1821" s="97" t="str">
        <f t="shared" si="1815"/>
        <v>8.97</v>
      </c>
      <c r="M1821" s="97" t="str">
        <f t="shared" si="1815"/>
        <v>20.00</v>
      </c>
      <c r="N1821" s="97" t="str">
        <f t="shared" si="1815"/>
        <v>16.00</v>
      </c>
      <c r="O1821" s="44"/>
      <c r="P1821" s="197" t="str">
        <v>Ward no. 24 A.</v>
      </c>
    </row>
    <row r="1822" ht="19.5" customHeight="1">
      <c r="A1822" s="127" t="s">
        <v>25670</v>
      </c>
      <c r="B1822" s="127" t="s">
        <v>25671</v>
      </c>
      <c r="C1822" s="127"/>
      <c r="D1822" s="59"/>
      <c r="E1822" s="59">
        <v>1044400.0</v>
      </c>
      <c r="F1822" s="59">
        <v>1359277.0</v>
      </c>
      <c r="G1822" s="59">
        <v>2000000.0</v>
      </c>
      <c r="H1822" s="59">
        <v>1600000.0</v>
      </c>
      <c r="I1822" s="44"/>
      <c r="J1822" s="97" t="str">
        <f t="shared" ref="J1822:N1822" si="1816">IF(ISBLANK(D1822),"",D1822/100000)</f>
        <v/>
      </c>
      <c r="K1822" s="97" t="str">
        <f t="shared" si="1816"/>
        <v>10.44</v>
      </c>
      <c r="L1822" s="97" t="str">
        <f t="shared" si="1816"/>
        <v>13.59</v>
      </c>
      <c r="M1822" s="97" t="str">
        <f t="shared" si="1816"/>
        <v>20.00</v>
      </c>
      <c r="N1822" s="97" t="str">
        <f t="shared" si="1816"/>
        <v>16.00</v>
      </c>
      <c r="O1822" s="44"/>
      <c r="P1822" s="197" t="str">
        <v>Ward no. 24 B</v>
      </c>
    </row>
    <row r="1823" ht="19.5" customHeight="1">
      <c r="A1823" s="127" t="s">
        <v>25672</v>
      </c>
      <c r="B1823" s="127" t="s">
        <v>25673</v>
      </c>
      <c r="C1823" s="127"/>
      <c r="D1823" s="59"/>
      <c r="E1823" s="59">
        <v>1451374.0</v>
      </c>
      <c r="F1823" s="59">
        <v>593569.0</v>
      </c>
      <c r="G1823" s="59">
        <v>2000000.0</v>
      </c>
      <c r="H1823" s="59">
        <v>1600000.0</v>
      </c>
      <c r="I1823" s="44"/>
      <c r="J1823" s="97" t="str">
        <f t="shared" ref="J1823:N1823" si="1817">IF(ISBLANK(D1823),"",D1823/100000)</f>
        <v/>
      </c>
      <c r="K1823" s="97" t="str">
        <f t="shared" si="1817"/>
        <v>14.51</v>
      </c>
      <c r="L1823" s="97" t="str">
        <f t="shared" si="1817"/>
        <v>5.94</v>
      </c>
      <c r="M1823" s="97" t="str">
        <f t="shared" si="1817"/>
        <v>20.00</v>
      </c>
      <c r="N1823" s="97" t="str">
        <f t="shared" si="1817"/>
        <v>16.00</v>
      </c>
      <c r="O1823" s="44"/>
      <c r="P1823" s="197" t="str">
        <v>Ward no. 25 A.</v>
      </c>
    </row>
    <row r="1824" ht="19.5" customHeight="1">
      <c r="A1824" s="127" t="s">
        <v>25674</v>
      </c>
      <c r="B1824" s="127" t="s">
        <v>25675</v>
      </c>
      <c r="C1824" s="127"/>
      <c r="D1824" s="59"/>
      <c r="E1824" s="59">
        <v>1443288.0</v>
      </c>
      <c r="F1824" s="59">
        <v>1564743.0</v>
      </c>
      <c r="G1824" s="59">
        <v>2000000.0</v>
      </c>
      <c r="H1824" s="59">
        <v>1600000.0</v>
      </c>
      <c r="I1824" s="44"/>
      <c r="J1824" s="97" t="str">
        <f t="shared" ref="J1824:N1824" si="1818">IF(ISBLANK(D1824),"",D1824/100000)</f>
        <v/>
      </c>
      <c r="K1824" s="97" t="str">
        <f t="shared" si="1818"/>
        <v>14.43</v>
      </c>
      <c r="L1824" s="97" t="str">
        <f t="shared" si="1818"/>
        <v>15.65</v>
      </c>
      <c r="M1824" s="97" t="str">
        <f t="shared" si="1818"/>
        <v>20.00</v>
      </c>
      <c r="N1824" s="97" t="str">
        <f t="shared" si="1818"/>
        <v>16.00</v>
      </c>
      <c r="O1824" s="44"/>
      <c r="P1824" s="197" t="str">
        <v>Ward no. 25 B</v>
      </c>
    </row>
    <row r="1825" ht="19.5" customHeight="1">
      <c r="A1825" s="127" t="s">
        <v>25676</v>
      </c>
      <c r="B1825" s="127" t="s">
        <v>25677</v>
      </c>
      <c r="C1825" s="127"/>
      <c r="D1825" s="59"/>
      <c r="E1825" s="59">
        <v>1677461.0</v>
      </c>
      <c r="F1825" s="59">
        <v>929286.0</v>
      </c>
      <c r="G1825" s="59">
        <v>2000000.0</v>
      </c>
      <c r="H1825" s="59">
        <v>1600000.0</v>
      </c>
      <c r="I1825" s="44"/>
      <c r="J1825" s="97" t="str">
        <f t="shared" ref="J1825:N1825" si="1819">IF(ISBLANK(D1825),"",D1825/100000)</f>
        <v/>
      </c>
      <c r="K1825" s="97" t="str">
        <f t="shared" si="1819"/>
        <v>16.77</v>
      </c>
      <c r="L1825" s="97" t="str">
        <f t="shared" si="1819"/>
        <v>9.29</v>
      </c>
      <c r="M1825" s="97" t="str">
        <f t="shared" si="1819"/>
        <v>20.00</v>
      </c>
      <c r="N1825" s="97" t="str">
        <f t="shared" si="1819"/>
        <v>16.00</v>
      </c>
      <c r="O1825" s="44"/>
      <c r="P1825" s="197" t="str">
        <v>Ward no. 26 A.</v>
      </c>
    </row>
    <row r="1826" ht="19.5" customHeight="1">
      <c r="A1826" s="127" t="s">
        <v>25678</v>
      </c>
      <c r="B1826" s="127" t="s">
        <v>25679</v>
      </c>
      <c r="C1826" s="127"/>
      <c r="D1826" s="59"/>
      <c r="E1826" s="59">
        <v>920548.0</v>
      </c>
      <c r="F1826" s="59">
        <v>476234.0</v>
      </c>
      <c r="G1826" s="59">
        <v>2000000.0</v>
      </c>
      <c r="H1826" s="59">
        <v>1600000.0</v>
      </c>
      <c r="I1826" s="44"/>
      <c r="J1826" s="97" t="str">
        <f t="shared" ref="J1826:N1826" si="1820">IF(ISBLANK(D1826),"",D1826/100000)</f>
        <v/>
      </c>
      <c r="K1826" s="97" t="str">
        <f t="shared" si="1820"/>
        <v>9.21</v>
      </c>
      <c r="L1826" s="97" t="str">
        <f t="shared" si="1820"/>
        <v>4.76</v>
      </c>
      <c r="M1826" s="97" t="str">
        <f t="shared" si="1820"/>
        <v>20.00</v>
      </c>
      <c r="N1826" s="97" t="str">
        <f t="shared" si="1820"/>
        <v>16.00</v>
      </c>
      <c r="O1826" s="44"/>
      <c r="P1826" s="197" t="str">
        <v>Ward no. 26 B</v>
      </c>
    </row>
    <row r="1827" ht="19.5" customHeight="1">
      <c r="A1827" s="127" t="s">
        <v>24323</v>
      </c>
      <c r="B1827" s="127" t="s">
        <v>25680</v>
      </c>
      <c r="C1827" s="127"/>
      <c r="D1827" s="59"/>
      <c r="E1827" s="59">
        <v>1367712.0</v>
      </c>
      <c r="F1827" s="59">
        <v>1258577.0</v>
      </c>
      <c r="G1827" s="59">
        <v>2000000.0</v>
      </c>
      <c r="H1827" s="59">
        <v>1600000.0</v>
      </c>
      <c r="I1827" s="44"/>
      <c r="J1827" s="97" t="str">
        <f t="shared" ref="J1827:N1827" si="1821">IF(ISBLANK(D1827),"",D1827/100000)</f>
        <v/>
      </c>
      <c r="K1827" s="97" t="str">
        <f t="shared" si="1821"/>
        <v>13.68</v>
      </c>
      <c r="L1827" s="97" t="str">
        <f t="shared" si="1821"/>
        <v>12.59</v>
      </c>
      <c r="M1827" s="97" t="str">
        <f t="shared" si="1821"/>
        <v>20.00</v>
      </c>
      <c r="N1827" s="97" t="str">
        <f t="shared" si="1821"/>
        <v>16.00</v>
      </c>
      <c r="O1827" s="44"/>
      <c r="P1827" s="197" t="str">
        <v>Ward no. 27 A.</v>
      </c>
    </row>
    <row r="1828" ht="19.5" customHeight="1">
      <c r="A1828" s="127" t="s">
        <v>24325</v>
      </c>
      <c r="B1828" s="127" t="s">
        <v>25681</v>
      </c>
      <c r="C1828" s="127"/>
      <c r="D1828" s="59"/>
      <c r="E1828" s="59">
        <v>1553281.0</v>
      </c>
      <c r="F1828" s="59">
        <v>1597548.0</v>
      </c>
      <c r="G1828" s="59">
        <v>2000000.0</v>
      </c>
      <c r="H1828" s="59">
        <v>1600000.0</v>
      </c>
      <c r="I1828" s="44"/>
      <c r="J1828" s="97" t="str">
        <f t="shared" ref="J1828:N1828" si="1822">IF(ISBLANK(D1828),"",D1828/100000)</f>
        <v/>
      </c>
      <c r="K1828" s="97" t="str">
        <f t="shared" si="1822"/>
        <v>15.53</v>
      </c>
      <c r="L1828" s="97" t="str">
        <f t="shared" si="1822"/>
        <v>15.98</v>
      </c>
      <c r="M1828" s="97" t="str">
        <f t="shared" si="1822"/>
        <v>20.00</v>
      </c>
      <c r="N1828" s="97" t="str">
        <f t="shared" si="1822"/>
        <v>16.00</v>
      </c>
      <c r="O1828" s="44"/>
      <c r="P1828" s="197" t="str">
        <v>Ward no. 27 B</v>
      </c>
    </row>
    <row r="1829" ht="19.5" customHeight="1">
      <c r="A1829" s="250"/>
      <c r="B1829" s="250"/>
      <c r="C1829" s="250"/>
      <c r="D1829" s="237"/>
      <c r="E1829" s="237"/>
      <c r="F1829" s="237"/>
      <c r="G1829" s="237"/>
      <c r="H1829" s="237"/>
      <c r="I1829" s="242"/>
      <c r="J1829" s="446" t="str">
        <f t="shared" ref="J1829:N1829" si="1823">IF(ISBLANK(D1829),"",D1829/100000)</f>
        <v/>
      </c>
      <c r="K1829" s="446" t="str">
        <f t="shared" si="1823"/>
        <v/>
      </c>
      <c r="L1829" s="446" t="str">
        <f t="shared" si="1823"/>
        <v/>
      </c>
      <c r="M1829" s="446" t="str">
        <f t="shared" si="1823"/>
        <v/>
      </c>
      <c r="N1829" s="446" t="str">
        <f t="shared" si="1823"/>
        <v/>
      </c>
      <c r="O1829" s="242"/>
      <c r="P1829" s="197" t="str">
        <v/>
      </c>
    </row>
    <row r="1830" ht="19.5" customHeight="1">
      <c r="A1830" s="254" t="s">
        <v>24327</v>
      </c>
      <c r="B1830" s="254" t="s">
        <v>25682</v>
      </c>
      <c r="C1830" s="254"/>
      <c r="D1830" s="330"/>
      <c r="E1830" s="330">
        <v>1809694.0</v>
      </c>
      <c r="F1830" s="330">
        <v>1221051.0</v>
      </c>
      <c r="G1830" s="330">
        <v>2000000.0</v>
      </c>
      <c r="H1830" s="330">
        <v>1600000.0</v>
      </c>
      <c r="I1830" s="44"/>
      <c r="J1830" s="97" t="str">
        <f t="shared" ref="J1830:N1830" si="1824">IF(ISBLANK(D1830),"",D1830/100000)</f>
        <v/>
      </c>
      <c r="K1830" s="97" t="str">
        <f t="shared" si="1824"/>
        <v>18.10</v>
      </c>
      <c r="L1830" s="97" t="str">
        <f t="shared" si="1824"/>
        <v>12.21</v>
      </c>
      <c r="M1830" s="97" t="str">
        <f t="shared" si="1824"/>
        <v>20.00</v>
      </c>
      <c r="N1830" s="97" t="str">
        <f t="shared" si="1824"/>
        <v>16.00</v>
      </c>
      <c r="O1830" s="44"/>
      <c r="P1830" s="197" t="str">
        <v>Ward no. 28 A.</v>
      </c>
    </row>
    <row r="1831" ht="19.5" customHeight="1">
      <c r="A1831" s="127" t="s">
        <v>24329</v>
      </c>
      <c r="B1831" s="127" t="s">
        <v>25683</v>
      </c>
      <c r="C1831" s="127"/>
      <c r="D1831" s="59"/>
      <c r="E1831" s="59">
        <v>1380860.0</v>
      </c>
      <c r="F1831" s="59">
        <v>1025575.0</v>
      </c>
      <c r="G1831" s="59">
        <v>2000000.0</v>
      </c>
      <c r="H1831" s="59">
        <v>1600000.0</v>
      </c>
      <c r="I1831" s="44"/>
      <c r="J1831" s="97" t="str">
        <f t="shared" ref="J1831:N1831" si="1825">IF(ISBLANK(D1831),"",D1831/100000)</f>
        <v/>
      </c>
      <c r="K1831" s="97" t="str">
        <f t="shared" si="1825"/>
        <v>13.81</v>
      </c>
      <c r="L1831" s="97" t="str">
        <f t="shared" si="1825"/>
        <v>10.26</v>
      </c>
      <c r="M1831" s="97" t="str">
        <f t="shared" si="1825"/>
        <v>20.00</v>
      </c>
      <c r="N1831" s="97" t="str">
        <f t="shared" si="1825"/>
        <v>16.00</v>
      </c>
      <c r="O1831" s="44"/>
      <c r="P1831" s="197" t="str">
        <v>Ward no. 28 B</v>
      </c>
    </row>
    <row r="1832" ht="19.5" customHeight="1">
      <c r="A1832" s="127" t="s">
        <v>24331</v>
      </c>
      <c r="B1832" s="127" t="s">
        <v>25684</v>
      </c>
      <c r="C1832" s="127"/>
      <c r="D1832" s="59"/>
      <c r="E1832" s="59">
        <v>1816059.0</v>
      </c>
      <c r="F1832" s="59">
        <v>1427123.0</v>
      </c>
      <c r="G1832" s="59">
        <v>2000000.0</v>
      </c>
      <c r="H1832" s="59">
        <v>1600000.0</v>
      </c>
      <c r="I1832" s="44"/>
      <c r="J1832" s="97" t="str">
        <f t="shared" ref="J1832:N1832" si="1826">IF(ISBLANK(D1832),"",D1832/100000)</f>
        <v/>
      </c>
      <c r="K1832" s="97" t="str">
        <f t="shared" si="1826"/>
        <v>18.16</v>
      </c>
      <c r="L1832" s="97" t="str">
        <f t="shared" si="1826"/>
        <v>14.27</v>
      </c>
      <c r="M1832" s="97" t="str">
        <f t="shared" si="1826"/>
        <v>20.00</v>
      </c>
      <c r="N1832" s="97" t="str">
        <f t="shared" si="1826"/>
        <v>16.00</v>
      </c>
      <c r="O1832" s="44"/>
      <c r="P1832" s="197" t="str">
        <v>Ward no. 29 A.</v>
      </c>
    </row>
    <row r="1833" ht="19.5" customHeight="1">
      <c r="A1833" s="127" t="s">
        <v>24333</v>
      </c>
      <c r="B1833" s="127" t="s">
        <v>25685</v>
      </c>
      <c r="C1833" s="127"/>
      <c r="D1833" s="59"/>
      <c r="E1833" s="59">
        <v>1157393.0</v>
      </c>
      <c r="F1833" s="59">
        <v>950848.0</v>
      </c>
      <c r="G1833" s="59">
        <v>2000000.0</v>
      </c>
      <c r="H1833" s="59">
        <v>1600000.0</v>
      </c>
      <c r="I1833" s="44"/>
      <c r="J1833" s="97" t="str">
        <f t="shared" ref="J1833:N1833" si="1827">IF(ISBLANK(D1833),"",D1833/100000)</f>
        <v/>
      </c>
      <c r="K1833" s="97" t="str">
        <f t="shared" si="1827"/>
        <v>11.57</v>
      </c>
      <c r="L1833" s="97" t="str">
        <f t="shared" si="1827"/>
        <v>9.51</v>
      </c>
      <c r="M1833" s="97" t="str">
        <f t="shared" si="1827"/>
        <v>20.00</v>
      </c>
      <c r="N1833" s="97" t="str">
        <f t="shared" si="1827"/>
        <v>16.00</v>
      </c>
      <c r="O1833" s="44"/>
      <c r="P1833" s="197" t="str">
        <v>Ward no. 29 B</v>
      </c>
    </row>
    <row r="1834" ht="19.5" customHeight="1">
      <c r="A1834" s="127" t="s">
        <v>25686</v>
      </c>
      <c r="B1834" s="127" t="s">
        <v>25687</v>
      </c>
      <c r="C1834" s="127"/>
      <c r="D1834" s="59"/>
      <c r="E1834" s="59">
        <v>1246093.0</v>
      </c>
      <c r="F1834" s="59">
        <v>1728720.0</v>
      </c>
      <c r="G1834" s="59">
        <v>2000000.0</v>
      </c>
      <c r="H1834" s="59">
        <v>1600000.0</v>
      </c>
      <c r="I1834" s="44"/>
      <c r="J1834" s="97" t="str">
        <f t="shared" ref="J1834:N1834" si="1828">IF(ISBLANK(D1834),"",D1834/100000)</f>
        <v/>
      </c>
      <c r="K1834" s="97" t="str">
        <f t="shared" si="1828"/>
        <v>12.46</v>
      </c>
      <c r="L1834" s="97" t="str">
        <f t="shared" si="1828"/>
        <v>17.29</v>
      </c>
      <c r="M1834" s="97" t="str">
        <f t="shared" si="1828"/>
        <v>20.00</v>
      </c>
      <c r="N1834" s="97" t="str">
        <f t="shared" si="1828"/>
        <v>16.00</v>
      </c>
      <c r="O1834" s="44"/>
      <c r="P1834" s="197" t="str">
        <v>Ward no. 30 A.</v>
      </c>
    </row>
    <row r="1835" ht="19.5" customHeight="1">
      <c r="A1835" s="127" t="s">
        <v>25688</v>
      </c>
      <c r="B1835" s="127" t="s">
        <v>25689</v>
      </c>
      <c r="C1835" s="127"/>
      <c r="D1835" s="59"/>
      <c r="E1835" s="59">
        <v>1525437.0</v>
      </c>
      <c r="F1835" s="59">
        <v>1204774.0</v>
      </c>
      <c r="G1835" s="59">
        <v>2000000.0</v>
      </c>
      <c r="H1835" s="59">
        <v>1600000.0</v>
      </c>
      <c r="I1835" s="44"/>
      <c r="J1835" s="97" t="str">
        <f t="shared" ref="J1835:N1835" si="1829">IF(ISBLANK(D1835),"",D1835/100000)</f>
        <v/>
      </c>
      <c r="K1835" s="97" t="str">
        <f t="shared" si="1829"/>
        <v>15.25</v>
      </c>
      <c r="L1835" s="97" t="str">
        <f t="shared" si="1829"/>
        <v>12.05</v>
      </c>
      <c r="M1835" s="97" t="str">
        <f t="shared" si="1829"/>
        <v>20.00</v>
      </c>
      <c r="N1835" s="97" t="str">
        <f t="shared" si="1829"/>
        <v>16.00</v>
      </c>
      <c r="O1835" s="44"/>
      <c r="P1835" s="197" t="str">
        <v>Ward no. 30 B</v>
      </c>
    </row>
    <row r="1836" ht="19.5" customHeight="1">
      <c r="A1836" s="127" t="s">
        <v>25690</v>
      </c>
      <c r="B1836" s="127" t="s">
        <v>25691</v>
      </c>
      <c r="C1836" s="127"/>
      <c r="D1836" s="59"/>
      <c r="E1836" s="59">
        <v>1131716.0</v>
      </c>
      <c r="F1836" s="59">
        <v>949828.0</v>
      </c>
      <c r="G1836" s="59">
        <v>2000000.0</v>
      </c>
      <c r="H1836" s="59">
        <v>1600000.0</v>
      </c>
      <c r="I1836" s="44"/>
      <c r="J1836" s="97" t="str">
        <f t="shared" ref="J1836:N1836" si="1830">IF(ISBLANK(D1836),"",D1836/100000)</f>
        <v/>
      </c>
      <c r="K1836" s="97" t="str">
        <f t="shared" si="1830"/>
        <v>11.32</v>
      </c>
      <c r="L1836" s="97" t="str">
        <f t="shared" si="1830"/>
        <v>9.50</v>
      </c>
      <c r="M1836" s="97" t="str">
        <f t="shared" si="1830"/>
        <v>20.00</v>
      </c>
      <c r="N1836" s="97" t="str">
        <f t="shared" si="1830"/>
        <v>16.00</v>
      </c>
      <c r="O1836" s="44"/>
      <c r="P1836" s="197" t="str">
        <v>Ward no. 31 A.</v>
      </c>
    </row>
    <row r="1837" ht="19.5" customHeight="1">
      <c r="A1837" s="127" t="s">
        <v>25692</v>
      </c>
      <c r="B1837" s="127" t="s">
        <v>25693</v>
      </c>
      <c r="C1837" s="127"/>
      <c r="D1837" s="59"/>
      <c r="E1837" s="59">
        <v>1158152.0</v>
      </c>
      <c r="F1837" s="59">
        <v>1593600.0</v>
      </c>
      <c r="G1837" s="59">
        <v>2000000.0</v>
      </c>
      <c r="H1837" s="59">
        <v>1600000.0</v>
      </c>
      <c r="I1837" s="44"/>
      <c r="J1837" s="97" t="str">
        <f t="shared" ref="J1837:N1837" si="1831">IF(ISBLANK(D1837),"",D1837/100000)</f>
        <v/>
      </c>
      <c r="K1837" s="97" t="str">
        <f t="shared" si="1831"/>
        <v>11.58</v>
      </c>
      <c r="L1837" s="97" t="str">
        <f t="shared" si="1831"/>
        <v>15.94</v>
      </c>
      <c r="M1837" s="97" t="str">
        <f t="shared" si="1831"/>
        <v>20.00</v>
      </c>
      <c r="N1837" s="97" t="str">
        <f t="shared" si="1831"/>
        <v>16.00</v>
      </c>
      <c r="O1837" s="44"/>
      <c r="P1837" s="197" t="str">
        <v>Ward no. 31 B</v>
      </c>
    </row>
    <row r="1838" ht="19.5" customHeight="1">
      <c r="A1838" s="127" t="s">
        <v>25694</v>
      </c>
      <c r="B1838" s="127" t="s">
        <v>25695</v>
      </c>
      <c r="C1838" s="127"/>
      <c r="D1838" s="59"/>
      <c r="E1838" s="59">
        <v>910292.0</v>
      </c>
      <c r="F1838" s="59">
        <v>1508968.0</v>
      </c>
      <c r="G1838" s="59">
        <v>2000000.0</v>
      </c>
      <c r="H1838" s="59">
        <v>1600000.0</v>
      </c>
      <c r="I1838" s="44"/>
      <c r="J1838" s="97" t="str">
        <f t="shared" ref="J1838:N1838" si="1832">IF(ISBLANK(D1838),"",D1838/100000)</f>
        <v/>
      </c>
      <c r="K1838" s="97" t="str">
        <f t="shared" si="1832"/>
        <v>9.10</v>
      </c>
      <c r="L1838" s="97" t="str">
        <f t="shared" si="1832"/>
        <v>15.09</v>
      </c>
      <c r="M1838" s="97" t="str">
        <f t="shared" si="1832"/>
        <v>20.00</v>
      </c>
      <c r="N1838" s="97" t="str">
        <f t="shared" si="1832"/>
        <v>16.00</v>
      </c>
      <c r="O1838" s="44"/>
      <c r="P1838" s="197" t="str">
        <v>Ward no. 32 A.</v>
      </c>
    </row>
    <row r="1839" ht="19.5" customHeight="1">
      <c r="A1839" s="127" t="s">
        <v>25696</v>
      </c>
      <c r="B1839" s="127" t="s">
        <v>25697</v>
      </c>
      <c r="C1839" s="127"/>
      <c r="D1839" s="59"/>
      <c r="E1839" s="59">
        <v>1529429.0</v>
      </c>
      <c r="F1839" s="59">
        <v>1532275.0</v>
      </c>
      <c r="G1839" s="59">
        <v>2000000.0</v>
      </c>
      <c r="H1839" s="59">
        <v>1600000.0</v>
      </c>
      <c r="I1839" s="44"/>
      <c r="J1839" s="97" t="str">
        <f t="shared" ref="J1839:N1839" si="1833">IF(ISBLANK(D1839),"",D1839/100000)</f>
        <v/>
      </c>
      <c r="K1839" s="97" t="str">
        <f t="shared" si="1833"/>
        <v>15.29</v>
      </c>
      <c r="L1839" s="97" t="str">
        <f t="shared" si="1833"/>
        <v>15.32</v>
      </c>
      <c r="M1839" s="97" t="str">
        <f t="shared" si="1833"/>
        <v>20.00</v>
      </c>
      <c r="N1839" s="97" t="str">
        <f t="shared" si="1833"/>
        <v>16.00</v>
      </c>
      <c r="O1839" s="44"/>
      <c r="P1839" s="197" t="str">
        <v>Ward no. 32 B</v>
      </c>
    </row>
    <row r="1840" ht="19.5" customHeight="1">
      <c r="A1840" s="127" t="s">
        <v>25698</v>
      </c>
      <c r="B1840" s="127" t="s">
        <v>25699</v>
      </c>
      <c r="C1840" s="127"/>
      <c r="D1840" s="59"/>
      <c r="E1840" s="59">
        <v>1595780.0</v>
      </c>
      <c r="F1840" s="59">
        <v>1048514.0</v>
      </c>
      <c r="G1840" s="59">
        <v>2000000.0</v>
      </c>
      <c r="H1840" s="59">
        <v>1600000.0</v>
      </c>
      <c r="I1840" s="44"/>
      <c r="J1840" s="97" t="str">
        <f t="shared" ref="J1840:N1840" si="1834">IF(ISBLANK(D1840),"",D1840/100000)</f>
        <v/>
      </c>
      <c r="K1840" s="97" t="str">
        <f t="shared" si="1834"/>
        <v>15.96</v>
      </c>
      <c r="L1840" s="97" t="str">
        <f t="shared" si="1834"/>
        <v>10.49</v>
      </c>
      <c r="M1840" s="97" t="str">
        <f t="shared" si="1834"/>
        <v>20.00</v>
      </c>
      <c r="N1840" s="97" t="str">
        <f t="shared" si="1834"/>
        <v>16.00</v>
      </c>
      <c r="O1840" s="44"/>
      <c r="P1840" s="197" t="str">
        <v>Ward no. 33 A.</v>
      </c>
    </row>
    <row r="1841" ht="19.5" customHeight="1">
      <c r="A1841" s="127" t="s">
        <v>25700</v>
      </c>
      <c r="B1841" s="127" t="s">
        <v>25701</v>
      </c>
      <c r="C1841" s="127"/>
      <c r="D1841" s="59"/>
      <c r="E1841" s="59">
        <v>982914.0</v>
      </c>
      <c r="F1841" s="59">
        <v>604852.0</v>
      </c>
      <c r="G1841" s="59">
        <v>2000000.0</v>
      </c>
      <c r="H1841" s="59">
        <v>1600000.0</v>
      </c>
      <c r="I1841" s="44"/>
      <c r="J1841" s="97" t="str">
        <f t="shared" ref="J1841:N1841" si="1835">IF(ISBLANK(D1841),"",D1841/100000)</f>
        <v/>
      </c>
      <c r="K1841" s="97" t="str">
        <f t="shared" si="1835"/>
        <v>9.83</v>
      </c>
      <c r="L1841" s="97" t="str">
        <f t="shared" si="1835"/>
        <v>6.05</v>
      </c>
      <c r="M1841" s="97" t="str">
        <f t="shared" si="1835"/>
        <v>20.00</v>
      </c>
      <c r="N1841" s="97" t="str">
        <f t="shared" si="1835"/>
        <v>16.00</v>
      </c>
      <c r="O1841" s="44"/>
      <c r="P1841" s="197" t="str">
        <v>Ward no. 33 B</v>
      </c>
    </row>
    <row r="1842" ht="19.5" customHeight="1">
      <c r="A1842" s="127" t="s">
        <v>25702</v>
      </c>
      <c r="B1842" s="127" t="s">
        <v>25703</v>
      </c>
      <c r="C1842" s="127"/>
      <c r="D1842" s="59"/>
      <c r="E1842" s="59">
        <v>1654581.0</v>
      </c>
      <c r="F1842" s="59">
        <v>1567811.0</v>
      </c>
      <c r="G1842" s="59">
        <v>2000000.0</v>
      </c>
      <c r="H1842" s="59">
        <v>1600000.0</v>
      </c>
      <c r="I1842" s="44"/>
      <c r="J1842" s="97" t="str">
        <f t="shared" ref="J1842:N1842" si="1836">IF(ISBLANK(D1842),"",D1842/100000)</f>
        <v/>
      </c>
      <c r="K1842" s="97" t="str">
        <f t="shared" si="1836"/>
        <v>16.55</v>
      </c>
      <c r="L1842" s="97" t="str">
        <f t="shared" si="1836"/>
        <v>15.68</v>
      </c>
      <c r="M1842" s="97" t="str">
        <f t="shared" si="1836"/>
        <v>20.00</v>
      </c>
      <c r="N1842" s="97" t="str">
        <f t="shared" si="1836"/>
        <v>16.00</v>
      </c>
      <c r="O1842" s="44"/>
      <c r="P1842" s="197" t="str">
        <v>Ward no. 34 A.</v>
      </c>
    </row>
    <row r="1843" ht="19.5" customHeight="1">
      <c r="A1843" s="127" t="s">
        <v>25704</v>
      </c>
      <c r="B1843" s="127" t="s">
        <v>25705</v>
      </c>
      <c r="C1843" s="127"/>
      <c r="D1843" s="59"/>
      <c r="E1843" s="59">
        <v>1165740.0</v>
      </c>
      <c r="F1843" s="59">
        <v>1621376.0</v>
      </c>
      <c r="G1843" s="59">
        <v>2000000.0</v>
      </c>
      <c r="H1843" s="59">
        <v>1600000.0</v>
      </c>
      <c r="I1843" s="44"/>
      <c r="J1843" s="97" t="str">
        <f t="shared" ref="J1843:N1843" si="1837">IF(ISBLANK(D1843),"",D1843/100000)</f>
        <v/>
      </c>
      <c r="K1843" s="97" t="str">
        <f t="shared" si="1837"/>
        <v>11.66</v>
      </c>
      <c r="L1843" s="97" t="str">
        <f t="shared" si="1837"/>
        <v>16.21</v>
      </c>
      <c r="M1843" s="97" t="str">
        <f t="shared" si="1837"/>
        <v>20.00</v>
      </c>
      <c r="N1843" s="97" t="str">
        <f t="shared" si="1837"/>
        <v>16.00</v>
      </c>
      <c r="O1843" s="44"/>
      <c r="P1843" s="197" t="str">
        <v>Ward no. 34 B</v>
      </c>
    </row>
    <row r="1844" ht="19.5" customHeight="1">
      <c r="A1844" s="127" t="s">
        <v>24335</v>
      </c>
      <c r="B1844" s="127" t="s">
        <v>25706</v>
      </c>
      <c r="C1844" s="127"/>
      <c r="D1844" s="59"/>
      <c r="E1844" s="59">
        <v>1633129.0</v>
      </c>
      <c r="F1844" s="59">
        <v>1624294.0</v>
      </c>
      <c r="G1844" s="59">
        <v>2000000.0</v>
      </c>
      <c r="H1844" s="59">
        <v>1600000.0</v>
      </c>
      <c r="I1844" s="44"/>
      <c r="J1844" s="97" t="str">
        <f t="shared" ref="J1844:N1844" si="1838">IF(ISBLANK(D1844),"",D1844/100000)</f>
        <v/>
      </c>
      <c r="K1844" s="97" t="str">
        <f t="shared" si="1838"/>
        <v>16.33</v>
      </c>
      <c r="L1844" s="97" t="str">
        <f t="shared" si="1838"/>
        <v>16.24</v>
      </c>
      <c r="M1844" s="97" t="str">
        <f t="shared" si="1838"/>
        <v>20.00</v>
      </c>
      <c r="N1844" s="97" t="str">
        <f t="shared" si="1838"/>
        <v>16.00</v>
      </c>
      <c r="O1844" s="44"/>
      <c r="P1844" s="197" t="str">
        <v>Ward no. 35 A.</v>
      </c>
    </row>
    <row r="1845" ht="19.5" customHeight="1">
      <c r="A1845" s="127" t="s">
        <v>25707</v>
      </c>
      <c r="B1845" s="127" t="s">
        <v>25708</v>
      </c>
      <c r="C1845" s="127"/>
      <c r="D1845" s="59"/>
      <c r="E1845" s="59">
        <v>851031.0</v>
      </c>
      <c r="F1845" s="59">
        <v>726230.0</v>
      </c>
      <c r="G1845" s="59">
        <v>2000000.0</v>
      </c>
      <c r="H1845" s="59">
        <v>1600000.0</v>
      </c>
      <c r="I1845" s="44"/>
      <c r="J1845" s="97" t="str">
        <f t="shared" ref="J1845:N1845" si="1839">IF(ISBLANK(D1845),"",D1845/100000)</f>
        <v/>
      </c>
      <c r="K1845" s="97" t="str">
        <f t="shared" si="1839"/>
        <v>8.51</v>
      </c>
      <c r="L1845" s="97" t="str">
        <f t="shared" si="1839"/>
        <v>7.26</v>
      </c>
      <c r="M1845" s="97" t="str">
        <f t="shared" si="1839"/>
        <v>20.00</v>
      </c>
      <c r="N1845" s="97" t="str">
        <f t="shared" si="1839"/>
        <v>16.00</v>
      </c>
      <c r="O1845" s="44"/>
      <c r="P1845" s="197" t="str">
        <v>Ward no. 35 B</v>
      </c>
    </row>
    <row r="1846" ht="19.5" customHeight="1">
      <c r="A1846" s="127" t="s">
        <v>24337</v>
      </c>
      <c r="B1846" s="127" t="s">
        <v>25709</v>
      </c>
      <c r="C1846" s="127"/>
      <c r="D1846" s="59"/>
      <c r="E1846" s="59">
        <v>1517043.0</v>
      </c>
      <c r="F1846" s="59">
        <v>1281584.0</v>
      </c>
      <c r="G1846" s="59">
        <v>2000000.0</v>
      </c>
      <c r="H1846" s="59">
        <v>1600000.0</v>
      </c>
      <c r="I1846" s="44"/>
      <c r="J1846" s="97" t="str">
        <f t="shared" ref="J1846:N1846" si="1840">IF(ISBLANK(D1846),"",D1846/100000)</f>
        <v/>
      </c>
      <c r="K1846" s="97" t="str">
        <f t="shared" si="1840"/>
        <v>15.17</v>
      </c>
      <c r="L1846" s="97" t="str">
        <f t="shared" si="1840"/>
        <v>12.82</v>
      </c>
      <c r="M1846" s="97" t="str">
        <f t="shared" si="1840"/>
        <v>20.00</v>
      </c>
      <c r="N1846" s="97" t="str">
        <f t="shared" si="1840"/>
        <v>16.00</v>
      </c>
      <c r="O1846" s="44"/>
      <c r="P1846" s="197" t="str">
        <v>Ward no. 36 A.</v>
      </c>
    </row>
    <row r="1847" ht="19.5" customHeight="1">
      <c r="A1847" s="127" t="s">
        <v>25710</v>
      </c>
      <c r="B1847" s="127" t="s">
        <v>25711</v>
      </c>
      <c r="C1847" s="127"/>
      <c r="D1847" s="59"/>
      <c r="E1847" s="59">
        <v>609637.0</v>
      </c>
      <c r="F1847" s="59">
        <v>1295846.0</v>
      </c>
      <c r="G1847" s="59">
        <v>2000000.0</v>
      </c>
      <c r="H1847" s="59">
        <v>1600000.0</v>
      </c>
      <c r="I1847" s="44"/>
      <c r="J1847" s="97" t="str">
        <f t="shared" ref="J1847:N1847" si="1841">IF(ISBLANK(D1847),"",D1847/100000)</f>
        <v/>
      </c>
      <c r="K1847" s="97" t="str">
        <f t="shared" si="1841"/>
        <v>6.10</v>
      </c>
      <c r="L1847" s="97" t="str">
        <f t="shared" si="1841"/>
        <v>12.96</v>
      </c>
      <c r="M1847" s="97" t="str">
        <f t="shared" si="1841"/>
        <v>20.00</v>
      </c>
      <c r="N1847" s="97" t="str">
        <f t="shared" si="1841"/>
        <v>16.00</v>
      </c>
      <c r="O1847" s="44"/>
      <c r="P1847" s="197" t="str">
        <v>Ward no. 36 B</v>
      </c>
    </row>
    <row r="1848" ht="19.5" customHeight="1">
      <c r="A1848" s="127" t="s">
        <v>25712</v>
      </c>
      <c r="B1848" s="127" t="s">
        <v>25713</v>
      </c>
      <c r="C1848" s="127"/>
      <c r="D1848" s="59"/>
      <c r="E1848" s="59">
        <v>1008178.0</v>
      </c>
      <c r="F1848" s="59">
        <v>1238830.0</v>
      </c>
      <c r="G1848" s="59">
        <v>2000000.0</v>
      </c>
      <c r="H1848" s="59">
        <v>1600000.0</v>
      </c>
      <c r="I1848" s="44"/>
      <c r="J1848" s="97" t="str">
        <f t="shared" ref="J1848:N1848" si="1842">IF(ISBLANK(D1848),"",D1848/100000)</f>
        <v/>
      </c>
      <c r="K1848" s="97" t="str">
        <f t="shared" si="1842"/>
        <v>10.08</v>
      </c>
      <c r="L1848" s="97" t="str">
        <f t="shared" si="1842"/>
        <v>12.39</v>
      </c>
      <c r="M1848" s="97" t="str">
        <f t="shared" si="1842"/>
        <v>20.00</v>
      </c>
      <c r="N1848" s="97" t="str">
        <f t="shared" si="1842"/>
        <v>16.00</v>
      </c>
      <c r="O1848" s="44"/>
      <c r="P1848" s="197" t="str">
        <v>Ward no. 37 A.</v>
      </c>
    </row>
    <row r="1849" ht="19.5" customHeight="1">
      <c r="A1849" s="127" t="s">
        <v>25714</v>
      </c>
      <c r="B1849" s="127" t="s">
        <v>25715</v>
      </c>
      <c r="C1849" s="127"/>
      <c r="D1849" s="59"/>
      <c r="E1849" s="59">
        <v>1292971.0</v>
      </c>
      <c r="F1849" s="59">
        <v>955688.0</v>
      </c>
      <c r="G1849" s="59">
        <v>2000000.0</v>
      </c>
      <c r="H1849" s="59">
        <v>1600000.0</v>
      </c>
      <c r="I1849" s="44"/>
      <c r="J1849" s="97" t="str">
        <f t="shared" ref="J1849:N1849" si="1843">IF(ISBLANK(D1849),"",D1849/100000)</f>
        <v/>
      </c>
      <c r="K1849" s="97" t="str">
        <f t="shared" si="1843"/>
        <v>12.93</v>
      </c>
      <c r="L1849" s="97" t="str">
        <f t="shared" si="1843"/>
        <v>9.56</v>
      </c>
      <c r="M1849" s="97" t="str">
        <f t="shared" si="1843"/>
        <v>20.00</v>
      </c>
      <c r="N1849" s="97" t="str">
        <f t="shared" si="1843"/>
        <v>16.00</v>
      </c>
      <c r="O1849" s="44"/>
      <c r="P1849" s="197" t="str">
        <v>Ward no. 37 B</v>
      </c>
    </row>
    <row r="1850" ht="19.5" customHeight="1">
      <c r="A1850" s="127" t="s">
        <v>24339</v>
      </c>
      <c r="B1850" s="127" t="s">
        <v>25716</v>
      </c>
      <c r="C1850" s="127"/>
      <c r="D1850" s="59"/>
      <c r="E1850" s="59">
        <v>1650102.0</v>
      </c>
      <c r="F1850" s="59">
        <v>1702930.0</v>
      </c>
      <c r="G1850" s="59">
        <v>2000000.0</v>
      </c>
      <c r="H1850" s="59">
        <v>1600000.0</v>
      </c>
      <c r="I1850" s="44"/>
      <c r="J1850" s="97" t="str">
        <f t="shared" ref="J1850:N1850" si="1844">IF(ISBLANK(D1850),"",D1850/100000)</f>
        <v/>
      </c>
      <c r="K1850" s="97" t="str">
        <f t="shared" si="1844"/>
        <v>16.50</v>
      </c>
      <c r="L1850" s="97" t="str">
        <f t="shared" si="1844"/>
        <v>17.03</v>
      </c>
      <c r="M1850" s="97" t="str">
        <f t="shared" si="1844"/>
        <v>20.00</v>
      </c>
      <c r="N1850" s="97" t="str">
        <f t="shared" si="1844"/>
        <v>16.00</v>
      </c>
      <c r="O1850" s="44"/>
      <c r="P1850" s="197" t="str">
        <v>Ward no. 38 A.</v>
      </c>
    </row>
    <row r="1851" ht="19.5" customHeight="1">
      <c r="A1851" s="127" t="s">
        <v>24341</v>
      </c>
      <c r="B1851" s="127" t="s">
        <v>25717</v>
      </c>
      <c r="C1851" s="127"/>
      <c r="D1851" s="59"/>
      <c r="E1851" s="59">
        <v>1289413.0</v>
      </c>
      <c r="F1851" s="59">
        <v>1549850.0</v>
      </c>
      <c r="G1851" s="59">
        <v>2000000.0</v>
      </c>
      <c r="H1851" s="59">
        <v>1600000.0</v>
      </c>
      <c r="I1851" s="44"/>
      <c r="J1851" s="97" t="str">
        <f t="shared" ref="J1851:N1851" si="1845">IF(ISBLANK(D1851),"",D1851/100000)</f>
        <v/>
      </c>
      <c r="K1851" s="97" t="str">
        <f t="shared" si="1845"/>
        <v>12.89</v>
      </c>
      <c r="L1851" s="97" t="str">
        <f t="shared" si="1845"/>
        <v>15.50</v>
      </c>
      <c r="M1851" s="97" t="str">
        <f t="shared" si="1845"/>
        <v>20.00</v>
      </c>
      <c r="N1851" s="97" t="str">
        <f t="shared" si="1845"/>
        <v>16.00</v>
      </c>
      <c r="O1851" s="44"/>
      <c r="P1851" s="197" t="str">
        <v>Ward no. 38 B</v>
      </c>
    </row>
    <row r="1852" ht="19.5" customHeight="1">
      <c r="A1852" s="127" t="s">
        <v>24343</v>
      </c>
      <c r="B1852" s="127" t="s">
        <v>25718</v>
      </c>
      <c r="C1852" s="127"/>
      <c r="D1852" s="59"/>
      <c r="E1852" s="59">
        <v>860943.0</v>
      </c>
      <c r="F1852" s="59">
        <v>1847663.0</v>
      </c>
      <c r="G1852" s="59">
        <v>2000000.0</v>
      </c>
      <c r="H1852" s="59">
        <v>1600000.0</v>
      </c>
      <c r="I1852" s="44"/>
      <c r="J1852" s="97" t="str">
        <f t="shared" ref="J1852:N1852" si="1846">IF(ISBLANK(D1852),"",D1852/100000)</f>
        <v/>
      </c>
      <c r="K1852" s="97" t="str">
        <f t="shared" si="1846"/>
        <v>8.61</v>
      </c>
      <c r="L1852" s="97" t="str">
        <f t="shared" si="1846"/>
        <v>18.48</v>
      </c>
      <c r="M1852" s="97" t="str">
        <f t="shared" si="1846"/>
        <v>20.00</v>
      </c>
      <c r="N1852" s="97" t="str">
        <f t="shared" si="1846"/>
        <v>16.00</v>
      </c>
      <c r="O1852" s="44"/>
      <c r="P1852" s="197" t="str">
        <v>Ward no. 39 A.</v>
      </c>
    </row>
    <row r="1853" ht="19.5" customHeight="1">
      <c r="A1853" s="127" t="s">
        <v>24345</v>
      </c>
      <c r="B1853" s="127" t="s">
        <v>25719</v>
      </c>
      <c r="C1853" s="127"/>
      <c r="D1853" s="59"/>
      <c r="E1853" s="59">
        <v>980762.0</v>
      </c>
      <c r="F1853" s="59">
        <v>1878517.0</v>
      </c>
      <c r="G1853" s="59">
        <v>2000000.0</v>
      </c>
      <c r="H1853" s="59">
        <v>1600000.0</v>
      </c>
      <c r="I1853" s="44"/>
      <c r="J1853" s="97" t="str">
        <f t="shared" ref="J1853:N1853" si="1847">IF(ISBLANK(D1853),"",D1853/100000)</f>
        <v/>
      </c>
      <c r="K1853" s="97" t="str">
        <f t="shared" si="1847"/>
        <v>9.81</v>
      </c>
      <c r="L1853" s="97" t="str">
        <f t="shared" si="1847"/>
        <v>18.79</v>
      </c>
      <c r="M1853" s="97" t="str">
        <f t="shared" si="1847"/>
        <v>20.00</v>
      </c>
      <c r="N1853" s="97" t="str">
        <f t="shared" si="1847"/>
        <v>16.00</v>
      </c>
      <c r="O1853" s="44"/>
      <c r="P1853" s="197" t="str">
        <v>Ward no. 39 B</v>
      </c>
    </row>
    <row r="1854" ht="19.5" customHeight="1">
      <c r="A1854" s="127" t="s">
        <v>24347</v>
      </c>
      <c r="B1854" s="127" t="s">
        <v>25720</v>
      </c>
      <c r="C1854" s="127"/>
      <c r="D1854" s="59"/>
      <c r="E1854" s="59">
        <v>1188895.0</v>
      </c>
      <c r="F1854" s="59">
        <v>1138254.0</v>
      </c>
      <c r="G1854" s="59">
        <v>2000000.0</v>
      </c>
      <c r="H1854" s="59">
        <v>1600000.0</v>
      </c>
      <c r="I1854" s="44"/>
      <c r="J1854" s="97" t="str">
        <f t="shared" ref="J1854:N1854" si="1848">IF(ISBLANK(D1854),"",D1854/100000)</f>
        <v/>
      </c>
      <c r="K1854" s="97" t="str">
        <f t="shared" si="1848"/>
        <v>11.89</v>
      </c>
      <c r="L1854" s="97" t="str">
        <f t="shared" si="1848"/>
        <v>11.38</v>
      </c>
      <c r="M1854" s="97" t="str">
        <f t="shared" si="1848"/>
        <v>20.00</v>
      </c>
      <c r="N1854" s="97" t="str">
        <f t="shared" si="1848"/>
        <v>16.00</v>
      </c>
      <c r="O1854" s="44"/>
      <c r="P1854" s="197" t="str">
        <v>Ward no. 40 A.</v>
      </c>
    </row>
    <row r="1855" ht="19.5" customHeight="1">
      <c r="A1855" s="127" t="s">
        <v>25721</v>
      </c>
      <c r="B1855" s="127" t="s">
        <v>25722</v>
      </c>
      <c r="C1855" s="127"/>
      <c r="D1855" s="59"/>
      <c r="E1855" s="59">
        <v>1220273.0</v>
      </c>
      <c r="F1855" s="59">
        <v>1321514.0</v>
      </c>
      <c r="G1855" s="59">
        <v>2000000.0</v>
      </c>
      <c r="H1855" s="59">
        <v>1600000.0</v>
      </c>
      <c r="I1855" s="44"/>
      <c r="J1855" s="97" t="str">
        <f t="shared" ref="J1855:N1855" si="1849">IF(ISBLANK(D1855),"",D1855/100000)</f>
        <v/>
      </c>
      <c r="K1855" s="97" t="str">
        <f t="shared" si="1849"/>
        <v>12.20</v>
      </c>
      <c r="L1855" s="97" t="str">
        <f t="shared" si="1849"/>
        <v>13.22</v>
      </c>
      <c r="M1855" s="97" t="str">
        <f t="shared" si="1849"/>
        <v>20.00</v>
      </c>
      <c r="N1855" s="97" t="str">
        <f t="shared" si="1849"/>
        <v>16.00</v>
      </c>
      <c r="O1855" s="44"/>
      <c r="P1855" s="197" t="str">
        <v>Ward no. 40 B</v>
      </c>
    </row>
    <row r="1856" ht="19.5" customHeight="1">
      <c r="A1856" s="127" t="s">
        <v>25723</v>
      </c>
      <c r="B1856" s="127" t="s">
        <v>25724</v>
      </c>
      <c r="C1856" s="127"/>
      <c r="D1856" s="59"/>
      <c r="E1856" s="59">
        <v>1561841.0</v>
      </c>
      <c r="F1856" s="59">
        <v>1347467.0</v>
      </c>
      <c r="G1856" s="59">
        <v>2000000.0</v>
      </c>
      <c r="H1856" s="59">
        <v>1600000.0</v>
      </c>
      <c r="I1856" s="44"/>
      <c r="J1856" s="97" t="str">
        <f t="shared" ref="J1856:N1856" si="1850">IF(ISBLANK(D1856),"",D1856/100000)</f>
        <v/>
      </c>
      <c r="K1856" s="97" t="str">
        <f t="shared" si="1850"/>
        <v>15.62</v>
      </c>
      <c r="L1856" s="97" t="str">
        <f t="shared" si="1850"/>
        <v>13.47</v>
      </c>
      <c r="M1856" s="97" t="str">
        <f t="shared" si="1850"/>
        <v>20.00</v>
      </c>
      <c r="N1856" s="97" t="str">
        <f t="shared" si="1850"/>
        <v>16.00</v>
      </c>
      <c r="O1856" s="44"/>
      <c r="P1856" s="197" t="str">
        <v>Ward no. 41 A.</v>
      </c>
    </row>
    <row r="1857" ht="19.5" customHeight="1">
      <c r="A1857" s="127" t="s">
        <v>25725</v>
      </c>
      <c r="B1857" s="127" t="s">
        <v>25726</v>
      </c>
      <c r="C1857" s="127"/>
      <c r="D1857" s="59"/>
      <c r="E1857" s="59">
        <v>943468.0</v>
      </c>
      <c r="F1857" s="59">
        <v>1195957.0</v>
      </c>
      <c r="G1857" s="59">
        <v>2000000.0</v>
      </c>
      <c r="H1857" s="59">
        <v>1600000.0</v>
      </c>
      <c r="I1857" s="44"/>
      <c r="J1857" s="97" t="str">
        <f t="shared" ref="J1857:N1857" si="1851">IF(ISBLANK(D1857),"",D1857/100000)</f>
        <v/>
      </c>
      <c r="K1857" s="97" t="str">
        <f t="shared" si="1851"/>
        <v>9.43</v>
      </c>
      <c r="L1857" s="97" t="str">
        <f t="shared" si="1851"/>
        <v>11.96</v>
      </c>
      <c r="M1857" s="97" t="str">
        <f t="shared" si="1851"/>
        <v>20.00</v>
      </c>
      <c r="N1857" s="97" t="str">
        <f t="shared" si="1851"/>
        <v>16.00</v>
      </c>
      <c r="O1857" s="44"/>
      <c r="P1857" s="197" t="str">
        <v>Ward no. 41 B</v>
      </c>
    </row>
    <row r="1858" ht="19.5" customHeight="1">
      <c r="A1858" s="127" t="s">
        <v>24349</v>
      </c>
      <c r="B1858" s="127" t="s">
        <v>25727</v>
      </c>
      <c r="C1858" s="127"/>
      <c r="D1858" s="59"/>
      <c r="E1858" s="59">
        <v>791553.0</v>
      </c>
      <c r="F1858" s="59">
        <v>1438432.0</v>
      </c>
      <c r="G1858" s="59">
        <v>2000000.0</v>
      </c>
      <c r="H1858" s="59">
        <v>1600000.0</v>
      </c>
      <c r="I1858" s="44"/>
      <c r="J1858" s="97" t="str">
        <f t="shared" ref="J1858:N1858" si="1852">IF(ISBLANK(D1858),"",D1858/100000)</f>
        <v/>
      </c>
      <c r="K1858" s="97" t="str">
        <f t="shared" si="1852"/>
        <v>7.92</v>
      </c>
      <c r="L1858" s="97" t="str">
        <f t="shared" si="1852"/>
        <v>14.38</v>
      </c>
      <c r="M1858" s="97" t="str">
        <f t="shared" si="1852"/>
        <v>20.00</v>
      </c>
      <c r="N1858" s="97" t="str">
        <f t="shared" si="1852"/>
        <v>16.00</v>
      </c>
      <c r="O1858" s="44"/>
      <c r="P1858" s="197" t="str">
        <v>Ward no. 42 A.</v>
      </c>
    </row>
    <row r="1859" ht="19.5" customHeight="1">
      <c r="A1859" s="127" t="s">
        <v>24351</v>
      </c>
      <c r="B1859" s="127" t="s">
        <v>25728</v>
      </c>
      <c r="C1859" s="127"/>
      <c r="D1859" s="59"/>
      <c r="E1859" s="59">
        <v>1452531.0</v>
      </c>
      <c r="F1859" s="59">
        <v>1536266.0</v>
      </c>
      <c r="G1859" s="59">
        <v>2000000.0</v>
      </c>
      <c r="H1859" s="59">
        <v>1600000.0</v>
      </c>
      <c r="I1859" s="44"/>
      <c r="J1859" s="97" t="str">
        <f t="shared" ref="J1859:N1859" si="1853">IF(ISBLANK(D1859),"",D1859/100000)</f>
        <v/>
      </c>
      <c r="K1859" s="97" t="str">
        <f t="shared" si="1853"/>
        <v>14.53</v>
      </c>
      <c r="L1859" s="97" t="str">
        <f t="shared" si="1853"/>
        <v>15.36</v>
      </c>
      <c r="M1859" s="97" t="str">
        <f t="shared" si="1853"/>
        <v>20.00</v>
      </c>
      <c r="N1859" s="97" t="str">
        <f t="shared" si="1853"/>
        <v>16.00</v>
      </c>
      <c r="O1859" s="44"/>
      <c r="P1859" s="197" t="str">
        <v>Ward no. 42 B</v>
      </c>
    </row>
    <row r="1860" ht="19.5" customHeight="1">
      <c r="A1860" s="127" t="s">
        <v>24353</v>
      </c>
      <c r="B1860" s="127" t="s">
        <v>25729</v>
      </c>
      <c r="C1860" s="127"/>
      <c r="D1860" s="59"/>
      <c r="E1860" s="59">
        <v>1198695.0</v>
      </c>
      <c r="F1860" s="59">
        <v>1317529.0</v>
      </c>
      <c r="G1860" s="59">
        <v>2000000.0</v>
      </c>
      <c r="H1860" s="59">
        <v>1600000.0</v>
      </c>
      <c r="I1860" s="44"/>
      <c r="J1860" s="97" t="str">
        <f t="shared" ref="J1860:N1860" si="1854">IF(ISBLANK(D1860),"",D1860/100000)</f>
        <v/>
      </c>
      <c r="K1860" s="97" t="str">
        <f t="shared" si="1854"/>
        <v>11.99</v>
      </c>
      <c r="L1860" s="97" t="str">
        <f t="shared" si="1854"/>
        <v>13.18</v>
      </c>
      <c r="M1860" s="97" t="str">
        <f t="shared" si="1854"/>
        <v>20.00</v>
      </c>
      <c r="N1860" s="97" t="str">
        <f t="shared" si="1854"/>
        <v>16.00</v>
      </c>
      <c r="O1860" s="44"/>
      <c r="P1860" s="197" t="str">
        <v>Ward no. 43 A.</v>
      </c>
    </row>
    <row r="1861" ht="19.5" customHeight="1">
      <c r="A1861" s="127" t="s">
        <v>24355</v>
      </c>
      <c r="B1861" s="127" t="s">
        <v>25730</v>
      </c>
      <c r="C1861" s="127"/>
      <c r="D1861" s="59"/>
      <c r="E1861" s="59">
        <v>870248.0</v>
      </c>
      <c r="F1861" s="59">
        <v>1617199.0</v>
      </c>
      <c r="G1861" s="59">
        <v>2000000.0</v>
      </c>
      <c r="H1861" s="59">
        <v>1600000.0</v>
      </c>
      <c r="I1861" s="44"/>
      <c r="J1861" s="97" t="str">
        <f t="shared" ref="J1861:N1861" si="1855">IF(ISBLANK(D1861),"",D1861/100000)</f>
        <v/>
      </c>
      <c r="K1861" s="97" t="str">
        <f t="shared" si="1855"/>
        <v>8.70</v>
      </c>
      <c r="L1861" s="97" t="str">
        <f t="shared" si="1855"/>
        <v>16.17</v>
      </c>
      <c r="M1861" s="97" t="str">
        <f t="shared" si="1855"/>
        <v>20.00</v>
      </c>
      <c r="N1861" s="97" t="str">
        <f t="shared" si="1855"/>
        <v>16.00</v>
      </c>
      <c r="O1861" s="44"/>
      <c r="P1861" s="197" t="str">
        <v>Ward no. 43 B</v>
      </c>
    </row>
    <row r="1862" ht="19.5" customHeight="1">
      <c r="A1862" s="127" t="s">
        <v>24357</v>
      </c>
      <c r="B1862" s="127" t="s">
        <v>25731</v>
      </c>
      <c r="C1862" s="127"/>
      <c r="D1862" s="59"/>
      <c r="E1862" s="59">
        <v>1104869.0</v>
      </c>
      <c r="F1862" s="59">
        <v>1360082.0</v>
      </c>
      <c r="G1862" s="59">
        <v>2000000.0</v>
      </c>
      <c r="H1862" s="59">
        <v>1600000.0</v>
      </c>
      <c r="I1862" s="44"/>
      <c r="J1862" s="97" t="str">
        <f t="shared" ref="J1862:N1862" si="1856">IF(ISBLANK(D1862),"",D1862/100000)</f>
        <v/>
      </c>
      <c r="K1862" s="97" t="str">
        <f t="shared" si="1856"/>
        <v>11.05</v>
      </c>
      <c r="L1862" s="97" t="str">
        <f t="shared" si="1856"/>
        <v>13.60</v>
      </c>
      <c r="M1862" s="97" t="str">
        <f t="shared" si="1856"/>
        <v>20.00</v>
      </c>
      <c r="N1862" s="97" t="str">
        <f t="shared" si="1856"/>
        <v>16.00</v>
      </c>
      <c r="O1862" s="44"/>
      <c r="P1862" s="197" t="str">
        <v>Ward no. 44 A.</v>
      </c>
    </row>
    <row r="1863" ht="19.5" customHeight="1">
      <c r="A1863" s="127" t="s">
        <v>24359</v>
      </c>
      <c r="B1863" s="127" t="s">
        <v>25732</v>
      </c>
      <c r="C1863" s="127"/>
      <c r="D1863" s="59"/>
      <c r="E1863" s="59">
        <v>1687861.0</v>
      </c>
      <c r="F1863" s="59">
        <v>1339064.0</v>
      </c>
      <c r="G1863" s="59">
        <v>2000000.0</v>
      </c>
      <c r="H1863" s="59">
        <v>1600000.0</v>
      </c>
      <c r="I1863" s="44"/>
      <c r="J1863" s="97" t="str">
        <f t="shared" ref="J1863:N1863" si="1857">IF(ISBLANK(D1863),"",D1863/100000)</f>
        <v/>
      </c>
      <c r="K1863" s="97" t="str">
        <f t="shared" si="1857"/>
        <v>16.88</v>
      </c>
      <c r="L1863" s="97" t="str">
        <f t="shared" si="1857"/>
        <v>13.39</v>
      </c>
      <c r="M1863" s="97" t="str">
        <f t="shared" si="1857"/>
        <v>20.00</v>
      </c>
      <c r="N1863" s="97" t="str">
        <f t="shared" si="1857"/>
        <v>16.00</v>
      </c>
      <c r="O1863" s="44"/>
      <c r="P1863" s="197" t="str">
        <v>Ward no. 44 B</v>
      </c>
    </row>
    <row r="1864" ht="19.5" customHeight="1">
      <c r="A1864" s="127" t="s">
        <v>24361</v>
      </c>
      <c r="B1864" s="127" t="s">
        <v>25733</v>
      </c>
      <c r="C1864" s="127"/>
      <c r="D1864" s="59"/>
      <c r="E1864" s="59">
        <v>1084025.0</v>
      </c>
      <c r="F1864" s="59">
        <v>1822911.0</v>
      </c>
      <c r="G1864" s="59">
        <v>2000000.0</v>
      </c>
      <c r="H1864" s="59">
        <v>1600000.0</v>
      </c>
      <c r="I1864" s="44"/>
      <c r="J1864" s="97" t="str">
        <f t="shared" ref="J1864:N1864" si="1858">IF(ISBLANK(D1864),"",D1864/100000)</f>
        <v/>
      </c>
      <c r="K1864" s="97" t="str">
        <f t="shared" si="1858"/>
        <v>10.84</v>
      </c>
      <c r="L1864" s="97" t="str">
        <f t="shared" si="1858"/>
        <v>18.23</v>
      </c>
      <c r="M1864" s="97" t="str">
        <f t="shared" si="1858"/>
        <v>20.00</v>
      </c>
      <c r="N1864" s="97" t="str">
        <f t="shared" si="1858"/>
        <v>16.00</v>
      </c>
      <c r="O1864" s="44"/>
      <c r="P1864" s="197" t="str">
        <v>Ward no. 45 A.</v>
      </c>
    </row>
    <row r="1865" ht="19.5" customHeight="1">
      <c r="A1865" s="127" t="s">
        <v>24363</v>
      </c>
      <c r="B1865" s="127" t="s">
        <v>25734</v>
      </c>
      <c r="C1865" s="127"/>
      <c r="D1865" s="59"/>
      <c r="E1865" s="59">
        <v>1395442.0</v>
      </c>
      <c r="F1865" s="59">
        <v>1496479.0</v>
      </c>
      <c r="G1865" s="59">
        <v>2000000.0</v>
      </c>
      <c r="H1865" s="59">
        <v>1600000.0</v>
      </c>
      <c r="I1865" s="44"/>
      <c r="J1865" s="97" t="str">
        <f t="shared" ref="J1865:N1865" si="1859">IF(ISBLANK(D1865),"",D1865/100000)</f>
        <v/>
      </c>
      <c r="K1865" s="97" t="str">
        <f t="shared" si="1859"/>
        <v>13.95</v>
      </c>
      <c r="L1865" s="97" t="str">
        <f t="shared" si="1859"/>
        <v>14.96</v>
      </c>
      <c r="M1865" s="97" t="str">
        <f t="shared" si="1859"/>
        <v>20.00</v>
      </c>
      <c r="N1865" s="97" t="str">
        <f t="shared" si="1859"/>
        <v>16.00</v>
      </c>
      <c r="O1865" s="44"/>
      <c r="P1865" s="197" t="str">
        <v>Ward no. 45 B</v>
      </c>
    </row>
    <row r="1866" ht="19.5" customHeight="1">
      <c r="A1866" s="127" t="s">
        <v>25735</v>
      </c>
      <c r="B1866" s="127" t="s">
        <v>25736</v>
      </c>
      <c r="C1866" s="127"/>
      <c r="D1866" s="59"/>
      <c r="E1866" s="59">
        <v>1200346.0</v>
      </c>
      <c r="F1866" s="59">
        <v>930572.0</v>
      </c>
      <c r="G1866" s="59">
        <v>2000000.0</v>
      </c>
      <c r="H1866" s="59">
        <v>1600000.0</v>
      </c>
      <c r="I1866" s="44"/>
      <c r="J1866" s="97" t="str">
        <f t="shared" ref="J1866:N1866" si="1860">IF(ISBLANK(D1866),"",D1866/100000)</f>
        <v/>
      </c>
      <c r="K1866" s="97" t="str">
        <f t="shared" si="1860"/>
        <v>12.00</v>
      </c>
      <c r="L1866" s="97" t="str">
        <f t="shared" si="1860"/>
        <v>9.31</v>
      </c>
      <c r="M1866" s="97" t="str">
        <f t="shared" si="1860"/>
        <v>20.00</v>
      </c>
      <c r="N1866" s="97" t="str">
        <f t="shared" si="1860"/>
        <v>16.00</v>
      </c>
      <c r="O1866" s="44"/>
      <c r="P1866" s="197" t="str">
        <v>Ward no. 46 A.</v>
      </c>
    </row>
    <row r="1867" ht="19.5" customHeight="1">
      <c r="A1867" s="127" t="s">
        <v>25737</v>
      </c>
      <c r="B1867" s="127" t="s">
        <v>25738</v>
      </c>
      <c r="C1867" s="127"/>
      <c r="D1867" s="59"/>
      <c r="E1867" s="59">
        <v>1251223.0</v>
      </c>
      <c r="F1867" s="59">
        <v>993156.0</v>
      </c>
      <c r="G1867" s="59">
        <v>2000000.0</v>
      </c>
      <c r="H1867" s="59">
        <v>1600000.0</v>
      </c>
      <c r="I1867" s="44"/>
      <c r="J1867" s="97" t="str">
        <f t="shared" ref="J1867:N1867" si="1861">IF(ISBLANK(D1867),"",D1867/100000)</f>
        <v/>
      </c>
      <c r="K1867" s="97" t="str">
        <f t="shared" si="1861"/>
        <v>12.51</v>
      </c>
      <c r="L1867" s="97" t="str">
        <f t="shared" si="1861"/>
        <v>9.93</v>
      </c>
      <c r="M1867" s="97" t="str">
        <f t="shared" si="1861"/>
        <v>20.00</v>
      </c>
      <c r="N1867" s="97" t="str">
        <f t="shared" si="1861"/>
        <v>16.00</v>
      </c>
      <c r="O1867" s="44"/>
      <c r="P1867" s="197" t="str">
        <v>Ward no. 46 B</v>
      </c>
    </row>
    <row r="1868" ht="19.5" customHeight="1">
      <c r="A1868" s="127" t="s">
        <v>25739</v>
      </c>
      <c r="B1868" s="127" t="s">
        <v>25740</v>
      </c>
      <c r="C1868" s="127"/>
      <c r="D1868" s="59"/>
      <c r="E1868" s="59">
        <v>1298998.0</v>
      </c>
      <c r="F1868" s="59">
        <v>1131774.0</v>
      </c>
      <c r="G1868" s="59">
        <v>2000000.0</v>
      </c>
      <c r="H1868" s="59">
        <v>1600000.0</v>
      </c>
      <c r="I1868" s="44"/>
      <c r="J1868" s="97" t="str">
        <f t="shared" ref="J1868:N1868" si="1862">IF(ISBLANK(D1868),"",D1868/100000)</f>
        <v/>
      </c>
      <c r="K1868" s="97" t="str">
        <f t="shared" si="1862"/>
        <v>12.99</v>
      </c>
      <c r="L1868" s="97" t="str">
        <f t="shared" si="1862"/>
        <v>11.32</v>
      </c>
      <c r="M1868" s="97" t="str">
        <f t="shared" si="1862"/>
        <v>20.00</v>
      </c>
      <c r="N1868" s="97" t="str">
        <f t="shared" si="1862"/>
        <v>16.00</v>
      </c>
      <c r="O1868" s="44"/>
      <c r="P1868" s="197" t="str">
        <v>Ward no. 47 A.</v>
      </c>
    </row>
    <row r="1869" ht="19.5" customHeight="1">
      <c r="A1869" s="127" t="s">
        <v>25741</v>
      </c>
      <c r="B1869" s="127" t="s">
        <v>25742</v>
      </c>
      <c r="C1869" s="127"/>
      <c r="D1869" s="59"/>
      <c r="E1869" s="59">
        <v>1254727.0</v>
      </c>
      <c r="F1869" s="59">
        <v>1028183.0</v>
      </c>
      <c r="G1869" s="59">
        <v>2000000.0</v>
      </c>
      <c r="H1869" s="59">
        <v>1600000.0</v>
      </c>
      <c r="I1869" s="44"/>
      <c r="J1869" s="97" t="str">
        <f t="shared" ref="J1869:N1869" si="1863">IF(ISBLANK(D1869),"",D1869/100000)</f>
        <v/>
      </c>
      <c r="K1869" s="97" t="str">
        <f t="shared" si="1863"/>
        <v>12.55</v>
      </c>
      <c r="L1869" s="97" t="str">
        <f t="shared" si="1863"/>
        <v>10.28</v>
      </c>
      <c r="M1869" s="97" t="str">
        <f t="shared" si="1863"/>
        <v>20.00</v>
      </c>
      <c r="N1869" s="97" t="str">
        <f t="shared" si="1863"/>
        <v>16.00</v>
      </c>
      <c r="O1869" s="44"/>
      <c r="P1869" s="197" t="str">
        <v>Ward no. 47 B</v>
      </c>
    </row>
    <row r="1870" ht="19.5" customHeight="1">
      <c r="A1870" s="127" t="s">
        <v>24365</v>
      </c>
      <c r="B1870" s="127" t="s">
        <v>25743</v>
      </c>
      <c r="C1870" s="127"/>
      <c r="D1870" s="59"/>
      <c r="E1870" s="59">
        <v>1349046.0</v>
      </c>
      <c r="F1870" s="59">
        <v>1790245.0</v>
      </c>
      <c r="G1870" s="59">
        <v>2000000.0</v>
      </c>
      <c r="H1870" s="59">
        <v>1600000.0</v>
      </c>
      <c r="I1870" s="44"/>
      <c r="J1870" s="97" t="str">
        <f t="shared" ref="J1870:N1870" si="1864">IF(ISBLANK(D1870),"",D1870/100000)</f>
        <v/>
      </c>
      <c r="K1870" s="97" t="str">
        <f t="shared" si="1864"/>
        <v>13.49</v>
      </c>
      <c r="L1870" s="97" t="str">
        <f t="shared" si="1864"/>
        <v>17.90</v>
      </c>
      <c r="M1870" s="97" t="str">
        <f t="shared" si="1864"/>
        <v>20.00</v>
      </c>
      <c r="N1870" s="97" t="str">
        <f t="shared" si="1864"/>
        <v>16.00</v>
      </c>
      <c r="O1870" s="44"/>
      <c r="P1870" s="197" t="str">
        <v>Ward no. 48 A.</v>
      </c>
    </row>
    <row r="1871" ht="19.5" customHeight="1">
      <c r="A1871" s="127" t="s">
        <v>24367</v>
      </c>
      <c r="B1871" s="127" t="s">
        <v>25744</v>
      </c>
      <c r="C1871" s="127"/>
      <c r="D1871" s="59"/>
      <c r="E1871" s="59">
        <v>1582803.0</v>
      </c>
      <c r="F1871" s="59">
        <v>1786851.0</v>
      </c>
      <c r="G1871" s="59">
        <v>2000000.0</v>
      </c>
      <c r="H1871" s="59">
        <v>1600000.0</v>
      </c>
      <c r="I1871" s="44"/>
      <c r="J1871" s="97" t="str">
        <f t="shared" ref="J1871:N1871" si="1865">IF(ISBLANK(D1871),"",D1871/100000)</f>
        <v/>
      </c>
      <c r="K1871" s="97" t="str">
        <f t="shared" si="1865"/>
        <v>15.83</v>
      </c>
      <c r="L1871" s="97" t="str">
        <f t="shared" si="1865"/>
        <v>17.87</v>
      </c>
      <c r="M1871" s="97" t="str">
        <f t="shared" si="1865"/>
        <v>20.00</v>
      </c>
      <c r="N1871" s="97" t="str">
        <f t="shared" si="1865"/>
        <v>16.00</v>
      </c>
      <c r="O1871" s="44"/>
      <c r="P1871" s="197" t="str">
        <v>Ward no. 48 B</v>
      </c>
    </row>
    <row r="1872" ht="19.5" customHeight="1">
      <c r="A1872" s="127" t="s">
        <v>25745</v>
      </c>
      <c r="B1872" s="127" t="s">
        <v>25746</v>
      </c>
      <c r="C1872" s="127"/>
      <c r="D1872" s="59"/>
      <c r="E1872" s="59">
        <v>1366587.0</v>
      </c>
      <c r="F1872" s="59">
        <v>1006715.0</v>
      </c>
      <c r="G1872" s="59">
        <v>2000000.0</v>
      </c>
      <c r="H1872" s="59">
        <v>1600000.0</v>
      </c>
      <c r="I1872" s="44"/>
      <c r="J1872" s="97" t="str">
        <f t="shared" ref="J1872:N1872" si="1866">IF(ISBLANK(D1872),"",D1872/100000)</f>
        <v/>
      </c>
      <c r="K1872" s="97" t="str">
        <f t="shared" si="1866"/>
        <v>13.67</v>
      </c>
      <c r="L1872" s="97" t="str">
        <f t="shared" si="1866"/>
        <v>10.07</v>
      </c>
      <c r="M1872" s="97" t="str">
        <f t="shared" si="1866"/>
        <v>20.00</v>
      </c>
      <c r="N1872" s="97" t="str">
        <f t="shared" si="1866"/>
        <v>16.00</v>
      </c>
      <c r="O1872" s="44"/>
      <c r="P1872" s="197" t="str">
        <v>Ward no. 49 A.</v>
      </c>
    </row>
    <row r="1873" ht="19.5" customHeight="1">
      <c r="A1873" s="127" t="s">
        <v>24369</v>
      </c>
      <c r="B1873" s="127" t="s">
        <v>25747</v>
      </c>
      <c r="C1873" s="127"/>
      <c r="D1873" s="59"/>
      <c r="E1873" s="59">
        <v>1627562.0</v>
      </c>
      <c r="F1873" s="59">
        <v>1265637.0</v>
      </c>
      <c r="G1873" s="59">
        <v>2000000.0</v>
      </c>
      <c r="H1873" s="59">
        <v>1600000.0</v>
      </c>
      <c r="I1873" s="44"/>
      <c r="J1873" s="97" t="str">
        <f t="shared" ref="J1873:N1873" si="1867">IF(ISBLANK(D1873),"",D1873/100000)</f>
        <v/>
      </c>
      <c r="K1873" s="97" t="str">
        <f t="shared" si="1867"/>
        <v>16.28</v>
      </c>
      <c r="L1873" s="97" t="str">
        <f t="shared" si="1867"/>
        <v>12.66</v>
      </c>
      <c r="M1873" s="97" t="str">
        <f t="shared" si="1867"/>
        <v>20.00</v>
      </c>
      <c r="N1873" s="97" t="str">
        <f t="shared" si="1867"/>
        <v>16.00</v>
      </c>
      <c r="O1873" s="44"/>
      <c r="P1873" s="197" t="str">
        <v>Ward no. 49 B</v>
      </c>
    </row>
    <row r="1874" ht="19.5" customHeight="1">
      <c r="A1874" s="127" t="s">
        <v>24371</v>
      </c>
      <c r="B1874" s="127" t="s">
        <v>25748</v>
      </c>
      <c r="C1874" s="127"/>
      <c r="D1874" s="59"/>
      <c r="E1874" s="59">
        <v>1932067.0</v>
      </c>
      <c r="F1874" s="59">
        <v>1217892.0</v>
      </c>
      <c r="G1874" s="59">
        <v>2000000.0</v>
      </c>
      <c r="H1874" s="59">
        <v>1600000.0</v>
      </c>
      <c r="I1874" s="44"/>
      <c r="J1874" s="97" t="str">
        <f t="shared" ref="J1874:N1874" si="1868">IF(ISBLANK(D1874),"",D1874/100000)</f>
        <v/>
      </c>
      <c r="K1874" s="97" t="str">
        <f t="shared" si="1868"/>
        <v>19.32</v>
      </c>
      <c r="L1874" s="97" t="str">
        <f t="shared" si="1868"/>
        <v>12.18</v>
      </c>
      <c r="M1874" s="97" t="str">
        <f t="shared" si="1868"/>
        <v>20.00</v>
      </c>
      <c r="N1874" s="97" t="str">
        <f t="shared" si="1868"/>
        <v>16.00</v>
      </c>
      <c r="O1874" s="44"/>
      <c r="P1874" s="197" t="str">
        <v>Ward no. 50 A.</v>
      </c>
    </row>
    <row r="1875" ht="19.5" customHeight="1">
      <c r="A1875" s="127" t="s">
        <v>24373</v>
      </c>
      <c r="B1875" s="127" t="s">
        <v>25749</v>
      </c>
      <c r="C1875" s="127"/>
      <c r="D1875" s="59"/>
      <c r="E1875" s="59">
        <v>1700559.0</v>
      </c>
      <c r="F1875" s="59">
        <v>1769362.0</v>
      </c>
      <c r="G1875" s="59">
        <v>2000000.0</v>
      </c>
      <c r="H1875" s="59">
        <v>1600000.0</v>
      </c>
      <c r="I1875" s="44"/>
      <c r="J1875" s="97" t="str">
        <f t="shared" ref="J1875:N1875" si="1869">IF(ISBLANK(D1875),"",D1875/100000)</f>
        <v/>
      </c>
      <c r="K1875" s="97" t="str">
        <f t="shared" si="1869"/>
        <v>17.01</v>
      </c>
      <c r="L1875" s="97" t="str">
        <f t="shared" si="1869"/>
        <v>17.69</v>
      </c>
      <c r="M1875" s="97" t="str">
        <f t="shared" si="1869"/>
        <v>20.00</v>
      </c>
      <c r="N1875" s="97" t="str">
        <f t="shared" si="1869"/>
        <v>16.00</v>
      </c>
      <c r="O1875" s="44"/>
      <c r="P1875" s="197" t="str">
        <v>Ward no. 50 B</v>
      </c>
    </row>
    <row r="1876" ht="19.5" customHeight="1">
      <c r="A1876" s="127" t="s">
        <v>24375</v>
      </c>
      <c r="B1876" s="127" t="s">
        <v>25750</v>
      </c>
      <c r="C1876" s="127"/>
      <c r="D1876" s="59"/>
      <c r="E1876" s="59">
        <v>1044244.0</v>
      </c>
      <c r="F1876" s="59">
        <v>1215687.0</v>
      </c>
      <c r="G1876" s="59">
        <v>2000000.0</v>
      </c>
      <c r="H1876" s="59">
        <v>1600000.0</v>
      </c>
      <c r="I1876" s="44"/>
      <c r="J1876" s="97" t="str">
        <f t="shared" ref="J1876:N1876" si="1870">IF(ISBLANK(D1876),"",D1876/100000)</f>
        <v/>
      </c>
      <c r="K1876" s="97" t="str">
        <f t="shared" si="1870"/>
        <v>10.44</v>
      </c>
      <c r="L1876" s="97" t="str">
        <f t="shared" si="1870"/>
        <v>12.16</v>
      </c>
      <c r="M1876" s="97" t="str">
        <f t="shared" si="1870"/>
        <v>20.00</v>
      </c>
      <c r="N1876" s="97" t="str">
        <f t="shared" si="1870"/>
        <v>16.00</v>
      </c>
      <c r="O1876" s="44"/>
      <c r="P1876" s="197" t="str">
        <v>Ward no. 51 A.</v>
      </c>
    </row>
    <row r="1877" ht="19.5" customHeight="1">
      <c r="A1877" s="127" t="s">
        <v>24377</v>
      </c>
      <c r="B1877" s="127" t="s">
        <v>25751</v>
      </c>
      <c r="C1877" s="127"/>
      <c r="D1877" s="59"/>
      <c r="E1877" s="59">
        <v>1143656.0</v>
      </c>
      <c r="F1877" s="59">
        <v>1227406.0</v>
      </c>
      <c r="G1877" s="59">
        <v>2000000.0</v>
      </c>
      <c r="H1877" s="59">
        <v>1600000.0</v>
      </c>
      <c r="I1877" s="44"/>
      <c r="J1877" s="97" t="str">
        <f t="shared" ref="J1877:N1877" si="1871">IF(ISBLANK(D1877),"",D1877/100000)</f>
        <v/>
      </c>
      <c r="K1877" s="97" t="str">
        <f t="shared" si="1871"/>
        <v>11.44</v>
      </c>
      <c r="L1877" s="97" t="str">
        <f t="shared" si="1871"/>
        <v>12.27</v>
      </c>
      <c r="M1877" s="97" t="str">
        <f t="shared" si="1871"/>
        <v>20.00</v>
      </c>
      <c r="N1877" s="97" t="str">
        <f t="shared" si="1871"/>
        <v>16.00</v>
      </c>
      <c r="O1877" s="44"/>
      <c r="P1877" s="197" t="str">
        <v>Ward no. 51 B</v>
      </c>
    </row>
    <row r="1878" ht="19.5" customHeight="1">
      <c r="A1878" s="127" t="s">
        <v>24379</v>
      </c>
      <c r="B1878" s="127" t="s">
        <v>25752</v>
      </c>
      <c r="C1878" s="127"/>
      <c r="D1878" s="59"/>
      <c r="E1878" s="59">
        <v>1388517.0</v>
      </c>
      <c r="F1878" s="59">
        <v>1620448.0</v>
      </c>
      <c r="G1878" s="59">
        <v>2000000.0</v>
      </c>
      <c r="H1878" s="59">
        <v>1600000.0</v>
      </c>
      <c r="I1878" s="44"/>
      <c r="J1878" s="97" t="str">
        <f t="shared" ref="J1878:N1878" si="1872">IF(ISBLANK(D1878),"",D1878/100000)</f>
        <v/>
      </c>
      <c r="K1878" s="97" t="str">
        <f t="shared" si="1872"/>
        <v>13.89</v>
      </c>
      <c r="L1878" s="97" t="str">
        <f t="shared" si="1872"/>
        <v>16.20</v>
      </c>
      <c r="M1878" s="97" t="str">
        <f t="shared" si="1872"/>
        <v>20.00</v>
      </c>
      <c r="N1878" s="97" t="str">
        <f t="shared" si="1872"/>
        <v>16.00</v>
      </c>
      <c r="O1878" s="44"/>
      <c r="P1878" s="197" t="str">
        <v>Ward no. 52 A.</v>
      </c>
    </row>
    <row r="1879" ht="19.5" customHeight="1">
      <c r="A1879" s="127" t="s">
        <v>24381</v>
      </c>
      <c r="B1879" s="127" t="s">
        <v>25753</v>
      </c>
      <c r="C1879" s="127"/>
      <c r="D1879" s="59"/>
      <c r="E1879" s="59">
        <v>1437659.0</v>
      </c>
      <c r="F1879" s="59">
        <v>1552409.0</v>
      </c>
      <c r="G1879" s="59">
        <v>2000000.0</v>
      </c>
      <c r="H1879" s="59">
        <v>1600000.0</v>
      </c>
      <c r="I1879" s="44"/>
      <c r="J1879" s="97" t="str">
        <f t="shared" ref="J1879:N1879" si="1873">IF(ISBLANK(D1879),"",D1879/100000)</f>
        <v/>
      </c>
      <c r="K1879" s="97" t="str">
        <f t="shared" si="1873"/>
        <v>14.38</v>
      </c>
      <c r="L1879" s="97" t="str">
        <f t="shared" si="1873"/>
        <v>15.52</v>
      </c>
      <c r="M1879" s="97" t="str">
        <f t="shared" si="1873"/>
        <v>20.00</v>
      </c>
      <c r="N1879" s="97" t="str">
        <f t="shared" si="1873"/>
        <v>16.00</v>
      </c>
      <c r="O1879" s="44"/>
      <c r="P1879" s="197" t="str">
        <v>Ward no. 52 B</v>
      </c>
    </row>
    <row r="1880" ht="19.5" customHeight="1">
      <c r="A1880" s="127" t="s">
        <v>24383</v>
      </c>
      <c r="B1880" s="127" t="s">
        <v>25754</v>
      </c>
      <c r="C1880" s="127"/>
      <c r="D1880" s="59"/>
      <c r="E1880" s="59">
        <v>1159169.0</v>
      </c>
      <c r="F1880" s="59">
        <v>1458288.0</v>
      </c>
      <c r="G1880" s="59">
        <v>2000000.0</v>
      </c>
      <c r="H1880" s="59">
        <v>1600000.0</v>
      </c>
      <c r="I1880" s="44"/>
      <c r="J1880" s="97" t="str">
        <f t="shared" ref="J1880:N1880" si="1874">IF(ISBLANK(D1880),"",D1880/100000)</f>
        <v/>
      </c>
      <c r="K1880" s="97" t="str">
        <f t="shared" si="1874"/>
        <v>11.59</v>
      </c>
      <c r="L1880" s="97" t="str">
        <f t="shared" si="1874"/>
        <v>14.58</v>
      </c>
      <c r="M1880" s="97" t="str">
        <f t="shared" si="1874"/>
        <v>20.00</v>
      </c>
      <c r="N1880" s="97" t="str">
        <f t="shared" si="1874"/>
        <v>16.00</v>
      </c>
      <c r="O1880" s="44"/>
      <c r="P1880" s="197" t="str">
        <v>Ward no. 53 A.</v>
      </c>
    </row>
    <row r="1881" ht="19.5" customHeight="1">
      <c r="A1881" s="127" t="s">
        <v>24385</v>
      </c>
      <c r="B1881" s="127" t="s">
        <v>25755</v>
      </c>
      <c r="C1881" s="127"/>
      <c r="D1881" s="59"/>
      <c r="E1881" s="59">
        <v>1944159.0</v>
      </c>
      <c r="F1881" s="59">
        <v>1911268.0</v>
      </c>
      <c r="G1881" s="59">
        <v>2000000.0</v>
      </c>
      <c r="H1881" s="59">
        <v>1600000.0</v>
      </c>
      <c r="I1881" s="44"/>
      <c r="J1881" s="97" t="str">
        <f t="shared" ref="J1881:N1881" si="1875">IF(ISBLANK(D1881),"",D1881/100000)</f>
        <v/>
      </c>
      <c r="K1881" s="97" t="str">
        <f t="shared" si="1875"/>
        <v>19.44</v>
      </c>
      <c r="L1881" s="97" t="str">
        <f t="shared" si="1875"/>
        <v>19.11</v>
      </c>
      <c r="M1881" s="97" t="str">
        <f t="shared" si="1875"/>
        <v>20.00</v>
      </c>
      <c r="N1881" s="97" t="str">
        <f t="shared" si="1875"/>
        <v>16.00</v>
      </c>
      <c r="O1881" s="44"/>
      <c r="P1881" s="197" t="str">
        <v>Ward no. 53 B</v>
      </c>
    </row>
    <row r="1882" ht="19.5" customHeight="1">
      <c r="A1882" s="127" t="s">
        <v>24387</v>
      </c>
      <c r="B1882" s="127" t="s">
        <v>25756</v>
      </c>
      <c r="C1882" s="127"/>
      <c r="D1882" s="59"/>
      <c r="E1882" s="59">
        <v>1264811.0</v>
      </c>
      <c r="F1882" s="59">
        <v>1142640.0</v>
      </c>
      <c r="G1882" s="59">
        <v>2000000.0</v>
      </c>
      <c r="H1882" s="59">
        <v>1600000.0</v>
      </c>
      <c r="I1882" s="44"/>
      <c r="J1882" s="97" t="str">
        <f t="shared" ref="J1882:N1882" si="1876">IF(ISBLANK(D1882),"",D1882/100000)</f>
        <v/>
      </c>
      <c r="K1882" s="97" t="str">
        <f t="shared" si="1876"/>
        <v>12.65</v>
      </c>
      <c r="L1882" s="97" t="str">
        <f t="shared" si="1876"/>
        <v>11.43</v>
      </c>
      <c r="M1882" s="97" t="str">
        <f t="shared" si="1876"/>
        <v>20.00</v>
      </c>
      <c r="N1882" s="97" t="str">
        <f t="shared" si="1876"/>
        <v>16.00</v>
      </c>
      <c r="O1882" s="44"/>
      <c r="P1882" s="197" t="str">
        <v>Ward no. 54 A.</v>
      </c>
    </row>
    <row r="1883" ht="19.5" customHeight="1">
      <c r="A1883" s="127" t="s">
        <v>24389</v>
      </c>
      <c r="B1883" s="127" t="s">
        <v>25757</v>
      </c>
      <c r="C1883" s="127"/>
      <c r="D1883" s="59"/>
      <c r="E1883" s="59">
        <v>1352927.0</v>
      </c>
      <c r="F1883" s="59">
        <v>1475441.0</v>
      </c>
      <c r="G1883" s="59">
        <v>2000000.0</v>
      </c>
      <c r="H1883" s="59">
        <v>1600000.0</v>
      </c>
      <c r="I1883" s="44"/>
      <c r="J1883" s="97" t="str">
        <f t="shared" ref="J1883:N1883" si="1877">IF(ISBLANK(D1883),"",D1883/100000)</f>
        <v/>
      </c>
      <c r="K1883" s="97" t="str">
        <f t="shared" si="1877"/>
        <v>13.53</v>
      </c>
      <c r="L1883" s="97" t="str">
        <f t="shared" si="1877"/>
        <v>14.75</v>
      </c>
      <c r="M1883" s="97" t="str">
        <f t="shared" si="1877"/>
        <v>20.00</v>
      </c>
      <c r="N1883" s="97" t="str">
        <f t="shared" si="1877"/>
        <v>16.00</v>
      </c>
      <c r="O1883" s="44"/>
      <c r="P1883" s="197" t="str">
        <v>Ward no. 54 B</v>
      </c>
    </row>
    <row r="1884" ht="19.5" customHeight="1">
      <c r="A1884" s="127" t="s">
        <v>24391</v>
      </c>
      <c r="B1884" s="127" t="s">
        <v>25758</v>
      </c>
      <c r="C1884" s="127"/>
      <c r="D1884" s="59"/>
      <c r="E1884" s="59">
        <v>614330.0</v>
      </c>
      <c r="F1884" s="59">
        <v>1228522.0</v>
      </c>
      <c r="G1884" s="59">
        <v>2000000.0</v>
      </c>
      <c r="H1884" s="59">
        <v>1600000.0</v>
      </c>
      <c r="I1884" s="44"/>
      <c r="J1884" s="97" t="str">
        <f t="shared" ref="J1884:N1884" si="1878">IF(ISBLANK(D1884),"",D1884/100000)</f>
        <v/>
      </c>
      <c r="K1884" s="97" t="str">
        <f t="shared" si="1878"/>
        <v>6.14</v>
      </c>
      <c r="L1884" s="97" t="str">
        <f t="shared" si="1878"/>
        <v>12.29</v>
      </c>
      <c r="M1884" s="97" t="str">
        <f t="shared" si="1878"/>
        <v>20.00</v>
      </c>
      <c r="N1884" s="97" t="str">
        <f t="shared" si="1878"/>
        <v>16.00</v>
      </c>
      <c r="O1884" s="44"/>
      <c r="P1884" s="197" t="str">
        <v>Ward no. 55 A.</v>
      </c>
    </row>
    <row r="1885" ht="19.5" customHeight="1">
      <c r="A1885" s="127" t="s">
        <v>24393</v>
      </c>
      <c r="B1885" s="127" t="s">
        <v>25759</v>
      </c>
      <c r="C1885" s="127"/>
      <c r="D1885" s="59"/>
      <c r="E1885" s="59">
        <v>953327.0</v>
      </c>
      <c r="F1885" s="59">
        <v>1311618.0</v>
      </c>
      <c r="G1885" s="59">
        <v>2000000.0</v>
      </c>
      <c r="H1885" s="59">
        <v>1600000.0</v>
      </c>
      <c r="I1885" s="44"/>
      <c r="J1885" s="97" t="str">
        <f t="shared" ref="J1885:N1885" si="1879">IF(ISBLANK(D1885),"",D1885/100000)</f>
        <v/>
      </c>
      <c r="K1885" s="97" t="str">
        <f t="shared" si="1879"/>
        <v>9.53</v>
      </c>
      <c r="L1885" s="97" t="str">
        <f t="shared" si="1879"/>
        <v>13.12</v>
      </c>
      <c r="M1885" s="97" t="str">
        <f t="shared" si="1879"/>
        <v>20.00</v>
      </c>
      <c r="N1885" s="97" t="str">
        <f t="shared" si="1879"/>
        <v>16.00</v>
      </c>
      <c r="O1885" s="44"/>
      <c r="P1885" s="197" t="str">
        <v>Ward no. 55 B</v>
      </c>
    </row>
    <row r="1886" ht="19.5" customHeight="1">
      <c r="A1886" s="250"/>
      <c r="B1886" s="250"/>
      <c r="C1886" s="250"/>
      <c r="D1886" s="237"/>
      <c r="E1886" s="237"/>
      <c r="F1886" s="237"/>
      <c r="G1886" s="237"/>
      <c r="H1886" s="237"/>
      <c r="I1886" s="242"/>
      <c r="J1886" s="446" t="str">
        <f t="shared" ref="J1886:N1886" si="1880">IF(ISBLANK(D1886),"",D1886/100000)</f>
        <v/>
      </c>
      <c r="K1886" s="446" t="str">
        <f t="shared" si="1880"/>
        <v/>
      </c>
      <c r="L1886" s="446" t="str">
        <f t="shared" si="1880"/>
        <v/>
      </c>
      <c r="M1886" s="446" t="str">
        <f t="shared" si="1880"/>
        <v/>
      </c>
      <c r="N1886" s="446" t="str">
        <f t="shared" si="1880"/>
        <v/>
      </c>
      <c r="O1886" s="242"/>
      <c r="P1886" s="197" t="str">
        <v/>
      </c>
    </row>
    <row r="1887" ht="19.5" customHeight="1">
      <c r="A1887" s="254" t="s">
        <v>24395</v>
      </c>
      <c r="B1887" s="254" t="s">
        <v>25760</v>
      </c>
      <c r="C1887" s="254"/>
      <c r="D1887" s="330"/>
      <c r="E1887" s="330">
        <v>739571.0</v>
      </c>
      <c r="F1887" s="330">
        <v>1571799.0</v>
      </c>
      <c r="G1887" s="330">
        <v>2000000.0</v>
      </c>
      <c r="H1887" s="330">
        <v>1600000.0</v>
      </c>
      <c r="I1887" s="44"/>
      <c r="J1887" s="97" t="str">
        <f t="shared" ref="J1887:N1887" si="1881">IF(ISBLANK(D1887),"",D1887/100000)</f>
        <v/>
      </c>
      <c r="K1887" s="97" t="str">
        <f t="shared" si="1881"/>
        <v>7.40</v>
      </c>
      <c r="L1887" s="97" t="str">
        <f t="shared" si="1881"/>
        <v>15.72</v>
      </c>
      <c r="M1887" s="97" t="str">
        <f t="shared" si="1881"/>
        <v>20.00</v>
      </c>
      <c r="N1887" s="97" t="str">
        <f t="shared" si="1881"/>
        <v>16.00</v>
      </c>
      <c r="O1887" s="44"/>
      <c r="P1887" s="197" t="str">
        <v>Ward no. 56 A.</v>
      </c>
    </row>
    <row r="1888" ht="19.5" customHeight="1">
      <c r="A1888" s="127" t="s">
        <v>24397</v>
      </c>
      <c r="B1888" s="127" t="s">
        <v>25761</v>
      </c>
      <c r="C1888" s="127"/>
      <c r="D1888" s="59"/>
      <c r="E1888" s="59">
        <v>1227064.0</v>
      </c>
      <c r="F1888" s="59">
        <v>958246.0</v>
      </c>
      <c r="G1888" s="59">
        <v>2000000.0</v>
      </c>
      <c r="H1888" s="59">
        <v>1600000.0</v>
      </c>
      <c r="I1888" s="44"/>
      <c r="J1888" s="97" t="str">
        <f t="shared" ref="J1888:N1888" si="1882">IF(ISBLANK(D1888),"",D1888/100000)</f>
        <v/>
      </c>
      <c r="K1888" s="97" t="str">
        <f t="shared" si="1882"/>
        <v>12.27</v>
      </c>
      <c r="L1888" s="97" t="str">
        <f t="shared" si="1882"/>
        <v>9.58</v>
      </c>
      <c r="M1888" s="97" t="str">
        <f t="shared" si="1882"/>
        <v>20.00</v>
      </c>
      <c r="N1888" s="97" t="str">
        <f t="shared" si="1882"/>
        <v>16.00</v>
      </c>
      <c r="O1888" s="44"/>
      <c r="P1888" s="197" t="str">
        <v>Ward no. 56 B</v>
      </c>
    </row>
    <row r="1889" ht="19.5" customHeight="1">
      <c r="A1889" s="127" t="s">
        <v>24399</v>
      </c>
      <c r="B1889" s="127" t="s">
        <v>25762</v>
      </c>
      <c r="C1889" s="127"/>
      <c r="D1889" s="59"/>
      <c r="E1889" s="59">
        <v>553357.0</v>
      </c>
      <c r="F1889" s="59">
        <v>871214.0</v>
      </c>
      <c r="G1889" s="59">
        <v>2000000.0</v>
      </c>
      <c r="H1889" s="59">
        <v>1600000.0</v>
      </c>
      <c r="I1889" s="44"/>
      <c r="J1889" s="97" t="str">
        <f t="shared" ref="J1889:N1889" si="1883">IF(ISBLANK(D1889),"",D1889/100000)</f>
        <v/>
      </c>
      <c r="K1889" s="97" t="str">
        <f t="shared" si="1883"/>
        <v>5.53</v>
      </c>
      <c r="L1889" s="97" t="str">
        <f t="shared" si="1883"/>
        <v>8.71</v>
      </c>
      <c r="M1889" s="97" t="str">
        <f t="shared" si="1883"/>
        <v>20.00</v>
      </c>
      <c r="N1889" s="97" t="str">
        <f t="shared" si="1883"/>
        <v>16.00</v>
      </c>
      <c r="O1889" s="44"/>
      <c r="P1889" s="197" t="str">
        <v>Ward no. 57 A.</v>
      </c>
    </row>
    <row r="1890" ht="19.5" customHeight="1">
      <c r="A1890" s="127" t="s">
        <v>25763</v>
      </c>
      <c r="B1890" s="127" t="s">
        <v>25764</v>
      </c>
      <c r="C1890" s="127"/>
      <c r="D1890" s="59"/>
      <c r="E1890" s="59">
        <v>1508774.0</v>
      </c>
      <c r="F1890" s="59">
        <v>1382301.0</v>
      </c>
      <c r="G1890" s="59">
        <v>2000000.0</v>
      </c>
      <c r="H1890" s="59">
        <v>1600000.0</v>
      </c>
      <c r="I1890" s="44"/>
      <c r="J1890" s="97" t="str">
        <f t="shared" ref="J1890:N1890" si="1884">IF(ISBLANK(D1890),"",D1890/100000)</f>
        <v/>
      </c>
      <c r="K1890" s="97" t="str">
        <f t="shared" si="1884"/>
        <v>15.09</v>
      </c>
      <c r="L1890" s="97" t="str">
        <f t="shared" si="1884"/>
        <v>13.82</v>
      </c>
      <c r="M1890" s="97" t="str">
        <f t="shared" si="1884"/>
        <v>20.00</v>
      </c>
      <c r="N1890" s="97" t="str">
        <f t="shared" si="1884"/>
        <v>16.00</v>
      </c>
      <c r="O1890" s="44"/>
      <c r="P1890" s="197" t="str">
        <v>Ward no. 57 B</v>
      </c>
    </row>
    <row r="1891" ht="19.5" customHeight="1">
      <c r="A1891" s="127" t="s">
        <v>24401</v>
      </c>
      <c r="B1891" s="127" t="s">
        <v>25765</v>
      </c>
      <c r="C1891" s="127"/>
      <c r="D1891" s="59"/>
      <c r="E1891" s="59">
        <v>935232.0</v>
      </c>
      <c r="F1891" s="59">
        <v>1142151.0</v>
      </c>
      <c r="G1891" s="59">
        <v>2000000.0</v>
      </c>
      <c r="H1891" s="59">
        <v>1600000.0</v>
      </c>
      <c r="I1891" s="44"/>
      <c r="J1891" s="97" t="str">
        <f t="shared" ref="J1891:N1891" si="1885">IF(ISBLANK(D1891),"",D1891/100000)</f>
        <v/>
      </c>
      <c r="K1891" s="97" t="str">
        <f t="shared" si="1885"/>
        <v>9.35</v>
      </c>
      <c r="L1891" s="97" t="str">
        <f t="shared" si="1885"/>
        <v>11.42</v>
      </c>
      <c r="M1891" s="97" t="str">
        <f t="shared" si="1885"/>
        <v>20.00</v>
      </c>
      <c r="N1891" s="97" t="str">
        <f t="shared" si="1885"/>
        <v>16.00</v>
      </c>
      <c r="O1891" s="44"/>
      <c r="P1891" s="197" t="str">
        <v>Ward no. 58 A.</v>
      </c>
    </row>
    <row r="1892" ht="19.5" customHeight="1">
      <c r="A1892" s="127" t="s">
        <v>25766</v>
      </c>
      <c r="B1892" s="127" t="s">
        <v>25767</v>
      </c>
      <c r="C1892" s="127"/>
      <c r="D1892" s="59"/>
      <c r="E1892" s="59">
        <v>1100871.0</v>
      </c>
      <c r="F1892" s="59">
        <v>1359654.0</v>
      </c>
      <c r="G1892" s="59">
        <v>2000000.0</v>
      </c>
      <c r="H1892" s="59">
        <v>1600000.0</v>
      </c>
      <c r="I1892" s="44"/>
      <c r="J1892" s="97" t="str">
        <f t="shared" ref="J1892:N1892" si="1886">IF(ISBLANK(D1892),"",D1892/100000)</f>
        <v/>
      </c>
      <c r="K1892" s="97" t="str">
        <f t="shared" si="1886"/>
        <v>11.01</v>
      </c>
      <c r="L1892" s="97" t="str">
        <f t="shared" si="1886"/>
        <v>13.60</v>
      </c>
      <c r="M1892" s="97" t="str">
        <f t="shared" si="1886"/>
        <v>20.00</v>
      </c>
      <c r="N1892" s="97" t="str">
        <f t="shared" si="1886"/>
        <v>16.00</v>
      </c>
      <c r="O1892" s="44"/>
      <c r="P1892" s="197" t="str">
        <v>Ward no. 58 B</v>
      </c>
    </row>
    <row r="1893" ht="19.5" customHeight="1">
      <c r="A1893" s="127" t="s">
        <v>24403</v>
      </c>
      <c r="B1893" s="127" t="s">
        <v>25768</v>
      </c>
      <c r="C1893" s="127"/>
      <c r="D1893" s="59"/>
      <c r="E1893" s="59">
        <v>1696593.0</v>
      </c>
      <c r="F1893" s="59">
        <v>1970137.0</v>
      </c>
      <c r="G1893" s="59">
        <v>2000000.0</v>
      </c>
      <c r="H1893" s="59">
        <v>1600000.0</v>
      </c>
      <c r="I1893" s="44"/>
      <c r="J1893" s="97" t="str">
        <f t="shared" ref="J1893:N1893" si="1887">IF(ISBLANK(D1893),"",D1893/100000)</f>
        <v/>
      </c>
      <c r="K1893" s="97" t="str">
        <f t="shared" si="1887"/>
        <v>16.97</v>
      </c>
      <c r="L1893" s="97" t="str">
        <f t="shared" si="1887"/>
        <v>19.70</v>
      </c>
      <c r="M1893" s="97" t="str">
        <f t="shared" si="1887"/>
        <v>20.00</v>
      </c>
      <c r="N1893" s="97" t="str">
        <f t="shared" si="1887"/>
        <v>16.00</v>
      </c>
      <c r="O1893" s="44"/>
      <c r="P1893" s="197" t="str">
        <v>Ward no. 59 A.</v>
      </c>
    </row>
    <row r="1894" ht="19.5" customHeight="1">
      <c r="A1894" s="127" t="s">
        <v>24405</v>
      </c>
      <c r="B1894" s="127" t="s">
        <v>25769</v>
      </c>
      <c r="C1894" s="127"/>
      <c r="D1894" s="59"/>
      <c r="E1894" s="59">
        <v>1771903.0</v>
      </c>
      <c r="F1894" s="59">
        <v>1588415.0</v>
      </c>
      <c r="G1894" s="59">
        <v>2000000.0</v>
      </c>
      <c r="H1894" s="59">
        <v>1600000.0</v>
      </c>
      <c r="I1894" s="44"/>
      <c r="J1894" s="97" t="str">
        <f t="shared" ref="J1894:N1894" si="1888">IF(ISBLANK(D1894),"",D1894/100000)</f>
        <v/>
      </c>
      <c r="K1894" s="97" t="str">
        <f t="shared" si="1888"/>
        <v>17.72</v>
      </c>
      <c r="L1894" s="97" t="str">
        <f t="shared" si="1888"/>
        <v>15.88</v>
      </c>
      <c r="M1894" s="97" t="str">
        <f t="shared" si="1888"/>
        <v>20.00</v>
      </c>
      <c r="N1894" s="97" t="str">
        <f t="shared" si="1888"/>
        <v>16.00</v>
      </c>
      <c r="O1894" s="44"/>
      <c r="P1894" s="197" t="str">
        <v>Ward no. 59 B</v>
      </c>
    </row>
    <row r="1895" ht="19.5" customHeight="1">
      <c r="A1895" s="127" t="s">
        <v>24407</v>
      </c>
      <c r="B1895" s="127" t="s">
        <v>25770</v>
      </c>
      <c r="C1895" s="127"/>
      <c r="D1895" s="59"/>
      <c r="E1895" s="59">
        <v>1841805.0</v>
      </c>
      <c r="F1895" s="59">
        <v>1745961.0</v>
      </c>
      <c r="G1895" s="59">
        <v>2000000.0</v>
      </c>
      <c r="H1895" s="59">
        <v>1600000.0</v>
      </c>
      <c r="I1895" s="44"/>
      <c r="J1895" s="97" t="str">
        <f t="shared" ref="J1895:N1895" si="1889">IF(ISBLANK(D1895),"",D1895/100000)</f>
        <v/>
      </c>
      <c r="K1895" s="97" t="str">
        <f t="shared" si="1889"/>
        <v>18.42</v>
      </c>
      <c r="L1895" s="97" t="str">
        <f t="shared" si="1889"/>
        <v>17.46</v>
      </c>
      <c r="M1895" s="97" t="str">
        <f t="shared" si="1889"/>
        <v>20.00</v>
      </c>
      <c r="N1895" s="97" t="str">
        <f t="shared" si="1889"/>
        <v>16.00</v>
      </c>
      <c r="O1895" s="44"/>
      <c r="P1895" s="197" t="str">
        <v>Ward no. 60 A.</v>
      </c>
    </row>
    <row r="1896" ht="19.5" customHeight="1">
      <c r="A1896" s="127" t="s">
        <v>24409</v>
      </c>
      <c r="B1896" s="127" t="s">
        <v>25771</v>
      </c>
      <c r="C1896" s="127"/>
      <c r="D1896" s="59"/>
      <c r="E1896" s="59">
        <v>1334095.0</v>
      </c>
      <c r="F1896" s="59">
        <v>1514865.0</v>
      </c>
      <c r="G1896" s="59">
        <v>2000000.0</v>
      </c>
      <c r="H1896" s="59">
        <v>1600000.0</v>
      </c>
      <c r="I1896" s="44"/>
      <c r="J1896" s="97" t="str">
        <f t="shared" ref="J1896:N1896" si="1890">IF(ISBLANK(D1896),"",D1896/100000)</f>
        <v/>
      </c>
      <c r="K1896" s="97" t="str">
        <f t="shared" si="1890"/>
        <v>13.34</v>
      </c>
      <c r="L1896" s="97" t="str">
        <f t="shared" si="1890"/>
        <v>15.15</v>
      </c>
      <c r="M1896" s="97" t="str">
        <f t="shared" si="1890"/>
        <v>20.00</v>
      </c>
      <c r="N1896" s="97" t="str">
        <f t="shared" si="1890"/>
        <v>16.00</v>
      </c>
      <c r="O1896" s="44"/>
      <c r="P1896" s="197" t="str">
        <v>Ward no. 60 B</v>
      </c>
    </row>
    <row r="1897" ht="19.5" customHeight="1">
      <c r="A1897" s="127" t="s">
        <v>24411</v>
      </c>
      <c r="B1897" s="127" t="s">
        <v>25772</v>
      </c>
      <c r="C1897" s="127"/>
      <c r="D1897" s="59"/>
      <c r="E1897" s="59">
        <v>1607781.0</v>
      </c>
      <c r="F1897" s="59">
        <v>1252044.0</v>
      </c>
      <c r="G1897" s="59">
        <v>2000000.0</v>
      </c>
      <c r="H1897" s="59">
        <v>1600000.0</v>
      </c>
      <c r="I1897" s="44"/>
      <c r="J1897" s="97" t="str">
        <f t="shared" ref="J1897:N1897" si="1891">IF(ISBLANK(D1897),"",D1897/100000)</f>
        <v/>
      </c>
      <c r="K1897" s="97" t="str">
        <f t="shared" si="1891"/>
        <v>16.08</v>
      </c>
      <c r="L1897" s="97" t="str">
        <f t="shared" si="1891"/>
        <v>12.52</v>
      </c>
      <c r="M1897" s="97" t="str">
        <f t="shared" si="1891"/>
        <v>20.00</v>
      </c>
      <c r="N1897" s="97" t="str">
        <f t="shared" si="1891"/>
        <v>16.00</v>
      </c>
      <c r="O1897" s="44"/>
      <c r="P1897" s="197" t="str">
        <v>Ward no. 61 A.</v>
      </c>
    </row>
    <row r="1898" ht="19.5" customHeight="1">
      <c r="A1898" s="127" t="s">
        <v>25773</v>
      </c>
      <c r="B1898" s="127" t="s">
        <v>25774</v>
      </c>
      <c r="C1898" s="127"/>
      <c r="D1898" s="59"/>
      <c r="E1898" s="59">
        <v>1257139.0</v>
      </c>
      <c r="F1898" s="59">
        <v>1563243.0</v>
      </c>
      <c r="G1898" s="59">
        <v>2000000.0</v>
      </c>
      <c r="H1898" s="59">
        <v>1600000.0</v>
      </c>
      <c r="I1898" s="44"/>
      <c r="J1898" s="97" t="str">
        <f t="shared" ref="J1898:N1898" si="1892">IF(ISBLANK(D1898),"",D1898/100000)</f>
        <v/>
      </c>
      <c r="K1898" s="97" t="str">
        <f t="shared" si="1892"/>
        <v>12.57</v>
      </c>
      <c r="L1898" s="97" t="str">
        <f t="shared" si="1892"/>
        <v>15.63</v>
      </c>
      <c r="M1898" s="97" t="str">
        <f t="shared" si="1892"/>
        <v>20.00</v>
      </c>
      <c r="N1898" s="97" t="str">
        <f t="shared" si="1892"/>
        <v>16.00</v>
      </c>
      <c r="O1898" s="44"/>
      <c r="P1898" s="197" t="str">
        <v>Ward no. 61 B</v>
      </c>
    </row>
    <row r="1899" ht="19.5" customHeight="1">
      <c r="A1899" s="127" t="s">
        <v>24413</v>
      </c>
      <c r="B1899" s="127" t="s">
        <v>25775</v>
      </c>
      <c r="C1899" s="127"/>
      <c r="D1899" s="59"/>
      <c r="E1899" s="59">
        <v>1244626.0</v>
      </c>
      <c r="F1899" s="59">
        <v>1730427.0</v>
      </c>
      <c r="G1899" s="59">
        <v>2000000.0</v>
      </c>
      <c r="H1899" s="59">
        <v>1600000.0</v>
      </c>
      <c r="I1899" s="44"/>
      <c r="J1899" s="97" t="str">
        <f t="shared" ref="J1899:N1899" si="1893">IF(ISBLANK(D1899),"",D1899/100000)</f>
        <v/>
      </c>
      <c r="K1899" s="97" t="str">
        <f t="shared" si="1893"/>
        <v>12.45</v>
      </c>
      <c r="L1899" s="97" t="str">
        <f t="shared" si="1893"/>
        <v>17.30</v>
      </c>
      <c r="M1899" s="97" t="str">
        <f t="shared" si="1893"/>
        <v>20.00</v>
      </c>
      <c r="N1899" s="97" t="str">
        <f t="shared" si="1893"/>
        <v>16.00</v>
      </c>
      <c r="O1899" s="44"/>
      <c r="P1899" s="197" t="str">
        <v>Ward no. 62 A.</v>
      </c>
    </row>
    <row r="1900" ht="19.5" customHeight="1">
      <c r="A1900" s="127" t="s">
        <v>24415</v>
      </c>
      <c r="B1900" s="127" t="s">
        <v>25776</v>
      </c>
      <c r="C1900" s="127"/>
      <c r="D1900" s="59"/>
      <c r="E1900" s="59">
        <v>1433397.0</v>
      </c>
      <c r="F1900" s="59">
        <v>1779419.0</v>
      </c>
      <c r="G1900" s="59">
        <v>2000000.0</v>
      </c>
      <c r="H1900" s="59">
        <v>1600000.0</v>
      </c>
      <c r="I1900" s="44"/>
      <c r="J1900" s="97" t="str">
        <f t="shared" ref="J1900:N1900" si="1894">IF(ISBLANK(D1900),"",D1900/100000)</f>
        <v/>
      </c>
      <c r="K1900" s="97" t="str">
        <f t="shared" si="1894"/>
        <v>14.33</v>
      </c>
      <c r="L1900" s="97" t="str">
        <f t="shared" si="1894"/>
        <v>17.79</v>
      </c>
      <c r="M1900" s="97" t="str">
        <f t="shared" si="1894"/>
        <v>20.00</v>
      </c>
      <c r="N1900" s="97" t="str">
        <f t="shared" si="1894"/>
        <v>16.00</v>
      </c>
      <c r="O1900" s="44"/>
      <c r="P1900" s="197" t="str">
        <v>Ward no. 62 B</v>
      </c>
    </row>
    <row r="1901" ht="19.5" customHeight="1">
      <c r="A1901" s="127" t="s">
        <v>25777</v>
      </c>
      <c r="B1901" s="127" t="s">
        <v>25778</v>
      </c>
      <c r="C1901" s="127"/>
      <c r="D1901" s="59"/>
      <c r="E1901" s="59">
        <v>1556324.0</v>
      </c>
      <c r="F1901" s="59">
        <v>1950328.0</v>
      </c>
      <c r="G1901" s="59">
        <v>2000000.0</v>
      </c>
      <c r="H1901" s="59">
        <v>1600000.0</v>
      </c>
      <c r="I1901" s="44"/>
      <c r="J1901" s="97" t="str">
        <f t="shared" ref="J1901:N1901" si="1895">IF(ISBLANK(D1901),"",D1901/100000)</f>
        <v/>
      </c>
      <c r="K1901" s="97" t="str">
        <f t="shared" si="1895"/>
        <v>15.56</v>
      </c>
      <c r="L1901" s="97" t="str">
        <f t="shared" si="1895"/>
        <v>19.50</v>
      </c>
      <c r="M1901" s="97" t="str">
        <f t="shared" si="1895"/>
        <v>20.00</v>
      </c>
      <c r="N1901" s="97" t="str">
        <f t="shared" si="1895"/>
        <v>16.00</v>
      </c>
      <c r="O1901" s="44"/>
      <c r="P1901" s="197" t="str">
        <v>Ward no. 63 A.</v>
      </c>
    </row>
    <row r="1902" ht="19.5" customHeight="1">
      <c r="A1902" s="127" t="s">
        <v>25779</v>
      </c>
      <c r="B1902" s="127" t="s">
        <v>25780</v>
      </c>
      <c r="C1902" s="127"/>
      <c r="D1902" s="59"/>
      <c r="E1902" s="59">
        <v>1164011.0</v>
      </c>
      <c r="F1902" s="59">
        <v>1121621.0</v>
      </c>
      <c r="G1902" s="59">
        <v>2000000.0</v>
      </c>
      <c r="H1902" s="59">
        <v>1600000.0</v>
      </c>
      <c r="I1902" s="44"/>
      <c r="J1902" s="97" t="str">
        <f t="shared" ref="J1902:N1902" si="1896">IF(ISBLANK(D1902),"",D1902/100000)</f>
        <v/>
      </c>
      <c r="K1902" s="97" t="str">
        <f t="shared" si="1896"/>
        <v>11.64</v>
      </c>
      <c r="L1902" s="97" t="str">
        <f t="shared" si="1896"/>
        <v>11.22</v>
      </c>
      <c r="M1902" s="97" t="str">
        <f t="shared" si="1896"/>
        <v>20.00</v>
      </c>
      <c r="N1902" s="97" t="str">
        <f t="shared" si="1896"/>
        <v>16.00</v>
      </c>
      <c r="O1902" s="44"/>
      <c r="P1902" s="197" t="str">
        <v>Ward no. 63 B</v>
      </c>
    </row>
    <row r="1903" ht="19.5" customHeight="1">
      <c r="A1903" s="127" t="s">
        <v>24417</v>
      </c>
      <c r="B1903" s="127" t="s">
        <v>25781</v>
      </c>
      <c r="C1903" s="127"/>
      <c r="D1903" s="59"/>
      <c r="E1903" s="59">
        <v>1326676.0</v>
      </c>
      <c r="F1903" s="59">
        <v>1182697.0</v>
      </c>
      <c r="G1903" s="59">
        <v>2000000.0</v>
      </c>
      <c r="H1903" s="59">
        <v>1600000.0</v>
      </c>
      <c r="I1903" s="44"/>
      <c r="J1903" s="97" t="str">
        <f t="shared" ref="J1903:N1903" si="1897">IF(ISBLANK(D1903),"",D1903/100000)</f>
        <v/>
      </c>
      <c r="K1903" s="97" t="str">
        <f t="shared" si="1897"/>
        <v>13.27</v>
      </c>
      <c r="L1903" s="97" t="str">
        <f t="shared" si="1897"/>
        <v>11.83</v>
      </c>
      <c r="M1903" s="97" t="str">
        <f t="shared" si="1897"/>
        <v>20.00</v>
      </c>
      <c r="N1903" s="97" t="str">
        <f t="shared" si="1897"/>
        <v>16.00</v>
      </c>
      <c r="O1903" s="44"/>
      <c r="P1903" s="197" t="str">
        <v>Ward no. 64 A.</v>
      </c>
    </row>
    <row r="1904" ht="19.5" customHeight="1">
      <c r="A1904" s="127" t="s">
        <v>24419</v>
      </c>
      <c r="B1904" s="127" t="s">
        <v>25782</v>
      </c>
      <c r="C1904" s="127"/>
      <c r="D1904" s="59"/>
      <c r="E1904" s="59">
        <v>1728040.0</v>
      </c>
      <c r="F1904" s="59">
        <v>1782669.0</v>
      </c>
      <c r="G1904" s="59">
        <v>2000000.0</v>
      </c>
      <c r="H1904" s="59">
        <v>1600000.0</v>
      </c>
      <c r="I1904" s="44"/>
      <c r="J1904" s="97" t="str">
        <f t="shared" ref="J1904:N1904" si="1898">IF(ISBLANK(D1904),"",D1904/100000)</f>
        <v/>
      </c>
      <c r="K1904" s="97" t="str">
        <f t="shared" si="1898"/>
        <v>17.28</v>
      </c>
      <c r="L1904" s="97" t="str">
        <f t="shared" si="1898"/>
        <v>17.83</v>
      </c>
      <c r="M1904" s="97" t="str">
        <f t="shared" si="1898"/>
        <v>20.00</v>
      </c>
      <c r="N1904" s="97" t="str">
        <f t="shared" si="1898"/>
        <v>16.00</v>
      </c>
      <c r="O1904" s="44"/>
      <c r="P1904" s="197" t="str">
        <v>Ward no. 64 B</v>
      </c>
    </row>
    <row r="1905" ht="19.5" customHeight="1">
      <c r="A1905" s="127" t="s">
        <v>24421</v>
      </c>
      <c r="B1905" s="127" t="s">
        <v>25783</v>
      </c>
      <c r="C1905" s="127"/>
      <c r="D1905" s="59"/>
      <c r="E1905" s="59">
        <v>1831482.0</v>
      </c>
      <c r="F1905" s="59">
        <v>1591311.0</v>
      </c>
      <c r="G1905" s="59">
        <v>2000000.0</v>
      </c>
      <c r="H1905" s="59">
        <v>1600000.0</v>
      </c>
      <c r="I1905" s="44"/>
      <c r="J1905" s="97" t="str">
        <f t="shared" ref="J1905:N1905" si="1899">IF(ISBLANK(D1905),"",D1905/100000)</f>
        <v/>
      </c>
      <c r="K1905" s="97" t="str">
        <f t="shared" si="1899"/>
        <v>18.31</v>
      </c>
      <c r="L1905" s="97" t="str">
        <f t="shared" si="1899"/>
        <v>15.91</v>
      </c>
      <c r="M1905" s="97" t="str">
        <f t="shared" si="1899"/>
        <v>20.00</v>
      </c>
      <c r="N1905" s="97" t="str">
        <f t="shared" si="1899"/>
        <v>16.00</v>
      </c>
      <c r="O1905" s="44"/>
      <c r="P1905" s="197" t="str">
        <v>Ward no. 65 A.</v>
      </c>
    </row>
    <row r="1906" ht="19.5" customHeight="1">
      <c r="A1906" s="127" t="s">
        <v>24423</v>
      </c>
      <c r="B1906" s="127" t="s">
        <v>25784</v>
      </c>
      <c r="C1906" s="127"/>
      <c r="D1906" s="59"/>
      <c r="E1906" s="59">
        <v>787418.0</v>
      </c>
      <c r="F1906" s="59">
        <v>1656625.0</v>
      </c>
      <c r="G1906" s="59">
        <v>2000000.0</v>
      </c>
      <c r="H1906" s="59">
        <v>1600000.0</v>
      </c>
      <c r="I1906" s="44"/>
      <c r="J1906" s="97" t="str">
        <f t="shared" ref="J1906:N1906" si="1900">IF(ISBLANK(D1906),"",D1906/100000)</f>
        <v/>
      </c>
      <c r="K1906" s="97" t="str">
        <f t="shared" si="1900"/>
        <v>7.87</v>
      </c>
      <c r="L1906" s="97" t="str">
        <f t="shared" si="1900"/>
        <v>16.57</v>
      </c>
      <c r="M1906" s="97" t="str">
        <f t="shared" si="1900"/>
        <v>20.00</v>
      </c>
      <c r="N1906" s="97" t="str">
        <f t="shared" si="1900"/>
        <v>16.00</v>
      </c>
      <c r="O1906" s="44"/>
      <c r="P1906" s="197" t="str">
        <v>Ward no. 65 B</v>
      </c>
    </row>
    <row r="1907" ht="19.5" customHeight="1">
      <c r="A1907" s="127" t="s">
        <v>24425</v>
      </c>
      <c r="B1907" s="127" t="s">
        <v>25785</v>
      </c>
      <c r="C1907" s="127"/>
      <c r="D1907" s="59"/>
      <c r="E1907" s="59">
        <v>1184576.0</v>
      </c>
      <c r="F1907" s="59">
        <v>1476996.0</v>
      </c>
      <c r="G1907" s="59">
        <v>2000000.0</v>
      </c>
      <c r="H1907" s="59">
        <v>1600000.0</v>
      </c>
      <c r="I1907" s="44"/>
      <c r="J1907" s="97" t="str">
        <f t="shared" ref="J1907:N1907" si="1901">IF(ISBLANK(D1907),"",D1907/100000)</f>
        <v/>
      </c>
      <c r="K1907" s="97" t="str">
        <f t="shared" si="1901"/>
        <v>11.85</v>
      </c>
      <c r="L1907" s="97" t="str">
        <f t="shared" si="1901"/>
        <v>14.77</v>
      </c>
      <c r="M1907" s="97" t="str">
        <f t="shared" si="1901"/>
        <v>20.00</v>
      </c>
      <c r="N1907" s="97" t="str">
        <f t="shared" si="1901"/>
        <v>16.00</v>
      </c>
      <c r="O1907" s="44"/>
      <c r="P1907" s="197" t="str">
        <v>Ward no. 66 A.</v>
      </c>
    </row>
    <row r="1908" ht="19.5" customHeight="1">
      <c r="A1908" s="127" t="s">
        <v>25786</v>
      </c>
      <c r="B1908" s="127" t="s">
        <v>25787</v>
      </c>
      <c r="C1908" s="127"/>
      <c r="D1908" s="59"/>
      <c r="E1908" s="59">
        <v>1486807.0</v>
      </c>
      <c r="F1908" s="59">
        <v>1288717.0</v>
      </c>
      <c r="G1908" s="59">
        <v>2000000.0</v>
      </c>
      <c r="H1908" s="59">
        <v>1600000.0</v>
      </c>
      <c r="I1908" s="44"/>
      <c r="J1908" s="97" t="str">
        <f t="shared" ref="J1908:N1908" si="1902">IF(ISBLANK(D1908),"",D1908/100000)</f>
        <v/>
      </c>
      <c r="K1908" s="97" t="str">
        <f t="shared" si="1902"/>
        <v>14.87</v>
      </c>
      <c r="L1908" s="97" t="str">
        <f t="shared" si="1902"/>
        <v>12.89</v>
      </c>
      <c r="M1908" s="97" t="str">
        <f t="shared" si="1902"/>
        <v>20.00</v>
      </c>
      <c r="N1908" s="97" t="str">
        <f t="shared" si="1902"/>
        <v>16.00</v>
      </c>
      <c r="O1908" s="44"/>
      <c r="P1908" s="197" t="str">
        <v>Ward no. 66 B</v>
      </c>
    </row>
    <row r="1909" ht="19.5" customHeight="1">
      <c r="A1909" s="127" t="s">
        <v>24427</v>
      </c>
      <c r="B1909" s="127" t="s">
        <v>25788</v>
      </c>
      <c r="C1909" s="127"/>
      <c r="D1909" s="59"/>
      <c r="E1909" s="59">
        <v>1438435.0</v>
      </c>
      <c r="F1909" s="59">
        <v>1620173.0</v>
      </c>
      <c r="G1909" s="59">
        <v>2000000.0</v>
      </c>
      <c r="H1909" s="59">
        <v>1600000.0</v>
      </c>
      <c r="I1909" s="44"/>
      <c r="J1909" s="97" t="str">
        <f t="shared" ref="J1909:N1909" si="1903">IF(ISBLANK(D1909),"",D1909/100000)</f>
        <v/>
      </c>
      <c r="K1909" s="97" t="str">
        <f t="shared" si="1903"/>
        <v>14.38</v>
      </c>
      <c r="L1909" s="97" t="str">
        <f t="shared" si="1903"/>
        <v>16.20</v>
      </c>
      <c r="M1909" s="97" t="str">
        <f t="shared" si="1903"/>
        <v>20.00</v>
      </c>
      <c r="N1909" s="97" t="str">
        <f t="shared" si="1903"/>
        <v>16.00</v>
      </c>
      <c r="O1909" s="44"/>
      <c r="P1909" s="197" t="str">
        <v>Ward no. 67 A.</v>
      </c>
    </row>
    <row r="1910" ht="19.5" customHeight="1">
      <c r="A1910" s="127" t="s">
        <v>24429</v>
      </c>
      <c r="B1910" s="127" t="s">
        <v>25789</v>
      </c>
      <c r="C1910" s="127"/>
      <c r="D1910" s="59"/>
      <c r="E1910" s="59">
        <v>1473365.0</v>
      </c>
      <c r="F1910" s="59">
        <v>1006815.0</v>
      </c>
      <c r="G1910" s="59">
        <v>2000000.0</v>
      </c>
      <c r="H1910" s="59">
        <v>1600000.0</v>
      </c>
      <c r="I1910" s="44"/>
      <c r="J1910" s="97" t="str">
        <f t="shared" ref="J1910:N1910" si="1904">IF(ISBLANK(D1910),"",D1910/100000)</f>
        <v/>
      </c>
      <c r="K1910" s="97" t="str">
        <f t="shared" si="1904"/>
        <v>14.73</v>
      </c>
      <c r="L1910" s="97" t="str">
        <f t="shared" si="1904"/>
        <v>10.07</v>
      </c>
      <c r="M1910" s="97" t="str">
        <f t="shared" si="1904"/>
        <v>20.00</v>
      </c>
      <c r="N1910" s="97" t="str">
        <f t="shared" si="1904"/>
        <v>16.00</v>
      </c>
      <c r="O1910" s="44"/>
      <c r="P1910" s="197" t="str">
        <v>Ward no. 67 B</v>
      </c>
    </row>
    <row r="1911" ht="19.5" customHeight="1">
      <c r="A1911" s="127" t="s">
        <v>25790</v>
      </c>
      <c r="B1911" s="127" t="s">
        <v>25791</v>
      </c>
      <c r="C1911" s="127"/>
      <c r="D1911" s="59"/>
      <c r="E1911" s="59">
        <v>1590987.0</v>
      </c>
      <c r="F1911" s="59">
        <v>1729915.0</v>
      </c>
      <c r="G1911" s="59">
        <v>2000000.0</v>
      </c>
      <c r="H1911" s="59">
        <v>1600000.0</v>
      </c>
      <c r="I1911" s="44"/>
      <c r="J1911" s="97" t="str">
        <f t="shared" ref="J1911:N1911" si="1905">IF(ISBLANK(D1911),"",D1911/100000)</f>
        <v/>
      </c>
      <c r="K1911" s="97" t="str">
        <f t="shared" si="1905"/>
        <v>15.91</v>
      </c>
      <c r="L1911" s="97" t="str">
        <f t="shared" si="1905"/>
        <v>17.30</v>
      </c>
      <c r="M1911" s="97" t="str">
        <f t="shared" si="1905"/>
        <v>20.00</v>
      </c>
      <c r="N1911" s="97" t="str">
        <f t="shared" si="1905"/>
        <v>16.00</v>
      </c>
      <c r="O1911" s="44"/>
      <c r="P1911" s="197" t="str">
        <v>Ward no. 68 A.</v>
      </c>
    </row>
    <row r="1912" ht="19.5" customHeight="1">
      <c r="A1912" s="127" t="s">
        <v>24431</v>
      </c>
      <c r="B1912" s="127" t="s">
        <v>25792</v>
      </c>
      <c r="C1912" s="127"/>
      <c r="D1912" s="59"/>
      <c r="E1912" s="59">
        <v>1738619.0</v>
      </c>
      <c r="F1912" s="59">
        <v>1725700.0</v>
      </c>
      <c r="G1912" s="59">
        <v>2000000.0</v>
      </c>
      <c r="H1912" s="59">
        <v>1600000.0</v>
      </c>
      <c r="I1912" s="44"/>
      <c r="J1912" s="97" t="str">
        <f t="shared" ref="J1912:N1912" si="1906">IF(ISBLANK(D1912),"",D1912/100000)</f>
        <v/>
      </c>
      <c r="K1912" s="97" t="str">
        <f t="shared" si="1906"/>
        <v>17.39</v>
      </c>
      <c r="L1912" s="97" t="str">
        <f t="shared" si="1906"/>
        <v>17.26</v>
      </c>
      <c r="M1912" s="97" t="str">
        <f t="shared" si="1906"/>
        <v>20.00</v>
      </c>
      <c r="N1912" s="97" t="str">
        <f t="shared" si="1906"/>
        <v>16.00</v>
      </c>
      <c r="O1912" s="44"/>
      <c r="P1912" s="197" t="str">
        <v>Ward no. 68 B</v>
      </c>
    </row>
    <row r="1913" ht="19.5" customHeight="1">
      <c r="A1913" s="127" t="s">
        <v>24433</v>
      </c>
      <c r="B1913" s="127" t="s">
        <v>25793</v>
      </c>
      <c r="C1913" s="127"/>
      <c r="D1913" s="59"/>
      <c r="E1913" s="59">
        <v>1072519.0</v>
      </c>
      <c r="F1913" s="59">
        <v>1108282.0</v>
      </c>
      <c r="G1913" s="59">
        <v>2000000.0</v>
      </c>
      <c r="H1913" s="59">
        <v>1600000.0</v>
      </c>
      <c r="I1913" s="44"/>
      <c r="J1913" s="97" t="str">
        <f t="shared" ref="J1913:N1913" si="1907">IF(ISBLANK(D1913),"",D1913/100000)</f>
        <v/>
      </c>
      <c r="K1913" s="97" t="str">
        <f t="shared" si="1907"/>
        <v>10.73</v>
      </c>
      <c r="L1913" s="97" t="str">
        <f t="shared" si="1907"/>
        <v>11.08</v>
      </c>
      <c r="M1913" s="97" t="str">
        <f t="shared" si="1907"/>
        <v>20.00</v>
      </c>
      <c r="N1913" s="97" t="str">
        <f t="shared" si="1907"/>
        <v>16.00</v>
      </c>
      <c r="O1913" s="44"/>
      <c r="P1913" s="197" t="str">
        <v>Ward no. 69 A.</v>
      </c>
    </row>
    <row r="1914" ht="19.5" customHeight="1">
      <c r="A1914" s="127" t="s">
        <v>24435</v>
      </c>
      <c r="B1914" s="127" t="s">
        <v>25794</v>
      </c>
      <c r="C1914" s="127"/>
      <c r="D1914" s="59"/>
      <c r="E1914" s="59">
        <v>1479380.0</v>
      </c>
      <c r="F1914" s="59">
        <v>397454.0</v>
      </c>
      <c r="G1914" s="59">
        <v>2000000.0</v>
      </c>
      <c r="H1914" s="59">
        <v>1600000.0</v>
      </c>
      <c r="I1914" s="44"/>
      <c r="J1914" s="97" t="str">
        <f t="shared" ref="J1914:N1914" si="1908">IF(ISBLANK(D1914),"",D1914/100000)</f>
        <v/>
      </c>
      <c r="K1914" s="97" t="str">
        <f t="shared" si="1908"/>
        <v>14.79</v>
      </c>
      <c r="L1914" s="97" t="str">
        <f t="shared" si="1908"/>
        <v>3.97</v>
      </c>
      <c r="M1914" s="97" t="str">
        <f t="shared" si="1908"/>
        <v>20.00</v>
      </c>
      <c r="N1914" s="97" t="str">
        <f t="shared" si="1908"/>
        <v>16.00</v>
      </c>
      <c r="O1914" s="44"/>
      <c r="P1914" s="197" t="str">
        <v>Ward no. 69 B</v>
      </c>
    </row>
    <row r="1915" ht="19.5" customHeight="1">
      <c r="A1915" s="127" t="s">
        <v>24437</v>
      </c>
      <c r="B1915" s="127" t="s">
        <v>25795</v>
      </c>
      <c r="C1915" s="127"/>
      <c r="D1915" s="59"/>
      <c r="E1915" s="59">
        <v>1034813.0</v>
      </c>
      <c r="F1915" s="59">
        <v>810063.0</v>
      </c>
      <c r="G1915" s="59">
        <v>2000000.0</v>
      </c>
      <c r="H1915" s="59">
        <v>1600000.0</v>
      </c>
      <c r="I1915" s="44"/>
      <c r="J1915" s="97" t="str">
        <f t="shared" ref="J1915:N1915" si="1909">IF(ISBLANK(D1915),"",D1915/100000)</f>
        <v/>
      </c>
      <c r="K1915" s="97" t="str">
        <f t="shared" si="1909"/>
        <v>10.35</v>
      </c>
      <c r="L1915" s="97" t="str">
        <f t="shared" si="1909"/>
        <v>8.10</v>
      </c>
      <c r="M1915" s="97" t="str">
        <f t="shared" si="1909"/>
        <v>20.00</v>
      </c>
      <c r="N1915" s="97" t="str">
        <f t="shared" si="1909"/>
        <v>16.00</v>
      </c>
      <c r="O1915" s="44"/>
      <c r="P1915" s="197" t="str">
        <v>Ward no. 70 A.</v>
      </c>
    </row>
    <row r="1916" ht="19.5" customHeight="1">
      <c r="A1916" s="127" t="s">
        <v>24439</v>
      </c>
      <c r="B1916" s="127" t="s">
        <v>25796</v>
      </c>
      <c r="C1916" s="127"/>
      <c r="D1916" s="59"/>
      <c r="E1916" s="59">
        <v>1616697.0</v>
      </c>
      <c r="F1916" s="59">
        <v>1105327.0</v>
      </c>
      <c r="G1916" s="59">
        <v>2000000.0</v>
      </c>
      <c r="H1916" s="59">
        <v>1600000.0</v>
      </c>
      <c r="I1916" s="44"/>
      <c r="J1916" s="97" t="str">
        <f t="shared" ref="J1916:N1916" si="1910">IF(ISBLANK(D1916),"",D1916/100000)</f>
        <v/>
      </c>
      <c r="K1916" s="97" t="str">
        <f t="shared" si="1910"/>
        <v>16.17</v>
      </c>
      <c r="L1916" s="97" t="str">
        <f t="shared" si="1910"/>
        <v>11.05</v>
      </c>
      <c r="M1916" s="97" t="str">
        <f t="shared" si="1910"/>
        <v>20.00</v>
      </c>
      <c r="N1916" s="97" t="str">
        <f t="shared" si="1910"/>
        <v>16.00</v>
      </c>
      <c r="O1916" s="44"/>
      <c r="P1916" s="197" t="str">
        <v>Ward no. 70 B</v>
      </c>
    </row>
    <row r="1917" ht="19.5" customHeight="1">
      <c r="A1917" s="127" t="s">
        <v>24441</v>
      </c>
      <c r="B1917" s="127" t="s">
        <v>25797</v>
      </c>
      <c r="C1917" s="127"/>
      <c r="D1917" s="59"/>
      <c r="E1917" s="59">
        <v>1547178.0</v>
      </c>
      <c r="F1917" s="59">
        <v>1416934.0</v>
      </c>
      <c r="G1917" s="59">
        <v>2000000.0</v>
      </c>
      <c r="H1917" s="59">
        <v>1600000.0</v>
      </c>
      <c r="I1917" s="44"/>
      <c r="J1917" s="97" t="str">
        <f t="shared" ref="J1917:N1917" si="1911">IF(ISBLANK(D1917),"",D1917/100000)</f>
        <v/>
      </c>
      <c r="K1917" s="97" t="str">
        <f t="shared" si="1911"/>
        <v>15.47</v>
      </c>
      <c r="L1917" s="97" t="str">
        <f t="shared" si="1911"/>
        <v>14.17</v>
      </c>
      <c r="M1917" s="97" t="str">
        <f t="shared" si="1911"/>
        <v>20.00</v>
      </c>
      <c r="N1917" s="97" t="str">
        <f t="shared" si="1911"/>
        <v>16.00</v>
      </c>
      <c r="O1917" s="44"/>
      <c r="P1917" s="197" t="str">
        <v>Ward no. 71 A.</v>
      </c>
    </row>
    <row r="1918" ht="19.5" customHeight="1">
      <c r="A1918" s="127" t="s">
        <v>24443</v>
      </c>
      <c r="B1918" s="127" t="s">
        <v>25798</v>
      </c>
      <c r="C1918" s="127"/>
      <c r="D1918" s="59"/>
      <c r="E1918" s="59">
        <v>1230662.0</v>
      </c>
      <c r="F1918" s="59">
        <v>1345572.0</v>
      </c>
      <c r="G1918" s="59">
        <v>2000000.0</v>
      </c>
      <c r="H1918" s="59">
        <v>1600000.0</v>
      </c>
      <c r="I1918" s="44"/>
      <c r="J1918" s="97" t="str">
        <f t="shared" ref="J1918:N1918" si="1912">IF(ISBLANK(D1918),"",D1918/100000)</f>
        <v/>
      </c>
      <c r="K1918" s="97" t="str">
        <f t="shared" si="1912"/>
        <v>12.31</v>
      </c>
      <c r="L1918" s="97" t="str">
        <f t="shared" si="1912"/>
        <v>13.46</v>
      </c>
      <c r="M1918" s="97" t="str">
        <f t="shared" si="1912"/>
        <v>20.00</v>
      </c>
      <c r="N1918" s="97" t="str">
        <f t="shared" si="1912"/>
        <v>16.00</v>
      </c>
      <c r="O1918" s="44"/>
      <c r="P1918" s="197" t="str">
        <v>Ward no. 71 B</v>
      </c>
    </row>
    <row r="1919" ht="19.5" customHeight="1">
      <c r="A1919" s="127" t="s">
        <v>24445</v>
      </c>
      <c r="B1919" s="127" t="s">
        <v>25799</v>
      </c>
      <c r="C1919" s="127"/>
      <c r="D1919" s="59"/>
      <c r="E1919" s="59">
        <v>1340220.0</v>
      </c>
      <c r="F1919" s="59">
        <v>1861813.0</v>
      </c>
      <c r="G1919" s="59">
        <v>2000000.0</v>
      </c>
      <c r="H1919" s="59">
        <v>1600000.0</v>
      </c>
      <c r="I1919" s="44"/>
      <c r="J1919" s="97" t="str">
        <f t="shared" ref="J1919:N1919" si="1913">IF(ISBLANK(D1919),"",D1919/100000)</f>
        <v/>
      </c>
      <c r="K1919" s="97" t="str">
        <f t="shared" si="1913"/>
        <v>13.40</v>
      </c>
      <c r="L1919" s="97" t="str">
        <f t="shared" si="1913"/>
        <v>18.62</v>
      </c>
      <c r="M1919" s="97" t="str">
        <f t="shared" si="1913"/>
        <v>20.00</v>
      </c>
      <c r="N1919" s="97" t="str">
        <f t="shared" si="1913"/>
        <v>16.00</v>
      </c>
      <c r="O1919" s="44"/>
      <c r="P1919" s="197" t="str">
        <v>Ward no. 72 A.</v>
      </c>
    </row>
    <row r="1920" ht="19.5" customHeight="1">
      <c r="A1920" s="127" t="s">
        <v>25800</v>
      </c>
      <c r="B1920" s="127" t="s">
        <v>25801</v>
      </c>
      <c r="C1920" s="127"/>
      <c r="D1920" s="59"/>
      <c r="E1920" s="59">
        <v>1583702.0</v>
      </c>
      <c r="F1920" s="59">
        <v>1991194.0</v>
      </c>
      <c r="G1920" s="59">
        <v>2000000.0</v>
      </c>
      <c r="H1920" s="59">
        <v>1600000.0</v>
      </c>
      <c r="I1920" s="44"/>
      <c r="J1920" s="97" t="str">
        <f t="shared" ref="J1920:N1920" si="1914">IF(ISBLANK(D1920),"",D1920/100000)</f>
        <v/>
      </c>
      <c r="K1920" s="97" t="str">
        <f t="shared" si="1914"/>
        <v>15.84</v>
      </c>
      <c r="L1920" s="97" t="str">
        <f t="shared" si="1914"/>
        <v>19.91</v>
      </c>
      <c r="M1920" s="97" t="str">
        <f t="shared" si="1914"/>
        <v>20.00</v>
      </c>
      <c r="N1920" s="97" t="str">
        <f t="shared" si="1914"/>
        <v>16.00</v>
      </c>
      <c r="O1920" s="44"/>
      <c r="P1920" s="197" t="str">
        <v>Ward no. 72 B</v>
      </c>
    </row>
    <row r="1921" ht="19.5" customHeight="1">
      <c r="A1921" s="127" t="s">
        <v>25802</v>
      </c>
      <c r="B1921" s="127" t="s">
        <v>25803</v>
      </c>
      <c r="C1921" s="127"/>
      <c r="D1921" s="59"/>
      <c r="E1921" s="59">
        <v>913850.0</v>
      </c>
      <c r="F1921" s="59">
        <v>1752300.0</v>
      </c>
      <c r="G1921" s="59">
        <v>2000000.0</v>
      </c>
      <c r="H1921" s="59">
        <v>1600000.0</v>
      </c>
      <c r="I1921" s="44"/>
      <c r="J1921" s="97" t="str">
        <f t="shared" ref="J1921:N1921" si="1915">IF(ISBLANK(D1921),"",D1921/100000)</f>
        <v/>
      </c>
      <c r="K1921" s="97" t="str">
        <f t="shared" si="1915"/>
        <v>9.14</v>
      </c>
      <c r="L1921" s="97" t="str">
        <f t="shared" si="1915"/>
        <v>17.52</v>
      </c>
      <c r="M1921" s="97" t="str">
        <f t="shared" si="1915"/>
        <v>20.00</v>
      </c>
      <c r="N1921" s="97" t="str">
        <f t="shared" si="1915"/>
        <v>16.00</v>
      </c>
      <c r="O1921" s="44"/>
      <c r="P1921" s="197" t="str">
        <v>Ward no. 73 A.</v>
      </c>
    </row>
    <row r="1922" ht="19.5" customHeight="1">
      <c r="A1922" s="127" t="s">
        <v>25804</v>
      </c>
      <c r="B1922" s="127" t="s">
        <v>25805</v>
      </c>
      <c r="C1922" s="127"/>
      <c r="D1922" s="59"/>
      <c r="E1922" s="59">
        <v>632355.0</v>
      </c>
      <c r="F1922" s="59">
        <v>920803.0</v>
      </c>
      <c r="G1922" s="59">
        <v>2000000.0</v>
      </c>
      <c r="H1922" s="59">
        <v>1600000.0</v>
      </c>
      <c r="I1922" s="44"/>
      <c r="J1922" s="97" t="str">
        <f t="shared" ref="J1922:N1922" si="1916">IF(ISBLANK(D1922),"",D1922/100000)</f>
        <v/>
      </c>
      <c r="K1922" s="97" t="str">
        <f t="shared" si="1916"/>
        <v>6.32</v>
      </c>
      <c r="L1922" s="97" t="str">
        <f t="shared" si="1916"/>
        <v>9.21</v>
      </c>
      <c r="M1922" s="97" t="str">
        <f t="shared" si="1916"/>
        <v>20.00</v>
      </c>
      <c r="N1922" s="97" t="str">
        <f t="shared" si="1916"/>
        <v>16.00</v>
      </c>
      <c r="O1922" s="44"/>
      <c r="P1922" s="197" t="str">
        <v>Ward no. 73 B</v>
      </c>
    </row>
    <row r="1923" ht="19.5" customHeight="1">
      <c r="A1923" s="127" t="s">
        <v>25806</v>
      </c>
      <c r="B1923" s="127" t="s">
        <v>25807</v>
      </c>
      <c r="C1923" s="127"/>
      <c r="D1923" s="59"/>
      <c r="E1923" s="59">
        <v>1115801.0</v>
      </c>
      <c r="F1923" s="59">
        <v>1320034.0</v>
      </c>
      <c r="G1923" s="59">
        <v>2000000.0</v>
      </c>
      <c r="H1923" s="59">
        <v>1600000.0</v>
      </c>
      <c r="I1923" s="44"/>
      <c r="J1923" s="97" t="str">
        <f t="shared" ref="J1923:N1923" si="1917">IF(ISBLANK(D1923),"",D1923/100000)</f>
        <v/>
      </c>
      <c r="K1923" s="97" t="str">
        <f t="shared" si="1917"/>
        <v>11.16</v>
      </c>
      <c r="L1923" s="97" t="str">
        <f t="shared" si="1917"/>
        <v>13.20</v>
      </c>
      <c r="M1923" s="97" t="str">
        <f t="shared" si="1917"/>
        <v>20.00</v>
      </c>
      <c r="N1923" s="97" t="str">
        <f t="shared" si="1917"/>
        <v>16.00</v>
      </c>
      <c r="O1923" s="44"/>
      <c r="P1923" s="197" t="str">
        <v>Ward no. 74 A.</v>
      </c>
    </row>
    <row r="1924" ht="19.5" customHeight="1">
      <c r="A1924" s="127" t="s">
        <v>25808</v>
      </c>
      <c r="B1924" s="127" t="s">
        <v>25809</v>
      </c>
      <c r="C1924" s="127"/>
      <c r="D1924" s="59"/>
      <c r="E1924" s="59">
        <v>1704826.0</v>
      </c>
      <c r="F1924" s="59">
        <v>1060546.0</v>
      </c>
      <c r="G1924" s="59">
        <v>2000000.0</v>
      </c>
      <c r="H1924" s="59">
        <v>1600000.0</v>
      </c>
      <c r="I1924" s="44"/>
      <c r="J1924" s="97" t="str">
        <f t="shared" ref="J1924:N1924" si="1918">IF(ISBLANK(D1924),"",D1924/100000)</f>
        <v/>
      </c>
      <c r="K1924" s="97" t="str">
        <f t="shared" si="1918"/>
        <v>17.05</v>
      </c>
      <c r="L1924" s="97" t="str">
        <f t="shared" si="1918"/>
        <v>10.61</v>
      </c>
      <c r="M1924" s="97" t="str">
        <f t="shared" si="1918"/>
        <v>20.00</v>
      </c>
      <c r="N1924" s="97" t="str">
        <f t="shared" si="1918"/>
        <v>16.00</v>
      </c>
      <c r="O1924" s="44"/>
      <c r="P1924" s="197" t="str">
        <v>Ward no. 74 B</v>
      </c>
    </row>
    <row r="1925" ht="19.5" customHeight="1">
      <c r="A1925" s="127" t="s">
        <v>25810</v>
      </c>
      <c r="B1925" s="127" t="s">
        <v>25811</v>
      </c>
      <c r="C1925" s="127"/>
      <c r="D1925" s="59"/>
      <c r="E1925" s="59">
        <v>1061720.0</v>
      </c>
      <c r="F1925" s="59">
        <v>1228921.0</v>
      </c>
      <c r="G1925" s="59">
        <v>2000000.0</v>
      </c>
      <c r="H1925" s="59">
        <v>1600000.0</v>
      </c>
      <c r="I1925" s="44"/>
      <c r="J1925" s="97" t="str">
        <f t="shared" ref="J1925:N1925" si="1919">IF(ISBLANK(D1925),"",D1925/100000)</f>
        <v/>
      </c>
      <c r="K1925" s="97" t="str">
        <f t="shared" si="1919"/>
        <v>10.62</v>
      </c>
      <c r="L1925" s="97" t="str">
        <f t="shared" si="1919"/>
        <v>12.29</v>
      </c>
      <c r="M1925" s="97" t="str">
        <f t="shared" si="1919"/>
        <v>20.00</v>
      </c>
      <c r="N1925" s="97" t="str">
        <f t="shared" si="1919"/>
        <v>16.00</v>
      </c>
      <c r="O1925" s="44"/>
      <c r="P1925" s="197" t="str">
        <v>Ward no. 75 A.</v>
      </c>
    </row>
    <row r="1926" ht="19.5" customHeight="1">
      <c r="A1926" s="127" t="s">
        <v>24447</v>
      </c>
      <c r="B1926" s="127" t="s">
        <v>25812</v>
      </c>
      <c r="C1926" s="127"/>
      <c r="D1926" s="59"/>
      <c r="E1926" s="59">
        <v>1208252.0</v>
      </c>
      <c r="F1926" s="59">
        <v>1062410.0</v>
      </c>
      <c r="G1926" s="59">
        <v>2000000.0</v>
      </c>
      <c r="H1926" s="59">
        <v>1600000.0</v>
      </c>
      <c r="I1926" s="44"/>
      <c r="J1926" s="97" t="str">
        <f t="shared" ref="J1926:N1926" si="1920">IF(ISBLANK(D1926),"",D1926/100000)</f>
        <v/>
      </c>
      <c r="K1926" s="97" t="str">
        <f t="shared" si="1920"/>
        <v>12.08</v>
      </c>
      <c r="L1926" s="97" t="str">
        <f t="shared" si="1920"/>
        <v>10.62</v>
      </c>
      <c r="M1926" s="97" t="str">
        <f t="shared" si="1920"/>
        <v>20.00</v>
      </c>
      <c r="N1926" s="97" t="str">
        <f t="shared" si="1920"/>
        <v>16.00</v>
      </c>
      <c r="O1926" s="44"/>
      <c r="P1926" s="197" t="str">
        <v>Ward no. 75 B</v>
      </c>
    </row>
    <row r="1927" ht="19.5" customHeight="1">
      <c r="A1927" s="127" t="s">
        <v>24449</v>
      </c>
      <c r="B1927" s="127" t="s">
        <v>25813</v>
      </c>
      <c r="C1927" s="127"/>
      <c r="D1927" s="59"/>
      <c r="E1927" s="59">
        <v>1012215.0</v>
      </c>
      <c r="F1927" s="59">
        <v>1430597.0</v>
      </c>
      <c r="G1927" s="59">
        <v>2000000.0</v>
      </c>
      <c r="H1927" s="59">
        <v>1600000.0</v>
      </c>
      <c r="I1927" s="44"/>
      <c r="J1927" s="97" t="str">
        <f t="shared" ref="J1927:N1927" si="1921">IF(ISBLANK(D1927),"",D1927/100000)</f>
        <v/>
      </c>
      <c r="K1927" s="97" t="str">
        <f t="shared" si="1921"/>
        <v>10.12</v>
      </c>
      <c r="L1927" s="97" t="str">
        <f t="shared" si="1921"/>
        <v>14.31</v>
      </c>
      <c r="M1927" s="97" t="str">
        <f t="shared" si="1921"/>
        <v>20.00</v>
      </c>
      <c r="N1927" s="97" t="str">
        <f t="shared" si="1921"/>
        <v>16.00</v>
      </c>
      <c r="O1927" s="44"/>
      <c r="P1927" s="197" t="str">
        <v>Ward no. 76 A.</v>
      </c>
    </row>
    <row r="1928" ht="19.5" customHeight="1">
      <c r="A1928" s="127" t="s">
        <v>24451</v>
      </c>
      <c r="B1928" s="127" t="s">
        <v>25814</v>
      </c>
      <c r="C1928" s="127"/>
      <c r="D1928" s="59"/>
      <c r="E1928" s="59">
        <v>1502584.0</v>
      </c>
      <c r="F1928" s="59">
        <v>1246707.0</v>
      </c>
      <c r="G1928" s="59">
        <v>2000000.0</v>
      </c>
      <c r="H1928" s="59">
        <v>1600000.0</v>
      </c>
      <c r="I1928" s="44"/>
      <c r="J1928" s="97" t="str">
        <f t="shared" ref="J1928:N1928" si="1922">IF(ISBLANK(D1928),"",D1928/100000)</f>
        <v/>
      </c>
      <c r="K1928" s="97" t="str">
        <f t="shared" si="1922"/>
        <v>15.03</v>
      </c>
      <c r="L1928" s="97" t="str">
        <f t="shared" si="1922"/>
        <v>12.47</v>
      </c>
      <c r="M1928" s="97" t="str">
        <f t="shared" si="1922"/>
        <v>20.00</v>
      </c>
      <c r="N1928" s="97" t="str">
        <f t="shared" si="1922"/>
        <v>16.00</v>
      </c>
      <c r="O1928" s="44"/>
      <c r="P1928" s="197" t="str">
        <v>Ward no. 76 B</v>
      </c>
    </row>
    <row r="1929" ht="19.5" customHeight="1">
      <c r="A1929" s="127" t="s">
        <v>25815</v>
      </c>
      <c r="B1929" s="127" t="s">
        <v>25816</v>
      </c>
      <c r="C1929" s="127"/>
      <c r="D1929" s="59"/>
      <c r="E1929" s="59">
        <v>897973.0</v>
      </c>
      <c r="F1929" s="59">
        <v>543481.0</v>
      </c>
      <c r="G1929" s="59">
        <v>2000000.0</v>
      </c>
      <c r="H1929" s="59">
        <v>1600000.0</v>
      </c>
      <c r="I1929" s="44"/>
      <c r="J1929" s="97" t="str">
        <f t="shared" ref="J1929:N1929" si="1923">IF(ISBLANK(D1929),"",D1929/100000)</f>
        <v/>
      </c>
      <c r="K1929" s="97" t="str">
        <f t="shared" si="1923"/>
        <v>8.98</v>
      </c>
      <c r="L1929" s="97" t="str">
        <f t="shared" si="1923"/>
        <v>5.43</v>
      </c>
      <c r="M1929" s="97" t="str">
        <f t="shared" si="1923"/>
        <v>20.00</v>
      </c>
      <c r="N1929" s="97" t="str">
        <f t="shared" si="1923"/>
        <v>16.00</v>
      </c>
      <c r="O1929" s="44"/>
      <c r="P1929" s="197" t="str">
        <v>Designated member 1</v>
      </c>
    </row>
    <row r="1930" ht="19.5" customHeight="1">
      <c r="A1930" s="127" t="s">
        <v>25817</v>
      </c>
      <c r="B1930" s="127" t="s">
        <v>25818</v>
      </c>
      <c r="C1930" s="127"/>
      <c r="D1930" s="59"/>
      <c r="E1930" s="59">
        <v>1918009.0</v>
      </c>
      <c r="F1930" s="59">
        <v>1948771.0</v>
      </c>
      <c r="G1930" s="59">
        <v>2000000.0</v>
      </c>
      <c r="H1930" s="59">
        <v>1600000.0</v>
      </c>
      <c r="I1930" s="44"/>
      <c r="J1930" s="97" t="str">
        <f t="shared" ref="J1930:N1930" si="1924">IF(ISBLANK(D1930),"",D1930/100000)</f>
        <v/>
      </c>
      <c r="K1930" s="97" t="str">
        <f t="shared" si="1924"/>
        <v>19.18</v>
      </c>
      <c r="L1930" s="97" t="str">
        <f t="shared" si="1924"/>
        <v>19.49</v>
      </c>
      <c r="M1930" s="97" t="str">
        <f t="shared" si="1924"/>
        <v>20.00</v>
      </c>
      <c r="N1930" s="97" t="str">
        <f t="shared" si="1924"/>
        <v>16.00</v>
      </c>
      <c r="O1930" s="44"/>
      <c r="P1930" s="197" t="str">
        <v>Designated Member 2</v>
      </c>
    </row>
    <row r="1931" ht="19.5" customHeight="1">
      <c r="A1931" s="127" t="s">
        <v>25819</v>
      </c>
      <c r="B1931" s="127" t="s">
        <v>25820</v>
      </c>
      <c r="C1931" s="127"/>
      <c r="D1931" s="59"/>
      <c r="E1931" s="59">
        <v>1048804.0</v>
      </c>
      <c r="F1931" s="59">
        <v>790845.0</v>
      </c>
      <c r="G1931" s="59">
        <v>2000000.0</v>
      </c>
      <c r="H1931" s="59">
        <v>1600000.0</v>
      </c>
      <c r="I1931" s="44"/>
      <c r="J1931" s="97" t="str">
        <f t="shared" ref="J1931:N1931" si="1925">IF(ISBLANK(D1931),"",D1931/100000)</f>
        <v/>
      </c>
      <c r="K1931" s="97" t="str">
        <f t="shared" si="1925"/>
        <v>10.49</v>
      </c>
      <c r="L1931" s="97" t="str">
        <f t="shared" si="1925"/>
        <v>7.91</v>
      </c>
      <c r="M1931" s="97" t="str">
        <f t="shared" si="1925"/>
        <v>20.00</v>
      </c>
      <c r="N1931" s="97" t="str">
        <f t="shared" si="1925"/>
        <v>16.00</v>
      </c>
      <c r="O1931" s="44"/>
      <c r="P1931" s="197" t="str">
        <v>Designated Member 3</v>
      </c>
    </row>
    <row r="1932" ht="19.5" customHeight="1">
      <c r="A1932" s="127" t="s">
        <v>25821</v>
      </c>
      <c r="B1932" s="127" t="s">
        <v>25822</v>
      </c>
      <c r="C1932" s="127"/>
      <c r="D1932" s="59"/>
      <c r="E1932" s="59"/>
      <c r="F1932" s="59">
        <v>796089.0</v>
      </c>
      <c r="G1932" s="59">
        <v>2000000.0</v>
      </c>
      <c r="H1932" s="59">
        <v>1600000.0</v>
      </c>
      <c r="I1932" s="44"/>
      <c r="J1932" s="97" t="str">
        <f t="shared" ref="J1932:N1932" si="1926">IF(ISBLANK(D1932),"",D1932/100000)</f>
        <v/>
      </c>
      <c r="K1932" s="97" t="str">
        <f t="shared" si="1926"/>
        <v/>
      </c>
      <c r="L1932" s="97" t="str">
        <f t="shared" si="1926"/>
        <v>7.96</v>
      </c>
      <c r="M1932" s="97" t="str">
        <f t="shared" si="1926"/>
        <v>20.00</v>
      </c>
      <c r="N1932" s="97" t="str">
        <f t="shared" si="1926"/>
        <v>16.00</v>
      </c>
      <c r="O1932" s="44"/>
      <c r="P1932" s="197" t="str">
        <v>Designated Member 4</v>
      </c>
    </row>
    <row r="1933" ht="19.5" customHeight="1">
      <c r="A1933" s="127" t="s">
        <v>25823</v>
      </c>
      <c r="B1933" s="127" t="s">
        <v>25824</v>
      </c>
      <c r="C1933" s="127"/>
      <c r="D1933" s="59"/>
      <c r="E1933" s="59">
        <v>1070454.0</v>
      </c>
      <c r="F1933" s="59">
        <v>841976.0</v>
      </c>
      <c r="G1933" s="59">
        <v>2000000.0</v>
      </c>
      <c r="H1933" s="59">
        <v>1600000.0</v>
      </c>
      <c r="I1933" s="44"/>
      <c r="J1933" s="97" t="str">
        <f t="shared" ref="J1933:N1933" si="1927">IF(ISBLANK(D1933),"",D1933/100000)</f>
        <v/>
      </c>
      <c r="K1933" s="97" t="str">
        <f t="shared" si="1927"/>
        <v>10.70</v>
      </c>
      <c r="L1933" s="97" t="str">
        <f t="shared" si="1927"/>
        <v>8.42</v>
      </c>
      <c r="M1933" s="97" t="str">
        <f t="shared" si="1927"/>
        <v>20.00</v>
      </c>
      <c r="N1933" s="97" t="str">
        <f t="shared" si="1927"/>
        <v>16.00</v>
      </c>
      <c r="O1933" s="44"/>
      <c r="P1933" s="197" t="str">
        <v>Designated Member 5</v>
      </c>
    </row>
    <row r="1934" ht="19.5" customHeight="1">
      <c r="A1934" s="127" t="s">
        <v>25595</v>
      </c>
      <c r="B1934" s="127" t="s">
        <v>25825</v>
      </c>
      <c r="C1934" s="127"/>
      <c r="D1934" s="59"/>
      <c r="E1934" s="59">
        <v>4.0822135E7</v>
      </c>
      <c r="F1934" s="59">
        <v>6.4047833E7</v>
      </c>
      <c r="G1934" s="59">
        <v>1.0E7</v>
      </c>
      <c r="H1934" s="59">
        <v>5.8E7</v>
      </c>
      <c r="I1934" s="44"/>
      <c r="J1934" s="97" t="str">
        <f t="shared" ref="J1934:N1934" si="1928">IF(ISBLANK(D1934),"",D1934/100000)</f>
        <v/>
      </c>
      <c r="K1934" s="97" t="str">
        <f t="shared" si="1928"/>
        <v>408.22</v>
      </c>
      <c r="L1934" s="97" t="str">
        <f t="shared" si="1928"/>
        <v>640.48</v>
      </c>
      <c r="M1934" s="97" t="str">
        <f t="shared" si="1928"/>
        <v>100.00</v>
      </c>
      <c r="N1934" s="97" t="str">
        <f t="shared" si="1928"/>
        <v>580.00</v>
      </c>
      <c r="O1934" s="44"/>
      <c r="P1934" s="197" t="str">
        <v>Mayor Development Fund</v>
      </c>
    </row>
    <row r="1935" ht="19.5" customHeight="1">
      <c r="A1935" s="127"/>
      <c r="B1935" s="127"/>
      <c r="C1935" s="127"/>
      <c r="D1935" s="59"/>
      <c r="E1935" s="59"/>
      <c r="F1935" s="59"/>
      <c r="G1935" s="59"/>
      <c r="H1935" s="59"/>
      <c r="I1935" s="44"/>
      <c r="J1935" s="97" t="str">
        <f t="shared" ref="J1935:N1935" si="1929">IF(ISBLANK(D1935),"",D1935/100000)</f>
        <v/>
      </c>
      <c r="K1935" s="97" t="str">
        <f t="shared" si="1929"/>
        <v/>
      </c>
      <c r="L1935" s="97" t="str">
        <f t="shared" si="1929"/>
        <v/>
      </c>
      <c r="M1935" s="97" t="str">
        <f t="shared" si="1929"/>
        <v/>
      </c>
      <c r="N1935" s="97" t="str">
        <f t="shared" si="1929"/>
        <v/>
      </c>
      <c r="O1935" s="44"/>
      <c r="P1935" s="197" t="str">
        <v/>
      </c>
    </row>
    <row r="1936" ht="19.5" customHeight="1">
      <c r="A1936" s="367" t="s">
        <v>25826</v>
      </c>
      <c r="B1936" s="127"/>
      <c r="C1936" s="127"/>
      <c r="D1936" s="59"/>
      <c r="E1936" s="59">
        <v>2.44577593E8</v>
      </c>
      <c r="F1936" s="59">
        <v>2.69179765E8</v>
      </c>
      <c r="G1936" s="59">
        <v>3.24E8</v>
      </c>
      <c r="H1936" s="59">
        <v>3.092E8</v>
      </c>
      <c r="I1936" s="44"/>
      <c r="J1936" s="97" t="str">
        <f t="shared" ref="J1936:N1936" si="1930">IF(ISBLANK(D1936),"",D1936/100000)</f>
        <v/>
      </c>
      <c r="K1936" s="97" t="str">
        <f t="shared" si="1930"/>
        <v>2445.78</v>
      </c>
      <c r="L1936" s="97" t="str">
        <f t="shared" si="1930"/>
        <v>2691.80</v>
      </c>
      <c r="M1936" s="97" t="str">
        <f t="shared" si="1930"/>
        <v>3240.00</v>
      </c>
      <c r="N1936" s="97" t="str">
        <f t="shared" si="1930"/>
        <v>3092.00</v>
      </c>
      <c r="O1936" s="44"/>
      <c r="P1936" s="197" t="str">
        <v>21-E. Development to be vordastariya
Activities (division 76) Total sum</v>
      </c>
    </row>
    <row r="1937" ht="19.5" customHeight="1">
      <c r="A1937" s="127"/>
      <c r="B1937" s="127"/>
      <c r="C1937" s="127"/>
      <c r="D1937" s="59"/>
      <c r="E1937" s="59"/>
      <c r="F1937" s="59"/>
      <c r="G1937" s="59"/>
      <c r="H1937" s="59"/>
      <c r="I1937" s="44"/>
      <c r="J1937" s="97" t="str">
        <f t="shared" ref="J1937:N1937" si="1931">IF(ISBLANK(D1937),"",D1937/100000)</f>
        <v/>
      </c>
      <c r="K1937" s="97" t="str">
        <f t="shared" si="1931"/>
        <v/>
      </c>
      <c r="L1937" s="97" t="str">
        <f t="shared" si="1931"/>
        <v/>
      </c>
      <c r="M1937" s="97" t="str">
        <f t="shared" si="1931"/>
        <v/>
      </c>
      <c r="N1937" s="97" t="str">
        <f t="shared" si="1931"/>
        <v/>
      </c>
      <c r="O1937" s="44"/>
      <c r="P1937" s="197" t="str">
        <v/>
      </c>
    </row>
    <row r="1938" ht="19.5" customHeight="1">
      <c r="A1938" s="367" t="s">
        <v>25827</v>
      </c>
      <c r="B1938" s="127"/>
      <c r="C1938" s="127"/>
      <c r="D1938" s="59">
        <v>2.12355654E8</v>
      </c>
      <c r="E1938" s="59">
        <v>2.44577593E8</v>
      </c>
      <c r="F1938" s="59">
        <v>2.69179765E8</v>
      </c>
      <c r="G1938" s="59">
        <v>3.24E8</v>
      </c>
      <c r="H1938" s="59">
        <v>3.092E8</v>
      </c>
      <c r="I1938" s="44"/>
      <c r="J1938" s="97" t="str">
        <f t="shared" ref="J1938:N1938" si="1932">IF(ISBLANK(D1938),"",D1938/100000)</f>
        <v>2123.56</v>
      </c>
      <c r="K1938" s="97" t="str">
        <f t="shared" si="1932"/>
        <v>2445.78</v>
      </c>
      <c r="L1938" s="97" t="str">
        <f t="shared" si="1932"/>
        <v>2691.80</v>
      </c>
      <c r="M1938" s="97" t="str">
        <f t="shared" si="1932"/>
        <v>3240.00</v>
      </c>
      <c r="N1938" s="97" t="str">
        <f t="shared" si="1932"/>
        <v>3092.00</v>
      </c>
      <c r="O1938" s="44"/>
      <c r="P1938" s="197" t="str">
        <v>21. vordastariya development works to be
Total sum</v>
      </c>
    </row>
    <row r="1939" ht="19.5" customHeight="1">
      <c r="A1939" s="250"/>
      <c r="B1939" s="250"/>
      <c r="C1939" s="250"/>
      <c r="D1939" s="237"/>
      <c r="E1939" s="237"/>
      <c r="F1939" s="237"/>
      <c r="G1939" s="237"/>
      <c r="H1939" s="237"/>
      <c r="I1939" s="242"/>
      <c r="J1939" s="446" t="str">
        <f t="shared" ref="J1939:N1939" si="1933">IF(ISBLANK(D1939),"",D1939/100000)</f>
        <v/>
      </c>
      <c r="K1939" s="446" t="str">
        <f t="shared" si="1933"/>
        <v/>
      </c>
      <c r="L1939" s="446" t="str">
        <f t="shared" si="1933"/>
        <v/>
      </c>
      <c r="M1939" s="446" t="str">
        <f t="shared" si="1933"/>
        <v/>
      </c>
      <c r="N1939" s="446" t="str">
        <f t="shared" si="1933"/>
        <v/>
      </c>
      <c r="O1939" s="242"/>
      <c r="P1939" s="197" t="str">
        <v/>
      </c>
    </row>
    <row r="1940" ht="19.5" customHeight="1">
      <c r="A1940" s="447" t="s">
        <v>25828</v>
      </c>
      <c r="B1940" s="254"/>
      <c r="C1940" s="254"/>
      <c r="D1940" s="330"/>
      <c r="E1940" s="330"/>
      <c r="F1940" s="330"/>
      <c r="G1940" s="330"/>
      <c r="H1940" s="330"/>
      <c r="I1940" s="44"/>
      <c r="J1940" s="97" t="str">
        <f t="shared" ref="J1940:N1940" si="1934">IF(ISBLANK(D1940),"",D1940/100000)</f>
        <v/>
      </c>
      <c r="K1940" s="97" t="str">
        <f t="shared" si="1934"/>
        <v/>
      </c>
      <c r="L1940" s="97" t="str">
        <f t="shared" si="1934"/>
        <v/>
      </c>
      <c r="M1940" s="97" t="str">
        <f t="shared" si="1934"/>
        <v/>
      </c>
      <c r="N1940" s="97" t="str">
        <f t="shared" si="1934"/>
        <v/>
      </c>
      <c r="O1940" s="44"/>
      <c r="P1940" s="197" t="str">
        <v>22. purassancaya Factory Act, the following
Servants retirement pension and tosadana</v>
      </c>
    </row>
    <row r="1941" ht="19.5" customHeight="1">
      <c r="A1941" s="127" t="s">
        <v>19431</v>
      </c>
      <c r="B1941" s="127"/>
      <c r="C1941" s="127"/>
      <c r="D1941" s="59"/>
      <c r="E1941" s="59"/>
      <c r="F1941" s="59"/>
      <c r="G1941" s="59"/>
      <c r="H1941" s="59"/>
      <c r="I1941" s="44"/>
      <c r="J1941" s="97" t="str">
        <f t="shared" ref="J1941:N1941" si="1935">IF(ISBLANK(D1941),"",D1941/100000)</f>
        <v/>
      </c>
      <c r="K1941" s="97" t="str">
        <f t="shared" si="1935"/>
        <v/>
      </c>
      <c r="L1941" s="97" t="str">
        <f t="shared" si="1935"/>
        <v/>
      </c>
      <c r="M1941" s="97" t="str">
        <f t="shared" si="1935"/>
        <v/>
      </c>
      <c r="N1941" s="97" t="str">
        <f t="shared" si="1935"/>
        <v/>
      </c>
      <c r="O1941" s="44"/>
      <c r="P1941" s="197" t="str">
        <v>C. Purassancaya funds and tosadana</v>
      </c>
    </row>
    <row r="1942" ht="19.5" customHeight="1">
      <c r="A1942" s="127" t="s">
        <v>25829</v>
      </c>
      <c r="B1942" s="127" t="s">
        <v>25830</v>
      </c>
      <c r="C1942" s="127"/>
      <c r="D1942" s="59">
        <v>72000.0</v>
      </c>
      <c r="E1942" s="59">
        <v>71263.0</v>
      </c>
      <c r="F1942" s="59">
        <v>71521.0</v>
      </c>
      <c r="G1942" s="59">
        <v>500000.0</v>
      </c>
      <c r="H1942" s="59">
        <v>500000.0</v>
      </c>
      <c r="I1942" s="44"/>
      <c r="J1942" s="97" t="str">
        <f t="shared" ref="J1942:N1942" si="1936">IF(ISBLANK(D1942),"",D1942/100000)</f>
        <v>0.72</v>
      </c>
      <c r="K1942" s="97" t="str">
        <f t="shared" si="1936"/>
        <v>0.71</v>
      </c>
      <c r="L1942" s="97" t="str">
        <f t="shared" si="1936"/>
        <v>0.72</v>
      </c>
      <c r="M1942" s="97" t="str">
        <f t="shared" si="1936"/>
        <v>5.00</v>
      </c>
      <c r="N1942" s="97" t="str">
        <f t="shared" si="1936"/>
        <v>5.00</v>
      </c>
      <c r="O1942" s="44"/>
      <c r="P1942" s="197" t="str">
        <v>1. purassancaya Fund (mule)</v>
      </c>
    </row>
    <row r="1943" ht="19.5" customHeight="1">
      <c r="A1943" s="127" t="s">
        <v>25831</v>
      </c>
      <c r="B1943" s="127" t="s">
        <v>25832</v>
      </c>
      <c r="C1943" s="127"/>
      <c r="D1943" s="59"/>
      <c r="E1943" s="59"/>
      <c r="F1943" s="59"/>
      <c r="G1943" s="59">
        <v>500000.0</v>
      </c>
      <c r="H1943" s="59">
        <v>500000.0</v>
      </c>
      <c r="I1943" s="44"/>
      <c r="J1943" s="97" t="str">
        <f t="shared" ref="J1943:N1943" si="1937">IF(ISBLANK(D1943),"",D1943/100000)</f>
        <v/>
      </c>
      <c r="K1943" s="97" t="str">
        <f t="shared" si="1937"/>
        <v/>
      </c>
      <c r="L1943" s="97" t="str">
        <f t="shared" si="1937"/>
        <v/>
      </c>
      <c r="M1943" s="97" t="str">
        <f t="shared" si="1937"/>
        <v>5.00</v>
      </c>
      <c r="N1943" s="97" t="str">
        <f t="shared" si="1937"/>
        <v>5.00</v>
      </c>
      <c r="O1943" s="44"/>
      <c r="P1943" s="197" t="str">
        <v>2. tosadana (mule)</v>
      </c>
    </row>
    <row r="1944" ht="19.5" customHeight="1">
      <c r="A1944" s="296" t="s">
        <v>25833</v>
      </c>
      <c r="B1944" s="127" t="s">
        <v>25834</v>
      </c>
      <c r="C1944" s="127"/>
      <c r="D1944" s="59"/>
      <c r="E1944" s="59">
        <v>5.0E7</v>
      </c>
      <c r="F1944" s="59">
        <v>5.0E7</v>
      </c>
      <c r="G1944" s="59">
        <v>4.25E7</v>
      </c>
      <c r="H1944" s="59">
        <v>6.5E7</v>
      </c>
      <c r="I1944" s="44"/>
      <c r="J1944" s="97" t="str">
        <f t="shared" ref="J1944:N1944" si="1938">IF(ISBLANK(D1944),"",D1944/100000)</f>
        <v/>
      </c>
      <c r="K1944" s="97" t="str">
        <f t="shared" si="1938"/>
        <v>500.00</v>
      </c>
      <c r="L1944" s="97" t="str">
        <f t="shared" si="1938"/>
        <v>500.00</v>
      </c>
      <c r="M1944" s="97" t="str">
        <f t="shared" si="1938"/>
        <v>425.00</v>
      </c>
      <c r="N1944" s="97" t="str">
        <f t="shared" si="1938"/>
        <v>650.00</v>
      </c>
      <c r="O1944" s="44"/>
      <c r="P1944" s="197" t="str">
        <v>3. provident fund interest pharakapoti
Costs</v>
      </c>
    </row>
    <row r="1945" ht="19.5" customHeight="1">
      <c r="A1945" s="127"/>
      <c r="B1945" s="127"/>
      <c r="C1945" s="127"/>
      <c r="D1945" s="59"/>
      <c r="E1945" s="59"/>
      <c r="F1945" s="59"/>
      <c r="G1945" s="59"/>
      <c r="H1945" s="59"/>
      <c r="I1945" s="44"/>
      <c r="J1945" s="97" t="str">
        <f t="shared" ref="J1945:N1945" si="1939">IF(ISBLANK(D1945),"",D1945/100000)</f>
        <v/>
      </c>
      <c r="K1945" s="97" t="str">
        <f t="shared" si="1939"/>
        <v/>
      </c>
      <c r="L1945" s="97" t="str">
        <f t="shared" si="1939"/>
        <v/>
      </c>
      <c r="M1945" s="97" t="str">
        <f t="shared" si="1939"/>
        <v/>
      </c>
      <c r="N1945" s="97" t="str">
        <f t="shared" si="1939"/>
        <v/>
      </c>
      <c r="O1945" s="44"/>
      <c r="P1945" s="197" t="str">
        <v/>
      </c>
    </row>
    <row r="1946" ht="19.5" customHeight="1">
      <c r="A1946" s="146" t="s">
        <v>4993</v>
      </c>
      <c r="B1946" s="127"/>
      <c r="C1946" s="127"/>
      <c r="D1946" s="59">
        <v>72000.0</v>
      </c>
      <c r="E1946" s="59">
        <v>5.0071263E7</v>
      </c>
      <c r="F1946" s="59">
        <v>5.0071521E7</v>
      </c>
      <c r="G1946" s="59">
        <v>4.35E7</v>
      </c>
      <c r="H1946" s="59">
        <v>6.6E7</v>
      </c>
      <c r="I1946" s="44"/>
      <c r="J1946" s="97" t="str">
        <f t="shared" ref="J1946:N1946" si="1940">IF(ISBLANK(D1946),"",D1946/100000)</f>
        <v>0.72</v>
      </c>
      <c r="K1946" s="97" t="str">
        <f t="shared" si="1940"/>
        <v>500.71</v>
      </c>
      <c r="L1946" s="97" t="str">
        <f t="shared" si="1940"/>
        <v>500.72</v>
      </c>
      <c r="M1946" s="97" t="str">
        <f t="shared" si="1940"/>
        <v>435.00</v>
      </c>
      <c r="N1946" s="97" t="str">
        <f t="shared" si="1940"/>
        <v>660.00</v>
      </c>
      <c r="O1946" s="44"/>
      <c r="P1946" s="197" t="str">
        <v>C. Addition</v>
      </c>
    </row>
    <row r="1947" ht="19.5" customHeight="1">
      <c r="A1947" s="127"/>
      <c r="B1947" s="127"/>
      <c r="C1947" s="127"/>
      <c r="D1947" s="59"/>
      <c r="E1947" s="59"/>
      <c r="F1947" s="59"/>
      <c r="G1947" s="59"/>
      <c r="H1947" s="59"/>
      <c r="I1947" s="44"/>
      <c r="J1947" s="97" t="str">
        <f t="shared" ref="J1947:N1947" si="1941">IF(ISBLANK(D1947),"",D1947/100000)</f>
        <v/>
      </c>
      <c r="K1947" s="97" t="str">
        <f t="shared" si="1941"/>
        <v/>
      </c>
      <c r="L1947" s="97" t="str">
        <f t="shared" si="1941"/>
        <v/>
      </c>
      <c r="M1947" s="97" t="str">
        <f t="shared" si="1941"/>
        <v/>
      </c>
      <c r="N1947" s="97" t="str">
        <f t="shared" si="1941"/>
        <v/>
      </c>
      <c r="O1947" s="44"/>
      <c r="P1947" s="197" t="str">
        <v/>
      </c>
    </row>
    <row r="1948" ht="19.5" customHeight="1">
      <c r="A1948" s="296" t="s">
        <v>25835</v>
      </c>
      <c r="B1948" s="127" t="s">
        <v>25836</v>
      </c>
      <c r="C1948" s="127"/>
      <c r="D1948" s="59">
        <v>9.6E8</v>
      </c>
      <c r="E1948" s="59">
        <v>1.03E9</v>
      </c>
      <c r="F1948" s="59">
        <v>1.17E9</v>
      </c>
      <c r="G1948" s="59">
        <v>1.17E9</v>
      </c>
      <c r="H1948" s="59">
        <v>1.53E9</v>
      </c>
      <c r="I1948" s="44"/>
      <c r="J1948" s="97" t="str">
        <f t="shared" ref="J1948:N1948" si="1942">IF(ISBLANK(D1948),"",D1948/100000)</f>
        <v>9600.00</v>
      </c>
      <c r="K1948" s="97" t="str">
        <f t="shared" si="1942"/>
        <v>10300.00</v>
      </c>
      <c r="L1948" s="97" t="str">
        <f t="shared" si="1942"/>
        <v>11700.00</v>
      </c>
      <c r="M1948" s="97" t="str">
        <f t="shared" si="1942"/>
        <v>11700.00</v>
      </c>
      <c r="N1948" s="97" t="str">
        <f t="shared" si="1942"/>
        <v>15300.00</v>
      </c>
      <c r="O1948" s="44"/>
      <c r="P1948" s="197" t="str">
        <v>B. Pay tosadana Fund retirement gift
(Mule)</v>
      </c>
    </row>
    <row r="1949" ht="19.5" customHeight="1">
      <c r="A1949" s="296" t="s">
        <v>25837</v>
      </c>
      <c r="B1949" s="127" t="s">
        <v>25838</v>
      </c>
      <c r="C1949" s="127"/>
      <c r="D1949" s="59">
        <v>1.25E7</v>
      </c>
      <c r="E1949" s="59">
        <v>1.5E7</v>
      </c>
      <c r="F1949" s="59"/>
      <c r="G1949" s="59"/>
      <c r="H1949" s="59"/>
      <c r="I1949" s="44"/>
      <c r="J1949" s="97" t="str">
        <f t="shared" ref="J1949:N1949" si="1943">IF(ISBLANK(D1949),"",D1949/100000)</f>
        <v>125.00</v>
      </c>
      <c r="K1949" s="97" t="str">
        <f t="shared" si="1943"/>
        <v>150.00</v>
      </c>
      <c r="L1949" s="97" t="str">
        <f t="shared" si="1943"/>
        <v/>
      </c>
      <c r="M1949" s="97" t="str">
        <f t="shared" si="1943"/>
        <v/>
      </c>
      <c r="N1949" s="97" t="str">
        <f t="shared" si="1943"/>
        <v/>
      </c>
      <c r="O1949" s="44"/>
      <c r="P1949" s="197" t="str">
        <v>Less - import department, secondary education,
Vagairebabata share</v>
      </c>
    </row>
    <row r="1950" ht="19.5" customHeight="1">
      <c r="A1950" s="127"/>
      <c r="B1950" s="127"/>
      <c r="C1950" s="127"/>
      <c r="D1950" s="59"/>
      <c r="E1950" s="59"/>
      <c r="F1950" s="59"/>
      <c r="G1950" s="59"/>
      <c r="H1950" s="59"/>
      <c r="I1950" s="44"/>
      <c r="J1950" s="97" t="str">
        <f t="shared" ref="J1950:N1950" si="1944">IF(ISBLANK(D1950),"",D1950/100000)</f>
        <v/>
      </c>
      <c r="K1950" s="97" t="str">
        <f t="shared" si="1944"/>
        <v/>
      </c>
      <c r="L1950" s="97" t="str">
        <f t="shared" si="1944"/>
        <v/>
      </c>
      <c r="M1950" s="97" t="str">
        <f t="shared" si="1944"/>
        <v/>
      </c>
      <c r="N1950" s="97" t="str">
        <f t="shared" si="1944"/>
        <v/>
      </c>
      <c r="O1950" s="44"/>
      <c r="P1950" s="197" t="str">
        <v/>
      </c>
    </row>
    <row r="1951" ht="19.5" customHeight="1">
      <c r="A1951" s="146" t="s">
        <v>24619</v>
      </c>
      <c r="B1951" s="127"/>
      <c r="C1951" s="127"/>
      <c r="D1951" s="59">
        <v>9.475E8</v>
      </c>
      <c r="E1951" s="59">
        <v>1.015E9</v>
      </c>
      <c r="F1951" s="59">
        <v>1.17E9</v>
      </c>
      <c r="G1951" s="59">
        <v>1.17E9</v>
      </c>
      <c r="H1951" s="59">
        <v>1.53E9</v>
      </c>
      <c r="I1951" s="44"/>
      <c r="J1951" s="97" t="str">
        <f t="shared" ref="J1951:N1951" si="1945">IF(ISBLANK(D1951),"",D1951/100000)</f>
        <v>9475.00</v>
      </c>
      <c r="K1951" s="97" t="str">
        <f t="shared" si="1945"/>
        <v>10150.00</v>
      </c>
      <c r="L1951" s="97" t="str">
        <f t="shared" si="1945"/>
        <v>11700.00</v>
      </c>
      <c r="M1951" s="97" t="str">
        <f t="shared" si="1945"/>
        <v>11700.00</v>
      </c>
      <c r="N1951" s="97" t="str">
        <f t="shared" si="1945"/>
        <v>15300.00</v>
      </c>
      <c r="O1951" s="44"/>
      <c r="P1951" s="197" t="str">
        <v>B. Addition</v>
      </c>
    </row>
    <row r="1952" ht="19.5" customHeight="1">
      <c r="A1952" s="127"/>
      <c r="B1952" s="127"/>
      <c r="C1952" s="127"/>
      <c r="D1952" s="59"/>
      <c r="E1952" s="59"/>
      <c r="F1952" s="59"/>
      <c r="G1952" s="59"/>
      <c r="H1952" s="59"/>
      <c r="I1952" s="44"/>
      <c r="J1952" s="97" t="str">
        <f t="shared" ref="J1952:N1952" si="1946">IF(ISBLANK(D1952),"",D1952/100000)</f>
        <v/>
      </c>
      <c r="K1952" s="97" t="str">
        <f t="shared" si="1946"/>
        <v/>
      </c>
      <c r="L1952" s="97" t="str">
        <f t="shared" si="1946"/>
        <v/>
      </c>
      <c r="M1952" s="97" t="str">
        <f t="shared" si="1946"/>
        <v/>
      </c>
      <c r="N1952" s="97" t="str">
        <f t="shared" si="1946"/>
        <v/>
      </c>
      <c r="O1952" s="44"/>
      <c r="P1952" s="197" t="str">
        <v/>
      </c>
    </row>
    <row r="1953" ht="19.5" customHeight="1">
      <c r="A1953" s="367" t="s">
        <v>25839</v>
      </c>
      <c r="B1953" s="127"/>
      <c r="C1953" s="127"/>
      <c r="D1953" s="59">
        <v>9.47572E8</v>
      </c>
      <c r="E1953" s="59">
        <v>1.065071263E9</v>
      </c>
      <c r="F1953" s="59">
        <v>1.220071521E9</v>
      </c>
      <c r="G1953" s="59">
        <v>1.2135E9</v>
      </c>
      <c r="H1953" s="59">
        <v>1.596E9</v>
      </c>
      <c r="I1953" s="44"/>
      <c r="J1953" s="97" t="str">
        <f t="shared" ref="J1953:N1953" si="1947">IF(ISBLANK(D1953),"",D1953/100000)</f>
        <v>9475.72</v>
      </c>
      <c r="K1953" s="97" t="str">
        <f t="shared" si="1947"/>
        <v>10650.71</v>
      </c>
      <c r="L1953" s="97" t="str">
        <f t="shared" si="1947"/>
        <v>12200.72</v>
      </c>
      <c r="M1953" s="97" t="str">
        <f t="shared" si="1947"/>
        <v>12135.00</v>
      </c>
      <c r="N1953" s="97" t="str">
        <f t="shared" si="1947"/>
        <v>15960.00</v>
      </c>
      <c r="O1953" s="44"/>
      <c r="P1953" s="197" t="str">
        <v>22. purassancaya Factory Act, the following
Total salaries and retirement servants tosadana
Addition</v>
      </c>
    </row>
    <row r="1954" ht="19.5" customHeight="1">
      <c r="A1954" s="250"/>
      <c r="B1954" s="250"/>
      <c r="C1954" s="250"/>
      <c r="D1954" s="237"/>
      <c r="E1954" s="237"/>
      <c r="F1954" s="237"/>
      <c r="G1954" s="237"/>
      <c r="H1954" s="237"/>
      <c r="I1954" s="242"/>
      <c r="J1954" s="446" t="str">
        <f t="shared" ref="J1954:N1954" si="1948">IF(ISBLANK(D1954),"",D1954/100000)</f>
        <v/>
      </c>
      <c r="K1954" s="446" t="str">
        <f t="shared" si="1948"/>
        <v/>
      </c>
      <c r="L1954" s="446" t="str">
        <f t="shared" si="1948"/>
        <v/>
      </c>
      <c r="M1954" s="446" t="str">
        <f t="shared" si="1948"/>
        <v/>
      </c>
      <c r="N1954" s="446" t="str">
        <f t="shared" si="1948"/>
        <v/>
      </c>
      <c r="O1954" s="242"/>
      <c r="P1954" s="197" t="str">
        <v/>
      </c>
    </row>
    <row r="1955" ht="19.5" customHeight="1">
      <c r="A1955" s="254" t="s">
        <v>25840</v>
      </c>
      <c r="B1955" s="254"/>
      <c r="C1955" s="254"/>
      <c r="D1955" s="330"/>
      <c r="E1955" s="330"/>
      <c r="F1955" s="330"/>
      <c r="G1955" s="330"/>
      <c r="H1955" s="330"/>
      <c r="I1955" s="44"/>
      <c r="J1955" s="97" t="str">
        <f t="shared" ref="J1955:N1955" si="1949">IF(ISBLANK(D1955),"",D1955/100000)</f>
        <v/>
      </c>
      <c r="K1955" s="97" t="str">
        <f t="shared" si="1949"/>
        <v/>
      </c>
      <c r="L1955" s="97" t="str">
        <f t="shared" si="1949"/>
        <v/>
      </c>
      <c r="M1955" s="97" t="str">
        <f t="shared" si="1949"/>
        <v/>
      </c>
      <c r="N1955" s="97" t="str">
        <f t="shared" si="1949"/>
        <v/>
      </c>
      <c r="O1955" s="44"/>
      <c r="P1955" s="197" t="str">
        <v>23. Public institutions deganya:</v>
      </c>
    </row>
    <row r="1956" ht="19.5" customHeight="1">
      <c r="A1956" s="127" t="s">
        <v>25841</v>
      </c>
      <c r="B1956" s="127"/>
      <c r="C1956" s="127"/>
      <c r="D1956" s="59"/>
      <c r="E1956" s="59"/>
      <c r="F1956" s="59"/>
      <c r="G1956" s="59"/>
      <c r="H1956" s="59"/>
      <c r="I1956" s="44"/>
      <c r="J1956" s="97" t="str">
        <f t="shared" ref="J1956:N1956" si="1950">IF(ISBLANK(D1956),"",D1956/100000)</f>
        <v/>
      </c>
      <c r="K1956" s="97" t="str">
        <f t="shared" si="1950"/>
        <v/>
      </c>
      <c r="L1956" s="97" t="str">
        <f t="shared" si="1950"/>
        <v/>
      </c>
      <c r="M1956" s="97" t="str">
        <f t="shared" si="1950"/>
        <v/>
      </c>
      <c r="N1956" s="97" t="str">
        <f t="shared" si="1950"/>
        <v/>
      </c>
      <c r="O1956" s="44"/>
      <c r="P1956" s="197" t="str">
        <v>C. Mandatory donations</v>
      </c>
    </row>
    <row r="1957" ht="19.5" customHeight="1">
      <c r="A1957" s="127" t="s">
        <v>559</v>
      </c>
      <c r="B1957" s="127"/>
      <c r="C1957" s="127"/>
      <c r="D1957" s="59"/>
      <c r="E1957" s="59"/>
      <c r="F1957" s="59"/>
      <c r="G1957" s="59"/>
      <c r="H1957" s="59"/>
      <c r="I1957" s="44"/>
      <c r="J1957" s="97" t="str">
        <f t="shared" ref="J1957:N1957" si="1951">IF(ISBLANK(D1957),"",D1957/100000)</f>
        <v/>
      </c>
      <c r="K1957" s="97" t="str">
        <f t="shared" si="1951"/>
        <v/>
      </c>
      <c r="L1957" s="97" t="str">
        <f t="shared" si="1951"/>
        <v/>
      </c>
      <c r="M1957" s="97" t="str">
        <f t="shared" si="1951"/>
        <v/>
      </c>
      <c r="N1957" s="97" t="str">
        <f t="shared" si="1951"/>
        <v/>
      </c>
      <c r="O1957" s="44"/>
      <c r="P1957" s="197" t="str">
        <v>C-1. Hospital</v>
      </c>
    </row>
    <row r="1958" ht="19.5" customHeight="1">
      <c r="A1958" s="127" t="s">
        <v>25842</v>
      </c>
      <c r="B1958" s="127" t="s">
        <v>25843</v>
      </c>
      <c r="C1958" s="127"/>
      <c r="D1958" s="59">
        <v>20000.0</v>
      </c>
      <c r="E1958" s="59">
        <v>20000.0</v>
      </c>
      <c r="F1958" s="59">
        <v>20000.0</v>
      </c>
      <c r="G1958" s="59">
        <v>20000.0</v>
      </c>
      <c r="H1958" s="59">
        <v>20000.0</v>
      </c>
      <c r="I1958" s="44"/>
      <c r="J1958" s="97" t="str">
        <f t="shared" ref="J1958:N1958" si="1952">IF(ISBLANK(D1958),"",D1958/100000)</f>
        <v>0.20</v>
      </c>
      <c r="K1958" s="97" t="str">
        <f t="shared" si="1952"/>
        <v>0.20</v>
      </c>
      <c r="L1958" s="97" t="str">
        <f t="shared" si="1952"/>
        <v>0.20</v>
      </c>
      <c r="M1958" s="97" t="str">
        <f t="shared" si="1952"/>
        <v>0.20</v>
      </c>
      <c r="N1958" s="97" t="str">
        <f t="shared" si="1952"/>
        <v>0.20</v>
      </c>
      <c r="O1958" s="44"/>
      <c r="P1958" s="197" t="str">
        <v>Maharogyam for alimony expenses (apra).</v>
      </c>
    </row>
    <row r="1959" ht="19.5" customHeight="1">
      <c r="A1959" s="127" t="s">
        <v>25844</v>
      </c>
      <c r="B1959" s="127" t="s">
        <v>25845</v>
      </c>
      <c r="C1959" s="127"/>
      <c r="D1959" s="59">
        <v>20000.0</v>
      </c>
      <c r="E1959" s="59">
        <v>20000.0</v>
      </c>
      <c r="F1959" s="59">
        <v>20000.0</v>
      </c>
      <c r="G1959" s="59">
        <v>20000.0</v>
      </c>
      <c r="H1959" s="59">
        <v>20000.0</v>
      </c>
      <c r="I1959" s="44"/>
      <c r="J1959" s="97" t="str">
        <f t="shared" ref="J1959:N1959" si="1953">IF(ISBLANK(D1959),"",D1959/100000)</f>
        <v>0.20</v>
      </c>
      <c r="K1959" s="97" t="str">
        <f t="shared" si="1953"/>
        <v>0.20</v>
      </c>
      <c r="L1959" s="97" t="str">
        <f t="shared" si="1953"/>
        <v>0.20</v>
      </c>
      <c r="M1959" s="97" t="str">
        <f t="shared" si="1953"/>
        <v>0.20</v>
      </c>
      <c r="N1959" s="97" t="str">
        <f t="shared" si="1953"/>
        <v>0.20</v>
      </c>
      <c r="O1959" s="44"/>
      <c r="P1959" s="197" t="str">
        <v>Bedlim alimony expenses (apra).</v>
      </c>
    </row>
    <row r="1960" ht="19.5" customHeight="1">
      <c r="A1960" s="296" t="s">
        <v>25846</v>
      </c>
      <c r="B1960" s="127" t="s">
        <v>25847</v>
      </c>
      <c r="C1960" s="127"/>
      <c r="D1960" s="59">
        <v>200000.0</v>
      </c>
      <c r="E1960" s="59">
        <v>200000.0</v>
      </c>
      <c r="F1960" s="59">
        <v>200000.0</v>
      </c>
      <c r="G1960" s="59">
        <v>200000.0</v>
      </c>
      <c r="H1960" s="59">
        <v>200000.0</v>
      </c>
      <c r="I1960" s="44"/>
      <c r="J1960" s="97" t="str">
        <f t="shared" ref="J1960:N1960" si="1954">IF(ISBLANK(D1960),"",D1960/100000)</f>
        <v>2.00</v>
      </c>
      <c r="K1960" s="97" t="str">
        <f t="shared" si="1954"/>
        <v>2.00</v>
      </c>
      <c r="L1960" s="97" t="str">
        <f t="shared" si="1954"/>
        <v>2.00</v>
      </c>
      <c r="M1960" s="97" t="str">
        <f t="shared" si="1954"/>
        <v>2.00</v>
      </c>
      <c r="N1960" s="97" t="str">
        <f t="shared" si="1954"/>
        <v>2.00</v>
      </c>
      <c r="O1960" s="44"/>
      <c r="P1960" s="197" t="str">
        <v>Bombay Prevention of Begging Act, 1945 (the bomb
Begarsa Act, 1945, the amount of pay applicable to municipal ranging from cost to the Government</v>
      </c>
    </row>
    <row r="1961" ht="19.5" customHeight="1">
      <c r="A1961" s="127" t="s">
        <v>25848</v>
      </c>
      <c r="B1961" s="127" t="s">
        <v>25849</v>
      </c>
      <c r="C1961" s="127"/>
      <c r="D1961" s="59">
        <v>10000.0</v>
      </c>
      <c r="E1961" s="59">
        <v>10000.0</v>
      </c>
      <c r="F1961" s="59">
        <v>10000.0</v>
      </c>
      <c r="G1961" s="59">
        <v>10000.0</v>
      </c>
      <c r="H1961" s="59">
        <v>10000.0</v>
      </c>
      <c r="I1961" s="44"/>
      <c r="J1961" s="97" t="str">
        <f t="shared" ref="J1961:N1961" si="1955">IF(ISBLANK(D1961),"",D1961/100000)</f>
        <v>0.10</v>
      </c>
      <c r="K1961" s="97" t="str">
        <f t="shared" si="1955"/>
        <v>0.10</v>
      </c>
      <c r="L1961" s="97" t="str">
        <f t="shared" si="1955"/>
        <v>0.10</v>
      </c>
      <c r="M1961" s="97" t="str">
        <f t="shared" si="1955"/>
        <v>0.10</v>
      </c>
      <c r="N1961" s="97" t="str">
        <f t="shared" si="1955"/>
        <v>0.10</v>
      </c>
      <c r="O1961" s="44"/>
      <c r="P1961" s="197" t="str">
        <v>Seth Tarachand Ramnath Ayurveda Hospital</v>
      </c>
    </row>
    <row r="1962" ht="19.5" customHeight="1">
      <c r="A1962" s="127" t="s">
        <v>25850</v>
      </c>
      <c r="B1962" s="127" t="s">
        <v>25851</v>
      </c>
      <c r="C1962" s="127"/>
      <c r="D1962" s="59">
        <v>10000.0</v>
      </c>
      <c r="E1962" s="59">
        <v>10000.0</v>
      </c>
      <c r="F1962" s="59">
        <v>10000.0</v>
      </c>
      <c r="G1962" s="59">
        <v>10000.0</v>
      </c>
      <c r="H1962" s="59">
        <v>10000.0</v>
      </c>
      <c r="I1962" s="44"/>
      <c r="J1962" s="97" t="str">
        <f t="shared" ref="J1962:N1962" si="1956">IF(ISBLANK(D1962),"",D1962/100000)</f>
        <v>0.10</v>
      </c>
      <c r="K1962" s="97" t="str">
        <f t="shared" si="1956"/>
        <v>0.10</v>
      </c>
      <c r="L1962" s="97" t="str">
        <f t="shared" si="1956"/>
        <v>0.10</v>
      </c>
      <c r="M1962" s="97" t="str">
        <f t="shared" si="1956"/>
        <v>0.10</v>
      </c>
      <c r="N1962" s="97" t="str">
        <f t="shared" si="1956"/>
        <v>0.10</v>
      </c>
      <c r="O1962" s="44"/>
      <c r="P1962" s="197" t="str">
        <v>Ayurveda Board of Education</v>
      </c>
    </row>
    <row r="1963" ht="19.5" customHeight="1">
      <c r="A1963" s="127"/>
      <c r="B1963" s="127"/>
      <c r="C1963" s="127"/>
      <c r="D1963" s="59"/>
      <c r="E1963" s="59"/>
      <c r="F1963" s="59"/>
      <c r="G1963" s="59"/>
      <c r="H1963" s="59"/>
      <c r="I1963" s="44"/>
      <c r="J1963" s="97" t="str">
        <f t="shared" ref="J1963:N1963" si="1957">IF(ISBLANK(D1963),"",D1963/100000)</f>
        <v/>
      </c>
      <c r="K1963" s="97" t="str">
        <f t="shared" si="1957"/>
        <v/>
      </c>
      <c r="L1963" s="97" t="str">
        <f t="shared" si="1957"/>
        <v/>
      </c>
      <c r="M1963" s="97" t="str">
        <f t="shared" si="1957"/>
        <v/>
      </c>
      <c r="N1963" s="97" t="str">
        <f t="shared" si="1957"/>
        <v/>
      </c>
      <c r="O1963" s="44"/>
      <c r="P1963" s="197" t="str">
        <v/>
      </c>
    </row>
    <row r="1964" ht="19.5" customHeight="1">
      <c r="A1964" s="146" t="s">
        <v>24453</v>
      </c>
      <c r="B1964" s="127"/>
      <c r="C1964" s="127"/>
      <c r="D1964" s="59">
        <v>260000.0</v>
      </c>
      <c r="E1964" s="59">
        <v>260000.0</v>
      </c>
      <c r="F1964" s="59">
        <v>260000.0</v>
      </c>
      <c r="G1964" s="59">
        <v>260000.0</v>
      </c>
      <c r="H1964" s="59">
        <v>260000.0</v>
      </c>
      <c r="I1964" s="44"/>
      <c r="J1964" s="97" t="str">
        <f t="shared" ref="J1964:N1964" si="1958">IF(ISBLANK(D1964),"",D1964/100000)</f>
        <v>2.60</v>
      </c>
      <c r="K1964" s="97" t="str">
        <f t="shared" si="1958"/>
        <v>2.60</v>
      </c>
      <c r="L1964" s="97" t="str">
        <f t="shared" si="1958"/>
        <v>2.60</v>
      </c>
      <c r="M1964" s="97" t="str">
        <f t="shared" si="1958"/>
        <v>2.60</v>
      </c>
      <c r="N1964" s="97" t="str">
        <f t="shared" si="1958"/>
        <v>2.60</v>
      </c>
      <c r="O1964" s="44"/>
      <c r="P1964" s="197" t="str">
        <v>C-1. Addition</v>
      </c>
    </row>
    <row r="1965" ht="19.5" customHeight="1">
      <c r="A1965" s="127"/>
      <c r="B1965" s="127"/>
      <c r="C1965" s="127"/>
      <c r="D1965" s="59"/>
      <c r="E1965" s="59"/>
      <c r="F1965" s="59"/>
      <c r="G1965" s="59"/>
      <c r="H1965" s="59"/>
      <c r="I1965" s="44"/>
      <c r="J1965" s="97" t="str">
        <f t="shared" ref="J1965:N1965" si="1959">IF(ISBLANK(D1965),"",D1965/100000)</f>
        <v/>
      </c>
      <c r="K1965" s="97" t="str">
        <f t="shared" si="1959"/>
        <v/>
      </c>
      <c r="L1965" s="97" t="str">
        <f t="shared" si="1959"/>
        <v/>
      </c>
      <c r="M1965" s="97" t="str">
        <f t="shared" si="1959"/>
        <v/>
      </c>
      <c r="N1965" s="97" t="str">
        <f t="shared" si="1959"/>
        <v/>
      </c>
      <c r="O1965" s="44"/>
      <c r="P1965" s="197" t="str">
        <v/>
      </c>
    </row>
    <row r="1966" ht="19.5" customHeight="1">
      <c r="A1966" s="127" t="s">
        <v>563</v>
      </c>
      <c r="B1966" s="127"/>
      <c r="C1966" s="127"/>
      <c r="D1966" s="59"/>
      <c r="E1966" s="59"/>
      <c r="F1966" s="59"/>
      <c r="G1966" s="59"/>
      <c r="H1966" s="59"/>
      <c r="I1966" s="44"/>
      <c r="J1966" s="97" t="str">
        <f t="shared" ref="J1966:N1966" si="1960">IF(ISBLANK(D1966),"",D1966/100000)</f>
        <v/>
      </c>
      <c r="K1966" s="97" t="str">
        <f t="shared" si="1960"/>
        <v/>
      </c>
      <c r="L1966" s="97" t="str">
        <f t="shared" si="1960"/>
        <v/>
      </c>
      <c r="M1966" s="97" t="str">
        <f t="shared" si="1960"/>
        <v/>
      </c>
      <c r="N1966" s="97" t="str">
        <f t="shared" si="1960"/>
        <v/>
      </c>
      <c r="O1966" s="44"/>
      <c r="P1966" s="197" t="str">
        <v>C-2. Education</v>
      </c>
    </row>
    <row r="1967" ht="19.5" customHeight="1">
      <c r="A1967" s="127" t="s">
        <v>25852</v>
      </c>
      <c r="B1967" s="127" t="s">
        <v>25853</v>
      </c>
      <c r="C1967" s="127"/>
      <c r="D1967" s="59">
        <v>7500.0</v>
      </c>
      <c r="E1967" s="59">
        <v>7500.0</v>
      </c>
      <c r="F1967" s="59">
        <v>7500.0</v>
      </c>
      <c r="G1967" s="59">
        <v>7500.0</v>
      </c>
      <c r="H1967" s="59">
        <v>7500.0</v>
      </c>
      <c r="I1967" s="44"/>
      <c r="J1967" s="97" t="str">
        <f t="shared" ref="J1967:N1967" si="1961">IF(ISBLANK(D1967),"",D1967/100000)</f>
        <v>0.08</v>
      </c>
      <c r="K1967" s="97" t="str">
        <f t="shared" si="1961"/>
        <v>0.08</v>
      </c>
      <c r="L1967" s="97" t="str">
        <f t="shared" si="1961"/>
        <v>0.08</v>
      </c>
      <c r="M1967" s="97" t="str">
        <f t="shared" si="1961"/>
        <v>0.08</v>
      </c>
      <c r="N1967" s="97" t="str">
        <f t="shared" si="1961"/>
        <v>0.08</v>
      </c>
      <c r="O1967" s="44"/>
      <c r="P1967" s="197" t="str">
        <v>Mahatma Phule Museum (masaa)</v>
      </c>
    </row>
    <row r="1968" ht="19.5" customHeight="1">
      <c r="A1968" s="127" t="s">
        <v>25854</v>
      </c>
      <c r="B1968" s="127" t="s">
        <v>25855</v>
      </c>
      <c r="C1968" s="127"/>
      <c r="D1968" s="59">
        <v>50000.0</v>
      </c>
      <c r="E1968" s="59">
        <v>50000.0</v>
      </c>
      <c r="F1968" s="59">
        <v>50000.0</v>
      </c>
      <c r="G1968" s="59">
        <v>50000.0</v>
      </c>
      <c r="H1968" s="59">
        <v>50000.0</v>
      </c>
      <c r="I1968" s="44"/>
      <c r="J1968" s="97" t="str">
        <f t="shared" ref="J1968:N1968" si="1962">IF(ISBLANK(D1968),"",D1968/100000)</f>
        <v>0.50</v>
      </c>
      <c r="K1968" s="97" t="str">
        <f t="shared" si="1962"/>
        <v>0.50</v>
      </c>
      <c r="L1968" s="97" t="str">
        <f t="shared" si="1962"/>
        <v>0.50</v>
      </c>
      <c r="M1968" s="97" t="str">
        <f t="shared" si="1962"/>
        <v>0.50</v>
      </c>
      <c r="N1968" s="97" t="str">
        <f t="shared" si="1962"/>
        <v>0.50</v>
      </c>
      <c r="O1968" s="44"/>
      <c r="P1968" s="197" t="str">
        <v>King Dinkar Kelkar Museum</v>
      </c>
    </row>
    <row r="1969" ht="19.5" customHeight="1">
      <c r="A1969" s="127"/>
      <c r="B1969" s="127"/>
      <c r="C1969" s="127"/>
      <c r="D1969" s="59"/>
      <c r="E1969" s="59"/>
      <c r="F1969" s="59"/>
      <c r="G1969" s="59"/>
      <c r="H1969" s="59"/>
      <c r="I1969" s="44"/>
      <c r="J1969" s="97" t="str">
        <f t="shared" ref="J1969:N1969" si="1963">IF(ISBLANK(D1969),"",D1969/100000)</f>
        <v/>
      </c>
      <c r="K1969" s="97" t="str">
        <f t="shared" si="1963"/>
        <v/>
      </c>
      <c r="L1969" s="97" t="str">
        <f t="shared" si="1963"/>
        <v/>
      </c>
      <c r="M1969" s="97" t="str">
        <f t="shared" si="1963"/>
        <v/>
      </c>
      <c r="N1969" s="97" t="str">
        <f t="shared" si="1963"/>
        <v/>
      </c>
      <c r="O1969" s="44"/>
      <c r="P1969" s="197" t="str">
        <v/>
      </c>
    </row>
    <row r="1970" ht="19.5" customHeight="1">
      <c r="A1970" s="146" t="s">
        <v>24462</v>
      </c>
      <c r="B1970" s="127"/>
      <c r="C1970" s="127"/>
      <c r="D1970" s="59">
        <v>57500.0</v>
      </c>
      <c r="E1970" s="59">
        <v>57500.0</v>
      </c>
      <c r="F1970" s="59">
        <v>57500.0</v>
      </c>
      <c r="G1970" s="59">
        <v>57500.0</v>
      </c>
      <c r="H1970" s="59">
        <v>57500.0</v>
      </c>
      <c r="I1970" s="44"/>
      <c r="J1970" s="97" t="str">
        <f t="shared" ref="J1970:N1970" si="1964">IF(ISBLANK(D1970),"",D1970/100000)</f>
        <v>0.58</v>
      </c>
      <c r="K1970" s="97" t="str">
        <f t="shared" si="1964"/>
        <v>0.58</v>
      </c>
      <c r="L1970" s="97" t="str">
        <f t="shared" si="1964"/>
        <v>0.58</v>
      </c>
      <c r="M1970" s="97" t="str">
        <f t="shared" si="1964"/>
        <v>0.58</v>
      </c>
      <c r="N1970" s="97" t="str">
        <f t="shared" si="1964"/>
        <v>0.58</v>
      </c>
      <c r="O1970" s="44"/>
      <c r="P1970" s="197" t="str">
        <v>C-2. Addition</v>
      </c>
    </row>
    <row r="1971" ht="19.5" customHeight="1">
      <c r="A1971" s="127"/>
      <c r="B1971" s="127"/>
      <c r="C1971" s="127"/>
      <c r="D1971" s="59"/>
      <c r="E1971" s="59"/>
      <c r="F1971" s="59"/>
      <c r="G1971" s="59"/>
      <c r="H1971" s="59"/>
      <c r="I1971" s="44"/>
      <c r="J1971" s="97" t="str">
        <f t="shared" ref="J1971:N1971" si="1965">IF(ISBLANK(D1971),"",D1971/100000)</f>
        <v/>
      </c>
      <c r="K1971" s="97" t="str">
        <f t="shared" si="1965"/>
        <v/>
      </c>
      <c r="L1971" s="97" t="str">
        <f t="shared" si="1965"/>
        <v/>
      </c>
      <c r="M1971" s="97" t="str">
        <f t="shared" si="1965"/>
        <v/>
      </c>
      <c r="N1971" s="97" t="str">
        <f t="shared" si="1965"/>
        <v/>
      </c>
      <c r="O1971" s="44"/>
      <c r="P1971" s="197" t="str">
        <v/>
      </c>
    </row>
    <row r="1972" ht="19.5" customHeight="1">
      <c r="A1972" s="127" t="s">
        <v>568</v>
      </c>
      <c r="B1972" s="127"/>
      <c r="C1972" s="127"/>
      <c r="D1972" s="59"/>
      <c r="E1972" s="59"/>
      <c r="F1972" s="59"/>
      <c r="G1972" s="59"/>
      <c r="H1972" s="59"/>
      <c r="I1972" s="44"/>
      <c r="J1972" s="97" t="str">
        <f t="shared" ref="J1972:N1972" si="1966">IF(ISBLANK(D1972),"",D1972/100000)</f>
        <v/>
      </c>
      <c r="K1972" s="97" t="str">
        <f t="shared" si="1966"/>
        <v/>
      </c>
      <c r="L1972" s="97" t="str">
        <f t="shared" si="1966"/>
        <v/>
      </c>
      <c r="M1972" s="97" t="str">
        <f t="shared" si="1966"/>
        <v/>
      </c>
      <c r="N1972" s="97" t="str">
        <f t="shared" si="1966"/>
        <v/>
      </c>
      <c r="O1972" s="44"/>
      <c r="P1972" s="197" t="str">
        <v>B. Other</v>
      </c>
    </row>
    <row r="1973" ht="19.5" customHeight="1">
      <c r="A1973" s="127" t="s">
        <v>25856</v>
      </c>
      <c r="B1973" s="127" t="s">
        <v>25857</v>
      </c>
      <c r="C1973" s="127"/>
      <c r="D1973" s="59">
        <v>5000.0</v>
      </c>
      <c r="E1973" s="59">
        <v>5000.0</v>
      </c>
      <c r="F1973" s="59">
        <v>5000.0</v>
      </c>
      <c r="G1973" s="59">
        <v>5000.0</v>
      </c>
      <c r="H1973" s="59">
        <v>5000.0</v>
      </c>
      <c r="I1973" s="44"/>
      <c r="J1973" s="97" t="str">
        <f t="shared" ref="J1973:N1973" si="1967">IF(ISBLANK(D1973),"",D1973/100000)</f>
        <v>0.05</v>
      </c>
      <c r="K1973" s="97" t="str">
        <f t="shared" si="1967"/>
        <v>0.05</v>
      </c>
      <c r="L1973" s="97" t="str">
        <f t="shared" si="1967"/>
        <v>0.05</v>
      </c>
      <c r="M1973" s="97" t="str">
        <f t="shared" si="1967"/>
        <v>0.05</v>
      </c>
      <c r="N1973" s="97" t="str">
        <f t="shared" si="1967"/>
        <v>0.05</v>
      </c>
      <c r="O1973" s="44"/>
      <c r="P1973" s="197" t="str">
        <v>Better leprosy asylum (apra).</v>
      </c>
    </row>
    <row r="1974" ht="19.5" customHeight="1">
      <c r="A1974" s="296" t="s">
        <v>25858</v>
      </c>
      <c r="B1974" s="127" t="s">
        <v>25859</v>
      </c>
      <c r="C1974" s="127"/>
      <c r="D1974" s="59">
        <v>10000.0</v>
      </c>
      <c r="E1974" s="59">
        <v>10000.0</v>
      </c>
      <c r="F1974" s="59">
        <v>10000.0</v>
      </c>
      <c r="G1974" s="59">
        <v>10000.0</v>
      </c>
      <c r="H1974" s="59">
        <v>10000.0</v>
      </c>
      <c r="I1974" s="44"/>
      <c r="J1974" s="97" t="str">
        <f t="shared" ref="J1974:N1974" si="1968">IF(ISBLANK(D1974),"",D1974/100000)</f>
        <v>0.10</v>
      </c>
      <c r="K1974" s="97" t="str">
        <f t="shared" si="1968"/>
        <v>0.10</v>
      </c>
      <c r="L1974" s="97" t="str">
        <f t="shared" si="1968"/>
        <v>0.10</v>
      </c>
      <c r="M1974" s="97" t="str">
        <f t="shared" si="1968"/>
        <v>0.10</v>
      </c>
      <c r="N1974" s="97" t="str">
        <f t="shared" si="1968"/>
        <v>0.10</v>
      </c>
      <c r="O1974" s="44"/>
      <c r="P1974" s="197" t="str">
        <v>Sassoon Hospital in Pune, roasted
Grants to treat patients</v>
      </c>
    </row>
    <row r="1975" ht="19.5" customHeight="1">
      <c r="A1975" s="127"/>
      <c r="B1975" s="127"/>
      <c r="C1975" s="127"/>
      <c r="D1975" s="59"/>
      <c r="E1975" s="59"/>
      <c r="F1975" s="59"/>
      <c r="G1975" s="59"/>
      <c r="H1975" s="59"/>
      <c r="I1975" s="44"/>
      <c r="J1975" s="97" t="str">
        <f t="shared" ref="J1975:N1975" si="1969">IF(ISBLANK(D1975),"",D1975/100000)</f>
        <v/>
      </c>
      <c r="K1975" s="97" t="str">
        <f t="shared" si="1969"/>
        <v/>
      </c>
      <c r="L1975" s="97" t="str">
        <f t="shared" si="1969"/>
        <v/>
      </c>
      <c r="M1975" s="97" t="str">
        <f t="shared" si="1969"/>
        <v/>
      </c>
      <c r="N1975" s="97" t="str">
        <f t="shared" si="1969"/>
        <v/>
      </c>
      <c r="O1975" s="44"/>
      <c r="P1975" s="197" t="str">
        <v/>
      </c>
    </row>
    <row r="1976" ht="19.5" customHeight="1">
      <c r="A1976" s="146" t="s">
        <v>24619</v>
      </c>
      <c r="B1976" s="127"/>
      <c r="C1976" s="127"/>
      <c r="D1976" s="59">
        <v>15000.0</v>
      </c>
      <c r="E1976" s="59">
        <v>15000.0</v>
      </c>
      <c r="F1976" s="59">
        <v>15000.0</v>
      </c>
      <c r="G1976" s="59">
        <v>15000.0</v>
      </c>
      <c r="H1976" s="59">
        <v>15000.0</v>
      </c>
      <c r="I1976" s="44"/>
      <c r="J1976" s="97" t="str">
        <f t="shared" ref="J1976:N1976" si="1970">IF(ISBLANK(D1976),"",D1976/100000)</f>
        <v>0.15</v>
      </c>
      <c r="K1976" s="97" t="str">
        <f t="shared" si="1970"/>
        <v>0.15</v>
      </c>
      <c r="L1976" s="97" t="str">
        <f t="shared" si="1970"/>
        <v>0.15</v>
      </c>
      <c r="M1976" s="97" t="str">
        <f t="shared" si="1970"/>
        <v>0.15</v>
      </c>
      <c r="N1976" s="97" t="str">
        <f t="shared" si="1970"/>
        <v>0.15</v>
      </c>
      <c r="O1976" s="44"/>
      <c r="P1976" s="197" t="str">
        <v>B. Addition</v>
      </c>
    </row>
    <row r="1977" ht="19.5" customHeight="1">
      <c r="A1977" s="127"/>
      <c r="B1977" s="127"/>
      <c r="C1977" s="127"/>
      <c r="D1977" s="59"/>
      <c r="E1977" s="59"/>
      <c r="F1977" s="59"/>
      <c r="G1977" s="59"/>
      <c r="H1977" s="59"/>
      <c r="I1977" s="44"/>
      <c r="J1977" s="97" t="str">
        <f t="shared" ref="J1977:N1977" si="1971">IF(ISBLANK(D1977),"",D1977/100000)</f>
        <v/>
      </c>
      <c r="K1977" s="97" t="str">
        <f t="shared" si="1971"/>
        <v/>
      </c>
      <c r="L1977" s="97" t="str">
        <f t="shared" si="1971"/>
        <v/>
      </c>
      <c r="M1977" s="97" t="str">
        <f t="shared" si="1971"/>
        <v/>
      </c>
      <c r="N1977" s="97" t="str">
        <f t="shared" si="1971"/>
        <v/>
      </c>
      <c r="O1977" s="44"/>
      <c r="P1977" s="197" t="str">
        <v/>
      </c>
    </row>
    <row r="1978" ht="19.5" customHeight="1">
      <c r="A1978" s="146" t="s">
        <v>25860</v>
      </c>
      <c r="B1978" s="127"/>
      <c r="C1978" s="127"/>
      <c r="D1978" s="59">
        <v>332500.0</v>
      </c>
      <c r="E1978" s="59">
        <v>332500.0</v>
      </c>
      <c r="F1978" s="59">
        <v>332500.0</v>
      </c>
      <c r="G1978" s="59">
        <v>332500.0</v>
      </c>
      <c r="H1978" s="59">
        <v>332500.0</v>
      </c>
      <c r="I1978" s="44"/>
      <c r="J1978" s="97" t="str">
        <f t="shared" ref="J1978:N1978" si="1972">IF(ISBLANK(D1978),"",D1978/100000)</f>
        <v>3.33</v>
      </c>
      <c r="K1978" s="97" t="str">
        <f t="shared" si="1972"/>
        <v>3.33</v>
      </c>
      <c r="L1978" s="97" t="str">
        <f t="shared" si="1972"/>
        <v>3.33</v>
      </c>
      <c r="M1978" s="97" t="str">
        <f t="shared" si="1972"/>
        <v>3.33</v>
      </c>
      <c r="N1978" s="97" t="str">
        <f t="shared" si="1972"/>
        <v>3.33</v>
      </c>
      <c r="O1978" s="44"/>
      <c r="P1978" s="197" t="str">
        <v>23-C. 23-b + total sum</v>
      </c>
    </row>
    <row r="1979" ht="19.5" customHeight="1">
      <c r="A1979" s="250"/>
      <c r="B1979" s="250"/>
      <c r="C1979" s="250"/>
      <c r="D1979" s="237"/>
      <c r="E1979" s="237"/>
      <c r="F1979" s="237"/>
      <c r="G1979" s="237"/>
      <c r="H1979" s="237"/>
      <c r="I1979" s="242"/>
      <c r="J1979" s="446" t="str">
        <f t="shared" ref="J1979:N1979" si="1973">IF(ISBLANK(D1979),"",D1979/100000)</f>
        <v/>
      </c>
      <c r="K1979" s="446" t="str">
        <f t="shared" si="1973"/>
        <v/>
      </c>
      <c r="L1979" s="446" t="str">
        <f t="shared" si="1973"/>
        <v/>
      </c>
      <c r="M1979" s="446" t="str">
        <f t="shared" si="1973"/>
        <v/>
      </c>
      <c r="N1979" s="446" t="str">
        <f t="shared" si="1973"/>
        <v/>
      </c>
      <c r="O1979" s="242"/>
      <c r="P1979" s="197" t="str">
        <v/>
      </c>
    </row>
    <row r="1980" ht="19.5" customHeight="1">
      <c r="A1980" s="254" t="s">
        <v>572</v>
      </c>
      <c r="B1980" s="254" t="s">
        <v>25861</v>
      </c>
      <c r="C1980" s="254"/>
      <c r="D1980" s="330"/>
      <c r="E1980" s="330"/>
      <c r="F1980" s="330"/>
      <c r="G1980" s="330"/>
      <c r="H1980" s="330"/>
      <c r="I1980" s="44"/>
      <c r="J1980" s="97" t="str">
        <f t="shared" ref="J1980:N1980" si="1974">IF(ISBLANK(D1980),"",D1980/100000)</f>
        <v/>
      </c>
      <c r="K1980" s="97" t="str">
        <f t="shared" si="1974"/>
        <v/>
      </c>
      <c r="L1980" s="97" t="str">
        <f t="shared" si="1974"/>
        <v/>
      </c>
      <c r="M1980" s="97" t="str">
        <f t="shared" si="1974"/>
        <v/>
      </c>
      <c r="N1980" s="97" t="str">
        <f t="shared" si="1974"/>
        <v/>
      </c>
      <c r="O1980" s="44"/>
      <c r="P1980" s="197" t="str">
        <v>C. Donations to other organizations</v>
      </c>
    </row>
    <row r="1981" ht="19.5" customHeight="1">
      <c r="A1981" s="296" t="s">
        <v>25862</v>
      </c>
      <c r="B1981" s="127" t="s">
        <v>1104</v>
      </c>
      <c r="C1981" s="127"/>
      <c r="D1981" s="59">
        <v>20000.0</v>
      </c>
      <c r="E1981" s="59">
        <v>20000.0</v>
      </c>
      <c r="F1981" s="59">
        <v>20000.0</v>
      </c>
      <c r="G1981" s="59">
        <v>20000.0</v>
      </c>
      <c r="H1981" s="59">
        <v>20000.0</v>
      </c>
      <c r="I1981" s="44"/>
      <c r="J1981" s="97" t="str">
        <f t="shared" ref="J1981:N1981" si="1975">IF(ISBLANK(D1981),"",D1981/100000)</f>
        <v>0.20</v>
      </c>
      <c r="K1981" s="97" t="str">
        <f t="shared" si="1975"/>
        <v>0.20</v>
      </c>
      <c r="L1981" s="97" t="str">
        <f t="shared" si="1975"/>
        <v>0.20</v>
      </c>
      <c r="M1981" s="97" t="str">
        <f t="shared" si="1975"/>
        <v>0.20</v>
      </c>
      <c r="N1981" s="97" t="str">
        <f t="shared" si="1975"/>
        <v>0.20</v>
      </c>
      <c r="O1981" s="44"/>
      <c r="P1981" s="197" t="str">
        <v>Pune Municipal Sports Board
(Masaa)</v>
      </c>
    </row>
    <row r="1982" ht="19.5" customHeight="1">
      <c r="A1982" s="127" t="s">
        <v>25863</v>
      </c>
      <c r="B1982" s="127">
        <v>2.0</v>
      </c>
      <c r="C1982" s="127"/>
      <c r="D1982" s="59">
        <v>10000.0</v>
      </c>
      <c r="E1982" s="59">
        <v>10000.0</v>
      </c>
      <c r="F1982" s="59">
        <v>10000.0</v>
      </c>
      <c r="G1982" s="59">
        <v>10000.0</v>
      </c>
      <c r="H1982" s="59">
        <v>10000.0</v>
      </c>
      <c r="I1982" s="44"/>
      <c r="J1982" s="97" t="str">
        <f t="shared" ref="J1982:N1982" si="1976">IF(ISBLANK(D1982),"",D1982/100000)</f>
        <v>0.10</v>
      </c>
      <c r="K1982" s="97" t="str">
        <f t="shared" si="1976"/>
        <v>0.10</v>
      </c>
      <c r="L1982" s="97" t="str">
        <f t="shared" si="1976"/>
        <v>0.10</v>
      </c>
      <c r="M1982" s="97" t="str">
        <f t="shared" si="1976"/>
        <v>0.10</v>
      </c>
      <c r="N1982" s="97" t="str">
        <f t="shared" si="1976"/>
        <v>0.10</v>
      </c>
      <c r="O1982" s="44"/>
      <c r="P1982" s="197" t="str">
        <v>Battalion 101 inphatri</v>
      </c>
    </row>
    <row r="1983" ht="19.5" customHeight="1">
      <c r="A1983" s="127" t="s">
        <v>25864</v>
      </c>
      <c r="B1983" s="127">
        <v>3.0</v>
      </c>
      <c r="C1983" s="127"/>
      <c r="D1983" s="59">
        <v>75000.0</v>
      </c>
      <c r="E1983" s="59">
        <v>75000.0</v>
      </c>
      <c r="F1983" s="59">
        <v>75000.0</v>
      </c>
      <c r="G1983" s="59">
        <v>75000.0</v>
      </c>
      <c r="H1983" s="59">
        <v>75000.0</v>
      </c>
      <c r="I1983" s="44"/>
      <c r="J1983" s="97" t="str">
        <f t="shared" ref="J1983:N1983" si="1977">IF(ISBLANK(D1983),"",D1983/100000)</f>
        <v>0.75</v>
      </c>
      <c r="K1983" s="97" t="str">
        <f t="shared" si="1977"/>
        <v>0.75</v>
      </c>
      <c r="L1983" s="97" t="str">
        <f t="shared" si="1977"/>
        <v>0.75</v>
      </c>
      <c r="M1983" s="97" t="str">
        <f t="shared" si="1977"/>
        <v>0.75</v>
      </c>
      <c r="N1983" s="97" t="str">
        <f t="shared" si="1977"/>
        <v>0.75</v>
      </c>
      <c r="O1983" s="44"/>
      <c r="P1983" s="197" t="str">
        <v>Public Foundation</v>
      </c>
    </row>
    <row r="1984" ht="19.5" customHeight="1">
      <c r="A1984" s="127" t="s">
        <v>25865</v>
      </c>
      <c r="B1984" s="127">
        <v>4.0</v>
      </c>
      <c r="C1984" s="127"/>
      <c r="D1984" s="59">
        <v>25000.0</v>
      </c>
      <c r="E1984" s="59"/>
      <c r="F1984" s="59"/>
      <c r="G1984" s="59"/>
      <c r="H1984" s="59"/>
      <c r="I1984" s="44"/>
      <c r="J1984" s="97" t="str">
        <f t="shared" ref="J1984:N1984" si="1978">IF(ISBLANK(D1984),"",D1984/100000)</f>
        <v>0.25</v>
      </c>
      <c r="K1984" s="97" t="str">
        <f t="shared" si="1978"/>
        <v/>
      </c>
      <c r="L1984" s="97" t="str">
        <f t="shared" si="1978"/>
        <v/>
      </c>
      <c r="M1984" s="97" t="str">
        <f t="shared" si="1978"/>
        <v/>
      </c>
      <c r="N1984" s="97" t="str">
        <f t="shared" si="1978"/>
        <v/>
      </c>
      <c r="O1984" s="44"/>
      <c r="P1984" s="197" t="str">
        <v>Shriram young company Trust</v>
      </c>
    </row>
    <row r="1985" ht="19.5" customHeight="1">
      <c r="A1985" s="127" t="s">
        <v>25866</v>
      </c>
      <c r="B1985" s="127">
        <v>5.0</v>
      </c>
      <c r="C1985" s="127"/>
      <c r="D1985" s="59">
        <v>25000.0</v>
      </c>
      <c r="E1985" s="59"/>
      <c r="F1985" s="59"/>
      <c r="G1985" s="59"/>
      <c r="H1985" s="59"/>
      <c r="I1985" s="44"/>
      <c r="J1985" s="97" t="str">
        <f t="shared" ref="J1985:N1985" si="1979">IF(ISBLANK(D1985),"",D1985/100000)</f>
        <v>0.25</v>
      </c>
      <c r="K1985" s="97" t="str">
        <f t="shared" si="1979"/>
        <v/>
      </c>
      <c r="L1985" s="97" t="str">
        <f t="shared" si="1979"/>
        <v/>
      </c>
      <c r="M1985" s="97" t="str">
        <f t="shared" si="1979"/>
        <v/>
      </c>
      <c r="N1985" s="97" t="str">
        <f t="shared" si="1979"/>
        <v/>
      </c>
      <c r="O1985" s="44"/>
      <c r="P1985" s="197" t="str">
        <v>Erandavana senior citizens club</v>
      </c>
    </row>
    <row r="1986" ht="19.5" customHeight="1">
      <c r="A1986" s="127" t="s">
        <v>25867</v>
      </c>
      <c r="B1986" s="127">
        <v>6.0</v>
      </c>
      <c r="C1986" s="127"/>
      <c r="D1986" s="59">
        <v>20000.0</v>
      </c>
      <c r="E1986" s="59"/>
      <c r="F1986" s="59"/>
      <c r="G1986" s="59"/>
      <c r="H1986" s="59"/>
      <c r="I1986" s="44"/>
      <c r="J1986" s="97" t="str">
        <f t="shared" ref="J1986:N1986" si="1980">IF(ISBLANK(D1986),"",D1986/100000)</f>
        <v>0.20</v>
      </c>
      <c r="K1986" s="97" t="str">
        <f t="shared" si="1980"/>
        <v/>
      </c>
      <c r="L1986" s="97" t="str">
        <f t="shared" si="1980"/>
        <v/>
      </c>
      <c r="M1986" s="97" t="str">
        <f t="shared" si="1980"/>
        <v/>
      </c>
      <c r="N1986" s="97" t="str">
        <f t="shared" si="1980"/>
        <v/>
      </c>
      <c r="O1986" s="44"/>
      <c r="P1986" s="197" t="str">
        <v>Pride Foundation, erandavana</v>
      </c>
    </row>
    <row r="1987" ht="19.5" customHeight="1">
      <c r="A1987" s="127" t="s">
        <v>25868</v>
      </c>
      <c r="B1987" s="127">
        <v>7.0</v>
      </c>
      <c r="C1987" s="127"/>
      <c r="D1987" s="59">
        <v>20000.0</v>
      </c>
      <c r="E1987" s="59"/>
      <c r="F1987" s="59"/>
      <c r="G1987" s="59"/>
      <c r="H1987" s="59"/>
      <c r="I1987" s="44"/>
      <c r="J1987" s="97" t="str">
        <f t="shared" ref="J1987:N1987" si="1981">IF(ISBLANK(D1987),"",D1987/100000)</f>
        <v>0.20</v>
      </c>
      <c r="K1987" s="97" t="str">
        <f t="shared" si="1981"/>
        <v/>
      </c>
      <c r="L1987" s="97" t="str">
        <f t="shared" si="1981"/>
        <v/>
      </c>
      <c r="M1987" s="97" t="str">
        <f t="shared" si="1981"/>
        <v/>
      </c>
      <c r="N1987" s="97" t="str">
        <f t="shared" si="1981"/>
        <v/>
      </c>
      <c r="O1987" s="44"/>
      <c r="P1987" s="197" t="str">
        <v>Aspirations establishment erandavana</v>
      </c>
    </row>
    <row r="1988" ht="19.5" customHeight="1">
      <c r="A1988" s="127" t="s">
        <v>25869</v>
      </c>
      <c r="B1988" s="127">
        <v>8.0</v>
      </c>
      <c r="C1988" s="127"/>
      <c r="D1988" s="59">
        <v>20000.0</v>
      </c>
      <c r="E1988" s="59"/>
      <c r="F1988" s="59"/>
      <c r="G1988" s="59"/>
      <c r="H1988" s="59"/>
      <c r="I1988" s="44"/>
      <c r="J1988" s="97" t="str">
        <f t="shared" ref="J1988:N1988" si="1982">IF(ISBLANK(D1988),"",D1988/100000)</f>
        <v>0.20</v>
      </c>
      <c r="K1988" s="97" t="str">
        <f t="shared" si="1982"/>
        <v/>
      </c>
      <c r="L1988" s="97" t="str">
        <f t="shared" si="1982"/>
        <v/>
      </c>
      <c r="M1988" s="97" t="str">
        <f t="shared" si="1982"/>
        <v/>
      </c>
      <c r="N1988" s="97" t="str">
        <f t="shared" si="1982"/>
        <v/>
      </c>
      <c r="O1988" s="44"/>
      <c r="P1988" s="197" t="str">
        <v>Kusumatai Apte trust, erandavana</v>
      </c>
    </row>
    <row r="1989" ht="19.5" customHeight="1">
      <c r="A1989" s="127" t="s">
        <v>25870</v>
      </c>
      <c r="B1989" s="127">
        <v>9.0</v>
      </c>
      <c r="C1989" s="127"/>
      <c r="D1989" s="59">
        <v>25000.0</v>
      </c>
      <c r="E1989" s="59"/>
      <c r="F1989" s="59"/>
      <c r="G1989" s="59"/>
      <c r="H1989" s="59"/>
      <c r="I1989" s="44"/>
      <c r="J1989" s="97" t="str">
        <f t="shared" ref="J1989:N1989" si="1983">IF(ISBLANK(D1989),"",D1989/100000)</f>
        <v>0.25</v>
      </c>
      <c r="K1989" s="97" t="str">
        <f t="shared" si="1983"/>
        <v/>
      </c>
      <c r="L1989" s="97" t="str">
        <f t="shared" si="1983"/>
        <v/>
      </c>
      <c r="M1989" s="97" t="str">
        <f t="shared" si="1983"/>
        <v/>
      </c>
      <c r="N1989" s="97" t="str">
        <f t="shared" si="1983"/>
        <v/>
      </c>
      <c r="O1989" s="44"/>
      <c r="P1989" s="197" t="str">
        <v>Ramabai Ambedkar Foundation</v>
      </c>
    </row>
    <row r="1990" ht="19.5" customHeight="1">
      <c r="A1990" s="296" t="s">
        <v>25871</v>
      </c>
      <c r="B1990" s="127" t="s">
        <v>1535</v>
      </c>
      <c r="C1990" s="127"/>
      <c r="D1990" s="59">
        <v>50000.0</v>
      </c>
      <c r="E1990" s="59"/>
      <c r="F1990" s="59"/>
      <c r="G1990" s="59"/>
      <c r="H1990" s="59"/>
      <c r="I1990" s="44"/>
      <c r="J1990" s="97" t="str">
        <f t="shared" ref="J1990:N1990" si="1984">IF(ISBLANK(D1990),"",D1990/100000)</f>
        <v>0.50</v>
      </c>
      <c r="K1990" s="97" t="str">
        <f t="shared" si="1984"/>
        <v/>
      </c>
      <c r="L1990" s="97" t="str">
        <f t="shared" si="1984"/>
        <v/>
      </c>
      <c r="M1990" s="97" t="str">
        <f t="shared" si="1984"/>
        <v/>
      </c>
      <c r="N1990" s="97" t="str">
        <f t="shared" si="1984"/>
        <v/>
      </c>
      <c r="O1990" s="44"/>
      <c r="P1990" s="197" t="str">
        <v>Talent Foundation, pancaratna Society, A
Building No. 8 flat erandavana</v>
      </c>
    </row>
    <row r="1991" ht="19.5" customHeight="1">
      <c r="A1991" s="127" t="s">
        <v>25872</v>
      </c>
      <c r="B1991" s="127" t="s">
        <v>8657</v>
      </c>
      <c r="C1991" s="127"/>
      <c r="D1991" s="59">
        <v>25000.0</v>
      </c>
      <c r="E1991" s="59"/>
      <c r="F1991" s="59"/>
      <c r="G1991" s="59"/>
      <c r="H1991" s="59"/>
      <c r="I1991" s="44"/>
      <c r="J1991" s="97" t="str">
        <f t="shared" ref="J1991:N1991" si="1985">IF(ISBLANK(D1991),"",D1991/100000)</f>
        <v>0.25</v>
      </c>
      <c r="K1991" s="97" t="str">
        <f t="shared" si="1985"/>
        <v/>
      </c>
      <c r="L1991" s="97" t="str">
        <f t="shared" si="1985"/>
        <v/>
      </c>
      <c r="M1991" s="97" t="str">
        <f t="shared" si="1985"/>
        <v/>
      </c>
      <c r="N1991" s="97" t="str">
        <f t="shared" si="1985"/>
        <v/>
      </c>
      <c r="O1991" s="44"/>
      <c r="P1991" s="197" t="str">
        <v>Shaheen Education &amp; Welfare Society</v>
      </c>
    </row>
    <row r="1992" ht="19.5" customHeight="1">
      <c r="A1992" s="127" t="s">
        <v>25873</v>
      </c>
      <c r="B1992" s="127">
        <v>12.0</v>
      </c>
      <c r="C1992" s="127"/>
      <c r="D1992" s="59">
        <v>25000.0</v>
      </c>
      <c r="E1992" s="59"/>
      <c r="F1992" s="59"/>
      <c r="G1992" s="59"/>
      <c r="H1992" s="59"/>
      <c r="I1992" s="44"/>
      <c r="J1992" s="97" t="str">
        <f t="shared" ref="J1992:N1992" si="1986">IF(ISBLANK(D1992),"",D1992/100000)</f>
        <v>0.25</v>
      </c>
      <c r="K1992" s="97" t="str">
        <f t="shared" si="1986"/>
        <v/>
      </c>
      <c r="L1992" s="97" t="str">
        <f t="shared" si="1986"/>
        <v/>
      </c>
      <c r="M1992" s="97" t="str">
        <f t="shared" si="1986"/>
        <v/>
      </c>
      <c r="N1992" s="97" t="str">
        <f t="shared" si="1986"/>
        <v/>
      </c>
      <c r="O1992" s="44"/>
      <c r="P1992" s="197" t="str">
        <v>Mahatma Phule Jyotirao Foundation</v>
      </c>
    </row>
    <row r="1993" ht="19.5" customHeight="1">
      <c r="A1993" s="127" t="s">
        <v>25874</v>
      </c>
      <c r="B1993" s="127">
        <v>13.0</v>
      </c>
      <c r="C1993" s="127"/>
      <c r="D1993" s="59">
        <v>25000.0</v>
      </c>
      <c r="E1993" s="59"/>
      <c r="F1993" s="59"/>
      <c r="G1993" s="59"/>
      <c r="H1993" s="59"/>
      <c r="I1993" s="44"/>
      <c r="J1993" s="97" t="str">
        <f t="shared" ref="J1993:N1993" si="1987">IF(ISBLANK(D1993),"",D1993/100000)</f>
        <v>0.25</v>
      </c>
      <c r="K1993" s="97" t="str">
        <f t="shared" si="1987"/>
        <v/>
      </c>
      <c r="L1993" s="97" t="str">
        <f t="shared" si="1987"/>
        <v/>
      </c>
      <c r="M1993" s="97" t="str">
        <f t="shared" si="1987"/>
        <v/>
      </c>
      <c r="N1993" s="97" t="str">
        <f t="shared" si="1987"/>
        <v/>
      </c>
      <c r="O1993" s="44"/>
      <c r="P1993" s="197" t="str">
        <v>Boat Club Road friend circle</v>
      </c>
    </row>
    <row r="1994" ht="19.5" customHeight="1">
      <c r="A1994" s="296" t="s">
        <v>25875</v>
      </c>
      <c r="B1994" s="127" t="s">
        <v>5639</v>
      </c>
      <c r="C1994" s="127"/>
      <c r="D1994" s="59">
        <v>25000.0</v>
      </c>
      <c r="E1994" s="59"/>
      <c r="F1994" s="59"/>
      <c r="G1994" s="59"/>
      <c r="H1994" s="59"/>
      <c r="I1994" s="44"/>
      <c r="J1994" s="97" t="str">
        <f t="shared" ref="J1994:N1994" si="1988">IF(ISBLANK(D1994),"",D1994/100000)</f>
        <v>0.25</v>
      </c>
      <c r="K1994" s="97" t="str">
        <f t="shared" si="1988"/>
        <v/>
      </c>
      <c r="L1994" s="97" t="str">
        <f t="shared" si="1988"/>
        <v/>
      </c>
      <c r="M1994" s="97" t="str">
        <f t="shared" si="1988"/>
        <v/>
      </c>
      <c r="N1994" s="97" t="str">
        <f t="shared" si="1988"/>
        <v/>
      </c>
      <c r="O1994" s="44"/>
      <c r="P1994" s="197" t="str">
        <v>Savitri Phule Women's Welfare Board
Yerawada</v>
      </c>
    </row>
    <row r="1995" ht="19.5" customHeight="1">
      <c r="A1995" s="127" t="s">
        <v>25876</v>
      </c>
      <c r="B1995" s="127">
        <v>15.0</v>
      </c>
      <c r="C1995" s="127"/>
      <c r="D1995" s="59">
        <v>10000.0</v>
      </c>
      <c r="E1995" s="59"/>
      <c r="F1995" s="59"/>
      <c r="G1995" s="59"/>
      <c r="H1995" s="59"/>
      <c r="I1995" s="44"/>
      <c r="J1995" s="97" t="str">
        <f t="shared" ref="J1995:N1995" si="1989">IF(ISBLANK(D1995),"",D1995/100000)</f>
        <v>0.10</v>
      </c>
      <c r="K1995" s="97" t="str">
        <f t="shared" si="1989"/>
        <v/>
      </c>
      <c r="L1995" s="97" t="str">
        <f t="shared" si="1989"/>
        <v/>
      </c>
      <c r="M1995" s="97" t="str">
        <f t="shared" si="1989"/>
        <v/>
      </c>
      <c r="N1995" s="97" t="str">
        <f t="shared" si="1989"/>
        <v/>
      </c>
      <c r="O1995" s="44"/>
      <c r="P1995" s="197" t="str">
        <v>All Ganesh garden club friends</v>
      </c>
    </row>
    <row r="1996" ht="19.5" customHeight="1">
      <c r="A1996" s="127" t="s">
        <v>25877</v>
      </c>
      <c r="B1996" s="127">
        <v>16.0</v>
      </c>
      <c r="C1996" s="127"/>
      <c r="D1996" s="59">
        <v>10000.0</v>
      </c>
      <c r="E1996" s="59"/>
      <c r="F1996" s="59"/>
      <c r="G1996" s="59"/>
      <c r="H1996" s="59"/>
      <c r="I1996" s="44"/>
      <c r="J1996" s="97" t="str">
        <f t="shared" ref="J1996:N1996" si="1990">IF(ISBLANK(D1996),"",D1996/100000)</f>
        <v>0.10</v>
      </c>
      <c r="K1996" s="97" t="str">
        <f t="shared" si="1990"/>
        <v/>
      </c>
      <c r="L1996" s="97" t="str">
        <f t="shared" si="1990"/>
        <v/>
      </c>
      <c r="M1996" s="97" t="str">
        <f t="shared" si="1990"/>
        <v/>
      </c>
      <c r="N1996" s="97" t="str">
        <f t="shared" si="1990"/>
        <v/>
      </c>
      <c r="O1996" s="44"/>
      <c r="P1996" s="197" t="str">
        <v>Hindu youth club</v>
      </c>
    </row>
    <row r="1997" ht="19.5" customHeight="1">
      <c r="A1997" s="127" t="s">
        <v>25878</v>
      </c>
      <c r="B1997" s="127">
        <v>17.0</v>
      </c>
      <c r="C1997" s="127"/>
      <c r="D1997" s="59">
        <v>10000.0</v>
      </c>
      <c r="E1997" s="59"/>
      <c r="F1997" s="59"/>
      <c r="G1997" s="59"/>
      <c r="H1997" s="59"/>
      <c r="I1997" s="44"/>
      <c r="J1997" s="97" t="str">
        <f t="shared" ref="J1997:N1997" si="1991">IF(ISBLANK(D1997),"",D1997/100000)</f>
        <v>0.10</v>
      </c>
      <c r="K1997" s="97" t="str">
        <f t="shared" si="1991"/>
        <v/>
      </c>
      <c r="L1997" s="97" t="str">
        <f t="shared" si="1991"/>
        <v/>
      </c>
      <c r="M1997" s="97" t="str">
        <f t="shared" si="1991"/>
        <v/>
      </c>
      <c r="N1997" s="97" t="str">
        <f t="shared" si="1991"/>
        <v/>
      </c>
      <c r="O1997" s="44"/>
      <c r="P1997" s="197" t="str">
        <v>Bhoiraja friend circle</v>
      </c>
    </row>
    <row r="1998" ht="19.5" customHeight="1">
      <c r="A1998" s="127" t="s">
        <v>25879</v>
      </c>
      <c r="B1998" s="127">
        <v>18.0</v>
      </c>
      <c r="C1998" s="127"/>
      <c r="D1998" s="59">
        <v>10000.0</v>
      </c>
      <c r="E1998" s="59"/>
      <c r="F1998" s="59"/>
      <c r="G1998" s="59"/>
      <c r="H1998" s="59"/>
      <c r="I1998" s="44"/>
      <c r="J1998" s="97" t="str">
        <f t="shared" ref="J1998:N1998" si="1992">IF(ISBLANK(D1998),"",D1998/100000)</f>
        <v>0.10</v>
      </c>
      <c r="K1998" s="97" t="str">
        <f t="shared" si="1992"/>
        <v/>
      </c>
      <c r="L1998" s="97" t="str">
        <f t="shared" si="1992"/>
        <v/>
      </c>
      <c r="M1998" s="97" t="str">
        <f t="shared" si="1992"/>
        <v/>
      </c>
      <c r="N1998" s="97" t="str">
        <f t="shared" si="1992"/>
        <v/>
      </c>
      <c r="O1998" s="44"/>
      <c r="P1998" s="197" t="str">
        <v>Azad friend circle</v>
      </c>
    </row>
    <row r="1999" ht="19.5" customHeight="1">
      <c r="A1999" s="127" t="s">
        <v>25880</v>
      </c>
      <c r="B1999" s="127">
        <v>19.0</v>
      </c>
      <c r="C1999" s="127"/>
      <c r="D1999" s="59">
        <v>10000.0</v>
      </c>
      <c r="E1999" s="59"/>
      <c r="F1999" s="59"/>
      <c r="G1999" s="59"/>
      <c r="H1999" s="59"/>
      <c r="I1999" s="44"/>
      <c r="J1999" s="97" t="str">
        <f t="shared" ref="J1999:N1999" si="1993">IF(ISBLANK(D1999),"",D1999/100000)</f>
        <v>0.10</v>
      </c>
      <c r="K1999" s="97" t="str">
        <f t="shared" si="1993"/>
        <v/>
      </c>
      <c r="L1999" s="97" t="str">
        <f t="shared" si="1993"/>
        <v/>
      </c>
      <c r="M1999" s="97" t="str">
        <f t="shared" si="1993"/>
        <v/>
      </c>
      <c r="N1999" s="97" t="str">
        <f t="shared" si="1993"/>
        <v/>
      </c>
      <c r="O1999" s="44"/>
      <c r="P1999" s="197" t="str">
        <v>Emperor friend circle</v>
      </c>
    </row>
    <row r="2000" ht="19.5" customHeight="1">
      <c r="A2000" s="127" t="s">
        <v>25881</v>
      </c>
      <c r="B2000" s="127">
        <v>20.0</v>
      </c>
      <c r="C2000" s="127"/>
      <c r="D2000" s="59">
        <v>10000.0</v>
      </c>
      <c r="E2000" s="59"/>
      <c r="F2000" s="59"/>
      <c r="G2000" s="59"/>
      <c r="H2000" s="59"/>
      <c r="I2000" s="44"/>
      <c r="J2000" s="97" t="str">
        <f t="shared" ref="J2000:N2000" si="1994">IF(ISBLANK(D2000),"",D2000/100000)</f>
        <v>0.10</v>
      </c>
      <c r="K2000" s="97" t="str">
        <f t="shared" si="1994"/>
        <v/>
      </c>
      <c r="L2000" s="97" t="str">
        <f t="shared" si="1994"/>
        <v/>
      </c>
      <c r="M2000" s="97" t="str">
        <f t="shared" si="1994"/>
        <v/>
      </c>
      <c r="N2000" s="97" t="str">
        <f t="shared" si="1994"/>
        <v/>
      </c>
      <c r="O2000" s="44"/>
      <c r="P2000" s="197" t="str">
        <v>Unanimous committee friend</v>
      </c>
    </row>
    <row r="2001" ht="19.5" customHeight="1">
      <c r="A2001" s="127" t="s">
        <v>25882</v>
      </c>
      <c r="B2001" s="127">
        <v>21.0</v>
      </c>
      <c r="C2001" s="127"/>
      <c r="D2001" s="59">
        <v>10000.0</v>
      </c>
      <c r="E2001" s="59"/>
      <c r="F2001" s="59"/>
      <c r="G2001" s="59"/>
      <c r="H2001" s="59"/>
      <c r="I2001" s="44"/>
      <c r="J2001" s="97" t="str">
        <f t="shared" ref="J2001:N2001" si="1995">IF(ISBLANK(D2001),"",D2001/100000)</f>
        <v>0.10</v>
      </c>
      <c r="K2001" s="97" t="str">
        <f t="shared" si="1995"/>
        <v/>
      </c>
      <c r="L2001" s="97" t="str">
        <f t="shared" si="1995"/>
        <v/>
      </c>
      <c r="M2001" s="97" t="str">
        <f t="shared" si="1995"/>
        <v/>
      </c>
      <c r="N2001" s="97" t="str">
        <f t="shared" si="1995"/>
        <v/>
      </c>
      <c r="O2001" s="44"/>
      <c r="P2001" s="197" t="str">
        <v>Jaihind friend circle</v>
      </c>
    </row>
    <row r="2002" ht="19.5" customHeight="1">
      <c r="A2002" s="127" t="s">
        <v>25883</v>
      </c>
      <c r="B2002" s="127">
        <v>22.0</v>
      </c>
      <c r="C2002" s="127"/>
      <c r="D2002" s="59">
        <v>10000.0</v>
      </c>
      <c r="E2002" s="59"/>
      <c r="F2002" s="59"/>
      <c r="G2002" s="59"/>
      <c r="H2002" s="59"/>
      <c r="I2002" s="44"/>
      <c r="J2002" s="97" t="str">
        <f t="shared" ref="J2002:N2002" si="1996">IF(ISBLANK(D2002),"",D2002/100000)</f>
        <v>0.10</v>
      </c>
      <c r="K2002" s="97" t="str">
        <f t="shared" si="1996"/>
        <v/>
      </c>
      <c r="L2002" s="97" t="str">
        <f t="shared" si="1996"/>
        <v/>
      </c>
      <c r="M2002" s="97" t="str">
        <f t="shared" si="1996"/>
        <v/>
      </c>
      <c r="N2002" s="97" t="str">
        <f t="shared" si="1996"/>
        <v/>
      </c>
      <c r="O2002" s="44"/>
      <c r="P2002" s="197" t="str">
        <v>Totally Friends Board</v>
      </c>
    </row>
    <row r="2003" ht="19.5" customHeight="1">
      <c r="A2003" s="127" t="s">
        <v>25884</v>
      </c>
      <c r="B2003" s="127">
        <v>23.0</v>
      </c>
      <c r="C2003" s="127"/>
      <c r="D2003" s="59">
        <v>10000.0</v>
      </c>
      <c r="E2003" s="59"/>
      <c r="F2003" s="59"/>
      <c r="G2003" s="59"/>
      <c r="H2003" s="59"/>
      <c r="I2003" s="44"/>
      <c r="J2003" s="97" t="str">
        <f t="shared" ref="J2003:N2003" si="1997">IF(ISBLANK(D2003),"",D2003/100000)</f>
        <v>0.10</v>
      </c>
      <c r="K2003" s="97" t="str">
        <f t="shared" si="1997"/>
        <v/>
      </c>
      <c r="L2003" s="97" t="str">
        <f t="shared" si="1997"/>
        <v/>
      </c>
      <c r="M2003" s="97" t="str">
        <f t="shared" si="1997"/>
        <v/>
      </c>
      <c r="N2003" s="97" t="str">
        <f t="shared" si="1997"/>
        <v/>
      </c>
      <c r="O2003" s="44"/>
      <c r="P2003" s="197" t="str">
        <v>Child Hindu society</v>
      </c>
    </row>
    <row r="2004" ht="19.5" customHeight="1">
      <c r="A2004" s="127" t="s">
        <v>25885</v>
      </c>
      <c r="B2004" s="127">
        <v>24.0</v>
      </c>
      <c r="C2004" s="127"/>
      <c r="D2004" s="59">
        <v>10000.0</v>
      </c>
      <c r="E2004" s="59"/>
      <c r="F2004" s="59"/>
      <c r="G2004" s="59"/>
      <c r="H2004" s="59"/>
      <c r="I2004" s="44"/>
      <c r="J2004" s="97" t="str">
        <f t="shared" ref="J2004:N2004" si="1998">IF(ISBLANK(D2004),"",D2004/100000)</f>
        <v>0.10</v>
      </c>
      <c r="K2004" s="97" t="str">
        <f t="shared" si="1998"/>
        <v/>
      </c>
      <c r="L2004" s="97" t="str">
        <f t="shared" si="1998"/>
        <v/>
      </c>
      <c r="M2004" s="97" t="str">
        <f t="shared" si="1998"/>
        <v/>
      </c>
      <c r="N2004" s="97" t="str">
        <f t="shared" si="1998"/>
        <v/>
      </c>
      <c r="O2004" s="44"/>
      <c r="P2004" s="197" t="str">
        <v>Krishna Nagar circle of friends</v>
      </c>
    </row>
    <row r="2005" ht="19.5" customHeight="1">
      <c r="A2005" s="127" t="s">
        <v>25886</v>
      </c>
      <c r="B2005" s="127">
        <v>25.0</v>
      </c>
      <c r="C2005" s="127"/>
      <c r="D2005" s="59">
        <v>10000.0</v>
      </c>
      <c r="E2005" s="59"/>
      <c r="F2005" s="59"/>
      <c r="G2005" s="59"/>
      <c r="H2005" s="59"/>
      <c r="I2005" s="44"/>
      <c r="J2005" s="97" t="str">
        <f t="shared" ref="J2005:N2005" si="1999">IF(ISBLANK(D2005),"",D2005/100000)</f>
        <v>0.10</v>
      </c>
      <c r="K2005" s="97" t="str">
        <f t="shared" si="1999"/>
        <v/>
      </c>
      <c r="L2005" s="97" t="str">
        <f t="shared" si="1999"/>
        <v/>
      </c>
      <c r="M2005" s="97" t="str">
        <f t="shared" si="1999"/>
        <v/>
      </c>
      <c r="N2005" s="97" t="str">
        <f t="shared" si="1999"/>
        <v/>
      </c>
      <c r="O2005" s="44"/>
      <c r="P2005" s="197" t="str">
        <v>Friends board revolution</v>
      </c>
    </row>
    <row r="2006" ht="19.5" customHeight="1">
      <c r="A2006" s="127" t="s">
        <v>25887</v>
      </c>
      <c r="B2006" s="127">
        <v>26.0</v>
      </c>
      <c r="C2006" s="127"/>
      <c r="D2006" s="59">
        <v>10000.0</v>
      </c>
      <c r="E2006" s="59"/>
      <c r="F2006" s="59"/>
      <c r="G2006" s="59"/>
      <c r="H2006" s="59"/>
      <c r="I2006" s="44"/>
      <c r="J2006" s="97" t="str">
        <f t="shared" ref="J2006:N2006" si="2000">IF(ISBLANK(D2006),"",D2006/100000)</f>
        <v>0.10</v>
      </c>
      <c r="K2006" s="97" t="str">
        <f t="shared" si="2000"/>
        <v/>
      </c>
      <c r="L2006" s="97" t="str">
        <f t="shared" si="2000"/>
        <v/>
      </c>
      <c r="M2006" s="97" t="str">
        <f t="shared" si="2000"/>
        <v/>
      </c>
      <c r="N2006" s="97" t="str">
        <f t="shared" si="2000"/>
        <v/>
      </c>
      <c r="O2006" s="44"/>
      <c r="P2006" s="197" t="str">
        <v>Sarvaedaya friend circle</v>
      </c>
    </row>
    <row r="2007" ht="19.5" customHeight="1">
      <c r="A2007" s="127" t="s">
        <v>25888</v>
      </c>
      <c r="B2007" s="127">
        <v>27.0</v>
      </c>
      <c r="C2007" s="127"/>
      <c r="D2007" s="59">
        <v>10000.0</v>
      </c>
      <c r="E2007" s="59"/>
      <c r="F2007" s="59"/>
      <c r="G2007" s="59"/>
      <c r="H2007" s="59"/>
      <c r="I2007" s="44"/>
      <c r="J2007" s="97" t="str">
        <f t="shared" ref="J2007:N2007" si="2001">IF(ISBLANK(D2007),"",D2007/100000)</f>
        <v>0.10</v>
      </c>
      <c r="K2007" s="97" t="str">
        <f t="shared" si="2001"/>
        <v/>
      </c>
      <c r="L2007" s="97" t="str">
        <f t="shared" si="2001"/>
        <v/>
      </c>
      <c r="M2007" s="97" t="str">
        <f t="shared" si="2001"/>
        <v/>
      </c>
      <c r="N2007" s="97" t="str">
        <f t="shared" si="2001"/>
        <v/>
      </c>
      <c r="O2007" s="44"/>
      <c r="P2007" s="197" t="str">
        <v>Gautamee women's team</v>
      </c>
    </row>
    <row r="2008" ht="19.5" customHeight="1">
      <c r="A2008" s="127" t="s">
        <v>25889</v>
      </c>
      <c r="B2008" s="127">
        <v>28.0</v>
      </c>
      <c r="C2008" s="127"/>
      <c r="D2008" s="59">
        <v>10000.0</v>
      </c>
      <c r="E2008" s="59"/>
      <c r="F2008" s="59"/>
      <c r="G2008" s="59"/>
      <c r="H2008" s="59"/>
      <c r="I2008" s="44"/>
      <c r="J2008" s="97" t="str">
        <f t="shared" ref="J2008:N2008" si="2002">IF(ISBLANK(D2008),"",D2008/100000)</f>
        <v>0.10</v>
      </c>
      <c r="K2008" s="97" t="str">
        <f t="shared" si="2002"/>
        <v/>
      </c>
      <c r="L2008" s="97" t="str">
        <f t="shared" si="2002"/>
        <v/>
      </c>
      <c r="M2008" s="97" t="str">
        <f t="shared" si="2002"/>
        <v/>
      </c>
      <c r="N2008" s="97" t="str">
        <f t="shared" si="2002"/>
        <v/>
      </c>
      <c r="O2008" s="44"/>
      <c r="P2008" s="197" t="str">
        <v>Ideal society friends</v>
      </c>
    </row>
    <row r="2009" ht="19.5" customHeight="1">
      <c r="A2009" s="127" t="s">
        <v>25890</v>
      </c>
      <c r="B2009" s="127">
        <v>29.0</v>
      </c>
      <c r="C2009" s="127"/>
      <c r="D2009" s="59">
        <v>10000.0</v>
      </c>
      <c r="E2009" s="59"/>
      <c r="F2009" s="59"/>
      <c r="G2009" s="59"/>
      <c r="H2009" s="59"/>
      <c r="I2009" s="44"/>
      <c r="J2009" s="97" t="str">
        <f t="shared" ref="J2009:N2009" si="2003">IF(ISBLANK(D2009),"",D2009/100000)</f>
        <v>0.10</v>
      </c>
      <c r="K2009" s="97" t="str">
        <f t="shared" si="2003"/>
        <v/>
      </c>
      <c r="L2009" s="97" t="str">
        <f t="shared" si="2003"/>
        <v/>
      </c>
      <c r="M2009" s="97" t="str">
        <f t="shared" si="2003"/>
        <v/>
      </c>
      <c r="N2009" s="97" t="str">
        <f t="shared" si="2003"/>
        <v/>
      </c>
      <c r="O2009" s="44"/>
      <c r="P2009" s="197" t="str">
        <v>Inspector Railway Station friend circle</v>
      </c>
    </row>
    <row r="2010" ht="19.5" customHeight="1">
      <c r="A2010" s="127" t="s">
        <v>25891</v>
      </c>
      <c r="B2010" s="127">
        <v>30.0</v>
      </c>
      <c r="C2010" s="127"/>
      <c r="D2010" s="59">
        <v>10000.0</v>
      </c>
      <c r="E2010" s="59"/>
      <c r="F2010" s="59"/>
      <c r="G2010" s="59"/>
      <c r="H2010" s="59"/>
      <c r="I2010" s="44"/>
      <c r="J2010" s="97" t="str">
        <f t="shared" ref="J2010:N2010" si="2004">IF(ISBLANK(D2010),"",D2010/100000)</f>
        <v>0.10</v>
      </c>
      <c r="K2010" s="97" t="str">
        <f t="shared" si="2004"/>
        <v/>
      </c>
      <c r="L2010" s="97" t="str">
        <f t="shared" si="2004"/>
        <v/>
      </c>
      <c r="M2010" s="97" t="str">
        <f t="shared" si="2004"/>
        <v/>
      </c>
      <c r="N2010" s="97" t="str">
        <f t="shared" si="2004"/>
        <v/>
      </c>
      <c r="O2010" s="44"/>
      <c r="P2010" s="197" t="str">
        <v>Ashok Chakra friend circle</v>
      </c>
    </row>
    <row r="2011" ht="19.5" customHeight="1">
      <c r="A2011" s="127" t="s">
        <v>25892</v>
      </c>
      <c r="B2011" s="127">
        <v>31.0</v>
      </c>
      <c r="C2011" s="127"/>
      <c r="D2011" s="59">
        <v>10000.0</v>
      </c>
      <c r="E2011" s="59"/>
      <c r="F2011" s="59"/>
      <c r="G2011" s="59"/>
      <c r="H2011" s="59"/>
      <c r="I2011" s="44"/>
      <c r="J2011" s="97" t="str">
        <f t="shared" ref="J2011:N2011" si="2005">IF(ISBLANK(D2011),"",D2011/100000)</f>
        <v>0.10</v>
      </c>
      <c r="K2011" s="97" t="str">
        <f t="shared" si="2005"/>
        <v/>
      </c>
      <c r="L2011" s="97" t="str">
        <f t="shared" si="2005"/>
        <v/>
      </c>
      <c r="M2011" s="97" t="str">
        <f t="shared" si="2005"/>
        <v/>
      </c>
      <c r="N2011" s="97" t="str">
        <f t="shared" si="2005"/>
        <v/>
      </c>
      <c r="O2011" s="44"/>
      <c r="P2011" s="197" t="str">
        <v>Bhoiraja Society of Friends Circle</v>
      </c>
    </row>
    <row r="2012" ht="19.5" customHeight="1">
      <c r="A2012" s="127" t="s">
        <v>25893</v>
      </c>
      <c r="B2012" s="127">
        <v>32.0</v>
      </c>
      <c r="C2012" s="127"/>
      <c r="D2012" s="59">
        <v>25000.0</v>
      </c>
      <c r="E2012" s="59"/>
      <c r="F2012" s="59"/>
      <c r="G2012" s="59"/>
      <c r="H2012" s="59"/>
      <c r="I2012" s="44"/>
      <c r="J2012" s="97" t="str">
        <f t="shared" ref="J2012:N2012" si="2006">IF(ISBLANK(D2012),"",D2012/100000)</f>
        <v>0.25</v>
      </c>
      <c r="K2012" s="97" t="str">
        <f t="shared" si="2006"/>
        <v/>
      </c>
      <c r="L2012" s="97" t="str">
        <f t="shared" si="2006"/>
        <v/>
      </c>
      <c r="M2012" s="97" t="str">
        <f t="shared" si="2006"/>
        <v/>
      </c>
      <c r="N2012" s="97" t="str">
        <f t="shared" si="2006"/>
        <v/>
      </c>
      <c r="O2012" s="44"/>
      <c r="P2012" s="197" t="str">
        <v>Lalita malavadi senior citizens club</v>
      </c>
    </row>
    <row r="2013" ht="19.5" customHeight="1">
      <c r="A2013" s="127" t="s">
        <v>25894</v>
      </c>
      <c r="B2013" s="127">
        <v>33.0</v>
      </c>
      <c r="C2013" s="127"/>
      <c r="D2013" s="59">
        <v>27500.0</v>
      </c>
      <c r="E2013" s="59"/>
      <c r="F2013" s="59"/>
      <c r="G2013" s="59"/>
      <c r="H2013" s="59"/>
      <c r="I2013" s="44"/>
      <c r="J2013" s="97" t="str">
        <f t="shared" ref="J2013:N2013" si="2007">IF(ISBLANK(D2013),"",D2013/100000)</f>
        <v>0.28</v>
      </c>
      <c r="K2013" s="97" t="str">
        <f t="shared" si="2007"/>
        <v/>
      </c>
      <c r="L2013" s="97" t="str">
        <f t="shared" si="2007"/>
        <v/>
      </c>
      <c r="M2013" s="97" t="str">
        <f t="shared" si="2007"/>
        <v/>
      </c>
      <c r="N2013" s="97" t="str">
        <f t="shared" si="2007"/>
        <v/>
      </c>
      <c r="O2013" s="44"/>
      <c r="P2013" s="197" t="str">
        <v>Senior citizen status</v>
      </c>
    </row>
    <row r="2014" ht="19.5" customHeight="1">
      <c r="A2014" s="127" t="s">
        <v>25895</v>
      </c>
      <c r="B2014" s="127">
        <v>34.0</v>
      </c>
      <c r="C2014" s="127"/>
      <c r="D2014" s="59">
        <v>25000.0</v>
      </c>
      <c r="E2014" s="59"/>
      <c r="F2014" s="59"/>
      <c r="G2014" s="59"/>
      <c r="H2014" s="59"/>
      <c r="I2014" s="44"/>
      <c r="J2014" s="97" t="str">
        <f t="shared" ref="J2014:N2014" si="2008">IF(ISBLANK(D2014),"",D2014/100000)</f>
        <v>0.25</v>
      </c>
      <c r="K2014" s="97" t="str">
        <f t="shared" si="2008"/>
        <v/>
      </c>
      <c r="L2014" s="97" t="str">
        <f t="shared" si="2008"/>
        <v/>
      </c>
      <c r="M2014" s="97" t="str">
        <f t="shared" si="2008"/>
        <v/>
      </c>
      <c r="N2014" s="97" t="str">
        <f t="shared" si="2008"/>
        <v/>
      </c>
      <c r="O2014" s="44"/>
      <c r="P2014" s="197" t="str">
        <v>Maharashtrian Yadav Charity Trust</v>
      </c>
    </row>
    <row r="2015" ht="19.5" customHeight="1">
      <c r="A2015" s="127" t="s">
        <v>25896</v>
      </c>
      <c r="B2015" s="127">
        <v>35.0</v>
      </c>
      <c r="C2015" s="127"/>
      <c r="D2015" s="59">
        <v>25000.0</v>
      </c>
      <c r="E2015" s="59"/>
      <c r="F2015" s="59"/>
      <c r="G2015" s="59"/>
      <c r="H2015" s="59"/>
      <c r="I2015" s="44"/>
      <c r="J2015" s="97" t="str">
        <f t="shared" ref="J2015:N2015" si="2009">IF(ISBLANK(D2015),"",D2015/100000)</f>
        <v>0.25</v>
      </c>
      <c r="K2015" s="97" t="str">
        <f t="shared" si="2009"/>
        <v/>
      </c>
      <c r="L2015" s="97" t="str">
        <f t="shared" si="2009"/>
        <v/>
      </c>
      <c r="M2015" s="97" t="str">
        <f t="shared" si="2009"/>
        <v/>
      </c>
      <c r="N2015" s="97" t="str">
        <f t="shared" si="2009"/>
        <v/>
      </c>
      <c r="O2015" s="44"/>
      <c r="P2015" s="197" t="str">
        <v>Kokanavasiya Federation</v>
      </c>
    </row>
    <row r="2016" ht="19.5" customHeight="1">
      <c r="A2016" s="127" t="s">
        <v>25897</v>
      </c>
      <c r="B2016" s="127">
        <v>36.0</v>
      </c>
      <c r="C2016" s="127"/>
      <c r="D2016" s="59">
        <v>10000.0</v>
      </c>
      <c r="E2016" s="59"/>
      <c r="F2016" s="59"/>
      <c r="G2016" s="59"/>
      <c r="H2016" s="59"/>
      <c r="I2016" s="44"/>
      <c r="J2016" s="97" t="str">
        <f t="shared" ref="J2016:N2016" si="2010">IF(ISBLANK(D2016),"",D2016/100000)</f>
        <v>0.10</v>
      </c>
      <c r="K2016" s="97" t="str">
        <f t="shared" si="2010"/>
        <v/>
      </c>
      <c r="L2016" s="97" t="str">
        <f t="shared" si="2010"/>
        <v/>
      </c>
      <c r="M2016" s="97" t="str">
        <f t="shared" si="2010"/>
        <v/>
      </c>
      <c r="N2016" s="97" t="str">
        <f t="shared" si="2010"/>
        <v/>
      </c>
      <c r="O2016" s="44"/>
      <c r="P2016" s="197" t="str">
        <v>Yadav friend circle Bibwewadi</v>
      </c>
    </row>
    <row r="2017" ht="19.5" customHeight="1">
      <c r="A2017" s="127" t="s">
        <v>25898</v>
      </c>
      <c r="B2017" s="127">
        <v>37.0</v>
      </c>
      <c r="C2017" s="127"/>
      <c r="D2017" s="59">
        <v>25000.0</v>
      </c>
      <c r="E2017" s="59"/>
      <c r="F2017" s="59"/>
      <c r="G2017" s="59"/>
      <c r="H2017" s="59"/>
      <c r="I2017" s="44"/>
      <c r="J2017" s="97" t="str">
        <f t="shared" ref="J2017:N2017" si="2011">IF(ISBLANK(D2017),"",D2017/100000)</f>
        <v>0.25</v>
      </c>
      <c r="K2017" s="97" t="str">
        <f t="shared" si="2011"/>
        <v/>
      </c>
      <c r="L2017" s="97" t="str">
        <f t="shared" si="2011"/>
        <v/>
      </c>
      <c r="M2017" s="97" t="str">
        <f t="shared" si="2011"/>
        <v/>
      </c>
      <c r="N2017" s="97" t="str">
        <f t="shared" si="2011"/>
        <v/>
      </c>
      <c r="O2017" s="44"/>
      <c r="P2017" s="197" t="str">
        <v>Sarvaedaya senior citizens club, karvenagara</v>
      </c>
    </row>
    <row r="2018" ht="19.5" customHeight="1">
      <c r="A2018" s="127" t="s">
        <v>25899</v>
      </c>
      <c r="B2018" s="127">
        <v>38.0</v>
      </c>
      <c r="C2018" s="127"/>
      <c r="D2018" s="59">
        <v>50000.0</v>
      </c>
      <c r="E2018" s="59"/>
      <c r="F2018" s="59"/>
      <c r="G2018" s="59"/>
      <c r="H2018" s="59"/>
      <c r="I2018" s="44"/>
      <c r="J2018" s="97" t="str">
        <f t="shared" ref="J2018:N2018" si="2012">IF(ISBLANK(D2018),"",D2018/100000)</f>
        <v>0.50</v>
      </c>
      <c r="K2018" s="97" t="str">
        <f t="shared" si="2012"/>
        <v/>
      </c>
      <c r="L2018" s="97" t="str">
        <f t="shared" si="2012"/>
        <v/>
      </c>
      <c r="M2018" s="97" t="str">
        <f t="shared" si="2012"/>
        <v/>
      </c>
      <c r="N2018" s="97" t="str">
        <f t="shared" si="2012"/>
        <v/>
      </c>
      <c r="O2018" s="44"/>
      <c r="P2018" s="197" t="str">
        <v>One Charitable Trust</v>
      </c>
    </row>
    <row r="2019" ht="19.5" customHeight="1">
      <c r="A2019" s="127" t="s">
        <v>25900</v>
      </c>
      <c r="B2019" s="127">
        <v>39.0</v>
      </c>
      <c r="C2019" s="127"/>
      <c r="D2019" s="59">
        <v>25000.0</v>
      </c>
      <c r="E2019" s="59"/>
      <c r="F2019" s="59"/>
      <c r="G2019" s="59"/>
      <c r="H2019" s="59"/>
      <c r="I2019" s="44"/>
      <c r="J2019" s="97" t="str">
        <f t="shared" ref="J2019:N2019" si="2013">IF(ISBLANK(D2019),"",D2019/100000)</f>
        <v>0.25</v>
      </c>
      <c r="K2019" s="97" t="str">
        <f t="shared" si="2013"/>
        <v/>
      </c>
      <c r="L2019" s="97" t="str">
        <f t="shared" si="2013"/>
        <v/>
      </c>
      <c r="M2019" s="97" t="str">
        <f t="shared" si="2013"/>
        <v/>
      </c>
      <c r="N2019" s="97" t="str">
        <f t="shared" si="2013"/>
        <v/>
      </c>
      <c r="O2019" s="44"/>
      <c r="P2019" s="197" t="str">
        <v>Maharashtra Institute granthojyejaka</v>
      </c>
    </row>
    <row r="2020" ht="19.5" customHeight="1">
      <c r="A2020" s="127" t="s">
        <v>25901</v>
      </c>
      <c r="B2020" s="127">
        <v>40.0</v>
      </c>
      <c r="C2020" s="127"/>
      <c r="D2020" s="59">
        <v>30000.0</v>
      </c>
      <c r="E2020" s="59"/>
      <c r="F2020" s="59"/>
      <c r="G2020" s="59"/>
      <c r="H2020" s="59"/>
      <c r="I2020" s="44"/>
      <c r="J2020" s="97" t="str">
        <f t="shared" ref="J2020:N2020" si="2014">IF(ISBLANK(D2020),"",D2020/100000)</f>
        <v>0.30</v>
      </c>
      <c r="K2020" s="97" t="str">
        <f t="shared" si="2014"/>
        <v/>
      </c>
      <c r="L2020" s="97" t="str">
        <f t="shared" si="2014"/>
        <v/>
      </c>
      <c r="M2020" s="97" t="str">
        <f t="shared" si="2014"/>
        <v/>
      </c>
      <c r="N2020" s="97" t="str">
        <f t="shared" si="2014"/>
        <v/>
      </c>
      <c r="O2020" s="44"/>
      <c r="P2020" s="197" t="str">
        <v>Diagnosis</v>
      </c>
    </row>
    <row r="2021" ht="19.5" customHeight="1">
      <c r="A2021" s="127" t="s">
        <v>25902</v>
      </c>
      <c r="B2021" s="127">
        <v>41.0</v>
      </c>
      <c r="C2021" s="127"/>
      <c r="D2021" s="59">
        <v>25000.0</v>
      </c>
      <c r="E2021" s="59"/>
      <c r="F2021" s="59"/>
      <c r="G2021" s="59"/>
      <c r="H2021" s="59"/>
      <c r="I2021" s="44"/>
      <c r="J2021" s="97" t="str">
        <f t="shared" ref="J2021:N2021" si="2015">IF(ISBLANK(D2021),"",D2021/100000)</f>
        <v>0.25</v>
      </c>
      <c r="K2021" s="97" t="str">
        <f t="shared" si="2015"/>
        <v/>
      </c>
      <c r="L2021" s="97" t="str">
        <f t="shared" si="2015"/>
        <v/>
      </c>
      <c r="M2021" s="97" t="str">
        <f t="shared" si="2015"/>
        <v/>
      </c>
      <c r="N2021" s="97" t="str">
        <f t="shared" si="2015"/>
        <v/>
      </c>
      <c r="O2021" s="44"/>
      <c r="P2021" s="197" t="str">
        <v>The Board believes friend, Sadashiv Peth</v>
      </c>
    </row>
    <row r="2022" ht="19.5" customHeight="1">
      <c r="A2022" s="296" t="s">
        <v>25903</v>
      </c>
      <c r="B2022" s="127" t="s">
        <v>25904</v>
      </c>
      <c r="C2022" s="127"/>
      <c r="D2022" s="59">
        <v>50000.0</v>
      </c>
      <c r="E2022" s="59"/>
      <c r="F2022" s="59"/>
      <c r="G2022" s="59"/>
      <c r="H2022" s="59"/>
      <c r="I2022" s="44"/>
      <c r="J2022" s="97" t="str">
        <f t="shared" ref="J2022:N2022" si="2016">IF(ISBLANK(D2022),"",D2022/100000)</f>
        <v>0.50</v>
      </c>
      <c r="K2022" s="97" t="str">
        <f t="shared" si="2016"/>
        <v/>
      </c>
      <c r="L2022" s="97" t="str">
        <f t="shared" si="2016"/>
        <v/>
      </c>
      <c r="M2022" s="97" t="str">
        <f t="shared" si="2016"/>
        <v/>
      </c>
      <c r="N2022" s="97" t="str">
        <f t="shared" si="2016"/>
        <v/>
      </c>
      <c r="O2022" s="44"/>
      <c r="P2022" s="197" t="str">
        <v>We like being in high school school library book
To set</v>
      </c>
    </row>
    <row r="2023" ht="19.5" customHeight="1">
      <c r="A2023" s="296" t="s">
        <v>25905</v>
      </c>
      <c r="B2023" s="127" t="s">
        <v>25906</v>
      </c>
      <c r="C2023" s="127"/>
      <c r="D2023" s="59">
        <v>10000.0</v>
      </c>
      <c r="E2023" s="59"/>
      <c r="F2023" s="59"/>
      <c r="G2023" s="59"/>
      <c r="H2023" s="59"/>
      <c r="I2023" s="44"/>
      <c r="J2023" s="97" t="str">
        <f t="shared" ref="J2023:N2023" si="2017">IF(ISBLANK(D2023),"",D2023/100000)</f>
        <v>0.10</v>
      </c>
      <c r="K2023" s="97" t="str">
        <f t="shared" si="2017"/>
        <v/>
      </c>
      <c r="L2023" s="97" t="str">
        <f t="shared" si="2017"/>
        <v/>
      </c>
      <c r="M2023" s="97" t="str">
        <f t="shared" si="2017"/>
        <v/>
      </c>
      <c r="N2023" s="97" t="str">
        <f t="shared" si="2017"/>
        <v/>
      </c>
      <c r="O2023" s="44"/>
      <c r="P2023" s="197" t="str">
        <v>Swami Samarth Diagnostic Charitable Trust,
Sahakarnagar</v>
      </c>
    </row>
    <row r="2024" ht="19.5" customHeight="1">
      <c r="A2024" s="127" t="s">
        <v>25907</v>
      </c>
      <c r="B2024" s="127">
        <v>44.0</v>
      </c>
      <c r="C2024" s="127"/>
      <c r="D2024" s="59">
        <v>10000.0</v>
      </c>
      <c r="E2024" s="59"/>
      <c r="F2024" s="59"/>
      <c r="G2024" s="59"/>
      <c r="H2024" s="59"/>
      <c r="I2024" s="44"/>
      <c r="J2024" s="97" t="str">
        <f t="shared" ref="J2024:N2024" si="2018">IF(ISBLANK(D2024),"",D2024/100000)</f>
        <v>0.10</v>
      </c>
      <c r="K2024" s="97" t="str">
        <f t="shared" si="2018"/>
        <v/>
      </c>
      <c r="L2024" s="97" t="str">
        <f t="shared" si="2018"/>
        <v/>
      </c>
      <c r="M2024" s="97" t="str">
        <f t="shared" si="2018"/>
        <v/>
      </c>
      <c r="N2024" s="97" t="str">
        <f t="shared" si="2018"/>
        <v/>
      </c>
      <c r="O2024" s="44"/>
      <c r="P2024" s="197" t="str">
        <v>Satyaseva establishment gulatekadi</v>
      </c>
    </row>
    <row r="2025" ht="19.5" customHeight="1">
      <c r="A2025" s="127" t="s">
        <v>25908</v>
      </c>
      <c r="B2025" s="127">
        <v>45.0</v>
      </c>
      <c r="C2025" s="127"/>
      <c r="D2025" s="59">
        <v>25000.0</v>
      </c>
      <c r="E2025" s="59"/>
      <c r="F2025" s="59"/>
      <c r="G2025" s="59"/>
      <c r="H2025" s="59"/>
      <c r="I2025" s="44"/>
      <c r="J2025" s="97" t="str">
        <f t="shared" ref="J2025:N2025" si="2019">IF(ISBLANK(D2025),"",D2025/100000)</f>
        <v>0.25</v>
      </c>
      <c r="K2025" s="97" t="str">
        <f t="shared" si="2019"/>
        <v/>
      </c>
      <c r="L2025" s="97" t="str">
        <f t="shared" si="2019"/>
        <v/>
      </c>
      <c r="M2025" s="97" t="str">
        <f t="shared" si="2019"/>
        <v/>
      </c>
      <c r="N2025" s="97" t="str">
        <f t="shared" si="2019"/>
        <v/>
      </c>
      <c r="O2025" s="44"/>
      <c r="P2025" s="197" t="str">
        <v>Veer Bhagat company, Aundh Road</v>
      </c>
    </row>
    <row r="2026" ht="19.5" customHeight="1">
      <c r="A2026" s="127" t="s">
        <v>25909</v>
      </c>
      <c r="B2026" s="127">
        <v>46.0</v>
      </c>
      <c r="C2026" s="127"/>
      <c r="D2026" s="59">
        <v>25000.0</v>
      </c>
      <c r="E2026" s="59"/>
      <c r="F2026" s="59"/>
      <c r="G2026" s="59"/>
      <c r="H2026" s="59"/>
      <c r="I2026" s="44"/>
      <c r="J2026" s="97" t="str">
        <f t="shared" ref="J2026:N2026" si="2020">IF(ISBLANK(D2026),"",D2026/100000)</f>
        <v>0.25</v>
      </c>
      <c r="K2026" s="97" t="str">
        <f t="shared" si="2020"/>
        <v/>
      </c>
      <c r="L2026" s="97" t="str">
        <f t="shared" si="2020"/>
        <v/>
      </c>
      <c r="M2026" s="97" t="str">
        <f t="shared" si="2020"/>
        <v/>
      </c>
      <c r="N2026" s="97" t="str">
        <f t="shared" si="2020"/>
        <v/>
      </c>
      <c r="O2026" s="44"/>
      <c r="P2026" s="197" t="str">
        <v>Ramakant company, Aundh Road</v>
      </c>
    </row>
    <row r="2027" ht="19.5" customHeight="1">
      <c r="A2027" s="296" t="s">
        <v>25910</v>
      </c>
      <c r="B2027" s="127" t="s">
        <v>25911</v>
      </c>
      <c r="C2027" s="127"/>
      <c r="D2027" s="59">
        <v>25000.0</v>
      </c>
      <c r="E2027" s="59"/>
      <c r="F2027" s="59"/>
      <c r="G2027" s="59"/>
      <c r="H2027" s="59"/>
      <c r="I2027" s="44"/>
      <c r="J2027" s="97" t="str">
        <f t="shared" ref="J2027:N2027" si="2021">IF(ISBLANK(D2027),"",D2027/100000)</f>
        <v>0.25</v>
      </c>
      <c r="K2027" s="97" t="str">
        <f t="shared" si="2021"/>
        <v/>
      </c>
      <c r="L2027" s="97" t="str">
        <f t="shared" si="2021"/>
        <v/>
      </c>
      <c r="M2027" s="97" t="str">
        <f t="shared" si="2021"/>
        <v/>
      </c>
      <c r="N2027" s="97" t="str">
        <f t="shared" si="2021"/>
        <v/>
      </c>
      <c r="O2027" s="44"/>
      <c r="P2027" s="197" t="str">
        <v>Lal Bahadur Board of Education broadcaster, Aundh
Road</v>
      </c>
    </row>
    <row r="2028" ht="19.5" customHeight="1">
      <c r="A2028" s="127" t="s">
        <v>25912</v>
      </c>
      <c r="B2028" s="127">
        <v>48.0</v>
      </c>
      <c r="C2028" s="127"/>
      <c r="D2028" s="59">
        <v>25000.0</v>
      </c>
      <c r="E2028" s="59"/>
      <c r="F2028" s="59"/>
      <c r="G2028" s="59"/>
      <c r="H2028" s="59"/>
      <c r="I2028" s="44"/>
      <c r="J2028" s="97" t="str">
        <f t="shared" ref="J2028:N2028" si="2022">IF(ISBLANK(D2028),"",D2028/100000)</f>
        <v>0.25</v>
      </c>
      <c r="K2028" s="97" t="str">
        <f t="shared" si="2022"/>
        <v/>
      </c>
      <c r="L2028" s="97" t="str">
        <f t="shared" si="2022"/>
        <v/>
      </c>
      <c r="M2028" s="97" t="str">
        <f t="shared" si="2022"/>
        <v/>
      </c>
      <c r="N2028" s="97" t="str">
        <f t="shared" si="2022"/>
        <v/>
      </c>
      <c r="O2028" s="44"/>
      <c r="P2028" s="197" t="str">
        <v>Ramai Group and Manure Foundation Yerawada</v>
      </c>
    </row>
    <row r="2029" ht="19.5" customHeight="1">
      <c r="A2029" s="250"/>
      <c r="B2029" s="250"/>
      <c r="C2029" s="250"/>
      <c r="D2029" s="237"/>
      <c r="E2029" s="237"/>
      <c r="F2029" s="237"/>
      <c r="G2029" s="237"/>
      <c r="H2029" s="237"/>
      <c r="I2029" s="242"/>
      <c r="J2029" s="446" t="str">
        <f t="shared" ref="J2029:N2029" si="2023">IF(ISBLANK(D2029),"",D2029/100000)</f>
        <v/>
      </c>
      <c r="K2029" s="446" t="str">
        <f t="shared" si="2023"/>
        <v/>
      </c>
      <c r="L2029" s="446" t="str">
        <f t="shared" si="2023"/>
        <v/>
      </c>
      <c r="M2029" s="446" t="str">
        <f t="shared" si="2023"/>
        <v/>
      </c>
      <c r="N2029" s="446" t="str">
        <f t="shared" si="2023"/>
        <v/>
      </c>
      <c r="O2029" s="242"/>
      <c r="P2029" s="197" t="str">
        <v/>
      </c>
    </row>
    <row r="2030" ht="19.5" customHeight="1">
      <c r="A2030" s="447" t="s">
        <v>25913</v>
      </c>
      <c r="B2030" s="254" t="s">
        <v>6800</v>
      </c>
      <c r="C2030" s="254"/>
      <c r="D2030" s="330">
        <v>40000.0</v>
      </c>
      <c r="E2030" s="330"/>
      <c r="F2030" s="330"/>
      <c r="G2030" s="330"/>
      <c r="H2030" s="330"/>
      <c r="I2030" s="44"/>
      <c r="J2030" s="97" t="str">
        <f t="shared" ref="J2030:N2030" si="2024">IF(ISBLANK(D2030),"",D2030/100000)</f>
        <v>0.40</v>
      </c>
      <c r="K2030" s="97" t="str">
        <f t="shared" si="2024"/>
        <v/>
      </c>
      <c r="L2030" s="97" t="str">
        <f t="shared" si="2024"/>
        <v/>
      </c>
      <c r="M2030" s="97" t="str">
        <f t="shared" si="2024"/>
        <v/>
      </c>
      <c r="N2030" s="97" t="str">
        <f t="shared" si="2024"/>
        <v/>
      </c>
      <c r="O2030" s="44"/>
      <c r="P2030" s="197" t="str">
        <v>Slum sudharasamajika Youth Welfare
Board Yerawada</v>
      </c>
    </row>
    <row r="2031" ht="19.5" customHeight="1">
      <c r="A2031" s="296" t="s">
        <v>25914</v>
      </c>
      <c r="B2031" s="127" t="s">
        <v>5677</v>
      </c>
      <c r="C2031" s="127"/>
      <c r="D2031" s="59">
        <v>40000.0</v>
      </c>
      <c r="E2031" s="59"/>
      <c r="F2031" s="59"/>
      <c r="G2031" s="59"/>
      <c r="H2031" s="59"/>
      <c r="I2031" s="44"/>
      <c r="J2031" s="97" t="str">
        <f t="shared" ref="J2031:N2031" si="2025">IF(ISBLANK(D2031),"",D2031/100000)</f>
        <v>0.40</v>
      </c>
      <c r="K2031" s="97" t="str">
        <f t="shared" si="2025"/>
        <v/>
      </c>
      <c r="L2031" s="97" t="str">
        <f t="shared" si="2025"/>
        <v/>
      </c>
      <c r="M2031" s="97" t="str">
        <f t="shared" si="2025"/>
        <v/>
      </c>
      <c r="N2031" s="97" t="str">
        <f t="shared" si="2025"/>
        <v/>
      </c>
      <c r="O2031" s="44"/>
      <c r="P2031" s="197" t="str">
        <v>Savita Ambedkar girl female company
Yerawada</v>
      </c>
    </row>
    <row r="2032" ht="19.5" customHeight="1">
      <c r="A2032" s="127" t="s">
        <v>25915</v>
      </c>
      <c r="B2032" s="127">
        <v>51.0</v>
      </c>
      <c r="C2032" s="127"/>
      <c r="D2032" s="59">
        <v>50000.0</v>
      </c>
      <c r="E2032" s="59"/>
      <c r="F2032" s="59"/>
      <c r="G2032" s="59"/>
      <c r="H2032" s="59"/>
      <c r="I2032" s="44"/>
      <c r="J2032" s="97" t="str">
        <f t="shared" ref="J2032:N2032" si="2026">IF(ISBLANK(D2032),"",D2032/100000)</f>
        <v>0.50</v>
      </c>
      <c r="K2032" s="97" t="str">
        <f t="shared" si="2026"/>
        <v/>
      </c>
      <c r="L2032" s="97" t="str">
        <f t="shared" si="2026"/>
        <v/>
      </c>
      <c r="M2032" s="97" t="str">
        <f t="shared" si="2026"/>
        <v/>
      </c>
      <c r="N2032" s="97" t="str">
        <f t="shared" si="2026"/>
        <v/>
      </c>
      <c r="O2032" s="44"/>
      <c r="P2032" s="197" t="str">
        <v>India's cultural and sports club, Yerawada</v>
      </c>
    </row>
    <row r="2033" ht="19.5" customHeight="1">
      <c r="A2033" s="296" t="s">
        <v>25916</v>
      </c>
      <c r="B2033" s="127" t="s">
        <v>6739</v>
      </c>
      <c r="C2033" s="127"/>
      <c r="D2033" s="59">
        <v>50000.0</v>
      </c>
      <c r="E2033" s="59"/>
      <c r="F2033" s="59"/>
      <c r="G2033" s="59"/>
      <c r="H2033" s="59"/>
      <c r="I2033" s="44"/>
      <c r="J2033" s="97" t="str">
        <f t="shared" ref="J2033:N2033" si="2027">IF(ISBLANK(D2033),"",D2033/100000)</f>
        <v>0.50</v>
      </c>
      <c r="K2033" s="97" t="str">
        <f t="shared" si="2027"/>
        <v/>
      </c>
      <c r="L2033" s="97" t="str">
        <f t="shared" si="2027"/>
        <v/>
      </c>
      <c r="M2033" s="97" t="str">
        <f t="shared" si="2027"/>
        <v/>
      </c>
      <c r="N2033" s="97" t="str">
        <f t="shared" si="2027"/>
        <v/>
      </c>
      <c r="O2033" s="44"/>
      <c r="P2033" s="197" t="str">
        <v>Advance women's club, 124/283 bhimanagara
Mundhava</v>
      </c>
    </row>
    <row r="2034" ht="19.5" customHeight="1">
      <c r="A2034" s="296" t="s">
        <v>25917</v>
      </c>
      <c r="B2034" s="127" t="s">
        <v>4647</v>
      </c>
      <c r="C2034" s="127"/>
      <c r="D2034" s="59">
        <v>50000.0</v>
      </c>
      <c r="E2034" s="59"/>
      <c r="F2034" s="59"/>
      <c r="G2034" s="59"/>
      <c r="H2034" s="59"/>
      <c r="I2034" s="44"/>
      <c r="J2034" s="97" t="str">
        <f t="shared" ref="J2034:N2034" si="2028">IF(ISBLANK(D2034),"",D2034/100000)</f>
        <v>0.50</v>
      </c>
      <c r="K2034" s="97" t="str">
        <f t="shared" si="2028"/>
        <v/>
      </c>
      <c r="L2034" s="97" t="str">
        <f t="shared" si="2028"/>
        <v/>
      </c>
      <c r="M2034" s="97" t="str">
        <f t="shared" si="2028"/>
        <v/>
      </c>
      <c r="N2034" s="97" t="str">
        <f t="shared" si="2028"/>
        <v/>
      </c>
      <c r="O2034" s="44"/>
      <c r="P2034" s="197" t="str">
        <v>Siddharth young friend circle 124/283
Bhimanagara mundhava</v>
      </c>
    </row>
    <row r="2035" ht="19.5" customHeight="1">
      <c r="A2035" s="127" t="s">
        <v>25918</v>
      </c>
      <c r="B2035" s="127">
        <v>54.0</v>
      </c>
      <c r="C2035" s="127"/>
      <c r="D2035" s="59">
        <v>50000.0</v>
      </c>
      <c r="E2035" s="59"/>
      <c r="F2035" s="59"/>
      <c r="G2035" s="59"/>
      <c r="H2035" s="59"/>
      <c r="I2035" s="44"/>
      <c r="J2035" s="97" t="str">
        <f t="shared" ref="J2035:N2035" si="2029">IF(ISBLANK(D2035),"",D2035/100000)</f>
        <v>0.50</v>
      </c>
      <c r="K2035" s="97" t="str">
        <f t="shared" si="2029"/>
        <v/>
      </c>
      <c r="L2035" s="97" t="str">
        <f t="shared" si="2029"/>
        <v/>
      </c>
      <c r="M2035" s="97" t="str">
        <f t="shared" si="2029"/>
        <v/>
      </c>
      <c r="N2035" s="97" t="str">
        <f t="shared" si="2029"/>
        <v/>
      </c>
      <c r="O2035" s="44"/>
      <c r="P2035" s="197" t="str">
        <v>Rose Society of Pune</v>
      </c>
    </row>
    <row r="2036" ht="19.5" customHeight="1">
      <c r="A2036" s="127" t="s">
        <v>25919</v>
      </c>
      <c r="B2036" s="127">
        <v>55.0</v>
      </c>
      <c r="C2036" s="127"/>
      <c r="D2036" s="59">
        <v>50000.0</v>
      </c>
      <c r="E2036" s="59"/>
      <c r="F2036" s="59"/>
      <c r="G2036" s="59"/>
      <c r="H2036" s="59"/>
      <c r="I2036" s="44"/>
      <c r="J2036" s="97" t="str">
        <f t="shared" ref="J2036:N2036" si="2030">IF(ISBLANK(D2036),"",D2036/100000)</f>
        <v>0.50</v>
      </c>
      <c r="K2036" s="97" t="str">
        <f t="shared" si="2030"/>
        <v/>
      </c>
      <c r="L2036" s="97" t="str">
        <f t="shared" si="2030"/>
        <v/>
      </c>
      <c r="M2036" s="97" t="str">
        <f t="shared" si="2030"/>
        <v/>
      </c>
      <c r="N2036" s="97" t="str">
        <f t="shared" si="2030"/>
        <v/>
      </c>
      <c r="O2036" s="44"/>
      <c r="P2036" s="197" t="str">
        <v>Hindu orphan women Ashram</v>
      </c>
    </row>
    <row r="2037" ht="19.5" customHeight="1">
      <c r="A2037" s="127" t="s">
        <v>25920</v>
      </c>
      <c r="B2037" s="127">
        <v>56.0</v>
      </c>
      <c r="C2037" s="127"/>
      <c r="D2037" s="59">
        <v>50000.0</v>
      </c>
      <c r="E2037" s="59"/>
      <c r="F2037" s="59"/>
      <c r="G2037" s="59"/>
      <c r="H2037" s="59"/>
      <c r="I2037" s="44"/>
      <c r="J2037" s="97" t="str">
        <f t="shared" ref="J2037:N2037" si="2031">IF(ISBLANK(D2037),"",D2037/100000)</f>
        <v>0.50</v>
      </c>
      <c r="K2037" s="97" t="str">
        <f t="shared" si="2031"/>
        <v/>
      </c>
      <c r="L2037" s="97" t="str">
        <f t="shared" si="2031"/>
        <v/>
      </c>
      <c r="M2037" s="97" t="str">
        <f t="shared" si="2031"/>
        <v/>
      </c>
      <c r="N2037" s="97" t="str">
        <f t="shared" si="2031"/>
        <v/>
      </c>
      <c r="O2037" s="44"/>
      <c r="P2037" s="197" t="str">
        <v>Spring lecture series</v>
      </c>
    </row>
    <row r="2038" ht="19.5" customHeight="1">
      <c r="A2038" s="127" t="s">
        <v>25921</v>
      </c>
      <c r="B2038" s="127">
        <v>57.0</v>
      </c>
      <c r="C2038" s="127"/>
      <c r="D2038" s="59">
        <v>50000.0</v>
      </c>
      <c r="E2038" s="59"/>
      <c r="F2038" s="59"/>
      <c r="G2038" s="59"/>
      <c r="H2038" s="59"/>
      <c r="I2038" s="44"/>
      <c r="J2038" s="97" t="str">
        <f t="shared" ref="J2038:N2038" si="2032">IF(ISBLANK(D2038),"",D2038/100000)</f>
        <v>0.50</v>
      </c>
      <c r="K2038" s="97" t="str">
        <f t="shared" si="2032"/>
        <v/>
      </c>
      <c r="L2038" s="97" t="str">
        <f t="shared" si="2032"/>
        <v/>
      </c>
      <c r="M2038" s="97" t="str">
        <f t="shared" si="2032"/>
        <v/>
      </c>
      <c r="N2038" s="97" t="str">
        <f t="shared" si="2032"/>
        <v/>
      </c>
      <c r="O2038" s="44"/>
      <c r="P2038" s="197" t="str">
        <v>New English School Inspector ramosiali</v>
      </c>
    </row>
    <row r="2039" ht="19.5" customHeight="1">
      <c r="A2039" s="296" t="s">
        <v>25922</v>
      </c>
      <c r="B2039" s="127" t="s">
        <v>13968</v>
      </c>
      <c r="C2039" s="127"/>
      <c r="D2039" s="59">
        <v>50000.0</v>
      </c>
      <c r="E2039" s="59"/>
      <c r="F2039" s="59"/>
      <c r="G2039" s="59"/>
      <c r="H2039" s="59"/>
      <c r="I2039" s="44"/>
      <c r="J2039" s="97" t="str">
        <f t="shared" ref="J2039:N2039" si="2033">IF(ISBLANK(D2039),"",D2039/100000)</f>
        <v>0.50</v>
      </c>
      <c r="K2039" s="97" t="str">
        <f t="shared" si="2033"/>
        <v/>
      </c>
      <c r="L2039" s="97" t="str">
        <f t="shared" si="2033"/>
        <v/>
      </c>
      <c r="M2039" s="97" t="str">
        <f t="shared" si="2033"/>
        <v/>
      </c>
      <c r="N2039" s="97" t="str">
        <f t="shared" si="2033"/>
        <v/>
      </c>
      <c r="O2039" s="44"/>
      <c r="P2039" s="197" t="str">
        <v>Mahatma Phule Vidya Niketan sasanenagara
Inspector</v>
      </c>
    </row>
    <row r="2040" ht="19.5" customHeight="1">
      <c r="A2040" s="296" t="s">
        <v>25923</v>
      </c>
      <c r="B2040" s="127" t="s">
        <v>5985</v>
      </c>
      <c r="C2040" s="127"/>
      <c r="D2040" s="59">
        <v>50000.0</v>
      </c>
      <c r="E2040" s="59"/>
      <c r="F2040" s="59"/>
      <c r="G2040" s="59"/>
      <c r="H2040" s="59"/>
      <c r="I2040" s="44"/>
      <c r="J2040" s="97" t="str">
        <f t="shared" ref="J2040:N2040" si="2034">IF(ISBLANK(D2040),"",D2040/100000)</f>
        <v>0.50</v>
      </c>
      <c r="K2040" s="97" t="str">
        <f t="shared" si="2034"/>
        <v/>
      </c>
      <c r="L2040" s="97" t="str">
        <f t="shared" si="2034"/>
        <v/>
      </c>
      <c r="M2040" s="97" t="str">
        <f t="shared" si="2034"/>
        <v/>
      </c>
      <c r="N2040" s="97" t="str">
        <f t="shared" si="2034"/>
        <v/>
      </c>
      <c r="O2040" s="44"/>
      <c r="P2040" s="197" t="str">
        <v>Sane Teacher Education Institute, sasanenagara,
Inspector</v>
      </c>
    </row>
    <row r="2041" ht="19.5" customHeight="1">
      <c r="A2041" s="296" t="s">
        <v>25924</v>
      </c>
      <c r="B2041" s="127" t="s">
        <v>1377</v>
      </c>
      <c r="C2041" s="127"/>
      <c r="D2041" s="59">
        <v>25000.0</v>
      </c>
      <c r="E2041" s="59"/>
      <c r="F2041" s="59"/>
      <c r="G2041" s="59"/>
      <c r="H2041" s="59"/>
      <c r="I2041" s="44"/>
      <c r="J2041" s="97" t="str">
        <f t="shared" ref="J2041:N2041" si="2035">IF(ISBLANK(D2041),"",D2041/100000)</f>
        <v>0.25</v>
      </c>
      <c r="K2041" s="97" t="str">
        <f t="shared" si="2035"/>
        <v/>
      </c>
      <c r="L2041" s="97" t="str">
        <f t="shared" si="2035"/>
        <v/>
      </c>
      <c r="M2041" s="97" t="str">
        <f t="shared" si="2035"/>
        <v/>
      </c>
      <c r="N2041" s="97" t="str">
        <f t="shared" si="2035"/>
        <v/>
      </c>
      <c r="O2041" s="44"/>
      <c r="P2041" s="197" t="str">
        <v>Satara District Board of friends, sasanenagara
Inspector</v>
      </c>
    </row>
    <row r="2042" ht="19.5" customHeight="1">
      <c r="A2042" s="127" t="s">
        <v>25925</v>
      </c>
      <c r="B2042" s="127">
        <v>61.0</v>
      </c>
      <c r="C2042" s="127"/>
      <c r="D2042" s="59">
        <v>25000.0</v>
      </c>
      <c r="E2042" s="59"/>
      <c r="F2042" s="59"/>
      <c r="G2042" s="59"/>
      <c r="H2042" s="59"/>
      <c r="I2042" s="44"/>
      <c r="J2042" s="97" t="str">
        <f t="shared" ref="J2042:N2042" si="2036">IF(ISBLANK(D2042),"",D2042/100000)</f>
        <v>0.25</v>
      </c>
      <c r="K2042" s="97" t="str">
        <f t="shared" si="2036"/>
        <v/>
      </c>
      <c r="L2042" s="97" t="str">
        <f t="shared" si="2036"/>
        <v/>
      </c>
      <c r="M2042" s="97" t="str">
        <f t="shared" si="2036"/>
        <v/>
      </c>
      <c r="N2042" s="97" t="str">
        <f t="shared" si="2036"/>
        <v/>
      </c>
      <c r="O2042" s="44"/>
      <c r="P2042" s="197" t="str">
        <v>Belgaum friends circle, sasanenagara, Inspector</v>
      </c>
    </row>
    <row r="2043" ht="19.5" customHeight="1">
      <c r="A2043" s="127" t="s">
        <v>25926</v>
      </c>
      <c r="B2043" s="127" t="s">
        <v>12413</v>
      </c>
      <c r="C2043" s="127"/>
      <c r="D2043" s="59">
        <v>25000.0</v>
      </c>
      <c r="E2043" s="59"/>
      <c r="F2043" s="59"/>
      <c r="G2043" s="59"/>
      <c r="H2043" s="59"/>
      <c r="I2043" s="44"/>
      <c r="J2043" s="97" t="str">
        <f t="shared" ref="J2043:N2043" si="2037">IF(ISBLANK(D2043),"",D2043/100000)</f>
        <v>0.25</v>
      </c>
      <c r="K2043" s="97" t="str">
        <f t="shared" si="2037"/>
        <v/>
      </c>
      <c r="L2043" s="97" t="str">
        <f t="shared" si="2037"/>
        <v/>
      </c>
      <c r="M2043" s="97" t="str">
        <f t="shared" si="2037"/>
        <v/>
      </c>
      <c r="N2043" s="97" t="str">
        <f t="shared" si="2037"/>
        <v/>
      </c>
      <c r="O2043" s="44"/>
      <c r="P2043" s="197" t="str">
        <v>Kokanasta friends circle, sasanenagara, Inspector</v>
      </c>
    </row>
    <row r="2044" ht="19.5" customHeight="1">
      <c r="A2044" s="127" t="s">
        <v>25927</v>
      </c>
      <c r="B2044" s="127">
        <v>63.0</v>
      </c>
      <c r="C2044" s="127"/>
      <c r="D2044" s="59">
        <v>25000.0</v>
      </c>
      <c r="E2044" s="59"/>
      <c r="F2044" s="59"/>
      <c r="G2044" s="59"/>
      <c r="H2044" s="59"/>
      <c r="I2044" s="44"/>
      <c r="J2044" s="97" t="str">
        <f t="shared" ref="J2044:N2044" si="2038">IF(ISBLANK(D2044),"",D2044/100000)</f>
        <v>0.25</v>
      </c>
      <c r="K2044" s="97" t="str">
        <f t="shared" si="2038"/>
        <v/>
      </c>
      <c r="L2044" s="97" t="str">
        <f t="shared" si="2038"/>
        <v/>
      </c>
      <c r="M2044" s="97" t="str">
        <f t="shared" si="2038"/>
        <v/>
      </c>
      <c r="N2044" s="97" t="str">
        <f t="shared" si="2038"/>
        <v/>
      </c>
      <c r="O2044" s="44"/>
      <c r="P2044" s="197" t="str">
        <v>Sivasambho Trust, kaleboratenagara, Inspector</v>
      </c>
    </row>
    <row r="2045" ht="19.5" customHeight="1">
      <c r="A2045" s="127" t="s">
        <v>25928</v>
      </c>
      <c r="B2045" s="127">
        <v>64.0</v>
      </c>
      <c r="C2045" s="127"/>
      <c r="D2045" s="59">
        <v>50000.0</v>
      </c>
      <c r="E2045" s="59"/>
      <c r="F2045" s="59"/>
      <c r="G2045" s="59"/>
      <c r="H2045" s="59"/>
      <c r="I2045" s="44"/>
      <c r="J2045" s="97" t="str">
        <f t="shared" ref="J2045:N2045" si="2039">IF(ISBLANK(D2045),"",D2045/100000)</f>
        <v>0.50</v>
      </c>
      <c r="K2045" s="97" t="str">
        <f t="shared" si="2039"/>
        <v/>
      </c>
      <c r="L2045" s="97" t="str">
        <f t="shared" si="2039"/>
        <v/>
      </c>
      <c r="M2045" s="97" t="str">
        <f t="shared" si="2039"/>
        <v/>
      </c>
      <c r="N2045" s="97" t="str">
        <f t="shared" si="2039"/>
        <v/>
      </c>
      <c r="O2045" s="44"/>
      <c r="P2045" s="197" t="str">
        <v>Parking bahuuddesiya mahilamandala, Inspector</v>
      </c>
    </row>
    <row r="2046" ht="19.5" customHeight="1">
      <c r="A2046" s="127" t="s">
        <v>25929</v>
      </c>
      <c r="B2046" s="127">
        <v>65.0</v>
      </c>
      <c r="C2046" s="127"/>
      <c r="D2046" s="59">
        <v>50000.0</v>
      </c>
      <c r="E2046" s="59"/>
      <c r="F2046" s="59"/>
      <c r="G2046" s="59"/>
      <c r="H2046" s="59"/>
      <c r="I2046" s="44"/>
      <c r="J2046" s="97" t="str">
        <f t="shared" ref="J2046:N2046" si="2040">IF(ISBLANK(D2046),"",D2046/100000)</f>
        <v>0.50</v>
      </c>
      <c r="K2046" s="97" t="str">
        <f t="shared" si="2040"/>
        <v/>
      </c>
      <c r="L2046" s="97" t="str">
        <f t="shared" si="2040"/>
        <v/>
      </c>
      <c r="M2046" s="97" t="str">
        <f t="shared" si="2040"/>
        <v/>
      </c>
      <c r="N2046" s="97" t="str">
        <f t="shared" si="2040"/>
        <v/>
      </c>
      <c r="O2046" s="44"/>
      <c r="P2046" s="197" t="str">
        <v>Defenseless child Seva Trust</v>
      </c>
    </row>
    <row r="2047" ht="19.5" customHeight="1">
      <c r="A2047" s="127" t="s">
        <v>25930</v>
      </c>
      <c r="B2047" s="127">
        <v>66.0</v>
      </c>
      <c r="C2047" s="127"/>
      <c r="D2047" s="59">
        <v>25000.0</v>
      </c>
      <c r="E2047" s="59"/>
      <c r="F2047" s="59"/>
      <c r="G2047" s="59"/>
      <c r="H2047" s="59"/>
      <c r="I2047" s="44"/>
      <c r="J2047" s="97" t="str">
        <f t="shared" ref="J2047:N2047" si="2041">IF(ISBLANK(D2047),"",D2047/100000)</f>
        <v>0.25</v>
      </c>
      <c r="K2047" s="97" t="str">
        <f t="shared" si="2041"/>
        <v/>
      </c>
      <c r="L2047" s="97" t="str">
        <f t="shared" si="2041"/>
        <v/>
      </c>
      <c r="M2047" s="97" t="str">
        <f t="shared" si="2041"/>
        <v/>
      </c>
      <c r="N2047" s="97" t="str">
        <f t="shared" si="2041"/>
        <v/>
      </c>
      <c r="O2047" s="44"/>
      <c r="P2047" s="197" t="str">
        <v>Chavan Foundation</v>
      </c>
    </row>
    <row r="2048" ht="19.5" customHeight="1">
      <c r="A2048" s="127" t="s">
        <v>25931</v>
      </c>
      <c r="B2048" s="127">
        <v>67.0</v>
      </c>
      <c r="C2048" s="127"/>
      <c r="D2048" s="59">
        <v>25000.0</v>
      </c>
      <c r="E2048" s="59"/>
      <c r="F2048" s="59"/>
      <c r="G2048" s="59"/>
      <c r="H2048" s="59"/>
      <c r="I2048" s="44"/>
      <c r="J2048" s="97" t="str">
        <f t="shared" ref="J2048:N2048" si="2042">IF(ISBLANK(D2048),"",D2048/100000)</f>
        <v>0.25</v>
      </c>
      <c r="K2048" s="97" t="str">
        <f t="shared" si="2042"/>
        <v/>
      </c>
      <c r="L2048" s="97" t="str">
        <f t="shared" si="2042"/>
        <v/>
      </c>
      <c r="M2048" s="97" t="str">
        <f t="shared" si="2042"/>
        <v/>
      </c>
      <c r="N2048" s="97" t="str">
        <f t="shared" si="2042"/>
        <v/>
      </c>
      <c r="O2048" s="44"/>
      <c r="P2048" s="197" t="str">
        <v>Vakes the senior citizens club, stone</v>
      </c>
    </row>
    <row r="2049" ht="19.5" customHeight="1">
      <c r="A2049" s="127" t="s">
        <v>25932</v>
      </c>
      <c r="B2049" s="127">
        <v>68.0</v>
      </c>
      <c r="C2049" s="127"/>
      <c r="D2049" s="59">
        <v>50000.0</v>
      </c>
      <c r="E2049" s="59"/>
      <c r="F2049" s="59"/>
      <c r="G2049" s="59"/>
      <c r="H2049" s="59"/>
      <c r="I2049" s="44"/>
      <c r="J2049" s="97" t="str">
        <f t="shared" ref="J2049:N2049" si="2043">IF(ISBLANK(D2049),"",D2049/100000)</f>
        <v>0.50</v>
      </c>
      <c r="K2049" s="97" t="str">
        <f t="shared" si="2043"/>
        <v/>
      </c>
      <c r="L2049" s="97" t="str">
        <f t="shared" si="2043"/>
        <v/>
      </c>
      <c r="M2049" s="97" t="str">
        <f t="shared" si="2043"/>
        <v/>
      </c>
      <c r="N2049" s="97" t="str">
        <f t="shared" si="2043"/>
        <v/>
      </c>
      <c r="O2049" s="44"/>
      <c r="P2049" s="197" t="str">
        <v>Priyadarshini Mahila Mandal</v>
      </c>
    </row>
    <row r="2050" ht="19.5" customHeight="1">
      <c r="A2050" s="127" t="s">
        <v>25933</v>
      </c>
      <c r="B2050" s="127">
        <v>69.0</v>
      </c>
      <c r="C2050" s="127"/>
      <c r="D2050" s="59">
        <v>20000.0</v>
      </c>
      <c r="E2050" s="59"/>
      <c r="F2050" s="59"/>
      <c r="G2050" s="59"/>
      <c r="H2050" s="59"/>
      <c r="I2050" s="44"/>
      <c r="J2050" s="97" t="str">
        <f t="shared" ref="J2050:N2050" si="2044">IF(ISBLANK(D2050),"",D2050/100000)</f>
        <v>0.20</v>
      </c>
      <c r="K2050" s="97" t="str">
        <f t="shared" si="2044"/>
        <v/>
      </c>
      <c r="L2050" s="97" t="str">
        <f t="shared" si="2044"/>
        <v/>
      </c>
      <c r="M2050" s="97" t="str">
        <f t="shared" si="2044"/>
        <v/>
      </c>
      <c r="N2050" s="97" t="str">
        <f t="shared" si="2044"/>
        <v/>
      </c>
      <c r="O2050" s="44"/>
      <c r="P2050" s="197" t="str">
        <v>Saheli Women's Development Institute, Gokhalenagar</v>
      </c>
    </row>
    <row r="2051" ht="19.5" customHeight="1">
      <c r="A2051" s="296" t="s">
        <v>25934</v>
      </c>
      <c r="B2051" s="127" t="s">
        <v>14467</v>
      </c>
      <c r="C2051" s="127"/>
      <c r="D2051" s="59">
        <v>25000.0</v>
      </c>
      <c r="E2051" s="59"/>
      <c r="F2051" s="59"/>
      <c r="G2051" s="59"/>
      <c r="H2051" s="59"/>
      <c r="I2051" s="44"/>
      <c r="J2051" s="97" t="str">
        <f t="shared" ref="J2051:N2051" si="2045">IF(ISBLANK(D2051),"",D2051/100000)</f>
        <v>0.25</v>
      </c>
      <c r="K2051" s="97" t="str">
        <f t="shared" si="2045"/>
        <v/>
      </c>
      <c r="L2051" s="97" t="str">
        <f t="shared" si="2045"/>
        <v/>
      </c>
      <c r="M2051" s="97" t="str">
        <f t="shared" si="2045"/>
        <v/>
      </c>
      <c r="N2051" s="97" t="str">
        <f t="shared" si="2045"/>
        <v/>
      </c>
      <c r="O2051" s="44"/>
      <c r="P2051" s="197" t="str">
        <v>Young friends circle, Balajinagar,
Dhankavadi</v>
      </c>
    </row>
    <row r="2052" ht="19.5" customHeight="1">
      <c r="A2052" s="127" t="s">
        <v>25935</v>
      </c>
      <c r="B2052" s="127">
        <v>71.0</v>
      </c>
      <c r="C2052" s="127"/>
      <c r="D2052" s="59">
        <v>25000.0</v>
      </c>
      <c r="E2052" s="59"/>
      <c r="F2052" s="59"/>
      <c r="G2052" s="59"/>
      <c r="H2052" s="59"/>
      <c r="I2052" s="44"/>
      <c r="J2052" s="97" t="str">
        <f t="shared" ref="J2052:N2052" si="2046">IF(ISBLANK(D2052),"",D2052/100000)</f>
        <v>0.25</v>
      </c>
      <c r="K2052" s="97" t="str">
        <f t="shared" si="2046"/>
        <v/>
      </c>
      <c r="L2052" s="97" t="str">
        <f t="shared" si="2046"/>
        <v/>
      </c>
      <c r="M2052" s="97" t="str">
        <f t="shared" si="2046"/>
        <v/>
      </c>
      <c r="N2052" s="97" t="str">
        <f t="shared" si="2046"/>
        <v/>
      </c>
      <c r="O2052" s="44"/>
      <c r="P2052" s="197" t="str">
        <v>Narayan Govind Foundation, Narayan Peth</v>
      </c>
    </row>
    <row r="2053" ht="19.5" customHeight="1">
      <c r="A2053" s="296" t="s">
        <v>25936</v>
      </c>
      <c r="B2053" s="127" t="s">
        <v>6386</v>
      </c>
      <c r="C2053" s="127"/>
      <c r="D2053" s="59">
        <v>25000.0</v>
      </c>
      <c r="E2053" s="59"/>
      <c r="F2053" s="59"/>
      <c r="G2053" s="59"/>
      <c r="H2053" s="59"/>
      <c r="I2053" s="44"/>
      <c r="J2053" s="97" t="str">
        <f t="shared" ref="J2053:N2053" si="2047">IF(ISBLANK(D2053),"",D2053/100000)</f>
        <v>0.25</v>
      </c>
      <c r="K2053" s="97" t="str">
        <f t="shared" si="2047"/>
        <v/>
      </c>
      <c r="L2053" s="97" t="str">
        <f t="shared" si="2047"/>
        <v/>
      </c>
      <c r="M2053" s="97" t="str">
        <f t="shared" si="2047"/>
        <v/>
      </c>
      <c r="N2053" s="97" t="str">
        <f t="shared" si="2047"/>
        <v/>
      </c>
      <c r="O2053" s="44"/>
      <c r="P2053" s="197" t="str">
        <v>Students Welfare Association,
Lokamanyanagara</v>
      </c>
    </row>
    <row r="2054" ht="19.5" customHeight="1">
      <c r="A2054" s="127" t="s">
        <v>25937</v>
      </c>
      <c r="B2054" s="127">
        <v>73.0</v>
      </c>
      <c r="C2054" s="127"/>
      <c r="D2054" s="59">
        <v>25000.0</v>
      </c>
      <c r="E2054" s="59"/>
      <c r="F2054" s="59"/>
      <c r="G2054" s="59"/>
      <c r="H2054" s="59"/>
      <c r="I2054" s="44"/>
      <c r="J2054" s="97" t="str">
        <f t="shared" ref="J2054:N2054" si="2048">IF(ISBLANK(D2054),"",D2054/100000)</f>
        <v>0.25</v>
      </c>
      <c r="K2054" s="97" t="str">
        <f t="shared" si="2048"/>
        <v/>
      </c>
      <c r="L2054" s="97" t="str">
        <f t="shared" si="2048"/>
        <v/>
      </c>
      <c r="M2054" s="97" t="str">
        <f t="shared" si="2048"/>
        <v/>
      </c>
      <c r="N2054" s="97" t="str">
        <f t="shared" si="2048"/>
        <v/>
      </c>
      <c r="O2054" s="44"/>
      <c r="P2054" s="197" t="str">
        <v>Bholenath friends circle, Narayan Peth</v>
      </c>
    </row>
    <row r="2055" ht="19.5" customHeight="1">
      <c r="A2055" s="127" t="s">
        <v>25938</v>
      </c>
      <c r="B2055" s="127">
        <v>74.0</v>
      </c>
      <c r="C2055" s="127"/>
      <c r="D2055" s="59">
        <v>25000.0</v>
      </c>
      <c r="E2055" s="59"/>
      <c r="F2055" s="59"/>
      <c r="G2055" s="59"/>
      <c r="H2055" s="59"/>
      <c r="I2055" s="44"/>
      <c r="J2055" s="97" t="str">
        <f t="shared" ref="J2055:N2055" si="2049">IF(ISBLANK(D2055),"",D2055/100000)</f>
        <v>0.25</v>
      </c>
      <c r="K2055" s="97" t="str">
        <f t="shared" si="2049"/>
        <v/>
      </c>
      <c r="L2055" s="97" t="str">
        <f t="shared" si="2049"/>
        <v/>
      </c>
      <c r="M2055" s="97" t="str">
        <f t="shared" si="2049"/>
        <v/>
      </c>
      <c r="N2055" s="97" t="str">
        <f t="shared" si="2049"/>
        <v/>
      </c>
      <c r="O2055" s="44"/>
      <c r="P2055" s="197" t="str">
        <v>Pune District Amateur League aetheletiksa</v>
      </c>
    </row>
    <row r="2056" ht="19.5" customHeight="1">
      <c r="A2056" s="127" t="s">
        <v>25939</v>
      </c>
      <c r="B2056" s="127">
        <v>75.0</v>
      </c>
      <c r="C2056" s="127"/>
      <c r="D2056" s="59">
        <v>20000.0</v>
      </c>
      <c r="E2056" s="59"/>
      <c r="F2056" s="59"/>
      <c r="G2056" s="59"/>
      <c r="H2056" s="59"/>
      <c r="I2056" s="44"/>
      <c r="J2056" s="97" t="str">
        <f t="shared" ref="J2056:N2056" si="2050">IF(ISBLANK(D2056),"",D2056/100000)</f>
        <v>0.20</v>
      </c>
      <c r="K2056" s="97" t="str">
        <f t="shared" si="2050"/>
        <v/>
      </c>
      <c r="L2056" s="97" t="str">
        <f t="shared" si="2050"/>
        <v/>
      </c>
      <c r="M2056" s="97" t="str">
        <f t="shared" si="2050"/>
        <v/>
      </c>
      <c r="N2056" s="97" t="str">
        <f t="shared" si="2050"/>
        <v/>
      </c>
      <c r="O2056" s="44"/>
      <c r="P2056" s="197" t="str">
        <v>Shilpa institute</v>
      </c>
    </row>
    <row r="2057" ht="19.5" customHeight="1">
      <c r="A2057" s="127" t="s">
        <v>25940</v>
      </c>
      <c r="B2057" s="127">
        <v>76.0</v>
      </c>
      <c r="C2057" s="127"/>
      <c r="D2057" s="59">
        <v>10000.0</v>
      </c>
      <c r="E2057" s="59"/>
      <c r="F2057" s="59"/>
      <c r="G2057" s="59"/>
      <c r="H2057" s="59"/>
      <c r="I2057" s="44"/>
      <c r="J2057" s="97" t="str">
        <f t="shared" ref="J2057:N2057" si="2051">IF(ISBLANK(D2057),"",D2057/100000)</f>
        <v>0.10</v>
      </c>
      <c r="K2057" s="97" t="str">
        <f t="shared" si="2051"/>
        <v/>
      </c>
      <c r="L2057" s="97" t="str">
        <f t="shared" si="2051"/>
        <v/>
      </c>
      <c r="M2057" s="97" t="str">
        <f t="shared" si="2051"/>
        <v/>
      </c>
      <c r="N2057" s="97" t="str">
        <f t="shared" si="2051"/>
        <v/>
      </c>
      <c r="O2057" s="44"/>
      <c r="P2057" s="197" t="str">
        <v>Martin Youth Club</v>
      </c>
    </row>
    <row r="2058" ht="19.5" customHeight="1">
      <c r="A2058" s="127" t="s">
        <v>25941</v>
      </c>
      <c r="B2058" s="127">
        <v>77.0</v>
      </c>
      <c r="C2058" s="127"/>
      <c r="D2058" s="59">
        <v>10000.0</v>
      </c>
      <c r="E2058" s="59"/>
      <c r="F2058" s="59"/>
      <c r="G2058" s="59"/>
      <c r="H2058" s="59"/>
      <c r="I2058" s="44"/>
      <c r="J2058" s="97" t="str">
        <f t="shared" ref="J2058:N2058" si="2052">IF(ISBLANK(D2058),"",D2058/100000)</f>
        <v>0.10</v>
      </c>
      <c r="K2058" s="97" t="str">
        <f t="shared" si="2052"/>
        <v/>
      </c>
      <c r="L2058" s="97" t="str">
        <f t="shared" si="2052"/>
        <v/>
      </c>
      <c r="M2058" s="97" t="str">
        <f t="shared" si="2052"/>
        <v/>
      </c>
      <c r="N2058" s="97" t="str">
        <f t="shared" si="2052"/>
        <v/>
      </c>
      <c r="O2058" s="44"/>
      <c r="P2058" s="197" t="str">
        <v>Awareness friend circle</v>
      </c>
    </row>
    <row r="2059" ht="19.5" customHeight="1">
      <c r="A2059" s="127" t="s">
        <v>25942</v>
      </c>
      <c r="B2059" s="127">
        <v>78.0</v>
      </c>
      <c r="C2059" s="127"/>
      <c r="D2059" s="59">
        <v>50000.0</v>
      </c>
      <c r="E2059" s="59"/>
      <c r="F2059" s="59"/>
      <c r="G2059" s="59"/>
      <c r="H2059" s="59"/>
      <c r="I2059" s="44"/>
      <c r="J2059" s="97" t="str">
        <f t="shared" ref="J2059:N2059" si="2053">IF(ISBLANK(D2059),"",D2059/100000)</f>
        <v>0.50</v>
      </c>
      <c r="K2059" s="97" t="str">
        <f t="shared" si="2053"/>
        <v/>
      </c>
      <c r="L2059" s="97" t="str">
        <f t="shared" si="2053"/>
        <v/>
      </c>
      <c r="M2059" s="97" t="str">
        <f t="shared" si="2053"/>
        <v/>
      </c>
      <c r="N2059" s="97" t="str">
        <f t="shared" si="2053"/>
        <v/>
      </c>
      <c r="O2059" s="44"/>
      <c r="P2059" s="197" t="str">
        <v>Muay Panchal society, Friday Peth</v>
      </c>
    </row>
    <row r="2060" ht="19.5" customHeight="1">
      <c r="A2060" s="296" t="s">
        <v>25943</v>
      </c>
      <c r="B2060" s="127" t="s">
        <v>6426</v>
      </c>
      <c r="C2060" s="127"/>
      <c r="D2060" s="59">
        <v>25000.0</v>
      </c>
      <c r="E2060" s="59"/>
      <c r="F2060" s="59"/>
      <c r="G2060" s="59"/>
      <c r="H2060" s="59"/>
      <c r="I2060" s="44"/>
      <c r="J2060" s="97" t="str">
        <f t="shared" ref="J2060:N2060" si="2054">IF(ISBLANK(D2060),"",D2060/100000)</f>
        <v>0.25</v>
      </c>
      <c r="K2060" s="97" t="str">
        <f t="shared" si="2054"/>
        <v/>
      </c>
      <c r="L2060" s="97" t="str">
        <f t="shared" si="2054"/>
        <v/>
      </c>
      <c r="M2060" s="97" t="str">
        <f t="shared" si="2054"/>
        <v/>
      </c>
      <c r="N2060" s="97" t="str">
        <f t="shared" si="2054"/>
        <v/>
      </c>
      <c r="O2060" s="44"/>
      <c r="P2060" s="197" t="str">
        <v>Shri Chhatrapati residential establishments operated
Mentally school</v>
      </c>
    </row>
    <row r="2061" ht="19.5" customHeight="1">
      <c r="A2061" s="127" t="s">
        <v>25929</v>
      </c>
      <c r="B2061" s="127">
        <v>80.0</v>
      </c>
      <c r="C2061" s="127"/>
      <c r="D2061" s="59">
        <v>25000.0</v>
      </c>
      <c r="E2061" s="59"/>
      <c r="F2061" s="59"/>
      <c r="G2061" s="59"/>
      <c r="H2061" s="59"/>
      <c r="I2061" s="44"/>
      <c r="J2061" s="97" t="str">
        <f t="shared" ref="J2061:N2061" si="2055">IF(ISBLANK(D2061),"",D2061/100000)</f>
        <v>0.25</v>
      </c>
      <c r="K2061" s="97" t="str">
        <f t="shared" si="2055"/>
        <v/>
      </c>
      <c r="L2061" s="97" t="str">
        <f t="shared" si="2055"/>
        <v/>
      </c>
      <c r="M2061" s="97" t="str">
        <f t="shared" si="2055"/>
        <v/>
      </c>
      <c r="N2061" s="97" t="str">
        <f t="shared" si="2055"/>
        <v/>
      </c>
      <c r="O2061" s="44"/>
      <c r="P2061" s="197" t="str">
        <v>Defenseless child Seva Trust</v>
      </c>
    </row>
    <row r="2062" ht="19.5" customHeight="1">
      <c r="A2062" s="127" t="s">
        <v>25944</v>
      </c>
      <c r="B2062" s="127">
        <v>81.0</v>
      </c>
      <c r="C2062" s="127"/>
      <c r="D2062" s="59">
        <v>20000.0</v>
      </c>
      <c r="E2062" s="59"/>
      <c r="F2062" s="59"/>
      <c r="G2062" s="59"/>
      <c r="H2062" s="59"/>
      <c r="I2062" s="44"/>
      <c r="J2062" s="97" t="str">
        <f t="shared" ref="J2062:N2062" si="2056">IF(ISBLANK(D2062),"",D2062/100000)</f>
        <v>0.20</v>
      </c>
      <c r="K2062" s="97" t="str">
        <f t="shared" si="2056"/>
        <v/>
      </c>
      <c r="L2062" s="97" t="str">
        <f t="shared" si="2056"/>
        <v/>
      </c>
      <c r="M2062" s="97" t="str">
        <f t="shared" si="2056"/>
        <v/>
      </c>
      <c r="N2062" s="97" t="str">
        <f t="shared" si="2056"/>
        <v/>
      </c>
      <c r="O2062" s="44"/>
      <c r="P2062" s="197" t="str">
        <v>Faith Foundation, tadivala Road</v>
      </c>
    </row>
    <row r="2063" ht="19.5" customHeight="1">
      <c r="A2063" s="127" t="s">
        <v>25945</v>
      </c>
      <c r="B2063" s="127">
        <v>82.0</v>
      </c>
      <c r="C2063" s="127"/>
      <c r="D2063" s="59">
        <v>25000.0</v>
      </c>
      <c r="E2063" s="59"/>
      <c r="F2063" s="59"/>
      <c r="G2063" s="59"/>
      <c r="H2063" s="59"/>
      <c r="I2063" s="44"/>
      <c r="J2063" s="97" t="str">
        <f t="shared" ref="J2063:N2063" si="2057">IF(ISBLANK(D2063),"",D2063/100000)</f>
        <v>0.25</v>
      </c>
      <c r="K2063" s="97" t="str">
        <f t="shared" si="2057"/>
        <v/>
      </c>
      <c r="L2063" s="97" t="str">
        <f t="shared" si="2057"/>
        <v/>
      </c>
      <c r="M2063" s="97" t="str">
        <f t="shared" si="2057"/>
        <v/>
      </c>
      <c r="N2063" s="97" t="str">
        <f t="shared" si="2057"/>
        <v/>
      </c>
      <c r="O2063" s="44"/>
      <c r="P2063" s="197" t="str">
        <v>Svarangana impaired Institute</v>
      </c>
    </row>
    <row r="2064" ht="19.5" customHeight="1">
      <c r="A2064" s="296" t="s">
        <v>25946</v>
      </c>
      <c r="B2064" s="127" t="s">
        <v>1777</v>
      </c>
      <c r="C2064" s="127"/>
      <c r="D2064" s="59">
        <v>25000.0</v>
      </c>
      <c r="E2064" s="59"/>
      <c r="F2064" s="59"/>
      <c r="G2064" s="59"/>
      <c r="H2064" s="59"/>
      <c r="I2064" s="44"/>
      <c r="J2064" s="97" t="str">
        <f t="shared" ref="J2064:N2064" si="2058">IF(ISBLANK(D2064),"",D2064/100000)</f>
        <v>0.25</v>
      </c>
      <c r="K2064" s="97" t="str">
        <f t="shared" si="2058"/>
        <v/>
      </c>
      <c r="L2064" s="97" t="str">
        <f t="shared" si="2058"/>
        <v/>
      </c>
      <c r="M2064" s="97" t="str">
        <f t="shared" si="2058"/>
        <v/>
      </c>
      <c r="N2064" s="97" t="str">
        <f t="shared" si="2058"/>
        <v/>
      </c>
      <c r="O2064" s="44"/>
      <c r="P2064" s="197" t="str">
        <v>Pune based company operates, based on Liberation
Deaf school, Bibwewadi</v>
      </c>
    </row>
    <row r="2065" ht="19.5" customHeight="1">
      <c r="A2065" s="296" t="s">
        <v>25947</v>
      </c>
      <c r="B2065" s="127" t="s">
        <v>25948</v>
      </c>
      <c r="C2065" s="127"/>
      <c r="D2065" s="59">
        <v>20000.0</v>
      </c>
      <c r="E2065" s="59"/>
      <c r="F2065" s="59"/>
      <c r="G2065" s="59"/>
      <c r="H2065" s="59"/>
      <c r="I2065" s="44"/>
      <c r="J2065" s="97" t="str">
        <f t="shared" ref="J2065:N2065" si="2059">IF(ISBLANK(D2065),"",D2065/100000)</f>
        <v>0.20</v>
      </c>
      <c r="K2065" s="97" t="str">
        <f t="shared" si="2059"/>
        <v/>
      </c>
      <c r="L2065" s="97" t="str">
        <f t="shared" si="2059"/>
        <v/>
      </c>
      <c r="M2065" s="97" t="str">
        <f t="shared" si="2059"/>
        <v/>
      </c>
      <c r="N2065" s="97" t="str">
        <f t="shared" si="2059"/>
        <v/>
      </c>
      <c r="O2065" s="44"/>
      <c r="P2065" s="197" t="str">
        <v>Pune Congress senior citizens (Department)
Union, Congress Building</v>
      </c>
    </row>
    <row r="2066" ht="19.5" customHeight="1">
      <c r="A2066" s="127" t="s">
        <v>25949</v>
      </c>
      <c r="B2066" s="127">
        <v>85.0</v>
      </c>
      <c r="C2066" s="127"/>
      <c r="D2066" s="59">
        <v>15000.0</v>
      </c>
      <c r="E2066" s="59"/>
      <c r="F2066" s="59"/>
      <c r="G2066" s="59"/>
      <c r="H2066" s="59"/>
      <c r="I2066" s="44"/>
      <c r="J2066" s="97" t="str">
        <f t="shared" ref="J2066:N2066" si="2060">IF(ISBLANK(D2066),"",D2066/100000)</f>
        <v>0.15</v>
      </c>
      <c r="K2066" s="97" t="str">
        <f t="shared" si="2060"/>
        <v/>
      </c>
      <c r="L2066" s="97" t="str">
        <f t="shared" si="2060"/>
        <v/>
      </c>
      <c r="M2066" s="97" t="str">
        <f t="shared" si="2060"/>
        <v/>
      </c>
      <c r="N2066" s="97" t="str">
        <f t="shared" si="2060"/>
        <v/>
      </c>
      <c r="O2066" s="44"/>
      <c r="P2066" s="197" t="str">
        <v>Public service establishments, selasabari Park</v>
      </c>
    </row>
    <row r="2067" ht="19.5" customHeight="1">
      <c r="A2067" s="127" t="s">
        <v>25950</v>
      </c>
      <c r="B2067" s="127">
        <v>86.0</v>
      </c>
      <c r="C2067" s="127"/>
      <c r="D2067" s="59">
        <v>15000.0</v>
      </c>
      <c r="E2067" s="59"/>
      <c r="F2067" s="59"/>
      <c r="G2067" s="59"/>
      <c r="H2067" s="59"/>
      <c r="I2067" s="44"/>
      <c r="J2067" s="97" t="str">
        <f t="shared" ref="J2067:N2067" si="2061">IF(ISBLANK(D2067),"",D2067/100000)</f>
        <v>0.15</v>
      </c>
      <c r="K2067" s="97" t="str">
        <f t="shared" si="2061"/>
        <v/>
      </c>
      <c r="L2067" s="97" t="str">
        <f t="shared" si="2061"/>
        <v/>
      </c>
      <c r="M2067" s="97" t="str">
        <f t="shared" si="2061"/>
        <v/>
      </c>
      <c r="N2067" s="97" t="str">
        <f t="shared" si="2061"/>
        <v/>
      </c>
      <c r="O2067" s="44"/>
      <c r="P2067" s="197" t="str">
        <v>Anna Bhau Sathe Foundation, Tuesday Peth</v>
      </c>
    </row>
    <row r="2068" ht="19.5" customHeight="1">
      <c r="A2068" s="296" t="s">
        <v>25951</v>
      </c>
      <c r="B2068" s="127" t="s">
        <v>25952</v>
      </c>
      <c r="C2068" s="127"/>
      <c r="D2068" s="59">
        <v>100000.0</v>
      </c>
      <c r="E2068" s="59"/>
      <c r="F2068" s="59"/>
      <c r="G2068" s="59"/>
      <c r="H2068" s="59"/>
      <c r="I2068" s="44"/>
      <c r="J2068" s="97" t="str">
        <f t="shared" ref="J2068:N2068" si="2062">IF(ISBLANK(D2068),"",D2068/100000)</f>
        <v>1.00</v>
      </c>
      <c r="K2068" s="97" t="str">
        <f t="shared" si="2062"/>
        <v/>
      </c>
      <c r="L2068" s="97" t="str">
        <f t="shared" si="2062"/>
        <v/>
      </c>
      <c r="M2068" s="97" t="str">
        <f t="shared" si="2062"/>
        <v/>
      </c>
      <c r="N2068" s="97" t="str">
        <f t="shared" si="2062"/>
        <v/>
      </c>
      <c r="O2068" s="44"/>
      <c r="P2068" s="197" t="str">
        <v>Seth Tarachand Ramnath Ayurvedic charitable
Hospital Trust</v>
      </c>
    </row>
    <row r="2069" ht="19.5" customHeight="1">
      <c r="A2069" s="296" t="s">
        <v>25953</v>
      </c>
      <c r="B2069" s="127" t="s">
        <v>25954</v>
      </c>
      <c r="C2069" s="127"/>
      <c r="D2069" s="59">
        <v>25000.0</v>
      </c>
      <c r="E2069" s="59"/>
      <c r="F2069" s="59"/>
      <c r="G2069" s="59"/>
      <c r="H2069" s="59"/>
      <c r="I2069" s="44"/>
      <c r="J2069" s="97" t="str">
        <f t="shared" ref="J2069:N2069" si="2063">IF(ISBLANK(D2069),"",D2069/100000)</f>
        <v>0.25</v>
      </c>
      <c r="K2069" s="97" t="str">
        <f t="shared" si="2063"/>
        <v/>
      </c>
      <c r="L2069" s="97" t="str">
        <f t="shared" si="2063"/>
        <v/>
      </c>
      <c r="M2069" s="97" t="str">
        <f t="shared" si="2063"/>
        <v/>
      </c>
      <c r="N2069" s="97" t="str">
        <f t="shared" si="2063"/>
        <v/>
      </c>
      <c r="O2069" s="44"/>
      <c r="P2069" s="197" t="str">
        <v>Rasta Peth, Nana Peth, Monday Peth urban
Service team</v>
      </c>
    </row>
    <row r="2070" ht="19.5" customHeight="1">
      <c r="A2070" s="127" t="s">
        <v>25955</v>
      </c>
      <c r="B2070" s="127">
        <v>89.0</v>
      </c>
      <c r="C2070" s="127"/>
      <c r="D2070" s="59">
        <v>25000.0</v>
      </c>
      <c r="E2070" s="59"/>
      <c r="F2070" s="59"/>
      <c r="G2070" s="59"/>
      <c r="H2070" s="59"/>
      <c r="I2070" s="44"/>
      <c r="J2070" s="97" t="str">
        <f t="shared" ref="J2070:N2070" si="2064">IF(ISBLANK(D2070),"",D2070/100000)</f>
        <v>0.25</v>
      </c>
      <c r="K2070" s="97" t="str">
        <f t="shared" si="2064"/>
        <v/>
      </c>
      <c r="L2070" s="97" t="str">
        <f t="shared" si="2064"/>
        <v/>
      </c>
      <c r="M2070" s="97" t="str">
        <f t="shared" si="2064"/>
        <v/>
      </c>
      <c r="N2070" s="97" t="str">
        <f t="shared" si="2064"/>
        <v/>
      </c>
      <c r="O2070" s="44"/>
      <c r="P2070" s="197" t="str">
        <v>Jaihind Ganesh Mandal</v>
      </c>
    </row>
    <row r="2071" ht="19.5" customHeight="1">
      <c r="A2071" s="250"/>
      <c r="B2071" s="250"/>
      <c r="C2071" s="250"/>
      <c r="D2071" s="237"/>
      <c r="E2071" s="237"/>
      <c r="F2071" s="237"/>
      <c r="G2071" s="237"/>
      <c r="H2071" s="237"/>
      <c r="I2071" s="242"/>
      <c r="J2071" s="446" t="str">
        <f t="shared" ref="J2071:N2071" si="2065">IF(ISBLANK(D2071),"",D2071/100000)</f>
        <v/>
      </c>
      <c r="K2071" s="446" t="str">
        <f t="shared" si="2065"/>
        <v/>
      </c>
      <c r="L2071" s="446" t="str">
        <f t="shared" si="2065"/>
        <v/>
      </c>
      <c r="M2071" s="446" t="str">
        <f t="shared" si="2065"/>
        <v/>
      </c>
      <c r="N2071" s="446" t="str">
        <f t="shared" si="2065"/>
        <v/>
      </c>
      <c r="O2071" s="242"/>
      <c r="P2071" s="197" t="str">
        <v/>
      </c>
    </row>
    <row r="2072" ht="19.5" customHeight="1">
      <c r="A2072" s="254" t="s">
        <v>25956</v>
      </c>
      <c r="B2072" s="254">
        <v>90.0</v>
      </c>
      <c r="C2072" s="254"/>
      <c r="D2072" s="330">
        <v>25000.0</v>
      </c>
      <c r="E2072" s="330"/>
      <c r="F2072" s="330"/>
      <c r="G2072" s="330"/>
      <c r="H2072" s="330"/>
      <c r="I2072" s="44"/>
      <c r="J2072" s="97" t="str">
        <f t="shared" ref="J2072:N2072" si="2066">IF(ISBLANK(D2072),"",D2072/100000)</f>
        <v>0.25</v>
      </c>
      <c r="K2072" s="97" t="str">
        <f t="shared" si="2066"/>
        <v/>
      </c>
      <c r="L2072" s="97" t="str">
        <f t="shared" si="2066"/>
        <v/>
      </c>
      <c r="M2072" s="97" t="str">
        <f t="shared" si="2066"/>
        <v/>
      </c>
      <c r="N2072" s="97" t="str">
        <f t="shared" si="2066"/>
        <v/>
      </c>
      <c r="O2072" s="44"/>
      <c r="P2072" s="197" t="str">
        <v>Swami Samarth circle of friends</v>
      </c>
    </row>
    <row r="2073" ht="19.5" customHeight="1">
      <c r="A2073" s="127" t="s">
        <v>25957</v>
      </c>
      <c r="B2073" s="127">
        <v>91.0</v>
      </c>
      <c r="C2073" s="127"/>
      <c r="D2073" s="59">
        <v>25000.0</v>
      </c>
      <c r="E2073" s="59"/>
      <c r="F2073" s="59"/>
      <c r="G2073" s="59"/>
      <c r="H2073" s="59"/>
      <c r="I2073" s="44"/>
      <c r="J2073" s="97" t="str">
        <f t="shared" ref="J2073:N2073" si="2067">IF(ISBLANK(D2073),"",D2073/100000)</f>
        <v>0.25</v>
      </c>
      <c r="K2073" s="97" t="str">
        <f t="shared" si="2067"/>
        <v/>
      </c>
      <c r="L2073" s="97" t="str">
        <f t="shared" si="2067"/>
        <v/>
      </c>
      <c r="M2073" s="97" t="str">
        <f t="shared" si="2067"/>
        <v/>
      </c>
      <c r="N2073" s="97" t="str">
        <f t="shared" si="2067"/>
        <v/>
      </c>
      <c r="O2073" s="44"/>
      <c r="P2073" s="197" t="str">
        <v>Saheli Women's Development Institute, Monday Peth</v>
      </c>
    </row>
    <row r="2074" ht="19.5" customHeight="1">
      <c r="A2074" s="127" t="s">
        <v>25958</v>
      </c>
      <c r="B2074" s="127">
        <v>92.0</v>
      </c>
      <c r="C2074" s="127"/>
      <c r="D2074" s="59">
        <v>100000.0</v>
      </c>
      <c r="E2074" s="59"/>
      <c r="F2074" s="59"/>
      <c r="G2074" s="59"/>
      <c r="H2074" s="59"/>
      <c r="I2074" s="44"/>
      <c r="J2074" s="97" t="str">
        <f t="shared" ref="J2074:N2074" si="2068">IF(ISBLANK(D2074),"",D2074/100000)</f>
        <v>1.00</v>
      </c>
      <c r="K2074" s="97" t="str">
        <f t="shared" si="2068"/>
        <v/>
      </c>
      <c r="L2074" s="97" t="str">
        <f t="shared" si="2068"/>
        <v/>
      </c>
      <c r="M2074" s="97" t="str">
        <f t="shared" si="2068"/>
        <v/>
      </c>
      <c r="N2074" s="97" t="str">
        <f t="shared" si="2068"/>
        <v/>
      </c>
      <c r="O2074" s="44"/>
      <c r="P2074" s="197" t="str">
        <v>Guru Nanak Foundation</v>
      </c>
    </row>
    <row r="2075" ht="19.5" customHeight="1">
      <c r="A2075" s="127" t="s">
        <v>25959</v>
      </c>
      <c r="B2075" s="127">
        <v>93.0</v>
      </c>
      <c r="C2075" s="127"/>
      <c r="D2075" s="59">
        <v>25000.0</v>
      </c>
      <c r="E2075" s="59"/>
      <c r="F2075" s="59"/>
      <c r="G2075" s="59"/>
      <c r="H2075" s="59"/>
      <c r="I2075" s="44"/>
      <c r="J2075" s="97" t="str">
        <f t="shared" ref="J2075:N2075" si="2069">IF(ISBLANK(D2075),"",D2075/100000)</f>
        <v>0.25</v>
      </c>
      <c r="K2075" s="97" t="str">
        <f t="shared" si="2069"/>
        <v/>
      </c>
      <c r="L2075" s="97" t="str">
        <f t="shared" si="2069"/>
        <v/>
      </c>
      <c r="M2075" s="97" t="str">
        <f t="shared" si="2069"/>
        <v/>
      </c>
      <c r="N2075" s="97" t="str">
        <f t="shared" si="2069"/>
        <v/>
      </c>
      <c r="O2075" s="44"/>
      <c r="P2075" s="197" t="str">
        <v>Knowledge Academy, Sadashiv Peth</v>
      </c>
    </row>
    <row r="2076" ht="19.5" customHeight="1">
      <c r="A2076" s="127" t="s">
        <v>25960</v>
      </c>
      <c r="B2076" s="127">
        <v>94.0</v>
      </c>
      <c r="C2076" s="127"/>
      <c r="D2076" s="59">
        <v>25000.0</v>
      </c>
      <c r="E2076" s="59"/>
      <c r="F2076" s="59"/>
      <c r="G2076" s="59"/>
      <c r="H2076" s="59"/>
      <c r="I2076" s="44"/>
      <c r="J2076" s="97" t="str">
        <f t="shared" ref="J2076:N2076" si="2070">IF(ISBLANK(D2076),"",D2076/100000)</f>
        <v>0.25</v>
      </c>
      <c r="K2076" s="97" t="str">
        <f t="shared" si="2070"/>
        <v/>
      </c>
      <c r="L2076" s="97" t="str">
        <f t="shared" si="2070"/>
        <v/>
      </c>
      <c r="M2076" s="97" t="str">
        <f t="shared" si="2070"/>
        <v/>
      </c>
      <c r="N2076" s="97" t="str">
        <f t="shared" si="2070"/>
        <v/>
      </c>
      <c r="O2076" s="44"/>
      <c r="P2076" s="197" t="str">
        <v>Public Foundation</v>
      </c>
    </row>
    <row r="2077" ht="19.5" customHeight="1">
      <c r="A2077" s="127" t="s">
        <v>25961</v>
      </c>
      <c r="B2077" s="127">
        <v>95.0</v>
      </c>
      <c r="C2077" s="127"/>
      <c r="D2077" s="59">
        <v>10000.0</v>
      </c>
      <c r="E2077" s="59"/>
      <c r="F2077" s="59"/>
      <c r="G2077" s="59"/>
      <c r="H2077" s="59"/>
      <c r="I2077" s="44"/>
      <c r="J2077" s="97" t="str">
        <f t="shared" ref="J2077:N2077" si="2071">IF(ISBLANK(D2077),"",D2077/100000)</f>
        <v>0.10</v>
      </c>
      <c r="K2077" s="97" t="str">
        <f t="shared" si="2071"/>
        <v/>
      </c>
      <c r="L2077" s="97" t="str">
        <f t="shared" si="2071"/>
        <v/>
      </c>
      <c r="M2077" s="97" t="str">
        <f t="shared" si="2071"/>
        <v/>
      </c>
      <c r="N2077" s="97" t="str">
        <f t="shared" si="2071"/>
        <v/>
      </c>
      <c r="O2077" s="44"/>
      <c r="P2077" s="197" t="str">
        <v>Rajshree Shahu Foundation, Warje</v>
      </c>
    </row>
    <row r="2078" ht="19.5" customHeight="1">
      <c r="A2078" s="127" t="s">
        <v>25962</v>
      </c>
      <c r="B2078" s="127">
        <v>96.0</v>
      </c>
      <c r="C2078" s="127"/>
      <c r="D2078" s="59">
        <v>50000.0</v>
      </c>
      <c r="E2078" s="59"/>
      <c r="F2078" s="59"/>
      <c r="G2078" s="59"/>
      <c r="H2078" s="59"/>
      <c r="I2078" s="44"/>
      <c r="J2078" s="97" t="str">
        <f t="shared" ref="J2078:N2078" si="2072">IF(ISBLANK(D2078),"",D2078/100000)</f>
        <v>0.50</v>
      </c>
      <c r="K2078" s="97" t="str">
        <f t="shared" si="2072"/>
        <v/>
      </c>
      <c r="L2078" s="97" t="str">
        <f t="shared" si="2072"/>
        <v/>
      </c>
      <c r="M2078" s="97" t="str">
        <f t="shared" si="2072"/>
        <v/>
      </c>
      <c r="N2078" s="97" t="str">
        <f t="shared" si="2072"/>
        <v/>
      </c>
      <c r="O2078" s="44"/>
      <c r="P2078" s="197" t="str">
        <v>Public Foundation vrdhdasrama</v>
      </c>
    </row>
    <row r="2079" ht="19.5" customHeight="1">
      <c r="A2079" s="296" t="s">
        <v>25963</v>
      </c>
      <c r="B2079" s="127" t="s">
        <v>3076</v>
      </c>
      <c r="C2079" s="127"/>
      <c r="D2079" s="59"/>
      <c r="E2079" s="59">
        <v>100000.0</v>
      </c>
      <c r="F2079" s="59"/>
      <c r="G2079" s="59"/>
      <c r="H2079" s="59"/>
      <c r="I2079" s="44"/>
      <c r="J2079" s="97" t="str">
        <f t="shared" ref="J2079:N2079" si="2073">IF(ISBLANK(D2079),"",D2079/100000)</f>
        <v/>
      </c>
      <c r="K2079" s="97" t="str">
        <f t="shared" si="2073"/>
        <v>1.00</v>
      </c>
      <c r="L2079" s="97" t="str">
        <f t="shared" si="2073"/>
        <v/>
      </c>
      <c r="M2079" s="97" t="str">
        <f t="shared" si="2073"/>
        <v/>
      </c>
      <c r="N2079" s="97" t="str">
        <f t="shared" si="2073"/>
        <v/>
      </c>
      <c r="O2079" s="44"/>
      <c r="P2079" s="197" t="str">
        <v>Indian Youth Welfare and exercise center,
Karvenagara</v>
      </c>
    </row>
    <row r="2080" ht="19.5" customHeight="1">
      <c r="A2080" s="127" t="s">
        <v>25964</v>
      </c>
      <c r="B2080" s="127">
        <v>98.0</v>
      </c>
      <c r="C2080" s="127"/>
      <c r="D2080" s="59"/>
      <c r="E2080" s="59">
        <v>1500000.0</v>
      </c>
      <c r="F2080" s="59"/>
      <c r="G2080" s="59"/>
      <c r="H2080" s="59"/>
      <c r="I2080" s="44"/>
      <c r="J2080" s="97" t="str">
        <f t="shared" ref="J2080:N2080" si="2074">IF(ISBLANK(D2080),"",D2080/100000)</f>
        <v/>
      </c>
      <c r="K2080" s="97" t="str">
        <f t="shared" si="2074"/>
        <v>15.00</v>
      </c>
      <c r="L2080" s="97" t="str">
        <f t="shared" si="2074"/>
        <v/>
      </c>
      <c r="M2080" s="97" t="str">
        <f t="shared" si="2074"/>
        <v/>
      </c>
      <c r="N2080" s="97" t="str">
        <f t="shared" si="2074"/>
        <v/>
      </c>
      <c r="O2080" s="44"/>
      <c r="P2080" s="197" t="str">
        <v>Nadarupa koriographika Institute</v>
      </c>
    </row>
    <row r="2081" ht="19.5" customHeight="1">
      <c r="A2081" s="127" t="s">
        <v>25965</v>
      </c>
      <c r="B2081" s="127">
        <v>99.0</v>
      </c>
      <c r="C2081" s="127"/>
      <c r="D2081" s="59"/>
      <c r="E2081" s="59">
        <v>25000.0</v>
      </c>
      <c r="F2081" s="59"/>
      <c r="G2081" s="59"/>
      <c r="H2081" s="59"/>
      <c r="I2081" s="44"/>
      <c r="J2081" s="97" t="str">
        <f t="shared" ref="J2081:N2081" si="2075">IF(ISBLANK(D2081),"",D2081/100000)</f>
        <v/>
      </c>
      <c r="K2081" s="97" t="str">
        <f t="shared" si="2075"/>
        <v>0.25</v>
      </c>
      <c r="L2081" s="97" t="str">
        <f t="shared" si="2075"/>
        <v/>
      </c>
      <c r="M2081" s="97" t="str">
        <f t="shared" si="2075"/>
        <v/>
      </c>
      <c r="N2081" s="97" t="str">
        <f t="shared" si="2075"/>
        <v/>
      </c>
      <c r="O2081" s="44"/>
      <c r="P2081" s="197" t="str">
        <v>Sangam young company, Shastri</v>
      </c>
    </row>
    <row r="2082" ht="19.5" customHeight="1">
      <c r="A2082" s="127" t="s">
        <v>25966</v>
      </c>
      <c r="B2082" s="127">
        <v>100.0</v>
      </c>
      <c r="C2082" s="127"/>
      <c r="D2082" s="59"/>
      <c r="E2082" s="59">
        <v>15000.0</v>
      </c>
      <c r="F2082" s="59"/>
      <c r="G2082" s="59"/>
      <c r="H2082" s="59"/>
      <c r="I2082" s="44"/>
      <c r="J2082" s="97" t="str">
        <f t="shared" ref="J2082:N2082" si="2076">IF(ISBLANK(D2082),"",D2082/100000)</f>
        <v/>
      </c>
      <c r="K2082" s="97" t="str">
        <f t="shared" si="2076"/>
        <v>0.15</v>
      </c>
      <c r="L2082" s="97" t="str">
        <f t="shared" si="2076"/>
        <v/>
      </c>
      <c r="M2082" s="97" t="str">
        <f t="shared" si="2076"/>
        <v/>
      </c>
      <c r="N2082" s="97" t="str">
        <f t="shared" si="2076"/>
        <v/>
      </c>
      <c r="O2082" s="44"/>
      <c r="P2082" s="197" t="str">
        <v>Kothrud Shiv Jayanti Festival, a otharuda</v>
      </c>
    </row>
    <row r="2083" ht="19.5" customHeight="1">
      <c r="A2083" s="127" t="s">
        <v>25967</v>
      </c>
      <c r="B2083" s="127">
        <v>101.0</v>
      </c>
      <c r="C2083" s="127"/>
      <c r="D2083" s="59"/>
      <c r="E2083" s="59">
        <v>25000.0</v>
      </c>
      <c r="F2083" s="59"/>
      <c r="G2083" s="59"/>
      <c r="H2083" s="59"/>
      <c r="I2083" s="44"/>
      <c r="J2083" s="97" t="str">
        <f t="shared" ref="J2083:N2083" si="2077">IF(ISBLANK(D2083),"",D2083/100000)</f>
        <v/>
      </c>
      <c r="K2083" s="97" t="str">
        <f t="shared" si="2077"/>
        <v>0.25</v>
      </c>
      <c r="L2083" s="97" t="str">
        <f t="shared" si="2077"/>
        <v/>
      </c>
      <c r="M2083" s="97" t="str">
        <f t="shared" si="2077"/>
        <v/>
      </c>
      <c r="N2083" s="97" t="str">
        <f t="shared" si="2077"/>
        <v/>
      </c>
      <c r="O2083" s="44"/>
      <c r="P2083" s="197" t="str">
        <v>Sangam Sai Dutt service establishments, Shastri</v>
      </c>
    </row>
    <row r="2084" ht="19.5" customHeight="1">
      <c r="A2084" s="127" t="s">
        <v>25968</v>
      </c>
      <c r="B2084" s="127">
        <v>102.0</v>
      </c>
      <c r="C2084" s="127"/>
      <c r="D2084" s="59"/>
      <c r="E2084" s="59">
        <v>10000.0</v>
      </c>
      <c r="F2084" s="59"/>
      <c r="G2084" s="59"/>
      <c r="H2084" s="59"/>
      <c r="I2084" s="44"/>
      <c r="J2084" s="97" t="str">
        <f t="shared" ref="J2084:N2084" si="2078">IF(ISBLANK(D2084),"",D2084/100000)</f>
        <v/>
      </c>
      <c r="K2084" s="97" t="str">
        <f t="shared" si="2078"/>
        <v>0.10</v>
      </c>
      <c r="L2084" s="97" t="str">
        <f t="shared" si="2078"/>
        <v/>
      </c>
      <c r="M2084" s="97" t="str">
        <f t="shared" si="2078"/>
        <v/>
      </c>
      <c r="N2084" s="97" t="str">
        <f t="shared" si="2078"/>
        <v/>
      </c>
      <c r="O2084" s="44"/>
      <c r="P2084" s="197" t="str">
        <v>Security Fellow board, Shastri</v>
      </c>
    </row>
    <row r="2085" ht="19.5" customHeight="1">
      <c r="A2085" s="127" t="s">
        <v>25969</v>
      </c>
      <c r="B2085" s="127">
        <v>103.0</v>
      </c>
      <c r="C2085" s="127"/>
      <c r="D2085" s="59"/>
      <c r="E2085" s="59">
        <v>10000.0</v>
      </c>
      <c r="F2085" s="59"/>
      <c r="G2085" s="59"/>
      <c r="H2085" s="59"/>
      <c r="I2085" s="44"/>
      <c r="J2085" s="97" t="str">
        <f t="shared" ref="J2085:N2085" si="2079">IF(ISBLANK(D2085),"",D2085/100000)</f>
        <v/>
      </c>
      <c r="K2085" s="97" t="str">
        <f t="shared" si="2079"/>
        <v>0.10</v>
      </c>
      <c r="L2085" s="97" t="str">
        <f t="shared" si="2079"/>
        <v/>
      </c>
      <c r="M2085" s="97" t="str">
        <f t="shared" si="2079"/>
        <v/>
      </c>
      <c r="N2085" s="97" t="str">
        <f t="shared" si="2079"/>
        <v/>
      </c>
      <c r="O2085" s="44"/>
      <c r="P2085" s="197" t="str">
        <v>Sivanjali friends circle, Shastri</v>
      </c>
    </row>
    <row r="2086" ht="19.5" customHeight="1">
      <c r="A2086" s="127" t="s">
        <v>25970</v>
      </c>
      <c r="B2086" s="127">
        <v>104.0</v>
      </c>
      <c r="C2086" s="127"/>
      <c r="D2086" s="59"/>
      <c r="E2086" s="59">
        <v>15000.0</v>
      </c>
      <c r="F2086" s="59"/>
      <c r="G2086" s="59"/>
      <c r="H2086" s="59"/>
      <c r="I2086" s="44"/>
      <c r="J2086" s="97" t="str">
        <f t="shared" ref="J2086:N2086" si="2080">IF(ISBLANK(D2086),"",D2086/100000)</f>
        <v/>
      </c>
      <c r="K2086" s="97" t="str">
        <f t="shared" si="2080"/>
        <v>0.15</v>
      </c>
      <c r="L2086" s="97" t="str">
        <f t="shared" si="2080"/>
        <v/>
      </c>
      <c r="M2086" s="97" t="str">
        <f t="shared" si="2080"/>
        <v/>
      </c>
      <c r="N2086" s="97" t="str">
        <f t="shared" si="2080"/>
        <v/>
      </c>
      <c r="O2086" s="44"/>
      <c r="P2086" s="197" t="str">
        <v>Sivaadesa Foundation, Kothrud</v>
      </c>
    </row>
    <row r="2087" ht="19.5" customHeight="1">
      <c r="A2087" s="127" t="s">
        <v>25971</v>
      </c>
      <c r="B2087" s="127">
        <v>105.0</v>
      </c>
      <c r="C2087" s="127"/>
      <c r="D2087" s="59"/>
      <c r="E2087" s="59">
        <v>15000.0</v>
      </c>
      <c r="F2087" s="59"/>
      <c r="G2087" s="59"/>
      <c r="H2087" s="59"/>
      <c r="I2087" s="44"/>
      <c r="J2087" s="97" t="str">
        <f t="shared" ref="J2087:N2087" si="2081">IF(ISBLANK(D2087),"",D2087/100000)</f>
        <v/>
      </c>
      <c r="K2087" s="97" t="str">
        <f t="shared" si="2081"/>
        <v>0.15</v>
      </c>
      <c r="L2087" s="97" t="str">
        <f t="shared" si="2081"/>
        <v/>
      </c>
      <c r="M2087" s="97" t="str">
        <f t="shared" si="2081"/>
        <v/>
      </c>
      <c r="N2087" s="97" t="str">
        <f t="shared" si="2081"/>
        <v/>
      </c>
      <c r="O2087" s="44"/>
      <c r="P2087" s="197" t="str">
        <v>Mr. Rajarajeshvara public trust, Kothrud</v>
      </c>
    </row>
    <row r="2088" ht="19.5" customHeight="1">
      <c r="A2088" s="127" t="s">
        <v>25972</v>
      </c>
      <c r="B2088" s="127">
        <v>106.0</v>
      </c>
      <c r="C2088" s="127"/>
      <c r="D2088" s="59"/>
      <c r="E2088" s="59">
        <v>20000.0</v>
      </c>
      <c r="F2088" s="59"/>
      <c r="G2088" s="59"/>
      <c r="H2088" s="59"/>
      <c r="I2088" s="44"/>
      <c r="J2088" s="97" t="str">
        <f t="shared" ref="J2088:N2088" si="2082">IF(ISBLANK(D2088),"",D2088/100000)</f>
        <v/>
      </c>
      <c r="K2088" s="97" t="str">
        <f t="shared" si="2082"/>
        <v>0.20</v>
      </c>
      <c r="L2088" s="97" t="str">
        <f t="shared" si="2082"/>
        <v/>
      </c>
      <c r="M2088" s="97" t="str">
        <f t="shared" si="2082"/>
        <v/>
      </c>
      <c r="N2088" s="97" t="str">
        <f t="shared" si="2082"/>
        <v/>
      </c>
      <c r="O2088" s="44"/>
      <c r="P2088" s="197" t="str">
        <v>Humraaz friends circle, Shastri</v>
      </c>
    </row>
    <row r="2089" ht="19.5" customHeight="1">
      <c r="A2089" s="127" t="s">
        <v>25973</v>
      </c>
      <c r="B2089" s="127">
        <v>107.0</v>
      </c>
      <c r="C2089" s="127"/>
      <c r="D2089" s="59"/>
      <c r="E2089" s="59">
        <v>20000.0</v>
      </c>
      <c r="F2089" s="59"/>
      <c r="G2089" s="59"/>
      <c r="H2089" s="59"/>
      <c r="I2089" s="44"/>
      <c r="J2089" s="97" t="str">
        <f t="shared" ref="J2089:N2089" si="2083">IF(ISBLANK(D2089),"",D2089/100000)</f>
        <v/>
      </c>
      <c r="K2089" s="97" t="str">
        <f t="shared" si="2083"/>
        <v>0.20</v>
      </c>
      <c r="L2089" s="97" t="str">
        <f t="shared" si="2083"/>
        <v/>
      </c>
      <c r="M2089" s="97" t="str">
        <f t="shared" si="2083"/>
        <v/>
      </c>
      <c r="N2089" s="97" t="str">
        <f t="shared" si="2083"/>
        <v/>
      </c>
      <c r="O2089" s="44"/>
      <c r="P2089" s="197" t="str">
        <v>Mrtyunjaya Foundation, Kothrud</v>
      </c>
    </row>
    <row r="2090" ht="19.5" customHeight="1">
      <c r="A2090" s="127" t="s">
        <v>25974</v>
      </c>
      <c r="B2090" s="127">
        <v>108.0</v>
      </c>
      <c r="C2090" s="127"/>
      <c r="D2090" s="59"/>
      <c r="E2090" s="59">
        <v>15000.0</v>
      </c>
      <c r="F2090" s="59"/>
      <c r="G2090" s="59"/>
      <c r="H2090" s="59"/>
      <c r="I2090" s="44"/>
      <c r="J2090" s="97" t="str">
        <f t="shared" ref="J2090:N2090" si="2084">IF(ISBLANK(D2090),"",D2090/100000)</f>
        <v/>
      </c>
      <c r="K2090" s="97" t="str">
        <f t="shared" si="2084"/>
        <v>0.15</v>
      </c>
      <c r="L2090" s="97" t="str">
        <f t="shared" si="2084"/>
        <v/>
      </c>
      <c r="M2090" s="97" t="str">
        <f t="shared" si="2084"/>
        <v/>
      </c>
      <c r="N2090" s="97" t="str">
        <f t="shared" si="2084"/>
        <v/>
      </c>
      <c r="O2090" s="44"/>
      <c r="P2090" s="197" t="str">
        <v>Rani Lakshmi company, Paradise Society</v>
      </c>
    </row>
    <row r="2091" ht="19.5" customHeight="1">
      <c r="A2091" s="296" t="s">
        <v>25975</v>
      </c>
      <c r="B2091" s="127" t="s">
        <v>5335</v>
      </c>
      <c r="C2091" s="127"/>
      <c r="D2091" s="59"/>
      <c r="E2091" s="59">
        <v>25000.0</v>
      </c>
      <c r="F2091" s="59"/>
      <c r="G2091" s="59"/>
      <c r="H2091" s="59"/>
      <c r="I2091" s="44"/>
      <c r="J2091" s="97" t="str">
        <f t="shared" ref="J2091:N2091" si="2085">IF(ISBLANK(D2091),"",D2091/100000)</f>
        <v/>
      </c>
      <c r="K2091" s="97" t="str">
        <f t="shared" si="2085"/>
        <v>0.25</v>
      </c>
      <c r="L2091" s="97" t="str">
        <f t="shared" si="2085"/>
        <v/>
      </c>
      <c r="M2091" s="97" t="str">
        <f t="shared" si="2085"/>
        <v/>
      </c>
      <c r="N2091" s="97" t="str">
        <f t="shared" si="2085"/>
        <v/>
      </c>
      <c r="O2091" s="44"/>
      <c r="P2091" s="197" t="str">
        <v>The face of the youth club friends, appeared in the sky
Society, Market</v>
      </c>
    </row>
    <row r="2092" ht="19.5" customHeight="1">
      <c r="A2092" s="296" t="s">
        <v>25976</v>
      </c>
      <c r="B2092" s="127" t="s">
        <v>1755</v>
      </c>
      <c r="C2092" s="127"/>
      <c r="D2092" s="59"/>
      <c r="E2092" s="59">
        <v>25000.0</v>
      </c>
      <c r="F2092" s="59"/>
      <c r="G2092" s="59"/>
      <c r="H2092" s="59"/>
      <c r="I2092" s="44"/>
      <c r="J2092" s="97" t="str">
        <f t="shared" ref="J2092:N2092" si="2086">IF(ISBLANK(D2092),"",D2092/100000)</f>
        <v/>
      </c>
      <c r="K2092" s="97" t="str">
        <f t="shared" si="2086"/>
        <v>0.25</v>
      </c>
      <c r="L2092" s="97" t="str">
        <f t="shared" si="2086"/>
        <v/>
      </c>
      <c r="M2092" s="97" t="str">
        <f t="shared" si="2086"/>
        <v/>
      </c>
      <c r="N2092" s="97" t="str">
        <f t="shared" si="2086"/>
        <v/>
      </c>
      <c r="O2092" s="44"/>
      <c r="P2092" s="197" t="str">
        <v>Young friends message board, message Society,
Market</v>
      </c>
    </row>
    <row r="2093" ht="19.5" customHeight="1">
      <c r="A2093" s="296" t="s">
        <v>25977</v>
      </c>
      <c r="B2093" s="127" t="s">
        <v>25978</v>
      </c>
      <c r="C2093" s="127"/>
      <c r="D2093" s="59"/>
      <c r="E2093" s="59">
        <v>25000.0</v>
      </c>
      <c r="F2093" s="59"/>
      <c r="G2093" s="59"/>
      <c r="H2093" s="59"/>
      <c r="I2093" s="44"/>
      <c r="J2093" s="97" t="str">
        <f t="shared" ref="J2093:N2093" si="2087">IF(ISBLANK(D2093),"",D2093/100000)</f>
        <v/>
      </c>
      <c r="K2093" s="97" t="str">
        <f t="shared" si="2087"/>
        <v>0.25</v>
      </c>
      <c r="L2093" s="97" t="str">
        <f t="shared" si="2087"/>
        <v/>
      </c>
      <c r="M2093" s="97" t="str">
        <f t="shared" si="2087"/>
        <v/>
      </c>
      <c r="N2093" s="97" t="str">
        <f t="shared" si="2087"/>
        <v/>
      </c>
      <c r="O2093" s="44"/>
      <c r="P2093" s="197" t="str">
        <v>Pune Academy for Advanced Studies
20/2 SahajanandaSaraswati Society</v>
      </c>
    </row>
    <row r="2094" ht="19.5" customHeight="1">
      <c r="A2094" s="296" t="s">
        <v>25979</v>
      </c>
      <c r="B2094" s="127" t="s">
        <v>17679</v>
      </c>
      <c r="C2094" s="127"/>
      <c r="D2094" s="59"/>
      <c r="E2094" s="59">
        <v>25000.0</v>
      </c>
      <c r="F2094" s="59"/>
      <c r="G2094" s="59"/>
      <c r="H2094" s="59"/>
      <c r="I2094" s="44"/>
      <c r="J2094" s="97" t="str">
        <f t="shared" ref="J2094:N2094" si="2088">IF(ISBLANK(D2094),"",D2094/100000)</f>
        <v/>
      </c>
      <c r="K2094" s="97" t="str">
        <f t="shared" si="2088"/>
        <v>0.25</v>
      </c>
      <c r="L2094" s="97" t="str">
        <f t="shared" si="2088"/>
        <v/>
      </c>
      <c r="M2094" s="97" t="str">
        <f t="shared" si="2088"/>
        <v/>
      </c>
      <c r="N2094" s="97" t="str">
        <f t="shared" si="2088"/>
        <v/>
      </c>
      <c r="O2094" s="44"/>
      <c r="P2094" s="197" t="str">
        <v>Insityuta of Rural Development
Education, Apte Road</v>
      </c>
    </row>
    <row r="2095" ht="19.5" customHeight="1">
      <c r="A2095" s="296" t="s">
        <v>25980</v>
      </c>
      <c r="B2095" s="127" t="s">
        <v>25981</v>
      </c>
      <c r="C2095" s="127"/>
      <c r="D2095" s="59"/>
      <c r="E2095" s="59">
        <v>25000.0</v>
      </c>
      <c r="F2095" s="59"/>
      <c r="G2095" s="59"/>
      <c r="H2095" s="59"/>
      <c r="I2095" s="44"/>
      <c r="J2095" s="97" t="str">
        <f t="shared" ref="J2095:N2095" si="2089">IF(ISBLANK(D2095),"",D2095/100000)</f>
        <v/>
      </c>
      <c r="K2095" s="97" t="str">
        <f t="shared" si="2089"/>
        <v>0.25</v>
      </c>
      <c r="L2095" s="97" t="str">
        <f t="shared" si="2089"/>
        <v/>
      </c>
      <c r="M2095" s="97" t="str">
        <f t="shared" si="2089"/>
        <v/>
      </c>
      <c r="N2095" s="97" t="str">
        <f t="shared" si="2089"/>
        <v/>
      </c>
      <c r="O2095" s="44"/>
      <c r="P2095" s="197" t="str">
        <v>Pune kajhyumarsa Guidance Society, Apte
Entry</v>
      </c>
    </row>
    <row r="2096" ht="19.5" customHeight="1">
      <c r="A2096" s="296" t="s">
        <v>25982</v>
      </c>
      <c r="B2096" s="127" t="s">
        <v>25983</v>
      </c>
      <c r="C2096" s="127"/>
      <c r="D2096" s="59"/>
      <c r="E2096" s="59">
        <v>10000.0</v>
      </c>
      <c r="F2096" s="59"/>
      <c r="G2096" s="59"/>
      <c r="H2096" s="59"/>
      <c r="I2096" s="44"/>
      <c r="J2096" s="97" t="str">
        <f t="shared" ref="J2096:N2096" si="2090">IF(ISBLANK(D2096),"",D2096/100000)</f>
        <v/>
      </c>
      <c r="K2096" s="97" t="str">
        <f t="shared" si="2090"/>
        <v>0.10</v>
      </c>
      <c r="L2096" s="97" t="str">
        <f t="shared" si="2090"/>
        <v/>
      </c>
      <c r="M2096" s="97" t="str">
        <f t="shared" si="2090"/>
        <v/>
      </c>
      <c r="N2096" s="97" t="str">
        <f t="shared" si="2090"/>
        <v/>
      </c>
      <c r="O2096" s="44"/>
      <c r="P2096" s="197" t="str">
        <v>Rabbeilai Young Circles, 216/2 Tuesday
Peth</v>
      </c>
    </row>
    <row r="2097" ht="19.5" customHeight="1">
      <c r="A2097" s="296" t="s">
        <v>25984</v>
      </c>
      <c r="B2097" s="127" t="s">
        <v>25985</v>
      </c>
      <c r="C2097" s="127"/>
      <c r="D2097" s="59"/>
      <c r="E2097" s="59">
        <v>25000.0</v>
      </c>
      <c r="F2097" s="59"/>
      <c r="G2097" s="59"/>
      <c r="H2097" s="59"/>
      <c r="I2097" s="44"/>
      <c r="J2097" s="97" t="str">
        <f t="shared" ref="J2097:N2097" si="2091">IF(ISBLANK(D2097),"",D2097/100000)</f>
        <v/>
      </c>
      <c r="K2097" s="97" t="str">
        <f t="shared" si="2091"/>
        <v>0.25</v>
      </c>
      <c r="L2097" s="97" t="str">
        <f t="shared" si="2091"/>
        <v/>
      </c>
      <c r="M2097" s="97" t="str">
        <f t="shared" si="2091"/>
        <v/>
      </c>
      <c r="N2097" s="97" t="str">
        <f t="shared" si="2091"/>
        <v/>
      </c>
      <c r="O2097" s="44"/>
      <c r="P2097" s="197" t="str">
        <v>Savita Ambedkar girl female company,
Yerawada</v>
      </c>
    </row>
    <row r="2098" ht="19.5" customHeight="1">
      <c r="A2098" s="127" t="s">
        <v>25915</v>
      </c>
      <c r="B2098" s="127">
        <v>116.0</v>
      </c>
      <c r="C2098" s="127"/>
      <c r="D2098" s="59"/>
      <c r="E2098" s="59">
        <v>25000.0</v>
      </c>
      <c r="F2098" s="59"/>
      <c r="G2098" s="59"/>
      <c r="H2098" s="59"/>
      <c r="I2098" s="44"/>
      <c r="J2098" s="97" t="str">
        <f t="shared" ref="J2098:N2098" si="2092">IF(ISBLANK(D2098),"",D2098/100000)</f>
        <v/>
      </c>
      <c r="K2098" s="97" t="str">
        <f t="shared" si="2092"/>
        <v>0.25</v>
      </c>
      <c r="L2098" s="97" t="str">
        <f t="shared" si="2092"/>
        <v/>
      </c>
      <c r="M2098" s="97" t="str">
        <f t="shared" si="2092"/>
        <v/>
      </c>
      <c r="N2098" s="97" t="str">
        <f t="shared" si="2092"/>
        <v/>
      </c>
      <c r="O2098" s="44"/>
      <c r="P2098" s="197" t="str">
        <v>India's cultural and sports club, Yerawada</v>
      </c>
    </row>
    <row r="2099" ht="19.5" customHeight="1">
      <c r="A2099" s="127" t="s">
        <v>25986</v>
      </c>
      <c r="B2099" s="127">
        <v>117.0</v>
      </c>
      <c r="C2099" s="127"/>
      <c r="D2099" s="59"/>
      <c r="E2099" s="59">
        <v>20000.0</v>
      </c>
      <c r="F2099" s="59"/>
      <c r="G2099" s="59"/>
      <c r="H2099" s="59"/>
      <c r="I2099" s="44"/>
      <c r="J2099" s="97" t="str">
        <f t="shared" ref="J2099:N2099" si="2093">IF(ISBLANK(D2099),"",D2099/100000)</f>
        <v/>
      </c>
      <c r="K2099" s="97" t="str">
        <f t="shared" si="2093"/>
        <v>0.20</v>
      </c>
      <c r="L2099" s="97" t="str">
        <f t="shared" si="2093"/>
        <v/>
      </c>
      <c r="M2099" s="97" t="str">
        <f t="shared" si="2093"/>
        <v/>
      </c>
      <c r="N2099" s="97" t="str">
        <f t="shared" si="2093"/>
        <v/>
      </c>
      <c r="O2099" s="44"/>
      <c r="P2099" s="197" t="str">
        <v>Bholenath friends circle, Narayan Peth</v>
      </c>
    </row>
    <row r="2100" ht="19.5" customHeight="1">
      <c r="A2100" s="296" t="s">
        <v>25934</v>
      </c>
      <c r="B2100" s="127" t="s">
        <v>25987</v>
      </c>
      <c r="C2100" s="127"/>
      <c r="D2100" s="59"/>
      <c r="E2100" s="59">
        <v>20000.0</v>
      </c>
      <c r="F2100" s="59"/>
      <c r="G2100" s="59"/>
      <c r="H2100" s="59"/>
      <c r="I2100" s="44"/>
      <c r="J2100" s="97" t="str">
        <f t="shared" ref="J2100:N2100" si="2094">IF(ISBLANK(D2100),"",D2100/100000)</f>
        <v/>
      </c>
      <c r="K2100" s="97" t="str">
        <f t="shared" si="2094"/>
        <v>0.20</v>
      </c>
      <c r="L2100" s="97" t="str">
        <f t="shared" si="2094"/>
        <v/>
      </c>
      <c r="M2100" s="97" t="str">
        <f t="shared" si="2094"/>
        <v/>
      </c>
      <c r="N2100" s="97" t="str">
        <f t="shared" si="2094"/>
        <v/>
      </c>
      <c r="O2100" s="44"/>
      <c r="P2100" s="197" t="str">
        <v>Young friends circle, Balajinagar,
Dhankavadi</v>
      </c>
    </row>
    <row r="2101" ht="19.5" customHeight="1">
      <c r="A2101" s="127" t="s">
        <v>25988</v>
      </c>
      <c r="B2101" s="127" t="s">
        <v>25989</v>
      </c>
      <c r="C2101" s="127"/>
      <c r="D2101" s="59"/>
      <c r="E2101" s="59">
        <v>10000.0</v>
      </c>
      <c r="F2101" s="59"/>
      <c r="G2101" s="59"/>
      <c r="H2101" s="59"/>
      <c r="I2101" s="44"/>
      <c r="J2101" s="97" t="str">
        <f t="shared" ref="J2101:N2101" si="2095">IF(ISBLANK(D2101),"",D2101/100000)</f>
        <v/>
      </c>
      <c r="K2101" s="97" t="str">
        <f t="shared" si="2095"/>
        <v>0.10</v>
      </c>
      <c r="L2101" s="97" t="str">
        <f t="shared" si="2095"/>
        <v/>
      </c>
      <c r="M2101" s="97" t="str">
        <f t="shared" si="2095"/>
        <v/>
      </c>
      <c r="N2101" s="97" t="str">
        <f t="shared" si="2095"/>
        <v/>
      </c>
      <c r="O2101" s="44"/>
      <c r="P2101" s="197" t="str">
        <v>Kadabeali Ganesh Mandal, Saturday Peth</v>
      </c>
    </row>
    <row r="2102" ht="19.5" customHeight="1">
      <c r="A2102" s="127" t="s">
        <v>25990</v>
      </c>
      <c r="B2102" s="127">
        <v>120.0</v>
      </c>
      <c r="C2102" s="127"/>
      <c r="D2102" s="59"/>
      <c r="E2102" s="59">
        <v>10000.0</v>
      </c>
      <c r="F2102" s="59"/>
      <c r="G2102" s="59"/>
      <c r="H2102" s="59"/>
      <c r="I2102" s="44"/>
      <c r="J2102" s="97" t="str">
        <f t="shared" ref="J2102:N2102" si="2096">IF(ISBLANK(D2102),"",D2102/100000)</f>
        <v/>
      </c>
      <c r="K2102" s="97" t="str">
        <f t="shared" si="2096"/>
        <v>0.10</v>
      </c>
      <c r="L2102" s="97" t="str">
        <f t="shared" si="2096"/>
        <v/>
      </c>
      <c r="M2102" s="97" t="str">
        <f t="shared" si="2096"/>
        <v/>
      </c>
      <c r="N2102" s="97" t="str">
        <f t="shared" si="2096"/>
        <v/>
      </c>
      <c r="O2102" s="44"/>
      <c r="P2102" s="197" t="str">
        <v>Powered friends circle, Wednesday Peth</v>
      </c>
    </row>
    <row r="2103" ht="19.5" customHeight="1">
      <c r="A2103" s="296" t="s">
        <v>25991</v>
      </c>
      <c r="B2103" s="127" t="s">
        <v>13983</v>
      </c>
      <c r="C2103" s="127"/>
      <c r="D2103" s="59"/>
      <c r="E2103" s="59">
        <v>10000.0</v>
      </c>
      <c r="F2103" s="59"/>
      <c r="G2103" s="59"/>
      <c r="H2103" s="59"/>
      <c r="I2103" s="44"/>
      <c r="J2103" s="97" t="str">
        <f t="shared" ref="J2103:N2103" si="2097">IF(ISBLANK(D2103),"",D2103/100000)</f>
        <v/>
      </c>
      <c r="K2103" s="97" t="str">
        <f t="shared" si="2097"/>
        <v>0.10</v>
      </c>
      <c r="L2103" s="97" t="str">
        <f t="shared" si="2097"/>
        <v/>
      </c>
      <c r="M2103" s="97" t="str">
        <f t="shared" si="2097"/>
        <v/>
      </c>
      <c r="N2103" s="97" t="str">
        <f t="shared" si="2097"/>
        <v/>
      </c>
      <c r="O2103" s="44"/>
      <c r="P2103" s="197" t="str">
        <v>Mehunapura public Ganesh Mandal,
Trust, Saturday Peth</v>
      </c>
    </row>
    <row r="2104" ht="19.5" customHeight="1">
      <c r="A2104" s="127" t="s">
        <v>25992</v>
      </c>
      <c r="B2104" s="127">
        <v>122.0</v>
      </c>
      <c r="C2104" s="127"/>
      <c r="D2104" s="59"/>
      <c r="E2104" s="59">
        <v>10000.0</v>
      </c>
      <c r="F2104" s="59"/>
      <c r="G2104" s="59"/>
      <c r="H2104" s="59"/>
      <c r="I2104" s="44"/>
      <c r="J2104" s="97" t="str">
        <f t="shared" ref="J2104:N2104" si="2098">IF(ISBLANK(D2104),"",D2104/100000)</f>
        <v/>
      </c>
      <c r="K2104" s="97" t="str">
        <f t="shared" si="2098"/>
        <v>0.10</v>
      </c>
      <c r="L2104" s="97" t="str">
        <f t="shared" si="2098"/>
        <v/>
      </c>
      <c r="M2104" s="97" t="str">
        <f t="shared" si="2098"/>
        <v/>
      </c>
      <c r="N2104" s="97" t="str">
        <f t="shared" si="2098"/>
        <v/>
      </c>
      <c r="O2104" s="44"/>
      <c r="P2104" s="197" t="str">
        <v>Child friendly society, Saturday Peth</v>
      </c>
    </row>
    <row r="2105" ht="19.5" customHeight="1">
      <c r="A2105" s="127" t="s">
        <v>25993</v>
      </c>
      <c r="B2105" s="127">
        <v>123.0</v>
      </c>
      <c r="C2105" s="127"/>
      <c r="D2105" s="59"/>
      <c r="E2105" s="59">
        <v>10000.0</v>
      </c>
      <c r="F2105" s="59"/>
      <c r="G2105" s="59"/>
      <c r="H2105" s="59"/>
      <c r="I2105" s="44"/>
      <c r="J2105" s="97" t="str">
        <f t="shared" ref="J2105:N2105" si="2099">IF(ISBLANK(D2105),"",D2105/100000)</f>
        <v/>
      </c>
      <c r="K2105" s="97" t="str">
        <f t="shared" si="2099"/>
        <v>0.10</v>
      </c>
      <c r="L2105" s="97" t="str">
        <f t="shared" si="2099"/>
        <v/>
      </c>
      <c r="M2105" s="97" t="str">
        <f t="shared" si="2099"/>
        <v/>
      </c>
      <c r="N2105" s="97" t="str">
        <f t="shared" si="2099"/>
        <v/>
      </c>
      <c r="O2105" s="44"/>
      <c r="P2105" s="197" t="str">
        <v>Nene Bell Ganesh Mandal, Saturday Peth</v>
      </c>
    </row>
    <row r="2106" ht="19.5" customHeight="1">
      <c r="A2106" s="127" t="s">
        <v>25994</v>
      </c>
      <c r="B2106" s="127">
        <v>124.0</v>
      </c>
      <c r="C2106" s="127"/>
      <c r="D2106" s="59"/>
      <c r="E2106" s="59">
        <v>10000.0</v>
      </c>
      <c r="F2106" s="59"/>
      <c r="G2106" s="59"/>
      <c r="H2106" s="59"/>
      <c r="I2106" s="44"/>
      <c r="J2106" s="97" t="str">
        <f t="shared" ref="J2106:N2106" si="2100">IF(ISBLANK(D2106),"",D2106/100000)</f>
        <v/>
      </c>
      <c r="K2106" s="97" t="str">
        <f t="shared" si="2100"/>
        <v>0.10</v>
      </c>
      <c r="L2106" s="97" t="str">
        <f t="shared" si="2100"/>
        <v/>
      </c>
      <c r="M2106" s="97" t="str">
        <f t="shared" si="2100"/>
        <v/>
      </c>
      <c r="N2106" s="97" t="str">
        <f t="shared" si="2100"/>
        <v/>
      </c>
      <c r="O2106" s="44"/>
      <c r="P2106" s="197" t="str">
        <v>United Prasad Mandal, Narayan Peth</v>
      </c>
    </row>
    <row r="2107" ht="19.5" customHeight="1">
      <c r="A2107" s="127" t="s">
        <v>25995</v>
      </c>
      <c r="B2107" s="127">
        <v>125.0</v>
      </c>
      <c r="C2107" s="127"/>
      <c r="D2107" s="59"/>
      <c r="E2107" s="59">
        <v>10000.0</v>
      </c>
      <c r="F2107" s="59"/>
      <c r="G2107" s="59"/>
      <c r="H2107" s="59"/>
      <c r="I2107" s="44"/>
      <c r="J2107" s="97" t="str">
        <f t="shared" ref="J2107:N2107" si="2101">IF(ISBLANK(D2107),"",D2107/100000)</f>
        <v/>
      </c>
      <c r="K2107" s="97" t="str">
        <f t="shared" si="2101"/>
        <v>0.10</v>
      </c>
      <c r="L2107" s="97" t="str">
        <f t="shared" si="2101"/>
        <v/>
      </c>
      <c r="M2107" s="97" t="str">
        <f t="shared" si="2101"/>
        <v/>
      </c>
      <c r="N2107" s="97" t="str">
        <f t="shared" si="2101"/>
        <v/>
      </c>
      <c r="O2107" s="44"/>
      <c r="P2107" s="197" t="str">
        <v>Bhagali Hospital campus</v>
      </c>
    </row>
    <row r="2108" ht="19.5" customHeight="1">
      <c r="A2108" s="127" t="s">
        <v>25996</v>
      </c>
      <c r="B2108" s="127">
        <v>126.0</v>
      </c>
      <c r="C2108" s="127"/>
      <c r="D2108" s="59"/>
      <c r="E2108" s="59">
        <v>10000.0</v>
      </c>
      <c r="F2108" s="59"/>
      <c r="G2108" s="59"/>
      <c r="H2108" s="59"/>
      <c r="I2108" s="44"/>
      <c r="J2108" s="97" t="str">
        <f t="shared" ref="J2108:N2108" si="2102">IF(ISBLANK(D2108),"",D2108/100000)</f>
        <v/>
      </c>
      <c r="K2108" s="97" t="str">
        <f t="shared" si="2102"/>
        <v>0.10</v>
      </c>
      <c r="L2108" s="97" t="str">
        <f t="shared" si="2102"/>
        <v/>
      </c>
      <c r="M2108" s="97" t="str">
        <f t="shared" si="2102"/>
        <v/>
      </c>
      <c r="N2108" s="97" t="str">
        <f t="shared" si="2102"/>
        <v/>
      </c>
      <c r="O2108" s="44"/>
      <c r="P2108" s="197" t="str">
        <v>Bibwewadi village and surrounding area</v>
      </c>
    </row>
    <row r="2109" ht="19.5" customHeight="1">
      <c r="A2109" s="127" t="s">
        <v>25997</v>
      </c>
      <c r="B2109" s="127">
        <v>127.0</v>
      </c>
      <c r="C2109" s="127"/>
      <c r="D2109" s="59"/>
      <c r="E2109" s="59">
        <v>10000.0</v>
      </c>
      <c r="F2109" s="59"/>
      <c r="G2109" s="59"/>
      <c r="H2109" s="59"/>
      <c r="I2109" s="44"/>
      <c r="J2109" s="97" t="str">
        <f t="shared" ref="J2109:N2109" si="2103">IF(ISBLANK(D2109),"",D2109/100000)</f>
        <v/>
      </c>
      <c r="K2109" s="97" t="str">
        <f t="shared" si="2103"/>
        <v>0.10</v>
      </c>
      <c r="L2109" s="97" t="str">
        <f t="shared" si="2103"/>
        <v/>
      </c>
      <c r="M2109" s="97" t="str">
        <f t="shared" si="2103"/>
        <v/>
      </c>
      <c r="N2109" s="97" t="str">
        <f t="shared" si="2103"/>
        <v/>
      </c>
      <c r="O2109" s="44"/>
      <c r="P2109" s="197" t="str">
        <v>Pune District Arts Development team, vakadevadi</v>
      </c>
    </row>
    <row r="2110" ht="19.5" customHeight="1">
      <c r="A2110" s="127" t="s">
        <v>25998</v>
      </c>
      <c r="B2110" s="127">
        <v>128.0</v>
      </c>
      <c r="C2110" s="127"/>
      <c r="D2110" s="59"/>
      <c r="E2110" s="59">
        <v>10000.0</v>
      </c>
      <c r="F2110" s="59"/>
      <c r="G2110" s="59"/>
      <c r="H2110" s="59"/>
      <c r="I2110" s="44"/>
      <c r="J2110" s="97" t="str">
        <f t="shared" ref="J2110:N2110" si="2104">IF(ISBLANK(D2110),"",D2110/100000)</f>
        <v/>
      </c>
      <c r="K2110" s="97" t="str">
        <f t="shared" si="2104"/>
        <v>0.10</v>
      </c>
      <c r="L2110" s="97" t="str">
        <f t="shared" si="2104"/>
        <v/>
      </c>
      <c r="M2110" s="97" t="str">
        <f t="shared" si="2104"/>
        <v/>
      </c>
      <c r="N2110" s="97" t="str">
        <f t="shared" si="2104"/>
        <v/>
      </c>
      <c r="O2110" s="44"/>
      <c r="P2110" s="197" t="str">
        <v>Mariai Mata Temple, vakadevadi</v>
      </c>
    </row>
    <row r="2111" ht="19.5" customHeight="1">
      <c r="A2111" s="296" t="s">
        <v>25999</v>
      </c>
      <c r="B2111" s="127" t="s">
        <v>26000</v>
      </c>
      <c r="C2111" s="127"/>
      <c r="D2111" s="59"/>
      <c r="E2111" s="59">
        <v>10000.0</v>
      </c>
      <c r="F2111" s="59"/>
      <c r="G2111" s="59"/>
      <c r="H2111" s="59"/>
      <c r="I2111" s="44"/>
      <c r="J2111" s="97" t="str">
        <f t="shared" ref="J2111:N2111" si="2105">IF(ISBLANK(D2111),"",D2111/100000)</f>
        <v/>
      </c>
      <c r="K2111" s="97" t="str">
        <f t="shared" si="2105"/>
        <v>0.10</v>
      </c>
      <c r="L2111" s="97" t="str">
        <f t="shared" si="2105"/>
        <v/>
      </c>
      <c r="M2111" s="97" t="str">
        <f t="shared" si="2105"/>
        <v/>
      </c>
      <c r="N2111" s="97" t="str">
        <f t="shared" si="2105"/>
        <v/>
      </c>
      <c r="O2111" s="44"/>
      <c r="P2111" s="197" t="str">
        <v>All sutaravadi friends circle, sutaravadi
Stone</v>
      </c>
    </row>
    <row r="2112" ht="19.5" customHeight="1">
      <c r="A2112" s="127" t="s">
        <v>26001</v>
      </c>
      <c r="B2112" s="127">
        <v>130.0</v>
      </c>
      <c r="C2112" s="127"/>
      <c r="D2112" s="59"/>
      <c r="E2112" s="59">
        <v>10000.0</v>
      </c>
      <c r="F2112" s="59"/>
      <c r="G2112" s="59"/>
      <c r="H2112" s="59"/>
      <c r="I2112" s="44"/>
      <c r="J2112" s="97" t="str">
        <f t="shared" ref="J2112:N2112" si="2106">IF(ISBLANK(D2112),"",D2112/100000)</f>
        <v/>
      </c>
      <c r="K2112" s="97" t="str">
        <f t="shared" si="2106"/>
        <v>0.10</v>
      </c>
      <c r="L2112" s="97" t="str">
        <f t="shared" si="2106"/>
        <v/>
      </c>
      <c r="M2112" s="97" t="str">
        <f t="shared" si="2106"/>
        <v/>
      </c>
      <c r="N2112" s="97" t="str">
        <f t="shared" si="2106"/>
        <v/>
      </c>
      <c r="O2112" s="44"/>
      <c r="P2112" s="197" t="str">
        <v>Foe friends circle, sutaravadi Stone</v>
      </c>
    </row>
    <row r="2113" ht="19.5" customHeight="1">
      <c r="A2113" s="127" t="s">
        <v>26002</v>
      </c>
      <c r="B2113" s="127" t="s">
        <v>26003</v>
      </c>
      <c r="C2113" s="127"/>
      <c r="D2113" s="59"/>
      <c r="E2113" s="59">
        <v>10000.0</v>
      </c>
      <c r="F2113" s="59"/>
      <c r="G2113" s="59"/>
      <c r="H2113" s="59"/>
      <c r="I2113" s="44"/>
      <c r="J2113" s="97" t="str">
        <f t="shared" ref="J2113:N2113" si="2107">IF(ISBLANK(D2113),"",D2113/100000)</f>
        <v/>
      </c>
      <c r="K2113" s="97" t="str">
        <f t="shared" si="2107"/>
        <v>0.10</v>
      </c>
      <c r="L2113" s="97" t="str">
        <f t="shared" si="2107"/>
        <v/>
      </c>
      <c r="M2113" s="97" t="str">
        <f t="shared" si="2107"/>
        <v/>
      </c>
      <c r="N2113" s="97" t="str">
        <f t="shared" si="2107"/>
        <v/>
      </c>
      <c r="O2113" s="44"/>
      <c r="P2113" s="197" t="str">
        <v>Capaji like friends circle, sutaravadi Stone</v>
      </c>
    </row>
    <row r="2114" ht="19.5" customHeight="1">
      <c r="A2114" s="250"/>
      <c r="B2114" s="250"/>
      <c r="C2114" s="250"/>
      <c r="D2114" s="237"/>
      <c r="E2114" s="237"/>
      <c r="F2114" s="237"/>
      <c r="G2114" s="237"/>
      <c r="H2114" s="237"/>
      <c r="I2114" s="242"/>
      <c r="J2114" s="446" t="str">
        <f t="shared" ref="J2114:N2114" si="2108">IF(ISBLANK(D2114),"",D2114/100000)</f>
        <v/>
      </c>
      <c r="K2114" s="446" t="str">
        <f t="shared" si="2108"/>
        <v/>
      </c>
      <c r="L2114" s="446" t="str">
        <f t="shared" si="2108"/>
        <v/>
      </c>
      <c r="M2114" s="446" t="str">
        <f t="shared" si="2108"/>
        <v/>
      </c>
      <c r="N2114" s="446" t="str">
        <f t="shared" si="2108"/>
        <v/>
      </c>
      <c r="O2114" s="242"/>
      <c r="P2114" s="197" t="str">
        <v/>
      </c>
    </row>
    <row r="2115" ht="19.5" customHeight="1">
      <c r="A2115" s="447" t="s">
        <v>26004</v>
      </c>
      <c r="B2115" s="254" t="s">
        <v>26005</v>
      </c>
      <c r="C2115" s="254"/>
      <c r="D2115" s="330"/>
      <c r="E2115" s="330">
        <v>10000.0</v>
      </c>
      <c r="F2115" s="330"/>
      <c r="G2115" s="330"/>
      <c r="H2115" s="330"/>
      <c r="I2115" s="44"/>
      <c r="J2115" s="97" t="str">
        <f t="shared" ref="J2115:N2115" si="2109">IF(ISBLANK(D2115),"",D2115/100000)</f>
        <v/>
      </c>
      <c r="K2115" s="97" t="str">
        <f t="shared" si="2109"/>
        <v>0.10</v>
      </c>
      <c r="L2115" s="97" t="str">
        <f t="shared" si="2109"/>
        <v/>
      </c>
      <c r="M2115" s="97" t="str">
        <f t="shared" si="2109"/>
        <v/>
      </c>
      <c r="N2115" s="97" t="str">
        <f t="shared" si="2109"/>
        <v/>
      </c>
      <c r="O2115" s="44"/>
      <c r="P2115" s="197" t="str">
        <v>Nimhana Talim friends circle, sutaravadi
Stone</v>
      </c>
    </row>
    <row r="2116" ht="19.5" customHeight="1">
      <c r="A2116" s="296" t="s">
        <v>26006</v>
      </c>
      <c r="B2116" s="127" t="s">
        <v>26007</v>
      </c>
      <c r="C2116" s="127"/>
      <c r="D2116" s="59"/>
      <c r="E2116" s="59">
        <v>10000.0</v>
      </c>
      <c r="F2116" s="59"/>
      <c r="G2116" s="59"/>
      <c r="H2116" s="59"/>
      <c r="I2116" s="44"/>
      <c r="J2116" s="97" t="str">
        <f t="shared" ref="J2116:N2116" si="2110">IF(ISBLANK(D2116),"",D2116/100000)</f>
        <v/>
      </c>
      <c r="K2116" s="97" t="str">
        <f t="shared" si="2110"/>
        <v>0.10</v>
      </c>
      <c r="L2116" s="97" t="str">
        <f t="shared" si="2110"/>
        <v/>
      </c>
      <c r="M2116" s="97" t="str">
        <f t="shared" si="2110"/>
        <v/>
      </c>
      <c r="N2116" s="97" t="str">
        <f t="shared" si="2110"/>
        <v/>
      </c>
      <c r="O2116" s="44"/>
      <c r="P2116" s="197" t="str">
        <v>Yoga training buddy club, sutaravadi
Stone</v>
      </c>
    </row>
    <row r="2117" ht="19.5" customHeight="1">
      <c r="A2117" s="127" t="s">
        <v>26008</v>
      </c>
      <c r="B2117" s="127">
        <v>134.0</v>
      </c>
      <c r="C2117" s="127"/>
      <c r="D2117" s="59"/>
      <c r="E2117" s="59">
        <v>10000.0</v>
      </c>
      <c r="F2117" s="59"/>
      <c r="G2117" s="59"/>
      <c r="H2117" s="59"/>
      <c r="I2117" s="44"/>
      <c r="J2117" s="97" t="str">
        <f t="shared" ref="J2117:N2117" si="2111">IF(ISBLANK(D2117),"",D2117/100000)</f>
        <v/>
      </c>
      <c r="K2117" s="97" t="str">
        <f t="shared" si="2111"/>
        <v>0.10</v>
      </c>
      <c r="L2117" s="97" t="str">
        <f t="shared" si="2111"/>
        <v/>
      </c>
      <c r="M2117" s="97" t="str">
        <f t="shared" si="2111"/>
        <v/>
      </c>
      <c r="N2117" s="97" t="str">
        <f t="shared" si="2111"/>
        <v/>
      </c>
      <c r="O2117" s="44"/>
      <c r="P2117" s="197" t="str">
        <v>Jai Bhavani Foundation Stone sutaravadi</v>
      </c>
    </row>
    <row r="2118" ht="19.5" customHeight="1">
      <c r="A2118" s="127" t="s">
        <v>26009</v>
      </c>
      <c r="B2118" s="127">
        <v>135.0</v>
      </c>
      <c r="C2118" s="127"/>
      <c r="D2118" s="59"/>
      <c r="E2118" s="59">
        <v>10000.0</v>
      </c>
      <c r="F2118" s="59"/>
      <c r="G2118" s="59"/>
      <c r="H2118" s="59"/>
      <c r="I2118" s="44"/>
      <c r="J2118" s="97" t="str">
        <f t="shared" ref="J2118:N2118" si="2112">IF(ISBLANK(D2118),"",D2118/100000)</f>
        <v/>
      </c>
      <c r="K2118" s="97" t="str">
        <f t="shared" si="2112"/>
        <v>0.10</v>
      </c>
      <c r="L2118" s="97" t="str">
        <f t="shared" si="2112"/>
        <v/>
      </c>
      <c r="M2118" s="97" t="str">
        <f t="shared" si="2112"/>
        <v/>
      </c>
      <c r="N2118" s="97" t="str">
        <f t="shared" si="2112"/>
        <v/>
      </c>
      <c r="O2118" s="44"/>
      <c r="P2118" s="197" t="str">
        <v>Jai Jawan friends circle, sutaravadi Stone</v>
      </c>
    </row>
    <row r="2119" ht="19.5" customHeight="1">
      <c r="A2119" s="127" t="s">
        <v>26010</v>
      </c>
      <c r="B2119" s="127">
        <v>136.0</v>
      </c>
      <c r="C2119" s="127"/>
      <c r="D2119" s="59"/>
      <c r="E2119" s="59">
        <v>5500.0</v>
      </c>
      <c r="F2119" s="59"/>
      <c r="G2119" s="59"/>
      <c r="H2119" s="59"/>
      <c r="I2119" s="44"/>
      <c r="J2119" s="97" t="str">
        <f t="shared" ref="J2119:N2119" si="2113">IF(ISBLANK(D2119),"",D2119/100000)</f>
        <v/>
      </c>
      <c r="K2119" s="97" t="str">
        <f t="shared" si="2113"/>
        <v>0.06</v>
      </c>
      <c r="L2119" s="97" t="str">
        <f t="shared" si="2113"/>
        <v/>
      </c>
      <c r="M2119" s="97" t="str">
        <f t="shared" si="2113"/>
        <v/>
      </c>
      <c r="N2119" s="97" t="str">
        <f t="shared" si="2113"/>
        <v/>
      </c>
      <c r="O2119" s="44"/>
      <c r="P2119" s="197" t="str">
        <v>Nimhana garden club friends, sutaravadi Stone</v>
      </c>
    </row>
    <row r="2120" ht="19.5" customHeight="1">
      <c r="A2120" s="127" t="s">
        <v>26011</v>
      </c>
      <c r="B2120" s="127">
        <v>137.0</v>
      </c>
      <c r="C2120" s="127"/>
      <c r="D2120" s="59"/>
      <c r="E2120" s="59">
        <v>5000.0</v>
      </c>
      <c r="F2120" s="59"/>
      <c r="G2120" s="59"/>
      <c r="H2120" s="59"/>
      <c r="I2120" s="44"/>
      <c r="J2120" s="97" t="str">
        <f t="shared" ref="J2120:N2120" si="2114">IF(ISBLANK(D2120),"",D2120/100000)</f>
        <v/>
      </c>
      <c r="K2120" s="97" t="str">
        <f t="shared" si="2114"/>
        <v>0.05</v>
      </c>
      <c r="L2120" s="97" t="str">
        <f t="shared" si="2114"/>
        <v/>
      </c>
      <c r="M2120" s="97" t="str">
        <f t="shared" si="2114"/>
        <v/>
      </c>
      <c r="N2120" s="97" t="str">
        <f t="shared" si="2114"/>
        <v/>
      </c>
      <c r="O2120" s="44"/>
      <c r="P2120" s="197" t="str">
        <v>Someshwar friends circle, sutaravadi Stone</v>
      </c>
    </row>
    <row r="2121" ht="19.5" customHeight="1">
      <c r="A2121" s="127" t="s">
        <v>26012</v>
      </c>
      <c r="B2121" s="127">
        <v>138.0</v>
      </c>
      <c r="C2121" s="127"/>
      <c r="D2121" s="59"/>
      <c r="E2121" s="59">
        <v>5000.0</v>
      </c>
      <c r="F2121" s="59"/>
      <c r="G2121" s="59"/>
      <c r="H2121" s="59"/>
      <c r="I2121" s="44"/>
      <c r="J2121" s="97" t="str">
        <f t="shared" ref="J2121:N2121" si="2115">IF(ISBLANK(D2121),"",D2121/100000)</f>
        <v/>
      </c>
      <c r="K2121" s="97" t="str">
        <f t="shared" si="2115"/>
        <v>0.05</v>
      </c>
      <c r="L2121" s="97" t="str">
        <f t="shared" si="2115"/>
        <v/>
      </c>
      <c r="M2121" s="97" t="str">
        <f t="shared" si="2115"/>
        <v/>
      </c>
      <c r="N2121" s="97" t="str">
        <f t="shared" si="2115"/>
        <v/>
      </c>
      <c r="O2121" s="44"/>
      <c r="P2121" s="197" t="str">
        <v>Equality friends circle, sutaravadi Stone</v>
      </c>
    </row>
    <row r="2122" ht="19.5" customHeight="1">
      <c r="A2122" s="127" t="s">
        <v>26013</v>
      </c>
      <c r="B2122" s="127">
        <v>139.0</v>
      </c>
      <c r="C2122" s="127"/>
      <c r="D2122" s="59"/>
      <c r="E2122" s="59">
        <v>10000.0</v>
      </c>
      <c r="F2122" s="59"/>
      <c r="G2122" s="59"/>
      <c r="H2122" s="59"/>
      <c r="I2122" s="44"/>
      <c r="J2122" s="97" t="str">
        <f t="shared" ref="J2122:N2122" si="2116">IF(ISBLANK(D2122),"",D2122/100000)</f>
        <v/>
      </c>
      <c r="K2122" s="97" t="str">
        <f t="shared" si="2116"/>
        <v>0.10</v>
      </c>
      <c r="L2122" s="97" t="str">
        <f t="shared" si="2116"/>
        <v/>
      </c>
      <c r="M2122" s="97" t="str">
        <f t="shared" si="2116"/>
        <v/>
      </c>
      <c r="N2122" s="97" t="str">
        <f t="shared" si="2116"/>
        <v/>
      </c>
      <c r="O2122" s="44"/>
      <c r="P2122" s="197" t="str">
        <v>Capable friends circle, sutaravadi Stone</v>
      </c>
    </row>
    <row r="2123" ht="19.5" customHeight="1">
      <c r="A2123" s="127" t="s">
        <v>26014</v>
      </c>
      <c r="B2123" s="127">
        <v>140.0</v>
      </c>
      <c r="C2123" s="127"/>
      <c r="D2123" s="59"/>
      <c r="E2123" s="59">
        <v>10000.0</v>
      </c>
      <c r="F2123" s="59"/>
      <c r="G2123" s="59"/>
      <c r="H2123" s="59"/>
      <c r="I2123" s="44"/>
      <c r="J2123" s="97" t="str">
        <f t="shared" ref="J2123:N2123" si="2117">IF(ISBLANK(D2123),"",D2123/100000)</f>
        <v/>
      </c>
      <c r="K2123" s="97" t="str">
        <f t="shared" si="2117"/>
        <v>0.10</v>
      </c>
      <c r="L2123" s="97" t="str">
        <f t="shared" si="2117"/>
        <v/>
      </c>
      <c r="M2123" s="97" t="str">
        <f t="shared" si="2117"/>
        <v/>
      </c>
      <c r="N2123" s="97" t="str">
        <f t="shared" si="2117"/>
        <v/>
      </c>
      <c r="O2123" s="44"/>
      <c r="P2123" s="197" t="str">
        <v>Sivanagara friends circle, sutaravadi Stone</v>
      </c>
    </row>
    <row r="2124" ht="19.5" customHeight="1">
      <c r="A2124" s="127" t="s">
        <v>26015</v>
      </c>
      <c r="B2124" s="127">
        <v>141.0</v>
      </c>
      <c r="C2124" s="127"/>
      <c r="D2124" s="59"/>
      <c r="E2124" s="59">
        <v>5000.0</v>
      </c>
      <c r="F2124" s="59"/>
      <c r="G2124" s="59"/>
      <c r="H2124" s="59"/>
      <c r="I2124" s="44"/>
      <c r="J2124" s="97" t="str">
        <f t="shared" ref="J2124:N2124" si="2118">IF(ISBLANK(D2124),"",D2124/100000)</f>
        <v/>
      </c>
      <c r="K2124" s="97" t="str">
        <f t="shared" si="2118"/>
        <v>0.05</v>
      </c>
      <c r="L2124" s="97" t="str">
        <f t="shared" si="2118"/>
        <v/>
      </c>
      <c r="M2124" s="97" t="str">
        <f t="shared" si="2118"/>
        <v/>
      </c>
      <c r="N2124" s="97" t="str">
        <f t="shared" si="2118"/>
        <v/>
      </c>
      <c r="O2124" s="44"/>
      <c r="P2124" s="197" t="str">
        <v>Shivaraya friends circle, sutaravadi Stone</v>
      </c>
    </row>
    <row r="2125" ht="19.5" customHeight="1">
      <c r="A2125" s="127" t="s">
        <v>26016</v>
      </c>
      <c r="B2125" s="127">
        <v>142.0</v>
      </c>
      <c r="C2125" s="127"/>
      <c r="D2125" s="59"/>
      <c r="E2125" s="59">
        <v>5000.0</v>
      </c>
      <c r="F2125" s="59"/>
      <c r="G2125" s="59"/>
      <c r="H2125" s="59"/>
      <c r="I2125" s="44"/>
      <c r="J2125" s="97" t="str">
        <f t="shared" ref="J2125:N2125" si="2119">IF(ISBLANK(D2125),"",D2125/100000)</f>
        <v/>
      </c>
      <c r="K2125" s="97" t="str">
        <f t="shared" si="2119"/>
        <v>0.05</v>
      </c>
      <c r="L2125" s="97" t="str">
        <f t="shared" si="2119"/>
        <v/>
      </c>
      <c r="M2125" s="97" t="str">
        <f t="shared" si="2119"/>
        <v/>
      </c>
      <c r="N2125" s="97" t="str">
        <f t="shared" si="2119"/>
        <v/>
      </c>
      <c r="O2125" s="44"/>
      <c r="P2125" s="197" t="str">
        <v>Sai Group Foundation, sutaravadi Stone</v>
      </c>
    </row>
    <row r="2126" ht="19.5" customHeight="1">
      <c r="A2126" s="296" t="s">
        <v>26017</v>
      </c>
      <c r="B2126" s="127" t="s">
        <v>10315</v>
      </c>
      <c r="C2126" s="127"/>
      <c r="D2126" s="59"/>
      <c r="E2126" s="59">
        <v>5000.0</v>
      </c>
      <c r="F2126" s="59"/>
      <c r="G2126" s="59"/>
      <c r="H2126" s="59"/>
      <c r="I2126" s="44"/>
      <c r="J2126" s="97" t="str">
        <f t="shared" ref="J2126:N2126" si="2120">IF(ISBLANK(D2126),"",D2126/100000)</f>
        <v/>
      </c>
      <c r="K2126" s="97" t="str">
        <f t="shared" si="2120"/>
        <v>0.05</v>
      </c>
      <c r="L2126" s="97" t="str">
        <f t="shared" si="2120"/>
        <v/>
      </c>
      <c r="M2126" s="97" t="str">
        <f t="shared" si="2120"/>
        <v/>
      </c>
      <c r="N2126" s="97" t="str">
        <f t="shared" si="2120"/>
        <v/>
      </c>
      <c r="O2126" s="44"/>
      <c r="P2126" s="197" t="str">
        <v>Jai Bhavani Navratri festival committee, sutaravadi
Stone</v>
      </c>
    </row>
    <row r="2127" ht="19.5" customHeight="1">
      <c r="A2127" s="296" t="s">
        <v>26018</v>
      </c>
      <c r="B2127" s="127" t="s">
        <v>26019</v>
      </c>
      <c r="C2127" s="127"/>
      <c r="D2127" s="59"/>
      <c r="E2127" s="59">
        <v>5000.0</v>
      </c>
      <c r="F2127" s="59"/>
      <c r="G2127" s="59"/>
      <c r="H2127" s="59"/>
      <c r="I2127" s="44"/>
      <c r="J2127" s="97" t="str">
        <f t="shared" ref="J2127:N2127" si="2121">IF(ISBLANK(D2127),"",D2127/100000)</f>
        <v/>
      </c>
      <c r="K2127" s="97" t="str">
        <f t="shared" si="2121"/>
        <v>0.05</v>
      </c>
      <c r="L2127" s="97" t="str">
        <f t="shared" si="2121"/>
        <v/>
      </c>
      <c r="M2127" s="97" t="str">
        <f t="shared" si="2121"/>
        <v/>
      </c>
      <c r="N2127" s="97" t="str">
        <f t="shared" si="2121"/>
        <v/>
      </c>
      <c r="O2127" s="44"/>
      <c r="P2127" s="197" t="str">
        <v>Ramnavmi-Hanuman Jayanti festival committee,
Baner</v>
      </c>
    </row>
    <row r="2128" ht="19.5" customHeight="1">
      <c r="A2128" s="127" t="s">
        <v>26020</v>
      </c>
      <c r="B2128" s="127">
        <v>145.0</v>
      </c>
      <c r="C2128" s="127"/>
      <c r="D2128" s="59"/>
      <c r="E2128" s="59">
        <v>10000.0</v>
      </c>
      <c r="F2128" s="59"/>
      <c r="G2128" s="59"/>
      <c r="H2128" s="59"/>
      <c r="I2128" s="44"/>
      <c r="J2128" s="97" t="str">
        <f t="shared" ref="J2128:N2128" si="2122">IF(ISBLANK(D2128),"",D2128/100000)</f>
        <v/>
      </c>
      <c r="K2128" s="97" t="str">
        <f t="shared" si="2122"/>
        <v>0.10</v>
      </c>
      <c r="L2128" s="97" t="str">
        <f t="shared" si="2122"/>
        <v/>
      </c>
      <c r="M2128" s="97" t="str">
        <f t="shared" si="2122"/>
        <v/>
      </c>
      <c r="N2128" s="97" t="str">
        <f t="shared" si="2122"/>
        <v/>
      </c>
      <c r="O2128" s="44"/>
      <c r="P2128" s="197" t="str">
        <v>Savatamali Trust, Baner</v>
      </c>
    </row>
    <row r="2129" ht="19.5" customHeight="1">
      <c r="A2129" s="127" t="s">
        <v>26021</v>
      </c>
      <c r="B2129" s="127">
        <v>146.0</v>
      </c>
      <c r="C2129" s="127"/>
      <c r="D2129" s="59"/>
      <c r="E2129" s="59">
        <v>10000.0</v>
      </c>
      <c r="F2129" s="59"/>
      <c r="G2129" s="59"/>
      <c r="H2129" s="59"/>
      <c r="I2129" s="44"/>
      <c r="J2129" s="97" t="str">
        <f t="shared" ref="J2129:N2129" si="2123">IF(ISBLANK(D2129),"",D2129/100000)</f>
        <v/>
      </c>
      <c r="K2129" s="97" t="str">
        <f t="shared" si="2123"/>
        <v>0.10</v>
      </c>
      <c r="L2129" s="97" t="str">
        <f t="shared" si="2123"/>
        <v/>
      </c>
      <c r="M2129" s="97" t="str">
        <f t="shared" si="2123"/>
        <v/>
      </c>
      <c r="N2129" s="97" t="str">
        <f t="shared" si="2123"/>
        <v/>
      </c>
      <c r="O2129" s="44"/>
      <c r="P2129" s="197" t="str">
        <v>Carving Shrine Trust, Baner</v>
      </c>
    </row>
    <row r="2130" ht="19.5" customHeight="1">
      <c r="A2130" s="127" t="s">
        <v>26022</v>
      </c>
      <c r="B2130" s="127">
        <v>147.0</v>
      </c>
      <c r="C2130" s="127"/>
      <c r="D2130" s="59"/>
      <c r="E2130" s="59">
        <v>10000.0</v>
      </c>
      <c r="F2130" s="59"/>
      <c r="G2130" s="59"/>
      <c r="H2130" s="59"/>
      <c r="I2130" s="44"/>
      <c r="J2130" s="97" t="str">
        <f t="shared" ref="J2130:N2130" si="2124">IF(ISBLANK(D2130),"",D2130/100000)</f>
        <v/>
      </c>
      <c r="K2130" s="97" t="str">
        <f t="shared" si="2124"/>
        <v>0.10</v>
      </c>
      <c r="L2130" s="97" t="str">
        <f t="shared" si="2124"/>
        <v/>
      </c>
      <c r="M2130" s="97" t="str">
        <f t="shared" si="2124"/>
        <v/>
      </c>
      <c r="N2130" s="97" t="str">
        <f t="shared" si="2124"/>
        <v/>
      </c>
      <c r="O2130" s="44"/>
      <c r="P2130" s="197" t="str">
        <v>Gurudevadatta Save Trust, Baner</v>
      </c>
    </row>
    <row r="2131" ht="19.5" customHeight="1">
      <c r="A2131" s="127" t="s">
        <v>26023</v>
      </c>
      <c r="B2131" s="127">
        <v>148.0</v>
      </c>
      <c r="C2131" s="127"/>
      <c r="D2131" s="59"/>
      <c r="E2131" s="59">
        <v>10000.0</v>
      </c>
      <c r="F2131" s="59"/>
      <c r="G2131" s="59"/>
      <c r="H2131" s="59"/>
      <c r="I2131" s="44"/>
      <c r="J2131" s="97" t="str">
        <f t="shared" ref="J2131:N2131" si="2125">IF(ISBLANK(D2131),"",D2131/100000)</f>
        <v/>
      </c>
      <c r="K2131" s="97" t="str">
        <f t="shared" si="2125"/>
        <v>0.10</v>
      </c>
      <c r="L2131" s="97" t="str">
        <f t="shared" si="2125"/>
        <v/>
      </c>
      <c r="M2131" s="97" t="str">
        <f t="shared" si="2125"/>
        <v/>
      </c>
      <c r="N2131" s="97" t="str">
        <f t="shared" si="2125"/>
        <v/>
      </c>
      <c r="O2131" s="44"/>
      <c r="P2131" s="197" t="str">
        <v>Krishna Kabaddi team, Baner</v>
      </c>
    </row>
    <row r="2132" ht="19.5" customHeight="1">
      <c r="A2132" s="127" t="s">
        <v>26024</v>
      </c>
      <c r="B2132" s="127">
        <v>149.0</v>
      </c>
      <c r="C2132" s="127"/>
      <c r="D2132" s="59"/>
      <c r="E2132" s="59">
        <v>10000.0</v>
      </c>
      <c r="F2132" s="59"/>
      <c r="G2132" s="59"/>
      <c r="H2132" s="59"/>
      <c r="I2132" s="44"/>
      <c r="J2132" s="97" t="str">
        <f t="shared" ref="J2132:N2132" si="2126">IF(ISBLANK(D2132),"",D2132/100000)</f>
        <v/>
      </c>
      <c r="K2132" s="97" t="str">
        <f t="shared" si="2126"/>
        <v>0.10</v>
      </c>
      <c r="L2132" s="97" t="str">
        <f t="shared" si="2126"/>
        <v/>
      </c>
      <c r="M2132" s="97" t="str">
        <f t="shared" si="2126"/>
        <v/>
      </c>
      <c r="N2132" s="97" t="str">
        <f t="shared" si="2126"/>
        <v/>
      </c>
      <c r="O2132" s="44"/>
      <c r="P2132" s="197" t="str">
        <v>King Chhatrapati Mandal friends, Baner</v>
      </c>
    </row>
    <row r="2133" ht="19.5" customHeight="1">
      <c r="A2133" s="127" t="s">
        <v>26025</v>
      </c>
      <c r="B2133" s="127">
        <v>150.0</v>
      </c>
      <c r="C2133" s="127"/>
      <c r="D2133" s="59"/>
      <c r="E2133" s="59">
        <v>50000.0</v>
      </c>
      <c r="F2133" s="59"/>
      <c r="G2133" s="59"/>
      <c r="H2133" s="59"/>
      <c r="I2133" s="44"/>
      <c r="J2133" s="97" t="str">
        <f t="shared" ref="J2133:N2133" si="2127">IF(ISBLANK(D2133),"",D2133/100000)</f>
        <v/>
      </c>
      <c r="K2133" s="97" t="str">
        <f t="shared" si="2127"/>
        <v>0.50</v>
      </c>
      <c r="L2133" s="97" t="str">
        <f t="shared" si="2127"/>
        <v/>
      </c>
      <c r="M2133" s="97" t="str">
        <f t="shared" si="2127"/>
        <v/>
      </c>
      <c r="N2133" s="97" t="str">
        <f t="shared" si="2127"/>
        <v/>
      </c>
      <c r="O2133" s="44"/>
      <c r="P2133" s="197" t="str">
        <v>Senior Citizens Association, Baner</v>
      </c>
    </row>
    <row r="2134" ht="19.5" customHeight="1">
      <c r="A2134" s="127" t="s">
        <v>26026</v>
      </c>
      <c r="B2134" s="127">
        <v>151.0</v>
      </c>
      <c r="C2134" s="127"/>
      <c r="D2134" s="59"/>
      <c r="E2134" s="59">
        <v>50000.0</v>
      </c>
      <c r="F2134" s="59"/>
      <c r="G2134" s="59"/>
      <c r="H2134" s="59"/>
      <c r="I2134" s="44"/>
      <c r="J2134" s="97" t="str">
        <f t="shared" ref="J2134:N2134" si="2128">IF(ISBLANK(D2134),"",D2134/100000)</f>
        <v/>
      </c>
      <c r="K2134" s="97" t="str">
        <f t="shared" si="2128"/>
        <v>0.50</v>
      </c>
      <c r="L2134" s="97" t="str">
        <f t="shared" si="2128"/>
        <v/>
      </c>
      <c r="M2134" s="97" t="str">
        <f t="shared" si="2128"/>
        <v/>
      </c>
      <c r="N2134" s="97" t="str">
        <f t="shared" si="2128"/>
        <v/>
      </c>
      <c r="O2134" s="44"/>
      <c r="P2134" s="197" t="str">
        <v>Senior Citizens Association, Aundh</v>
      </c>
    </row>
    <row r="2135" ht="19.5" customHeight="1">
      <c r="A2135" s="127" t="s">
        <v>26027</v>
      </c>
      <c r="B2135" s="127">
        <v>152.0</v>
      </c>
      <c r="C2135" s="127"/>
      <c r="D2135" s="59"/>
      <c r="E2135" s="59">
        <v>50000.0</v>
      </c>
      <c r="F2135" s="59"/>
      <c r="G2135" s="59"/>
      <c r="H2135" s="59"/>
      <c r="I2135" s="44"/>
      <c r="J2135" s="97" t="str">
        <f t="shared" ref="J2135:N2135" si="2129">IF(ISBLANK(D2135),"",D2135/100000)</f>
        <v/>
      </c>
      <c r="K2135" s="97" t="str">
        <f t="shared" si="2129"/>
        <v>0.50</v>
      </c>
      <c r="L2135" s="97" t="str">
        <f t="shared" si="2129"/>
        <v/>
      </c>
      <c r="M2135" s="97" t="str">
        <f t="shared" si="2129"/>
        <v/>
      </c>
      <c r="N2135" s="97" t="str">
        <f t="shared" si="2129"/>
        <v/>
      </c>
      <c r="O2135" s="44"/>
      <c r="P2135" s="197" t="str">
        <v>Senior Citizens Association Aundh</v>
      </c>
    </row>
    <row r="2136" ht="19.5" customHeight="1">
      <c r="A2136" s="127" t="s">
        <v>26028</v>
      </c>
      <c r="B2136" s="127">
        <v>153.0</v>
      </c>
      <c r="C2136" s="127"/>
      <c r="D2136" s="59"/>
      <c r="E2136" s="59">
        <v>10000.0</v>
      </c>
      <c r="F2136" s="59"/>
      <c r="G2136" s="59"/>
      <c r="H2136" s="59"/>
      <c r="I2136" s="44"/>
      <c r="J2136" s="97" t="str">
        <f t="shared" ref="J2136:N2136" si="2130">IF(ISBLANK(D2136),"",D2136/100000)</f>
        <v/>
      </c>
      <c r="K2136" s="97" t="str">
        <f t="shared" si="2130"/>
        <v>0.10</v>
      </c>
      <c r="L2136" s="97" t="str">
        <f t="shared" si="2130"/>
        <v/>
      </c>
      <c r="M2136" s="97" t="str">
        <f t="shared" si="2130"/>
        <v/>
      </c>
      <c r="N2136" s="97" t="str">
        <f t="shared" si="2130"/>
        <v/>
      </c>
      <c r="O2136" s="44"/>
      <c r="P2136" s="197" t="str">
        <v>Aundh development company, Aundh</v>
      </c>
    </row>
    <row r="2137" ht="19.5" customHeight="1">
      <c r="A2137" s="127" t="s">
        <v>26029</v>
      </c>
      <c r="B2137" s="127">
        <v>154.0</v>
      </c>
      <c r="C2137" s="127"/>
      <c r="D2137" s="59"/>
      <c r="E2137" s="59">
        <v>10000.0</v>
      </c>
      <c r="F2137" s="59"/>
      <c r="G2137" s="59"/>
      <c r="H2137" s="59"/>
      <c r="I2137" s="44"/>
      <c r="J2137" s="97" t="str">
        <f t="shared" ref="J2137:N2137" si="2131">IF(ISBLANK(D2137),"",D2137/100000)</f>
        <v/>
      </c>
      <c r="K2137" s="97" t="str">
        <f t="shared" si="2131"/>
        <v>0.10</v>
      </c>
      <c r="L2137" s="97" t="str">
        <f t="shared" si="2131"/>
        <v/>
      </c>
      <c r="M2137" s="97" t="str">
        <f t="shared" si="2131"/>
        <v/>
      </c>
      <c r="N2137" s="97" t="str">
        <f t="shared" si="2131"/>
        <v/>
      </c>
      <c r="O2137" s="44"/>
      <c r="P2137" s="197" t="str">
        <v>Ganesh friend Board / Board of Vaishnavi Women</v>
      </c>
    </row>
    <row r="2138" ht="19.5" customHeight="1">
      <c r="A2138" s="127" t="s">
        <v>26030</v>
      </c>
      <c r="B2138" s="127">
        <v>155.0</v>
      </c>
      <c r="C2138" s="127"/>
      <c r="D2138" s="59"/>
      <c r="E2138" s="59">
        <v>12000.0</v>
      </c>
      <c r="F2138" s="59"/>
      <c r="G2138" s="59"/>
      <c r="H2138" s="59"/>
      <c r="I2138" s="44"/>
      <c r="J2138" s="97" t="str">
        <f t="shared" ref="J2138:N2138" si="2132">IF(ISBLANK(D2138),"",D2138/100000)</f>
        <v/>
      </c>
      <c r="K2138" s="97" t="str">
        <f t="shared" si="2132"/>
        <v>0.12</v>
      </c>
      <c r="L2138" s="97" t="str">
        <f t="shared" si="2132"/>
        <v/>
      </c>
      <c r="M2138" s="97" t="str">
        <f t="shared" si="2132"/>
        <v/>
      </c>
      <c r="N2138" s="97" t="str">
        <f t="shared" si="2132"/>
        <v/>
      </c>
      <c r="O2138" s="44"/>
      <c r="P2138" s="197" t="str">
        <v>Spirited team, Baner</v>
      </c>
    </row>
    <row r="2139" ht="19.5" customHeight="1">
      <c r="A2139" s="127" t="s">
        <v>26031</v>
      </c>
      <c r="B2139" s="127">
        <v>156.0</v>
      </c>
      <c r="C2139" s="127"/>
      <c r="D2139" s="59"/>
      <c r="E2139" s="59">
        <v>10000.0</v>
      </c>
      <c r="F2139" s="59"/>
      <c r="G2139" s="59"/>
      <c r="H2139" s="59"/>
      <c r="I2139" s="44"/>
      <c r="J2139" s="97" t="str">
        <f t="shared" ref="J2139:N2139" si="2133">IF(ISBLANK(D2139),"",D2139/100000)</f>
        <v/>
      </c>
      <c r="K2139" s="97" t="str">
        <f t="shared" si="2133"/>
        <v>0.10</v>
      </c>
      <c r="L2139" s="97" t="str">
        <f t="shared" si="2133"/>
        <v/>
      </c>
      <c r="M2139" s="97" t="str">
        <f t="shared" si="2133"/>
        <v/>
      </c>
      <c r="N2139" s="97" t="str">
        <f t="shared" si="2133"/>
        <v/>
      </c>
      <c r="O2139" s="44"/>
      <c r="P2139" s="197" t="str">
        <v>DNYANESHWAR young company, Baner</v>
      </c>
    </row>
    <row r="2140" ht="19.5" customHeight="1">
      <c r="A2140" s="127" t="s">
        <v>26032</v>
      </c>
      <c r="B2140" s="127">
        <v>157.0</v>
      </c>
      <c r="C2140" s="127"/>
      <c r="D2140" s="59"/>
      <c r="E2140" s="59">
        <v>10000.0</v>
      </c>
      <c r="F2140" s="59"/>
      <c r="G2140" s="59"/>
      <c r="H2140" s="59"/>
      <c r="I2140" s="44"/>
      <c r="J2140" s="97" t="str">
        <f t="shared" ref="J2140:N2140" si="2134">IF(ISBLANK(D2140),"",D2140/100000)</f>
        <v/>
      </c>
      <c r="K2140" s="97" t="str">
        <f t="shared" si="2134"/>
        <v>0.10</v>
      </c>
      <c r="L2140" s="97" t="str">
        <f t="shared" si="2134"/>
        <v/>
      </c>
      <c r="M2140" s="97" t="str">
        <f t="shared" si="2134"/>
        <v/>
      </c>
      <c r="N2140" s="97" t="str">
        <f t="shared" si="2134"/>
        <v/>
      </c>
      <c r="O2140" s="44"/>
      <c r="P2140" s="197" t="str">
        <v>Dharmaveer Kabaddi team, Balewadi</v>
      </c>
    </row>
    <row r="2141" ht="19.5" customHeight="1">
      <c r="A2141" s="127" t="s">
        <v>26033</v>
      </c>
      <c r="B2141" s="127">
        <v>158.0</v>
      </c>
      <c r="C2141" s="127"/>
      <c r="D2141" s="59"/>
      <c r="E2141" s="59">
        <v>10000.0</v>
      </c>
      <c r="F2141" s="59"/>
      <c r="G2141" s="59"/>
      <c r="H2141" s="59"/>
      <c r="I2141" s="44"/>
      <c r="J2141" s="97" t="str">
        <f t="shared" ref="J2141:N2141" si="2135">IF(ISBLANK(D2141),"",D2141/100000)</f>
        <v/>
      </c>
      <c r="K2141" s="97" t="str">
        <f t="shared" si="2135"/>
        <v>0.10</v>
      </c>
      <c r="L2141" s="97" t="str">
        <f t="shared" si="2135"/>
        <v/>
      </c>
      <c r="M2141" s="97" t="str">
        <f t="shared" si="2135"/>
        <v/>
      </c>
      <c r="N2141" s="97" t="str">
        <f t="shared" si="2135"/>
        <v/>
      </c>
      <c r="O2141" s="44"/>
      <c r="P2141" s="197" t="str">
        <v>Chetak Sports Club, Balewadi</v>
      </c>
    </row>
    <row r="2142" ht="19.5" customHeight="1">
      <c r="A2142" s="127" t="s">
        <v>26034</v>
      </c>
      <c r="B2142" s="127">
        <v>159.0</v>
      </c>
      <c r="C2142" s="127"/>
      <c r="D2142" s="59"/>
      <c r="E2142" s="59">
        <v>10000.0</v>
      </c>
      <c r="F2142" s="59"/>
      <c r="G2142" s="59"/>
      <c r="H2142" s="59"/>
      <c r="I2142" s="44"/>
      <c r="J2142" s="97" t="str">
        <f t="shared" ref="J2142:N2142" si="2136">IF(ISBLANK(D2142),"",D2142/100000)</f>
        <v/>
      </c>
      <c r="K2142" s="97" t="str">
        <f t="shared" si="2136"/>
        <v>0.10</v>
      </c>
      <c r="L2142" s="97" t="str">
        <f t="shared" si="2136"/>
        <v/>
      </c>
      <c r="M2142" s="97" t="str">
        <f t="shared" si="2136"/>
        <v/>
      </c>
      <c r="N2142" s="97" t="str">
        <f t="shared" si="2136"/>
        <v/>
      </c>
      <c r="O2142" s="44"/>
      <c r="P2142" s="197" t="str">
        <v>Texture kabaddi teams, Balewadi</v>
      </c>
    </row>
    <row r="2143" ht="19.5" customHeight="1">
      <c r="A2143" s="127" t="s">
        <v>26035</v>
      </c>
      <c r="B2143" s="127">
        <v>160.0</v>
      </c>
      <c r="C2143" s="127"/>
      <c r="D2143" s="59"/>
      <c r="E2143" s="59">
        <v>5000.0</v>
      </c>
      <c r="F2143" s="59"/>
      <c r="G2143" s="59"/>
      <c r="H2143" s="59"/>
      <c r="I2143" s="44"/>
      <c r="J2143" s="97" t="str">
        <f t="shared" ref="J2143:N2143" si="2137">IF(ISBLANK(D2143),"",D2143/100000)</f>
        <v/>
      </c>
      <c r="K2143" s="97" t="str">
        <f t="shared" si="2137"/>
        <v>0.05</v>
      </c>
      <c r="L2143" s="97" t="str">
        <f t="shared" si="2137"/>
        <v/>
      </c>
      <c r="M2143" s="97" t="str">
        <f t="shared" si="2137"/>
        <v/>
      </c>
      <c r="N2143" s="97" t="str">
        <f t="shared" si="2137"/>
        <v/>
      </c>
      <c r="O2143" s="44"/>
      <c r="P2143" s="197" t="str">
        <v>Friends board revolution, Balewadi</v>
      </c>
    </row>
    <row r="2144" ht="19.5" customHeight="1">
      <c r="A2144" s="127" t="s">
        <v>26036</v>
      </c>
      <c r="B2144" s="127">
        <v>161.0</v>
      </c>
      <c r="C2144" s="127"/>
      <c r="D2144" s="59"/>
      <c r="E2144" s="59">
        <v>5000.0</v>
      </c>
      <c r="F2144" s="59"/>
      <c r="G2144" s="59"/>
      <c r="H2144" s="59"/>
      <c r="I2144" s="44"/>
      <c r="J2144" s="97" t="str">
        <f t="shared" ref="J2144:N2144" si="2138">IF(ISBLANK(D2144),"",D2144/100000)</f>
        <v/>
      </c>
      <c r="K2144" s="97" t="str">
        <f t="shared" si="2138"/>
        <v>0.05</v>
      </c>
      <c r="L2144" s="97" t="str">
        <f t="shared" si="2138"/>
        <v/>
      </c>
      <c r="M2144" s="97" t="str">
        <f t="shared" si="2138"/>
        <v/>
      </c>
      <c r="N2144" s="97" t="str">
        <f t="shared" si="2138"/>
        <v/>
      </c>
      <c r="O2144" s="44"/>
      <c r="P2144" s="197" t="str">
        <v>Dussehra square the circle of friends, Balewadi</v>
      </c>
    </row>
    <row r="2145" ht="19.5" customHeight="1">
      <c r="A2145" s="127" t="s">
        <v>26037</v>
      </c>
      <c r="B2145" s="127">
        <v>162.0</v>
      </c>
      <c r="C2145" s="127"/>
      <c r="D2145" s="59"/>
      <c r="E2145" s="59">
        <v>5000.0</v>
      </c>
      <c r="F2145" s="59"/>
      <c r="G2145" s="59"/>
      <c r="H2145" s="59"/>
      <c r="I2145" s="44"/>
      <c r="J2145" s="97" t="str">
        <f t="shared" ref="J2145:N2145" si="2139">IF(ISBLANK(D2145),"",D2145/100000)</f>
        <v/>
      </c>
      <c r="K2145" s="97" t="str">
        <f t="shared" si="2139"/>
        <v>0.05</v>
      </c>
      <c r="L2145" s="97" t="str">
        <f t="shared" si="2139"/>
        <v/>
      </c>
      <c r="M2145" s="97" t="str">
        <f t="shared" si="2139"/>
        <v/>
      </c>
      <c r="N2145" s="97" t="str">
        <f t="shared" si="2139"/>
        <v/>
      </c>
      <c r="O2145" s="44"/>
      <c r="P2145" s="197" t="str">
        <v>Shivraj friends circle, Balewadi</v>
      </c>
    </row>
    <row r="2146" ht="19.5" customHeight="1">
      <c r="A2146" s="127" t="s">
        <v>26038</v>
      </c>
      <c r="B2146" s="127">
        <v>163.0</v>
      </c>
      <c r="C2146" s="127"/>
      <c r="D2146" s="59"/>
      <c r="E2146" s="59">
        <v>5000.0</v>
      </c>
      <c r="F2146" s="59"/>
      <c r="G2146" s="59"/>
      <c r="H2146" s="59"/>
      <c r="I2146" s="44"/>
      <c r="J2146" s="97" t="str">
        <f t="shared" ref="J2146:N2146" si="2140">IF(ISBLANK(D2146),"",D2146/100000)</f>
        <v/>
      </c>
      <c r="K2146" s="97" t="str">
        <f t="shared" si="2140"/>
        <v>0.05</v>
      </c>
      <c r="L2146" s="97" t="str">
        <f t="shared" si="2140"/>
        <v/>
      </c>
      <c r="M2146" s="97" t="str">
        <f t="shared" si="2140"/>
        <v/>
      </c>
      <c r="N2146" s="97" t="str">
        <f t="shared" si="2140"/>
        <v/>
      </c>
      <c r="O2146" s="44"/>
      <c r="P2146" s="197" t="str">
        <v>Ashtavinayak friends circle, Balewadi</v>
      </c>
    </row>
    <row r="2147" ht="19.5" customHeight="1">
      <c r="A2147" s="127" t="s">
        <v>26039</v>
      </c>
      <c r="B2147" s="127">
        <v>164.0</v>
      </c>
      <c r="C2147" s="127"/>
      <c r="D2147" s="59"/>
      <c r="E2147" s="59">
        <v>5000.0</v>
      </c>
      <c r="F2147" s="59"/>
      <c r="G2147" s="59"/>
      <c r="H2147" s="59"/>
      <c r="I2147" s="44"/>
      <c r="J2147" s="97" t="str">
        <f t="shared" ref="J2147:N2147" si="2141">IF(ISBLANK(D2147),"",D2147/100000)</f>
        <v/>
      </c>
      <c r="K2147" s="97" t="str">
        <f t="shared" si="2141"/>
        <v>0.05</v>
      </c>
      <c r="L2147" s="97" t="str">
        <f t="shared" si="2141"/>
        <v/>
      </c>
      <c r="M2147" s="97" t="str">
        <f t="shared" si="2141"/>
        <v/>
      </c>
      <c r="N2147" s="97" t="str">
        <f t="shared" si="2141"/>
        <v/>
      </c>
      <c r="O2147" s="44"/>
      <c r="P2147" s="197" t="str">
        <v>Mhasoba friends circle, Balewadi</v>
      </c>
    </row>
    <row r="2148" ht="19.5" customHeight="1">
      <c r="A2148" s="127" t="s">
        <v>26040</v>
      </c>
      <c r="B2148" s="127">
        <v>165.0</v>
      </c>
      <c r="C2148" s="127"/>
      <c r="D2148" s="59"/>
      <c r="E2148" s="59">
        <v>5000.0</v>
      </c>
      <c r="F2148" s="59"/>
      <c r="G2148" s="59"/>
      <c r="H2148" s="59"/>
      <c r="I2148" s="44"/>
      <c r="J2148" s="97" t="str">
        <f t="shared" ref="J2148:N2148" si="2142">IF(ISBLANK(D2148),"",D2148/100000)</f>
        <v/>
      </c>
      <c r="K2148" s="97" t="str">
        <f t="shared" si="2142"/>
        <v>0.05</v>
      </c>
      <c r="L2148" s="97" t="str">
        <f t="shared" si="2142"/>
        <v/>
      </c>
      <c r="M2148" s="97" t="str">
        <f t="shared" si="2142"/>
        <v/>
      </c>
      <c r="N2148" s="97" t="str">
        <f t="shared" si="2142"/>
        <v/>
      </c>
      <c r="O2148" s="44"/>
      <c r="P2148" s="197" t="str">
        <v>Laksmimata company, Balewadi</v>
      </c>
    </row>
    <row r="2149" ht="19.5" customHeight="1">
      <c r="A2149" s="127" t="s">
        <v>26041</v>
      </c>
      <c r="B2149" s="127">
        <v>166.0</v>
      </c>
      <c r="C2149" s="127"/>
      <c r="D2149" s="59"/>
      <c r="E2149" s="59">
        <v>5000.0</v>
      </c>
      <c r="F2149" s="59"/>
      <c r="G2149" s="59"/>
      <c r="H2149" s="59"/>
      <c r="I2149" s="44"/>
      <c r="J2149" s="97" t="str">
        <f t="shared" ref="J2149:N2149" si="2143">IF(ISBLANK(D2149),"",D2149/100000)</f>
        <v/>
      </c>
      <c r="K2149" s="97" t="str">
        <f t="shared" si="2143"/>
        <v>0.05</v>
      </c>
      <c r="L2149" s="97" t="str">
        <f t="shared" si="2143"/>
        <v/>
      </c>
      <c r="M2149" s="97" t="str">
        <f t="shared" si="2143"/>
        <v/>
      </c>
      <c r="N2149" s="97" t="str">
        <f t="shared" si="2143"/>
        <v/>
      </c>
      <c r="O2149" s="44"/>
      <c r="P2149" s="197" t="str">
        <v>Jai Hanuman training company, Balewadi</v>
      </c>
    </row>
    <row r="2150" ht="19.5" customHeight="1">
      <c r="A2150" s="127" t="s">
        <v>26042</v>
      </c>
      <c r="B2150" s="127">
        <v>167.0</v>
      </c>
      <c r="C2150" s="127"/>
      <c r="D2150" s="59"/>
      <c r="E2150" s="59">
        <v>5000.0</v>
      </c>
      <c r="F2150" s="59"/>
      <c r="G2150" s="59"/>
      <c r="H2150" s="59"/>
      <c r="I2150" s="44"/>
      <c r="J2150" s="97" t="str">
        <f t="shared" ref="J2150:N2150" si="2144">IF(ISBLANK(D2150),"",D2150/100000)</f>
        <v/>
      </c>
      <c r="K2150" s="97" t="str">
        <f t="shared" si="2144"/>
        <v>0.05</v>
      </c>
      <c r="L2150" s="97" t="str">
        <f t="shared" si="2144"/>
        <v/>
      </c>
      <c r="M2150" s="97" t="str">
        <f t="shared" si="2144"/>
        <v/>
      </c>
      <c r="N2150" s="97" t="str">
        <f t="shared" si="2144"/>
        <v/>
      </c>
      <c r="O2150" s="44"/>
      <c r="P2150" s="197" t="str">
        <v>Tukai Service Trust Board, Baner</v>
      </c>
    </row>
    <row r="2151" ht="19.5" customHeight="1">
      <c r="A2151" s="127" t="s">
        <v>26043</v>
      </c>
      <c r="B2151" s="127">
        <v>168.0</v>
      </c>
      <c r="C2151" s="127"/>
      <c r="D2151" s="59"/>
      <c r="E2151" s="59">
        <v>5000.0</v>
      </c>
      <c r="F2151" s="59"/>
      <c r="G2151" s="59"/>
      <c r="H2151" s="59"/>
      <c r="I2151" s="44"/>
      <c r="J2151" s="97" t="str">
        <f t="shared" ref="J2151:N2151" si="2145">IF(ISBLANK(D2151),"",D2151/100000)</f>
        <v/>
      </c>
      <c r="K2151" s="97" t="str">
        <f t="shared" si="2145"/>
        <v>0.05</v>
      </c>
      <c r="L2151" s="97" t="str">
        <f t="shared" si="2145"/>
        <v/>
      </c>
      <c r="M2151" s="97" t="str">
        <f t="shared" si="2145"/>
        <v/>
      </c>
      <c r="N2151" s="97" t="str">
        <f t="shared" si="2145"/>
        <v/>
      </c>
      <c r="O2151" s="44"/>
      <c r="P2151" s="197" t="str">
        <v>Vasundhara sanitation campaign, Baner</v>
      </c>
    </row>
    <row r="2152" ht="19.5" customHeight="1">
      <c r="A2152" s="127" t="s">
        <v>26044</v>
      </c>
      <c r="B2152" s="127">
        <v>169.0</v>
      </c>
      <c r="C2152" s="127"/>
      <c r="D2152" s="59"/>
      <c r="E2152" s="59"/>
      <c r="F2152" s="59">
        <v>10000.0</v>
      </c>
      <c r="G2152" s="59"/>
      <c r="H2152" s="59"/>
      <c r="I2152" s="44"/>
      <c r="J2152" s="97" t="str">
        <f t="shared" ref="J2152:N2152" si="2146">IF(ISBLANK(D2152),"",D2152/100000)</f>
        <v/>
      </c>
      <c r="K2152" s="97" t="str">
        <f t="shared" si="2146"/>
        <v/>
      </c>
      <c r="L2152" s="97" t="str">
        <f t="shared" si="2146"/>
        <v>0.10</v>
      </c>
      <c r="M2152" s="97" t="str">
        <f t="shared" si="2146"/>
        <v/>
      </c>
      <c r="N2152" s="97" t="str">
        <f t="shared" si="2146"/>
        <v/>
      </c>
      <c r="O2152" s="44"/>
      <c r="P2152" s="197" t="str">
        <v>Shankar Maharaj Seva Mandal, Pune Satara Road</v>
      </c>
    </row>
    <row r="2153" ht="19.5" customHeight="1">
      <c r="A2153" s="296" t="s">
        <v>26045</v>
      </c>
      <c r="B2153" s="127" t="s">
        <v>26046</v>
      </c>
      <c r="C2153" s="127"/>
      <c r="D2153" s="59"/>
      <c r="E2153" s="59"/>
      <c r="F2153" s="59">
        <v>10000.0</v>
      </c>
      <c r="G2153" s="59"/>
      <c r="H2153" s="59"/>
      <c r="I2153" s="44"/>
      <c r="J2153" s="97" t="str">
        <f t="shared" ref="J2153:N2153" si="2147">IF(ISBLANK(D2153),"",D2153/100000)</f>
        <v/>
      </c>
      <c r="K2153" s="97" t="str">
        <f t="shared" si="2147"/>
        <v/>
      </c>
      <c r="L2153" s="97" t="str">
        <f t="shared" si="2147"/>
        <v>0.10</v>
      </c>
      <c r="M2153" s="97" t="str">
        <f t="shared" si="2147"/>
        <v/>
      </c>
      <c r="N2153" s="97" t="str">
        <f t="shared" si="2147"/>
        <v/>
      </c>
      <c r="O2153" s="44"/>
      <c r="P2153" s="197" t="str">
        <v>Shankar Maharaj female ascent Institute, Pune
Satara Road</v>
      </c>
    </row>
    <row r="2154" ht="19.5" customHeight="1">
      <c r="A2154" s="127" t="s">
        <v>26047</v>
      </c>
      <c r="B2154" s="127">
        <v>171.0</v>
      </c>
      <c r="C2154" s="127"/>
      <c r="D2154" s="59"/>
      <c r="E2154" s="59"/>
      <c r="F2154" s="59">
        <v>20000.0</v>
      </c>
      <c r="G2154" s="59"/>
      <c r="H2154" s="59"/>
      <c r="I2154" s="44"/>
      <c r="J2154" s="97" t="str">
        <f t="shared" ref="J2154:N2154" si="2148">IF(ISBLANK(D2154),"",D2154/100000)</f>
        <v/>
      </c>
      <c r="K2154" s="97" t="str">
        <f t="shared" si="2148"/>
        <v/>
      </c>
      <c r="L2154" s="97" t="str">
        <f t="shared" si="2148"/>
        <v>0.20</v>
      </c>
      <c r="M2154" s="97" t="str">
        <f t="shared" si="2148"/>
        <v/>
      </c>
      <c r="N2154" s="97" t="str">
        <f t="shared" si="2148"/>
        <v/>
      </c>
      <c r="O2154" s="44"/>
      <c r="P2154" s="197" t="str">
        <v>Young company, Kothrud Gaonthan jaihind</v>
      </c>
    </row>
    <row r="2155" ht="19.5" customHeight="1">
      <c r="A2155" s="127" t="s">
        <v>26048</v>
      </c>
      <c r="B2155" s="127">
        <v>172.0</v>
      </c>
      <c r="C2155" s="127"/>
      <c r="D2155" s="59"/>
      <c r="E2155" s="59"/>
      <c r="F2155" s="59">
        <v>20000.0</v>
      </c>
      <c r="G2155" s="59"/>
      <c r="H2155" s="59"/>
      <c r="I2155" s="44"/>
      <c r="J2155" s="97" t="str">
        <f t="shared" ref="J2155:N2155" si="2149">IF(ISBLANK(D2155),"",D2155/100000)</f>
        <v/>
      </c>
      <c r="K2155" s="97" t="str">
        <f t="shared" si="2149"/>
        <v/>
      </c>
      <c r="L2155" s="97" t="str">
        <f t="shared" si="2149"/>
        <v>0.20</v>
      </c>
      <c r="M2155" s="97" t="str">
        <f t="shared" si="2149"/>
        <v/>
      </c>
      <c r="N2155" s="97" t="str">
        <f t="shared" si="2149"/>
        <v/>
      </c>
      <c r="O2155" s="44"/>
      <c r="P2155" s="197" t="str">
        <v>Maruti friends circle, Kothrud Gaonthan</v>
      </c>
    </row>
    <row r="2156" ht="19.5" customHeight="1">
      <c r="A2156" s="296" t="s">
        <v>26049</v>
      </c>
      <c r="B2156" s="127" t="s">
        <v>26050</v>
      </c>
      <c r="C2156" s="127"/>
      <c r="D2156" s="59"/>
      <c r="E2156" s="59"/>
      <c r="F2156" s="59">
        <v>10000.0</v>
      </c>
      <c r="G2156" s="59"/>
      <c r="H2156" s="59"/>
      <c r="I2156" s="44"/>
      <c r="J2156" s="97" t="str">
        <f t="shared" ref="J2156:N2156" si="2150">IF(ISBLANK(D2156),"",D2156/100000)</f>
        <v/>
      </c>
      <c r="K2156" s="97" t="str">
        <f t="shared" si="2150"/>
        <v/>
      </c>
      <c r="L2156" s="97" t="str">
        <f t="shared" si="2150"/>
        <v>0.10</v>
      </c>
      <c r="M2156" s="97" t="str">
        <f t="shared" si="2150"/>
        <v/>
      </c>
      <c r="N2156" s="97" t="str">
        <f t="shared" si="2150"/>
        <v/>
      </c>
      <c r="O2156" s="44"/>
      <c r="P2156" s="197" t="str">
        <v>Swami Vivekananda Memorial Committee, Pune
Satara Road</v>
      </c>
    </row>
    <row r="2157" ht="19.5" customHeight="1">
      <c r="A2157" s="296" t="s">
        <v>26051</v>
      </c>
      <c r="B2157" s="127" t="s">
        <v>26052</v>
      </c>
      <c r="C2157" s="127"/>
      <c r="D2157" s="59"/>
      <c r="E2157" s="59"/>
      <c r="F2157" s="59">
        <v>15000.0</v>
      </c>
      <c r="G2157" s="59"/>
      <c r="H2157" s="59"/>
      <c r="I2157" s="44"/>
      <c r="J2157" s="97" t="str">
        <f t="shared" ref="J2157:N2157" si="2151">IF(ISBLANK(D2157),"",D2157/100000)</f>
        <v/>
      </c>
      <c r="K2157" s="97" t="str">
        <f t="shared" si="2151"/>
        <v/>
      </c>
      <c r="L2157" s="97" t="str">
        <f t="shared" si="2151"/>
        <v>0.15</v>
      </c>
      <c r="M2157" s="97" t="str">
        <f t="shared" si="2151"/>
        <v/>
      </c>
      <c r="N2157" s="97" t="str">
        <f t="shared" si="2151"/>
        <v/>
      </c>
      <c r="O2157" s="44"/>
      <c r="P2157" s="197" t="str">
        <v>New Young Friend Circle, Shivaji Chowk,
Kothrud, Pune</v>
      </c>
    </row>
    <row r="2158" ht="19.5" customHeight="1">
      <c r="A2158" s="127" t="s">
        <v>26053</v>
      </c>
      <c r="B2158" s="127">
        <v>175.0</v>
      </c>
      <c r="C2158" s="127"/>
      <c r="D2158" s="59"/>
      <c r="E2158" s="59"/>
      <c r="F2158" s="59">
        <v>10000.0</v>
      </c>
      <c r="G2158" s="59"/>
      <c r="H2158" s="59"/>
      <c r="I2158" s="44"/>
      <c r="J2158" s="97" t="str">
        <f t="shared" ref="J2158:N2158" si="2152">IF(ISBLANK(D2158),"",D2158/100000)</f>
        <v/>
      </c>
      <c r="K2158" s="97" t="str">
        <f t="shared" si="2152"/>
        <v/>
      </c>
      <c r="L2158" s="97" t="str">
        <f t="shared" si="2152"/>
        <v>0.10</v>
      </c>
      <c r="M2158" s="97" t="str">
        <f t="shared" si="2152"/>
        <v/>
      </c>
      <c r="N2158" s="97" t="str">
        <f t="shared" si="2152"/>
        <v/>
      </c>
      <c r="O2158" s="44"/>
      <c r="P2158" s="197" t="str">
        <v>Ashtavinayak friends circle, cavhananagara</v>
      </c>
    </row>
    <row r="2159" ht="19.5" customHeight="1">
      <c r="A2159" s="296" t="s">
        <v>26054</v>
      </c>
      <c r="B2159" s="127" t="s">
        <v>26055</v>
      </c>
      <c r="C2159" s="127"/>
      <c r="D2159" s="59"/>
      <c r="E2159" s="59"/>
      <c r="F2159" s="59">
        <v>10000.0</v>
      </c>
      <c r="G2159" s="59"/>
      <c r="H2159" s="59"/>
      <c r="I2159" s="44"/>
      <c r="J2159" s="97" t="str">
        <f t="shared" ref="J2159:N2159" si="2153">IF(ISBLANK(D2159),"",D2159/100000)</f>
        <v/>
      </c>
      <c r="K2159" s="97" t="str">
        <f t="shared" si="2153"/>
        <v/>
      </c>
      <c r="L2159" s="97" t="str">
        <f t="shared" si="2153"/>
        <v>0.10</v>
      </c>
      <c r="M2159" s="97" t="str">
        <f t="shared" si="2153"/>
        <v/>
      </c>
      <c r="N2159" s="97" t="str">
        <f t="shared" si="2153"/>
        <v/>
      </c>
      <c r="O2159" s="44"/>
      <c r="P2159" s="197" t="str">
        <v>Sivasambho Sambhaji Board (Establishment),
Sambhajinagar</v>
      </c>
    </row>
    <row r="2160" ht="19.5" customHeight="1">
      <c r="A2160" s="296" t="s">
        <v>26056</v>
      </c>
      <c r="B2160" s="127" t="s">
        <v>26057</v>
      </c>
      <c r="C2160" s="127"/>
      <c r="D2160" s="59"/>
      <c r="E2160" s="59"/>
      <c r="F2160" s="59">
        <v>10000.0</v>
      </c>
      <c r="G2160" s="59"/>
      <c r="H2160" s="59"/>
      <c r="I2160" s="44"/>
      <c r="J2160" s="97" t="str">
        <f t="shared" ref="J2160:N2160" si="2154">IF(ISBLANK(D2160),"",D2160/100000)</f>
        <v/>
      </c>
      <c r="K2160" s="97" t="str">
        <f t="shared" si="2154"/>
        <v/>
      </c>
      <c r="L2160" s="97" t="str">
        <f t="shared" si="2154"/>
        <v>0.10</v>
      </c>
      <c r="M2160" s="97" t="str">
        <f t="shared" si="2154"/>
        <v/>
      </c>
      <c r="N2160" s="97" t="str">
        <f t="shared" si="2154"/>
        <v/>
      </c>
      <c r="O2160" s="44"/>
      <c r="P2160" s="197" t="str">
        <v>All Indiranagar friends circle,
Indiranagar, Bibwewadi</v>
      </c>
    </row>
    <row r="2161" ht="19.5" customHeight="1">
      <c r="A2161" s="127" t="s">
        <v>26058</v>
      </c>
      <c r="B2161" s="127">
        <v>178.0</v>
      </c>
      <c r="C2161" s="127"/>
      <c r="D2161" s="59"/>
      <c r="E2161" s="59"/>
      <c r="F2161" s="59">
        <v>25000.0</v>
      </c>
      <c r="G2161" s="59"/>
      <c r="H2161" s="59"/>
      <c r="I2161" s="44"/>
      <c r="J2161" s="97" t="str">
        <f t="shared" ref="J2161:N2161" si="2155">IF(ISBLANK(D2161),"",D2161/100000)</f>
        <v/>
      </c>
      <c r="K2161" s="97" t="str">
        <f t="shared" si="2155"/>
        <v/>
      </c>
      <c r="L2161" s="97" t="str">
        <f t="shared" si="2155"/>
        <v>0.25</v>
      </c>
      <c r="M2161" s="97" t="str">
        <f t="shared" si="2155"/>
        <v/>
      </c>
      <c r="N2161" s="97" t="str">
        <f t="shared" si="2155"/>
        <v/>
      </c>
      <c r="O2161" s="44"/>
      <c r="P2161" s="197" t="str">
        <v>Deprived Development</v>
      </c>
    </row>
    <row r="2162" ht="19.5" customHeight="1">
      <c r="A2162" s="250"/>
      <c r="B2162" s="250"/>
      <c r="C2162" s="250"/>
      <c r="D2162" s="237"/>
      <c r="E2162" s="237"/>
      <c r="F2162" s="237"/>
      <c r="G2162" s="237"/>
      <c r="H2162" s="237"/>
      <c r="I2162" s="242"/>
      <c r="J2162" s="446" t="str">
        <f t="shared" ref="J2162:N2162" si="2156">IF(ISBLANK(D2162),"",D2162/100000)</f>
        <v/>
      </c>
      <c r="K2162" s="446" t="str">
        <f t="shared" si="2156"/>
        <v/>
      </c>
      <c r="L2162" s="446" t="str">
        <f t="shared" si="2156"/>
        <v/>
      </c>
      <c r="M2162" s="446" t="str">
        <f t="shared" si="2156"/>
        <v/>
      </c>
      <c r="N2162" s="446" t="str">
        <f t="shared" si="2156"/>
        <v/>
      </c>
      <c r="O2162" s="242"/>
      <c r="P2162" s="197" t="str">
        <v/>
      </c>
    </row>
    <row r="2163" ht="19.5" customHeight="1">
      <c r="A2163" s="254" t="s">
        <v>26059</v>
      </c>
      <c r="B2163" s="254">
        <v>179.0</v>
      </c>
      <c r="C2163" s="254"/>
      <c r="D2163" s="330"/>
      <c r="E2163" s="330"/>
      <c r="F2163" s="330">
        <v>25000.0</v>
      </c>
      <c r="G2163" s="330"/>
      <c r="H2163" s="330"/>
      <c r="I2163" s="44"/>
      <c r="J2163" s="97" t="str">
        <f t="shared" ref="J2163:N2163" si="2157">IF(ISBLANK(D2163),"",D2163/100000)</f>
        <v/>
      </c>
      <c r="K2163" s="97" t="str">
        <f t="shared" si="2157"/>
        <v/>
      </c>
      <c r="L2163" s="97" t="str">
        <f t="shared" si="2157"/>
        <v>0.25</v>
      </c>
      <c r="M2163" s="97" t="str">
        <f t="shared" si="2157"/>
        <v/>
      </c>
      <c r="N2163" s="97" t="str">
        <f t="shared" si="2157"/>
        <v/>
      </c>
      <c r="O2163" s="44"/>
      <c r="P2163" s="197" t="str">
        <v>Pune Culture glory Trust</v>
      </c>
    </row>
    <row r="2164" ht="19.5" customHeight="1">
      <c r="A2164" s="296" t="s">
        <v>26060</v>
      </c>
      <c r="B2164" s="127" t="s">
        <v>26061</v>
      </c>
      <c r="C2164" s="127"/>
      <c r="D2164" s="59"/>
      <c r="E2164" s="59"/>
      <c r="F2164" s="59">
        <v>50000.0</v>
      </c>
      <c r="G2164" s="59"/>
      <c r="H2164" s="59"/>
      <c r="I2164" s="44"/>
      <c r="J2164" s="97" t="str">
        <f t="shared" ref="J2164:N2164" si="2158">IF(ISBLANK(D2164),"",D2164/100000)</f>
        <v/>
      </c>
      <c r="K2164" s="97" t="str">
        <f t="shared" si="2158"/>
        <v/>
      </c>
      <c r="L2164" s="97" t="str">
        <f t="shared" si="2158"/>
        <v>0.50</v>
      </c>
      <c r="M2164" s="97" t="str">
        <f t="shared" si="2158"/>
        <v/>
      </c>
      <c r="N2164" s="97" t="str">
        <f t="shared" si="2158"/>
        <v/>
      </c>
      <c r="O2164" s="44"/>
      <c r="P2164" s="197" t="str">
        <v>Vaktrkva stimulating the spring meeting of the
Vyakhyanamale for</v>
      </c>
    </row>
    <row r="2165" ht="19.5" customHeight="1">
      <c r="A2165" s="127" t="s">
        <v>26062</v>
      </c>
      <c r="B2165" s="127">
        <v>181.0</v>
      </c>
      <c r="C2165" s="127"/>
      <c r="D2165" s="59"/>
      <c r="E2165" s="59"/>
      <c r="F2165" s="59">
        <v>300000.0</v>
      </c>
      <c r="G2165" s="59"/>
      <c r="H2165" s="59"/>
      <c r="I2165" s="44"/>
      <c r="J2165" s="97" t="str">
        <f t="shared" ref="J2165:N2165" si="2159">IF(ISBLANK(D2165),"",D2165/100000)</f>
        <v/>
      </c>
      <c r="K2165" s="97" t="str">
        <f t="shared" si="2159"/>
        <v/>
      </c>
      <c r="L2165" s="97" t="str">
        <f t="shared" si="2159"/>
        <v>3.00</v>
      </c>
      <c r="M2165" s="97" t="str">
        <f t="shared" si="2159"/>
        <v/>
      </c>
      <c r="N2165" s="97" t="str">
        <f t="shared" si="2159"/>
        <v/>
      </c>
      <c r="O2165" s="44"/>
      <c r="P2165" s="197" t="str">
        <v>Sanskrit Vidya Mandir</v>
      </c>
    </row>
    <row r="2166" ht="19.5" customHeight="1">
      <c r="A2166" s="127" t="s">
        <v>26063</v>
      </c>
      <c r="B2166" s="127">
        <v>182.0</v>
      </c>
      <c r="C2166" s="127"/>
      <c r="D2166" s="59"/>
      <c r="E2166" s="59"/>
      <c r="F2166" s="59">
        <v>25000.0</v>
      </c>
      <c r="G2166" s="59"/>
      <c r="H2166" s="59"/>
      <c r="I2166" s="44"/>
      <c r="J2166" s="97" t="str">
        <f t="shared" ref="J2166:N2166" si="2160">IF(ISBLANK(D2166),"",D2166/100000)</f>
        <v/>
      </c>
      <c r="K2166" s="97" t="str">
        <f t="shared" si="2160"/>
        <v/>
      </c>
      <c r="L2166" s="97" t="str">
        <f t="shared" si="2160"/>
        <v>0.25</v>
      </c>
      <c r="M2166" s="97" t="str">
        <f t="shared" si="2160"/>
        <v/>
      </c>
      <c r="N2166" s="97" t="str">
        <f t="shared" si="2160"/>
        <v/>
      </c>
      <c r="O2166" s="44"/>
      <c r="P2166" s="197" t="str">
        <v>Kaisaukastura Hiralal Kirad Trust</v>
      </c>
    </row>
    <row r="2167" ht="19.5" customHeight="1">
      <c r="A2167" s="127" t="s">
        <v>26064</v>
      </c>
      <c r="B2167" s="127">
        <v>183.0</v>
      </c>
      <c r="C2167" s="127"/>
      <c r="D2167" s="59"/>
      <c r="E2167" s="59"/>
      <c r="F2167" s="59">
        <v>25000.0</v>
      </c>
      <c r="G2167" s="59"/>
      <c r="H2167" s="59"/>
      <c r="I2167" s="44"/>
      <c r="J2167" s="97" t="str">
        <f t="shared" ref="J2167:N2167" si="2161">IF(ISBLANK(D2167),"",D2167/100000)</f>
        <v/>
      </c>
      <c r="K2167" s="97" t="str">
        <f t="shared" si="2161"/>
        <v/>
      </c>
      <c r="L2167" s="97" t="str">
        <f t="shared" si="2161"/>
        <v>0.25</v>
      </c>
      <c r="M2167" s="97" t="str">
        <f t="shared" si="2161"/>
        <v/>
      </c>
      <c r="N2167" s="97" t="str">
        <f t="shared" si="2161"/>
        <v/>
      </c>
      <c r="O2167" s="44"/>
      <c r="P2167" s="197" t="str">
        <v>Hail to the public library, karvenagara</v>
      </c>
    </row>
    <row r="2168" ht="19.5" customHeight="1">
      <c r="A2168" s="127" t="s">
        <v>26065</v>
      </c>
      <c r="B2168" s="127">
        <v>184.0</v>
      </c>
      <c r="C2168" s="127"/>
      <c r="D2168" s="59"/>
      <c r="E2168" s="59"/>
      <c r="F2168" s="59">
        <v>20000.0</v>
      </c>
      <c r="G2168" s="59"/>
      <c r="H2168" s="59"/>
      <c r="I2168" s="44"/>
      <c r="J2168" s="97" t="str">
        <f t="shared" ref="J2168:N2168" si="2162">IF(ISBLANK(D2168),"",D2168/100000)</f>
        <v/>
      </c>
      <c r="K2168" s="97" t="str">
        <f t="shared" si="2162"/>
        <v/>
      </c>
      <c r="L2168" s="97" t="str">
        <f t="shared" si="2162"/>
        <v>0.20</v>
      </c>
      <c r="M2168" s="97" t="str">
        <f t="shared" si="2162"/>
        <v/>
      </c>
      <c r="N2168" s="97" t="str">
        <f t="shared" si="2162"/>
        <v/>
      </c>
      <c r="O2168" s="44"/>
      <c r="P2168" s="197" t="str">
        <v>Establishment motherland, Kalyaninagar</v>
      </c>
    </row>
    <row r="2169" ht="19.5" customHeight="1">
      <c r="A2169" s="127" t="s">
        <v>26066</v>
      </c>
      <c r="B2169" s="127">
        <v>185.0</v>
      </c>
      <c r="C2169" s="127"/>
      <c r="D2169" s="59"/>
      <c r="E2169" s="59"/>
      <c r="F2169" s="59">
        <v>25000.0</v>
      </c>
      <c r="G2169" s="59"/>
      <c r="H2169" s="59"/>
      <c r="I2169" s="44"/>
      <c r="J2169" s="97" t="str">
        <f t="shared" ref="J2169:N2169" si="2163">IF(ISBLANK(D2169),"",D2169/100000)</f>
        <v/>
      </c>
      <c r="K2169" s="97" t="str">
        <f t="shared" si="2163"/>
        <v/>
      </c>
      <c r="L2169" s="97" t="str">
        <f t="shared" si="2163"/>
        <v>0.25</v>
      </c>
      <c r="M2169" s="97" t="str">
        <f t="shared" si="2163"/>
        <v/>
      </c>
      <c r="N2169" s="97" t="str">
        <f t="shared" si="2163"/>
        <v/>
      </c>
      <c r="O2169" s="44"/>
      <c r="P2169" s="197" t="str">
        <v>Shriram service establishments, Yerawada</v>
      </c>
    </row>
    <row r="2170" ht="19.5" customHeight="1">
      <c r="A2170" s="127" t="s">
        <v>26067</v>
      </c>
      <c r="B2170" s="127" t="s">
        <v>26068</v>
      </c>
      <c r="C2170" s="127"/>
      <c r="D2170" s="59"/>
      <c r="E2170" s="59"/>
      <c r="F2170" s="59">
        <v>20000.0</v>
      </c>
      <c r="G2170" s="59"/>
      <c r="H2170" s="59"/>
      <c r="I2170" s="44"/>
      <c r="J2170" s="97" t="str">
        <f t="shared" ref="J2170:N2170" si="2164">IF(ISBLANK(D2170),"",D2170/100000)</f>
        <v/>
      </c>
      <c r="K2170" s="97" t="str">
        <f t="shared" si="2164"/>
        <v/>
      </c>
      <c r="L2170" s="97" t="str">
        <f t="shared" si="2164"/>
        <v>0.20</v>
      </c>
      <c r="M2170" s="97" t="str">
        <f t="shared" si="2164"/>
        <v/>
      </c>
      <c r="N2170" s="97" t="str">
        <f t="shared" si="2164"/>
        <v/>
      </c>
      <c r="O2170" s="44"/>
      <c r="P2170" s="197" t="str">
        <v>Capable friend Board, Gujarat Colony, Kothrud</v>
      </c>
    </row>
    <row r="2171" ht="19.5" customHeight="1">
      <c r="A2171" s="296" t="s">
        <v>26069</v>
      </c>
      <c r="B2171" s="127" t="s">
        <v>26070</v>
      </c>
      <c r="C2171" s="127"/>
      <c r="D2171" s="59"/>
      <c r="E2171" s="59"/>
      <c r="F2171" s="59">
        <v>20000.0</v>
      </c>
      <c r="G2171" s="59"/>
      <c r="H2171" s="59"/>
      <c r="I2171" s="44"/>
      <c r="J2171" s="97" t="str">
        <f t="shared" ref="J2171:N2171" si="2165">IF(ISBLANK(D2171),"",D2171/100000)</f>
        <v/>
      </c>
      <c r="K2171" s="97" t="str">
        <f t="shared" si="2165"/>
        <v/>
      </c>
      <c r="L2171" s="97" t="str">
        <f t="shared" si="2165"/>
        <v>0.20</v>
      </c>
      <c r="M2171" s="97" t="str">
        <f t="shared" si="2165"/>
        <v/>
      </c>
      <c r="N2171" s="97" t="str">
        <f t="shared" si="2165"/>
        <v/>
      </c>
      <c r="O2171" s="44"/>
      <c r="P2171" s="197" t="str">
        <v>Integration friends circle, Gujarat colony,
Kothrud</v>
      </c>
    </row>
    <row r="2172" ht="19.5" customHeight="1">
      <c r="A2172" s="127" t="s">
        <v>26071</v>
      </c>
      <c r="B2172" s="127">
        <v>188.0</v>
      </c>
      <c r="C2172" s="127"/>
      <c r="D2172" s="59"/>
      <c r="E2172" s="59"/>
      <c r="F2172" s="59">
        <v>25000.0</v>
      </c>
      <c r="G2172" s="59"/>
      <c r="H2172" s="59"/>
      <c r="I2172" s="44"/>
      <c r="J2172" s="97" t="str">
        <f t="shared" ref="J2172:N2172" si="2166">IF(ISBLANK(D2172),"",D2172/100000)</f>
        <v/>
      </c>
      <c r="K2172" s="97" t="str">
        <f t="shared" si="2166"/>
        <v/>
      </c>
      <c r="L2172" s="97" t="str">
        <f t="shared" si="2166"/>
        <v>0.25</v>
      </c>
      <c r="M2172" s="97" t="str">
        <f t="shared" si="2166"/>
        <v/>
      </c>
      <c r="N2172" s="97" t="str">
        <f t="shared" si="2166"/>
        <v/>
      </c>
      <c r="O2172" s="44"/>
      <c r="P2172" s="197" t="str">
        <v>Durgamata Trust, Ramnagar, Yerawada</v>
      </c>
    </row>
    <row r="2173" ht="19.5" customHeight="1">
      <c r="A2173" s="127" t="s">
        <v>26072</v>
      </c>
      <c r="B2173" s="127">
        <v>189.0</v>
      </c>
      <c r="C2173" s="127"/>
      <c r="D2173" s="59"/>
      <c r="E2173" s="59"/>
      <c r="F2173" s="59">
        <v>25000.0</v>
      </c>
      <c r="G2173" s="59"/>
      <c r="H2173" s="59"/>
      <c r="I2173" s="44"/>
      <c r="J2173" s="97" t="str">
        <f t="shared" ref="J2173:N2173" si="2167">IF(ISBLANK(D2173),"",D2173/100000)</f>
        <v/>
      </c>
      <c r="K2173" s="97" t="str">
        <f t="shared" si="2167"/>
        <v/>
      </c>
      <c r="L2173" s="97" t="str">
        <f t="shared" si="2167"/>
        <v>0.25</v>
      </c>
      <c r="M2173" s="97" t="str">
        <f t="shared" si="2167"/>
        <v/>
      </c>
      <c r="N2173" s="97" t="str">
        <f t="shared" si="2167"/>
        <v/>
      </c>
      <c r="O2173" s="44"/>
      <c r="P2173" s="197" t="str">
        <v>Shriram varadaniya Trust, Ramnagar, Yerawada</v>
      </c>
    </row>
    <row r="2174" ht="19.5" customHeight="1">
      <c r="A2174" s="127" t="s">
        <v>26073</v>
      </c>
      <c r="B2174" s="127">
        <v>190.0</v>
      </c>
      <c r="C2174" s="127"/>
      <c r="D2174" s="59"/>
      <c r="E2174" s="59"/>
      <c r="F2174" s="59">
        <v>20000.0</v>
      </c>
      <c r="G2174" s="59"/>
      <c r="H2174" s="59"/>
      <c r="I2174" s="44"/>
      <c r="J2174" s="97" t="str">
        <f t="shared" ref="J2174:N2174" si="2168">IF(ISBLANK(D2174),"",D2174/100000)</f>
        <v/>
      </c>
      <c r="K2174" s="97" t="str">
        <f t="shared" si="2168"/>
        <v/>
      </c>
      <c r="L2174" s="97" t="str">
        <f t="shared" si="2168"/>
        <v>0.20</v>
      </c>
      <c r="M2174" s="97" t="str">
        <f t="shared" si="2168"/>
        <v/>
      </c>
      <c r="N2174" s="97" t="str">
        <f t="shared" si="2168"/>
        <v/>
      </c>
      <c r="O2174" s="44"/>
      <c r="P2174" s="197" t="str">
        <v>Organization karveroda traders, Kothrud village</v>
      </c>
    </row>
    <row r="2175" ht="19.5" customHeight="1">
      <c r="A2175" s="127" t="s">
        <v>26074</v>
      </c>
      <c r="B2175" s="127">
        <v>191.0</v>
      </c>
      <c r="C2175" s="127"/>
      <c r="D2175" s="59"/>
      <c r="E2175" s="59"/>
      <c r="F2175" s="59">
        <v>25000.0</v>
      </c>
      <c r="G2175" s="59"/>
      <c r="H2175" s="59"/>
      <c r="I2175" s="44"/>
      <c r="J2175" s="97" t="str">
        <f t="shared" ref="J2175:N2175" si="2169">IF(ISBLANK(D2175),"",D2175/100000)</f>
        <v/>
      </c>
      <c r="K2175" s="97" t="str">
        <f t="shared" si="2169"/>
        <v/>
      </c>
      <c r="L2175" s="97" t="str">
        <f t="shared" si="2169"/>
        <v>0.25</v>
      </c>
      <c r="M2175" s="97" t="str">
        <f t="shared" si="2169"/>
        <v/>
      </c>
      <c r="N2175" s="97" t="str">
        <f t="shared" si="2169"/>
        <v/>
      </c>
      <c r="O2175" s="44"/>
      <c r="P2175" s="197" t="str">
        <v>Hanuman friends circle, Yerawada village</v>
      </c>
    </row>
    <row r="2176" ht="19.5" customHeight="1">
      <c r="A2176" s="127" t="s">
        <v>26075</v>
      </c>
      <c r="B2176" s="127">
        <v>192.0</v>
      </c>
      <c r="C2176" s="127"/>
      <c r="D2176" s="59"/>
      <c r="E2176" s="59"/>
      <c r="F2176" s="59">
        <v>25000.0</v>
      </c>
      <c r="G2176" s="59"/>
      <c r="H2176" s="59"/>
      <c r="I2176" s="44"/>
      <c r="J2176" s="97" t="str">
        <f t="shared" ref="J2176:N2176" si="2170">IF(ISBLANK(D2176),"",D2176/100000)</f>
        <v/>
      </c>
      <c r="K2176" s="97" t="str">
        <f t="shared" si="2170"/>
        <v/>
      </c>
      <c r="L2176" s="97" t="str">
        <f t="shared" si="2170"/>
        <v>0.25</v>
      </c>
      <c r="M2176" s="97" t="str">
        <f t="shared" si="2170"/>
        <v/>
      </c>
      <c r="N2176" s="97" t="str">
        <f t="shared" si="2170"/>
        <v/>
      </c>
      <c r="O2176" s="44"/>
      <c r="P2176" s="197" t="str">
        <v>Wake friend circle, square servants, Yerawada</v>
      </c>
    </row>
    <row r="2177" ht="19.5" customHeight="1">
      <c r="A2177" s="127" t="s">
        <v>26076</v>
      </c>
      <c r="B2177" s="127">
        <v>193.0</v>
      </c>
      <c r="C2177" s="127"/>
      <c r="D2177" s="59"/>
      <c r="E2177" s="59"/>
      <c r="F2177" s="59">
        <v>20000.0</v>
      </c>
      <c r="G2177" s="59"/>
      <c r="H2177" s="59"/>
      <c r="I2177" s="44"/>
      <c r="J2177" s="97" t="str">
        <f t="shared" ref="J2177:N2177" si="2171">IF(ISBLANK(D2177),"",D2177/100000)</f>
        <v/>
      </c>
      <c r="K2177" s="97" t="str">
        <f t="shared" si="2171"/>
        <v/>
      </c>
      <c r="L2177" s="97" t="str">
        <f t="shared" si="2171"/>
        <v>0.20</v>
      </c>
      <c r="M2177" s="97" t="str">
        <f t="shared" si="2171"/>
        <v/>
      </c>
      <c r="N2177" s="97" t="str">
        <f t="shared" si="2171"/>
        <v/>
      </c>
      <c r="O2177" s="44"/>
      <c r="P2177" s="197" t="str">
        <v>Giripremi</v>
      </c>
    </row>
    <row r="2178" ht="19.5" customHeight="1">
      <c r="A2178" s="127" t="s">
        <v>26077</v>
      </c>
      <c r="B2178" s="127">
        <v>194.0</v>
      </c>
      <c r="C2178" s="127"/>
      <c r="D2178" s="59"/>
      <c r="E2178" s="59"/>
      <c r="F2178" s="59">
        <v>20000.0</v>
      </c>
      <c r="G2178" s="59"/>
      <c r="H2178" s="59"/>
      <c r="I2178" s="44"/>
      <c r="J2178" s="97" t="str">
        <f t="shared" ref="J2178:N2178" si="2172">IF(ISBLANK(D2178),"",D2178/100000)</f>
        <v/>
      </c>
      <c r="K2178" s="97" t="str">
        <f t="shared" si="2172"/>
        <v/>
      </c>
      <c r="L2178" s="97" t="str">
        <f t="shared" si="2172"/>
        <v>0.20</v>
      </c>
      <c r="M2178" s="97" t="str">
        <f t="shared" si="2172"/>
        <v/>
      </c>
      <c r="N2178" s="97" t="str">
        <f t="shared" si="2172"/>
        <v/>
      </c>
      <c r="O2178" s="44"/>
      <c r="P2178" s="197" t="str">
        <v>All Azad friend circle, Kothrud</v>
      </c>
    </row>
    <row r="2179" ht="19.5" customHeight="1">
      <c r="A2179" s="127" t="s">
        <v>26078</v>
      </c>
      <c r="B2179" s="127">
        <v>195.0</v>
      </c>
      <c r="C2179" s="127"/>
      <c r="D2179" s="59"/>
      <c r="E2179" s="59"/>
      <c r="F2179" s="59">
        <v>20000.0</v>
      </c>
      <c r="G2179" s="59"/>
      <c r="H2179" s="59"/>
      <c r="I2179" s="44"/>
      <c r="J2179" s="97" t="str">
        <f t="shared" ref="J2179:N2179" si="2173">IF(ISBLANK(D2179),"",D2179/100000)</f>
        <v/>
      </c>
      <c r="K2179" s="97" t="str">
        <f t="shared" si="2173"/>
        <v/>
      </c>
      <c r="L2179" s="97" t="str">
        <f t="shared" si="2173"/>
        <v>0.20</v>
      </c>
      <c r="M2179" s="97" t="str">
        <f t="shared" si="2173"/>
        <v/>
      </c>
      <c r="N2179" s="97" t="str">
        <f t="shared" si="2173"/>
        <v/>
      </c>
      <c r="O2179" s="44"/>
      <c r="P2179" s="197" t="str">
        <v>Powered friends circle, Kothrud</v>
      </c>
    </row>
    <row r="2180" ht="19.5" customHeight="1">
      <c r="A2180" s="127" t="s">
        <v>26079</v>
      </c>
      <c r="B2180" s="127">
        <v>196.0</v>
      </c>
      <c r="C2180" s="127"/>
      <c r="D2180" s="59"/>
      <c r="E2180" s="59"/>
      <c r="F2180" s="59">
        <v>10000.0</v>
      </c>
      <c r="G2180" s="59"/>
      <c r="H2180" s="59"/>
      <c r="I2180" s="44"/>
      <c r="J2180" s="97" t="str">
        <f t="shared" ref="J2180:N2180" si="2174">IF(ISBLANK(D2180),"",D2180/100000)</f>
        <v/>
      </c>
      <c r="K2180" s="97" t="str">
        <f t="shared" si="2174"/>
        <v/>
      </c>
      <c r="L2180" s="97" t="str">
        <f t="shared" si="2174"/>
        <v>0.10</v>
      </c>
      <c r="M2180" s="97" t="str">
        <f t="shared" si="2174"/>
        <v/>
      </c>
      <c r="N2180" s="97" t="str">
        <f t="shared" si="2174"/>
        <v/>
      </c>
      <c r="O2180" s="44"/>
      <c r="P2180" s="197" t="str">
        <v>Vision-she adh without awakening center</v>
      </c>
    </row>
    <row r="2181" ht="19.5" customHeight="1">
      <c r="A2181" s="127" t="s">
        <v>26080</v>
      </c>
      <c r="B2181" s="127">
        <v>197.0</v>
      </c>
      <c r="C2181" s="127"/>
      <c r="D2181" s="59"/>
      <c r="E2181" s="59"/>
      <c r="F2181" s="59">
        <v>20000.0</v>
      </c>
      <c r="G2181" s="59"/>
      <c r="H2181" s="59"/>
      <c r="I2181" s="44"/>
      <c r="J2181" s="97" t="str">
        <f t="shared" ref="J2181:N2181" si="2175">IF(ISBLANK(D2181),"",D2181/100000)</f>
        <v/>
      </c>
      <c r="K2181" s="97" t="str">
        <f t="shared" si="2175"/>
        <v/>
      </c>
      <c r="L2181" s="97" t="str">
        <f t="shared" si="2175"/>
        <v>0.20</v>
      </c>
      <c r="M2181" s="97" t="str">
        <f t="shared" si="2175"/>
        <v/>
      </c>
      <c r="N2181" s="97" t="str">
        <f t="shared" si="2175"/>
        <v/>
      </c>
      <c r="O2181" s="44"/>
      <c r="P2181" s="197" t="str">
        <v>Forum thoughts Lokmanya Tilak</v>
      </c>
    </row>
    <row r="2182" ht="19.5" customHeight="1">
      <c r="A2182" s="296" t="s">
        <v>26081</v>
      </c>
      <c r="B2182" s="127" t="s">
        <v>26082</v>
      </c>
      <c r="C2182" s="127"/>
      <c r="D2182" s="59"/>
      <c r="E2182" s="59"/>
      <c r="F2182" s="59">
        <v>30000.0</v>
      </c>
      <c r="G2182" s="59"/>
      <c r="H2182" s="59"/>
      <c r="I2182" s="44"/>
      <c r="J2182" s="97" t="str">
        <f t="shared" ref="J2182:N2182" si="2176">IF(ISBLANK(D2182),"",D2182/100000)</f>
        <v/>
      </c>
      <c r="K2182" s="97" t="str">
        <f t="shared" si="2176"/>
        <v/>
      </c>
      <c r="L2182" s="97" t="str">
        <f t="shared" si="2176"/>
        <v>0.30</v>
      </c>
      <c r="M2182" s="97" t="str">
        <f t="shared" si="2176"/>
        <v/>
      </c>
      <c r="N2182" s="97" t="str">
        <f t="shared" si="2176"/>
        <v/>
      </c>
      <c r="O2182" s="44"/>
      <c r="P2182" s="197" t="str">
        <v>Shadow mentally and bahuvikalanga for
Establishment, POD Road, Kothrud</v>
      </c>
    </row>
    <row r="2183" ht="19.5" customHeight="1">
      <c r="A2183" s="127" t="s">
        <v>26083</v>
      </c>
      <c r="B2183" s="127">
        <v>199.0</v>
      </c>
      <c r="C2183" s="127"/>
      <c r="D2183" s="59"/>
      <c r="E2183" s="59"/>
      <c r="F2183" s="59">
        <v>25000.0</v>
      </c>
      <c r="G2183" s="59"/>
      <c r="H2183" s="59"/>
      <c r="I2183" s="44"/>
      <c r="J2183" s="97" t="str">
        <f t="shared" ref="J2183:N2183" si="2177">IF(ISBLANK(D2183),"",D2183/100000)</f>
        <v/>
      </c>
      <c r="K2183" s="97" t="str">
        <f t="shared" si="2177"/>
        <v/>
      </c>
      <c r="L2183" s="97" t="str">
        <f t="shared" si="2177"/>
        <v>0.25</v>
      </c>
      <c r="M2183" s="97" t="str">
        <f t="shared" si="2177"/>
        <v/>
      </c>
      <c r="N2183" s="97" t="str">
        <f t="shared" si="2177"/>
        <v/>
      </c>
      <c r="O2183" s="44"/>
      <c r="P2183" s="197" t="str">
        <v>Pune Congress senior citizens club</v>
      </c>
    </row>
    <row r="2184" ht="19.5" customHeight="1">
      <c r="A2184" s="127" t="s">
        <v>26084</v>
      </c>
      <c r="B2184" s="127">
        <v>200.0</v>
      </c>
      <c r="C2184" s="127"/>
      <c r="D2184" s="59"/>
      <c r="E2184" s="59"/>
      <c r="F2184" s="59">
        <v>25000.0</v>
      </c>
      <c r="G2184" s="59"/>
      <c r="H2184" s="59"/>
      <c r="I2184" s="44"/>
      <c r="J2184" s="97" t="str">
        <f t="shared" ref="J2184:N2184" si="2178">IF(ISBLANK(D2184),"",D2184/100000)</f>
        <v/>
      </c>
      <c r="K2184" s="97" t="str">
        <f t="shared" si="2178"/>
        <v/>
      </c>
      <c r="L2184" s="97" t="str">
        <f t="shared" si="2178"/>
        <v>0.25</v>
      </c>
      <c r="M2184" s="97" t="str">
        <f t="shared" si="2178"/>
        <v/>
      </c>
      <c r="N2184" s="97" t="str">
        <f t="shared" si="2178"/>
        <v/>
      </c>
      <c r="O2184" s="44"/>
      <c r="P2184" s="197" t="str">
        <v>Phaijane leave Young Circle, Tuesday Peth, Pune</v>
      </c>
    </row>
    <row r="2185" ht="19.5" customHeight="1">
      <c r="A2185" s="296" t="s">
        <v>26085</v>
      </c>
      <c r="B2185" s="127" t="s">
        <v>26086</v>
      </c>
      <c r="C2185" s="127"/>
      <c r="D2185" s="59"/>
      <c r="E2185" s="59"/>
      <c r="F2185" s="59">
        <v>20000.0</v>
      </c>
      <c r="G2185" s="59"/>
      <c r="H2185" s="59"/>
      <c r="I2185" s="44"/>
      <c r="J2185" s="97" t="str">
        <f t="shared" ref="J2185:N2185" si="2179">IF(ISBLANK(D2185),"",D2185/100000)</f>
        <v/>
      </c>
      <c r="K2185" s="97" t="str">
        <f t="shared" si="2179"/>
        <v/>
      </c>
      <c r="L2185" s="97" t="str">
        <f t="shared" si="2179"/>
        <v>0.20</v>
      </c>
      <c r="M2185" s="97" t="str">
        <f t="shared" si="2179"/>
        <v/>
      </c>
      <c r="N2185" s="97" t="str">
        <f t="shared" si="2179"/>
        <v/>
      </c>
      <c r="O2185" s="44"/>
      <c r="P2185" s="197" t="str">
        <v>Yuvraj friends circle, Lokmanya Colony,
Kothrud</v>
      </c>
    </row>
    <row r="2186" ht="19.5" customHeight="1">
      <c r="A2186" s="127" t="s">
        <v>26087</v>
      </c>
      <c r="B2186" s="127">
        <v>202.0</v>
      </c>
      <c r="C2186" s="127"/>
      <c r="D2186" s="59"/>
      <c r="E2186" s="59"/>
      <c r="F2186" s="59">
        <v>20000.0</v>
      </c>
      <c r="G2186" s="59"/>
      <c r="H2186" s="59"/>
      <c r="I2186" s="44"/>
      <c r="J2186" s="97" t="str">
        <f t="shared" ref="J2186:N2186" si="2180">IF(ISBLANK(D2186),"",D2186/100000)</f>
        <v/>
      </c>
      <c r="K2186" s="97" t="str">
        <f t="shared" si="2180"/>
        <v/>
      </c>
      <c r="L2186" s="97" t="str">
        <f t="shared" si="2180"/>
        <v>0.20</v>
      </c>
      <c r="M2186" s="97" t="str">
        <f t="shared" si="2180"/>
        <v/>
      </c>
      <c r="N2186" s="97" t="str">
        <f t="shared" si="2180"/>
        <v/>
      </c>
      <c r="O2186" s="44"/>
      <c r="P2186" s="197" t="str">
        <v>All the villagers committee, Kothrud</v>
      </c>
    </row>
    <row r="2187" ht="19.5" customHeight="1">
      <c r="A2187" s="127" t="s">
        <v>26088</v>
      </c>
      <c r="B2187" s="127">
        <v>203.0</v>
      </c>
      <c r="C2187" s="127"/>
      <c r="D2187" s="59"/>
      <c r="E2187" s="59"/>
      <c r="F2187" s="59">
        <v>20000.0</v>
      </c>
      <c r="G2187" s="59"/>
      <c r="H2187" s="59"/>
      <c r="I2187" s="44"/>
      <c r="J2187" s="97" t="str">
        <f t="shared" ref="J2187:N2187" si="2181">IF(ISBLANK(D2187),"",D2187/100000)</f>
        <v/>
      </c>
      <c r="K2187" s="97" t="str">
        <f t="shared" si="2181"/>
        <v/>
      </c>
      <c r="L2187" s="97" t="str">
        <f t="shared" si="2181"/>
        <v>0.20</v>
      </c>
      <c r="M2187" s="97" t="str">
        <f t="shared" si="2181"/>
        <v/>
      </c>
      <c r="N2187" s="97" t="str">
        <f t="shared" si="2181"/>
        <v/>
      </c>
      <c r="O2187" s="44"/>
      <c r="P2187" s="197" t="str">
        <v>Amalgamation friends circle, Kothrud Gaonthan</v>
      </c>
    </row>
    <row r="2188" ht="19.5" customHeight="1">
      <c r="A2188" s="296" t="s">
        <v>26089</v>
      </c>
      <c r="B2188" s="127" t="s">
        <v>26090</v>
      </c>
      <c r="C2188" s="127"/>
      <c r="D2188" s="59"/>
      <c r="E2188" s="59"/>
      <c r="F2188" s="59">
        <v>10000.0</v>
      </c>
      <c r="G2188" s="59"/>
      <c r="H2188" s="59"/>
      <c r="I2188" s="44"/>
      <c r="J2188" s="97" t="str">
        <f t="shared" ref="J2188:N2188" si="2182">IF(ISBLANK(D2188),"",D2188/100000)</f>
        <v/>
      </c>
      <c r="K2188" s="97" t="str">
        <f t="shared" si="2182"/>
        <v/>
      </c>
      <c r="L2188" s="97" t="str">
        <f t="shared" si="2182"/>
        <v>0.10</v>
      </c>
      <c r="M2188" s="97" t="str">
        <f t="shared" si="2182"/>
        <v/>
      </c>
      <c r="N2188" s="97" t="str">
        <f t="shared" si="2182"/>
        <v/>
      </c>
      <c r="O2188" s="44"/>
      <c r="P2188" s="197" t="str">
        <v>Shaheed Abdul Hameed young company, Kasba
Peth, Pune</v>
      </c>
    </row>
    <row r="2189" ht="19.5" customHeight="1">
      <c r="A2189" s="127" t="s">
        <v>26091</v>
      </c>
      <c r="B2189" s="127">
        <v>205.0</v>
      </c>
      <c r="C2189" s="127"/>
      <c r="D2189" s="59"/>
      <c r="E2189" s="59"/>
      <c r="F2189" s="59">
        <v>10000.0</v>
      </c>
      <c r="G2189" s="59"/>
      <c r="H2189" s="59"/>
      <c r="I2189" s="44"/>
      <c r="J2189" s="97" t="str">
        <f t="shared" ref="J2189:N2189" si="2183">IF(ISBLANK(D2189),"",D2189/100000)</f>
        <v/>
      </c>
      <c r="K2189" s="97" t="str">
        <f t="shared" si="2183"/>
        <v/>
      </c>
      <c r="L2189" s="97" t="str">
        <f t="shared" si="2183"/>
        <v>0.10</v>
      </c>
      <c r="M2189" s="97" t="str">
        <f t="shared" si="2183"/>
        <v/>
      </c>
      <c r="N2189" s="97" t="str">
        <f t="shared" si="2183"/>
        <v/>
      </c>
      <c r="O2189" s="44"/>
      <c r="P2189" s="197" t="str">
        <v>Sher Ali Young Circle, Tuesday Peth, Pune</v>
      </c>
    </row>
    <row r="2190" ht="19.5" customHeight="1">
      <c r="A2190" s="296" t="s">
        <v>26092</v>
      </c>
      <c r="B2190" s="127" t="s">
        <v>26093</v>
      </c>
      <c r="C2190" s="127"/>
      <c r="D2190" s="59"/>
      <c r="E2190" s="59"/>
      <c r="F2190" s="59">
        <v>10000.0</v>
      </c>
      <c r="G2190" s="59"/>
      <c r="H2190" s="59"/>
      <c r="I2190" s="44"/>
      <c r="J2190" s="97" t="str">
        <f t="shared" ref="J2190:N2190" si="2184">IF(ISBLANK(D2190),"",D2190/100000)</f>
        <v/>
      </c>
      <c r="K2190" s="97" t="str">
        <f t="shared" si="2184"/>
        <v/>
      </c>
      <c r="L2190" s="97" t="str">
        <f t="shared" si="2184"/>
        <v>0.10</v>
      </c>
      <c r="M2190" s="97" t="str">
        <f t="shared" si="2184"/>
        <v/>
      </c>
      <c r="N2190" s="97" t="str">
        <f t="shared" si="2184"/>
        <v/>
      </c>
      <c r="O2190" s="44"/>
      <c r="P2190" s="197" t="str">
        <v>Sai Seva Foundation, Peth Monday, Tuesday,
Pune</v>
      </c>
    </row>
    <row r="2191" ht="19.5" customHeight="1">
      <c r="A2191" s="296" t="s">
        <v>26094</v>
      </c>
      <c r="B2191" s="127" t="s">
        <v>26095</v>
      </c>
      <c r="C2191" s="127"/>
      <c r="D2191" s="59"/>
      <c r="E2191" s="59"/>
      <c r="F2191" s="59">
        <v>10000.0</v>
      </c>
      <c r="G2191" s="59"/>
      <c r="H2191" s="59"/>
      <c r="I2191" s="44"/>
      <c r="J2191" s="97" t="str">
        <f t="shared" ref="J2191:N2191" si="2185">IF(ISBLANK(D2191),"",D2191/100000)</f>
        <v/>
      </c>
      <c r="K2191" s="97" t="str">
        <f t="shared" si="2185"/>
        <v/>
      </c>
      <c r="L2191" s="97" t="str">
        <f t="shared" si="2185"/>
        <v>0.10</v>
      </c>
      <c r="M2191" s="97" t="str">
        <f t="shared" si="2185"/>
        <v/>
      </c>
      <c r="N2191" s="97" t="str">
        <f t="shared" si="2185"/>
        <v/>
      </c>
      <c r="O2191" s="44"/>
      <c r="P2191" s="197" t="str">
        <v>Will produce Education, Social
Development and Research organayajhesana</v>
      </c>
    </row>
    <row r="2192" ht="19.5" customHeight="1">
      <c r="A2192" s="127" t="s">
        <v>26096</v>
      </c>
      <c r="B2192" s="127">
        <v>208.0</v>
      </c>
      <c r="C2192" s="127"/>
      <c r="D2192" s="59"/>
      <c r="E2192" s="59"/>
      <c r="F2192" s="59">
        <v>50000.0</v>
      </c>
      <c r="G2192" s="59"/>
      <c r="H2192" s="59"/>
      <c r="I2192" s="44"/>
      <c r="J2192" s="97" t="str">
        <f t="shared" ref="J2192:N2192" si="2186">IF(ISBLANK(D2192),"",D2192/100000)</f>
        <v/>
      </c>
      <c r="K2192" s="97" t="str">
        <f t="shared" si="2186"/>
        <v/>
      </c>
      <c r="L2192" s="97" t="str">
        <f t="shared" si="2186"/>
        <v>0.50</v>
      </c>
      <c r="M2192" s="97" t="str">
        <f t="shared" si="2186"/>
        <v/>
      </c>
      <c r="N2192" s="97" t="str">
        <f t="shared" si="2186"/>
        <v/>
      </c>
      <c r="O2192" s="44"/>
      <c r="P2192" s="197" t="str">
        <v>Seth Tarachand Ramnath Charity Trust</v>
      </c>
    </row>
    <row r="2193" ht="19.5" customHeight="1">
      <c r="A2193" s="127" t="s">
        <v>26097</v>
      </c>
      <c r="B2193" s="127">
        <v>209.0</v>
      </c>
      <c r="C2193" s="127"/>
      <c r="D2193" s="59"/>
      <c r="E2193" s="59"/>
      <c r="F2193" s="59">
        <v>20000.0</v>
      </c>
      <c r="G2193" s="59"/>
      <c r="H2193" s="59"/>
      <c r="I2193" s="44"/>
      <c r="J2193" s="97" t="str">
        <f t="shared" ref="J2193:N2193" si="2187">IF(ISBLANK(D2193),"",D2193/100000)</f>
        <v/>
      </c>
      <c r="K2193" s="97" t="str">
        <f t="shared" si="2187"/>
        <v/>
      </c>
      <c r="L2193" s="97" t="str">
        <f t="shared" si="2187"/>
        <v>0.20</v>
      </c>
      <c r="M2193" s="97" t="str">
        <f t="shared" si="2187"/>
        <v/>
      </c>
      <c r="N2193" s="97" t="str">
        <f t="shared" si="2187"/>
        <v/>
      </c>
      <c r="O2193" s="44"/>
      <c r="P2193" s="197" t="str">
        <v>Clarifies friends circle, Kothrud Gaonthan</v>
      </c>
    </row>
    <row r="2194" ht="19.5" customHeight="1">
      <c r="A2194" s="127" t="s">
        <v>26098</v>
      </c>
      <c r="B2194" s="127">
        <v>210.0</v>
      </c>
      <c r="C2194" s="127"/>
      <c r="D2194" s="59"/>
      <c r="E2194" s="59"/>
      <c r="F2194" s="59">
        <v>20000.0</v>
      </c>
      <c r="G2194" s="59"/>
      <c r="H2194" s="59"/>
      <c r="I2194" s="44"/>
      <c r="J2194" s="97" t="str">
        <f t="shared" ref="J2194:N2194" si="2188">IF(ISBLANK(D2194),"",D2194/100000)</f>
        <v/>
      </c>
      <c r="K2194" s="97" t="str">
        <f t="shared" si="2188"/>
        <v/>
      </c>
      <c r="L2194" s="97" t="str">
        <f t="shared" si="2188"/>
        <v>0.20</v>
      </c>
      <c r="M2194" s="97" t="str">
        <f t="shared" si="2188"/>
        <v/>
      </c>
      <c r="N2194" s="97" t="str">
        <f t="shared" si="2188"/>
        <v/>
      </c>
      <c r="O2194" s="44"/>
      <c r="P2194" s="197" t="str">
        <v>Navabhumi friends circle, Shastri</v>
      </c>
    </row>
    <row r="2195" ht="19.5" customHeight="1">
      <c r="A2195" s="127" t="s">
        <v>26099</v>
      </c>
      <c r="B2195" s="127">
        <v>211.0</v>
      </c>
      <c r="C2195" s="127"/>
      <c r="D2195" s="59"/>
      <c r="E2195" s="59"/>
      <c r="F2195" s="59">
        <v>20000.0</v>
      </c>
      <c r="G2195" s="59"/>
      <c r="H2195" s="59"/>
      <c r="I2195" s="44"/>
      <c r="J2195" s="97" t="str">
        <f t="shared" ref="J2195:N2195" si="2189">IF(ISBLANK(D2195),"",D2195/100000)</f>
        <v/>
      </c>
      <c r="K2195" s="97" t="str">
        <f t="shared" si="2189"/>
        <v/>
      </c>
      <c r="L2195" s="97" t="str">
        <f t="shared" si="2189"/>
        <v>0.20</v>
      </c>
      <c r="M2195" s="97" t="str">
        <f t="shared" si="2189"/>
        <v/>
      </c>
      <c r="N2195" s="97" t="str">
        <f t="shared" si="2189"/>
        <v/>
      </c>
      <c r="O2195" s="44"/>
      <c r="P2195" s="197" t="str">
        <v>Shriram young company, kelevadi</v>
      </c>
    </row>
    <row r="2196" ht="19.5" customHeight="1">
      <c r="A2196" s="127" t="s">
        <v>26100</v>
      </c>
      <c r="B2196" s="127">
        <v>212.0</v>
      </c>
      <c r="C2196" s="127"/>
      <c r="D2196" s="59"/>
      <c r="E2196" s="59"/>
      <c r="F2196" s="59">
        <v>20000.0</v>
      </c>
      <c r="G2196" s="59"/>
      <c r="H2196" s="59"/>
      <c r="I2196" s="44"/>
      <c r="J2196" s="97" t="str">
        <f t="shared" ref="J2196:N2196" si="2190">IF(ISBLANK(D2196),"",D2196/100000)</f>
        <v/>
      </c>
      <c r="K2196" s="97" t="str">
        <f t="shared" si="2190"/>
        <v/>
      </c>
      <c r="L2196" s="97" t="str">
        <f t="shared" si="2190"/>
        <v>0.20</v>
      </c>
      <c r="M2196" s="97" t="str">
        <f t="shared" si="2190"/>
        <v/>
      </c>
      <c r="N2196" s="97" t="str">
        <f t="shared" si="2190"/>
        <v/>
      </c>
      <c r="O2196" s="44"/>
      <c r="P2196" s="197" t="str">
        <v>Jayadipa young company, pound fork Cities</v>
      </c>
    </row>
    <row r="2197" ht="19.5" customHeight="1">
      <c r="A2197" s="127" t="s">
        <v>26101</v>
      </c>
      <c r="B2197" s="127" t="s">
        <v>26102</v>
      </c>
      <c r="C2197" s="127"/>
      <c r="D2197" s="59"/>
      <c r="E2197" s="59"/>
      <c r="F2197" s="59">
        <v>20000.0</v>
      </c>
      <c r="G2197" s="59"/>
      <c r="H2197" s="59"/>
      <c r="I2197" s="44"/>
      <c r="J2197" s="97" t="str">
        <f t="shared" ref="J2197:N2197" si="2191">IF(ISBLANK(D2197),"",D2197/100000)</f>
        <v/>
      </c>
      <c r="K2197" s="97" t="str">
        <f t="shared" si="2191"/>
        <v/>
      </c>
      <c r="L2197" s="97" t="str">
        <f t="shared" si="2191"/>
        <v>0.20</v>
      </c>
      <c r="M2197" s="97" t="str">
        <f t="shared" si="2191"/>
        <v/>
      </c>
      <c r="N2197" s="97" t="str">
        <f t="shared" si="2191"/>
        <v/>
      </c>
      <c r="O2197" s="44"/>
      <c r="P2197" s="197" t="str">
        <v>Child young company, the new Karnataka High School</v>
      </c>
    </row>
    <row r="2198" ht="19.5" customHeight="1">
      <c r="A2198" s="127" t="s">
        <v>26103</v>
      </c>
      <c r="B2198" s="127">
        <v>214.0</v>
      </c>
      <c r="C2198" s="127"/>
      <c r="D2198" s="59"/>
      <c r="E2198" s="59"/>
      <c r="F2198" s="59">
        <v>20000.0</v>
      </c>
      <c r="G2198" s="59"/>
      <c r="H2198" s="59"/>
      <c r="I2198" s="44"/>
      <c r="J2198" s="97" t="str">
        <f t="shared" ref="J2198:N2198" si="2192">IF(ISBLANK(D2198),"",D2198/100000)</f>
        <v/>
      </c>
      <c r="K2198" s="97" t="str">
        <f t="shared" si="2192"/>
        <v/>
      </c>
      <c r="L2198" s="97" t="str">
        <f t="shared" si="2192"/>
        <v>0.20</v>
      </c>
      <c r="M2198" s="97" t="str">
        <f t="shared" si="2192"/>
        <v/>
      </c>
      <c r="N2198" s="97" t="str">
        <f t="shared" si="2192"/>
        <v/>
      </c>
      <c r="O2198" s="44"/>
      <c r="P2198" s="197" t="str">
        <v>Ashtavinayak friends circle, pound fork</v>
      </c>
    </row>
    <row r="2199" ht="19.5" customHeight="1">
      <c r="A2199" s="127" t="s">
        <v>26104</v>
      </c>
      <c r="B2199" s="127">
        <v>215.0</v>
      </c>
      <c r="C2199" s="127"/>
      <c r="D2199" s="59"/>
      <c r="E2199" s="59"/>
      <c r="F2199" s="59">
        <v>20000.0</v>
      </c>
      <c r="G2199" s="59"/>
      <c r="H2199" s="59"/>
      <c r="I2199" s="44"/>
      <c r="J2199" s="97" t="str">
        <f t="shared" ref="J2199:N2199" si="2193">IF(ISBLANK(D2199),"",D2199/100000)</f>
        <v/>
      </c>
      <c r="K2199" s="97" t="str">
        <f t="shared" si="2193"/>
        <v/>
      </c>
      <c r="L2199" s="97" t="str">
        <f t="shared" si="2193"/>
        <v>0.20</v>
      </c>
      <c r="M2199" s="97" t="str">
        <f t="shared" si="2193"/>
        <v/>
      </c>
      <c r="N2199" s="97" t="str">
        <f t="shared" si="2193"/>
        <v/>
      </c>
      <c r="O2199" s="44"/>
      <c r="P2199" s="197" t="str">
        <v>Indian friends circle, jayabhavani city</v>
      </c>
    </row>
    <row r="2200" ht="19.5" customHeight="1">
      <c r="A2200" s="127" t="s">
        <v>26105</v>
      </c>
      <c r="B2200" s="127">
        <v>216.0</v>
      </c>
      <c r="C2200" s="127"/>
      <c r="D2200" s="59"/>
      <c r="E2200" s="59"/>
      <c r="F2200" s="59">
        <v>20000.0</v>
      </c>
      <c r="G2200" s="59"/>
      <c r="H2200" s="59"/>
      <c r="I2200" s="44"/>
      <c r="J2200" s="97" t="str">
        <f t="shared" ref="J2200:N2200" si="2194">IF(ISBLANK(D2200),"",D2200/100000)</f>
        <v/>
      </c>
      <c r="K2200" s="97" t="str">
        <f t="shared" si="2194"/>
        <v/>
      </c>
      <c r="L2200" s="97" t="str">
        <f t="shared" si="2194"/>
        <v>0.20</v>
      </c>
      <c r="M2200" s="97" t="str">
        <f t="shared" si="2194"/>
        <v/>
      </c>
      <c r="N2200" s="97" t="str">
        <f t="shared" si="2194"/>
        <v/>
      </c>
      <c r="O2200" s="44"/>
      <c r="P2200" s="197" t="str">
        <v>Fight club friends, jayabhavani city</v>
      </c>
    </row>
    <row r="2201" ht="19.5" customHeight="1">
      <c r="A2201" s="127" t="s">
        <v>26106</v>
      </c>
      <c r="B2201" s="127">
        <v>217.0</v>
      </c>
      <c r="C2201" s="127"/>
      <c r="D2201" s="59"/>
      <c r="E2201" s="59"/>
      <c r="F2201" s="59">
        <v>20000.0</v>
      </c>
      <c r="G2201" s="59"/>
      <c r="H2201" s="59"/>
      <c r="I2201" s="44"/>
      <c r="J2201" s="97" t="str">
        <f t="shared" ref="J2201:N2201" si="2195">IF(ISBLANK(D2201),"",D2201/100000)</f>
        <v/>
      </c>
      <c r="K2201" s="97" t="str">
        <f t="shared" si="2195"/>
        <v/>
      </c>
      <c r="L2201" s="97" t="str">
        <f t="shared" si="2195"/>
        <v>0.20</v>
      </c>
      <c r="M2201" s="97" t="str">
        <f t="shared" si="2195"/>
        <v/>
      </c>
      <c r="N2201" s="97" t="str">
        <f t="shared" si="2195"/>
        <v/>
      </c>
      <c r="O2201" s="44"/>
      <c r="P2201" s="197" t="str">
        <v>Shri Guru Dutt served service company, Shastri</v>
      </c>
    </row>
    <row r="2202" ht="19.5" customHeight="1">
      <c r="A2202" s="127" t="s">
        <v>26107</v>
      </c>
      <c r="B2202" s="127">
        <v>218.0</v>
      </c>
      <c r="C2202" s="127"/>
      <c r="D2202" s="59"/>
      <c r="E2202" s="59"/>
      <c r="F2202" s="59">
        <v>20000.0</v>
      </c>
      <c r="G2202" s="59"/>
      <c r="H2202" s="59"/>
      <c r="I2202" s="44"/>
      <c r="J2202" s="97" t="str">
        <f t="shared" ref="J2202:N2202" si="2196">IF(ISBLANK(D2202),"",D2202/100000)</f>
        <v/>
      </c>
      <c r="K2202" s="97" t="str">
        <f t="shared" si="2196"/>
        <v/>
      </c>
      <c r="L2202" s="97" t="str">
        <f t="shared" si="2196"/>
        <v>0.20</v>
      </c>
      <c r="M2202" s="97" t="str">
        <f t="shared" si="2196"/>
        <v/>
      </c>
      <c r="N2202" s="97" t="str">
        <f t="shared" si="2196"/>
        <v/>
      </c>
      <c r="O2202" s="44"/>
      <c r="P2202" s="197" t="str">
        <v>Success trinity friend circle, Shastri</v>
      </c>
    </row>
    <row r="2203" ht="19.5" customHeight="1">
      <c r="A2203" s="127" t="s">
        <v>26108</v>
      </c>
      <c r="B2203" s="127">
        <v>219.0</v>
      </c>
      <c r="C2203" s="127"/>
      <c r="D2203" s="59"/>
      <c r="E2203" s="59"/>
      <c r="F2203" s="59">
        <v>20000.0</v>
      </c>
      <c r="G2203" s="59"/>
      <c r="H2203" s="59"/>
      <c r="I2203" s="44"/>
      <c r="J2203" s="97" t="str">
        <f t="shared" ref="J2203:N2203" si="2197">IF(ISBLANK(D2203),"",D2203/100000)</f>
        <v/>
      </c>
      <c r="K2203" s="97" t="str">
        <f t="shared" si="2197"/>
        <v/>
      </c>
      <c r="L2203" s="97" t="str">
        <f t="shared" si="2197"/>
        <v>0.20</v>
      </c>
      <c r="M2203" s="97" t="str">
        <f t="shared" si="2197"/>
        <v/>
      </c>
      <c r="N2203" s="97" t="str">
        <f t="shared" si="2197"/>
        <v/>
      </c>
      <c r="O2203" s="44"/>
      <c r="P2203" s="197" t="str">
        <v>Sahyadri Carthage team, Shastri</v>
      </c>
    </row>
    <row r="2204" ht="19.5" customHeight="1">
      <c r="A2204" s="296" t="s">
        <v>26109</v>
      </c>
      <c r="B2204" s="127" t="s">
        <v>26110</v>
      </c>
      <c r="C2204" s="127"/>
      <c r="D2204" s="59"/>
      <c r="E2204" s="59"/>
      <c r="F2204" s="59">
        <v>20000.0</v>
      </c>
      <c r="G2204" s="59"/>
      <c r="H2204" s="59"/>
      <c r="I2204" s="44"/>
      <c r="J2204" s="97" t="str">
        <f t="shared" ref="J2204:N2204" si="2198">IF(ISBLANK(D2204),"",D2204/100000)</f>
        <v/>
      </c>
      <c r="K2204" s="97" t="str">
        <f t="shared" si="2198"/>
        <v/>
      </c>
      <c r="L2204" s="97" t="str">
        <f t="shared" si="2198"/>
        <v>0.20</v>
      </c>
      <c r="M2204" s="97" t="str">
        <f t="shared" si="2198"/>
        <v/>
      </c>
      <c r="N2204" s="97" t="str">
        <f t="shared" si="2198"/>
        <v/>
      </c>
      <c r="O2204" s="44"/>
      <c r="P2204" s="197" t="str">
        <v>Navnath public development company,
Kiskindhanagara</v>
      </c>
    </row>
    <row r="2205" ht="19.5" customHeight="1">
      <c r="A2205" s="296" t="s">
        <v>26111</v>
      </c>
      <c r="B2205" s="127" t="s">
        <v>26112</v>
      </c>
      <c r="C2205" s="127"/>
      <c r="D2205" s="59"/>
      <c r="E2205" s="59"/>
      <c r="F2205" s="59">
        <v>20000.0</v>
      </c>
      <c r="G2205" s="59"/>
      <c r="H2205" s="59"/>
      <c r="I2205" s="44"/>
      <c r="J2205" s="97" t="str">
        <f t="shared" ref="J2205:N2205" si="2199">IF(ISBLANK(D2205),"",D2205/100000)</f>
        <v/>
      </c>
      <c r="K2205" s="97" t="str">
        <f t="shared" si="2199"/>
        <v/>
      </c>
      <c r="L2205" s="97" t="str">
        <f t="shared" si="2199"/>
        <v>0.20</v>
      </c>
      <c r="M2205" s="97" t="str">
        <f t="shared" si="2199"/>
        <v/>
      </c>
      <c r="N2205" s="97" t="str">
        <f t="shared" si="2199"/>
        <v/>
      </c>
      <c r="O2205" s="44"/>
      <c r="P2205" s="197" t="str">
        <v>Maruti rich tillya Shrine, jayabhavani
City</v>
      </c>
    </row>
    <row r="2206" ht="19.5" customHeight="1">
      <c r="A2206" s="296" t="s">
        <v>26113</v>
      </c>
      <c r="B2206" s="127" t="s">
        <v>26114</v>
      </c>
      <c r="C2206" s="127"/>
      <c r="D2206" s="59"/>
      <c r="E2206" s="59"/>
      <c r="F2206" s="59">
        <v>20000.0</v>
      </c>
      <c r="G2206" s="59"/>
      <c r="H2206" s="59"/>
      <c r="I2206" s="44"/>
      <c r="J2206" s="97" t="str">
        <f t="shared" ref="J2206:N2206" si="2200">IF(ISBLANK(D2206),"",D2206/100000)</f>
        <v/>
      </c>
      <c r="K2206" s="97" t="str">
        <f t="shared" si="2200"/>
        <v/>
      </c>
      <c r="L2206" s="97" t="str">
        <f t="shared" si="2200"/>
        <v>0.20</v>
      </c>
      <c r="M2206" s="97" t="str">
        <f t="shared" si="2200"/>
        <v/>
      </c>
      <c r="N2206" s="97" t="str">
        <f t="shared" si="2200"/>
        <v/>
      </c>
      <c r="O2206" s="44"/>
      <c r="P2206" s="197" t="str">
        <v>Lal Bahadur Shastri circle of friends, patavardhanabaga
Erandavana</v>
      </c>
    </row>
    <row r="2207" ht="19.5" customHeight="1">
      <c r="A2207" s="250"/>
      <c r="B2207" s="250"/>
      <c r="C2207" s="250"/>
      <c r="D2207" s="237"/>
      <c r="E2207" s="237"/>
      <c r="F2207" s="237"/>
      <c r="G2207" s="237"/>
      <c r="H2207" s="237"/>
      <c r="I2207" s="242"/>
      <c r="J2207" s="446" t="str">
        <f t="shared" ref="J2207:N2207" si="2201">IF(ISBLANK(D2207),"",D2207/100000)</f>
        <v/>
      </c>
      <c r="K2207" s="446" t="str">
        <f t="shared" si="2201"/>
        <v/>
      </c>
      <c r="L2207" s="446" t="str">
        <f t="shared" si="2201"/>
        <v/>
      </c>
      <c r="M2207" s="446" t="str">
        <f t="shared" si="2201"/>
        <v/>
      </c>
      <c r="N2207" s="446" t="str">
        <f t="shared" si="2201"/>
        <v/>
      </c>
      <c r="O2207" s="242"/>
      <c r="P2207" s="197" t="str">
        <v/>
      </c>
    </row>
    <row r="2208" ht="19.5" customHeight="1">
      <c r="A2208" s="254" t="s">
        <v>26115</v>
      </c>
      <c r="B2208" s="254">
        <v>223.0</v>
      </c>
      <c r="C2208" s="254"/>
      <c r="D2208" s="330"/>
      <c r="E2208" s="330"/>
      <c r="F2208" s="330">
        <v>20000.0</v>
      </c>
      <c r="G2208" s="330"/>
      <c r="H2208" s="330"/>
      <c r="I2208" s="44"/>
      <c r="J2208" s="97" t="str">
        <f t="shared" ref="J2208:N2208" si="2202">IF(ISBLANK(D2208),"",D2208/100000)</f>
        <v/>
      </c>
      <c r="K2208" s="97" t="str">
        <f t="shared" si="2202"/>
        <v/>
      </c>
      <c r="L2208" s="97" t="str">
        <f t="shared" si="2202"/>
        <v>0.20</v>
      </c>
      <c r="M2208" s="97" t="str">
        <f t="shared" si="2202"/>
        <v/>
      </c>
      <c r="N2208" s="97" t="str">
        <f t="shared" si="2202"/>
        <v/>
      </c>
      <c r="O2208" s="44"/>
      <c r="P2208" s="197" t="str">
        <v>Kumar youth club friends, erandavana</v>
      </c>
    </row>
    <row r="2209" ht="19.5" customHeight="1">
      <c r="A2209" s="127" t="s">
        <v>26116</v>
      </c>
      <c r="B2209" s="127">
        <v>224.0</v>
      </c>
      <c r="C2209" s="127"/>
      <c r="D2209" s="59"/>
      <c r="E2209" s="59"/>
      <c r="F2209" s="59">
        <v>20000.0</v>
      </c>
      <c r="G2209" s="59"/>
      <c r="H2209" s="59"/>
      <c r="I2209" s="44"/>
      <c r="J2209" s="97" t="str">
        <f t="shared" ref="J2209:N2209" si="2203">IF(ISBLANK(D2209),"",D2209/100000)</f>
        <v/>
      </c>
      <c r="K2209" s="97" t="str">
        <f t="shared" si="2203"/>
        <v/>
      </c>
      <c r="L2209" s="97" t="str">
        <f t="shared" si="2203"/>
        <v>0.20</v>
      </c>
      <c r="M2209" s="97" t="str">
        <f t="shared" si="2203"/>
        <v/>
      </c>
      <c r="N2209" s="97" t="str">
        <f t="shared" si="2203"/>
        <v/>
      </c>
      <c r="O2209" s="44"/>
      <c r="P2209" s="197" t="str">
        <v>The All ganesanagara friends circle, erandavana</v>
      </c>
    </row>
    <row r="2210" ht="19.5" customHeight="1">
      <c r="A2210" s="127" t="s">
        <v>26117</v>
      </c>
      <c r="B2210" s="127">
        <v>225.0</v>
      </c>
      <c r="C2210" s="127"/>
      <c r="D2210" s="59"/>
      <c r="E2210" s="59"/>
      <c r="F2210" s="59">
        <v>20000.0</v>
      </c>
      <c r="G2210" s="59"/>
      <c r="H2210" s="59"/>
      <c r="I2210" s="44"/>
      <c r="J2210" s="97" t="str">
        <f t="shared" ref="J2210:N2210" si="2204">IF(ISBLANK(D2210),"",D2210/100000)</f>
        <v/>
      </c>
      <c r="K2210" s="97" t="str">
        <f t="shared" si="2204"/>
        <v/>
      </c>
      <c r="L2210" s="97" t="str">
        <f t="shared" si="2204"/>
        <v>0.20</v>
      </c>
      <c r="M2210" s="97" t="str">
        <f t="shared" si="2204"/>
        <v/>
      </c>
      <c r="N2210" s="97" t="str">
        <f t="shared" si="2204"/>
        <v/>
      </c>
      <c r="O2210" s="44"/>
      <c r="P2210" s="197" t="str">
        <v>Ganesh Mandal young child, kiskindhanagara</v>
      </c>
    </row>
    <row r="2211" ht="19.5" customHeight="1">
      <c r="A2211" s="127" t="s">
        <v>26118</v>
      </c>
      <c r="B2211" s="127">
        <v>226.0</v>
      </c>
      <c r="C2211" s="127"/>
      <c r="D2211" s="59"/>
      <c r="E2211" s="59"/>
      <c r="F2211" s="59">
        <v>20000.0</v>
      </c>
      <c r="G2211" s="59"/>
      <c r="H2211" s="59"/>
      <c r="I2211" s="44"/>
      <c r="J2211" s="97" t="str">
        <f t="shared" ref="J2211:N2211" si="2205">IF(ISBLANK(D2211),"",D2211/100000)</f>
        <v/>
      </c>
      <c r="K2211" s="97" t="str">
        <f t="shared" si="2205"/>
        <v/>
      </c>
      <c r="L2211" s="97" t="str">
        <f t="shared" si="2205"/>
        <v>0.20</v>
      </c>
      <c r="M2211" s="97" t="str">
        <f t="shared" si="2205"/>
        <v/>
      </c>
      <c r="N2211" s="97" t="str">
        <f t="shared" si="2205"/>
        <v/>
      </c>
      <c r="O2211" s="44"/>
      <c r="P2211" s="197" t="str">
        <v>Janasajjana Foundation, erandavane</v>
      </c>
    </row>
    <row r="2212" ht="19.5" customHeight="1">
      <c r="A2212" s="127" t="s">
        <v>26119</v>
      </c>
      <c r="B2212" s="127">
        <v>227.0</v>
      </c>
      <c r="C2212" s="127"/>
      <c r="D2212" s="59"/>
      <c r="E2212" s="59"/>
      <c r="F2212" s="59">
        <v>20000.0</v>
      </c>
      <c r="G2212" s="59"/>
      <c r="H2212" s="59"/>
      <c r="I2212" s="44"/>
      <c r="J2212" s="97" t="str">
        <f t="shared" ref="J2212:N2212" si="2206">IF(ISBLANK(D2212),"",D2212/100000)</f>
        <v/>
      </c>
      <c r="K2212" s="97" t="str">
        <f t="shared" si="2206"/>
        <v/>
      </c>
      <c r="L2212" s="97" t="str">
        <f t="shared" si="2206"/>
        <v>0.20</v>
      </c>
      <c r="M2212" s="97" t="str">
        <f t="shared" si="2206"/>
        <v/>
      </c>
      <c r="N2212" s="97" t="str">
        <f t="shared" si="2206"/>
        <v/>
      </c>
      <c r="O2212" s="44"/>
      <c r="P2212" s="197" t="str">
        <v>Jaideep company, erandavana</v>
      </c>
    </row>
    <row r="2213" ht="19.5" customHeight="1">
      <c r="A2213" s="127" t="s">
        <v>26120</v>
      </c>
      <c r="B2213" s="127">
        <v>228.0</v>
      </c>
      <c r="C2213" s="127"/>
      <c r="D2213" s="59"/>
      <c r="E2213" s="59"/>
      <c r="F2213" s="59">
        <v>20000.0</v>
      </c>
      <c r="G2213" s="59"/>
      <c r="H2213" s="59"/>
      <c r="I2213" s="44"/>
      <c r="J2213" s="97" t="str">
        <f t="shared" ref="J2213:N2213" si="2207">IF(ISBLANK(D2213),"",D2213/100000)</f>
        <v/>
      </c>
      <c r="K2213" s="97" t="str">
        <f t="shared" si="2207"/>
        <v/>
      </c>
      <c r="L2213" s="97" t="str">
        <f t="shared" si="2207"/>
        <v>0.20</v>
      </c>
      <c r="M2213" s="97" t="str">
        <f t="shared" si="2207"/>
        <v/>
      </c>
      <c r="N2213" s="97" t="str">
        <f t="shared" si="2207"/>
        <v/>
      </c>
      <c r="O2213" s="44"/>
      <c r="P2213" s="197" t="str">
        <v>Ue car club friend, erandavana</v>
      </c>
    </row>
    <row r="2214" ht="19.5" customHeight="1">
      <c r="A2214" s="127" t="s">
        <v>26121</v>
      </c>
      <c r="B2214" s="127">
        <v>229.0</v>
      </c>
      <c r="C2214" s="127"/>
      <c r="D2214" s="59"/>
      <c r="E2214" s="59"/>
      <c r="F2214" s="59">
        <v>20000.0</v>
      </c>
      <c r="G2214" s="59"/>
      <c r="H2214" s="59"/>
      <c r="I2214" s="44"/>
      <c r="J2214" s="97" t="str">
        <f t="shared" ref="J2214:N2214" si="2208">IF(ISBLANK(D2214),"",D2214/100000)</f>
        <v/>
      </c>
      <c r="K2214" s="97" t="str">
        <f t="shared" si="2208"/>
        <v/>
      </c>
      <c r="L2214" s="97" t="str">
        <f t="shared" si="2208"/>
        <v>0.20</v>
      </c>
      <c r="M2214" s="97" t="str">
        <f t="shared" si="2208"/>
        <v/>
      </c>
      <c r="N2214" s="97" t="str">
        <f t="shared" si="2208"/>
        <v/>
      </c>
      <c r="O2214" s="44"/>
      <c r="P2214" s="197" t="str">
        <v>Swami Samarth Seva Foundation, erandavana</v>
      </c>
    </row>
    <row r="2215" ht="19.5" customHeight="1">
      <c r="A2215" s="127" t="s">
        <v>26122</v>
      </c>
      <c r="B2215" s="127">
        <v>230.0</v>
      </c>
      <c r="C2215" s="127"/>
      <c r="D2215" s="59"/>
      <c r="E2215" s="59"/>
      <c r="F2215" s="59">
        <v>20000.0</v>
      </c>
      <c r="G2215" s="59"/>
      <c r="H2215" s="59"/>
      <c r="I2215" s="44"/>
      <c r="J2215" s="97" t="str">
        <f t="shared" ref="J2215:N2215" si="2209">IF(ISBLANK(D2215),"",D2215/100000)</f>
        <v/>
      </c>
      <c r="K2215" s="97" t="str">
        <f t="shared" si="2209"/>
        <v/>
      </c>
      <c r="L2215" s="97" t="str">
        <f t="shared" si="2209"/>
        <v>0.20</v>
      </c>
      <c r="M2215" s="97" t="str">
        <f t="shared" si="2209"/>
        <v/>
      </c>
      <c r="N2215" s="97" t="str">
        <f t="shared" si="2209"/>
        <v/>
      </c>
      <c r="O2215" s="44"/>
      <c r="P2215" s="197" t="str">
        <v>Satguru Shri Badri service company Ashram Trust</v>
      </c>
    </row>
    <row r="2216" ht="19.5" customHeight="1">
      <c r="A2216" s="127" t="s">
        <v>26123</v>
      </c>
      <c r="B2216" s="127">
        <v>231.0</v>
      </c>
      <c r="C2216" s="127"/>
      <c r="D2216" s="59"/>
      <c r="E2216" s="59"/>
      <c r="F2216" s="59">
        <v>20000.0</v>
      </c>
      <c r="G2216" s="59"/>
      <c r="H2216" s="59"/>
      <c r="I2216" s="44"/>
      <c r="J2216" s="97" t="str">
        <f t="shared" ref="J2216:N2216" si="2210">IF(ISBLANK(D2216),"",D2216/100000)</f>
        <v/>
      </c>
      <c r="K2216" s="97" t="str">
        <f t="shared" si="2210"/>
        <v/>
      </c>
      <c r="L2216" s="97" t="str">
        <f t="shared" si="2210"/>
        <v>0.20</v>
      </c>
      <c r="M2216" s="97" t="str">
        <f t="shared" si="2210"/>
        <v/>
      </c>
      <c r="N2216" s="97" t="str">
        <f t="shared" si="2210"/>
        <v/>
      </c>
      <c r="O2216" s="44"/>
      <c r="P2216" s="197" t="str">
        <v>Jhakiullaha Masjid Trust, Kothrud</v>
      </c>
    </row>
    <row r="2217" ht="19.5" customHeight="1">
      <c r="A2217" s="127" t="s">
        <v>26124</v>
      </c>
      <c r="B2217" s="127">
        <v>232.0</v>
      </c>
      <c r="C2217" s="127"/>
      <c r="D2217" s="59"/>
      <c r="E2217" s="59"/>
      <c r="F2217" s="59">
        <v>20000.0</v>
      </c>
      <c r="G2217" s="59"/>
      <c r="H2217" s="59"/>
      <c r="I2217" s="44"/>
      <c r="J2217" s="97" t="str">
        <f t="shared" ref="J2217:N2217" si="2211">IF(ISBLANK(D2217),"",D2217/100000)</f>
        <v/>
      </c>
      <c r="K2217" s="97" t="str">
        <f t="shared" si="2211"/>
        <v/>
      </c>
      <c r="L2217" s="97" t="str">
        <f t="shared" si="2211"/>
        <v>0.20</v>
      </c>
      <c r="M2217" s="97" t="str">
        <f t="shared" si="2211"/>
        <v/>
      </c>
      <c r="N2217" s="97" t="str">
        <f t="shared" si="2211"/>
        <v/>
      </c>
      <c r="O2217" s="44"/>
      <c r="P2217" s="197" t="str">
        <v>Maruti friends circle, the old cavadijavala</v>
      </c>
    </row>
    <row r="2218" ht="19.5" customHeight="1">
      <c r="A2218" s="296" t="s">
        <v>26125</v>
      </c>
      <c r="B2218" s="127" t="s">
        <v>26126</v>
      </c>
      <c r="C2218" s="127"/>
      <c r="D2218" s="59"/>
      <c r="E2218" s="59"/>
      <c r="F2218" s="59">
        <v>20000.0</v>
      </c>
      <c r="G2218" s="59"/>
      <c r="H2218" s="59"/>
      <c r="I2218" s="44"/>
      <c r="J2218" s="97" t="str">
        <f t="shared" ref="J2218:N2218" si="2212">IF(ISBLANK(D2218),"",D2218/100000)</f>
        <v/>
      </c>
      <c r="K2218" s="97" t="str">
        <f t="shared" si="2212"/>
        <v/>
      </c>
      <c r="L2218" s="97" t="str">
        <f t="shared" si="2212"/>
        <v>0.20</v>
      </c>
      <c r="M2218" s="97" t="str">
        <f t="shared" si="2212"/>
        <v/>
      </c>
      <c r="N2218" s="97" t="str">
        <f t="shared" si="2212"/>
        <v/>
      </c>
      <c r="O2218" s="44"/>
      <c r="P2218" s="197" t="str">
        <v>Vinayak friends circle, Mayur Colony,
Kothrud</v>
      </c>
    </row>
    <row r="2219" ht="19.5" customHeight="1">
      <c r="A2219" s="127" t="s">
        <v>26127</v>
      </c>
      <c r="B2219" s="127">
        <v>234.0</v>
      </c>
      <c r="C2219" s="127"/>
      <c r="D2219" s="59"/>
      <c r="E2219" s="59"/>
      <c r="F2219" s="59">
        <v>20000.0</v>
      </c>
      <c r="G2219" s="59"/>
      <c r="H2219" s="59"/>
      <c r="I2219" s="44"/>
      <c r="J2219" s="97" t="str">
        <f t="shared" ref="J2219:N2219" si="2213">IF(ISBLANK(D2219),"",D2219/100000)</f>
        <v/>
      </c>
      <c r="K2219" s="97" t="str">
        <f t="shared" si="2213"/>
        <v/>
      </c>
      <c r="L2219" s="97" t="str">
        <f t="shared" si="2213"/>
        <v>0.20</v>
      </c>
      <c r="M2219" s="97" t="str">
        <f t="shared" si="2213"/>
        <v/>
      </c>
      <c r="N2219" s="97" t="str">
        <f t="shared" si="2213"/>
        <v/>
      </c>
      <c r="O2219" s="44"/>
      <c r="P2219" s="197" t="str">
        <v>Art development center in Pune district</v>
      </c>
    </row>
    <row r="2220" ht="19.5" customHeight="1">
      <c r="A2220" s="127" t="s">
        <v>26128</v>
      </c>
      <c r="B2220" s="127">
        <v>235.0</v>
      </c>
      <c r="C2220" s="127"/>
      <c r="D2220" s="59"/>
      <c r="E2220" s="59"/>
      <c r="F2220" s="59">
        <v>20000.0</v>
      </c>
      <c r="G2220" s="59"/>
      <c r="H2220" s="59"/>
      <c r="I2220" s="44"/>
      <c r="J2220" s="97" t="str">
        <f t="shared" ref="J2220:N2220" si="2214">IF(ISBLANK(D2220),"",D2220/100000)</f>
        <v/>
      </c>
      <c r="K2220" s="97" t="str">
        <f t="shared" si="2214"/>
        <v/>
      </c>
      <c r="L2220" s="97" t="str">
        <f t="shared" si="2214"/>
        <v>0.20</v>
      </c>
      <c r="M2220" s="97" t="str">
        <f t="shared" si="2214"/>
        <v/>
      </c>
      <c r="N2220" s="97" t="str">
        <f t="shared" si="2214"/>
        <v/>
      </c>
      <c r="O2220" s="44"/>
      <c r="P2220" s="197" t="str">
        <v>Mariai Mata Mandir Trust</v>
      </c>
    </row>
    <row r="2221" ht="19.5" customHeight="1">
      <c r="A2221" s="127" t="s">
        <v>26129</v>
      </c>
      <c r="B2221" s="127">
        <v>236.0</v>
      </c>
      <c r="C2221" s="127"/>
      <c r="D2221" s="59"/>
      <c r="E2221" s="59"/>
      <c r="F2221" s="59">
        <v>20000.0</v>
      </c>
      <c r="G2221" s="59"/>
      <c r="H2221" s="59"/>
      <c r="I2221" s="44"/>
      <c r="J2221" s="97" t="str">
        <f t="shared" ref="J2221:N2221" si="2215">IF(ISBLANK(D2221),"",D2221/100000)</f>
        <v/>
      </c>
      <c r="K2221" s="97" t="str">
        <f t="shared" si="2215"/>
        <v/>
      </c>
      <c r="L2221" s="97" t="str">
        <f t="shared" si="2215"/>
        <v>0.20</v>
      </c>
      <c r="M2221" s="97" t="str">
        <f t="shared" si="2215"/>
        <v/>
      </c>
      <c r="N2221" s="97" t="str">
        <f t="shared" si="2215"/>
        <v/>
      </c>
      <c r="O2221" s="44"/>
      <c r="P2221" s="197" t="str">
        <v>Sivasai friends circle, sutaradara, Pune</v>
      </c>
    </row>
    <row r="2222" ht="19.5" customHeight="1">
      <c r="A2222" s="296" t="s">
        <v>26130</v>
      </c>
      <c r="B2222" s="127" t="s">
        <v>26131</v>
      </c>
      <c r="C2222" s="127"/>
      <c r="D2222" s="59"/>
      <c r="E2222" s="59"/>
      <c r="F2222" s="59">
        <v>20000.0</v>
      </c>
      <c r="G2222" s="59"/>
      <c r="H2222" s="59"/>
      <c r="I2222" s="44"/>
      <c r="J2222" s="97" t="str">
        <f t="shared" ref="J2222:N2222" si="2216">IF(ISBLANK(D2222),"",D2222/100000)</f>
        <v/>
      </c>
      <c r="K2222" s="97" t="str">
        <f t="shared" si="2216"/>
        <v/>
      </c>
      <c r="L2222" s="97" t="str">
        <f t="shared" si="2216"/>
        <v>0.20</v>
      </c>
      <c r="M2222" s="97" t="str">
        <f t="shared" si="2216"/>
        <v/>
      </c>
      <c r="N2222" s="97" t="str">
        <f t="shared" si="2216"/>
        <v/>
      </c>
      <c r="O2222" s="44"/>
      <c r="P2222" s="197" t="str">
        <v>Ramakrishna Paramahansa friends circle, Paramahansa city,
Kothrud</v>
      </c>
    </row>
    <row r="2223" ht="19.5" customHeight="1">
      <c r="A2223" s="127" t="s">
        <v>26132</v>
      </c>
      <c r="B2223" s="127">
        <v>238.0</v>
      </c>
      <c r="C2223" s="127"/>
      <c r="D2223" s="59"/>
      <c r="E2223" s="59"/>
      <c r="F2223" s="59">
        <v>20000.0</v>
      </c>
      <c r="G2223" s="59"/>
      <c r="H2223" s="59"/>
      <c r="I2223" s="44"/>
      <c r="J2223" s="97" t="str">
        <f t="shared" ref="J2223:N2223" si="2217">IF(ISBLANK(D2223),"",D2223/100000)</f>
        <v/>
      </c>
      <c r="K2223" s="97" t="str">
        <f t="shared" si="2217"/>
        <v/>
      </c>
      <c r="L2223" s="97" t="str">
        <f t="shared" si="2217"/>
        <v>0.20</v>
      </c>
      <c r="M2223" s="97" t="str">
        <f t="shared" si="2217"/>
        <v/>
      </c>
      <c r="N2223" s="97" t="str">
        <f t="shared" si="2217"/>
        <v/>
      </c>
      <c r="O2223" s="44"/>
      <c r="P2223" s="197" t="str">
        <v>Pune newspaper vendor team, Kothrud</v>
      </c>
    </row>
    <row r="2224" ht="19.5" customHeight="1">
      <c r="A2224" s="127" t="s">
        <v>25854</v>
      </c>
      <c r="B2224" s="127">
        <v>239.0</v>
      </c>
      <c r="C2224" s="127"/>
      <c r="D2224" s="59"/>
      <c r="E2224" s="59"/>
      <c r="F2224" s="59">
        <v>250000.0</v>
      </c>
      <c r="G2224" s="59"/>
      <c r="H2224" s="59"/>
      <c r="I2224" s="44"/>
      <c r="J2224" s="97" t="str">
        <f t="shared" ref="J2224:N2224" si="2218">IF(ISBLANK(D2224),"",D2224/100000)</f>
        <v/>
      </c>
      <c r="K2224" s="97" t="str">
        <f t="shared" si="2218"/>
        <v/>
      </c>
      <c r="L2224" s="97" t="str">
        <f t="shared" si="2218"/>
        <v>2.50</v>
      </c>
      <c r="M2224" s="97" t="str">
        <f t="shared" si="2218"/>
        <v/>
      </c>
      <c r="N2224" s="97" t="str">
        <f t="shared" si="2218"/>
        <v/>
      </c>
      <c r="O2224" s="44"/>
      <c r="P2224" s="197" t="str">
        <v>King Dinkar Kelkar Museum</v>
      </c>
    </row>
    <row r="2225" ht="19.5" customHeight="1">
      <c r="A2225" s="296" t="s">
        <v>26133</v>
      </c>
      <c r="B2225" s="127" t="s">
        <v>5274</v>
      </c>
      <c r="C2225" s="127"/>
      <c r="D2225" s="59"/>
      <c r="E2225" s="59"/>
      <c r="F2225" s="59">
        <v>20000.0</v>
      </c>
      <c r="G2225" s="59"/>
      <c r="H2225" s="59"/>
      <c r="I2225" s="44"/>
      <c r="J2225" s="97" t="str">
        <f t="shared" ref="J2225:N2225" si="2219">IF(ISBLANK(D2225),"",D2225/100000)</f>
        <v/>
      </c>
      <c r="K2225" s="97" t="str">
        <f t="shared" si="2219"/>
        <v/>
      </c>
      <c r="L2225" s="97" t="str">
        <f t="shared" si="2219"/>
        <v>0.20</v>
      </c>
      <c r="M2225" s="97" t="str">
        <f t="shared" si="2219"/>
        <v/>
      </c>
      <c r="N2225" s="97" t="str">
        <f t="shared" si="2219"/>
        <v/>
      </c>
      <c r="O2225" s="44"/>
      <c r="P2225" s="197" t="str">
        <v>Gajanan Maharaj Temple, Rambagh,
Side</v>
      </c>
    </row>
    <row r="2226" ht="19.5" customHeight="1">
      <c r="A2226" s="127" t="s">
        <v>26134</v>
      </c>
      <c r="B2226" s="127">
        <v>241.0</v>
      </c>
      <c r="C2226" s="127"/>
      <c r="D2226" s="59"/>
      <c r="E2226" s="59"/>
      <c r="F2226" s="59">
        <v>20000.0</v>
      </c>
      <c r="G2226" s="59"/>
      <c r="H2226" s="59"/>
      <c r="I2226" s="44"/>
      <c r="J2226" s="97" t="str">
        <f t="shared" ref="J2226:N2226" si="2220">IF(ISBLANK(D2226),"",D2226/100000)</f>
        <v/>
      </c>
      <c r="K2226" s="97" t="str">
        <f t="shared" si="2220"/>
        <v/>
      </c>
      <c r="L2226" s="97" t="str">
        <f t="shared" si="2220"/>
        <v>0.20</v>
      </c>
      <c r="M2226" s="97" t="str">
        <f t="shared" si="2220"/>
        <v/>
      </c>
      <c r="N2226" s="97" t="str">
        <f t="shared" si="2220"/>
        <v/>
      </c>
      <c r="O2226" s="44"/>
      <c r="P2226" s="197" t="str">
        <v>Knowing tathe friends circle, karvenagara</v>
      </c>
    </row>
    <row r="2227" ht="19.5" customHeight="1">
      <c r="A2227" s="127" t="s">
        <v>26135</v>
      </c>
      <c r="B2227" s="127">
        <v>242.0</v>
      </c>
      <c r="C2227" s="127"/>
      <c r="D2227" s="59"/>
      <c r="E2227" s="59"/>
      <c r="F2227" s="59">
        <v>20000.0</v>
      </c>
      <c r="G2227" s="59"/>
      <c r="H2227" s="59"/>
      <c r="I2227" s="44"/>
      <c r="J2227" s="97" t="str">
        <f t="shared" ref="J2227:N2227" si="2221">IF(ISBLANK(D2227),"",D2227/100000)</f>
        <v/>
      </c>
      <c r="K2227" s="97" t="str">
        <f t="shared" si="2221"/>
        <v/>
      </c>
      <c r="L2227" s="97" t="str">
        <f t="shared" si="2221"/>
        <v>0.20</v>
      </c>
      <c r="M2227" s="97" t="str">
        <f t="shared" si="2221"/>
        <v/>
      </c>
      <c r="N2227" s="97" t="str">
        <f t="shared" si="2221"/>
        <v/>
      </c>
      <c r="O2227" s="44"/>
      <c r="P2227" s="197" t="str">
        <v>Saibaba temple, vadaravasti, karvenagara</v>
      </c>
    </row>
    <row r="2228" ht="19.5" customHeight="1">
      <c r="A2228" s="127" t="s">
        <v>26136</v>
      </c>
      <c r="B2228" s="127">
        <v>243.0</v>
      </c>
      <c r="C2228" s="127"/>
      <c r="D2228" s="59"/>
      <c r="E2228" s="59"/>
      <c r="F2228" s="59">
        <v>20000.0</v>
      </c>
      <c r="G2228" s="59"/>
      <c r="H2228" s="59"/>
      <c r="I2228" s="44"/>
      <c r="J2228" s="97" t="str">
        <f t="shared" ref="J2228:N2228" si="2222">IF(ISBLANK(D2228),"",D2228/100000)</f>
        <v/>
      </c>
      <c r="K2228" s="97" t="str">
        <f t="shared" si="2222"/>
        <v/>
      </c>
      <c r="L2228" s="97" t="str">
        <f t="shared" si="2222"/>
        <v>0.20</v>
      </c>
      <c r="M2228" s="97" t="str">
        <f t="shared" si="2222"/>
        <v/>
      </c>
      <c r="N2228" s="97" t="str">
        <f t="shared" si="2222"/>
        <v/>
      </c>
      <c r="O2228" s="44"/>
      <c r="P2228" s="197" t="str">
        <v>Trimurti friends company, Happy Colony</v>
      </c>
    </row>
    <row r="2229" ht="19.5" customHeight="1">
      <c r="A2229" s="296" t="s">
        <v>26137</v>
      </c>
      <c r="B2229" s="127" t="s">
        <v>26138</v>
      </c>
      <c r="C2229" s="127"/>
      <c r="D2229" s="59"/>
      <c r="E2229" s="59"/>
      <c r="F2229" s="59">
        <v>50000.0</v>
      </c>
      <c r="G2229" s="59"/>
      <c r="H2229" s="59"/>
      <c r="I2229" s="44"/>
      <c r="J2229" s="97" t="str">
        <f t="shared" ref="J2229:N2229" si="2223">IF(ISBLANK(D2229),"",D2229/100000)</f>
        <v/>
      </c>
      <c r="K2229" s="97" t="str">
        <f t="shared" si="2223"/>
        <v/>
      </c>
      <c r="L2229" s="97" t="str">
        <f t="shared" si="2223"/>
        <v>0.50</v>
      </c>
      <c r="M2229" s="97" t="str">
        <f t="shared" si="2223"/>
        <v/>
      </c>
      <c r="N2229" s="97" t="str">
        <f t="shared" si="2223"/>
        <v/>
      </c>
      <c r="O2229" s="44"/>
      <c r="P2229" s="197" t="str">
        <v>Mr. resolution Social Foundation, erandavana,
Karvenagara</v>
      </c>
    </row>
    <row r="2230" ht="19.5" customHeight="1">
      <c r="A2230" s="296" t="s">
        <v>26139</v>
      </c>
      <c r="B2230" s="127" t="s">
        <v>26140</v>
      </c>
      <c r="C2230" s="127"/>
      <c r="D2230" s="59"/>
      <c r="E2230" s="59"/>
      <c r="F2230" s="59">
        <v>50000.0</v>
      </c>
      <c r="G2230" s="59"/>
      <c r="H2230" s="59"/>
      <c r="I2230" s="44"/>
      <c r="J2230" s="97" t="str">
        <f t="shared" ref="J2230:N2230" si="2224">IF(ISBLANK(D2230),"",D2230/100000)</f>
        <v/>
      </c>
      <c r="K2230" s="97" t="str">
        <f t="shared" si="2224"/>
        <v/>
      </c>
      <c r="L2230" s="97" t="str">
        <f t="shared" si="2224"/>
        <v>0.50</v>
      </c>
      <c r="M2230" s="97" t="str">
        <f t="shared" si="2224"/>
        <v/>
      </c>
      <c r="N2230" s="97" t="str">
        <f t="shared" si="2224"/>
        <v/>
      </c>
      <c r="O2230" s="44"/>
      <c r="P2230" s="197" t="str">
        <v>Lifesaving club for senior citizens, erandavana,
Karvenagara</v>
      </c>
    </row>
    <row r="2231" ht="19.5" customHeight="1">
      <c r="A2231" s="296" t="s">
        <v>26141</v>
      </c>
      <c r="B2231" s="127" t="s">
        <v>26142</v>
      </c>
      <c r="C2231" s="127"/>
      <c r="D2231" s="59"/>
      <c r="E2231" s="59"/>
      <c r="F2231" s="59">
        <v>25000.0</v>
      </c>
      <c r="G2231" s="59"/>
      <c r="H2231" s="59"/>
      <c r="I2231" s="44"/>
      <c r="J2231" s="97" t="str">
        <f t="shared" ref="J2231:N2231" si="2225">IF(ISBLANK(D2231),"",D2231/100000)</f>
        <v/>
      </c>
      <c r="K2231" s="97" t="str">
        <f t="shared" si="2225"/>
        <v/>
      </c>
      <c r="L2231" s="97" t="str">
        <f t="shared" si="2225"/>
        <v>0.25</v>
      </c>
      <c r="M2231" s="97" t="str">
        <f t="shared" si="2225"/>
        <v/>
      </c>
      <c r="N2231" s="97" t="str">
        <f t="shared" si="2225"/>
        <v/>
      </c>
      <c r="O2231" s="44"/>
      <c r="P2231" s="197" t="str">
        <v>Sports and cultural colony the All bhusari
Establishment, POD Road, Pune</v>
      </c>
    </row>
    <row r="2232" ht="19.5" customHeight="1">
      <c r="A2232" s="296" t="s">
        <v>26143</v>
      </c>
      <c r="B2232" s="127" t="s">
        <v>26144</v>
      </c>
      <c r="C2232" s="127"/>
      <c r="D2232" s="59"/>
      <c r="E2232" s="59"/>
      <c r="F2232" s="59">
        <v>25000.0</v>
      </c>
      <c r="G2232" s="59"/>
      <c r="H2232" s="59"/>
      <c r="I2232" s="44"/>
      <c r="J2232" s="97" t="str">
        <f t="shared" ref="J2232:N2232" si="2226">IF(ISBLANK(D2232),"",D2232/100000)</f>
        <v/>
      </c>
      <c r="K2232" s="97" t="str">
        <f t="shared" si="2226"/>
        <v/>
      </c>
      <c r="L2232" s="97" t="str">
        <f t="shared" si="2226"/>
        <v>0.25</v>
      </c>
      <c r="M2232" s="97" t="str">
        <f t="shared" si="2226"/>
        <v/>
      </c>
      <c r="N2232" s="97" t="str">
        <f t="shared" si="2226"/>
        <v/>
      </c>
      <c r="O2232" s="44"/>
      <c r="P2232" s="197" t="str">
        <v>Pune Institute of Education, Shastri,
Kothrud</v>
      </c>
    </row>
    <row r="2233" ht="19.5" customHeight="1">
      <c r="A2233" s="296" t="s">
        <v>26145</v>
      </c>
      <c r="B2233" s="127" t="s">
        <v>26146</v>
      </c>
      <c r="C2233" s="127"/>
      <c r="D2233" s="59"/>
      <c r="E2233" s="59"/>
      <c r="F2233" s="59">
        <v>20000.0</v>
      </c>
      <c r="G2233" s="59"/>
      <c r="H2233" s="59"/>
      <c r="I2233" s="44"/>
      <c r="J2233" s="97" t="str">
        <f t="shared" ref="J2233:N2233" si="2227">IF(ISBLANK(D2233),"",D2233/100000)</f>
        <v/>
      </c>
      <c r="K2233" s="97" t="str">
        <f t="shared" si="2227"/>
        <v/>
      </c>
      <c r="L2233" s="97" t="str">
        <f t="shared" si="2227"/>
        <v>0.20</v>
      </c>
      <c r="M2233" s="97" t="str">
        <f t="shared" si="2227"/>
        <v/>
      </c>
      <c r="N2233" s="97" t="str">
        <f t="shared" si="2227"/>
        <v/>
      </c>
      <c r="O2233" s="44"/>
      <c r="P2233" s="197" t="str">
        <v>Shaheed Bhagat Singh's friends circle, erandavana
Gaonthan</v>
      </c>
    </row>
    <row r="2234" ht="19.5" customHeight="1">
      <c r="A2234" s="127" t="s">
        <v>26147</v>
      </c>
      <c r="B2234" s="127">
        <v>249.0</v>
      </c>
      <c r="C2234" s="127"/>
      <c r="D2234" s="59"/>
      <c r="E2234" s="59"/>
      <c r="F2234" s="59">
        <v>20000.0</v>
      </c>
      <c r="G2234" s="59"/>
      <c r="H2234" s="59"/>
      <c r="I2234" s="44"/>
      <c r="J2234" s="97" t="str">
        <f t="shared" ref="J2234:N2234" si="2228">IF(ISBLANK(D2234),"",D2234/100000)</f>
        <v/>
      </c>
      <c r="K2234" s="97" t="str">
        <f t="shared" si="2228"/>
        <v/>
      </c>
      <c r="L2234" s="97" t="str">
        <f t="shared" si="2228"/>
        <v>0.20</v>
      </c>
      <c r="M2234" s="97" t="str">
        <f t="shared" si="2228"/>
        <v/>
      </c>
      <c r="N2234" s="97" t="str">
        <f t="shared" si="2228"/>
        <v/>
      </c>
      <c r="O2234" s="44"/>
      <c r="P2234" s="197" t="str">
        <v>Renaissance friends circle, satacala, erandavana</v>
      </c>
    </row>
    <row r="2235" ht="19.5" customHeight="1">
      <c r="A2235" s="127" t="s">
        <v>26148</v>
      </c>
      <c r="B2235" s="127">
        <v>250.0</v>
      </c>
      <c r="C2235" s="127"/>
      <c r="D2235" s="59"/>
      <c r="E2235" s="59"/>
      <c r="F2235" s="59">
        <v>20000.0</v>
      </c>
      <c r="G2235" s="59"/>
      <c r="H2235" s="59"/>
      <c r="I2235" s="44"/>
      <c r="J2235" s="97" t="str">
        <f t="shared" ref="J2235:N2235" si="2229">IF(ISBLANK(D2235),"",D2235/100000)</f>
        <v/>
      </c>
      <c r="K2235" s="97" t="str">
        <f t="shared" si="2229"/>
        <v/>
      </c>
      <c r="L2235" s="97" t="str">
        <f t="shared" si="2229"/>
        <v>0.20</v>
      </c>
      <c r="M2235" s="97" t="str">
        <f t="shared" si="2229"/>
        <v/>
      </c>
      <c r="N2235" s="97" t="str">
        <f t="shared" si="2229"/>
        <v/>
      </c>
      <c r="O2235" s="44"/>
      <c r="P2235" s="197" t="str">
        <v>Child young company, pound fork Chowk, Pune</v>
      </c>
    </row>
    <row r="2236" ht="19.5" customHeight="1">
      <c r="A2236" s="296" t="s">
        <v>26149</v>
      </c>
      <c r="B2236" s="127" t="s">
        <v>26150</v>
      </c>
      <c r="C2236" s="127"/>
      <c r="D2236" s="59"/>
      <c r="E2236" s="59"/>
      <c r="F2236" s="59">
        <v>20000.0</v>
      </c>
      <c r="G2236" s="59"/>
      <c r="H2236" s="59"/>
      <c r="I2236" s="44"/>
      <c r="J2236" s="97" t="str">
        <f t="shared" ref="J2236:N2236" si="2230">IF(ISBLANK(D2236),"",D2236/100000)</f>
        <v/>
      </c>
      <c r="K2236" s="97" t="str">
        <f t="shared" si="2230"/>
        <v/>
      </c>
      <c r="L2236" s="97" t="str">
        <f t="shared" si="2230"/>
        <v>0.20</v>
      </c>
      <c r="M2236" s="97" t="str">
        <f t="shared" si="2230"/>
        <v/>
      </c>
      <c r="N2236" s="97" t="str">
        <f t="shared" si="2230"/>
        <v/>
      </c>
      <c r="O2236" s="44"/>
      <c r="P2236" s="197" t="str">
        <v>Lal Bahadur Shastri circle of friends, dinanatha
Hospital before, Pune</v>
      </c>
    </row>
    <row r="2237" ht="19.5" customHeight="1">
      <c r="A2237" s="296" t="s">
        <v>26151</v>
      </c>
      <c r="B2237" s="127" t="s">
        <v>26152</v>
      </c>
      <c r="C2237" s="127"/>
      <c r="D2237" s="59"/>
      <c r="E2237" s="59"/>
      <c r="F2237" s="59">
        <v>20000.0</v>
      </c>
      <c r="G2237" s="59"/>
      <c r="H2237" s="59"/>
      <c r="I2237" s="44"/>
      <c r="J2237" s="97" t="str">
        <f t="shared" ref="J2237:N2237" si="2231">IF(ISBLANK(D2237),"",D2237/100000)</f>
        <v/>
      </c>
      <c r="K2237" s="97" t="str">
        <f t="shared" si="2231"/>
        <v/>
      </c>
      <c r="L2237" s="97" t="str">
        <f t="shared" si="2231"/>
        <v>0.20</v>
      </c>
      <c r="M2237" s="97" t="str">
        <f t="shared" si="2231"/>
        <v/>
      </c>
      <c r="N2237" s="97" t="str">
        <f t="shared" si="2231"/>
        <v/>
      </c>
      <c r="O2237" s="44"/>
      <c r="P2237" s="197" t="str">
        <v>Ganaraj friends circle, Hingna Home Colony,
Pune</v>
      </c>
    </row>
    <row r="2238" ht="19.5" customHeight="1">
      <c r="A2238" s="296" t="s">
        <v>26153</v>
      </c>
      <c r="B2238" s="127" t="s">
        <v>26154</v>
      </c>
      <c r="C2238" s="127"/>
      <c r="D2238" s="59"/>
      <c r="E2238" s="59"/>
      <c r="F2238" s="59">
        <v>20000.0</v>
      </c>
      <c r="G2238" s="59"/>
      <c r="H2238" s="59"/>
      <c r="I2238" s="44"/>
      <c r="J2238" s="97" t="str">
        <f t="shared" ref="J2238:N2238" si="2232">IF(ISBLANK(D2238),"",D2238/100000)</f>
        <v/>
      </c>
      <c r="K2238" s="97" t="str">
        <f t="shared" si="2232"/>
        <v/>
      </c>
      <c r="L2238" s="97" t="str">
        <f t="shared" si="2232"/>
        <v>0.20</v>
      </c>
      <c r="M2238" s="97" t="str">
        <f t="shared" si="2232"/>
        <v/>
      </c>
      <c r="N2238" s="97" t="str">
        <f t="shared" si="2232"/>
        <v/>
      </c>
      <c r="O2238" s="44"/>
      <c r="P2238" s="197" t="str">
        <v>Vaghajai friends circle, Hingna Home Colony,
Pune</v>
      </c>
    </row>
    <row r="2239" ht="19.5" customHeight="1">
      <c r="A2239" s="296" t="s">
        <v>26155</v>
      </c>
      <c r="B2239" s="127" t="s">
        <v>26156</v>
      </c>
      <c r="C2239" s="127"/>
      <c r="D2239" s="59"/>
      <c r="E2239" s="59"/>
      <c r="F2239" s="59">
        <v>20000.0</v>
      </c>
      <c r="G2239" s="59"/>
      <c r="H2239" s="59"/>
      <c r="I2239" s="44"/>
      <c r="J2239" s="97" t="str">
        <f t="shared" ref="J2239:N2239" si="2233">IF(ISBLANK(D2239),"",D2239/100000)</f>
        <v/>
      </c>
      <c r="K2239" s="97" t="str">
        <f t="shared" si="2233"/>
        <v/>
      </c>
      <c r="L2239" s="97" t="str">
        <f t="shared" si="2233"/>
        <v>0.20</v>
      </c>
      <c r="M2239" s="97" t="str">
        <f t="shared" si="2233"/>
        <v/>
      </c>
      <c r="N2239" s="97" t="str">
        <f t="shared" si="2233"/>
        <v/>
      </c>
      <c r="O2239" s="44"/>
      <c r="P2239" s="197" t="str">
        <v>Durgamata friends circle, Hingna Home Colony,
Pune</v>
      </c>
    </row>
    <row r="2240" ht="19.5" customHeight="1">
      <c r="A2240" s="127" t="s">
        <v>26157</v>
      </c>
      <c r="B2240" s="127">
        <v>255.0</v>
      </c>
      <c r="C2240" s="127"/>
      <c r="D2240" s="59"/>
      <c r="E2240" s="59"/>
      <c r="F2240" s="59">
        <v>20000.0</v>
      </c>
      <c r="G2240" s="59"/>
      <c r="H2240" s="59"/>
      <c r="I2240" s="44"/>
      <c r="J2240" s="97" t="str">
        <f t="shared" ref="J2240:N2240" si="2234">IF(ISBLANK(D2240),"",D2240/100000)</f>
        <v/>
      </c>
      <c r="K2240" s="97" t="str">
        <f t="shared" si="2234"/>
        <v/>
      </c>
      <c r="L2240" s="97" t="str">
        <f t="shared" si="2234"/>
        <v>0.20</v>
      </c>
      <c r="M2240" s="97" t="str">
        <f t="shared" si="2234"/>
        <v/>
      </c>
      <c r="N2240" s="97" t="str">
        <f t="shared" si="2234"/>
        <v/>
      </c>
      <c r="O2240" s="44"/>
      <c r="P2240" s="197" t="str">
        <v>Life friends circle, going down alley, Pune</v>
      </c>
    </row>
    <row r="2241" ht="19.5" customHeight="1">
      <c r="A2241" s="127" t="s">
        <v>26158</v>
      </c>
      <c r="B2241" s="127">
        <v>256.0</v>
      </c>
      <c r="C2241" s="127"/>
      <c r="D2241" s="59"/>
      <c r="E2241" s="59"/>
      <c r="F2241" s="59">
        <v>20000.0</v>
      </c>
      <c r="G2241" s="59"/>
      <c r="H2241" s="59"/>
      <c r="I2241" s="44"/>
      <c r="J2241" s="97" t="str">
        <f t="shared" ref="J2241:N2241" si="2235">IF(ISBLANK(D2241),"",D2241/100000)</f>
        <v/>
      </c>
      <c r="K2241" s="97" t="str">
        <f t="shared" si="2235"/>
        <v/>
      </c>
      <c r="L2241" s="97" t="str">
        <f t="shared" si="2235"/>
        <v>0.20</v>
      </c>
      <c r="M2241" s="97" t="str">
        <f t="shared" si="2235"/>
        <v/>
      </c>
      <c r="N2241" s="97" t="str">
        <f t="shared" si="2235"/>
        <v/>
      </c>
      <c r="O2241" s="44"/>
      <c r="P2241" s="197" t="str">
        <v>New hair young friends circle, karvenagara, Pune</v>
      </c>
    </row>
    <row r="2242" ht="19.5" customHeight="1">
      <c r="A2242" s="127" t="s">
        <v>26159</v>
      </c>
      <c r="B2242" s="127" t="s">
        <v>26160</v>
      </c>
      <c r="C2242" s="127"/>
      <c r="D2242" s="59"/>
      <c r="E2242" s="59"/>
      <c r="F2242" s="59">
        <v>20000.0</v>
      </c>
      <c r="G2242" s="59"/>
      <c r="H2242" s="59"/>
      <c r="I2242" s="44"/>
      <c r="J2242" s="97" t="str">
        <f t="shared" ref="J2242:N2242" si="2236">IF(ISBLANK(D2242),"",D2242/100000)</f>
        <v/>
      </c>
      <c r="K2242" s="97" t="str">
        <f t="shared" si="2236"/>
        <v/>
      </c>
      <c r="L2242" s="97" t="str">
        <f t="shared" si="2236"/>
        <v>0.20</v>
      </c>
      <c r="M2242" s="97" t="str">
        <f t="shared" si="2236"/>
        <v/>
      </c>
      <c r="N2242" s="97" t="str">
        <f t="shared" si="2236"/>
        <v/>
      </c>
      <c r="O2242" s="44"/>
      <c r="P2242" s="197" t="str">
        <v>Chhatrapati Shivaji young company, karvenagara, Pune</v>
      </c>
    </row>
    <row r="2243" ht="19.5" customHeight="1">
      <c r="A2243" s="127" t="s">
        <v>26161</v>
      </c>
      <c r="B2243" s="127">
        <v>258.0</v>
      </c>
      <c r="C2243" s="127"/>
      <c r="D2243" s="59"/>
      <c r="E2243" s="59"/>
      <c r="F2243" s="59">
        <v>20000.0</v>
      </c>
      <c r="G2243" s="59"/>
      <c r="H2243" s="59"/>
      <c r="I2243" s="44"/>
      <c r="J2243" s="97" t="str">
        <f t="shared" ref="J2243:N2243" si="2237">IF(ISBLANK(D2243),"",D2243/100000)</f>
        <v/>
      </c>
      <c r="K2243" s="97" t="str">
        <f t="shared" si="2237"/>
        <v/>
      </c>
      <c r="L2243" s="97" t="str">
        <f t="shared" si="2237"/>
        <v>0.20</v>
      </c>
      <c r="M2243" s="97" t="str">
        <f t="shared" si="2237"/>
        <v/>
      </c>
      <c r="N2243" s="97" t="str">
        <f t="shared" si="2237"/>
        <v/>
      </c>
      <c r="O2243" s="44"/>
      <c r="P2243" s="197" t="str">
        <v>Hindu Empire Group, karvenagara, Pune</v>
      </c>
    </row>
    <row r="2244" ht="19.5" customHeight="1">
      <c r="A2244" s="127" t="s">
        <v>26162</v>
      </c>
      <c r="B2244" s="127">
        <v>259.0</v>
      </c>
      <c r="C2244" s="127"/>
      <c r="D2244" s="59"/>
      <c r="E2244" s="59"/>
      <c r="F2244" s="59">
        <v>20000.0</v>
      </c>
      <c r="G2244" s="59"/>
      <c r="H2244" s="59"/>
      <c r="I2244" s="44"/>
      <c r="J2244" s="97" t="str">
        <f t="shared" ref="J2244:N2244" si="2238">IF(ISBLANK(D2244),"",D2244/100000)</f>
        <v/>
      </c>
      <c r="K2244" s="97" t="str">
        <f t="shared" si="2238"/>
        <v/>
      </c>
      <c r="L2244" s="97" t="str">
        <f t="shared" si="2238"/>
        <v>0.20</v>
      </c>
      <c r="M2244" s="97" t="str">
        <f t="shared" si="2238"/>
        <v/>
      </c>
      <c r="N2244" s="97" t="str">
        <f t="shared" si="2238"/>
        <v/>
      </c>
      <c r="O2244" s="44"/>
      <c r="P2244" s="197" t="str">
        <v>Navjot Group, karvenagara, Pune</v>
      </c>
    </row>
    <row r="2245" ht="19.5" customHeight="1">
      <c r="A2245" s="127" t="s">
        <v>26163</v>
      </c>
      <c r="B2245" s="127">
        <v>260.0</v>
      </c>
      <c r="C2245" s="127"/>
      <c r="D2245" s="59"/>
      <c r="E2245" s="59"/>
      <c r="F2245" s="59">
        <v>20000.0</v>
      </c>
      <c r="G2245" s="59"/>
      <c r="H2245" s="59"/>
      <c r="I2245" s="44"/>
      <c r="J2245" s="97" t="str">
        <f t="shared" ref="J2245:N2245" si="2239">IF(ISBLANK(D2245),"",D2245/100000)</f>
        <v/>
      </c>
      <c r="K2245" s="97" t="str">
        <f t="shared" si="2239"/>
        <v/>
      </c>
      <c r="L2245" s="97" t="str">
        <f t="shared" si="2239"/>
        <v>0.20</v>
      </c>
      <c r="M2245" s="97" t="str">
        <f t="shared" si="2239"/>
        <v/>
      </c>
      <c r="N2245" s="97" t="str">
        <f t="shared" si="2239"/>
        <v/>
      </c>
      <c r="O2245" s="44"/>
      <c r="P2245" s="197" t="str">
        <v>Annabhau Sathe friends circle, Pune</v>
      </c>
    </row>
    <row r="2246" ht="19.5" customHeight="1">
      <c r="A2246" s="296" t="s">
        <v>26164</v>
      </c>
      <c r="B2246" s="127" t="s">
        <v>26165</v>
      </c>
      <c r="C2246" s="127"/>
      <c r="D2246" s="59"/>
      <c r="E2246" s="59"/>
      <c r="F2246" s="59">
        <v>20000.0</v>
      </c>
      <c r="G2246" s="59"/>
      <c r="H2246" s="59"/>
      <c r="I2246" s="44"/>
      <c r="J2246" s="97" t="str">
        <f t="shared" ref="J2246:N2246" si="2240">IF(ISBLANK(D2246),"",D2246/100000)</f>
        <v/>
      </c>
      <c r="K2246" s="97" t="str">
        <f t="shared" si="2240"/>
        <v/>
      </c>
      <c r="L2246" s="97" t="str">
        <f t="shared" si="2240"/>
        <v>0.20</v>
      </c>
      <c r="M2246" s="97" t="str">
        <f t="shared" si="2240"/>
        <v/>
      </c>
      <c r="N2246" s="97" t="str">
        <f t="shared" si="2240"/>
        <v/>
      </c>
      <c r="O2246" s="44"/>
      <c r="P2246" s="197" t="str">
        <v>Jayakisana jayajavana friends circle,
Shastri, a police station before</v>
      </c>
    </row>
    <row r="2247" ht="19.5" customHeight="1">
      <c r="A2247" s="296" t="s">
        <v>26166</v>
      </c>
      <c r="B2247" s="127" t="s">
        <v>26167</v>
      </c>
      <c r="C2247" s="127"/>
      <c r="D2247" s="59"/>
      <c r="E2247" s="59"/>
      <c r="F2247" s="59">
        <v>20000.0</v>
      </c>
      <c r="G2247" s="59"/>
      <c r="H2247" s="59"/>
      <c r="I2247" s="44"/>
      <c r="J2247" s="97" t="str">
        <f t="shared" ref="J2247:N2247" si="2241">IF(ISBLANK(D2247),"",D2247/100000)</f>
        <v/>
      </c>
      <c r="K2247" s="97" t="str">
        <f t="shared" si="2241"/>
        <v/>
      </c>
      <c r="L2247" s="97" t="str">
        <f t="shared" si="2241"/>
        <v>0.20</v>
      </c>
      <c r="M2247" s="97" t="str">
        <f t="shared" si="2241"/>
        <v/>
      </c>
      <c r="N2247" s="97" t="str">
        <f t="shared" si="2241"/>
        <v/>
      </c>
      <c r="O2247" s="44"/>
      <c r="P2247" s="197" t="str">
        <v>Kailash friends circle, Shastri, police
Back to post</v>
      </c>
    </row>
    <row r="2248" ht="19.5" customHeight="1">
      <c r="A2248" s="250"/>
      <c r="B2248" s="250"/>
      <c r="C2248" s="250"/>
      <c r="D2248" s="237"/>
      <c r="E2248" s="237"/>
      <c r="F2248" s="237"/>
      <c r="G2248" s="237"/>
      <c r="H2248" s="237"/>
      <c r="I2248" s="242"/>
      <c r="J2248" s="446" t="str">
        <f t="shared" ref="J2248:N2248" si="2242">IF(ISBLANK(D2248),"",D2248/100000)</f>
        <v/>
      </c>
      <c r="K2248" s="446" t="str">
        <f t="shared" si="2242"/>
        <v/>
      </c>
      <c r="L2248" s="446" t="str">
        <f t="shared" si="2242"/>
        <v/>
      </c>
      <c r="M2248" s="446" t="str">
        <f t="shared" si="2242"/>
        <v/>
      </c>
      <c r="N2248" s="446" t="str">
        <f t="shared" si="2242"/>
        <v/>
      </c>
      <c r="O2248" s="242"/>
      <c r="P2248" s="197" t="str">
        <v/>
      </c>
    </row>
    <row r="2249" ht="19.5" customHeight="1">
      <c r="A2249" s="447" t="s">
        <v>26168</v>
      </c>
      <c r="B2249" s="254" t="s">
        <v>26169</v>
      </c>
      <c r="C2249" s="254"/>
      <c r="D2249" s="330"/>
      <c r="E2249" s="330"/>
      <c r="F2249" s="330">
        <v>20000.0</v>
      </c>
      <c r="G2249" s="330"/>
      <c r="H2249" s="330"/>
      <c r="I2249" s="44"/>
      <c r="J2249" s="97" t="str">
        <f t="shared" ref="J2249:N2249" si="2243">IF(ISBLANK(D2249),"",D2249/100000)</f>
        <v/>
      </c>
      <c r="K2249" s="97" t="str">
        <f t="shared" si="2243"/>
        <v/>
      </c>
      <c r="L2249" s="97" t="str">
        <f t="shared" si="2243"/>
        <v>0.20</v>
      </c>
      <c r="M2249" s="97" t="str">
        <f t="shared" si="2243"/>
        <v/>
      </c>
      <c r="N2249" s="97" t="str">
        <f t="shared" si="2243"/>
        <v/>
      </c>
      <c r="O2249" s="44"/>
      <c r="P2249" s="197" t="str">
        <v>Social reformer hindusthani friends circle, Jay
Bhavaninagara, Pune</v>
      </c>
    </row>
    <row r="2250" ht="19.5" customHeight="1">
      <c r="A2250" s="127" t="s">
        <v>26170</v>
      </c>
      <c r="B2250" s="127">
        <v>264.0</v>
      </c>
      <c r="C2250" s="127"/>
      <c r="D2250" s="59"/>
      <c r="E2250" s="59"/>
      <c r="F2250" s="59">
        <v>20000.0</v>
      </c>
      <c r="G2250" s="59"/>
      <c r="H2250" s="59"/>
      <c r="I2250" s="44"/>
      <c r="J2250" s="97" t="str">
        <f t="shared" ref="J2250:N2250" si="2244">IF(ISBLANK(D2250),"",D2250/100000)</f>
        <v/>
      </c>
      <c r="K2250" s="97" t="str">
        <f t="shared" si="2244"/>
        <v/>
      </c>
      <c r="L2250" s="97" t="str">
        <f t="shared" si="2244"/>
        <v>0.20</v>
      </c>
      <c r="M2250" s="97" t="str">
        <f t="shared" si="2244"/>
        <v/>
      </c>
      <c r="N2250" s="97" t="str">
        <f t="shared" si="2244"/>
        <v/>
      </c>
      <c r="O2250" s="44"/>
      <c r="P2250" s="197" t="str">
        <v>Indian friends circle, Jay bhavaninagara, Pune</v>
      </c>
    </row>
    <row r="2251" ht="19.5" customHeight="1">
      <c r="A2251" s="127" t="s">
        <v>26171</v>
      </c>
      <c r="B2251" s="127">
        <v>265.0</v>
      </c>
      <c r="C2251" s="127"/>
      <c r="D2251" s="59"/>
      <c r="E2251" s="59"/>
      <c r="F2251" s="59">
        <v>20000.0</v>
      </c>
      <c r="G2251" s="59"/>
      <c r="H2251" s="59"/>
      <c r="I2251" s="44"/>
      <c r="J2251" s="97" t="str">
        <f t="shared" ref="J2251:N2251" si="2245">IF(ISBLANK(D2251),"",D2251/100000)</f>
        <v/>
      </c>
      <c r="K2251" s="97" t="str">
        <f t="shared" si="2245"/>
        <v/>
      </c>
      <c r="L2251" s="97" t="str">
        <f t="shared" si="2245"/>
        <v>0.20</v>
      </c>
      <c r="M2251" s="97" t="str">
        <f t="shared" si="2245"/>
        <v/>
      </c>
      <c r="N2251" s="97" t="str">
        <f t="shared" si="2245"/>
        <v/>
      </c>
      <c r="O2251" s="44"/>
      <c r="P2251" s="197" t="str">
        <v>Sivakalyana friends circle, sutaradara, Pune</v>
      </c>
    </row>
    <row r="2252" ht="19.5" customHeight="1">
      <c r="A2252" s="127" t="s">
        <v>26172</v>
      </c>
      <c r="B2252" s="127" t="s">
        <v>26173</v>
      </c>
      <c r="C2252" s="127"/>
      <c r="D2252" s="59"/>
      <c r="E2252" s="59"/>
      <c r="F2252" s="59">
        <v>7500.0</v>
      </c>
      <c r="G2252" s="59"/>
      <c r="H2252" s="59"/>
      <c r="I2252" s="44"/>
      <c r="J2252" s="97" t="str">
        <f t="shared" ref="J2252:N2252" si="2246">IF(ISBLANK(D2252),"",D2252/100000)</f>
        <v/>
      </c>
      <c r="K2252" s="97" t="str">
        <f t="shared" si="2246"/>
        <v/>
      </c>
      <c r="L2252" s="97" t="str">
        <f t="shared" si="2246"/>
        <v>0.08</v>
      </c>
      <c r="M2252" s="97" t="str">
        <f t="shared" si="2246"/>
        <v/>
      </c>
      <c r="N2252" s="97" t="str">
        <f t="shared" si="2246"/>
        <v/>
      </c>
      <c r="O2252" s="44"/>
      <c r="P2252" s="197" t="str">
        <v>Grjara kadiya potter Trust, Chandni Chowk, Pune</v>
      </c>
    </row>
    <row r="2253" ht="19.5" customHeight="1">
      <c r="A2253" s="127" t="s">
        <v>26174</v>
      </c>
      <c r="B2253" s="127">
        <v>267.0</v>
      </c>
      <c r="C2253" s="127"/>
      <c r="D2253" s="59"/>
      <c r="E2253" s="59"/>
      <c r="F2253" s="59"/>
      <c r="G2253" s="59">
        <v>200000.0</v>
      </c>
      <c r="H2253" s="59"/>
      <c r="I2253" s="44"/>
      <c r="J2253" s="97" t="str">
        <f t="shared" ref="J2253:N2253" si="2247">IF(ISBLANK(D2253),"",D2253/100000)</f>
        <v/>
      </c>
      <c r="K2253" s="97" t="str">
        <f t="shared" si="2247"/>
        <v/>
      </c>
      <c r="L2253" s="97" t="str">
        <f t="shared" si="2247"/>
        <v/>
      </c>
      <c r="M2253" s="97" t="str">
        <f t="shared" si="2247"/>
        <v>2.00</v>
      </c>
      <c r="N2253" s="97" t="str">
        <f t="shared" si="2247"/>
        <v/>
      </c>
      <c r="O2253" s="44"/>
      <c r="P2253" s="197" t="str">
        <v>Mahatma Phule Museum objects</v>
      </c>
    </row>
    <row r="2254" ht="19.5" customHeight="1">
      <c r="A2254" s="296" t="s">
        <v>26175</v>
      </c>
      <c r="B2254" s="127" t="s">
        <v>26176</v>
      </c>
      <c r="C2254" s="127"/>
      <c r="D2254" s="59"/>
      <c r="E2254" s="59"/>
      <c r="F2254" s="59"/>
      <c r="G2254" s="59">
        <v>150000.0</v>
      </c>
      <c r="H2254" s="59"/>
      <c r="I2254" s="44"/>
      <c r="J2254" s="97" t="str">
        <f t="shared" ref="J2254:N2254" si="2248">IF(ISBLANK(D2254),"",D2254/100000)</f>
        <v/>
      </c>
      <c r="K2254" s="97" t="str">
        <f t="shared" si="2248"/>
        <v/>
      </c>
      <c r="L2254" s="97" t="str">
        <f t="shared" si="2248"/>
        <v/>
      </c>
      <c r="M2254" s="97" t="str">
        <f t="shared" si="2248"/>
        <v>1.50</v>
      </c>
      <c r="N2254" s="97" t="str">
        <f t="shared" si="2248"/>
        <v/>
      </c>
      <c r="O2254" s="44"/>
      <c r="P2254" s="197" t="str">
        <v>Oratory stimulating session (Spring
Lecture)</v>
      </c>
    </row>
    <row r="2255" ht="19.5" customHeight="1">
      <c r="A2255" s="127" t="s">
        <v>26177</v>
      </c>
      <c r="B2255" s="127">
        <v>269.0</v>
      </c>
      <c r="C2255" s="127"/>
      <c r="D2255" s="59"/>
      <c r="E2255" s="59"/>
      <c r="F2255" s="59"/>
      <c r="G2255" s="59">
        <v>100000.0</v>
      </c>
      <c r="H2255" s="59"/>
      <c r="I2255" s="44"/>
      <c r="J2255" s="97" t="str">
        <f t="shared" ref="J2255:N2255" si="2249">IF(ISBLANK(D2255),"",D2255/100000)</f>
        <v/>
      </c>
      <c r="K2255" s="97" t="str">
        <f t="shared" si="2249"/>
        <v/>
      </c>
      <c r="L2255" s="97" t="str">
        <f t="shared" si="2249"/>
        <v/>
      </c>
      <c r="M2255" s="97" t="str">
        <f t="shared" si="2249"/>
        <v>1.00</v>
      </c>
      <c r="N2255" s="97" t="str">
        <f t="shared" si="2249"/>
        <v/>
      </c>
      <c r="O2255" s="44"/>
      <c r="P2255" s="197" t="str">
        <v>King Dinkar Kelkar Museum</v>
      </c>
    </row>
    <row r="2256" ht="19.5" customHeight="1">
      <c r="A2256" s="127" t="s">
        <v>26178</v>
      </c>
      <c r="B2256" s="127">
        <v>270.0</v>
      </c>
      <c r="C2256" s="127"/>
      <c r="D2256" s="59"/>
      <c r="E2256" s="59"/>
      <c r="F2256" s="59"/>
      <c r="G2256" s="59">
        <v>50000.0</v>
      </c>
      <c r="H2256" s="59"/>
      <c r="I2256" s="44"/>
      <c r="J2256" s="97" t="str">
        <f t="shared" ref="J2256:N2256" si="2250">IF(ISBLANK(D2256),"",D2256/100000)</f>
        <v/>
      </c>
      <c r="K2256" s="97" t="str">
        <f t="shared" si="2250"/>
        <v/>
      </c>
      <c r="L2256" s="97" t="str">
        <f t="shared" si="2250"/>
        <v/>
      </c>
      <c r="M2256" s="97" t="str">
        <f t="shared" si="2250"/>
        <v>0.50</v>
      </c>
      <c r="N2256" s="97" t="str">
        <f t="shared" si="2250"/>
        <v/>
      </c>
      <c r="O2256" s="44"/>
      <c r="P2256" s="197" t="str">
        <v>All India Marathi Natya Parishad, Pune</v>
      </c>
    </row>
    <row r="2257" ht="19.5" customHeight="1">
      <c r="A2257" s="127" t="s">
        <v>26179</v>
      </c>
      <c r="B2257" s="127">
        <v>271.0</v>
      </c>
      <c r="C2257" s="127"/>
      <c r="D2257" s="59"/>
      <c r="E2257" s="59"/>
      <c r="F2257" s="59"/>
      <c r="G2257" s="59">
        <v>25000.0</v>
      </c>
      <c r="H2257" s="59"/>
      <c r="I2257" s="44"/>
      <c r="J2257" s="97" t="str">
        <f t="shared" ref="J2257:N2257" si="2251">IF(ISBLANK(D2257),"",D2257/100000)</f>
        <v/>
      </c>
      <c r="K2257" s="97" t="str">
        <f t="shared" si="2251"/>
        <v/>
      </c>
      <c r="L2257" s="97" t="str">
        <f t="shared" si="2251"/>
        <v/>
      </c>
      <c r="M2257" s="97" t="str">
        <f t="shared" si="2251"/>
        <v>0.25</v>
      </c>
      <c r="N2257" s="97" t="str">
        <f t="shared" si="2251"/>
        <v/>
      </c>
      <c r="O2257" s="44"/>
      <c r="P2257" s="197" t="str">
        <v>New Age Foundation</v>
      </c>
    </row>
    <row r="2258" ht="19.5" customHeight="1">
      <c r="A2258" s="127" t="s">
        <v>26063</v>
      </c>
      <c r="B2258" s="127">
        <v>272.0</v>
      </c>
      <c r="C2258" s="127"/>
      <c r="D2258" s="59"/>
      <c r="E2258" s="59"/>
      <c r="F2258" s="59"/>
      <c r="G2258" s="59">
        <v>50000.0</v>
      </c>
      <c r="H2258" s="59"/>
      <c r="I2258" s="44"/>
      <c r="J2258" s="97" t="str">
        <f t="shared" ref="J2258:N2258" si="2252">IF(ISBLANK(D2258),"",D2258/100000)</f>
        <v/>
      </c>
      <c r="K2258" s="97" t="str">
        <f t="shared" si="2252"/>
        <v/>
      </c>
      <c r="L2258" s="97" t="str">
        <f t="shared" si="2252"/>
        <v/>
      </c>
      <c r="M2258" s="97" t="str">
        <f t="shared" si="2252"/>
        <v>0.50</v>
      </c>
      <c r="N2258" s="97" t="str">
        <f t="shared" si="2252"/>
        <v/>
      </c>
      <c r="O2258" s="44"/>
      <c r="P2258" s="197" t="str">
        <v>Kaisaukastura Hiralal Kirad Trust</v>
      </c>
    </row>
    <row r="2259" ht="19.5" customHeight="1">
      <c r="A2259" s="296" t="s">
        <v>26180</v>
      </c>
      <c r="B2259" s="127" t="s">
        <v>26181</v>
      </c>
      <c r="C2259" s="127"/>
      <c r="D2259" s="59"/>
      <c r="E2259" s="59"/>
      <c r="F2259" s="59"/>
      <c r="G2259" s="59">
        <v>50000.0</v>
      </c>
      <c r="H2259" s="59"/>
      <c r="I2259" s="44"/>
      <c r="J2259" s="97" t="str">
        <f t="shared" ref="J2259:N2259" si="2253">IF(ISBLANK(D2259),"",D2259/100000)</f>
        <v/>
      </c>
      <c r="K2259" s="97" t="str">
        <f t="shared" si="2253"/>
        <v/>
      </c>
      <c r="L2259" s="97" t="str">
        <f t="shared" si="2253"/>
        <v/>
      </c>
      <c r="M2259" s="97" t="str">
        <f t="shared" si="2253"/>
        <v>0.50</v>
      </c>
      <c r="N2259" s="97" t="str">
        <f t="shared" si="2253"/>
        <v/>
      </c>
      <c r="O2259" s="44"/>
      <c r="P2259" s="197" t="str">
        <v>Invincible friend circle, Fine Mahal hotel
By, Model Colony, Pune 16</v>
      </c>
    </row>
    <row r="2260" ht="19.5" customHeight="1">
      <c r="A2260" s="127" t="s">
        <v>26182</v>
      </c>
      <c r="B2260" s="127">
        <v>274.0</v>
      </c>
      <c r="C2260" s="127"/>
      <c r="D2260" s="59"/>
      <c r="E2260" s="59"/>
      <c r="F2260" s="59"/>
      <c r="G2260" s="59">
        <v>20000.0</v>
      </c>
      <c r="H2260" s="59"/>
      <c r="I2260" s="44"/>
      <c r="J2260" s="97" t="str">
        <f t="shared" ref="J2260:N2260" si="2254">IF(ISBLANK(D2260),"",D2260/100000)</f>
        <v/>
      </c>
      <c r="K2260" s="97" t="str">
        <f t="shared" si="2254"/>
        <v/>
      </c>
      <c r="L2260" s="97" t="str">
        <f t="shared" si="2254"/>
        <v/>
      </c>
      <c r="M2260" s="97" t="str">
        <f t="shared" si="2254"/>
        <v>0.20</v>
      </c>
      <c r="N2260" s="97" t="str">
        <f t="shared" si="2254"/>
        <v/>
      </c>
      <c r="O2260" s="44"/>
      <c r="P2260" s="197" t="str">
        <v>Sridatta service company, Mahatma Gandhi</v>
      </c>
    </row>
    <row r="2261" ht="19.5" customHeight="1">
      <c r="A2261" s="296" t="s">
        <v>26183</v>
      </c>
      <c r="B2261" s="127" t="s">
        <v>26184</v>
      </c>
      <c r="C2261" s="127"/>
      <c r="D2261" s="59"/>
      <c r="E2261" s="59"/>
      <c r="F2261" s="59"/>
      <c r="G2261" s="59">
        <v>10000.0</v>
      </c>
      <c r="H2261" s="59"/>
      <c r="I2261" s="44"/>
      <c r="J2261" s="97" t="str">
        <f t="shared" ref="J2261:N2261" si="2255">IF(ISBLANK(D2261),"",D2261/100000)</f>
        <v/>
      </c>
      <c r="K2261" s="97" t="str">
        <f t="shared" si="2255"/>
        <v/>
      </c>
      <c r="L2261" s="97" t="str">
        <f t="shared" si="2255"/>
        <v/>
      </c>
      <c r="M2261" s="97" t="str">
        <f t="shared" si="2255"/>
        <v>0.10</v>
      </c>
      <c r="N2261" s="97" t="str">
        <f t="shared" si="2255"/>
        <v/>
      </c>
      <c r="O2261" s="44"/>
      <c r="P2261" s="197" t="str">
        <v>Krantiveer lahuji Ustad young company,
Jayaprakasanagara</v>
      </c>
    </row>
    <row r="2262" ht="19.5" customHeight="1">
      <c r="A2262" s="296" t="s">
        <v>26185</v>
      </c>
      <c r="B2262" s="127" t="s">
        <v>26186</v>
      </c>
      <c r="C2262" s="127"/>
      <c r="D2262" s="59"/>
      <c r="E2262" s="59"/>
      <c r="F2262" s="59"/>
      <c r="G2262" s="59">
        <v>10000.0</v>
      </c>
      <c r="H2262" s="59"/>
      <c r="I2262" s="44"/>
      <c r="J2262" s="97" t="str">
        <f t="shared" ref="J2262:N2262" si="2256">IF(ISBLANK(D2262),"",D2262/100000)</f>
        <v/>
      </c>
      <c r="K2262" s="97" t="str">
        <f t="shared" si="2256"/>
        <v/>
      </c>
      <c r="L2262" s="97" t="str">
        <f t="shared" si="2256"/>
        <v/>
      </c>
      <c r="M2262" s="97" t="str">
        <f t="shared" si="2256"/>
        <v>0.10</v>
      </c>
      <c r="N2262" s="97" t="str">
        <f t="shared" si="2256"/>
        <v/>
      </c>
      <c r="O2262" s="44"/>
      <c r="P2262" s="197" t="str">
        <v>First light Ganesh Mandal, yasavantanagara,
Yerawada, Pune</v>
      </c>
    </row>
    <row r="2263" ht="19.5" customHeight="1">
      <c r="A2263" s="296" t="s">
        <v>26187</v>
      </c>
      <c r="B2263" s="127" t="s">
        <v>26188</v>
      </c>
      <c r="C2263" s="127"/>
      <c r="D2263" s="59"/>
      <c r="E2263" s="59"/>
      <c r="F2263" s="59"/>
      <c r="G2263" s="59">
        <v>10000.0</v>
      </c>
      <c r="H2263" s="59"/>
      <c r="I2263" s="44"/>
      <c r="J2263" s="97" t="str">
        <f t="shared" ref="J2263:N2263" si="2257">IF(ISBLANK(D2263),"",D2263/100000)</f>
        <v/>
      </c>
      <c r="K2263" s="97" t="str">
        <f t="shared" si="2257"/>
        <v/>
      </c>
      <c r="L2263" s="97" t="str">
        <f t="shared" si="2257"/>
        <v/>
      </c>
      <c r="M2263" s="97" t="str">
        <f t="shared" si="2257"/>
        <v>0.10</v>
      </c>
      <c r="N2263" s="97" t="str">
        <f t="shared" si="2257"/>
        <v/>
      </c>
      <c r="O2263" s="44"/>
      <c r="P2263" s="197" t="str">
        <v>Shardul friends circle, santiraksaka Housing
Society, Pune.</v>
      </c>
    </row>
    <row r="2264" ht="19.5" customHeight="1">
      <c r="A2264" s="127" t="s">
        <v>26189</v>
      </c>
      <c r="B2264" s="127">
        <v>278.0</v>
      </c>
      <c r="C2264" s="127"/>
      <c r="D2264" s="59"/>
      <c r="E2264" s="59"/>
      <c r="F2264" s="59"/>
      <c r="G2264" s="59">
        <v>10000.0</v>
      </c>
      <c r="H2264" s="59"/>
      <c r="I2264" s="44"/>
      <c r="J2264" s="97" t="str">
        <f t="shared" ref="J2264:N2264" si="2258">IF(ISBLANK(D2264),"",D2264/100000)</f>
        <v/>
      </c>
      <c r="K2264" s="97" t="str">
        <f t="shared" si="2258"/>
        <v/>
      </c>
      <c r="L2264" s="97" t="str">
        <f t="shared" si="2258"/>
        <v/>
      </c>
      <c r="M2264" s="97" t="str">
        <f t="shared" si="2258"/>
        <v>0.10</v>
      </c>
      <c r="N2264" s="97" t="str">
        <f t="shared" si="2258"/>
        <v/>
      </c>
      <c r="O2264" s="44"/>
      <c r="P2264" s="197" t="str">
        <v>Durgamata friends circle, sanam .8 / 2 bhatanagara</v>
      </c>
    </row>
    <row r="2265" ht="19.5" customHeight="1">
      <c r="A2265" s="296" t="s">
        <v>26190</v>
      </c>
      <c r="B2265" s="127" t="s">
        <v>26191</v>
      </c>
      <c r="C2265" s="127"/>
      <c r="D2265" s="59"/>
      <c r="E2265" s="59"/>
      <c r="F2265" s="59"/>
      <c r="G2265" s="59">
        <v>60000.0</v>
      </c>
      <c r="H2265" s="59"/>
      <c r="I2265" s="44"/>
      <c r="J2265" s="97" t="str">
        <f t="shared" ref="J2265:N2265" si="2259">IF(ISBLANK(D2265),"",D2265/100000)</f>
        <v/>
      </c>
      <c r="K2265" s="97" t="str">
        <f t="shared" si="2259"/>
        <v/>
      </c>
      <c r="L2265" s="97" t="str">
        <f t="shared" si="2259"/>
        <v/>
      </c>
      <c r="M2265" s="97" t="str">
        <f t="shared" si="2259"/>
        <v>0.60</v>
      </c>
      <c r="N2265" s="97" t="str">
        <f t="shared" si="2259"/>
        <v/>
      </c>
      <c r="O2265" s="44"/>
      <c r="P2265" s="197" t="str">
        <v>Babasaheb Ambedkar senior citizens
Union, punevaiduvadi, Hadapsar, Pune 13</v>
      </c>
    </row>
    <row r="2266" ht="19.5" customHeight="1">
      <c r="A2266" s="296" t="s">
        <v>26192</v>
      </c>
      <c r="B2266" s="127" t="s">
        <v>26193</v>
      </c>
      <c r="C2266" s="127"/>
      <c r="D2266" s="59"/>
      <c r="E2266" s="59"/>
      <c r="F2266" s="59"/>
      <c r="G2266" s="59">
        <v>40000.0</v>
      </c>
      <c r="H2266" s="59"/>
      <c r="I2266" s="44"/>
      <c r="J2266" s="97" t="str">
        <f t="shared" ref="J2266:N2266" si="2260">IF(ISBLANK(D2266),"",D2266/100000)</f>
        <v/>
      </c>
      <c r="K2266" s="97" t="str">
        <f t="shared" si="2260"/>
        <v/>
      </c>
      <c r="L2266" s="97" t="str">
        <f t="shared" si="2260"/>
        <v/>
      </c>
      <c r="M2266" s="97" t="str">
        <f t="shared" si="2260"/>
        <v>0.40</v>
      </c>
      <c r="N2266" s="97" t="str">
        <f t="shared" si="2260"/>
        <v/>
      </c>
      <c r="O2266" s="44"/>
      <c r="P2266" s="197" t="str">
        <v>Savita Ambedkar girl female company,
Yerawada, Pune</v>
      </c>
    </row>
    <row r="2267" ht="19.5" customHeight="1">
      <c r="A2267" s="127" t="s">
        <v>26194</v>
      </c>
      <c r="B2267" s="127">
        <v>281.0</v>
      </c>
      <c r="C2267" s="127"/>
      <c r="D2267" s="59"/>
      <c r="E2267" s="59"/>
      <c r="F2267" s="59"/>
      <c r="G2267" s="59">
        <v>40000.0</v>
      </c>
      <c r="H2267" s="59"/>
      <c r="I2267" s="44"/>
      <c r="J2267" s="97" t="str">
        <f t="shared" ref="J2267:N2267" si="2261">IF(ISBLANK(D2267),"",D2267/100000)</f>
        <v/>
      </c>
      <c r="K2267" s="97" t="str">
        <f t="shared" si="2261"/>
        <v/>
      </c>
      <c r="L2267" s="97" t="str">
        <f t="shared" si="2261"/>
        <v/>
      </c>
      <c r="M2267" s="97" t="str">
        <f t="shared" si="2261"/>
        <v>0.40</v>
      </c>
      <c r="N2267" s="97" t="str">
        <f t="shared" si="2261"/>
        <v/>
      </c>
      <c r="O2267" s="44"/>
      <c r="P2267" s="197" t="str">
        <v>Ramai NRI Group Foundation, Yerawada, Pune</v>
      </c>
    </row>
    <row r="2268" ht="19.5" customHeight="1">
      <c r="A2268" s="296" t="s">
        <v>26195</v>
      </c>
      <c r="B2268" s="127" t="s">
        <v>26196</v>
      </c>
      <c r="C2268" s="127"/>
      <c r="D2268" s="59"/>
      <c r="E2268" s="59"/>
      <c r="F2268" s="59"/>
      <c r="G2268" s="59">
        <v>30000.0</v>
      </c>
      <c r="H2268" s="59"/>
      <c r="I2268" s="44"/>
      <c r="J2268" s="97" t="str">
        <f t="shared" ref="J2268:N2268" si="2262">IF(ISBLANK(D2268),"",D2268/100000)</f>
        <v/>
      </c>
      <c r="K2268" s="97" t="str">
        <f t="shared" si="2262"/>
        <v/>
      </c>
      <c r="L2268" s="97" t="str">
        <f t="shared" si="2262"/>
        <v/>
      </c>
      <c r="M2268" s="97" t="str">
        <f t="shared" si="2262"/>
        <v>0.30</v>
      </c>
      <c r="N2268" s="97" t="str">
        <f t="shared" si="2262"/>
        <v/>
      </c>
      <c r="O2268" s="44"/>
      <c r="P2268" s="197" t="str">
        <v>Slum Improvement Social Youth
Welfare Board, Yerawada, Pune</v>
      </c>
    </row>
    <row r="2269" ht="19.5" customHeight="1">
      <c r="A2269" s="296" t="s">
        <v>26197</v>
      </c>
      <c r="B2269" s="127" t="s">
        <v>26198</v>
      </c>
      <c r="C2269" s="127"/>
      <c r="D2269" s="59"/>
      <c r="E2269" s="59"/>
      <c r="F2269" s="59"/>
      <c r="G2269" s="59">
        <v>50000.0</v>
      </c>
      <c r="H2269" s="59"/>
      <c r="I2269" s="44"/>
      <c r="J2269" s="97" t="str">
        <f t="shared" ref="J2269:N2269" si="2263">IF(ISBLANK(D2269),"",D2269/100000)</f>
        <v/>
      </c>
      <c r="K2269" s="97" t="str">
        <f t="shared" si="2263"/>
        <v/>
      </c>
      <c r="L2269" s="97" t="str">
        <f t="shared" si="2263"/>
        <v/>
      </c>
      <c r="M2269" s="97" t="str">
        <f t="shared" si="2263"/>
        <v>0.50</v>
      </c>
      <c r="N2269" s="97" t="str">
        <f t="shared" si="2263"/>
        <v/>
      </c>
      <c r="O2269" s="44"/>
      <c r="P2269" s="197" t="str">
        <v>PMC retired association,
Friday Peth, Pune.</v>
      </c>
    </row>
    <row r="2270" ht="19.5" customHeight="1">
      <c r="A2270" s="296" t="s">
        <v>26199</v>
      </c>
      <c r="B2270" s="127" t="s">
        <v>26200</v>
      </c>
      <c r="C2270" s="127"/>
      <c r="D2270" s="59"/>
      <c r="E2270" s="59"/>
      <c r="F2270" s="59"/>
      <c r="G2270" s="59">
        <v>25000.0</v>
      </c>
      <c r="H2270" s="59"/>
      <c r="I2270" s="44"/>
      <c r="J2270" s="97" t="str">
        <f t="shared" ref="J2270:N2270" si="2264">IF(ISBLANK(D2270),"",D2270/100000)</f>
        <v/>
      </c>
      <c r="K2270" s="97" t="str">
        <f t="shared" si="2264"/>
        <v/>
      </c>
      <c r="L2270" s="97" t="str">
        <f t="shared" si="2264"/>
        <v/>
      </c>
      <c r="M2270" s="97" t="str">
        <f t="shared" si="2264"/>
        <v>0.25</v>
      </c>
      <c r="N2270" s="97" t="str">
        <f t="shared" si="2264"/>
        <v/>
      </c>
      <c r="O2270" s="44"/>
      <c r="P2270" s="197" t="str">
        <v>Vaibhav Trust, Pune, culture, pijhjhahata before,
Wild Maharaj Road, Pune 4</v>
      </c>
    </row>
    <row r="2271" ht="19.5" customHeight="1">
      <c r="A2271" s="127" t="s">
        <v>26201</v>
      </c>
      <c r="B2271" s="127">
        <v>285.0</v>
      </c>
      <c r="C2271" s="127"/>
      <c r="D2271" s="59"/>
      <c r="E2271" s="59"/>
      <c r="F2271" s="59"/>
      <c r="G2271" s="59">
        <v>150000.0</v>
      </c>
      <c r="H2271" s="59"/>
      <c r="I2271" s="44"/>
      <c r="J2271" s="97" t="str">
        <f t="shared" ref="J2271:N2271" si="2265">IF(ISBLANK(D2271),"",D2271/100000)</f>
        <v/>
      </c>
      <c r="K2271" s="97" t="str">
        <f t="shared" si="2265"/>
        <v/>
      </c>
      <c r="L2271" s="97" t="str">
        <f t="shared" si="2265"/>
        <v/>
      </c>
      <c r="M2271" s="97" t="str">
        <f t="shared" si="2265"/>
        <v>1.50</v>
      </c>
      <c r="N2271" s="97" t="str">
        <f t="shared" si="2265"/>
        <v/>
      </c>
      <c r="O2271" s="44"/>
      <c r="P2271" s="197" t="str">
        <v>Centre for dijharastara Management. Pune</v>
      </c>
    </row>
    <row r="2272" ht="19.5" customHeight="1">
      <c r="A2272" s="296" t="s">
        <v>26202</v>
      </c>
      <c r="B2272" s="127" t="s">
        <v>26203</v>
      </c>
      <c r="C2272" s="127"/>
      <c r="D2272" s="59"/>
      <c r="E2272" s="59"/>
      <c r="F2272" s="59"/>
      <c r="G2272" s="59">
        <v>25000.0</v>
      </c>
      <c r="H2272" s="59"/>
      <c r="I2272" s="44"/>
      <c r="J2272" s="97" t="str">
        <f t="shared" ref="J2272:N2272" si="2266">IF(ISBLANK(D2272),"",D2272/100000)</f>
        <v/>
      </c>
      <c r="K2272" s="97" t="str">
        <f t="shared" si="2266"/>
        <v/>
      </c>
      <c r="L2272" s="97" t="str">
        <f t="shared" si="2266"/>
        <v/>
      </c>
      <c r="M2272" s="97" t="str">
        <f t="shared" si="2266"/>
        <v>0.25</v>
      </c>
      <c r="N2272" s="97" t="str">
        <f t="shared" si="2266"/>
        <v/>
      </c>
      <c r="O2272" s="44"/>
      <c r="P2272" s="197" t="str">
        <v>Lokasahira Annabhau Sathe Youth Forum,
Yerawada, Pune.</v>
      </c>
    </row>
    <row r="2273" ht="19.5" customHeight="1">
      <c r="A2273" s="127" t="s">
        <v>26204</v>
      </c>
      <c r="B2273" s="127">
        <v>287.0</v>
      </c>
      <c r="C2273" s="127"/>
      <c r="D2273" s="59"/>
      <c r="E2273" s="59"/>
      <c r="F2273" s="59"/>
      <c r="G2273" s="59">
        <v>20000.0</v>
      </c>
      <c r="H2273" s="59"/>
      <c r="I2273" s="44"/>
      <c r="J2273" s="97" t="str">
        <f t="shared" ref="J2273:N2273" si="2267">IF(ISBLANK(D2273),"",D2273/100000)</f>
        <v/>
      </c>
      <c r="K2273" s="97" t="str">
        <f t="shared" si="2267"/>
        <v/>
      </c>
      <c r="L2273" s="97" t="str">
        <f t="shared" si="2267"/>
        <v/>
      </c>
      <c r="M2273" s="97" t="str">
        <f t="shared" si="2267"/>
        <v>0.20</v>
      </c>
      <c r="N2273" s="97" t="str">
        <f t="shared" si="2267"/>
        <v/>
      </c>
      <c r="O2273" s="44"/>
      <c r="P2273" s="197" t="str">
        <v>Culture Foundation, Yerawada, Pune.</v>
      </c>
    </row>
    <row r="2274" ht="19.5" customHeight="1">
      <c r="A2274" s="296" t="s">
        <v>26205</v>
      </c>
      <c r="B2274" s="127" t="s">
        <v>26206</v>
      </c>
      <c r="C2274" s="127"/>
      <c r="D2274" s="59"/>
      <c r="E2274" s="59"/>
      <c r="F2274" s="59"/>
      <c r="G2274" s="59">
        <v>25000.0</v>
      </c>
      <c r="H2274" s="59"/>
      <c r="I2274" s="44"/>
      <c r="J2274" s="97" t="str">
        <f t="shared" ref="J2274:N2274" si="2268">IF(ISBLANK(D2274),"",D2274/100000)</f>
        <v/>
      </c>
      <c r="K2274" s="97" t="str">
        <f t="shared" si="2268"/>
        <v/>
      </c>
      <c r="L2274" s="97" t="str">
        <f t="shared" si="2268"/>
        <v/>
      </c>
      <c r="M2274" s="97" t="str">
        <f t="shared" si="2268"/>
        <v>0.25</v>
      </c>
      <c r="N2274" s="97" t="str">
        <f t="shared" si="2268"/>
        <v/>
      </c>
      <c r="O2274" s="44"/>
      <c r="P2274" s="197" t="str">
        <v>Sports and cultural conflict stage, Yerawada,
Pune.</v>
      </c>
    </row>
    <row r="2275" ht="19.5" customHeight="1">
      <c r="A2275" s="127" t="s">
        <v>26207</v>
      </c>
      <c r="B2275" s="127" t="s">
        <v>26208</v>
      </c>
      <c r="C2275" s="127"/>
      <c r="D2275" s="59"/>
      <c r="E2275" s="59"/>
      <c r="F2275" s="59"/>
      <c r="G2275" s="59">
        <v>25000.0</v>
      </c>
      <c r="H2275" s="59"/>
      <c r="I2275" s="44"/>
      <c r="J2275" s="97" t="str">
        <f t="shared" ref="J2275:N2275" si="2269">IF(ISBLANK(D2275),"",D2275/100000)</f>
        <v/>
      </c>
      <c r="K2275" s="97" t="str">
        <f t="shared" si="2269"/>
        <v/>
      </c>
      <c r="L2275" s="97" t="str">
        <f t="shared" si="2269"/>
        <v/>
      </c>
      <c r="M2275" s="97" t="str">
        <f t="shared" si="2269"/>
        <v>0.25</v>
      </c>
      <c r="N2275" s="97" t="str">
        <f t="shared" si="2269"/>
        <v/>
      </c>
      <c r="O2275" s="44"/>
      <c r="P2275" s="197" t="str">
        <v>Siddharth Vihar Buddhist Committee, Yerawada, Pune.</v>
      </c>
    </row>
    <row r="2276" ht="19.5" customHeight="1">
      <c r="A2276" s="296" t="s">
        <v>26209</v>
      </c>
      <c r="B2276" s="127" t="s">
        <v>26210</v>
      </c>
      <c r="C2276" s="127"/>
      <c r="D2276" s="59"/>
      <c r="E2276" s="59"/>
      <c r="F2276" s="59"/>
      <c r="G2276" s="59">
        <v>25000.0</v>
      </c>
      <c r="H2276" s="59"/>
      <c r="I2276" s="44"/>
      <c r="J2276" s="97" t="str">
        <f t="shared" ref="J2276:N2276" si="2270">IF(ISBLANK(D2276),"",D2276/100000)</f>
        <v/>
      </c>
      <c r="K2276" s="97" t="str">
        <f t="shared" si="2270"/>
        <v/>
      </c>
      <c r="L2276" s="97" t="str">
        <f t="shared" si="2270"/>
        <v/>
      </c>
      <c r="M2276" s="97" t="str">
        <f t="shared" si="2270"/>
        <v>0.25</v>
      </c>
      <c r="N2276" s="97" t="str">
        <f t="shared" si="2270"/>
        <v/>
      </c>
      <c r="O2276" s="44"/>
      <c r="P2276" s="197" t="str">
        <v>Sriviththala temple, Navi Peth, Maratha Mandal,
Pune, ghanam 16, Sadashiv Peth, Pune 2</v>
      </c>
    </row>
    <row r="2277" ht="19.5" customHeight="1">
      <c r="A2277" s="127" t="s">
        <v>26211</v>
      </c>
      <c r="B2277" s="127">
        <v>291.0</v>
      </c>
      <c r="C2277" s="127"/>
      <c r="D2277" s="59"/>
      <c r="E2277" s="59"/>
      <c r="F2277" s="59"/>
      <c r="G2277" s="59">
        <v>100000.0</v>
      </c>
      <c r="H2277" s="59"/>
      <c r="I2277" s="44"/>
      <c r="J2277" s="97" t="str">
        <f t="shared" ref="J2277:N2277" si="2271">IF(ISBLANK(D2277),"",D2277/100000)</f>
        <v/>
      </c>
      <c r="K2277" s="97" t="str">
        <f t="shared" si="2271"/>
        <v/>
      </c>
      <c r="L2277" s="97" t="str">
        <f t="shared" si="2271"/>
        <v/>
      </c>
      <c r="M2277" s="97" t="str">
        <f t="shared" si="2271"/>
        <v>1.00</v>
      </c>
      <c r="N2277" s="97" t="str">
        <f t="shared" si="2271"/>
        <v/>
      </c>
      <c r="O2277" s="44"/>
      <c r="P2277" s="197" t="str">
        <v>Public Service Foundation, Pune.</v>
      </c>
    </row>
    <row r="2278" ht="19.5" customHeight="1">
      <c r="A2278" s="296" t="s">
        <v>26212</v>
      </c>
      <c r="B2278" s="127" t="s">
        <v>26213</v>
      </c>
      <c r="C2278" s="127"/>
      <c r="D2278" s="59"/>
      <c r="E2278" s="59"/>
      <c r="F2278" s="59"/>
      <c r="G2278" s="59">
        <v>40000.0</v>
      </c>
      <c r="H2278" s="59"/>
      <c r="I2278" s="44"/>
      <c r="J2278" s="97" t="str">
        <f t="shared" ref="J2278:N2278" si="2272">IF(ISBLANK(D2278),"",D2278/100000)</f>
        <v/>
      </c>
      <c r="K2278" s="97" t="str">
        <f t="shared" si="2272"/>
        <v/>
      </c>
      <c r="L2278" s="97" t="str">
        <f t="shared" si="2272"/>
        <v/>
      </c>
      <c r="M2278" s="97" t="str">
        <f t="shared" si="2272"/>
        <v>0.40</v>
      </c>
      <c r="N2278" s="97" t="str">
        <f t="shared" si="2272"/>
        <v/>
      </c>
      <c r="O2278" s="44"/>
      <c r="P2278" s="197" t="str">
        <v>India's cultural and sports club, Yerawada,
Pune.</v>
      </c>
    </row>
    <row r="2279" ht="19.5" customHeight="1">
      <c r="A2279" s="296" t="s">
        <v>26214</v>
      </c>
      <c r="B2279" s="127" t="s">
        <v>26215</v>
      </c>
      <c r="C2279" s="127"/>
      <c r="D2279" s="59"/>
      <c r="E2279" s="59"/>
      <c r="F2279" s="59"/>
      <c r="G2279" s="59">
        <v>20000.0</v>
      </c>
      <c r="H2279" s="59"/>
      <c r="I2279" s="44"/>
      <c r="J2279" s="97" t="str">
        <f t="shared" ref="J2279:N2279" si="2273">IF(ISBLANK(D2279),"",D2279/100000)</f>
        <v/>
      </c>
      <c r="K2279" s="97" t="str">
        <f t="shared" si="2273"/>
        <v/>
      </c>
      <c r="L2279" s="97" t="str">
        <f t="shared" si="2273"/>
        <v/>
      </c>
      <c r="M2279" s="97" t="str">
        <f t="shared" si="2273"/>
        <v>0.20</v>
      </c>
      <c r="N2279" s="97" t="str">
        <f t="shared" si="2273"/>
        <v/>
      </c>
      <c r="O2279" s="44"/>
      <c r="P2279" s="197" t="str">
        <v>Savitri Phule Women's Welfare Board
, Yerawada, Pune.</v>
      </c>
    </row>
    <row r="2280" ht="19.5" customHeight="1">
      <c r="A2280" s="127" t="s">
        <v>26216</v>
      </c>
      <c r="B2280" s="127">
        <v>294.0</v>
      </c>
      <c r="C2280" s="127"/>
      <c r="D2280" s="59"/>
      <c r="E2280" s="59"/>
      <c r="F2280" s="59"/>
      <c r="G2280" s="59">
        <v>10000.0</v>
      </c>
      <c r="H2280" s="59"/>
      <c r="I2280" s="44"/>
      <c r="J2280" s="97" t="str">
        <f t="shared" ref="J2280:N2280" si="2274">IF(ISBLANK(D2280),"",D2280/100000)</f>
        <v/>
      </c>
      <c r="K2280" s="97" t="str">
        <f t="shared" si="2274"/>
        <v/>
      </c>
      <c r="L2280" s="97" t="str">
        <f t="shared" si="2274"/>
        <v/>
      </c>
      <c r="M2280" s="97" t="str">
        <f t="shared" si="2274"/>
        <v>0.10</v>
      </c>
      <c r="N2280" s="97" t="str">
        <f t="shared" si="2274"/>
        <v/>
      </c>
      <c r="O2280" s="44"/>
      <c r="P2280" s="197" t="str">
        <v>Maharashtra young company, Bhawani Peth, Pune.</v>
      </c>
    </row>
    <row r="2281" ht="19.5" customHeight="1">
      <c r="A2281" s="127" t="s">
        <v>26217</v>
      </c>
      <c r="B2281" s="127">
        <v>295.0</v>
      </c>
      <c r="C2281" s="127"/>
      <c r="D2281" s="59"/>
      <c r="E2281" s="59"/>
      <c r="F2281" s="59"/>
      <c r="G2281" s="59">
        <v>20000.0</v>
      </c>
      <c r="H2281" s="59"/>
      <c r="I2281" s="44"/>
      <c r="J2281" s="97" t="str">
        <f t="shared" ref="J2281:N2281" si="2275">IF(ISBLANK(D2281),"",D2281/100000)</f>
        <v/>
      </c>
      <c r="K2281" s="97" t="str">
        <f t="shared" si="2275"/>
        <v/>
      </c>
      <c r="L2281" s="97" t="str">
        <f t="shared" si="2275"/>
        <v/>
      </c>
      <c r="M2281" s="97" t="str">
        <f t="shared" si="2275"/>
        <v>0.20</v>
      </c>
      <c r="N2281" s="97" t="str">
        <f t="shared" si="2275"/>
        <v/>
      </c>
      <c r="O2281" s="44"/>
      <c r="P2281" s="197" t="str">
        <v>Head coach company, Nana Peth, Pune</v>
      </c>
    </row>
    <row r="2282" ht="19.5" customHeight="1">
      <c r="A2282" s="127" t="s">
        <v>26218</v>
      </c>
      <c r="B2282" s="127">
        <v>296.0</v>
      </c>
      <c r="C2282" s="127"/>
      <c r="D2282" s="59"/>
      <c r="E2282" s="59"/>
      <c r="F2282" s="59"/>
      <c r="G2282" s="59">
        <v>10000.0</v>
      </c>
      <c r="H2282" s="59"/>
      <c r="I2282" s="44"/>
      <c r="J2282" s="97" t="str">
        <f t="shared" ref="J2282:N2282" si="2276">IF(ISBLANK(D2282),"",D2282/100000)</f>
        <v/>
      </c>
      <c r="K2282" s="97" t="str">
        <f t="shared" si="2276"/>
        <v/>
      </c>
      <c r="L2282" s="97" t="str">
        <f t="shared" si="2276"/>
        <v/>
      </c>
      <c r="M2282" s="97" t="str">
        <f t="shared" si="2276"/>
        <v>0.10</v>
      </c>
      <c r="N2282" s="97" t="str">
        <f t="shared" si="2276"/>
        <v/>
      </c>
      <c r="O2282" s="44"/>
      <c r="P2282" s="197" t="str">
        <v>Shivaprataap friends circle, Bhawani Peth, Pune</v>
      </c>
    </row>
    <row r="2283" ht="19.5" customHeight="1">
      <c r="A2283" s="127" t="s">
        <v>26219</v>
      </c>
      <c r="B2283" s="127">
        <v>297.0</v>
      </c>
      <c r="C2283" s="127"/>
      <c r="D2283" s="59"/>
      <c r="E2283" s="59"/>
      <c r="F2283" s="59"/>
      <c r="G2283" s="59">
        <v>20000.0</v>
      </c>
      <c r="H2283" s="59"/>
      <c r="I2283" s="44"/>
      <c r="J2283" s="97" t="str">
        <f t="shared" ref="J2283:N2283" si="2277">IF(ISBLANK(D2283),"",D2283/100000)</f>
        <v/>
      </c>
      <c r="K2283" s="97" t="str">
        <f t="shared" si="2277"/>
        <v/>
      </c>
      <c r="L2283" s="97" t="str">
        <f t="shared" si="2277"/>
        <v/>
      </c>
      <c r="M2283" s="97" t="str">
        <f t="shared" si="2277"/>
        <v>0.20</v>
      </c>
      <c r="N2283" s="97" t="str">
        <f t="shared" si="2277"/>
        <v/>
      </c>
      <c r="O2283" s="44"/>
      <c r="P2283" s="197" t="str">
        <v>Hindamata friends circle, Nana Peth, Pune</v>
      </c>
    </row>
    <row r="2284" ht="19.5" customHeight="1">
      <c r="A2284" s="127" t="s">
        <v>26220</v>
      </c>
      <c r="B2284" s="127">
        <v>298.0</v>
      </c>
      <c r="C2284" s="127"/>
      <c r="D2284" s="59"/>
      <c r="E2284" s="59"/>
      <c r="F2284" s="59"/>
      <c r="G2284" s="59">
        <v>10000.0</v>
      </c>
      <c r="H2284" s="59"/>
      <c r="I2284" s="44"/>
      <c r="J2284" s="97" t="str">
        <f t="shared" ref="J2284:N2284" si="2278">IF(ISBLANK(D2284),"",D2284/100000)</f>
        <v/>
      </c>
      <c r="K2284" s="97" t="str">
        <f t="shared" si="2278"/>
        <v/>
      </c>
      <c r="L2284" s="97" t="str">
        <f t="shared" si="2278"/>
        <v/>
      </c>
      <c r="M2284" s="97" t="str">
        <f t="shared" si="2278"/>
        <v>0.10</v>
      </c>
      <c r="N2284" s="97" t="str">
        <f t="shared" si="2278"/>
        <v/>
      </c>
      <c r="O2284" s="44"/>
      <c r="P2284" s="197" t="str">
        <v>Markadeya friends circle, Bhawani Peth, Pune</v>
      </c>
    </row>
    <row r="2285" ht="19.5" customHeight="1">
      <c r="A2285" s="296" t="s">
        <v>26221</v>
      </c>
      <c r="B2285" s="127" t="s">
        <v>26222</v>
      </c>
      <c r="C2285" s="127"/>
      <c r="D2285" s="59"/>
      <c r="E2285" s="59"/>
      <c r="F2285" s="59"/>
      <c r="G2285" s="59">
        <v>10000.0</v>
      </c>
      <c r="H2285" s="59"/>
      <c r="I2285" s="44"/>
      <c r="J2285" s="97" t="str">
        <f t="shared" ref="J2285:N2285" si="2279">IF(ISBLANK(D2285),"",D2285/100000)</f>
        <v/>
      </c>
      <c r="K2285" s="97" t="str">
        <f t="shared" si="2279"/>
        <v/>
      </c>
      <c r="L2285" s="97" t="str">
        <f t="shared" si="2279"/>
        <v/>
      </c>
      <c r="M2285" s="97" t="str">
        <f t="shared" si="2279"/>
        <v>0.10</v>
      </c>
      <c r="N2285" s="97" t="str">
        <f t="shared" si="2279"/>
        <v/>
      </c>
      <c r="O2285" s="44"/>
      <c r="P2285" s="197" t="str">
        <v>Nana Peth young company, Nana Chowk Print,
Pune</v>
      </c>
    </row>
    <row r="2286" ht="19.5" customHeight="1">
      <c r="A2286" s="250"/>
      <c r="B2286" s="250"/>
      <c r="C2286" s="250"/>
      <c r="D2286" s="237"/>
      <c r="E2286" s="237"/>
      <c r="F2286" s="237"/>
      <c r="G2286" s="237"/>
      <c r="H2286" s="237"/>
      <c r="I2286" s="242"/>
      <c r="J2286" s="446" t="str">
        <f t="shared" ref="J2286:N2286" si="2280">IF(ISBLANK(D2286),"",D2286/100000)</f>
        <v/>
      </c>
      <c r="K2286" s="446" t="str">
        <f t="shared" si="2280"/>
        <v/>
      </c>
      <c r="L2286" s="446" t="str">
        <f t="shared" si="2280"/>
        <v/>
      </c>
      <c r="M2286" s="446" t="str">
        <f t="shared" si="2280"/>
        <v/>
      </c>
      <c r="N2286" s="446" t="str">
        <f t="shared" si="2280"/>
        <v/>
      </c>
      <c r="O2286" s="242"/>
      <c r="P2286" s="197" t="str">
        <v/>
      </c>
    </row>
    <row r="2287" ht="19.5" customHeight="1">
      <c r="A2287" s="254" t="s">
        <v>26223</v>
      </c>
      <c r="B2287" s="254">
        <v>300.0</v>
      </c>
      <c r="C2287" s="254"/>
      <c r="D2287" s="330"/>
      <c r="E2287" s="330"/>
      <c r="F2287" s="330"/>
      <c r="G2287" s="330">
        <v>20000.0</v>
      </c>
      <c r="H2287" s="330"/>
      <c r="I2287" s="44"/>
      <c r="J2287" s="97" t="str">
        <f t="shared" ref="J2287:N2287" si="2281">IF(ISBLANK(D2287),"",D2287/100000)</f>
        <v/>
      </c>
      <c r="K2287" s="97" t="str">
        <f t="shared" si="2281"/>
        <v/>
      </c>
      <c r="L2287" s="97" t="str">
        <f t="shared" si="2281"/>
        <v/>
      </c>
      <c r="M2287" s="97" t="str">
        <f t="shared" si="2281"/>
        <v>0.20</v>
      </c>
      <c r="N2287" s="97" t="str">
        <f t="shared" si="2281"/>
        <v/>
      </c>
      <c r="O2287" s="44"/>
      <c r="P2287" s="197" t="str">
        <v>United andhrajhara lane, Bhawani Peth, Pune.</v>
      </c>
    </row>
    <row r="2288" ht="19.5" customHeight="1">
      <c r="A2288" s="127" t="s">
        <v>26224</v>
      </c>
      <c r="B2288" s="127">
        <v>301.0</v>
      </c>
      <c r="C2288" s="127"/>
      <c r="D2288" s="59"/>
      <c r="E2288" s="59"/>
      <c r="F2288" s="59"/>
      <c r="G2288" s="59">
        <v>15000.0</v>
      </c>
      <c r="H2288" s="59"/>
      <c r="I2288" s="44"/>
      <c r="J2288" s="97" t="str">
        <f t="shared" ref="J2288:N2288" si="2282">IF(ISBLANK(D2288),"",D2288/100000)</f>
        <v/>
      </c>
      <c r="K2288" s="97" t="str">
        <f t="shared" si="2282"/>
        <v/>
      </c>
      <c r="L2288" s="97" t="str">
        <f t="shared" si="2282"/>
        <v/>
      </c>
      <c r="M2288" s="97" t="str">
        <f t="shared" si="2282"/>
        <v>0.15</v>
      </c>
      <c r="N2288" s="97" t="str">
        <f t="shared" si="2282"/>
        <v/>
      </c>
      <c r="O2288" s="44"/>
      <c r="P2288" s="197" t="str">
        <v>Social reformer society, Nana Peth, Pune</v>
      </c>
    </row>
    <row r="2289" ht="19.5" customHeight="1">
      <c r="A2289" s="127" t="s">
        <v>26225</v>
      </c>
      <c r="B2289" s="127">
        <v>302.0</v>
      </c>
      <c r="C2289" s="127"/>
      <c r="D2289" s="59"/>
      <c r="E2289" s="59"/>
      <c r="F2289" s="59"/>
      <c r="G2289" s="59">
        <v>10000.0</v>
      </c>
      <c r="H2289" s="59"/>
      <c r="I2289" s="44"/>
      <c r="J2289" s="97" t="str">
        <f t="shared" ref="J2289:N2289" si="2283">IF(ISBLANK(D2289),"",D2289/100000)</f>
        <v/>
      </c>
      <c r="K2289" s="97" t="str">
        <f t="shared" si="2283"/>
        <v/>
      </c>
      <c r="L2289" s="97" t="str">
        <f t="shared" si="2283"/>
        <v/>
      </c>
      <c r="M2289" s="97" t="str">
        <f t="shared" si="2283"/>
        <v>0.10</v>
      </c>
      <c r="N2289" s="97" t="str">
        <f t="shared" si="2283"/>
        <v/>
      </c>
      <c r="O2289" s="44"/>
      <c r="P2289" s="197" t="str">
        <v>Navrang friends circle, Bhawani Peth, Pune</v>
      </c>
    </row>
    <row r="2290" ht="19.5" customHeight="1">
      <c r="A2290" s="127" t="s">
        <v>26226</v>
      </c>
      <c r="B2290" s="127">
        <v>303.0</v>
      </c>
      <c r="C2290" s="127"/>
      <c r="D2290" s="59"/>
      <c r="E2290" s="59"/>
      <c r="F2290" s="59"/>
      <c r="G2290" s="59">
        <v>20000.0</v>
      </c>
      <c r="H2290" s="59"/>
      <c r="I2290" s="44"/>
      <c r="J2290" s="97" t="str">
        <f t="shared" ref="J2290:N2290" si="2284">IF(ISBLANK(D2290),"",D2290/100000)</f>
        <v/>
      </c>
      <c r="K2290" s="97" t="str">
        <f t="shared" si="2284"/>
        <v/>
      </c>
      <c r="L2290" s="97" t="str">
        <f t="shared" si="2284"/>
        <v/>
      </c>
      <c r="M2290" s="97" t="str">
        <f t="shared" si="2284"/>
        <v>0.20</v>
      </c>
      <c r="N2290" s="97" t="str">
        <f t="shared" si="2284"/>
        <v/>
      </c>
      <c r="O2290" s="44"/>
      <c r="P2290" s="197" t="str">
        <v>Totally friends circle, Nana Peth, Pune</v>
      </c>
    </row>
    <row r="2291" ht="19.5" customHeight="1">
      <c r="A2291" s="127" t="s">
        <v>26227</v>
      </c>
      <c r="B2291" s="127">
        <v>304.0</v>
      </c>
      <c r="C2291" s="127"/>
      <c r="D2291" s="59"/>
      <c r="E2291" s="59"/>
      <c r="F2291" s="59"/>
      <c r="G2291" s="59">
        <v>15000.0</v>
      </c>
      <c r="H2291" s="59"/>
      <c r="I2291" s="44"/>
      <c r="J2291" s="97" t="str">
        <f t="shared" ref="J2291:N2291" si="2285">IF(ISBLANK(D2291),"",D2291/100000)</f>
        <v/>
      </c>
      <c r="K2291" s="97" t="str">
        <f t="shared" si="2285"/>
        <v/>
      </c>
      <c r="L2291" s="97" t="str">
        <f t="shared" si="2285"/>
        <v/>
      </c>
      <c r="M2291" s="97" t="str">
        <f t="shared" si="2285"/>
        <v>0.15</v>
      </c>
      <c r="N2291" s="97" t="str">
        <f t="shared" si="2285"/>
        <v/>
      </c>
      <c r="O2291" s="44"/>
      <c r="P2291" s="197" t="str">
        <v>Brave young friend circle, Bhawani Peth, Pune</v>
      </c>
    </row>
    <row r="2292" ht="19.5" customHeight="1">
      <c r="A2292" s="127" t="s">
        <v>26228</v>
      </c>
      <c r="B2292" s="127">
        <v>305.0</v>
      </c>
      <c r="C2292" s="127"/>
      <c r="D2292" s="59"/>
      <c r="E2292" s="59"/>
      <c r="F2292" s="59"/>
      <c r="G2292" s="59">
        <v>10000.0</v>
      </c>
      <c r="H2292" s="59"/>
      <c r="I2292" s="44"/>
      <c r="J2292" s="97" t="str">
        <f t="shared" ref="J2292:N2292" si="2286">IF(ISBLANK(D2292),"",D2292/100000)</f>
        <v/>
      </c>
      <c r="K2292" s="97" t="str">
        <f t="shared" si="2286"/>
        <v/>
      </c>
      <c r="L2292" s="97" t="str">
        <f t="shared" si="2286"/>
        <v/>
      </c>
      <c r="M2292" s="97" t="str">
        <f t="shared" si="2286"/>
        <v>0.10</v>
      </c>
      <c r="N2292" s="97" t="str">
        <f t="shared" si="2286"/>
        <v/>
      </c>
      <c r="O2292" s="44"/>
      <c r="P2292" s="197" t="str">
        <v>Jai Bajrang friends circle, Bhawani Peth, Pune</v>
      </c>
    </row>
    <row r="2293" ht="19.5" customHeight="1">
      <c r="A2293" s="127" t="s">
        <v>26229</v>
      </c>
      <c r="B2293" s="127">
        <v>306.0</v>
      </c>
      <c r="C2293" s="127"/>
      <c r="D2293" s="59"/>
      <c r="E2293" s="59"/>
      <c r="F2293" s="59"/>
      <c r="G2293" s="59">
        <v>25000.0</v>
      </c>
      <c r="H2293" s="59"/>
      <c r="I2293" s="44"/>
      <c r="J2293" s="97" t="str">
        <f t="shared" ref="J2293:N2293" si="2287">IF(ISBLANK(D2293),"",D2293/100000)</f>
        <v/>
      </c>
      <c r="K2293" s="97" t="str">
        <f t="shared" si="2287"/>
        <v/>
      </c>
      <c r="L2293" s="97" t="str">
        <f t="shared" si="2287"/>
        <v/>
      </c>
      <c r="M2293" s="97" t="str">
        <f t="shared" si="2287"/>
        <v>0.25</v>
      </c>
      <c r="N2293" s="97" t="str">
        <f t="shared" si="2287"/>
        <v/>
      </c>
      <c r="O2293" s="44"/>
      <c r="P2293" s="197" t="str">
        <v>Make income Dream Foundation</v>
      </c>
    </row>
    <row r="2294" ht="19.5" customHeight="1">
      <c r="A2294" s="296" t="s">
        <v>26230</v>
      </c>
      <c r="B2294" s="127" t="s">
        <v>26231</v>
      </c>
      <c r="C2294" s="127"/>
      <c r="D2294" s="59"/>
      <c r="E2294" s="59"/>
      <c r="F2294" s="59"/>
      <c r="G2294" s="59">
        <v>20000.0</v>
      </c>
      <c r="H2294" s="59"/>
      <c r="I2294" s="44"/>
      <c r="J2294" s="97" t="str">
        <f t="shared" ref="J2294:N2294" si="2288">IF(ISBLANK(D2294),"",D2294/100000)</f>
        <v/>
      </c>
      <c r="K2294" s="97" t="str">
        <f t="shared" si="2288"/>
        <v/>
      </c>
      <c r="L2294" s="97" t="str">
        <f t="shared" si="2288"/>
        <v/>
      </c>
      <c r="M2294" s="97" t="str">
        <f t="shared" si="2288"/>
        <v>0.20</v>
      </c>
      <c r="N2294" s="97" t="str">
        <f t="shared" si="2288"/>
        <v/>
      </c>
      <c r="O2294" s="44"/>
      <c r="P2294" s="197" t="str">
        <v>Shukla yajurvediya madhyandina Maharashtrian Brahmin
Central committee</v>
      </c>
    </row>
    <row r="2295" ht="19.5" customHeight="1">
      <c r="A2295" s="127" t="s">
        <v>26232</v>
      </c>
      <c r="B2295" s="127">
        <v>308.0</v>
      </c>
      <c r="C2295" s="127"/>
      <c r="D2295" s="59"/>
      <c r="E2295" s="59"/>
      <c r="F2295" s="59"/>
      <c r="G2295" s="59">
        <v>15000.0</v>
      </c>
      <c r="H2295" s="59"/>
      <c r="I2295" s="44"/>
      <c r="J2295" s="97" t="str">
        <f t="shared" ref="J2295:N2295" si="2289">IF(ISBLANK(D2295),"",D2295/100000)</f>
        <v/>
      </c>
      <c r="K2295" s="97" t="str">
        <f t="shared" si="2289"/>
        <v/>
      </c>
      <c r="L2295" s="97" t="str">
        <f t="shared" si="2289"/>
        <v/>
      </c>
      <c r="M2295" s="97" t="str">
        <f t="shared" si="2289"/>
        <v>0.15</v>
      </c>
      <c r="N2295" s="97" t="str">
        <f t="shared" si="2289"/>
        <v/>
      </c>
      <c r="O2295" s="44"/>
      <c r="P2295" s="197" t="str">
        <v>Tvasta Casar society organizations</v>
      </c>
    </row>
    <row r="2296" ht="19.5" customHeight="1">
      <c r="A2296" s="127" t="s">
        <v>26233</v>
      </c>
      <c r="B2296" s="127">
        <v>309.0</v>
      </c>
      <c r="C2296" s="127"/>
      <c r="D2296" s="59"/>
      <c r="E2296" s="59"/>
      <c r="F2296" s="59"/>
      <c r="G2296" s="59">
        <v>20000.0</v>
      </c>
      <c r="H2296" s="59"/>
      <c r="I2296" s="44"/>
      <c r="J2296" s="97" t="str">
        <f t="shared" ref="J2296:N2296" si="2290">IF(ISBLANK(D2296),"",D2296/100000)</f>
        <v/>
      </c>
      <c r="K2296" s="97" t="str">
        <f t="shared" si="2290"/>
        <v/>
      </c>
      <c r="L2296" s="97" t="str">
        <f t="shared" si="2290"/>
        <v/>
      </c>
      <c r="M2296" s="97" t="str">
        <f t="shared" si="2290"/>
        <v>0.20</v>
      </c>
      <c r="N2296" s="97" t="str">
        <f t="shared" si="2290"/>
        <v/>
      </c>
      <c r="O2296" s="44"/>
      <c r="P2296" s="197" t="str">
        <v>Srisivaji company, jhabare Print</v>
      </c>
    </row>
    <row r="2297" ht="19.5" customHeight="1">
      <c r="A2297" s="127" t="s">
        <v>26234</v>
      </c>
      <c r="B2297" s="127">
        <v>310.0</v>
      </c>
      <c r="C2297" s="127"/>
      <c r="D2297" s="59"/>
      <c r="E2297" s="59"/>
      <c r="F2297" s="59"/>
      <c r="G2297" s="59">
        <v>20000.0</v>
      </c>
      <c r="H2297" s="59"/>
      <c r="I2297" s="44"/>
      <c r="J2297" s="97" t="str">
        <f t="shared" ref="J2297:N2297" si="2291">IF(ISBLANK(D2297),"",D2297/100000)</f>
        <v/>
      </c>
      <c r="K2297" s="97" t="str">
        <f t="shared" si="2291"/>
        <v/>
      </c>
      <c r="L2297" s="97" t="str">
        <f t="shared" si="2291"/>
        <v/>
      </c>
      <c r="M2297" s="97" t="str">
        <f t="shared" si="2291"/>
        <v>0.20</v>
      </c>
      <c r="N2297" s="97" t="str">
        <f t="shared" si="2291"/>
        <v/>
      </c>
      <c r="O2297" s="44"/>
      <c r="P2297" s="197" t="str">
        <v>Young company, Kasba Peth navadipa</v>
      </c>
    </row>
    <row r="2298" ht="19.5" customHeight="1">
      <c r="A2298" s="296" t="s">
        <v>26235</v>
      </c>
      <c r="B2298" s="127" t="s">
        <v>26236</v>
      </c>
      <c r="C2298" s="127"/>
      <c r="D2298" s="59"/>
      <c r="E2298" s="59"/>
      <c r="F2298" s="59"/>
      <c r="G2298" s="59">
        <v>20000.0</v>
      </c>
      <c r="H2298" s="59"/>
      <c r="I2298" s="44"/>
      <c r="J2298" s="97" t="str">
        <f t="shared" ref="J2298:N2298" si="2292">IF(ISBLANK(D2298),"",D2298/100000)</f>
        <v/>
      </c>
      <c r="K2298" s="97" t="str">
        <f t="shared" si="2292"/>
        <v/>
      </c>
      <c r="L2298" s="97" t="str">
        <f t="shared" si="2292"/>
        <v/>
      </c>
      <c r="M2298" s="97" t="str">
        <f t="shared" si="2292"/>
        <v>0.20</v>
      </c>
      <c r="N2298" s="97" t="str">
        <f t="shared" si="2292"/>
        <v/>
      </c>
      <c r="O2298" s="44"/>
      <c r="P2298" s="197" t="str">
        <v>Janardhan Pawale Union Board, Manik Chowk
Kasba Peth</v>
      </c>
    </row>
    <row r="2299" ht="19.5" customHeight="1">
      <c r="A2299" s="127" t="s">
        <v>26237</v>
      </c>
      <c r="B2299" s="127">
        <v>312.0</v>
      </c>
      <c r="C2299" s="127"/>
      <c r="D2299" s="59"/>
      <c r="E2299" s="59"/>
      <c r="F2299" s="59"/>
      <c r="G2299" s="59">
        <v>75000.0</v>
      </c>
      <c r="H2299" s="59"/>
      <c r="I2299" s="44"/>
      <c r="J2299" s="97" t="str">
        <f t="shared" ref="J2299:N2299" si="2293">IF(ISBLANK(D2299),"",D2299/100000)</f>
        <v/>
      </c>
      <c r="K2299" s="97" t="str">
        <f t="shared" si="2293"/>
        <v/>
      </c>
      <c r="L2299" s="97" t="str">
        <f t="shared" si="2293"/>
        <v/>
      </c>
      <c r="M2299" s="97" t="str">
        <f t="shared" si="2293"/>
        <v>0.75</v>
      </c>
      <c r="N2299" s="97" t="str">
        <f t="shared" si="2293"/>
        <v/>
      </c>
      <c r="O2299" s="44"/>
      <c r="P2299" s="197" t="str">
        <v>Esaemajosi art Sports Complex</v>
      </c>
    </row>
    <row r="2300" ht="19.5" customHeight="1">
      <c r="A2300" s="296" t="s">
        <v>26238</v>
      </c>
      <c r="B2300" s="127" t="s">
        <v>26239</v>
      </c>
      <c r="C2300" s="127"/>
      <c r="D2300" s="59"/>
      <c r="E2300" s="59"/>
      <c r="F2300" s="59"/>
      <c r="G2300" s="59">
        <v>50000.0</v>
      </c>
      <c r="H2300" s="59"/>
      <c r="I2300" s="44"/>
      <c r="J2300" s="97" t="str">
        <f t="shared" ref="J2300:N2300" si="2294">IF(ISBLANK(D2300),"",D2300/100000)</f>
        <v/>
      </c>
      <c r="K2300" s="97" t="str">
        <f t="shared" si="2294"/>
        <v/>
      </c>
      <c r="L2300" s="97" t="str">
        <f t="shared" si="2294"/>
        <v/>
      </c>
      <c r="M2300" s="97" t="str">
        <f t="shared" si="2294"/>
        <v>0.50</v>
      </c>
      <c r="N2300" s="97" t="str">
        <f t="shared" si="2294"/>
        <v/>
      </c>
      <c r="O2300" s="44"/>
      <c r="P2300" s="197" t="str">
        <v>Companies choose public awareness of the Committee, Maharashtra,
Sahakarnagar, Pune.</v>
      </c>
    </row>
    <row r="2301" ht="19.5" customHeight="1">
      <c r="A2301" s="127" t="s">
        <v>26240</v>
      </c>
      <c r="B2301" s="127">
        <v>314.0</v>
      </c>
      <c r="C2301" s="127"/>
      <c r="D2301" s="59"/>
      <c r="E2301" s="59"/>
      <c r="F2301" s="59"/>
      <c r="G2301" s="59">
        <v>50000.0</v>
      </c>
      <c r="H2301" s="59"/>
      <c r="I2301" s="44"/>
      <c r="J2301" s="97" t="str">
        <f t="shared" ref="J2301:N2301" si="2295">IF(ISBLANK(D2301),"",D2301/100000)</f>
        <v/>
      </c>
      <c r="K2301" s="97" t="str">
        <f t="shared" si="2295"/>
        <v/>
      </c>
      <c r="L2301" s="97" t="str">
        <f t="shared" si="2295"/>
        <v/>
      </c>
      <c r="M2301" s="97" t="str">
        <f t="shared" si="2295"/>
        <v>0.50</v>
      </c>
      <c r="N2301" s="97" t="str">
        <f t="shared" si="2295"/>
        <v/>
      </c>
      <c r="O2301" s="44"/>
      <c r="P2301" s="197" t="str">
        <v>Civil Jain Trust, Friday Peth, Pune.</v>
      </c>
    </row>
    <row r="2302" ht="19.5" customHeight="1">
      <c r="A2302" s="127" t="s">
        <v>26241</v>
      </c>
      <c r="B2302" s="127">
        <v>315.0</v>
      </c>
      <c r="C2302" s="127"/>
      <c r="D2302" s="59"/>
      <c r="E2302" s="59"/>
      <c r="F2302" s="59"/>
      <c r="G2302" s="59">
        <v>50000.0</v>
      </c>
      <c r="H2302" s="59"/>
      <c r="I2302" s="44"/>
      <c r="J2302" s="97" t="str">
        <f t="shared" ref="J2302:N2302" si="2296">IF(ISBLANK(D2302),"",D2302/100000)</f>
        <v/>
      </c>
      <c r="K2302" s="97" t="str">
        <f t="shared" si="2296"/>
        <v/>
      </c>
      <c r="L2302" s="97" t="str">
        <f t="shared" si="2296"/>
        <v/>
      </c>
      <c r="M2302" s="97" t="str">
        <f t="shared" si="2296"/>
        <v>0.50</v>
      </c>
      <c r="N2302" s="97" t="str">
        <f t="shared" si="2296"/>
        <v/>
      </c>
      <c r="O2302" s="44"/>
      <c r="P2302" s="197" t="str">
        <v>Shri Vitthal Mandir Navi Peth Maratha Mandal Trust</v>
      </c>
    </row>
    <row r="2303" ht="19.5" customHeight="1">
      <c r="A2303" s="127" t="s">
        <v>26242</v>
      </c>
      <c r="B2303" s="127">
        <v>316.0</v>
      </c>
      <c r="C2303" s="127"/>
      <c r="D2303" s="59"/>
      <c r="E2303" s="59"/>
      <c r="F2303" s="59"/>
      <c r="G2303" s="59">
        <v>20000.0</v>
      </c>
      <c r="H2303" s="59"/>
      <c r="I2303" s="44"/>
      <c r="J2303" s="97" t="str">
        <f t="shared" ref="J2303:N2303" si="2297">IF(ISBLANK(D2303),"",D2303/100000)</f>
        <v/>
      </c>
      <c r="K2303" s="97" t="str">
        <f t="shared" si="2297"/>
        <v/>
      </c>
      <c r="L2303" s="97" t="str">
        <f t="shared" si="2297"/>
        <v/>
      </c>
      <c r="M2303" s="97" t="str">
        <f t="shared" si="2297"/>
        <v>0.20</v>
      </c>
      <c r="N2303" s="97" t="str">
        <f t="shared" si="2297"/>
        <v/>
      </c>
      <c r="O2303" s="44"/>
      <c r="P2303" s="197" t="str">
        <v>Nur Charitable Trust, bopodi, Pune.</v>
      </c>
    </row>
    <row r="2304" ht="19.5" customHeight="1">
      <c r="A2304" s="127" t="s">
        <v>26243</v>
      </c>
      <c r="B2304" s="127">
        <v>317.0</v>
      </c>
      <c r="C2304" s="127"/>
      <c r="D2304" s="59"/>
      <c r="E2304" s="59"/>
      <c r="F2304" s="59"/>
      <c r="G2304" s="59">
        <v>20000.0</v>
      </c>
      <c r="H2304" s="59"/>
      <c r="I2304" s="44"/>
      <c r="J2304" s="97" t="str">
        <f t="shared" ref="J2304:N2304" si="2298">IF(ISBLANK(D2304),"",D2304/100000)</f>
        <v/>
      </c>
      <c r="K2304" s="97" t="str">
        <f t="shared" si="2298"/>
        <v/>
      </c>
      <c r="L2304" s="97" t="str">
        <f t="shared" si="2298"/>
        <v/>
      </c>
      <c r="M2304" s="97" t="str">
        <f t="shared" si="2298"/>
        <v>0.20</v>
      </c>
      <c r="N2304" s="97" t="str">
        <f t="shared" si="2298"/>
        <v/>
      </c>
      <c r="O2304" s="44"/>
      <c r="P2304" s="197" t="str">
        <v>Rabbi ilahi</v>
      </c>
    </row>
    <row r="2305" ht="19.5" customHeight="1">
      <c r="A2305" s="127" t="s">
        <v>26244</v>
      </c>
      <c r="B2305" s="127">
        <v>318.0</v>
      </c>
      <c r="C2305" s="127"/>
      <c r="D2305" s="59"/>
      <c r="E2305" s="59"/>
      <c r="F2305" s="59"/>
      <c r="G2305" s="59">
        <v>100000.0</v>
      </c>
      <c r="H2305" s="59"/>
      <c r="I2305" s="44"/>
      <c r="J2305" s="97" t="str">
        <f t="shared" ref="J2305:N2305" si="2299">IF(ISBLANK(D2305),"",D2305/100000)</f>
        <v/>
      </c>
      <c r="K2305" s="97" t="str">
        <f t="shared" si="2299"/>
        <v/>
      </c>
      <c r="L2305" s="97" t="str">
        <f t="shared" si="2299"/>
        <v/>
      </c>
      <c r="M2305" s="97" t="str">
        <f t="shared" si="2299"/>
        <v>1.00</v>
      </c>
      <c r="N2305" s="97" t="str">
        <f t="shared" si="2299"/>
        <v/>
      </c>
      <c r="O2305" s="44"/>
      <c r="P2305" s="197" t="str">
        <v>Senior Citizens Association, Dhankavadi</v>
      </c>
    </row>
    <row r="2306" ht="19.5" customHeight="1">
      <c r="A2306" s="127" t="s">
        <v>26245</v>
      </c>
      <c r="B2306" s="127">
        <v>319.0</v>
      </c>
      <c r="C2306" s="127"/>
      <c r="D2306" s="59"/>
      <c r="E2306" s="59"/>
      <c r="F2306" s="59"/>
      <c r="G2306" s="59">
        <v>50000.0</v>
      </c>
      <c r="H2306" s="59"/>
      <c r="I2306" s="44"/>
      <c r="J2306" s="97" t="str">
        <f t="shared" ref="J2306:N2306" si="2300">IF(ISBLANK(D2306),"",D2306/100000)</f>
        <v/>
      </c>
      <c r="K2306" s="97" t="str">
        <f t="shared" si="2300"/>
        <v/>
      </c>
      <c r="L2306" s="97" t="str">
        <f t="shared" si="2300"/>
        <v/>
      </c>
      <c r="M2306" s="97" t="str">
        <f t="shared" si="2300"/>
        <v>0.50</v>
      </c>
      <c r="N2306" s="97" t="str">
        <f t="shared" si="2300"/>
        <v/>
      </c>
      <c r="O2306" s="44"/>
      <c r="P2306" s="197" t="str">
        <v>Occupied senior citizens club, Dhankavadi</v>
      </c>
    </row>
    <row r="2307" ht="19.5" customHeight="1">
      <c r="A2307" s="127" t="s">
        <v>26246</v>
      </c>
      <c r="B2307" s="127">
        <v>320.0</v>
      </c>
      <c r="C2307" s="127"/>
      <c r="D2307" s="59"/>
      <c r="E2307" s="59"/>
      <c r="F2307" s="59"/>
      <c r="G2307" s="59">
        <v>50000.0</v>
      </c>
      <c r="H2307" s="59"/>
      <c r="I2307" s="44"/>
      <c r="J2307" s="97" t="str">
        <f t="shared" ref="J2307:N2307" si="2301">IF(ISBLANK(D2307),"",D2307/100000)</f>
        <v/>
      </c>
      <c r="K2307" s="97" t="str">
        <f t="shared" si="2301"/>
        <v/>
      </c>
      <c r="L2307" s="97" t="str">
        <f t="shared" si="2301"/>
        <v/>
      </c>
      <c r="M2307" s="97" t="str">
        <f t="shared" si="2301"/>
        <v>0.50</v>
      </c>
      <c r="N2307" s="97" t="str">
        <f t="shared" si="2301"/>
        <v/>
      </c>
      <c r="O2307" s="44"/>
      <c r="P2307" s="197" t="str">
        <v>Mamata Foundation</v>
      </c>
    </row>
    <row r="2308" ht="19.5" customHeight="1">
      <c r="A2308" s="127" t="s">
        <v>26247</v>
      </c>
      <c r="B2308" s="127">
        <v>321.0</v>
      </c>
      <c r="C2308" s="127"/>
      <c r="D2308" s="59"/>
      <c r="E2308" s="59"/>
      <c r="F2308" s="59"/>
      <c r="G2308" s="59">
        <v>50000.0</v>
      </c>
      <c r="H2308" s="59"/>
      <c r="I2308" s="44"/>
      <c r="J2308" s="97" t="str">
        <f t="shared" ref="J2308:N2308" si="2302">IF(ISBLANK(D2308),"",D2308/100000)</f>
        <v/>
      </c>
      <c r="K2308" s="97" t="str">
        <f t="shared" si="2302"/>
        <v/>
      </c>
      <c r="L2308" s="97" t="str">
        <f t="shared" si="2302"/>
        <v/>
      </c>
      <c r="M2308" s="97" t="str">
        <f t="shared" si="2302"/>
        <v>0.50</v>
      </c>
      <c r="N2308" s="97" t="str">
        <f t="shared" si="2302"/>
        <v/>
      </c>
      <c r="O2308" s="44"/>
      <c r="P2308" s="197" t="str">
        <v>Former soldier leading the development team</v>
      </c>
    </row>
    <row r="2309" ht="19.5" customHeight="1">
      <c r="A2309" s="127" t="s">
        <v>26248</v>
      </c>
      <c r="B2309" s="127">
        <v>322.0</v>
      </c>
      <c r="C2309" s="127"/>
      <c r="D2309" s="59"/>
      <c r="E2309" s="59"/>
      <c r="F2309" s="59"/>
      <c r="G2309" s="59">
        <v>20000.0</v>
      </c>
      <c r="H2309" s="59"/>
      <c r="I2309" s="44"/>
      <c r="J2309" s="97" t="str">
        <f t="shared" ref="J2309:N2309" si="2303">IF(ISBLANK(D2309),"",D2309/100000)</f>
        <v/>
      </c>
      <c r="K2309" s="97" t="str">
        <f t="shared" si="2303"/>
        <v/>
      </c>
      <c r="L2309" s="97" t="str">
        <f t="shared" si="2303"/>
        <v/>
      </c>
      <c r="M2309" s="97" t="str">
        <f t="shared" si="2303"/>
        <v>0.20</v>
      </c>
      <c r="N2309" s="97" t="str">
        <f t="shared" si="2303"/>
        <v/>
      </c>
      <c r="O2309" s="44"/>
      <c r="P2309" s="197" t="str">
        <v>Senior Citizens Association, mundhava</v>
      </c>
    </row>
    <row r="2310" ht="19.5" customHeight="1">
      <c r="A2310" s="127" t="s">
        <v>26249</v>
      </c>
      <c r="B2310" s="127">
        <v>323.0</v>
      </c>
      <c r="C2310" s="127"/>
      <c r="D2310" s="59"/>
      <c r="E2310" s="59"/>
      <c r="F2310" s="59"/>
      <c r="G2310" s="59">
        <v>10000.0</v>
      </c>
      <c r="H2310" s="59"/>
      <c r="I2310" s="44"/>
      <c r="J2310" s="97" t="str">
        <f t="shared" ref="J2310:N2310" si="2304">IF(ISBLANK(D2310),"",D2310/100000)</f>
        <v/>
      </c>
      <c r="K2310" s="97" t="str">
        <f t="shared" si="2304"/>
        <v/>
      </c>
      <c r="L2310" s="97" t="str">
        <f t="shared" si="2304"/>
        <v/>
      </c>
      <c r="M2310" s="97" t="str">
        <f t="shared" si="2304"/>
        <v>0.10</v>
      </c>
      <c r="N2310" s="97" t="str">
        <f t="shared" si="2304"/>
        <v/>
      </c>
      <c r="O2310" s="44"/>
      <c r="P2310" s="197" t="str">
        <v>Siddhivinayak Foundation</v>
      </c>
    </row>
    <row r="2311" ht="19.5" customHeight="1">
      <c r="A2311" s="127" t="s">
        <v>26250</v>
      </c>
      <c r="B2311" s="127">
        <v>324.0</v>
      </c>
      <c r="C2311" s="127"/>
      <c r="D2311" s="59"/>
      <c r="E2311" s="59"/>
      <c r="F2311" s="59"/>
      <c r="G2311" s="59">
        <v>10000.0</v>
      </c>
      <c r="H2311" s="59"/>
      <c r="I2311" s="44"/>
      <c r="J2311" s="97" t="str">
        <f t="shared" ref="J2311:N2311" si="2305">IF(ISBLANK(D2311),"",D2311/100000)</f>
        <v/>
      </c>
      <c r="K2311" s="97" t="str">
        <f t="shared" si="2305"/>
        <v/>
      </c>
      <c r="L2311" s="97" t="str">
        <f t="shared" si="2305"/>
        <v/>
      </c>
      <c r="M2311" s="97" t="str">
        <f t="shared" si="2305"/>
        <v>0.10</v>
      </c>
      <c r="N2311" s="97" t="str">
        <f t="shared" si="2305"/>
        <v/>
      </c>
      <c r="O2311" s="44"/>
      <c r="P2311" s="197" t="str">
        <v>Child Shivaji friend Board, Gujarat Colony</v>
      </c>
    </row>
    <row r="2312" ht="19.5" customHeight="1">
      <c r="A2312" s="127" t="s">
        <v>26251</v>
      </c>
      <c r="B2312" s="127">
        <v>325.0</v>
      </c>
      <c r="C2312" s="127"/>
      <c r="D2312" s="59"/>
      <c r="E2312" s="59"/>
      <c r="F2312" s="59"/>
      <c r="G2312" s="59">
        <v>10000.0</v>
      </c>
      <c r="H2312" s="59"/>
      <c r="I2312" s="44"/>
      <c r="J2312" s="97" t="str">
        <f t="shared" ref="J2312:N2312" si="2306">IF(ISBLANK(D2312),"",D2312/100000)</f>
        <v/>
      </c>
      <c r="K2312" s="97" t="str">
        <f t="shared" si="2306"/>
        <v/>
      </c>
      <c r="L2312" s="97" t="str">
        <f t="shared" si="2306"/>
        <v/>
      </c>
      <c r="M2312" s="97" t="str">
        <f t="shared" si="2306"/>
        <v>0.10</v>
      </c>
      <c r="N2312" s="97" t="str">
        <f t="shared" si="2306"/>
        <v/>
      </c>
      <c r="O2312" s="44"/>
      <c r="P2312" s="197" t="str">
        <v>Shri Mahalaxmi youth organizations</v>
      </c>
    </row>
    <row r="2313" ht="19.5" customHeight="1">
      <c r="A2313" s="127" t="s">
        <v>26252</v>
      </c>
      <c r="B2313" s="127">
        <v>326.0</v>
      </c>
      <c r="C2313" s="127"/>
      <c r="D2313" s="59"/>
      <c r="E2313" s="59"/>
      <c r="F2313" s="59"/>
      <c r="G2313" s="59">
        <v>10000.0</v>
      </c>
      <c r="H2313" s="59"/>
      <c r="I2313" s="44"/>
      <c r="J2313" s="97" t="str">
        <f t="shared" ref="J2313:N2313" si="2307">IF(ISBLANK(D2313),"",D2313/100000)</f>
        <v/>
      </c>
      <c r="K2313" s="97" t="str">
        <f t="shared" si="2307"/>
        <v/>
      </c>
      <c r="L2313" s="97" t="str">
        <f t="shared" si="2307"/>
        <v/>
      </c>
      <c r="M2313" s="97" t="str">
        <f t="shared" si="2307"/>
        <v>0.10</v>
      </c>
      <c r="N2313" s="97" t="str">
        <f t="shared" si="2307"/>
        <v/>
      </c>
      <c r="O2313" s="44"/>
      <c r="P2313" s="197" t="str">
        <v>Srisai friend Board, Gujarat Colony</v>
      </c>
    </row>
    <row r="2314" ht="19.5" customHeight="1">
      <c r="A2314" s="127" t="s">
        <v>26253</v>
      </c>
      <c r="B2314" s="127">
        <v>327.0</v>
      </c>
      <c r="C2314" s="127"/>
      <c r="D2314" s="59"/>
      <c r="E2314" s="59"/>
      <c r="F2314" s="59"/>
      <c r="G2314" s="59">
        <v>10000.0</v>
      </c>
      <c r="H2314" s="59"/>
      <c r="I2314" s="44"/>
      <c r="J2314" s="97" t="str">
        <f t="shared" ref="J2314:N2314" si="2308">IF(ISBLANK(D2314),"",D2314/100000)</f>
        <v/>
      </c>
      <c r="K2314" s="97" t="str">
        <f t="shared" si="2308"/>
        <v/>
      </c>
      <c r="L2314" s="97" t="str">
        <f t="shared" si="2308"/>
        <v/>
      </c>
      <c r="M2314" s="97" t="str">
        <f t="shared" si="2308"/>
        <v>0.10</v>
      </c>
      <c r="N2314" s="97" t="str">
        <f t="shared" si="2308"/>
        <v/>
      </c>
      <c r="O2314" s="44"/>
      <c r="P2314" s="197" t="str">
        <v>Pratikanagara friend circle</v>
      </c>
    </row>
    <row r="2315" ht="19.5" customHeight="1">
      <c r="A2315" s="127" t="s">
        <v>26254</v>
      </c>
      <c r="B2315" s="127">
        <v>328.0</v>
      </c>
      <c r="C2315" s="127"/>
      <c r="D2315" s="59"/>
      <c r="E2315" s="59"/>
      <c r="F2315" s="59"/>
      <c r="G2315" s="59">
        <v>10000.0</v>
      </c>
      <c r="H2315" s="59"/>
      <c r="I2315" s="44"/>
      <c r="J2315" s="97" t="str">
        <f t="shared" ref="J2315:N2315" si="2309">IF(ISBLANK(D2315),"",D2315/100000)</f>
        <v/>
      </c>
      <c r="K2315" s="97" t="str">
        <f t="shared" si="2309"/>
        <v/>
      </c>
      <c r="L2315" s="97" t="str">
        <f t="shared" si="2309"/>
        <v/>
      </c>
      <c r="M2315" s="97" t="str">
        <f t="shared" si="2309"/>
        <v>0.10</v>
      </c>
      <c r="N2315" s="97" t="str">
        <f t="shared" si="2309"/>
        <v/>
      </c>
      <c r="O2315" s="44"/>
      <c r="P2315" s="197" t="str">
        <v>Income friend circle</v>
      </c>
    </row>
    <row r="2316" ht="19.5" customHeight="1">
      <c r="A2316" s="296" t="s">
        <v>26255</v>
      </c>
      <c r="B2316" s="127" t="s">
        <v>26256</v>
      </c>
      <c r="C2316" s="127"/>
      <c r="D2316" s="59"/>
      <c r="E2316" s="59"/>
      <c r="F2316" s="59"/>
      <c r="G2316" s="59">
        <v>10000.0</v>
      </c>
      <c r="H2316" s="59"/>
      <c r="I2316" s="44"/>
      <c r="J2316" s="97" t="str">
        <f t="shared" ref="J2316:N2316" si="2310">IF(ISBLANK(D2316),"",D2316/100000)</f>
        <v/>
      </c>
      <c r="K2316" s="97" t="str">
        <f t="shared" si="2310"/>
        <v/>
      </c>
      <c r="L2316" s="97" t="str">
        <f t="shared" si="2310"/>
        <v/>
      </c>
      <c r="M2316" s="97" t="str">
        <f t="shared" si="2310"/>
        <v>0.10</v>
      </c>
      <c r="N2316" s="97" t="str">
        <f t="shared" si="2310"/>
        <v/>
      </c>
      <c r="O2316" s="44"/>
      <c r="P2316" s="197" t="str">
        <v>Divine Women Home Business, Education
Organization, Inspector</v>
      </c>
    </row>
    <row r="2317" ht="19.5" customHeight="1">
      <c r="A2317" s="127" t="s">
        <v>26257</v>
      </c>
      <c r="B2317" s="127">
        <v>330.0</v>
      </c>
      <c r="C2317" s="127"/>
      <c r="D2317" s="59"/>
      <c r="E2317" s="59"/>
      <c r="F2317" s="59"/>
      <c r="G2317" s="59">
        <v>10000.0</v>
      </c>
      <c r="H2317" s="59"/>
      <c r="I2317" s="44"/>
      <c r="J2317" s="97" t="str">
        <f t="shared" ref="J2317:N2317" si="2311">IF(ISBLANK(D2317),"",D2317/100000)</f>
        <v/>
      </c>
      <c r="K2317" s="97" t="str">
        <f t="shared" si="2311"/>
        <v/>
      </c>
      <c r="L2317" s="97" t="str">
        <f t="shared" si="2311"/>
        <v/>
      </c>
      <c r="M2317" s="97" t="str">
        <f t="shared" si="2311"/>
        <v>0.10</v>
      </c>
      <c r="N2317" s="97" t="str">
        <f t="shared" si="2311"/>
        <v/>
      </c>
      <c r="O2317" s="44"/>
      <c r="P2317" s="197" t="str">
        <v>Culture and social organization</v>
      </c>
    </row>
    <row r="2318" ht="19.5" customHeight="1">
      <c r="A2318" s="127" t="s">
        <v>26258</v>
      </c>
      <c r="B2318" s="127">
        <v>331.0</v>
      </c>
      <c r="C2318" s="127"/>
      <c r="D2318" s="59"/>
      <c r="E2318" s="59"/>
      <c r="F2318" s="59"/>
      <c r="G2318" s="59">
        <v>10000.0</v>
      </c>
      <c r="H2318" s="59"/>
      <c r="I2318" s="44"/>
      <c r="J2318" s="97" t="str">
        <f t="shared" ref="J2318:N2318" si="2312">IF(ISBLANK(D2318),"",D2318/100000)</f>
        <v/>
      </c>
      <c r="K2318" s="97" t="str">
        <f t="shared" si="2312"/>
        <v/>
      </c>
      <c r="L2318" s="97" t="str">
        <f t="shared" si="2312"/>
        <v/>
      </c>
      <c r="M2318" s="97" t="str">
        <f t="shared" si="2312"/>
        <v>0.10</v>
      </c>
      <c r="N2318" s="97" t="str">
        <f t="shared" si="2312"/>
        <v/>
      </c>
      <c r="O2318" s="44"/>
      <c r="P2318" s="197" t="str">
        <v>Shri Sai friends circle, Rambagh colony</v>
      </c>
    </row>
    <row r="2319" ht="19.5" customHeight="1">
      <c r="A2319" s="296" t="s">
        <v>25984</v>
      </c>
      <c r="B2319" s="127" t="s">
        <v>26259</v>
      </c>
      <c r="C2319" s="127"/>
      <c r="D2319" s="59"/>
      <c r="E2319" s="59"/>
      <c r="F2319" s="59"/>
      <c r="G2319" s="59">
        <v>10000.0</v>
      </c>
      <c r="H2319" s="59"/>
      <c r="I2319" s="44"/>
      <c r="J2319" s="97" t="str">
        <f t="shared" ref="J2319:N2319" si="2313">IF(ISBLANK(D2319),"",D2319/100000)</f>
        <v/>
      </c>
      <c r="K2319" s="97" t="str">
        <f t="shared" si="2313"/>
        <v/>
      </c>
      <c r="L2319" s="97" t="str">
        <f t="shared" si="2313"/>
        <v/>
      </c>
      <c r="M2319" s="97" t="str">
        <f t="shared" si="2313"/>
        <v>0.10</v>
      </c>
      <c r="N2319" s="97" t="str">
        <f t="shared" si="2313"/>
        <v/>
      </c>
      <c r="O2319" s="44"/>
      <c r="P2319" s="197" t="str">
        <v>Savita Ambedkar girl female company,
Yerawada</v>
      </c>
    </row>
    <row r="2320" ht="19.5" customHeight="1">
      <c r="A2320" s="127" t="s">
        <v>26260</v>
      </c>
      <c r="B2320" s="127">
        <v>333.0</v>
      </c>
      <c r="C2320" s="127"/>
      <c r="D2320" s="59"/>
      <c r="E2320" s="59"/>
      <c r="F2320" s="59"/>
      <c r="G2320" s="59">
        <v>10000.0</v>
      </c>
      <c r="H2320" s="59"/>
      <c r="I2320" s="44"/>
      <c r="J2320" s="97" t="str">
        <f t="shared" ref="J2320:N2320" si="2314">IF(ISBLANK(D2320),"",D2320/100000)</f>
        <v/>
      </c>
      <c r="K2320" s="97" t="str">
        <f t="shared" si="2314"/>
        <v/>
      </c>
      <c r="L2320" s="97" t="str">
        <f t="shared" si="2314"/>
        <v/>
      </c>
      <c r="M2320" s="97" t="str">
        <f t="shared" si="2314"/>
        <v>0.10</v>
      </c>
      <c r="N2320" s="97" t="str">
        <f t="shared" si="2314"/>
        <v/>
      </c>
      <c r="O2320" s="44"/>
      <c r="P2320" s="197" t="str">
        <v>Saijyota friend Board, Gujarat Colony</v>
      </c>
    </row>
    <row r="2321" ht="19.5" customHeight="1">
      <c r="A2321" s="127" t="s">
        <v>26261</v>
      </c>
      <c r="B2321" s="127">
        <v>334.0</v>
      </c>
      <c r="C2321" s="127"/>
      <c r="D2321" s="59"/>
      <c r="E2321" s="59"/>
      <c r="F2321" s="59"/>
      <c r="G2321" s="59">
        <v>10000.0</v>
      </c>
      <c r="H2321" s="59"/>
      <c r="I2321" s="44"/>
      <c r="J2321" s="97" t="str">
        <f t="shared" ref="J2321:N2321" si="2315">IF(ISBLANK(D2321),"",D2321/100000)</f>
        <v/>
      </c>
      <c r="K2321" s="97" t="str">
        <f t="shared" si="2315"/>
        <v/>
      </c>
      <c r="L2321" s="97" t="str">
        <f t="shared" si="2315"/>
        <v/>
      </c>
      <c r="M2321" s="97" t="str">
        <f t="shared" si="2315"/>
        <v>0.10</v>
      </c>
      <c r="N2321" s="97" t="str">
        <f t="shared" si="2315"/>
        <v/>
      </c>
      <c r="O2321" s="44"/>
      <c r="P2321" s="197" t="str">
        <v>Advance women's association, Monday Peth</v>
      </c>
    </row>
    <row r="2322" ht="19.5" customHeight="1">
      <c r="A2322" s="127" t="s">
        <v>26262</v>
      </c>
      <c r="B2322" s="127">
        <v>335.0</v>
      </c>
      <c r="C2322" s="127"/>
      <c r="D2322" s="59"/>
      <c r="E2322" s="59"/>
      <c r="F2322" s="59"/>
      <c r="G2322" s="59">
        <v>10000.0</v>
      </c>
      <c r="H2322" s="59"/>
      <c r="I2322" s="44"/>
      <c r="J2322" s="97" t="str">
        <f t="shared" ref="J2322:N2322" si="2316">IF(ISBLANK(D2322),"",D2322/100000)</f>
        <v/>
      </c>
      <c r="K2322" s="97" t="str">
        <f t="shared" si="2316"/>
        <v/>
      </c>
      <c r="L2322" s="97" t="str">
        <f t="shared" si="2316"/>
        <v/>
      </c>
      <c r="M2322" s="97" t="str">
        <f t="shared" si="2316"/>
        <v>0.10</v>
      </c>
      <c r="N2322" s="97" t="str">
        <f t="shared" si="2316"/>
        <v/>
      </c>
      <c r="O2322" s="44"/>
      <c r="P2322" s="197" t="str">
        <v>Dattamitra Board, Gujarat Colony</v>
      </c>
    </row>
    <row r="2323" ht="19.5" customHeight="1">
      <c r="A2323" s="296" t="s">
        <v>25984</v>
      </c>
      <c r="B2323" s="127" t="s">
        <v>26263</v>
      </c>
      <c r="C2323" s="127"/>
      <c r="D2323" s="59"/>
      <c r="E2323" s="59"/>
      <c r="F2323" s="59"/>
      <c r="G2323" s="59">
        <v>10000.0</v>
      </c>
      <c r="H2323" s="59"/>
      <c r="I2323" s="44"/>
      <c r="J2323" s="97" t="str">
        <f t="shared" ref="J2323:N2323" si="2317">IF(ISBLANK(D2323),"",D2323/100000)</f>
        <v/>
      </c>
      <c r="K2323" s="97" t="str">
        <f t="shared" si="2317"/>
        <v/>
      </c>
      <c r="L2323" s="97" t="str">
        <f t="shared" si="2317"/>
        <v/>
      </c>
      <c r="M2323" s="97" t="str">
        <f t="shared" si="2317"/>
        <v>0.10</v>
      </c>
      <c r="N2323" s="97" t="str">
        <f t="shared" si="2317"/>
        <v/>
      </c>
      <c r="O2323" s="44"/>
      <c r="P2323" s="197" t="str">
        <v>Savita Ambedkar girl female company,
Yerawada</v>
      </c>
    </row>
    <row r="2324" ht="19.5" customHeight="1">
      <c r="A2324" s="127" t="s">
        <v>26264</v>
      </c>
      <c r="B2324" s="127">
        <v>337.0</v>
      </c>
      <c r="C2324" s="127"/>
      <c r="D2324" s="59"/>
      <c r="E2324" s="59"/>
      <c r="F2324" s="59"/>
      <c r="G2324" s="59">
        <v>10000.0</v>
      </c>
      <c r="H2324" s="59"/>
      <c r="I2324" s="44"/>
      <c r="J2324" s="97" t="str">
        <f t="shared" ref="J2324:N2324" si="2318">IF(ISBLANK(D2324),"",D2324/100000)</f>
        <v/>
      </c>
      <c r="K2324" s="97" t="str">
        <f t="shared" si="2318"/>
        <v/>
      </c>
      <c r="L2324" s="97" t="str">
        <f t="shared" si="2318"/>
        <v/>
      </c>
      <c r="M2324" s="97" t="str">
        <f t="shared" si="2318"/>
        <v>0.10</v>
      </c>
      <c r="N2324" s="97" t="str">
        <f t="shared" si="2318"/>
        <v/>
      </c>
      <c r="O2324" s="44"/>
      <c r="P2324" s="197" t="str">
        <v>Integration friends circle, Gujarat Colony</v>
      </c>
    </row>
    <row r="2325" ht="19.5" customHeight="1">
      <c r="A2325" s="127" t="s">
        <v>26265</v>
      </c>
      <c r="B2325" s="127">
        <v>338.0</v>
      </c>
      <c r="C2325" s="127"/>
      <c r="D2325" s="59"/>
      <c r="E2325" s="59"/>
      <c r="F2325" s="59"/>
      <c r="G2325" s="59">
        <v>10000.0</v>
      </c>
      <c r="H2325" s="59"/>
      <c r="I2325" s="44"/>
      <c r="J2325" s="97" t="str">
        <f t="shared" ref="J2325:N2325" si="2319">IF(ISBLANK(D2325),"",D2325/100000)</f>
        <v/>
      </c>
      <c r="K2325" s="97" t="str">
        <f t="shared" si="2319"/>
        <v/>
      </c>
      <c r="L2325" s="97" t="str">
        <f t="shared" si="2319"/>
        <v/>
      </c>
      <c r="M2325" s="97" t="str">
        <f t="shared" si="2319"/>
        <v>0.10</v>
      </c>
      <c r="N2325" s="97" t="str">
        <f t="shared" si="2319"/>
        <v/>
      </c>
      <c r="O2325" s="44"/>
      <c r="P2325" s="197" t="str">
        <v>Ganesh friends circle, Rahul Garden</v>
      </c>
    </row>
    <row r="2326" ht="19.5" customHeight="1">
      <c r="A2326" s="127" t="s">
        <v>26266</v>
      </c>
      <c r="B2326" s="127">
        <v>339.0</v>
      </c>
      <c r="C2326" s="127"/>
      <c r="D2326" s="59"/>
      <c r="E2326" s="59"/>
      <c r="F2326" s="59"/>
      <c r="G2326" s="59">
        <v>10000.0</v>
      </c>
      <c r="H2326" s="59"/>
      <c r="I2326" s="44"/>
      <c r="J2326" s="97" t="str">
        <f t="shared" ref="J2326:N2326" si="2320">IF(ISBLANK(D2326),"",D2326/100000)</f>
        <v/>
      </c>
      <c r="K2326" s="97" t="str">
        <f t="shared" si="2320"/>
        <v/>
      </c>
      <c r="L2326" s="97" t="str">
        <f t="shared" si="2320"/>
        <v/>
      </c>
      <c r="M2326" s="97" t="str">
        <f t="shared" si="2320"/>
        <v>0.10</v>
      </c>
      <c r="N2326" s="97" t="str">
        <f t="shared" si="2320"/>
        <v/>
      </c>
      <c r="O2326" s="44"/>
      <c r="P2326" s="197" t="str">
        <v>Totally friends circle, Shelar Complex</v>
      </c>
    </row>
    <row r="2327" ht="19.5" customHeight="1">
      <c r="A2327" s="127" t="s">
        <v>26267</v>
      </c>
      <c r="B2327" s="127">
        <v>340.0</v>
      </c>
      <c r="C2327" s="127"/>
      <c r="D2327" s="59"/>
      <c r="E2327" s="59"/>
      <c r="F2327" s="59"/>
      <c r="G2327" s="59">
        <v>12500.0</v>
      </c>
      <c r="H2327" s="59"/>
      <c r="I2327" s="44"/>
      <c r="J2327" s="97" t="str">
        <f t="shared" ref="J2327:N2327" si="2321">IF(ISBLANK(D2327),"",D2327/100000)</f>
        <v/>
      </c>
      <c r="K2327" s="97" t="str">
        <f t="shared" si="2321"/>
        <v/>
      </c>
      <c r="L2327" s="97" t="str">
        <f t="shared" si="2321"/>
        <v/>
      </c>
      <c r="M2327" s="97" t="str">
        <f t="shared" si="2321"/>
        <v>0.13</v>
      </c>
      <c r="N2327" s="97" t="str">
        <f t="shared" si="2321"/>
        <v/>
      </c>
      <c r="O2327" s="44"/>
      <c r="P2327" s="197" t="str">
        <v>Tvrdy friends circle, the complex</v>
      </c>
    </row>
    <row r="2328" ht="19.5" customHeight="1">
      <c r="A2328" s="127" t="s">
        <v>26268</v>
      </c>
      <c r="B2328" s="127">
        <v>341.0</v>
      </c>
      <c r="C2328" s="127"/>
      <c r="D2328" s="59"/>
      <c r="E2328" s="59"/>
      <c r="F2328" s="59"/>
      <c r="G2328" s="59">
        <v>10000.0</v>
      </c>
      <c r="H2328" s="59"/>
      <c r="I2328" s="44"/>
      <c r="J2328" s="97" t="str">
        <f t="shared" ref="J2328:N2328" si="2322">IF(ISBLANK(D2328),"",D2328/100000)</f>
        <v/>
      </c>
      <c r="K2328" s="97" t="str">
        <f t="shared" si="2322"/>
        <v/>
      </c>
      <c r="L2328" s="97" t="str">
        <f t="shared" si="2322"/>
        <v/>
      </c>
      <c r="M2328" s="97" t="str">
        <f t="shared" si="2322"/>
        <v>0.10</v>
      </c>
      <c r="N2328" s="97" t="str">
        <f t="shared" si="2322"/>
        <v/>
      </c>
      <c r="O2328" s="44"/>
      <c r="P2328" s="197" t="str">
        <v>All bhelakenagara friend circle</v>
      </c>
    </row>
    <row r="2329" ht="19.5" customHeight="1">
      <c r="A2329" s="127" t="s">
        <v>26269</v>
      </c>
      <c r="B2329" s="127">
        <v>342.0</v>
      </c>
      <c r="C2329" s="127"/>
      <c r="D2329" s="59"/>
      <c r="E2329" s="59"/>
      <c r="F2329" s="59"/>
      <c r="G2329" s="59">
        <v>10000.0</v>
      </c>
      <c r="H2329" s="59"/>
      <c r="I2329" s="44"/>
      <c r="J2329" s="97" t="str">
        <f t="shared" ref="J2329:N2329" si="2323">IF(ISBLANK(D2329),"",D2329/100000)</f>
        <v/>
      </c>
      <c r="K2329" s="97" t="str">
        <f t="shared" si="2323"/>
        <v/>
      </c>
      <c r="L2329" s="97" t="str">
        <f t="shared" si="2323"/>
        <v/>
      </c>
      <c r="M2329" s="97" t="str">
        <f t="shared" si="2323"/>
        <v>0.10</v>
      </c>
      <c r="N2329" s="97" t="str">
        <f t="shared" si="2323"/>
        <v/>
      </c>
      <c r="O2329" s="44"/>
      <c r="P2329" s="197" t="str">
        <v>United bhelakenagara, friends club</v>
      </c>
    </row>
    <row r="2330" ht="19.5" customHeight="1">
      <c r="A2330" s="127" t="s">
        <v>26270</v>
      </c>
      <c r="B2330" s="127">
        <v>343.0</v>
      </c>
      <c r="C2330" s="127"/>
      <c r="D2330" s="59"/>
      <c r="E2330" s="59"/>
      <c r="F2330" s="59"/>
      <c r="G2330" s="59">
        <v>10000.0</v>
      </c>
      <c r="H2330" s="59"/>
      <c r="I2330" s="44"/>
      <c r="J2330" s="97" t="str">
        <f t="shared" ref="J2330:N2330" si="2324">IF(ISBLANK(D2330),"",D2330/100000)</f>
        <v/>
      </c>
      <c r="K2330" s="97" t="str">
        <f t="shared" si="2324"/>
        <v/>
      </c>
      <c r="L2330" s="97" t="str">
        <f t="shared" si="2324"/>
        <v/>
      </c>
      <c r="M2330" s="97" t="str">
        <f t="shared" si="2324"/>
        <v>0.10</v>
      </c>
      <c r="N2330" s="97" t="str">
        <f t="shared" si="2324"/>
        <v/>
      </c>
      <c r="O2330" s="44"/>
      <c r="P2330" s="197" t="str">
        <v>Jai Maharashtra Mandal, Ghorpade</v>
      </c>
    </row>
    <row r="2331" ht="19.5" customHeight="1">
      <c r="A2331" s="127" t="s">
        <v>26271</v>
      </c>
      <c r="B2331" s="127">
        <v>344.0</v>
      </c>
      <c r="C2331" s="127"/>
      <c r="D2331" s="59"/>
      <c r="E2331" s="59"/>
      <c r="F2331" s="59"/>
      <c r="G2331" s="59">
        <v>10000.0</v>
      </c>
      <c r="H2331" s="59"/>
      <c r="I2331" s="44"/>
      <c r="J2331" s="97" t="str">
        <f t="shared" ref="J2331:N2331" si="2325">IF(ISBLANK(D2331),"",D2331/100000)</f>
        <v/>
      </c>
      <c r="K2331" s="97" t="str">
        <f t="shared" si="2325"/>
        <v/>
      </c>
      <c r="L2331" s="97" t="str">
        <f t="shared" si="2325"/>
        <v/>
      </c>
      <c r="M2331" s="97" t="str">
        <f t="shared" si="2325"/>
        <v>0.10</v>
      </c>
      <c r="N2331" s="97" t="str">
        <f t="shared" si="2325"/>
        <v/>
      </c>
      <c r="O2331" s="44"/>
      <c r="P2331" s="197" t="str">
        <v>Friends board revolution, Ghorpade</v>
      </c>
    </row>
    <row r="2332" ht="19.5" customHeight="1">
      <c r="A2332" s="127" t="s">
        <v>26272</v>
      </c>
      <c r="B2332" s="127" t="s">
        <v>26273</v>
      </c>
      <c r="C2332" s="127"/>
      <c r="D2332" s="59"/>
      <c r="E2332" s="59"/>
      <c r="F2332" s="59"/>
      <c r="G2332" s="59">
        <v>10000.0</v>
      </c>
      <c r="H2332" s="59"/>
      <c r="I2332" s="44"/>
      <c r="J2332" s="97" t="str">
        <f t="shared" ref="J2332:N2332" si="2326">IF(ISBLANK(D2332),"",D2332/100000)</f>
        <v/>
      </c>
      <c r="K2332" s="97" t="str">
        <f t="shared" si="2326"/>
        <v/>
      </c>
      <c r="L2332" s="97" t="str">
        <f t="shared" si="2326"/>
        <v/>
      </c>
      <c r="M2332" s="97" t="str">
        <f t="shared" si="2326"/>
        <v>0.10</v>
      </c>
      <c r="N2332" s="97" t="str">
        <f t="shared" si="2326"/>
        <v/>
      </c>
      <c r="O2332" s="44"/>
      <c r="P2332" s="197" t="str">
        <v>Nath Maharaj mhasakoba library, Ghorpade</v>
      </c>
    </row>
    <row r="2333" ht="19.5" customHeight="1">
      <c r="A2333" s="127" t="s">
        <v>26274</v>
      </c>
      <c r="B2333" s="127">
        <v>346.0</v>
      </c>
      <c r="C2333" s="127"/>
      <c r="D2333" s="59"/>
      <c r="E2333" s="59"/>
      <c r="F2333" s="59"/>
      <c r="G2333" s="59">
        <v>10000.0</v>
      </c>
      <c r="H2333" s="59"/>
      <c r="I2333" s="44"/>
      <c r="J2333" s="97" t="str">
        <f t="shared" ref="J2333:N2333" si="2327">IF(ISBLANK(D2333),"",D2333/100000)</f>
        <v/>
      </c>
      <c r="K2333" s="97" t="str">
        <f t="shared" si="2327"/>
        <v/>
      </c>
      <c r="L2333" s="97" t="str">
        <f t="shared" si="2327"/>
        <v/>
      </c>
      <c r="M2333" s="97" t="str">
        <f t="shared" si="2327"/>
        <v>0.10</v>
      </c>
      <c r="N2333" s="97" t="str">
        <f t="shared" si="2327"/>
        <v/>
      </c>
      <c r="O2333" s="44"/>
      <c r="P2333" s="197" t="str">
        <v>Revolutionary festival committee, vadaganvaseri Pune.</v>
      </c>
    </row>
    <row r="2334" ht="19.5" customHeight="1">
      <c r="A2334" s="127" t="s">
        <v>26275</v>
      </c>
      <c r="B2334" s="127">
        <v>347.0</v>
      </c>
      <c r="C2334" s="127"/>
      <c r="D2334" s="59"/>
      <c r="E2334" s="59"/>
      <c r="F2334" s="59"/>
      <c r="G2334" s="59">
        <v>10000.0</v>
      </c>
      <c r="H2334" s="59"/>
      <c r="I2334" s="44"/>
      <c r="J2334" s="97" t="str">
        <f t="shared" ref="J2334:N2334" si="2328">IF(ISBLANK(D2334),"",D2334/100000)</f>
        <v/>
      </c>
      <c r="K2334" s="97" t="str">
        <f t="shared" si="2328"/>
        <v/>
      </c>
      <c r="L2334" s="97" t="str">
        <f t="shared" si="2328"/>
        <v/>
      </c>
      <c r="M2334" s="97" t="str">
        <f t="shared" si="2328"/>
        <v>0.10</v>
      </c>
      <c r="N2334" s="97" t="str">
        <f t="shared" si="2328"/>
        <v/>
      </c>
      <c r="O2334" s="44"/>
      <c r="P2334" s="197" t="str">
        <v>Integration friends circle, vadaganvaseri</v>
      </c>
    </row>
    <row r="2335" ht="19.5" customHeight="1">
      <c r="A2335" s="127" t="s">
        <v>26276</v>
      </c>
      <c r="B2335" s="127">
        <v>348.0</v>
      </c>
      <c r="C2335" s="127"/>
      <c r="D2335" s="59"/>
      <c r="E2335" s="59"/>
      <c r="F2335" s="59"/>
      <c r="G2335" s="59">
        <v>10000.0</v>
      </c>
      <c r="H2335" s="59"/>
      <c r="I2335" s="44"/>
      <c r="J2335" s="97" t="str">
        <f t="shared" ref="J2335:N2335" si="2329">IF(ISBLANK(D2335),"",D2335/100000)</f>
        <v/>
      </c>
      <c r="K2335" s="97" t="str">
        <f t="shared" si="2329"/>
        <v/>
      </c>
      <c r="L2335" s="97" t="str">
        <f t="shared" si="2329"/>
        <v/>
      </c>
      <c r="M2335" s="97" t="str">
        <f t="shared" si="2329"/>
        <v>0.10</v>
      </c>
      <c r="N2335" s="97" t="str">
        <f t="shared" si="2329"/>
        <v/>
      </c>
      <c r="O2335" s="44"/>
      <c r="P2335" s="197" t="str">
        <v>Adarshnagar friends circle, vadaganvaseri</v>
      </c>
    </row>
    <row r="2336" ht="19.5" customHeight="1">
      <c r="A2336" s="250"/>
      <c r="B2336" s="250"/>
      <c r="C2336" s="250"/>
      <c r="D2336" s="237"/>
      <c r="E2336" s="237"/>
      <c r="F2336" s="237"/>
      <c r="G2336" s="237"/>
      <c r="H2336" s="237"/>
      <c r="I2336" s="242"/>
      <c r="J2336" s="446" t="str">
        <f t="shared" ref="J2336:N2336" si="2330">IF(ISBLANK(D2336),"",D2336/100000)</f>
        <v/>
      </c>
      <c r="K2336" s="446" t="str">
        <f t="shared" si="2330"/>
        <v/>
      </c>
      <c r="L2336" s="446" t="str">
        <f t="shared" si="2330"/>
        <v/>
      </c>
      <c r="M2336" s="446" t="str">
        <f t="shared" si="2330"/>
        <v/>
      </c>
      <c r="N2336" s="446" t="str">
        <f t="shared" si="2330"/>
        <v/>
      </c>
      <c r="O2336" s="242"/>
      <c r="P2336" s="197" t="str">
        <v/>
      </c>
    </row>
    <row r="2337" ht="19.5" customHeight="1">
      <c r="A2337" s="254" t="s">
        <v>26277</v>
      </c>
      <c r="B2337" s="254">
        <v>349.0</v>
      </c>
      <c r="C2337" s="254"/>
      <c r="D2337" s="330"/>
      <c r="E2337" s="330"/>
      <c r="F2337" s="330"/>
      <c r="G2337" s="330">
        <v>10000.0</v>
      </c>
      <c r="H2337" s="330"/>
      <c r="I2337" s="44"/>
      <c r="J2337" s="97" t="str">
        <f t="shared" ref="J2337:N2337" si="2331">IF(ISBLANK(D2337),"",D2337/100000)</f>
        <v/>
      </c>
      <c r="K2337" s="97" t="str">
        <f t="shared" si="2331"/>
        <v/>
      </c>
      <c r="L2337" s="97" t="str">
        <f t="shared" si="2331"/>
        <v/>
      </c>
      <c r="M2337" s="97" t="str">
        <f t="shared" si="2331"/>
        <v>0.10</v>
      </c>
      <c r="N2337" s="97" t="str">
        <f t="shared" si="2331"/>
        <v/>
      </c>
      <c r="O2337" s="44"/>
      <c r="P2337" s="197" t="str">
        <v>Renaissance friends circle, vadaganvaseri</v>
      </c>
    </row>
    <row r="2338" ht="19.5" customHeight="1">
      <c r="A2338" s="127" t="s">
        <v>26278</v>
      </c>
      <c r="B2338" s="127">
        <v>350.0</v>
      </c>
      <c r="C2338" s="127"/>
      <c r="D2338" s="59"/>
      <c r="E2338" s="59"/>
      <c r="F2338" s="59"/>
      <c r="G2338" s="59">
        <v>10000.0</v>
      </c>
      <c r="H2338" s="59"/>
      <c r="I2338" s="44"/>
      <c r="J2338" s="97" t="str">
        <f t="shared" ref="J2338:N2338" si="2332">IF(ISBLANK(D2338),"",D2338/100000)</f>
        <v/>
      </c>
      <c r="K2338" s="97" t="str">
        <f t="shared" si="2332"/>
        <v/>
      </c>
      <c r="L2338" s="97" t="str">
        <f t="shared" si="2332"/>
        <v/>
      </c>
      <c r="M2338" s="97" t="str">
        <f t="shared" si="2332"/>
        <v>0.10</v>
      </c>
      <c r="N2338" s="97" t="str">
        <f t="shared" si="2332"/>
        <v/>
      </c>
      <c r="O2338" s="44"/>
      <c r="P2338" s="197" t="str">
        <v>Mr. aundubara Dutt Charitable Trust</v>
      </c>
    </row>
    <row r="2339" ht="19.5" customHeight="1">
      <c r="A2339" s="127" t="s">
        <v>26279</v>
      </c>
      <c r="B2339" s="127">
        <v>351.0</v>
      </c>
      <c r="C2339" s="127"/>
      <c r="D2339" s="59"/>
      <c r="E2339" s="59"/>
      <c r="F2339" s="59"/>
      <c r="G2339" s="59">
        <v>10000.0</v>
      </c>
      <c r="H2339" s="59"/>
      <c r="I2339" s="44"/>
      <c r="J2339" s="97" t="str">
        <f t="shared" ref="J2339:N2339" si="2333">IF(ISBLANK(D2339),"",D2339/100000)</f>
        <v/>
      </c>
      <c r="K2339" s="97" t="str">
        <f t="shared" si="2333"/>
        <v/>
      </c>
      <c r="L2339" s="97" t="str">
        <f t="shared" si="2333"/>
        <v/>
      </c>
      <c r="M2339" s="97" t="str">
        <f t="shared" si="2333"/>
        <v>0.10</v>
      </c>
      <c r="N2339" s="97" t="str">
        <f t="shared" si="2333"/>
        <v/>
      </c>
      <c r="O2339" s="44"/>
      <c r="P2339" s="197" t="str">
        <v>All Gujarat Board Colony friends</v>
      </c>
    </row>
    <row r="2340" ht="19.5" customHeight="1">
      <c r="A2340" s="127" t="s">
        <v>26280</v>
      </c>
      <c r="B2340" s="127" t="s">
        <v>26281</v>
      </c>
      <c r="C2340" s="127"/>
      <c r="D2340" s="59"/>
      <c r="E2340" s="59"/>
      <c r="F2340" s="59"/>
      <c r="G2340" s="59">
        <v>10000.0</v>
      </c>
      <c r="H2340" s="59"/>
      <c r="I2340" s="44"/>
      <c r="J2340" s="97" t="str">
        <f t="shared" ref="J2340:N2340" si="2334">IF(ISBLANK(D2340),"",D2340/100000)</f>
        <v/>
      </c>
      <c r="K2340" s="97" t="str">
        <f t="shared" si="2334"/>
        <v/>
      </c>
      <c r="L2340" s="97" t="str">
        <f t="shared" si="2334"/>
        <v/>
      </c>
      <c r="M2340" s="97" t="str">
        <f t="shared" si="2334"/>
        <v>0.10</v>
      </c>
      <c r="N2340" s="97" t="str">
        <f t="shared" si="2334"/>
        <v/>
      </c>
      <c r="O2340" s="44"/>
      <c r="P2340" s="197" t="str">
        <v>Shree Ashtavinayak friend Board, Gujarat Colony</v>
      </c>
    </row>
    <row r="2341" ht="19.5" customHeight="1">
      <c r="A2341" s="127" t="s">
        <v>26282</v>
      </c>
      <c r="B2341" s="127">
        <v>353.0</v>
      </c>
      <c r="C2341" s="127"/>
      <c r="D2341" s="59"/>
      <c r="E2341" s="59"/>
      <c r="F2341" s="59"/>
      <c r="G2341" s="59">
        <v>50000.0</v>
      </c>
      <c r="H2341" s="59"/>
      <c r="I2341" s="44"/>
      <c r="J2341" s="97" t="str">
        <f t="shared" ref="J2341:N2341" si="2335">IF(ISBLANK(D2341),"",D2341/100000)</f>
        <v/>
      </c>
      <c r="K2341" s="97" t="str">
        <f t="shared" si="2335"/>
        <v/>
      </c>
      <c r="L2341" s="97" t="str">
        <f t="shared" si="2335"/>
        <v/>
      </c>
      <c r="M2341" s="97" t="str">
        <f t="shared" si="2335"/>
        <v>0.50</v>
      </c>
      <c r="N2341" s="97" t="str">
        <f t="shared" si="2335"/>
        <v/>
      </c>
      <c r="O2341" s="44"/>
      <c r="P2341" s="197" t="str">
        <v>Service Academy, Institute of bahiratavadi</v>
      </c>
    </row>
    <row r="2342" ht="19.5" customHeight="1">
      <c r="A2342" s="296" t="s">
        <v>26283</v>
      </c>
      <c r="B2342" s="127" t="s">
        <v>26284</v>
      </c>
      <c r="C2342" s="127"/>
      <c r="D2342" s="59"/>
      <c r="E2342" s="59"/>
      <c r="F2342" s="59"/>
      <c r="G2342" s="59"/>
      <c r="H2342" s="59">
        <v>25000.0</v>
      </c>
      <c r="I2342" s="44"/>
      <c r="J2342" s="97" t="str">
        <f t="shared" ref="J2342:N2342" si="2336">IF(ISBLANK(D2342),"",D2342/100000)</f>
        <v/>
      </c>
      <c r="K2342" s="97" t="str">
        <f t="shared" si="2336"/>
        <v/>
      </c>
      <c r="L2342" s="97" t="str">
        <f t="shared" si="2336"/>
        <v/>
      </c>
      <c r="M2342" s="97" t="str">
        <f t="shared" si="2336"/>
        <v/>
      </c>
      <c r="N2342" s="97" t="str">
        <f t="shared" si="2336"/>
        <v>0.25</v>
      </c>
      <c r="O2342" s="44"/>
      <c r="P2342" s="197" t="str">
        <v>Welfare Savitri Phule Women
Company, Yerawada, Pune 6</v>
      </c>
    </row>
    <row r="2343" ht="19.5" customHeight="1">
      <c r="A2343" s="296" t="s">
        <v>26285</v>
      </c>
      <c r="B2343" s="127" t="s">
        <v>26286</v>
      </c>
      <c r="C2343" s="127"/>
      <c r="D2343" s="59"/>
      <c r="E2343" s="59"/>
      <c r="F2343" s="59"/>
      <c r="G2343" s="59"/>
      <c r="H2343" s="59">
        <v>250000.0</v>
      </c>
      <c r="I2343" s="44"/>
      <c r="J2343" s="97" t="str">
        <f t="shared" ref="J2343:N2343" si="2337">IF(ISBLANK(D2343),"",D2343/100000)</f>
        <v/>
      </c>
      <c r="K2343" s="97" t="str">
        <f t="shared" si="2337"/>
        <v/>
      </c>
      <c r="L2343" s="97" t="str">
        <f t="shared" si="2337"/>
        <v/>
      </c>
      <c r="M2343" s="97" t="str">
        <f t="shared" si="2337"/>
        <v/>
      </c>
      <c r="N2343" s="97" t="str">
        <f t="shared" si="2337"/>
        <v>2.50</v>
      </c>
      <c r="O2343" s="44"/>
      <c r="P2343" s="197" t="str">
        <v>Kaikesavarava Badge cultural arts
Foundation</v>
      </c>
    </row>
    <row r="2344" ht="19.5" customHeight="1">
      <c r="A2344" s="296" t="s">
        <v>26287</v>
      </c>
      <c r="B2344" s="127" t="s">
        <v>26288</v>
      </c>
      <c r="C2344" s="127"/>
      <c r="D2344" s="59"/>
      <c r="E2344" s="59"/>
      <c r="F2344" s="59"/>
      <c r="G2344" s="59"/>
      <c r="H2344" s="59">
        <v>15000.0</v>
      </c>
      <c r="I2344" s="44"/>
      <c r="J2344" s="97" t="str">
        <f t="shared" ref="J2344:N2344" si="2338">IF(ISBLANK(D2344),"",D2344/100000)</f>
        <v/>
      </c>
      <c r="K2344" s="97" t="str">
        <f t="shared" si="2338"/>
        <v/>
      </c>
      <c r="L2344" s="97" t="str">
        <f t="shared" si="2338"/>
        <v/>
      </c>
      <c r="M2344" s="97" t="str">
        <f t="shared" si="2338"/>
        <v/>
      </c>
      <c r="N2344" s="97" t="str">
        <f t="shared" si="2338"/>
        <v>0.15</v>
      </c>
      <c r="O2344" s="44"/>
      <c r="P2344" s="197" t="str">
        <v>Youth Foundation Trust rajiepha
21077 / Pune / 06</v>
      </c>
    </row>
    <row r="2345" ht="19.5" customHeight="1">
      <c r="A2345" s="296" t="s">
        <v>26289</v>
      </c>
      <c r="B2345" s="127" t="s">
        <v>26290</v>
      </c>
      <c r="C2345" s="127"/>
      <c r="D2345" s="59"/>
      <c r="E2345" s="59"/>
      <c r="F2345" s="59"/>
      <c r="G2345" s="59"/>
      <c r="H2345" s="59">
        <v>15000.0</v>
      </c>
      <c r="I2345" s="44"/>
      <c r="J2345" s="97" t="str">
        <f t="shared" ref="J2345:N2345" si="2339">IF(ISBLANK(D2345),"",D2345/100000)</f>
        <v/>
      </c>
      <c r="K2345" s="97" t="str">
        <f t="shared" si="2339"/>
        <v/>
      </c>
      <c r="L2345" s="97" t="str">
        <f t="shared" si="2339"/>
        <v/>
      </c>
      <c r="M2345" s="97" t="str">
        <f t="shared" si="2339"/>
        <v/>
      </c>
      <c r="N2345" s="97" t="str">
        <f t="shared" si="2339"/>
        <v>0.15</v>
      </c>
      <c r="O2345" s="44"/>
      <c r="P2345" s="197" t="str">
        <v>Shri Ganesh Foundation Trust rajiena152
F / Pune / 03</v>
      </c>
    </row>
    <row r="2346" ht="19.5" customHeight="1">
      <c r="A2346" s="296" t="s">
        <v>26291</v>
      </c>
      <c r="B2346" s="127" t="s">
        <v>26292</v>
      </c>
      <c r="C2346" s="127"/>
      <c r="D2346" s="59"/>
      <c r="E2346" s="59"/>
      <c r="F2346" s="59"/>
      <c r="G2346" s="59"/>
      <c r="H2346" s="59">
        <v>25000.0</v>
      </c>
      <c r="I2346" s="44"/>
      <c r="J2346" s="97" t="str">
        <f t="shared" ref="J2346:N2346" si="2340">IF(ISBLANK(D2346),"",D2346/100000)</f>
        <v/>
      </c>
      <c r="K2346" s="97" t="str">
        <f t="shared" si="2340"/>
        <v/>
      </c>
      <c r="L2346" s="97" t="str">
        <f t="shared" si="2340"/>
        <v/>
      </c>
      <c r="M2346" s="97" t="str">
        <f t="shared" si="2340"/>
        <v/>
      </c>
      <c r="N2346" s="97" t="str">
        <f t="shared" si="2340"/>
        <v>0.25</v>
      </c>
      <c r="O2346" s="44"/>
      <c r="P2346" s="197" t="str">
        <v>Svadhara ayadidablyusi, shelter, whatever
Peth, Pune.</v>
      </c>
    </row>
    <row r="2347" ht="19.5" customHeight="1">
      <c r="A2347" s="296" t="s">
        <v>26293</v>
      </c>
      <c r="B2347" s="127" t="s">
        <v>26294</v>
      </c>
      <c r="C2347" s="127"/>
      <c r="D2347" s="59"/>
      <c r="E2347" s="59"/>
      <c r="F2347" s="59"/>
      <c r="G2347" s="59"/>
      <c r="H2347" s="59">
        <v>25000.0</v>
      </c>
      <c r="I2347" s="44"/>
      <c r="J2347" s="97" t="str">
        <f t="shared" ref="J2347:N2347" si="2341">IF(ISBLANK(D2347),"",D2347/100000)</f>
        <v/>
      </c>
      <c r="K2347" s="97" t="str">
        <f t="shared" si="2341"/>
        <v/>
      </c>
      <c r="L2347" s="97" t="str">
        <f t="shared" si="2341"/>
        <v/>
      </c>
      <c r="M2347" s="97" t="str">
        <f t="shared" si="2341"/>
        <v/>
      </c>
      <c r="N2347" s="97" t="str">
        <f t="shared" si="2341"/>
        <v>0.25</v>
      </c>
      <c r="O2347" s="44"/>
      <c r="P2347" s="197" t="str">
        <v>Acharya Atre Memorial Foundation, Shivajinagar,
Pune.</v>
      </c>
    </row>
    <row r="2348" ht="19.5" customHeight="1">
      <c r="A2348" s="296" t="s">
        <v>26295</v>
      </c>
      <c r="B2348" s="127" t="s">
        <v>26296</v>
      </c>
      <c r="C2348" s="127"/>
      <c r="D2348" s="59"/>
      <c r="E2348" s="59"/>
      <c r="F2348" s="59"/>
      <c r="G2348" s="59"/>
      <c r="H2348" s="59">
        <v>25000.0</v>
      </c>
      <c r="I2348" s="44"/>
      <c r="J2348" s="97" t="str">
        <f t="shared" ref="J2348:N2348" si="2342">IF(ISBLANK(D2348),"",D2348/100000)</f>
        <v/>
      </c>
      <c r="K2348" s="97" t="str">
        <f t="shared" si="2342"/>
        <v/>
      </c>
      <c r="L2348" s="97" t="str">
        <f t="shared" si="2342"/>
        <v/>
      </c>
      <c r="M2348" s="97" t="str">
        <f t="shared" si="2342"/>
        <v/>
      </c>
      <c r="N2348" s="97" t="str">
        <f t="shared" si="2342"/>
        <v>0.25</v>
      </c>
      <c r="O2348" s="44"/>
      <c r="P2348" s="197" t="str">
        <v>Ivhenajelikala Indian Movement Church, Air
Port Road, Yerawada, Pune.</v>
      </c>
    </row>
    <row r="2349" ht="19.5" customHeight="1">
      <c r="A2349" s="296" t="s">
        <v>26297</v>
      </c>
      <c r="B2349" s="127" t="s">
        <v>26298</v>
      </c>
      <c r="C2349" s="127"/>
      <c r="D2349" s="59"/>
      <c r="E2349" s="59"/>
      <c r="F2349" s="59"/>
      <c r="G2349" s="59"/>
      <c r="H2349" s="59">
        <v>20000.0</v>
      </c>
      <c r="I2349" s="44"/>
      <c r="J2349" s="97" t="str">
        <f t="shared" ref="J2349:N2349" si="2343">IF(ISBLANK(D2349),"",D2349/100000)</f>
        <v/>
      </c>
      <c r="K2349" s="97" t="str">
        <f t="shared" si="2343"/>
        <v/>
      </c>
      <c r="L2349" s="97" t="str">
        <f t="shared" si="2343"/>
        <v/>
      </c>
      <c r="M2349" s="97" t="str">
        <f t="shared" si="2343"/>
        <v/>
      </c>
      <c r="N2349" s="97" t="str">
        <f t="shared" si="2343"/>
        <v>0.20</v>
      </c>
      <c r="O2349" s="44"/>
      <c r="P2349" s="197" t="str">
        <v>Anvi boxing and Manure Sports Club,
Kothrud, Pune.</v>
      </c>
    </row>
    <row r="2350" ht="19.5" customHeight="1">
      <c r="A2350" s="127" t="s">
        <v>26299</v>
      </c>
      <c r="B2350" s="127">
        <v>362.0</v>
      </c>
      <c r="C2350" s="127"/>
      <c r="D2350" s="59"/>
      <c r="E2350" s="59"/>
      <c r="F2350" s="59"/>
      <c r="G2350" s="59"/>
      <c r="H2350" s="59">
        <v>20000.0</v>
      </c>
      <c r="I2350" s="44"/>
      <c r="J2350" s="97" t="str">
        <f t="shared" ref="J2350:N2350" si="2344">IF(ISBLANK(D2350),"",D2350/100000)</f>
        <v/>
      </c>
      <c r="K2350" s="97" t="str">
        <f t="shared" si="2344"/>
        <v/>
      </c>
      <c r="L2350" s="97" t="str">
        <f t="shared" si="2344"/>
        <v/>
      </c>
      <c r="M2350" s="97" t="str">
        <f t="shared" si="2344"/>
        <v/>
      </c>
      <c r="N2350" s="97" t="str">
        <f t="shared" si="2344"/>
        <v>0.20</v>
      </c>
      <c r="O2350" s="44"/>
      <c r="P2350" s="197" t="str">
        <v>Youth Foundation, Pune, Hadapsar, Pune.</v>
      </c>
    </row>
    <row r="2351" ht="19.5" customHeight="1">
      <c r="A2351" s="296" t="s">
        <v>26300</v>
      </c>
      <c r="B2351" s="127" t="s">
        <v>26301</v>
      </c>
      <c r="C2351" s="127"/>
      <c r="D2351" s="59"/>
      <c r="E2351" s="59"/>
      <c r="F2351" s="59"/>
      <c r="G2351" s="59"/>
      <c r="H2351" s="59">
        <v>20000.0</v>
      </c>
      <c r="I2351" s="44"/>
      <c r="J2351" s="97" t="str">
        <f t="shared" ref="J2351:N2351" si="2345">IF(ISBLANK(D2351),"",D2351/100000)</f>
        <v/>
      </c>
      <c r="K2351" s="97" t="str">
        <f t="shared" si="2345"/>
        <v/>
      </c>
      <c r="L2351" s="97" t="str">
        <f t="shared" si="2345"/>
        <v/>
      </c>
      <c r="M2351" s="97" t="str">
        <f t="shared" si="2345"/>
        <v/>
      </c>
      <c r="N2351" s="97" t="str">
        <f t="shared" si="2345"/>
        <v>0.20</v>
      </c>
      <c r="O2351" s="44"/>
      <c r="P2351" s="197" t="str">
        <v>Mrs mirabai social service establishments, Ram
Society, Yerawada, Pune.</v>
      </c>
    </row>
    <row r="2352" ht="19.5" customHeight="1">
      <c r="A2352" s="296" t="s">
        <v>26302</v>
      </c>
      <c r="B2352" s="127" t="s">
        <v>26303</v>
      </c>
      <c r="C2352" s="127"/>
      <c r="D2352" s="59"/>
      <c r="E2352" s="59"/>
      <c r="F2352" s="59"/>
      <c r="G2352" s="59"/>
      <c r="H2352" s="59">
        <v>25000.0</v>
      </c>
      <c r="I2352" s="44"/>
      <c r="J2352" s="97" t="str">
        <f t="shared" ref="J2352:N2352" si="2346">IF(ISBLANK(D2352),"",D2352/100000)</f>
        <v/>
      </c>
      <c r="K2352" s="97" t="str">
        <f t="shared" si="2346"/>
        <v/>
      </c>
      <c r="L2352" s="97" t="str">
        <f t="shared" si="2346"/>
        <v/>
      </c>
      <c r="M2352" s="97" t="str">
        <f t="shared" si="2346"/>
        <v/>
      </c>
      <c r="N2352" s="97" t="str">
        <f t="shared" si="2346"/>
        <v>0.25</v>
      </c>
      <c r="O2352" s="44"/>
      <c r="P2352" s="197" t="str">
        <v>Kaismita Patil Education and Social
Sports Foundation, Kondhwa, Pune .48</v>
      </c>
    </row>
    <row r="2353" ht="19.5" customHeight="1">
      <c r="A2353" s="127" t="s">
        <v>26304</v>
      </c>
      <c r="B2353" s="127">
        <v>365.0</v>
      </c>
      <c r="C2353" s="127"/>
      <c r="D2353" s="59"/>
      <c r="E2353" s="59"/>
      <c r="F2353" s="59"/>
      <c r="G2353" s="59"/>
      <c r="H2353" s="59">
        <v>20000.0</v>
      </c>
      <c r="I2353" s="44"/>
      <c r="J2353" s="97" t="str">
        <f t="shared" ref="J2353:N2353" si="2347">IF(ISBLANK(D2353),"",D2353/100000)</f>
        <v/>
      </c>
      <c r="K2353" s="97" t="str">
        <f t="shared" si="2347"/>
        <v/>
      </c>
      <c r="L2353" s="97" t="str">
        <f t="shared" si="2347"/>
        <v/>
      </c>
      <c r="M2353" s="97" t="str">
        <f t="shared" si="2347"/>
        <v/>
      </c>
      <c r="N2353" s="97" t="str">
        <f t="shared" si="2347"/>
        <v>0.20</v>
      </c>
      <c r="O2353" s="44"/>
      <c r="P2353" s="197" t="str">
        <v>Karma Yoga Institute, spiritually, Pune Rs.40</v>
      </c>
    </row>
    <row r="2354" ht="19.5" customHeight="1">
      <c r="A2354" s="296" t="s">
        <v>26305</v>
      </c>
      <c r="B2354" s="127" t="s">
        <v>26306</v>
      </c>
      <c r="C2354" s="127"/>
      <c r="D2354" s="59"/>
      <c r="E2354" s="59"/>
      <c r="F2354" s="59"/>
      <c r="G2354" s="59"/>
      <c r="H2354" s="59">
        <v>20000.0</v>
      </c>
      <c r="I2354" s="44"/>
      <c r="J2354" s="97" t="str">
        <f t="shared" ref="J2354:N2354" si="2348">IF(ISBLANK(D2354),"",D2354/100000)</f>
        <v/>
      </c>
      <c r="K2354" s="97" t="str">
        <f t="shared" si="2348"/>
        <v/>
      </c>
      <c r="L2354" s="97" t="str">
        <f t="shared" si="2348"/>
        <v/>
      </c>
      <c r="M2354" s="97" t="str">
        <f t="shared" si="2348"/>
        <v/>
      </c>
      <c r="N2354" s="97" t="str">
        <f t="shared" si="2348"/>
        <v>0.20</v>
      </c>
      <c r="O2354" s="44"/>
      <c r="P2354" s="197" t="str">
        <v>Brightness Girish Trust, Ghorpade village, kavade
Road, Pune .9</v>
      </c>
    </row>
    <row r="2355" ht="19.5" customHeight="1">
      <c r="A2355" s="296" t="s">
        <v>26307</v>
      </c>
      <c r="B2355" s="127" t="s">
        <v>26308</v>
      </c>
      <c r="C2355" s="127"/>
      <c r="D2355" s="59"/>
      <c r="E2355" s="59"/>
      <c r="F2355" s="59"/>
      <c r="G2355" s="59"/>
      <c r="H2355" s="59">
        <v>20000.0</v>
      </c>
      <c r="I2355" s="44"/>
      <c r="J2355" s="97" t="str">
        <f t="shared" ref="J2355:N2355" si="2349">IF(ISBLANK(D2355),"",D2355/100000)</f>
        <v/>
      </c>
      <c r="K2355" s="97" t="str">
        <f t="shared" si="2349"/>
        <v/>
      </c>
      <c r="L2355" s="97" t="str">
        <f t="shared" si="2349"/>
        <v/>
      </c>
      <c r="M2355" s="97" t="str">
        <f t="shared" si="2349"/>
        <v/>
      </c>
      <c r="N2355" s="97" t="str">
        <f t="shared" si="2349"/>
        <v>0.20</v>
      </c>
      <c r="O2355" s="44"/>
      <c r="P2355" s="197" t="str">
        <v>The overall development of society and youth welfare
Establishment, Dhankavadi, Pune p.43</v>
      </c>
    </row>
    <row r="2356" ht="19.5" customHeight="1">
      <c r="A2356" s="296" t="s">
        <v>26309</v>
      </c>
      <c r="B2356" s="127" t="s">
        <v>26310</v>
      </c>
      <c r="C2356" s="127"/>
      <c r="D2356" s="59"/>
      <c r="E2356" s="59"/>
      <c r="F2356" s="59"/>
      <c r="G2356" s="59"/>
      <c r="H2356" s="59">
        <v>20000.0</v>
      </c>
      <c r="I2356" s="44"/>
      <c r="J2356" s="97" t="str">
        <f t="shared" ref="J2356:N2356" si="2350">IF(ISBLANK(D2356),"",D2356/100000)</f>
        <v/>
      </c>
      <c r="K2356" s="97" t="str">
        <f t="shared" si="2350"/>
        <v/>
      </c>
      <c r="L2356" s="97" t="str">
        <f t="shared" si="2350"/>
        <v/>
      </c>
      <c r="M2356" s="97" t="str">
        <f t="shared" si="2350"/>
        <v/>
      </c>
      <c r="N2356" s="97" t="str">
        <f t="shared" si="2350"/>
        <v>0.20</v>
      </c>
      <c r="O2356" s="44"/>
      <c r="P2356" s="197" t="str">
        <v>Srinath library, bitikavade Road,
Ghorapadigava, Pune 1</v>
      </c>
    </row>
    <row r="2357" ht="19.5" customHeight="1">
      <c r="A2357" s="296" t="s">
        <v>26311</v>
      </c>
      <c r="B2357" s="127" t="s">
        <v>26312</v>
      </c>
      <c r="C2357" s="127"/>
      <c r="D2357" s="59"/>
      <c r="E2357" s="59"/>
      <c r="F2357" s="59"/>
      <c r="G2357" s="59"/>
      <c r="H2357" s="59">
        <v>20000.0</v>
      </c>
      <c r="I2357" s="44"/>
      <c r="J2357" s="97" t="str">
        <f t="shared" ref="J2357:N2357" si="2351">IF(ISBLANK(D2357),"",D2357/100000)</f>
        <v/>
      </c>
      <c r="K2357" s="97" t="str">
        <f t="shared" si="2351"/>
        <v/>
      </c>
      <c r="L2357" s="97" t="str">
        <f t="shared" si="2351"/>
        <v/>
      </c>
      <c r="M2357" s="97" t="str">
        <f t="shared" si="2351"/>
        <v/>
      </c>
      <c r="N2357" s="97" t="str">
        <f t="shared" si="2351"/>
        <v>0.20</v>
      </c>
      <c r="O2357" s="44"/>
      <c r="P2357" s="197" t="str">
        <v>Maharashtra granthottejaka organization, Sadashiv Peth,
Pune .30</v>
      </c>
    </row>
    <row r="2358" ht="19.5" customHeight="1">
      <c r="A2358" s="296" t="s">
        <v>26313</v>
      </c>
      <c r="B2358" s="127" t="s">
        <v>26314</v>
      </c>
      <c r="C2358" s="127"/>
      <c r="D2358" s="59"/>
      <c r="E2358" s="59"/>
      <c r="F2358" s="59"/>
      <c r="G2358" s="59"/>
      <c r="H2358" s="59">
        <v>20000.0</v>
      </c>
      <c r="I2358" s="44"/>
      <c r="J2358" s="97" t="str">
        <f t="shared" ref="J2358:N2358" si="2352">IF(ISBLANK(D2358),"",D2358/100000)</f>
        <v/>
      </c>
      <c r="K2358" s="97" t="str">
        <f t="shared" si="2352"/>
        <v/>
      </c>
      <c r="L2358" s="97" t="str">
        <f t="shared" si="2352"/>
        <v/>
      </c>
      <c r="M2358" s="97" t="str">
        <f t="shared" si="2352"/>
        <v/>
      </c>
      <c r="N2358" s="97" t="str">
        <f t="shared" si="2352"/>
        <v>0.20</v>
      </c>
      <c r="O2358" s="44"/>
      <c r="P2358" s="197" t="str">
        <v>Social Human raitas Association,
Bibwewadi, Pune 37</v>
      </c>
    </row>
    <row r="2359" ht="19.5" customHeight="1">
      <c r="A2359" s="127" t="s">
        <v>26315</v>
      </c>
      <c r="B2359" s="127">
        <v>371.0</v>
      </c>
      <c r="C2359" s="127"/>
      <c r="D2359" s="59"/>
      <c r="E2359" s="59"/>
      <c r="F2359" s="59"/>
      <c r="G2359" s="59"/>
      <c r="H2359" s="59">
        <v>20000.0</v>
      </c>
      <c r="I2359" s="44"/>
      <c r="J2359" s="97" t="str">
        <f t="shared" ref="J2359:N2359" si="2353">IF(ISBLANK(D2359),"",D2359/100000)</f>
        <v/>
      </c>
      <c r="K2359" s="97" t="str">
        <f t="shared" si="2353"/>
        <v/>
      </c>
      <c r="L2359" s="97" t="str">
        <f t="shared" si="2353"/>
        <v/>
      </c>
      <c r="M2359" s="97" t="str">
        <f t="shared" si="2353"/>
        <v/>
      </c>
      <c r="N2359" s="97" t="str">
        <f t="shared" si="2353"/>
        <v>0.20</v>
      </c>
      <c r="O2359" s="44"/>
      <c r="P2359" s="197" t="str">
        <v>Talent Search Group, tingarenagara, Pune, p.15</v>
      </c>
    </row>
    <row r="2360" ht="19.5" customHeight="1">
      <c r="A2360" s="296" t="s">
        <v>26316</v>
      </c>
      <c r="B2360" s="127" t="s">
        <v>26317</v>
      </c>
      <c r="C2360" s="127"/>
      <c r="D2360" s="59"/>
      <c r="E2360" s="59"/>
      <c r="F2360" s="59"/>
      <c r="G2360" s="59"/>
      <c r="H2360" s="59">
        <v>20000.0</v>
      </c>
      <c r="I2360" s="44"/>
      <c r="J2360" s="97" t="str">
        <f t="shared" ref="J2360:N2360" si="2354">IF(ISBLANK(D2360),"",D2360/100000)</f>
        <v/>
      </c>
      <c r="K2360" s="97" t="str">
        <f t="shared" si="2354"/>
        <v/>
      </c>
      <c r="L2360" s="97" t="str">
        <f t="shared" si="2354"/>
        <v/>
      </c>
      <c r="M2360" s="97" t="str">
        <f t="shared" si="2354"/>
        <v/>
      </c>
      <c r="N2360" s="97" t="str">
        <f t="shared" si="2354"/>
        <v>0.20</v>
      </c>
      <c r="O2360" s="44"/>
      <c r="P2360" s="197" t="str">
        <v>Interest cultural institutions, Sinhagad Road,
Pune .51</v>
      </c>
    </row>
    <row r="2361" ht="19.5" customHeight="1">
      <c r="A2361" s="296" t="s">
        <v>26318</v>
      </c>
      <c r="B2361" s="127" t="s">
        <v>26319</v>
      </c>
      <c r="C2361" s="127"/>
      <c r="D2361" s="59"/>
      <c r="E2361" s="59"/>
      <c r="F2361" s="59"/>
      <c r="G2361" s="59"/>
      <c r="H2361" s="59">
        <v>20000.0</v>
      </c>
      <c r="I2361" s="44"/>
      <c r="J2361" s="97" t="str">
        <f t="shared" ref="J2361:N2361" si="2355">IF(ISBLANK(D2361),"",D2361/100000)</f>
        <v/>
      </c>
      <c r="K2361" s="97" t="str">
        <f t="shared" si="2355"/>
        <v/>
      </c>
      <c r="L2361" s="97" t="str">
        <f t="shared" si="2355"/>
        <v/>
      </c>
      <c r="M2361" s="97" t="str">
        <f t="shared" si="2355"/>
        <v/>
      </c>
      <c r="N2361" s="97" t="str">
        <f t="shared" si="2355"/>
        <v>0.20</v>
      </c>
      <c r="O2361" s="44"/>
      <c r="P2361" s="197" t="str">
        <v>Sukhakarta cultural establishment, Sahakarnagar
No.1, Pune .9</v>
      </c>
    </row>
    <row r="2362" ht="19.5" customHeight="1">
      <c r="A2362" s="127" t="s">
        <v>26320</v>
      </c>
      <c r="B2362" s="127">
        <v>374.0</v>
      </c>
      <c r="C2362" s="127"/>
      <c r="D2362" s="59"/>
      <c r="E2362" s="59"/>
      <c r="F2362" s="59"/>
      <c r="G2362" s="59"/>
      <c r="H2362" s="59">
        <v>20000.0</v>
      </c>
      <c r="I2362" s="44"/>
      <c r="J2362" s="97" t="str">
        <f t="shared" ref="J2362:N2362" si="2356">IF(ISBLANK(D2362),"",D2362/100000)</f>
        <v/>
      </c>
      <c r="K2362" s="97" t="str">
        <f t="shared" si="2356"/>
        <v/>
      </c>
      <c r="L2362" s="97" t="str">
        <f t="shared" si="2356"/>
        <v/>
      </c>
      <c r="M2362" s="97" t="str">
        <f t="shared" si="2356"/>
        <v/>
      </c>
      <c r="N2362" s="97" t="str">
        <f t="shared" si="2356"/>
        <v>0.20</v>
      </c>
      <c r="O2362" s="44"/>
      <c r="P2362" s="197" t="str">
        <v>Pune District Arts Development team</v>
      </c>
    </row>
    <row r="2363" ht="19.5" customHeight="1">
      <c r="A2363" s="296" t="s">
        <v>26321</v>
      </c>
      <c r="B2363" s="127" t="s">
        <v>26322</v>
      </c>
      <c r="C2363" s="127"/>
      <c r="D2363" s="59"/>
      <c r="E2363" s="59"/>
      <c r="F2363" s="59"/>
      <c r="G2363" s="59"/>
      <c r="H2363" s="59">
        <v>20000.0</v>
      </c>
      <c r="I2363" s="44"/>
      <c r="J2363" s="97" t="str">
        <f t="shared" ref="J2363:N2363" si="2357">IF(ISBLANK(D2363),"",D2363/100000)</f>
        <v/>
      </c>
      <c r="K2363" s="97" t="str">
        <f t="shared" si="2357"/>
        <v/>
      </c>
      <c r="L2363" s="97" t="str">
        <f t="shared" si="2357"/>
        <v/>
      </c>
      <c r="M2363" s="97" t="str">
        <f t="shared" si="2357"/>
        <v/>
      </c>
      <c r="N2363" s="97" t="str">
        <f t="shared" si="2357"/>
        <v>0.20</v>
      </c>
      <c r="O2363" s="44"/>
      <c r="P2363" s="197" t="str">
        <v>Women &amp; Child Development Trust (widow)
Yerawada, Pune 6</v>
      </c>
    </row>
    <row r="2364" ht="19.5" customHeight="1">
      <c r="A2364" s="296" t="s">
        <v>26323</v>
      </c>
      <c r="B2364" s="127" t="s">
        <v>26324</v>
      </c>
      <c r="C2364" s="127"/>
      <c r="D2364" s="59"/>
      <c r="E2364" s="59"/>
      <c r="F2364" s="59"/>
      <c r="G2364" s="59"/>
      <c r="H2364" s="59">
        <v>20000.0</v>
      </c>
      <c r="I2364" s="44"/>
      <c r="J2364" s="97" t="str">
        <f t="shared" ref="J2364:N2364" si="2358">IF(ISBLANK(D2364),"",D2364/100000)</f>
        <v/>
      </c>
      <c r="K2364" s="97" t="str">
        <f t="shared" si="2358"/>
        <v/>
      </c>
      <c r="L2364" s="97" t="str">
        <f t="shared" si="2358"/>
        <v/>
      </c>
      <c r="M2364" s="97" t="str">
        <f t="shared" si="2358"/>
        <v/>
      </c>
      <c r="N2364" s="97" t="str">
        <f t="shared" si="2358"/>
        <v>0.20</v>
      </c>
      <c r="O2364" s="44"/>
      <c r="P2364" s="197" t="str">
        <v>Vilamena sayakalinga Club India, Alandi
Road, Meridian, Pune, p.15</v>
      </c>
    </row>
    <row r="2365" ht="19.5" customHeight="1">
      <c r="A2365" s="296" t="s">
        <v>26325</v>
      </c>
      <c r="B2365" s="127" t="s">
        <v>26326</v>
      </c>
      <c r="C2365" s="127"/>
      <c r="D2365" s="59"/>
      <c r="E2365" s="59"/>
      <c r="F2365" s="59"/>
      <c r="G2365" s="59"/>
      <c r="H2365" s="59">
        <v>15000.0</v>
      </c>
      <c r="I2365" s="44"/>
      <c r="J2365" s="97" t="str">
        <f t="shared" ref="J2365:N2365" si="2359">IF(ISBLANK(D2365),"",D2365/100000)</f>
        <v/>
      </c>
      <c r="K2365" s="97" t="str">
        <f t="shared" si="2359"/>
        <v/>
      </c>
      <c r="L2365" s="97" t="str">
        <f t="shared" si="2359"/>
        <v/>
      </c>
      <c r="M2365" s="97" t="str">
        <f t="shared" si="2359"/>
        <v/>
      </c>
      <c r="N2365" s="97" t="str">
        <f t="shared" si="2359"/>
        <v>0.15</v>
      </c>
      <c r="O2365" s="44"/>
      <c r="P2365" s="197" t="str">
        <v>Totally bhimasakti youth sports and exercise
Company, Alandi Road, Meridian, Pune.</v>
      </c>
    </row>
    <row r="2366" ht="19.5" customHeight="1">
      <c r="A2366" s="296" t="s">
        <v>26327</v>
      </c>
      <c r="B2366" s="127" t="s">
        <v>26328</v>
      </c>
      <c r="C2366" s="127"/>
      <c r="D2366" s="59"/>
      <c r="E2366" s="59"/>
      <c r="F2366" s="59"/>
      <c r="G2366" s="59"/>
      <c r="H2366" s="59">
        <v>20000.0</v>
      </c>
      <c r="I2366" s="44"/>
      <c r="J2366" s="97" t="str">
        <f t="shared" ref="J2366:N2366" si="2360">IF(ISBLANK(D2366),"",D2366/100000)</f>
        <v/>
      </c>
      <c r="K2366" s="97" t="str">
        <f t="shared" si="2360"/>
        <v/>
      </c>
      <c r="L2366" s="97" t="str">
        <f t="shared" si="2360"/>
        <v/>
      </c>
      <c r="M2366" s="97" t="str">
        <f t="shared" si="2360"/>
        <v/>
      </c>
      <c r="N2366" s="97" t="str">
        <f t="shared" si="2360"/>
        <v>0.20</v>
      </c>
      <c r="O2366" s="44"/>
      <c r="P2366" s="197" t="str">
        <v>Pune city / region amateur cycling
Organization, Alandi Road, Meridian, Pune, p.15</v>
      </c>
    </row>
    <row r="2367" ht="19.5" customHeight="1">
      <c r="A2367" s="127" t="s">
        <v>26329</v>
      </c>
      <c r="B2367" s="127">
        <v>379.0</v>
      </c>
      <c r="C2367" s="127"/>
      <c r="D2367" s="59"/>
      <c r="E2367" s="59"/>
      <c r="F2367" s="59"/>
      <c r="G2367" s="59"/>
      <c r="H2367" s="59">
        <v>15000.0</v>
      </c>
      <c r="I2367" s="44"/>
      <c r="J2367" s="97" t="str">
        <f t="shared" ref="J2367:N2367" si="2361">IF(ISBLANK(D2367),"",D2367/100000)</f>
        <v/>
      </c>
      <c r="K2367" s="97" t="str">
        <f t="shared" si="2361"/>
        <v/>
      </c>
      <c r="L2367" s="97" t="str">
        <f t="shared" si="2361"/>
        <v/>
      </c>
      <c r="M2367" s="97" t="str">
        <f t="shared" si="2361"/>
        <v/>
      </c>
      <c r="N2367" s="97" t="str">
        <f t="shared" si="2361"/>
        <v>0.15</v>
      </c>
      <c r="O2367" s="44"/>
      <c r="P2367" s="197" t="str">
        <v>Vrindavan Development Board, Kothrud, Pune .38</v>
      </c>
    </row>
    <row r="2368" ht="19.5" customHeight="1">
      <c r="A2368" s="296" t="s">
        <v>26330</v>
      </c>
      <c r="B2368" s="127" t="s">
        <v>26331</v>
      </c>
      <c r="C2368" s="127"/>
      <c r="D2368" s="59"/>
      <c r="E2368" s="59"/>
      <c r="F2368" s="59"/>
      <c r="G2368" s="59"/>
      <c r="H2368" s="59">
        <v>15000.0</v>
      </c>
      <c r="I2368" s="44"/>
      <c r="J2368" s="97" t="str">
        <f t="shared" ref="J2368:N2368" si="2362">IF(ISBLANK(D2368),"",D2368/100000)</f>
        <v/>
      </c>
      <c r="K2368" s="97" t="str">
        <f t="shared" si="2362"/>
        <v/>
      </c>
      <c r="L2368" s="97" t="str">
        <f t="shared" si="2362"/>
        <v/>
      </c>
      <c r="M2368" s="97" t="str">
        <f t="shared" si="2362"/>
        <v/>
      </c>
      <c r="N2368" s="97" t="str">
        <f t="shared" si="2362"/>
        <v>0.15</v>
      </c>
      <c r="O2368" s="44"/>
      <c r="P2368" s="197" t="str">
        <v>The National Life saving Society (India),
Vimananagara, Pune 14</v>
      </c>
    </row>
    <row r="2369" ht="19.5" customHeight="1">
      <c r="A2369" s="127" t="s">
        <v>26332</v>
      </c>
      <c r="B2369" s="127">
        <v>381.0</v>
      </c>
      <c r="C2369" s="127"/>
      <c r="D2369" s="59"/>
      <c r="E2369" s="59"/>
      <c r="F2369" s="59"/>
      <c r="G2369" s="59"/>
      <c r="H2369" s="59">
        <v>16000.0</v>
      </c>
      <c r="I2369" s="44"/>
      <c r="J2369" s="97" t="str">
        <f t="shared" ref="J2369:N2369" si="2363">IF(ISBLANK(D2369),"",D2369/100000)</f>
        <v/>
      </c>
      <c r="K2369" s="97" t="str">
        <f t="shared" si="2363"/>
        <v/>
      </c>
      <c r="L2369" s="97" t="str">
        <f t="shared" si="2363"/>
        <v/>
      </c>
      <c r="M2369" s="97" t="str">
        <f t="shared" si="2363"/>
        <v/>
      </c>
      <c r="N2369" s="97" t="str">
        <f t="shared" si="2363"/>
        <v>0.16</v>
      </c>
      <c r="O2369" s="44"/>
      <c r="P2369" s="197" t="str">
        <v>Sahara Ashram institutions, dhayari, Pune .41</v>
      </c>
    </row>
    <row r="2370" ht="19.5" customHeight="1">
      <c r="A2370" s="250"/>
      <c r="B2370" s="250"/>
      <c r="C2370" s="250"/>
      <c r="D2370" s="237"/>
      <c r="E2370" s="237"/>
      <c r="F2370" s="237"/>
      <c r="G2370" s="237"/>
      <c r="H2370" s="237"/>
      <c r="I2370" s="242"/>
      <c r="J2370" s="446" t="str">
        <f t="shared" ref="J2370:N2370" si="2364">IF(ISBLANK(D2370),"",D2370/100000)</f>
        <v/>
      </c>
      <c r="K2370" s="446" t="str">
        <f t="shared" si="2364"/>
        <v/>
      </c>
      <c r="L2370" s="446" t="str">
        <f t="shared" si="2364"/>
        <v/>
      </c>
      <c r="M2370" s="446" t="str">
        <f t="shared" si="2364"/>
        <v/>
      </c>
      <c r="N2370" s="446" t="str">
        <f t="shared" si="2364"/>
        <v/>
      </c>
      <c r="O2370" s="242"/>
      <c r="P2370" s="197" t="str">
        <v/>
      </c>
    </row>
    <row r="2371" ht="19.5" customHeight="1">
      <c r="A2371" s="447" t="s">
        <v>26333</v>
      </c>
      <c r="B2371" s="254" t="s">
        <v>26334</v>
      </c>
      <c r="C2371" s="254"/>
      <c r="D2371" s="330"/>
      <c r="E2371" s="330"/>
      <c r="F2371" s="330"/>
      <c r="G2371" s="330"/>
      <c r="H2371" s="330">
        <v>15000.0</v>
      </c>
      <c r="I2371" s="44"/>
      <c r="J2371" s="97" t="str">
        <f t="shared" ref="J2371:N2371" si="2365">IF(ISBLANK(D2371),"",D2371/100000)</f>
        <v/>
      </c>
      <c r="K2371" s="97" t="str">
        <f t="shared" si="2365"/>
        <v/>
      </c>
      <c r="L2371" s="97" t="str">
        <f t="shared" si="2365"/>
        <v/>
      </c>
      <c r="M2371" s="97" t="str">
        <f t="shared" si="2365"/>
        <v/>
      </c>
      <c r="N2371" s="97" t="str">
        <f t="shared" si="2365"/>
        <v>0.15</v>
      </c>
      <c r="O2371" s="44"/>
      <c r="P2371" s="197" t="str">
        <v>Human Youth Development Institute, Pune, Surveys,
Hadapsar, Pune 13</v>
      </c>
    </row>
    <row r="2372" ht="19.5" customHeight="1">
      <c r="A2372" s="296" t="s">
        <v>26335</v>
      </c>
      <c r="B2372" s="127" t="s">
        <v>26336</v>
      </c>
      <c r="C2372" s="127"/>
      <c r="D2372" s="59"/>
      <c r="E2372" s="59"/>
      <c r="F2372" s="59"/>
      <c r="G2372" s="59"/>
      <c r="H2372" s="59">
        <v>15000.0</v>
      </c>
      <c r="I2372" s="44"/>
      <c r="J2372" s="97" t="str">
        <f t="shared" ref="J2372:N2372" si="2366">IF(ISBLANK(D2372),"",D2372/100000)</f>
        <v/>
      </c>
      <c r="K2372" s="97" t="str">
        <f t="shared" si="2366"/>
        <v/>
      </c>
      <c r="L2372" s="97" t="str">
        <f t="shared" si="2366"/>
        <v/>
      </c>
      <c r="M2372" s="97" t="str">
        <f t="shared" si="2366"/>
        <v/>
      </c>
      <c r="N2372" s="97" t="str">
        <f t="shared" si="2366"/>
        <v>0.15</v>
      </c>
      <c r="O2372" s="44"/>
      <c r="P2372" s="197" t="str">
        <v>Sahyadri Foundation, New Khadki, Yerawada,
Pune 6</v>
      </c>
    </row>
    <row r="2373" ht="19.5" customHeight="1">
      <c r="A2373" s="296" t="s">
        <v>26337</v>
      </c>
      <c r="B2373" s="127" t="s">
        <v>26338</v>
      </c>
      <c r="C2373" s="127"/>
      <c r="D2373" s="59"/>
      <c r="E2373" s="59"/>
      <c r="F2373" s="59"/>
      <c r="G2373" s="59"/>
      <c r="H2373" s="59">
        <v>25000.0</v>
      </c>
      <c r="I2373" s="44"/>
      <c r="J2373" s="97" t="str">
        <f t="shared" ref="J2373:N2373" si="2367">IF(ISBLANK(D2373),"",D2373/100000)</f>
        <v/>
      </c>
      <c r="K2373" s="97" t="str">
        <f t="shared" si="2367"/>
        <v/>
      </c>
      <c r="L2373" s="97" t="str">
        <f t="shared" si="2367"/>
        <v/>
      </c>
      <c r="M2373" s="97" t="str">
        <f t="shared" si="2367"/>
        <v/>
      </c>
      <c r="N2373" s="97" t="str">
        <f t="shared" si="2367"/>
        <v>0.25</v>
      </c>
      <c r="O2373" s="44"/>
      <c r="P2373" s="197" t="str">
        <v>Will develop individual institutions, Inspector,
Pune 28</v>
      </c>
    </row>
    <row r="2374" ht="19.5" customHeight="1">
      <c r="A2374" s="127" t="s">
        <v>26339</v>
      </c>
      <c r="B2374" s="127">
        <v>385.0</v>
      </c>
      <c r="C2374" s="127"/>
      <c r="D2374" s="59"/>
      <c r="E2374" s="59"/>
      <c r="F2374" s="59"/>
      <c r="G2374" s="59"/>
      <c r="H2374" s="59">
        <v>25000.0</v>
      </c>
      <c r="I2374" s="44"/>
      <c r="J2374" s="97" t="str">
        <f t="shared" ref="J2374:N2374" si="2368">IF(ISBLANK(D2374),"",D2374/100000)</f>
        <v/>
      </c>
      <c r="K2374" s="97" t="str">
        <f t="shared" si="2368"/>
        <v/>
      </c>
      <c r="L2374" s="97" t="str">
        <f t="shared" si="2368"/>
        <v/>
      </c>
      <c r="M2374" s="97" t="str">
        <f t="shared" si="2368"/>
        <v/>
      </c>
      <c r="N2374" s="97" t="str">
        <f t="shared" si="2368"/>
        <v>0.25</v>
      </c>
      <c r="O2374" s="44"/>
      <c r="P2374" s="197" t="str">
        <v>Giripremi, Karve Road, Pune 4</v>
      </c>
    </row>
    <row r="2375" ht="19.5" customHeight="1">
      <c r="A2375" s="127" t="s">
        <v>26340</v>
      </c>
      <c r="B2375" s="127">
        <v>386.0</v>
      </c>
      <c r="C2375" s="127"/>
      <c r="D2375" s="59"/>
      <c r="E2375" s="59"/>
      <c r="F2375" s="59"/>
      <c r="G2375" s="59"/>
      <c r="H2375" s="59">
        <v>25000.0</v>
      </c>
      <c r="I2375" s="44"/>
      <c r="J2375" s="97" t="str">
        <f t="shared" ref="J2375:N2375" si="2369">IF(ISBLANK(D2375),"",D2375/100000)</f>
        <v/>
      </c>
      <c r="K2375" s="97" t="str">
        <f t="shared" si="2369"/>
        <v/>
      </c>
      <c r="L2375" s="97" t="str">
        <f t="shared" si="2369"/>
        <v/>
      </c>
      <c r="M2375" s="97" t="str">
        <f t="shared" si="2369"/>
        <v/>
      </c>
      <c r="N2375" s="97" t="str">
        <f t="shared" si="2369"/>
        <v>0.25</v>
      </c>
      <c r="O2375" s="44"/>
      <c r="P2375" s="197" t="str">
        <v>Customer Service Institute, Pune.</v>
      </c>
    </row>
    <row r="2376" ht="19.5" customHeight="1">
      <c r="A2376" s="296" t="s">
        <v>26341</v>
      </c>
      <c r="B2376" s="127" t="s">
        <v>26342</v>
      </c>
      <c r="C2376" s="127"/>
      <c r="D2376" s="59"/>
      <c r="E2376" s="59"/>
      <c r="F2376" s="59"/>
      <c r="G2376" s="59"/>
      <c r="H2376" s="59">
        <v>25000.0</v>
      </c>
      <c r="I2376" s="44"/>
      <c r="J2376" s="97" t="str">
        <f t="shared" ref="J2376:N2376" si="2370">IF(ISBLANK(D2376),"",D2376/100000)</f>
        <v/>
      </c>
      <c r="K2376" s="97" t="str">
        <f t="shared" si="2370"/>
        <v/>
      </c>
      <c r="L2376" s="97" t="str">
        <f t="shared" si="2370"/>
        <v/>
      </c>
      <c r="M2376" s="97" t="str">
        <f t="shared" si="2370"/>
        <v/>
      </c>
      <c r="N2376" s="97" t="str">
        <f t="shared" si="2370"/>
        <v>0.25</v>
      </c>
      <c r="O2376" s="44"/>
      <c r="P2376" s="197" t="str">
        <v>Self Disabilities and Social Development Center,
Kothrud, Pune .38</v>
      </c>
    </row>
    <row r="2377" ht="19.5" customHeight="1">
      <c r="A2377" s="127" t="s">
        <v>26343</v>
      </c>
      <c r="B2377" s="127">
        <v>388.0</v>
      </c>
      <c r="C2377" s="127"/>
      <c r="D2377" s="59"/>
      <c r="E2377" s="59"/>
      <c r="F2377" s="59"/>
      <c r="G2377" s="59"/>
      <c r="H2377" s="59">
        <v>25000.0</v>
      </c>
      <c r="I2377" s="44"/>
      <c r="J2377" s="97" t="str">
        <f t="shared" ref="J2377:N2377" si="2371">IF(ISBLANK(D2377),"",D2377/100000)</f>
        <v/>
      </c>
      <c r="K2377" s="97" t="str">
        <f t="shared" si="2371"/>
        <v/>
      </c>
      <c r="L2377" s="97" t="str">
        <f t="shared" si="2371"/>
        <v/>
      </c>
      <c r="M2377" s="97" t="str">
        <f t="shared" si="2371"/>
        <v/>
      </c>
      <c r="N2377" s="97" t="str">
        <f t="shared" si="2371"/>
        <v>0.25</v>
      </c>
      <c r="O2377" s="44"/>
      <c r="P2377" s="197" t="str">
        <v>Vision Sagarmatha, Deccan Gymkhana, Pune.</v>
      </c>
    </row>
    <row r="2378" ht="19.5" customHeight="1">
      <c r="A2378" s="296" t="s">
        <v>26344</v>
      </c>
      <c r="B2378" s="127" t="s">
        <v>26345</v>
      </c>
      <c r="C2378" s="127"/>
      <c r="D2378" s="59"/>
      <c r="E2378" s="59"/>
      <c r="F2378" s="59"/>
      <c r="G2378" s="59"/>
      <c r="H2378" s="59">
        <v>25000.0</v>
      </c>
      <c r="I2378" s="44"/>
      <c r="J2378" s="97" t="str">
        <f t="shared" ref="J2378:N2378" si="2372">IF(ISBLANK(D2378),"",D2378/100000)</f>
        <v/>
      </c>
      <c r="K2378" s="97" t="str">
        <f t="shared" si="2372"/>
        <v/>
      </c>
      <c r="L2378" s="97" t="str">
        <f t="shared" si="2372"/>
        <v/>
      </c>
      <c r="M2378" s="97" t="str">
        <f t="shared" si="2372"/>
        <v/>
      </c>
      <c r="N2378" s="97" t="str">
        <f t="shared" si="2372"/>
        <v>0.25</v>
      </c>
      <c r="O2378" s="44"/>
      <c r="P2378" s="197" t="str">
        <v>Maharashtra Cricket Association for the
Disabled, Pune. Ghorpade Peth, Pune, p.42</v>
      </c>
    </row>
    <row r="2379" ht="19.5" customHeight="1">
      <c r="A2379" s="296" t="s">
        <v>26346</v>
      </c>
      <c r="B2379" s="127" t="s">
        <v>26347</v>
      </c>
      <c r="C2379" s="127"/>
      <c r="D2379" s="59"/>
      <c r="E2379" s="59"/>
      <c r="F2379" s="59"/>
      <c r="G2379" s="59"/>
      <c r="H2379" s="59">
        <v>15000.0</v>
      </c>
      <c r="I2379" s="44"/>
      <c r="J2379" s="97" t="str">
        <f t="shared" ref="J2379:N2379" si="2373">IF(ISBLANK(D2379),"",D2379/100000)</f>
        <v/>
      </c>
      <c r="K2379" s="97" t="str">
        <f t="shared" si="2373"/>
        <v/>
      </c>
      <c r="L2379" s="97" t="str">
        <f t="shared" si="2373"/>
        <v/>
      </c>
      <c r="M2379" s="97" t="str">
        <f t="shared" si="2373"/>
        <v/>
      </c>
      <c r="N2379" s="97" t="str">
        <f t="shared" si="2373"/>
        <v>0.15</v>
      </c>
      <c r="O2379" s="44"/>
      <c r="P2379" s="197" t="str">
        <v>Red Cross Deaf friends circle,
Punetadivala Road, Pune.</v>
      </c>
    </row>
    <row r="2380" ht="19.5" customHeight="1">
      <c r="A2380" s="296" t="s">
        <v>26348</v>
      </c>
      <c r="B2380" s="127" t="s">
        <v>26349</v>
      </c>
      <c r="C2380" s="127"/>
      <c r="D2380" s="59"/>
      <c r="E2380" s="59"/>
      <c r="F2380" s="59"/>
      <c r="G2380" s="59"/>
      <c r="H2380" s="59">
        <v>10000.0</v>
      </c>
      <c r="I2380" s="44"/>
      <c r="J2380" s="97" t="str">
        <f t="shared" ref="J2380:N2380" si="2374">IF(ISBLANK(D2380),"",D2380/100000)</f>
        <v/>
      </c>
      <c r="K2380" s="97" t="str">
        <f t="shared" si="2374"/>
        <v/>
      </c>
      <c r="L2380" s="97" t="str">
        <f t="shared" si="2374"/>
        <v/>
      </c>
      <c r="M2380" s="97" t="str">
        <f t="shared" si="2374"/>
        <v/>
      </c>
      <c r="N2380" s="97" t="str">
        <f t="shared" si="2374"/>
        <v>0.10</v>
      </c>
      <c r="O2380" s="44"/>
      <c r="P2380" s="197" t="str">
        <v>In case of Kondhane Technical Education Society,
Katraj, Pune.</v>
      </c>
    </row>
    <row r="2381" ht="19.5" customHeight="1">
      <c r="A2381" s="127" t="s">
        <v>26350</v>
      </c>
      <c r="B2381" s="127">
        <v>392.0</v>
      </c>
      <c r="C2381" s="127"/>
      <c r="D2381" s="59"/>
      <c r="E2381" s="59"/>
      <c r="F2381" s="59"/>
      <c r="G2381" s="59"/>
      <c r="H2381" s="59">
        <v>10000.0</v>
      </c>
      <c r="I2381" s="44"/>
      <c r="J2381" s="97" t="str">
        <f t="shared" ref="J2381:N2381" si="2375">IF(ISBLANK(D2381),"",D2381/100000)</f>
        <v/>
      </c>
      <c r="K2381" s="97" t="str">
        <f t="shared" si="2375"/>
        <v/>
      </c>
      <c r="L2381" s="97" t="str">
        <f t="shared" si="2375"/>
        <v/>
      </c>
      <c r="M2381" s="97" t="str">
        <f t="shared" si="2375"/>
        <v/>
      </c>
      <c r="N2381" s="97" t="str">
        <f t="shared" si="2375"/>
        <v>0.10</v>
      </c>
      <c r="O2381" s="44"/>
      <c r="P2381" s="197" t="str">
        <v>Om Shiva Foundation, Kasba Peth, Pune</v>
      </c>
    </row>
    <row r="2382" ht="19.5" customHeight="1">
      <c r="A2382" s="127" t="s">
        <v>26351</v>
      </c>
      <c r="B2382" s="127" t="s">
        <v>26352</v>
      </c>
      <c r="C2382" s="127"/>
      <c r="D2382" s="59"/>
      <c r="E2382" s="59"/>
      <c r="F2382" s="59"/>
      <c r="G2382" s="59"/>
      <c r="H2382" s="59">
        <v>20000.0</v>
      </c>
      <c r="I2382" s="44"/>
      <c r="J2382" s="97" t="str">
        <f t="shared" ref="J2382:N2382" si="2376">IF(ISBLANK(D2382),"",D2382/100000)</f>
        <v/>
      </c>
      <c r="K2382" s="97" t="str">
        <f t="shared" si="2376"/>
        <v/>
      </c>
      <c r="L2382" s="97" t="str">
        <f t="shared" si="2376"/>
        <v/>
      </c>
      <c r="M2382" s="97" t="str">
        <f t="shared" si="2376"/>
        <v/>
      </c>
      <c r="N2382" s="97" t="str">
        <f t="shared" si="2376"/>
        <v>0.20</v>
      </c>
      <c r="O2382" s="44"/>
      <c r="P2382" s="197" t="str">
        <v>Jivanajyota young company, vakadevadi, Pune.</v>
      </c>
    </row>
    <row r="2383" ht="19.5" customHeight="1">
      <c r="A2383" s="296" t="s">
        <v>26353</v>
      </c>
      <c r="B2383" s="127" t="s">
        <v>26354</v>
      </c>
      <c r="C2383" s="127"/>
      <c r="D2383" s="59"/>
      <c r="E2383" s="59"/>
      <c r="F2383" s="59"/>
      <c r="G2383" s="59"/>
      <c r="H2383" s="59">
        <v>40000.0</v>
      </c>
      <c r="I2383" s="44"/>
      <c r="J2383" s="97" t="str">
        <f t="shared" ref="J2383:N2383" si="2377">IF(ISBLANK(D2383),"",D2383/100000)</f>
        <v/>
      </c>
      <c r="K2383" s="97" t="str">
        <f t="shared" si="2377"/>
        <v/>
      </c>
      <c r="L2383" s="97" t="str">
        <f t="shared" si="2377"/>
        <v/>
      </c>
      <c r="M2383" s="97" t="str">
        <f t="shared" si="2377"/>
        <v/>
      </c>
      <c r="N2383" s="97" t="str">
        <f t="shared" si="2377"/>
        <v>0.40</v>
      </c>
      <c r="O2383" s="44"/>
      <c r="P2383" s="197" t="str">
        <v>Savita Ambedkar girl female company,
Yerawada, Pune 6</v>
      </c>
    </row>
    <row r="2384" ht="19.5" customHeight="1">
      <c r="A2384" s="127" t="s">
        <v>26194</v>
      </c>
      <c r="B2384" s="127">
        <v>395.0</v>
      </c>
      <c r="C2384" s="127"/>
      <c r="D2384" s="59"/>
      <c r="E2384" s="59"/>
      <c r="F2384" s="59"/>
      <c r="G2384" s="59"/>
      <c r="H2384" s="59">
        <v>40000.0</v>
      </c>
      <c r="I2384" s="44"/>
      <c r="J2384" s="97" t="str">
        <f t="shared" ref="J2384:N2384" si="2378">IF(ISBLANK(D2384),"",D2384/100000)</f>
        <v/>
      </c>
      <c r="K2384" s="97" t="str">
        <f t="shared" si="2378"/>
        <v/>
      </c>
      <c r="L2384" s="97" t="str">
        <f t="shared" si="2378"/>
        <v/>
      </c>
      <c r="M2384" s="97" t="str">
        <f t="shared" si="2378"/>
        <v/>
      </c>
      <c r="N2384" s="97" t="str">
        <f t="shared" si="2378"/>
        <v>0.40</v>
      </c>
      <c r="O2384" s="44"/>
      <c r="P2384" s="197" t="str">
        <v>Ramai NRI Group Foundation, Yerawada, Pune</v>
      </c>
    </row>
    <row r="2385" ht="19.5" customHeight="1">
      <c r="A2385" s="296" t="s">
        <v>26355</v>
      </c>
      <c r="B2385" s="127" t="s">
        <v>26356</v>
      </c>
      <c r="C2385" s="127"/>
      <c r="D2385" s="59"/>
      <c r="E2385" s="59"/>
      <c r="F2385" s="59"/>
      <c r="G2385" s="59"/>
      <c r="H2385" s="59">
        <v>40000.0</v>
      </c>
      <c r="I2385" s="44"/>
      <c r="J2385" s="97" t="str">
        <f t="shared" ref="J2385:N2385" si="2379">IF(ISBLANK(D2385),"",D2385/100000)</f>
        <v/>
      </c>
      <c r="K2385" s="97" t="str">
        <f t="shared" si="2379"/>
        <v/>
      </c>
      <c r="L2385" s="97" t="str">
        <f t="shared" si="2379"/>
        <v/>
      </c>
      <c r="M2385" s="97" t="str">
        <f t="shared" si="2379"/>
        <v/>
      </c>
      <c r="N2385" s="97" t="str">
        <f t="shared" si="2379"/>
        <v>0.40</v>
      </c>
      <c r="O2385" s="44"/>
      <c r="P2385" s="197" t="str">
        <v>Slum Improvement Social Youth
Welfare Board, Yerawada, Pune.</v>
      </c>
    </row>
    <row r="2386" ht="19.5" customHeight="1">
      <c r="A2386" s="296" t="s">
        <v>26357</v>
      </c>
      <c r="B2386" s="127" t="s">
        <v>26358</v>
      </c>
      <c r="C2386" s="127"/>
      <c r="D2386" s="59"/>
      <c r="E2386" s="59"/>
      <c r="F2386" s="59"/>
      <c r="G2386" s="59"/>
      <c r="H2386" s="59">
        <v>40000.0</v>
      </c>
      <c r="I2386" s="44"/>
      <c r="J2386" s="97" t="str">
        <f t="shared" ref="J2386:N2386" si="2380">IF(ISBLANK(D2386),"",D2386/100000)</f>
        <v/>
      </c>
      <c r="K2386" s="97" t="str">
        <f t="shared" si="2380"/>
        <v/>
      </c>
      <c r="L2386" s="97" t="str">
        <f t="shared" si="2380"/>
        <v/>
      </c>
      <c r="M2386" s="97" t="str">
        <f t="shared" si="2380"/>
        <v/>
      </c>
      <c r="N2386" s="97" t="str">
        <f t="shared" si="2380"/>
        <v>0.40</v>
      </c>
      <c r="O2386" s="44"/>
      <c r="P2386" s="197" t="str">
        <v>India Cultural and Sports Board,
Laksminagara, Yerawada, Pune.</v>
      </c>
    </row>
    <row r="2387" ht="19.5" customHeight="1">
      <c r="A2387" s="127" t="s">
        <v>26359</v>
      </c>
      <c r="B2387" s="127">
        <v>398.0</v>
      </c>
      <c r="C2387" s="127"/>
      <c r="D2387" s="59"/>
      <c r="E2387" s="59"/>
      <c r="F2387" s="59"/>
      <c r="G2387" s="59"/>
      <c r="H2387" s="59">
        <v>25000.0</v>
      </c>
      <c r="I2387" s="44"/>
      <c r="J2387" s="97" t="str">
        <f t="shared" ref="J2387:N2387" si="2381">IF(ISBLANK(D2387),"",D2387/100000)</f>
        <v/>
      </c>
      <c r="K2387" s="97" t="str">
        <f t="shared" si="2381"/>
        <v/>
      </c>
      <c r="L2387" s="97" t="str">
        <f t="shared" si="2381"/>
        <v/>
      </c>
      <c r="M2387" s="97" t="str">
        <f t="shared" si="2381"/>
        <v/>
      </c>
      <c r="N2387" s="97" t="str">
        <f t="shared" si="2381"/>
        <v>0.25</v>
      </c>
      <c r="O2387" s="44"/>
      <c r="P2387" s="197" t="str">
        <v>Bad service establishments, sangamavadi, Pune.</v>
      </c>
    </row>
    <row r="2388" ht="19.5" customHeight="1">
      <c r="A2388" s="296" t="s">
        <v>26360</v>
      </c>
      <c r="B2388" s="127" t="s">
        <v>26361</v>
      </c>
      <c r="C2388" s="127"/>
      <c r="D2388" s="59"/>
      <c r="E2388" s="59"/>
      <c r="F2388" s="59"/>
      <c r="G2388" s="59"/>
      <c r="H2388" s="59">
        <v>25000.0</v>
      </c>
      <c r="I2388" s="44"/>
      <c r="J2388" s="97" t="str">
        <f t="shared" ref="J2388:N2388" si="2382">IF(ISBLANK(D2388),"",D2388/100000)</f>
        <v/>
      </c>
      <c r="K2388" s="97" t="str">
        <f t="shared" si="2382"/>
        <v/>
      </c>
      <c r="L2388" s="97" t="str">
        <f t="shared" si="2382"/>
        <v/>
      </c>
      <c r="M2388" s="97" t="str">
        <f t="shared" si="2382"/>
        <v/>
      </c>
      <c r="N2388" s="97" t="str">
        <f t="shared" si="2382"/>
        <v>0.25</v>
      </c>
      <c r="O2388" s="44"/>
      <c r="P2388" s="197" t="str">
        <v>Vaibhav Trust, Pune, culture, Shivajinagar,
Pune 5</v>
      </c>
    </row>
    <row r="2389" ht="19.5" customHeight="1">
      <c r="A2389" s="127" t="s">
        <v>26362</v>
      </c>
      <c r="B2389" s="127">
        <v>400.0</v>
      </c>
      <c r="C2389" s="127"/>
      <c r="D2389" s="59"/>
      <c r="E2389" s="59"/>
      <c r="F2389" s="59"/>
      <c r="G2389" s="59"/>
      <c r="H2389" s="59">
        <v>25000.0</v>
      </c>
      <c r="I2389" s="44"/>
      <c r="J2389" s="97" t="str">
        <f t="shared" ref="J2389:N2389" si="2383">IF(ISBLANK(D2389),"",D2389/100000)</f>
        <v/>
      </c>
      <c r="K2389" s="97" t="str">
        <f t="shared" si="2383"/>
        <v/>
      </c>
      <c r="L2389" s="97" t="str">
        <f t="shared" si="2383"/>
        <v/>
      </c>
      <c r="M2389" s="97" t="str">
        <f t="shared" si="2383"/>
        <v/>
      </c>
      <c r="N2389" s="97" t="str">
        <f t="shared" si="2383"/>
        <v>0.25</v>
      </c>
      <c r="O2389" s="44"/>
      <c r="P2389" s="197" t="str">
        <v>Lokasahira Annabhau Sathe Youth Forum</v>
      </c>
    </row>
    <row r="2390" ht="19.5" customHeight="1">
      <c r="A2390" s="127" t="s">
        <v>26363</v>
      </c>
      <c r="B2390" s="127">
        <v>401.0</v>
      </c>
      <c r="C2390" s="127"/>
      <c r="D2390" s="59"/>
      <c r="E2390" s="59"/>
      <c r="F2390" s="59"/>
      <c r="G2390" s="59"/>
      <c r="H2390" s="59">
        <v>25000.0</v>
      </c>
      <c r="I2390" s="44"/>
      <c r="J2390" s="97" t="str">
        <f t="shared" ref="J2390:N2390" si="2384">IF(ISBLANK(D2390),"",D2390/100000)</f>
        <v/>
      </c>
      <c r="K2390" s="97" t="str">
        <f t="shared" si="2384"/>
        <v/>
      </c>
      <c r="L2390" s="97" t="str">
        <f t="shared" si="2384"/>
        <v/>
      </c>
      <c r="M2390" s="97" t="str">
        <f t="shared" si="2384"/>
        <v/>
      </c>
      <c r="N2390" s="97" t="str">
        <f t="shared" si="2384"/>
        <v>0.25</v>
      </c>
      <c r="O2390" s="44"/>
      <c r="P2390" s="197" t="str">
        <v>Sports and cultural conflicts Forum</v>
      </c>
    </row>
    <row r="2391" ht="19.5" customHeight="1">
      <c r="A2391" s="127" t="s">
        <v>26364</v>
      </c>
      <c r="B2391" s="127">
        <v>402.0</v>
      </c>
      <c r="C2391" s="127"/>
      <c r="D2391" s="59"/>
      <c r="E2391" s="59"/>
      <c r="F2391" s="59"/>
      <c r="G2391" s="59"/>
      <c r="H2391" s="59">
        <v>25000.0</v>
      </c>
      <c r="I2391" s="44"/>
      <c r="J2391" s="97" t="str">
        <f t="shared" ref="J2391:N2391" si="2385">IF(ISBLANK(D2391),"",D2391/100000)</f>
        <v/>
      </c>
      <c r="K2391" s="97" t="str">
        <f t="shared" si="2385"/>
        <v/>
      </c>
      <c r="L2391" s="97" t="str">
        <f t="shared" si="2385"/>
        <v/>
      </c>
      <c r="M2391" s="97" t="str">
        <f t="shared" si="2385"/>
        <v/>
      </c>
      <c r="N2391" s="97" t="str">
        <f t="shared" si="2385"/>
        <v>0.25</v>
      </c>
      <c r="O2391" s="44"/>
      <c r="P2391" s="197" t="str">
        <v>Urdu Sahitya Parishad</v>
      </c>
    </row>
    <row r="2392" ht="19.5" customHeight="1">
      <c r="A2392" s="127" t="s">
        <v>26365</v>
      </c>
      <c r="B2392" s="127">
        <v>403.0</v>
      </c>
      <c r="C2392" s="127"/>
      <c r="D2392" s="59"/>
      <c r="E2392" s="59"/>
      <c r="F2392" s="59"/>
      <c r="G2392" s="59"/>
      <c r="H2392" s="59">
        <v>50000.0</v>
      </c>
      <c r="I2392" s="44"/>
      <c r="J2392" s="97" t="str">
        <f t="shared" ref="J2392:N2392" si="2386">IF(ISBLANK(D2392),"",D2392/100000)</f>
        <v/>
      </c>
      <c r="K2392" s="97" t="str">
        <f t="shared" si="2386"/>
        <v/>
      </c>
      <c r="L2392" s="97" t="str">
        <f t="shared" si="2386"/>
        <v/>
      </c>
      <c r="M2392" s="97" t="str">
        <f t="shared" si="2386"/>
        <v/>
      </c>
      <c r="N2392" s="97" t="str">
        <f t="shared" si="2386"/>
        <v>0.50</v>
      </c>
      <c r="O2392" s="44"/>
      <c r="P2392" s="197" t="str">
        <v>Institute of Wood</v>
      </c>
    </row>
    <row r="2393" ht="19.5" customHeight="1">
      <c r="A2393" s="296" t="s">
        <v>26366</v>
      </c>
      <c r="B2393" s="127" t="s">
        <v>26367</v>
      </c>
      <c r="C2393" s="127"/>
      <c r="D2393" s="59"/>
      <c r="E2393" s="59"/>
      <c r="F2393" s="59"/>
      <c r="G2393" s="59"/>
      <c r="H2393" s="59">
        <v>25000.0</v>
      </c>
      <c r="I2393" s="44"/>
      <c r="J2393" s="97" t="str">
        <f t="shared" ref="J2393:N2393" si="2387">IF(ISBLANK(D2393),"",D2393/100000)</f>
        <v/>
      </c>
      <c r="K2393" s="97" t="str">
        <f t="shared" si="2387"/>
        <v/>
      </c>
      <c r="L2393" s="97" t="str">
        <f t="shared" si="2387"/>
        <v/>
      </c>
      <c r="M2393" s="97" t="str">
        <f t="shared" si="2387"/>
        <v/>
      </c>
      <c r="N2393" s="97" t="str">
        <f t="shared" si="2387"/>
        <v>0.25</v>
      </c>
      <c r="O2393" s="44"/>
      <c r="P2393" s="197" t="str">
        <v>All women Dhankavadi company, last
Bus, Dhankavadi, Pune.</v>
      </c>
    </row>
    <row r="2394" ht="19.5" customHeight="1">
      <c r="A2394" s="127" t="s">
        <v>26368</v>
      </c>
      <c r="B2394" s="127">
        <v>405.0</v>
      </c>
      <c r="C2394" s="127"/>
      <c r="D2394" s="59"/>
      <c r="E2394" s="59"/>
      <c r="F2394" s="59"/>
      <c r="G2394" s="59"/>
      <c r="H2394" s="59">
        <v>50000.0</v>
      </c>
      <c r="I2394" s="44"/>
      <c r="J2394" s="97" t="str">
        <f t="shared" ref="J2394:N2394" si="2388">IF(ISBLANK(D2394),"",D2394/100000)</f>
        <v/>
      </c>
      <c r="K2394" s="97" t="str">
        <f t="shared" si="2388"/>
        <v/>
      </c>
      <c r="L2394" s="97" t="str">
        <f t="shared" si="2388"/>
        <v/>
      </c>
      <c r="M2394" s="97" t="str">
        <f t="shared" si="2388"/>
        <v/>
      </c>
      <c r="N2394" s="97" t="str">
        <f t="shared" si="2388"/>
        <v>0.50</v>
      </c>
      <c r="O2394" s="44"/>
      <c r="P2394" s="197" t="str">
        <v>National training institute, Tuesday Peth, Pune.</v>
      </c>
    </row>
    <row r="2395" ht="19.5" customHeight="1">
      <c r="A2395" s="127" t="s">
        <v>26369</v>
      </c>
      <c r="B2395" s="127">
        <v>406.0</v>
      </c>
      <c r="C2395" s="127"/>
      <c r="D2395" s="59"/>
      <c r="E2395" s="59"/>
      <c r="F2395" s="59"/>
      <c r="G2395" s="59"/>
      <c r="H2395" s="59">
        <v>299000.0</v>
      </c>
      <c r="I2395" s="44"/>
      <c r="J2395" s="97" t="str">
        <f t="shared" ref="J2395:N2395" si="2389">IF(ISBLANK(D2395),"",D2395/100000)</f>
        <v/>
      </c>
      <c r="K2395" s="97" t="str">
        <f t="shared" si="2389"/>
        <v/>
      </c>
      <c r="L2395" s="97" t="str">
        <f t="shared" si="2389"/>
        <v/>
      </c>
      <c r="M2395" s="97" t="str">
        <f t="shared" si="2389"/>
        <v/>
      </c>
      <c r="N2395" s="97" t="str">
        <f t="shared" si="2389"/>
        <v>2.99</v>
      </c>
      <c r="O2395" s="44"/>
      <c r="P2395" s="197" t="str">
        <v>Purushottam Trophy</v>
      </c>
    </row>
    <row r="2396" ht="19.5" customHeight="1">
      <c r="A2396" s="296" t="s">
        <v>26370</v>
      </c>
      <c r="B2396" s="127" t="s">
        <v>26371</v>
      </c>
      <c r="C2396" s="127"/>
      <c r="D2396" s="59"/>
      <c r="E2396" s="59"/>
      <c r="F2396" s="59"/>
      <c r="G2396" s="59"/>
      <c r="H2396" s="59">
        <v>100000.0</v>
      </c>
      <c r="I2396" s="44"/>
      <c r="J2396" s="97" t="str">
        <f t="shared" ref="J2396:N2396" si="2390">IF(ISBLANK(D2396),"",D2396/100000)</f>
        <v/>
      </c>
      <c r="K2396" s="97" t="str">
        <f t="shared" si="2390"/>
        <v/>
      </c>
      <c r="L2396" s="97" t="str">
        <f t="shared" si="2390"/>
        <v/>
      </c>
      <c r="M2396" s="97" t="str">
        <f t="shared" si="2390"/>
        <v/>
      </c>
      <c r="N2396" s="97" t="str">
        <f t="shared" si="2390"/>
        <v>1.00</v>
      </c>
      <c r="O2396" s="44"/>
      <c r="P2396" s="197" t="str">
        <v>Great freedom fighter Gopal Krishna Gokhale
To commemorate the great statesman award</v>
      </c>
    </row>
    <row r="2397" ht="19.5" customHeight="1">
      <c r="A2397" s="296" t="s">
        <v>26372</v>
      </c>
      <c r="B2397" s="127" t="s">
        <v>26373</v>
      </c>
      <c r="C2397" s="127"/>
      <c r="D2397" s="59"/>
      <c r="E2397" s="59"/>
      <c r="F2397" s="59"/>
      <c r="G2397" s="59"/>
      <c r="H2397" s="59">
        <v>25000.0</v>
      </c>
      <c r="I2397" s="44"/>
      <c r="J2397" s="97" t="str">
        <f t="shared" ref="J2397:N2397" si="2391">IF(ISBLANK(D2397),"",D2397/100000)</f>
        <v/>
      </c>
      <c r="K2397" s="97" t="str">
        <f t="shared" si="2391"/>
        <v/>
      </c>
      <c r="L2397" s="97" t="str">
        <f t="shared" si="2391"/>
        <v/>
      </c>
      <c r="M2397" s="97" t="str">
        <f t="shared" si="2391"/>
        <v/>
      </c>
      <c r="N2397" s="97" t="str">
        <f t="shared" si="2391"/>
        <v>0.25</v>
      </c>
      <c r="O2397" s="44"/>
      <c r="P2397" s="197" t="str">
        <v>Sridatta service company, Mahatma Gandhi Nagar,
Yerawada</v>
      </c>
    </row>
    <row r="2398" ht="19.5" customHeight="1">
      <c r="A2398" s="296" t="s">
        <v>26374</v>
      </c>
      <c r="B2398" s="127" t="s">
        <v>26375</v>
      </c>
      <c r="C2398" s="127"/>
      <c r="D2398" s="59"/>
      <c r="E2398" s="59"/>
      <c r="F2398" s="59"/>
      <c r="G2398" s="59"/>
      <c r="H2398" s="59">
        <v>20000.0</v>
      </c>
      <c r="I2398" s="44"/>
      <c r="J2398" s="97" t="str">
        <f t="shared" ref="J2398:N2398" si="2392">IF(ISBLANK(D2398),"",D2398/100000)</f>
        <v/>
      </c>
      <c r="K2398" s="97" t="str">
        <f t="shared" si="2392"/>
        <v/>
      </c>
      <c r="L2398" s="97" t="str">
        <f t="shared" si="2392"/>
        <v/>
      </c>
      <c r="M2398" s="97" t="str">
        <f t="shared" si="2392"/>
        <v/>
      </c>
      <c r="N2398" s="97" t="str">
        <f t="shared" si="2392"/>
        <v>0.20</v>
      </c>
      <c r="O2398" s="44"/>
      <c r="P2398" s="197" t="str">
        <v>Ustad revolutionary lahuji young company,
Jayaprakasanagara, Yerawada</v>
      </c>
    </row>
    <row r="2399" ht="19.5" customHeight="1">
      <c r="A2399" s="296" t="s">
        <v>26376</v>
      </c>
      <c r="B2399" s="127" t="s">
        <v>26377</v>
      </c>
      <c r="C2399" s="127"/>
      <c r="D2399" s="59"/>
      <c r="E2399" s="59"/>
      <c r="F2399" s="59"/>
      <c r="G2399" s="59"/>
      <c r="H2399" s="59">
        <v>20000.0</v>
      </c>
      <c r="I2399" s="44"/>
      <c r="J2399" s="97" t="str">
        <f t="shared" ref="J2399:N2399" si="2393">IF(ISBLANK(D2399),"",D2399/100000)</f>
        <v/>
      </c>
      <c r="K2399" s="97" t="str">
        <f t="shared" si="2393"/>
        <v/>
      </c>
      <c r="L2399" s="97" t="str">
        <f t="shared" si="2393"/>
        <v/>
      </c>
      <c r="M2399" s="97" t="str">
        <f t="shared" si="2393"/>
        <v/>
      </c>
      <c r="N2399" s="97" t="str">
        <f t="shared" si="2393"/>
        <v>0.20</v>
      </c>
      <c r="O2399" s="44"/>
      <c r="P2399" s="197" t="str">
        <v>First light Ganesh Mandal, yasavantanagara,
Yerawada</v>
      </c>
    </row>
    <row r="2400" ht="19.5" customHeight="1">
      <c r="A2400" s="296" t="s">
        <v>26378</v>
      </c>
      <c r="B2400" s="127" t="s">
        <v>26379</v>
      </c>
      <c r="C2400" s="127"/>
      <c r="D2400" s="59"/>
      <c r="E2400" s="59"/>
      <c r="F2400" s="59"/>
      <c r="G2400" s="59"/>
      <c r="H2400" s="59">
        <v>20000.0</v>
      </c>
      <c r="I2400" s="44"/>
      <c r="J2400" s="97" t="str">
        <f t="shared" ref="J2400:N2400" si="2394">IF(ISBLANK(D2400),"",D2400/100000)</f>
        <v/>
      </c>
      <c r="K2400" s="97" t="str">
        <f t="shared" si="2394"/>
        <v/>
      </c>
      <c r="L2400" s="97" t="str">
        <f t="shared" si="2394"/>
        <v/>
      </c>
      <c r="M2400" s="97" t="str">
        <f t="shared" si="2394"/>
        <v/>
      </c>
      <c r="N2400" s="97" t="str">
        <f t="shared" si="2394"/>
        <v>0.20</v>
      </c>
      <c r="O2400" s="44"/>
      <c r="P2400" s="197" t="str">
        <v>Durgamata friends circle, sanam .8 / 2, bhatanagara,
Yerawada</v>
      </c>
    </row>
    <row r="2401" ht="19.5" customHeight="1">
      <c r="A2401" s="296" t="s">
        <v>26380</v>
      </c>
      <c r="B2401" s="127" t="s">
        <v>26381</v>
      </c>
      <c r="C2401" s="127"/>
      <c r="D2401" s="59"/>
      <c r="E2401" s="59"/>
      <c r="F2401" s="59"/>
      <c r="G2401" s="59"/>
      <c r="H2401" s="59">
        <v>20000.0</v>
      </c>
      <c r="I2401" s="44"/>
      <c r="J2401" s="97" t="str">
        <f t="shared" ref="J2401:N2401" si="2395">IF(ISBLANK(D2401),"",D2401/100000)</f>
        <v/>
      </c>
      <c r="K2401" s="97" t="str">
        <f t="shared" si="2395"/>
        <v/>
      </c>
      <c r="L2401" s="97" t="str">
        <f t="shared" si="2395"/>
        <v/>
      </c>
      <c r="M2401" s="97" t="str">
        <f t="shared" si="2395"/>
        <v/>
      </c>
      <c r="N2401" s="97" t="str">
        <f t="shared" si="2395"/>
        <v>0.20</v>
      </c>
      <c r="O2401" s="44"/>
      <c r="P2401" s="197" t="str">
        <v>Shardul friends circle, santiraksaka Society,
Yerawada,</v>
      </c>
    </row>
    <row r="2402" ht="19.5" customHeight="1">
      <c r="A2402" s="296" t="s">
        <v>26382</v>
      </c>
      <c r="B2402" s="127" t="s">
        <v>26383</v>
      </c>
      <c r="C2402" s="127"/>
      <c r="D2402" s="59"/>
      <c r="E2402" s="59"/>
      <c r="F2402" s="59"/>
      <c r="G2402" s="59"/>
      <c r="H2402" s="59">
        <v>20000.0</v>
      </c>
      <c r="I2402" s="44"/>
      <c r="J2402" s="97" t="str">
        <f t="shared" ref="J2402:N2402" si="2396">IF(ISBLANK(D2402),"",D2402/100000)</f>
        <v/>
      </c>
      <c r="K2402" s="97" t="str">
        <f t="shared" si="2396"/>
        <v/>
      </c>
      <c r="L2402" s="97" t="str">
        <f t="shared" si="2396"/>
        <v/>
      </c>
      <c r="M2402" s="97" t="str">
        <f t="shared" si="2396"/>
        <v/>
      </c>
      <c r="N2402" s="97" t="str">
        <f t="shared" si="2396"/>
        <v>0.20</v>
      </c>
      <c r="O2402" s="44"/>
      <c r="P2402" s="197" t="str">
        <v>Janardan friends circle, Mahatma Gandhi,
Yerawada</v>
      </c>
    </row>
    <row r="2403" ht="19.5" customHeight="1">
      <c r="A2403" s="296" t="s">
        <v>26384</v>
      </c>
      <c r="B2403" s="127" t="s">
        <v>26385</v>
      </c>
      <c r="C2403" s="127"/>
      <c r="D2403" s="59"/>
      <c r="E2403" s="59"/>
      <c r="F2403" s="59"/>
      <c r="G2403" s="59"/>
      <c r="H2403" s="59">
        <v>15000.0</v>
      </c>
      <c r="I2403" s="44"/>
      <c r="J2403" s="97" t="str">
        <f t="shared" ref="J2403:N2403" si="2397">IF(ISBLANK(D2403),"",D2403/100000)</f>
        <v/>
      </c>
      <c r="K2403" s="97" t="str">
        <f t="shared" si="2397"/>
        <v/>
      </c>
      <c r="L2403" s="97" t="str">
        <f t="shared" si="2397"/>
        <v/>
      </c>
      <c r="M2403" s="97" t="str">
        <f t="shared" si="2397"/>
        <v/>
      </c>
      <c r="N2403" s="97" t="str">
        <f t="shared" si="2397"/>
        <v>0.15</v>
      </c>
      <c r="O2403" s="44"/>
      <c r="P2403" s="197" t="str">
        <v>Female talent changes, jayabhavaninagara,
Public estates</v>
      </c>
    </row>
    <row r="2404" ht="19.5" customHeight="1">
      <c r="A2404" s="250"/>
      <c r="B2404" s="250"/>
      <c r="C2404" s="250"/>
      <c r="D2404" s="237"/>
      <c r="E2404" s="237"/>
      <c r="F2404" s="237"/>
      <c r="G2404" s="237"/>
      <c r="H2404" s="237"/>
      <c r="I2404" s="242"/>
      <c r="J2404" s="446" t="str">
        <f t="shared" ref="J2404:N2404" si="2398">IF(ISBLANK(D2404),"",D2404/100000)</f>
        <v/>
      </c>
      <c r="K2404" s="446" t="str">
        <f t="shared" si="2398"/>
        <v/>
      </c>
      <c r="L2404" s="446" t="str">
        <f t="shared" si="2398"/>
        <v/>
      </c>
      <c r="M2404" s="446" t="str">
        <f t="shared" si="2398"/>
        <v/>
      </c>
      <c r="N2404" s="446" t="str">
        <f t="shared" si="2398"/>
        <v/>
      </c>
      <c r="O2404" s="242"/>
      <c r="P2404" s="197" t="str">
        <v/>
      </c>
    </row>
    <row r="2405" ht="19.5" customHeight="1">
      <c r="A2405" s="447" t="s">
        <v>26386</v>
      </c>
      <c r="B2405" s="254" t="s">
        <v>26387</v>
      </c>
      <c r="C2405" s="254"/>
      <c r="D2405" s="330"/>
      <c r="E2405" s="330"/>
      <c r="F2405" s="330"/>
      <c r="G2405" s="330"/>
      <c r="H2405" s="330">
        <v>20000.0</v>
      </c>
      <c r="I2405" s="44"/>
      <c r="J2405" s="97" t="str">
        <f t="shared" ref="J2405:N2405" si="2399">IF(ISBLANK(D2405),"",D2405/100000)</f>
        <v/>
      </c>
      <c r="K2405" s="97" t="str">
        <f t="shared" si="2399"/>
        <v/>
      </c>
      <c r="L2405" s="97" t="str">
        <f t="shared" si="2399"/>
        <v/>
      </c>
      <c r="M2405" s="97" t="str">
        <f t="shared" si="2399"/>
        <v/>
      </c>
      <c r="N2405" s="97" t="str">
        <f t="shared" si="2399"/>
        <v>0.20</v>
      </c>
      <c r="O2405" s="44"/>
      <c r="P2405" s="197" t="str">
        <v>Aba sir Garware College (environmental
Awareness and Natural Heritage and Wildlife Conservation Project)</v>
      </c>
    </row>
    <row r="2406" ht="19.5" customHeight="1">
      <c r="A2406" s="127" t="s">
        <v>26388</v>
      </c>
      <c r="B2406" s="127">
        <v>416.0</v>
      </c>
      <c r="C2406" s="127"/>
      <c r="D2406" s="59"/>
      <c r="E2406" s="59"/>
      <c r="F2406" s="59"/>
      <c r="G2406" s="59"/>
      <c r="H2406" s="59">
        <v>10000.0</v>
      </c>
      <c r="I2406" s="44"/>
      <c r="J2406" s="97" t="str">
        <f t="shared" ref="J2406:N2406" si="2400">IF(ISBLANK(D2406),"",D2406/100000)</f>
        <v/>
      </c>
      <c r="K2406" s="97" t="str">
        <f t="shared" si="2400"/>
        <v/>
      </c>
      <c r="L2406" s="97" t="str">
        <f t="shared" si="2400"/>
        <v/>
      </c>
      <c r="M2406" s="97" t="str">
        <f t="shared" si="2400"/>
        <v/>
      </c>
      <c r="N2406" s="97" t="str">
        <f t="shared" si="2400"/>
        <v>0.10</v>
      </c>
      <c r="O2406" s="44"/>
      <c r="P2406" s="197" t="str">
        <v>Amar friends circle, vadaravadi, Pune 16</v>
      </c>
    </row>
    <row r="2407" ht="19.5" customHeight="1">
      <c r="A2407" s="127" t="s">
        <v>26389</v>
      </c>
      <c r="B2407" s="127">
        <v>417.0</v>
      </c>
      <c r="C2407" s="127"/>
      <c r="D2407" s="59"/>
      <c r="E2407" s="59"/>
      <c r="F2407" s="59"/>
      <c r="G2407" s="59"/>
      <c r="H2407" s="59">
        <v>10000.0</v>
      </c>
      <c r="I2407" s="44"/>
      <c r="J2407" s="97" t="str">
        <f t="shared" ref="J2407:N2407" si="2401">IF(ISBLANK(D2407),"",D2407/100000)</f>
        <v/>
      </c>
      <c r="K2407" s="97" t="str">
        <f t="shared" si="2401"/>
        <v/>
      </c>
      <c r="L2407" s="97" t="str">
        <f t="shared" si="2401"/>
        <v/>
      </c>
      <c r="M2407" s="97" t="str">
        <f t="shared" si="2401"/>
        <v/>
      </c>
      <c r="N2407" s="97" t="str">
        <f t="shared" si="2401"/>
        <v>0.10</v>
      </c>
      <c r="O2407" s="44"/>
      <c r="P2407" s="197" t="str">
        <v>Jai Bajrang friends circle, vadaravadi, Pune.</v>
      </c>
    </row>
    <row r="2408" ht="19.5" customHeight="1">
      <c r="A2408" s="296" t="s">
        <v>26390</v>
      </c>
      <c r="B2408" s="127" t="s">
        <v>26391</v>
      </c>
      <c r="C2408" s="127"/>
      <c r="D2408" s="59"/>
      <c r="E2408" s="59"/>
      <c r="F2408" s="59"/>
      <c r="G2408" s="59"/>
      <c r="H2408" s="59">
        <v>10000.0</v>
      </c>
      <c r="I2408" s="44"/>
      <c r="J2408" s="97" t="str">
        <f t="shared" ref="J2408:N2408" si="2402">IF(ISBLANK(D2408),"",D2408/100000)</f>
        <v/>
      </c>
      <c r="K2408" s="97" t="str">
        <f t="shared" si="2402"/>
        <v/>
      </c>
      <c r="L2408" s="97" t="str">
        <f t="shared" si="2402"/>
        <v/>
      </c>
      <c r="M2408" s="97" t="str">
        <f t="shared" si="2402"/>
        <v/>
      </c>
      <c r="N2408" s="97" t="str">
        <f t="shared" si="2402"/>
        <v>0.10</v>
      </c>
      <c r="O2408" s="44"/>
      <c r="P2408" s="197" t="str">
        <v>Thanks buddy club, Health Camp, Flood
Settlement tenement No.2, Pune.</v>
      </c>
    </row>
    <row r="2409" ht="19.5" customHeight="1">
      <c r="A2409" s="296" t="s">
        <v>26392</v>
      </c>
      <c r="B2409" s="127" t="s">
        <v>26393</v>
      </c>
      <c r="C2409" s="127"/>
      <c r="D2409" s="59"/>
      <c r="E2409" s="59"/>
      <c r="F2409" s="59"/>
      <c r="G2409" s="59"/>
      <c r="H2409" s="59">
        <v>10000.0</v>
      </c>
      <c r="I2409" s="44"/>
      <c r="J2409" s="97" t="str">
        <f t="shared" ref="J2409:N2409" si="2403">IF(ISBLANK(D2409),"",D2409/100000)</f>
        <v/>
      </c>
      <c r="K2409" s="97" t="str">
        <f t="shared" si="2403"/>
        <v/>
      </c>
      <c r="L2409" s="97" t="str">
        <f t="shared" si="2403"/>
        <v/>
      </c>
      <c r="M2409" s="97" t="str">
        <f t="shared" si="2403"/>
        <v/>
      </c>
      <c r="N2409" s="97" t="str">
        <f t="shared" si="2403"/>
        <v>0.10</v>
      </c>
      <c r="O2409" s="44"/>
      <c r="P2409" s="197" t="str">
        <v>Health Camps friends circle, Health Camp, Flood
Colony, Pune.</v>
      </c>
    </row>
    <row r="2410" ht="19.5" customHeight="1">
      <c r="A2410" s="127"/>
      <c r="B2410" s="127"/>
      <c r="C2410" s="127"/>
      <c r="D2410" s="59"/>
      <c r="E2410" s="59"/>
      <c r="F2410" s="59"/>
      <c r="G2410" s="59"/>
      <c r="H2410" s="59"/>
      <c r="I2410" s="44"/>
      <c r="J2410" s="97" t="str">
        <f t="shared" ref="J2410:N2410" si="2404">IF(ISBLANK(D2410),"",D2410/100000)</f>
        <v/>
      </c>
      <c r="K2410" s="97" t="str">
        <f t="shared" si="2404"/>
        <v/>
      </c>
      <c r="L2410" s="97" t="str">
        <f t="shared" si="2404"/>
        <v/>
      </c>
      <c r="M2410" s="97" t="str">
        <f t="shared" si="2404"/>
        <v/>
      </c>
      <c r="N2410" s="97" t="str">
        <f t="shared" si="2404"/>
        <v/>
      </c>
      <c r="O2410" s="44"/>
      <c r="P2410" s="197" t="str">
        <v/>
      </c>
    </row>
    <row r="2411" ht="19.5" customHeight="1">
      <c r="A2411" s="146" t="s">
        <v>26394</v>
      </c>
      <c r="B2411" s="127"/>
      <c r="C2411" s="127"/>
      <c r="D2411" s="59">
        <v>2642500.0</v>
      </c>
      <c r="E2411" s="59">
        <v>2642500.0</v>
      </c>
      <c r="F2411" s="59">
        <v>2642500.0</v>
      </c>
      <c r="G2411" s="59">
        <v>2642500.0</v>
      </c>
      <c r="H2411" s="59">
        <v>2135000.0</v>
      </c>
      <c r="I2411" s="44"/>
      <c r="J2411" s="97" t="str">
        <f t="shared" ref="J2411:N2411" si="2405">IF(ISBLANK(D2411),"",D2411/100000)</f>
        <v>26.43</v>
      </c>
      <c r="K2411" s="97" t="str">
        <f t="shared" si="2405"/>
        <v>26.43</v>
      </c>
      <c r="L2411" s="97" t="str">
        <f t="shared" si="2405"/>
        <v>26.43</v>
      </c>
      <c r="M2411" s="97" t="str">
        <f t="shared" si="2405"/>
        <v>26.43</v>
      </c>
      <c r="N2411" s="97" t="str">
        <f t="shared" si="2405"/>
        <v>21.35</v>
      </c>
      <c r="O2411" s="44"/>
      <c r="P2411" s="197" t="str">
        <v>C. Other organizations donations total</v>
      </c>
    </row>
    <row r="2412" ht="19.5" customHeight="1">
      <c r="A2412" s="127"/>
      <c r="B2412" s="127"/>
      <c r="C2412" s="127"/>
      <c r="D2412" s="59"/>
      <c r="E2412" s="59"/>
      <c r="F2412" s="59"/>
      <c r="G2412" s="59"/>
      <c r="H2412" s="59"/>
      <c r="I2412" s="44"/>
      <c r="J2412" s="97" t="str">
        <f t="shared" ref="J2412:N2412" si="2406">IF(ISBLANK(D2412),"",D2412/100000)</f>
        <v/>
      </c>
      <c r="K2412" s="97" t="str">
        <f t="shared" si="2406"/>
        <v/>
      </c>
      <c r="L2412" s="97" t="str">
        <f t="shared" si="2406"/>
        <v/>
      </c>
      <c r="M2412" s="97" t="str">
        <f t="shared" si="2406"/>
        <v/>
      </c>
      <c r="N2412" s="97" t="str">
        <f t="shared" si="2406"/>
        <v/>
      </c>
      <c r="O2412" s="44"/>
      <c r="P2412" s="197" t="str">
        <v/>
      </c>
    </row>
    <row r="2413" ht="19.5" customHeight="1">
      <c r="A2413" s="367" t="s">
        <v>26395</v>
      </c>
      <c r="B2413" s="127" t="s">
        <v>1400</v>
      </c>
      <c r="C2413" s="127"/>
      <c r="D2413" s="59">
        <v>2975000.0</v>
      </c>
      <c r="E2413" s="59">
        <v>2975000.0</v>
      </c>
      <c r="F2413" s="59">
        <v>2975000.0</v>
      </c>
      <c r="G2413" s="59">
        <v>2975000.0</v>
      </c>
      <c r="H2413" s="59">
        <v>2467500.0</v>
      </c>
      <c r="I2413" s="44"/>
      <c r="J2413" s="97" t="str">
        <f t="shared" ref="J2413:N2413" si="2407">IF(ISBLANK(D2413),"",D2413/100000)</f>
        <v>29.75</v>
      </c>
      <c r="K2413" s="97" t="str">
        <f t="shared" si="2407"/>
        <v>29.75</v>
      </c>
      <c r="L2413" s="97" t="str">
        <f t="shared" si="2407"/>
        <v>29.75</v>
      </c>
      <c r="M2413" s="97" t="str">
        <f t="shared" si="2407"/>
        <v>29.75</v>
      </c>
      <c r="N2413" s="97" t="str">
        <f t="shared" si="2407"/>
        <v>24.68</v>
      </c>
      <c r="O2413" s="44"/>
      <c r="P2413" s="197" t="str">
        <v>23. Total donations to public institutions
Addition</v>
      </c>
    </row>
    <row r="2414" ht="19.5" customHeight="1">
      <c r="A2414" s="250"/>
      <c r="B2414" s="250"/>
      <c r="C2414" s="250"/>
      <c r="D2414" s="237"/>
      <c r="E2414" s="237"/>
      <c r="F2414" s="237"/>
      <c r="G2414" s="237"/>
      <c r="H2414" s="237"/>
      <c r="I2414" s="242"/>
      <c r="J2414" s="446" t="str">
        <f t="shared" ref="J2414:N2414" si="2408">IF(ISBLANK(D2414),"",D2414/100000)</f>
        <v/>
      </c>
      <c r="K2414" s="446" t="str">
        <f t="shared" si="2408"/>
        <v/>
      </c>
      <c r="L2414" s="446" t="str">
        <f t="shared" si="2408"/>
        <v/>
      </c>
      <c r="M2414" s="446" t="str">
        <f t="shared" si="2408"/>
        <v/>
      </c>
      <c r="N2414" s="446" t="str">
        <f t="shared" si="2408"/>
        <v/>
      </c>
      <c r="O2414" s="242"/>
      <c r="P2414" s="197" t="str">
        <v/>
      </c>
    </row>
    <row r="2415" ht="19.5" customHeight="1">
      <c r="A2415" s="254" t="s">
        <v>577</v>
      </c>
      <c r="B2415" s="254" t="s">
        <v>26396</v>
      </c>
      <c r="C2415" s="254"/>
      <c r="D2415" s="330">
        <v>8.7102864E7</v>
      </c>
      <c r="E2415" s="330">
        <v>8.3596407E7</v>
      </c>
      <c r="F2415" s="330">
        <v>1.26856721E8</v>
      </c>
      <c r="G2415" s="330">
        <v>9.5E7</v>
      </c>
      <c r="H2415" s="330">
        <v>1.3E8</v>
      </c>
      <c r="I2415" s="44"/>
      <c r="J2415" s="97" t="str">
        <f t="shared" ref="J2415:N2415" si="2409">IF(ISBLANK(D2415),"",D2415/100000)</f>
        <v>871.03</v>
      </c>
      <c r="K2415" s="97" t="str">
        <f t="shared" si="2409"/>
        <v>835.96</v>
      </c>
      <c r="L2415" s="97" t="str">
        <f t="shared" si="2409"/>
        <v>1268.57</v>
      </c>
      <c r="M2415" s="97" t="str">
        <f t="shared" si="2409"/>
        <v>950.00</v>
      </c>
      <c r="N2415" s="97" t="str">
        <f t="shared" si="2409"/>
        <v>1300.00</v>
      </c>
      <c r="O2415" s="44"/>
      <c r="P2415" s="197" t="str">
        <v>24. inflation allowance</v>
      </c>
    </row>
    <row r="2416" ht="19.5" customHeight="1">
      <c r="A2416" s="296" t="s">
        <v>26397</v>
      </c>
      <c r="B2416" s="127" t="s">
        <v>26398</v>
      </c>
      <c r="C2416" s="127"/>
      <c r="D2416" s="59">
        <v>3.19994498E8</v>
      </c>
      <c r="E2416" s="59">
        <v>5.29245543E8</v>
      </c>
      <c r="F2416" s="59">
        <v>3.76024991E8</v>
      </c>
      <c r="G2416" s="59">
        <v>3.7E8</v>
      </c>
      <c r="H2416" s="59">
        <v>3.7E8</v>
      </c>
      <c r="I2416" s="44"/>
      <c r="J2416" s="97" t="str">
        <f t="shared" ref="J2416:N2416" si="2410">IF(ISBLANK(D2416),"",D2416/100000)</f>
        <v>3199.94</v>
      </c>
      <c r="K2416" s="97" t="str">
        <f t="shared" si="2410"/>
        <v>5292.46</v>
      </c>
      <c r="L2416" s="97" t="str">
        <f t="shared" si="2410"/>
        <v>3760.25</v>
      </c>
      <c r="M2416" s="97" t="str">
        <f t="shared" si="2410"/>
        <v>3700.00</v>
      </c>
      <c r="N2416" s="97" t="str">
        <f t="shared" si="2410"/>
        <v>3700.00</v>
      </c>
      <c r="O2416" s="44"/>
      <c r="P2416" s="197" t="str">
        <v>25. The assessment of new vetanasreninusara
Vetanapoti installment</v>
      </c>
    </row>
    <row r="2417" ht="19.5" customHeight="1">
      <c r="A2417" s="127" t="s">
        <v>584</v>
      </c>
      <c r="B2417" s="127" t="s">
        <v>26399</v>
      </c>
      <c r="C2417" s="127"/>
      <c r="D2417" s="59">
        <v>2.81073867E8</v>
      </c>
      <c r="E2417" s="59">
        <v>3.51899733E8</v>
      </c>
      <c r="F2417" s="59">
        <v>3.8932618E8</v>
      </c>
      <c r="G2417" s="59">
        <v>3.45E8</v>
      </c>
      <c r="H2417" s="59">
        <v>3.95E8</v>
      </c>
      <c r="I2417" s="44"/>
      <c r="J2417" s="97" t="str">
        <f t="shared" ref="J2417:N2417" si="2411">IF(ISBLANK(D2417),"",D2417/100000)</f>
        <v>2810.74</v>
      </c>
      <c r="K2417" s="97" t="str">
        <f t="shared" si="2411"/>
        <v>3519.00</v>
      </c>
      <c r="L2417" s="97" t="str">
        <f t="shared" si="2411"/>
        <v>3893.26</v>
      </c>
      <c r="M2417" s="97" t="str">
        <f t="shared" si="2411"/>
        <v>3450.00</v>
      </c>
      <c r="N2417" s="97" t="str">
        <f t="shared" si="2411"/>
        <v>3950.00</v>
      </c>
      <c r="O2417" s="44"/>
      <c r="P2417" s="197" t="str">
        <v>26. sanugraha grant</v>
      </c>
    </row>
    <row r="2418" ht="19.5" customHeight="1">
      <c r="A2418" s="296" t="s">
        <v>26400</v>
      </c>
      <c r="B2418" s="127" t="s">
        <v>26401</v>
      </c>
      <c r="C2418" s="127"/>
      <c r="D2418" s="59">
        <v>7187042.0</v>
      </c>
      <c r="E2418" s="59">
        <v>1.1955E7</v>
      </c>
      <c r="F2418" s="59">
        <v>8187500.0</v>
      </c>
      <c r="G2418" s="59">
        <v>3.0E7</v>
      </c>
      <c r="H2418" s="59">
        <v>3.5E7</v>
      </c>
      <c r="I2418" s="44"/>
      <c r="J2418" s="97" t="str">
        <f t="shared" ref="J2418:N2418" si="2412">IF(ISBLANK(D2418),"",D2418/100000)</f>
        <v>71.87</v>
      </c>
      <c r="K2418" s="97" t="str">
        <f t="shared" si="2412"/>
        <v>119.55</v>
      </c>
      <c r="L2418" s="97" t="str">
        <f t="shared" si="2412"/>
        <v>81.88</v>
      </c>
      <c r="M2418" s="97" t="str">
        <f t="shared" si="2412"/>
        <v>300.00</v>
      </c>
      <c r="N2418" s="97" t="str">
        <f t="shared" si="2412"/>
        <v>350.00</v>
      </c>
      <c r="O2418" s="44"/>
      <c r="P2418" s="197" t="str">
        <v>27. Municipal servants pravasabhatta
The amount of pay for discount</v>
      </c>
    </row>
    <row r="2419" ht="19.5" customHeight="1">
      <c r="A2419" s="127" t="s">
        <v>591</v>
      </c>
      <c r="B2419" s="127" t="s">
        <v>26402</v>
      </c>
      <c r="C2419" s="127"/>
      <c r="D2419" s="59">
        <v>2.545E8</v>
      </c>
      <c r="E2419" s="59">
        <v>3.61798384E8</v>
      </c>
      <c r="F2419" s="59">
        <v>6.0E8</v>
      </c>
      <c r="G2419" s="59">
        <v>6.0E8</v>
      </c>
      <c r="H2419" s="59">
        <v>5.4E8</v>
      </c>
      <c r="I2419" s="44"/>
      <c r="J2419" s="97" t="str">
        <f t="shared" ref="J2419:N2419" si="2413">IF(ISBLANK(D2419),"",D2419/100000)</f>
        <v>2545.00</v>
      </c>
      <c r="K2419" s="97" t="str">
        <f t="shared" si="2413"/>
        <v>3617.98</v>
      </c>
      <c r="L2419" s="97" t="str">
        <f t="shared" si="2413"/>
        <v>6000.00</v>
      </c>
      <c r="M2419" s="97" t="str">
        <f t="shared" si="2413"/>
        <v>6000.00</v>
      </c>
      <c r="N2419" s="97" t="str">
        <f t="shared" si="2413"/>
        <v>5400.00</v>
      </c>
      <c r="O2419" s="44"/>
      <c r="P2419" s="197" t="str">
        <v>28. Land acquisition nidhikade Category</v>
      </c>
    </row>
    <row r="2420" ht="19.5" customHeight="1">
      <c r="A2420" s="296" t="s">
        <v>26403</v>
      </c>
      <c r="B2420" s="127" t="s">
        <v>26404</v>
      </c>
      <c r="C2420" s="127"/>
      <c r="D2420" s="59">
        <v>1.019278243E9</v>
      </c>
      <c r="E2420" s="59">
        <v>7.22185E8</v>
      </c>
      <c r="F2420" s="59">
        <v>1.0393025E9</v>
      </c>
      <c r="G2420" s="59">
        <v>9.7576E8</v>
      </c>
      <c r="H2420" s="59">
        <v>1.1393E9</v>
      </c>
      <c r="I2420" s="44"/>
      <c r="J2420" s="97" t="str">
        <f t="shared" ref="J2420:N2420" si="2414">IF(ISBLANK(D2420),"",D2420/100000)</f>
        <v>10192.78</v>
      </c>
      <c r="K2420" s="97" t="str">
        <f t="shared" si="2414"/>
        <v>7221.85</v>
      </c>
      <c r="L2420" s="97" t="str">
        <f t="shared" si="2414"/>
        <v>10393.03</v>
      </c>
      <c r="M2420" s="97" t="str">
        <f t="shared" si="2414"/>
        <v>9757.60</v>
      </c>
      <c r="N2420" s="97" t="str">
        <f t="shared" si="2414"/>
        <v>11393.00</v>
      </c>
      <c r="O2420" s="44"/>
      <c r="P2420" s="197" t="str">
        <v>32. Backward Classes Welfare Plan nidhikade
Category</v>
      </c>
    </row>
    <row r="2421" ht="19.5" customHeight="1">
      <c r="A2421" s="127" t="s">
        <v>599</v>
      </c>
      <c r="B2421" s="127" t="s">
        <v>26405</v>
      </c>
      <c r="C2421" s="127"/>
      <c r="D2421" s="59">
        <v>1.0741875E8</v>
      </c>
      <c r="E2421" s="59">
        <v>8.476E7</v>
      </c>
      <c r="F2421" s="59">
        <v>2.011E8</v>
      </c>
      <c r="G2421" s="59">
        <v>1.317E8</v>
      </c>
      <c r="H2421" s="59">
        <v>1.4282E8</v>
      </c>
      <c r="I2421" s="44"/>
      <c r="J2421" s="97" t="str">
        <f t="shared" ref="J2421:N2421" si="2415">IF(ISBLANK(D2421),"",D2421/100000)</f>
        <v>1074.19</v>
      </c>
      <c r="K2421" s="97" t="str">
        <f t="shared" si="2415"/>
        <v>847.60</v>
      </c>
      <c r="L2421" s="97" t="str">
        <f t="shared" si="2415"/>
        <v>2011.00</v>
      </c>
      <c r="M2421" s="97" t="str">
        <f t="shared" si="2415"/>
        <v>1317.00</v>
      </c>
      <c r="N2421" s="97" t="str">
        <f t="shared" si="2415"/>
        <v>1428.20</v>
      </c>
      <c r="O2421" s="44"/>
      <c r="P2421" s="197" t="str">
        <v>33. Women of child-welfare nidhikade Category</v>
      </c>
    </row>
    <row r="2422" ht="19.5" customHeight="1">
      <c r="A2422" s="127" t="s">
        <v>602</v>
      </c>
      <c r="B2422" s="127" t="s">
        <v>26406</v>
      </c>
      <c r="C2422" s="127"/>
      <c r="D2422" s="59">
        <v>8.885704201E9</v>
      </c>
      <c r="E2422" s="59">
        <v>8.621487992E9</v>
      </c>
      <c r="F2422" s="59">
        <v>1.1018306483E10</v>
      </c>
      <c r="G2422" s="59">
        <v>1.13363E10</v>
      </c>
      <c r="H2422" s="59">
        <v>1.196326E10</v>
      </c>
      <c r="I2422" s="44"/>
      <c r="J2422" s="97" t="str">
        <f t="shared" ref="J2422:N2422" si="2416">IF(ISBLANK(D2422),"",D2422/100000)</f>
        <v>88857.04</v>
      </c>
      <c r="K2422" s="97" t="str">
        <f t="shared" si="2416"/>
        <v>86214.88</v>
      </c>
      <c r="L2422" s="97" t="str">
        <f t="shared" si="2416"/>
        <v>110183.06</v>
      </c>
      <c r="M2422" s="97" t="str">
        <f t="shared" si="2416"/>
        <v>113363.00</v>
      </c>
      <c r="N2422" s="97" t="str">
        <f t="shared" si="2416"/>
        <v>119632.60</v>
      </c>
      <c r="O2422" s="44"/>
      <c r="P2422" s="197" t="str">
        <v>35. Revenue Fund Capital nidhikade Category</v>
      </c>
    </row>
    <row r="2423" ht="19.5" customHeight="1">
      <c r="A2423" s="296" t="s">
        <v>26407</v>
      </c>
      <c r="B2423" s="127" t="s">
        <v>26408</v>
      </c>
      <c r="C2423" s="127"/>
      <c r="D2423" s="59">
        <v>7.0E7</v>
      </c>
      <c r="E2423" s="59">
        <v>5.6E7</v>
      </c>
      <c r="F2423" s="59">
        <v>5.6E7</v>
      </c>
      <c r="G2423" s="59">
        <v>5.6E7</v>
      </c>
      <c r="H2423" s="59">
        <v>7.048E7</v>
      </c>
      <c r="I2423" s="44"/>
      <c r="J2423" s="97" t="str">
        <f t="shared" ref="J2423:N2423" si="2417">IF(ISBLANK(D2423),"",D2423/100000)</f>
        <v>700.00</v>
      </c>
      <c r="K2423" s="97" t="str">
        <f t="shared" si="2417"/>
        <v>560.00</v>
      </c>
      <c r="L2423" s="97" t="str">
        <f t="shared" si="2417"/>
        <v>560.00</v>
      </c>
      <c r="M2423" s="97" t="str">
        <f t="shared" si="2417"/>
        <v>560.00</v>
      </c>
      <c r="N2423" s="97" t="str">
        <f t="shared" si="2417"/>
        <v>704.80</v>
      </c>
      <c r="O2423" s="44"/>
      <c r="P2423" s="197" t="str">
        <v>36. The tree protection and conservation authority
Nidhikade Category</v>
      </c>
    </row>
    <row r="2424" ht="19.5" customHeight="1">
      <c r="A2424" s="127" t="s">
        <v>26409</v>
      </c>
      <c r="B2424" s="127" t="s">
        <v>26410</v>
      </c>
      <c r="C2424" s="127"/>
      <c r="D2424" s="59">
        <v>4.767025E8</v>
      </c>
      <c r="E2424" s="59">
        <v>5.35E8</v>
      </c>
      <c r="F2424" s="59">
        <v>2.0146E8</v>
      </c>
      <c r="G2424" s="59">
        <v>1.6352E8</v>
      </c>
      <c r="H2424" s="59">
        <v>1.882E8</v>
      </c>
      <c r="I2424" s="44"/>
      <c r="J2424" s="97" t="str">
        <f t="shared" ref="J2424:N2424" si="2418">IF(ISBLANK(D2424),"",D2424/100000)</f>
        <v>4767.03</v>
      </c>
      <c r="K2424" s="97" t="str">
        <f t="shared" si="2418"/>
        <v>5350.00</v>
      </c>
      <c r="L2424" s="97" t="str">
        <f t="shared" si="2418"/>
        <v>2014.60</v>
      </c>
      <c r="M2424" s="97" t="str">
        <f t="shared" si="2418"/>
        <v>1635.20</v>
      </c>
      <c r="N2424" s="97" t="str">
        <f t="shared" si="2418"/>
        <v>1882.00</v>
      </c>
      <c r="O2424" s="44"/>
      <c r="P2424" s="197" t="str">
        <v>41. machinery, depreciation fund installment</v>
      </c>
    </row>
    <row r="2425" ht="19.5" customHeight="1">
      <c r="A2425" s="296" t="s">
        <v>26411</v>
      </c>
      <c r="B2425" s="127" t="s">
        <v>26412</v>
      </c>
      <c r="C2425" s="127"/>
      <c r="D2425" s="59">
        <v>6.0272E7</v>
      </c>
      <c r="E2425" s="59">
        <v>8.9802993E7</v>
      </c>
      <c r="F2425" s="59">
        <v>5.3761855E7</v>
      </c>
      <c r="G2425" s="59">
        <v>5.6E7</v>
      </c>
      <c r="H2425" s="59">
        <v>5.6E7</v>
      </c>
      <c r="I2425" s="44"/>
      <c r="J2425" s="97" t="str">
        <f t="shared" ref="J2425:N2425" si="2419">IF(ISBLANK(D2425),"",D2425/100000)</f>
        <v>602.72</v>
      </c>
      <c r="K2425" s="97" t="str">
        <f t="shared" si="2419"/>
        <v>898.03</v>
      </c>
      <c r="L2425" s="97" t="str">
        <f t="shared" si="2419"/>
        <v>537.62</v>
      </c>
      <c r="M2425" s="97" t="str">
        <f t="shared" si="2419"/>
        <v>560.00</v>
      </c>
      <c r="N2425" s="97" t="str">
        <f t="shared" si="2419"/>
        <v>560.00</v>
      </c>
      <c r="O2425" s="44"/>
      <c r="P2425" s="197" t="str">
        <v>43. Pune District Planning Board
Which grants</v>
      </c>
    </row>
    <row r="2426" ht="19.5" customHeight="1">
      <c r="A2426" s="127" t="s">
        <v>614</v>
      </c>
      <c r="B2426" s="127" t="s">
        <v>26413</v>
      </c>
      <c r="C2426" s="127" t="s">
        <v>22378</v>
      </c>
      <c r="D2426" s="59">
        <v>1.024E8</v>
      </c>
      <c r="E2426" s="59">
        <v>2.752E8</v>
      </c>
      <c r="F2426" s="59">
        <v>4.40655389E8</v>
      </c>
      <c r="G2426" s="59">
        <v>2.7E8</v>
      </c>
      <c r="H2426" s="59"/>
      <c r="I2426" s="44"/>
      <c r="J2426" s="97" t="str">
        <f t="shared" ref="J2426:N2426" si="2420">IF(ISBLANK(D2426),"",D2426/100000)</f>
        <v>1024.00</v>
      </c>
      <c r="K2426" s="97" t="str">
        <f t="shared" si="2420"/>
        <v>2752.00</v>
      </c>
      <c r="L2426" s="97" t="str">
        <f t="shared" si="2420"/>
        <v>4406.55</v>
      </c>
      <c r="M2426" s="97" t="str">
        <f t="shared" si="2420"/>
        <v>2700.00</v>
      </c>
      <c r="N2426" s="97" t="str">
        <f t="shared" si="2420"/>
        <v/>
      </c>
      <c r="O2426" s="44"/>
      <c r="P2426" s="197" t="str">
        <v>48. PMPML to take account</v>
      </c>
    </row>
    <row r="2427" ht="19.5" customHeight="1">
      <c r="A2427" s="296" t="s">
        <v>26414</v>
      </c>
      <c r="B2427" s="127" t="s">
        <v>681</v>
      </c>
      <c r="C2427" s="127" t="s">
        <v>22378</v>
      </c>
      <c r="D2427" s="59"/>
      <c r="E2427" s="59"/>
      <c r="F2427" s="59"/>
      <c r="G2427" s="59"/>
      <c r="H2427" s="59">
        <v>7.3E8</v>
      </c>
      <c r="I2427" s="44"/>
      <c r="J2427" s="97" t="str">
        <f t="shared" ref="J2427:N2427" si="2421">IF(ISBLANK(D2427),"",D2427/100000)</f>
        <v/>
      </c>
      <c r="K2427" s="97" t="str">
        <f t="shared" si="2421"/>
        <v/>
      </c>
      <c r="L2427" s="97" t="str">
        <f t="shared" si="2421"/>
        <v/>
      </c>
      <c r="M2427" s="97" t="str">
        <f t="shared" si="2421"/>
        <v/>
      </c>
      <c r="N2427" s="97" t="str">
        <f t="shared" si="2421"/>
        <v>7300.00</v>
      </c>
      <c r="O2427" s="44"/>
      <c r="P2427" s="197" t="str">
        <v>48-A. PMPML of sancalanamadhila
Tutipotica share</v>
      </c>
    </row>
    <row r="2428" ht="19.5" customHeight="1">
      <c r="A2428" s="296" t="s">
        <v>26415</v>
      </c>
      <c r="B2428" s="127" t="s">
        <v>683</v>
      </c>
      <c r="C2428" s="127" t="s">
        <v>22378</v>
      </c>
      <c r="D2428" s="59"/>
      <c r="E2428" s="59"/>
      <c r="F2428" s="59"/>
      <c r="G2428" s="59"/>
      <c r="H2428" s="59">
        <v>2.8E8</v>
      </c>
      <c r="I2428" s="44"/>
      <c r="J2428" s="97" t="str">
        <f t="shared" ref="J2428:N2428" si="2422">IF(ISBLANK(D2428),"",D2428/100000)</f>
        <v/>
      </c>
      <c r="K2428" s="97" t="str">
        <f t="shared" si="2422"/>
        <v/>
      </c>
      <c r="L2428" s="97" t="str">
        <f t="shared" si="2422"/>
        <v/>
      </c>
      <c r="M2428" s="97" t="str">
        <f t="shared" si="2422"/>
        <v/>
      </c>
      <c r="N2428" s="97" t="str">
        <f t="shared" si="2422"/>
        <v>2800.00</v>
      </c>
      <c r="O2428" s="44"/>
      <c r="P2428" s="197" t="str">
        <v>48-B. PMPML various
The amount of pay pasesapoti</v>
      </c>
    </row>
    <row r="2429" ht="19.5" customHeight="1">
      <c r="A2429" s="296" t="s">
        <v>26416</v>
      </c>
      <c r="B2429" s="127" t="s">
        <v>685</v>
      </c>
      <c r="C2429" s="127" t="s">
        <v>22378</v>
      </c>
      <c r="D2429" s="59"/>
      <c r="E2429" s="59"/>
      <c r="F2429" s="59"/>
      <c r="G2429" s="59"/>
      <c r="H2429" s="59">
        <v>5.0E8</v>
      </c>
      <c r="I2429" s="44"/>
      <c r="J2429" s="97" t="str">
        <f t="shared" ref="J2429:N2429" si="2423">IF(ISBLANK(D2429),"",D2429/100000)</f>
        <v/>
      </c>
      <c r="K2429" s="97" t="str">
        <f t="shared" si="2423"/>
        <v/>
      </c>
      <c r="L2429" s="97" t="str">
        <f t="shared" si="2423"/>
        <v/>
      </c>
      <c r="M2429" s="97" t="str">
        <f t="shared" si="2423"/>
        <v/>
      </c>
      <c r="N2429" s="97" t="str">
        <f t="shared" si="2423"/>
        <v>5000.00</v>
      </c>
      <c r="O2429" s="44"/>
      <c r="P2429" s="197" t="str">
        <v>48-C. Transport Corporation employees and
Other officials vetanasrenyatila
Phase to the amount of the shortfall</v>
      </c>
    </row>
    <row r="2430" ht="19.5" customHeight="1">
      <c r="A2430" s="296" t="s">
        <v>26417</v>
      </c>
      <c r="B2430" s="127" t="s">
        <v>688</v>
      </c>
      <c r="C2430" s="127" t="s">
        <v>22378</v>
      </c>
      <c r="D2430" s="59"/>
      <c r="E2430" s="59"/>
      <c r="F2430" s="59"/>
      <c r="G2430" s="59"/>
      <c r="H2430" s="59">
        <v>1.0E8</v>
      </c>
      <c r="I2430" s="44"/>
      <c r="J2430" s="97" t="str">
        <f t="shared" ref="J2430:N2430" si="2424">IF(ISBLANK(D2430),"",D2430/100000)</f>
        <v/>
      </c>
      <c r="K2430" s="97" t="str">
        <f t="shared" si="2424"/>
        <v/>
      </c>
      <c r="L2430" s="97" t="str">
        <f t="shared" si="2424"/>
        <v/>
      </c>
      <c r="M2430" s="97" t="str">
        <f t="shared" si="2424"/>
        <v/>
      </c>
      <c r="N2430" s="97" t="str">
        <f t="shared" si="2424"/>
        <v>1000.00</v>
      </c>
      <c r="O2430" s="44"/>
      <c r="P2430" s="197" t="str">
        <v>48-D. Transport Corporation of retired
Employee pension shortfall for</v>
      </c>
    </row>
    <row r="2431" ht="19.5" customHeight="1">
      <c r="A2431" s="296" t="s">
        <v>26418</v>
      </c>
      <c r="B2431" s="127" t="s">
        <v>26419</v>
      </c>
      <c r="C2431" s="127"/>
      <c r="D2431" s="59">
        <v>1.06E8</v>
      </c>
      <c r="E2431" s="59">
        <v>1.088E8</v>
      </c>
      <c r="F2431" s="59">
        <v>1.16E8</v>
      </c>
      <c r="G2431" s="59">
        <v>4.48E7</v>
      </c>
      <c r="H2431" s="59">
        <v>8.78E7</v>
      </c>
      <c r="I2431" s="44"/>
      <c r="J2431" s="97" t="str">
        <f t="shared" ref="J2431:N2431" si="2425">IF(ISBLANK(D2431),"",D2431/100000)</f>
        <v>1060.00</v>
      </c>
      <c r="K2431" s="97" t="str">
        <f t="shared" si="2425"/>
        <v>1088.00</v>
      </c>
      <c r="L2431" s="97" t="str">
        <f t="shared" si="2425"/>
        <v>1160.00</v>
      </c>
      <c r="M2431" s="97" t="str">
        <f t="shared" si="2425"/>
        <v>448.00</v>
      </c>
      <c r="N2431" s="97" t="str">
        <f t="shared" si="2425"/>
        <v>878.00</v>
      </c>
      <c r="O2431" s="44"/>
      <c r="P2431" s="197" t="str">
        <v>52. Youth welfare plan nidhikade
Category</v>
      </c>
    </row>
    <row r="2432" ht="19.5" customHeight="1">
      <c r="A2432" s="296" t="s">
        <v>26420</v>
      </c>
      <c r="B2432" s="127" t="s">
        <v>26421</v>
      </c>
      <c r="C2432" s="127"/>
      <c r="D2432" s="59">
        <v>8.78877107E8</v>
      </c>
      <c r="E2432" s="59">
        <v>1.793063914E9</v>
      </c>
      <c r="F2432" s="59">
        <v>6.6885627E8</v>
      </c>
      <c r="G2432" s="59">
        <v>1.403307E9</v>
      </c>
      <c r="H2432" s="59">
        <v>1.0044E9</v>
      </c>
      <c r="I2432" s="44"/>
      <c r="J2432" s="97" t="str">
        <f t="shared" ref="J2432:N2432" si="2426">IF(ISBLANK(D2432),"",D2432/100000)</f>
        <v>8788.77</v>
      </c>
      <c r="K2432" s="97" t="str">
        <f t="shared" si="2426"/>
        <v>17930.64</v>
      </c>
      <c r="L2432" s="97" t="str">
        <f t="shared" si="2426"/>
        <v>6688.56</v>
      </c>
      <c r="M2432" s="97" t="str">
        <f t="shared" si="2426"/>
        <v>14033.07</v>
      </c>
      <c r="N2432" s="97" t="str">
        <f t="shared" si="2426"/>
        <v>10044.00</v>
      </c>
      <c r="O2432" s="44"/>
      <c r="P2432" s="197" t="str">
        <v>53 Jawaharlal Nehru Urban Renewal
Under the Municipal</v>
      </c>
    </row>
    <row r="2433" ht="19.5" customHeight="1">
      <c r="A2433" s="296" t="s">
        <v>26422</v>
      </c>
      <c r="B2433" s="127" t="s">
        <v>26423</v>
      </c>
      <c r="C2433" s="127"/>
      <c r="D2433" s="59">
        <v>2.161177E9</v>
      </c>
      <c r="E2433" s="59">
        <v>1.350753133E9</v>
      </c>
      <c r="F2433" s="59">
        <v>1.666929632E9</v>
      </c>
      <c r="G2433" s="59">
        <v>2.246393E9</v>
      </c>
      <c r="H2433" s="59">
        <v>1.8116E9</v>
      </c>
      <c r="I2433" s="44"/>
      <c r="J2433" s="97" t="str">
        <f t="shared" ref="J2433:N2433" si="2427">IF(ISBLANK(D2433),"",D2433/100000)</f>
        <v>21611.77</v>
      </c>
      <c r="K2433" s="97" t="str">
        <f t="shared" si="2427"/>
        <v>13507.53</v>
      </c>
      <c r="L2433" s="97" t="str">
        <f t="shared" si="2427"/>
        <v>16669.30</v>
      </c>
      <c r="M2433" s="97" t="str">
        <f t="shared" si="2427"/>
        <v>22463.93</v>
      </c>
      <c r="N2433" s="97" t="str">
        <f t="shared" si="2427"/>
        <v>18116.00</v>
      </c>
      <c r="O2433" s="44"/>
      <c r="P2433" s="197" t="str">
        <v>54. Jawaharlal Nehru Urban Renewal
Under the central and state government
Part of Grant</v>
      </c>
    </row>
    <row r="2434" ht="19.5" customHeight="1">
      <c r="A2434" s="296" t="s">
        <v>26424</v>
      </c>
      <c r="B2434" s="127" t="s">
        <v>26425</v>
      </c>
      <c r="C2434" s="127"/>
      <c r="D2434" s="59">
        <v>8.20872158E8</v>
      </c>
      <c r="E2434" s="59">
        <v>1.0206E9</v>
      </c>
      <c r="F2434" s="59">
        <v>9.419E8</v>
      </c>
      <c r="G2434" s="59">
        <v>1.6208E9</v>
      </c>
      <c r="H2434" s="59">
        <v>1.63868E9</v>
      </c>
      <c r="I2434" s="44"/>
      <c r="J2434" s="97" t="str">
        <f t="shared" ref="J2434:N2434" si="2428">IF(ISBLANK(D2434),"",D2434/100000)</f>
        <v>8208.72</v>
      </c>
      <c r="K2434" s="97" t="str">
        <f t="shared" si="2428"/>
        <v>10206.00</v>
      </c>
      <c r="L2434" s="97" t="str">
        <f t="shared" si="2428"/>
        <v>9419.00</v>
      </c>
      <c r="M2434" s="97" t="str">
        <f t="shared" si="2428"/>
        <v>16208.00</v>
      </c>
      <c r="N2434" s="97" t="str">
        <f t="shared" si="2428"/>
        <v>16386.80</v>
      </c>
      <c r="O2434" s="44"/>
      <c r="P2434" s="197" t="str">
        <v>55 public transport improvements and special
Project</v>
      </c>
    </row>
    <row r="2435" ht="19.5" customHeight="1">
      <c r="A2435" s="127" t="s">
        <v>633</v>
      </c>
      <c r="B2435" s="127" t="s">
        <v>26426</v>
      </c>
      <c r="C2435" s="127"/>
      <c r="D2435" s="59">
        <v>3.25E7</v>
      </c>
      <c r="E2435" s="59">
        <v>4.0E7</v>
      </c>
      <c r="F2435" s="59">
        <v>5.1E7</v>
      </c>
      <c r="G2435" s="59">
        <v>7.5E7</v>
      </c>
      <c r="H2435" s="59">
        <v>6.25E7</v>
      </c>
      <c r="I2435" s="44"/>
      <c r="J2435" s="97" t="str">
        <f t="shared" ref="J2435:N2435" si="2429">IF(ISBLANK(D2435),"",D2435/100000)</f>
        <v>325.00</v>
      </c>
      <c r="K2435" s="97" t="str">
        <f t="shared" si="2429"/>
        <v>400.00</v>
      </c>
      <c r="L2435" s="97" t="str">
        <f t="shared" si="2429"/>
        <v>510.00</v>
      </c>
      <c r="M2435" s="97" t="str">
        <f t="shared" si="2429"/>
        <v>750.00</v>
      </c>
      <c r="N2435" s="97" t="str">
        <f t="shared" si="2429"/>
        <v>625.00</v>
      </c>
      <c r="O2435" s="44"/>
      <c r="P2435" s="197" t="str">
        <v>57. Disabled Welfare Fund Scheme</v>
      </c>
    </row>
    <row r="2436" ht="19.5" customHeight="1">
      <c r="A2436" s="127" t="s">
        <v>638</v>
      </c>
      <c r="B2436" s="127" t="s">
        <v>26427</v>
      </c>
      <c r="C2436" s="127"/>
      <c r="D2436" s="59">
        <v>4.34630603E8</v>
      </c>
      <c r="E2436" s="59">
        <v>2.364078117E9</v>
      </c>
      <c r="F2436" s="59">
        <v>3.305964246E9</v>
      </c>
      <c r="G2436" s="59">
        <v>2.358833198E9</v>
      </c>
      <c r="H2436" s="59">
        <v>4.2029393E7</v>
      </c>
      <c r="I2436" s="44"/>
      <c r="J2436" s="97" t="str">
        <f t="shared" ref="J2436:N2436" si="2430">IF(ISBLANK(D2436),"",D2436/100000)</f>
        <v>4346.31</v>
      </c>
      <c r="K2436" s="97" t="str">
        <f t="shared" si="2430"/>
        <v>23640.78</v>
      </c>
      <c r="L2436" s="97" t="str">
        <f t="shared" si="2430"/>
        <v>33059.64</v>
      </c>
      <c r="M2436" s="97" t="str">
        <f t="shared" si="2430"/>
        <v>23588.33</v>
      </c>
      <c r="N2436" s="97" t="str">
        <f t="shared" si="2430"/>
        <v>420.29</v>
      </c>
      <c r="O2436" s="44"/>
      <c r="P2436" s="197" t="str">
        <v>58. Budget "C" to the class</v>
      </c>
    </row>
    <row r="2437" ht="19.5" customHeight="1">
      <c r="A2437" s="127"/>
      <c r="B2437" s="127"/>
      <c r="C2437" s="127"/>
      <c r="D2437" s="59"/>
      <c r="E2437" s="59"/>
      <c r="F2437" s="59"/>
      <c r="G2437" s="59"/>
      <c r="H2437" s="59"/>
      <c r="I2437" s="44"/>
      <c r="J2437" s="97" t="str">
        <f t="shared" ref="J2437:N2437" si="2431">IF(ISBLANK(D2437),"",D2437/100000)</f>
        <v/>
      </c>
      <c r="K2437" s="97" t="str">
        <f t="shared" si="2431"/>
        <v/>
      </c>
      <c r="L2437" s="97" t="str">
        <f t="shared" si="2431"/>
        <v/>
      </c>
      <c r="M2437" s="97" t="str">
        <f t="shared" si="2431"/>
        <v/>
      </c>
      <c r="N2437" s="97" t="str">
        <f t="shared" si="2431"/>
        <v/>
      </c>
      <c r="O2437" s="44"/>
      <c r="P2437" s="197" t="str">
        <v/>
      </c>
    </row>
    <row r="2438" ht="19.5" customHeight="1">
      <c r="A2438" s="367" t="s">
        <v>26428</v>
      </c>
      <c r="B2438" s="127"/>
      <c r="C2438" s="127"/>
      <c r="D2438" s="59">
        <v>2.592109726E10</v>
      </c>
      <c r="E2438" s="59">
        <v>3.0210236264E10</v>
      </c>
      <c r="F2438" s="59">
        <v>3.4574776701E10</v>
      </c>
      <c r="G2438" s="59">
        <v>3.6894297802E10</v>
      </c>
      <c r="H2438" s="59">
        <v>3.76033E10</v>
      </c>
      <c r="I2438" s="44"/>
      <c r="J2438" s="97" t="str">
        <f t="shared" ref="J2438:N2438" si="2432">IF(ISBLANK(D2438),"",D2438/100000)</f>
        <v>259210.97</v>
      </c>
      <c r="K2438" s="97" t="str">
        <f t="shared" si="2432"/>
        <v>302102.36</v>
      </c>
      <c r="L2438" s="97" t="str">
        <f t="shared" si="2432"/>
        <v>345747.77</v>
      </c>
      <c r="M2438" s="97" t="str">
        <f t="shared" si="2432"/>
        <v>368942.98</v>
      </c>
      <c r="N2438" s="97" t="str">
        <f t="shared" si="2432"/>
        <v>376033.00</v>
      </c>
      <c r="O2438" s="44"/>
      <c r="P2438" s="197" t="str">
        <v>1. to maintain basic recovery, etc.
58. "C" andajapatrakakade varga total costs</v>
      </c>
    </row>
    <row r="2439" ht="19.5" customHeight="1">
      <c r="A2439" s="127"/>
      <c r="B2439" s="127"/>
      <c r="C2439" s="127"/>
      <c r="D2439" s="59"/>
      <c r="E2439" s="59"/>
      <c r="F2439" s="59"/>
      <c r="G2439" s="59"/>
      <c r="H2439" s="59"/>
      <c r="I2439" s="44"/>
      <c r="J2439" s="97" t="str">
        <f t="shared" ref="J2439:N2439" si="2433">IF(ISBLANK(D2439),"",D2439/100000)</f>
        <v/>
      </c>
      <c r="K2439" s="97" t="str">
        <f t="shared" si="2433"/>
        <v/>
      </c>
      <c r="L2439" s="97" t="str">
        <f t="shared" si="2433"/>
        <v/>
      </c>
      <c r="M2439" s="97" t="str">
        <f t="shared" si="2433"/>
        <v/>
      </c>
      <c r="N2439" s="97" t="str">
        <f t="shared" si="2433"/>
        <v/>
      </c>
      <c r="O2439" s="44"/>
      <c r="P2439" s="197" t="str">
        <v/>
      </c>
    </row>
    <row r="2440" ht="19.5" customHeight="1">
      <c r="A2440" s="127" t="s">
        <v>18904</v>
      </c>
      <c r="B2440" s="127"/>
      <c r="C2440" s="127"/>
      <c r="D2440" s="59">
        <v>1.05680125E9</v>
      </c>
      <c r="E2440" s="59">
        <v>4.145654142E9</v>
      </c>
      <c r="F2440" s="59">
        <v>8.670634651E9</v>
      </c>
      <c r="G2440" s="59"/>
      <c r="H2440" s="59"/>
      <c r="I2440" s="44"/>
      <c r="J2440" s="97" t="str">
        <f t="shared" ref="J2440:N2440" si="2434">IF(ISBLANK(D2440),"",D2440/100000)</f>
        <v>10568.01</v>
      </c>
      <c r="K2440" s="97" t="str">
        <f t="shared" si="2434"/>
        <v>41456.54</v>
      </c>
      <c r="L2440" s="97" t="str">
        <f t="shared" si="2434"/>
        <v>86706.35</v>
      </c>
      <c r="M2440" s="97" t="str">
        <f t="shared" si="2434"/>
        <v/>
      </c>
      <c r="N2440" s="97" t="str">
        <f t="shared" si="2434"/>
        <v/>
      </c>
      <c r="O2440" s="44"/>
      <c r="P2440" s="197" t="str">
        <v>Deficit / rest</v>
      </c>
    </row>
    <row r="2441" ht="19.5" customHeight="1">
      <c r="A2441" s="127"/>
      <c r="B2441" s="127"/>
      <c r="C2441" s="127"/>
      <c r="D2441" s="59"/>
      <c r="E2441" s="59"/>
      <c r="F2441" s="59"/>
      <c r="G2441" s="59"/>
      <c r="H2441" s="59"/>
      <c r="I2441" s="44"/>
      <c r="J2441" s="97" t="str">
        <f t="shared" ref="J2441:N2441" si="2435">IF(ISBLANK(D2441),"",D2441/100000)</f>
        <v/>
      </c>
      <c r="K2441" s="97" t="str">
        <f t="shared" si="2435"/>
        <v/>
      </c>
      <c r="L2441" s="97" t="str">
        <f t="shared" si="2435"/>
        <v/>
      </c>
      <c r="M2441" s="97" t="str">
        <f t="shared" si="2435"/>
        <v/>
      </c>
      <c r="N2441" s="97" t="str">
        <f t="shared" si="2435"/>
        <v/>
      </c>
      <c r="O2441" s="44"/>
      <c r="P2441" s="197" t="str">
        <v/>
      </c>
    </row>
    <row r="2442" ht="19.5" customHeight="1">
      <c r="A2442" s="127" t="s">
        <v>26429</v>
      </c>
      <c r="B2442" s="127"/>
      <c r="C2442" s="127"/>
      <c r="D2442" s="59">
        <v>100000.0</v>
      </c>
      <c r="E2442" s="59">
        <v>100000.0</v>
      </c>
      <c r="F2442" s="59">
        <v>100000.0</v>
      </c>
      <c r="G2442" s="59">
        <v>100000.0</v>
      </c>
      <c r="H2442" s="59">
        <v>100000.0</v>
      </c>
      <c r="I2442" s="44"/>
      <c r="J2442" s="97" t="str">
        <f t="shared" ref="J2442:N2442" si="2436">IF(ISBLANK(D2442),"",D2442/100000)</f>
        <v>1.00</v>
      </c>
      <c r="K2442" s="97" t="str">
        <f t="shared" si="2436"/>
        <v>1.00</v>
      </c>
      <c r="L2442" s="97" t="str">
        <f t="shared" si="2436"/>
        <v>1.00</v>
      </c>
      <c r="M2442" s="97" t="str">
        <f t="shared" si="2436"/>
        <v>1.00</v>
      </c>
      <c r="N2442" s="97" t="str">
        <f t="shared" si="2436"/>
        <v>1.00</v>
      </c>
      <c r="O2442" s="44"/>
      <c r="P2442" s="197" t="str">
        <v>Varsaakherici hold a minimum balance of Rs Act balance</v>
      </c>
    </row>
    <row r="2443" ht="19.5" customHeight="1">
      <c r="A2443" s="127"/>
      <c r="B2443" s="127"/>
      <c r="C2443" s="127"/>
      <c r="D2443" s="59"/>
      <c r="E2443" s="59"/>
      <c r="F2443" s="59"/>
      <c r="G2443" s="59"/>
      <c r="H2443" s="59"/>
      <c r="I2443" s="44"/>
      <c r="J2443" s="97" t="str">
        <f t="shared" ref="J2443:N2443" si="2437">IF(ISBLANK(D2443),"",D2443/100000)</f>
        <v/>
      </c>
      <c r="K2443" s="97" t="str">
        <f t="shared" si="2437"/>
        <v/>
      </c>
      <c r="L2443" s="97" t="str">
        <f t="shared" si="2437"/>
        <v/>
      </c>
      <c r="M2443" s="97" t="str">
        <f t="shared" si="2437"/>
        <v/>
      </c>
      <c r="N2443" s="97" t="str">
        <f t="shared" si="2437"/>
        <v/>
      </c>
      <c r="O2443" s="44"/>
      <c r="P2443" s="197" t="str">
        <v/>
      </c>
    </row>
    <row r="2444" ht="19.5" customHeight="1">
      <c r="A2444" s="127" t="s">
        <v>26430</v>
      </c>
      <c r="B2444" s="127"/>
      <c r="C2444" s="127"/>
      <c r="D2444" s="59">
        <v>2.486439601E10</v>
      </c>
      <c r="E2444" s="59">
        <v>2.6064682122E10</v>
      </c>
      <c r="F2444" s="59">
        <v>2.590424205E10</v>
      </c>
      <c r="G2444" s="59">
        <v>3.6894397802E10</v>
      </c>
      <c r="H2444" s="59">
        <v>3.76034E10</v>
      </c>
      <c r="I2444" s="44"/>
      <c r="J2444" s="97" t="str">
        <f t="shared" ref="J2444:N2444" si="2438">IF(ISBLANK(D2444),"",D2444/100000)</f>
        <v>248643.96</v>
      </c>
      <c r="K2444" s="97" t="str">
        <f t="shared" si="2438"/>
        <v>260646.82</v>
      </c>
      <c r="L2444" s="97" t="str">
        <f t="shared" si="2438"/>
        <v>259042.42</v>
      </c>
      <c r="M2444" s="97" t="str">
        <f t="shared" si="2438"/>
        <v>368943.98</v>
      </c>
      <c r="N2444" s="97" t="str">
        <f t="shared" si="2438"/>
        <v>376034.00</v>
      </c>
      <c r="O2444" s="44"/>
      <c r="P2444" s="197" t="str">
        <v>Budget "A total deposits</v>
      </c>
    </row>
    <row r="2445" ht="19.5" customHeight="1">
      <c r="A2445" s="127"/>
      <c r="B2445" s="127"/>
      <c r="C2445" s="127"/>
      <c r="D2445" s="59"/>
      <c r="E2445" s="59"/>
      <c r="F2445" s="59"/>
      <c r="G2445" s="59"/>
      <c r="H2445" s="59"/>
      <c r="I2445" s="44"/>
      <c r="J2445" s="97" t="str">
        <f t="shared" ref="J2445:N2445" si="2439">IF(ISBLANK(D2445),"",D2445/100000)</f>
        <v/>
      </c>
      <c r="K2445" s="97" t="str">
        <f t="shared" si="2439"/>
        <v/>
      </c>
      <c r="L2445" s="97" t="str">
        <f t="shared" si="2439"/>
        <v/>
      </c>
      <c r="M2445" s="97" t="str">
        <f t="shared" si="2439"/>
        <v/>
      </c>
      <c r="N2445" s="97" t="str">
        <f t="shared" si="2439"/>
        <v/>
      </c>
      <c r="O2445" s="44"/>
      <c r="P2445" s="197" t="str">
        <v/>
      </c>
    </row>
    <row r="2446" ht="19.5" customHeight="1">
      <c r="A2446" s="127" t="s">
        <v>26431</v>
      </c>
      <c r="B2446" s="127"/>
      <c r="C2446" s="127"/>
      <c r="D2446" s="59">
        <v>4.910587667E9</v>
      </c>
      <c r="E2446" s="59">
        <v>5.886515294E9</v>
      </c>
      <c r="F2446" s="59">
        <v>6.990250489E9</v>
      </c>
      <c r="G2446" s="59">
        <v>6.964508198E9</v>
      </c>
      <c r="H2446" s="59">
        <v>7.233529393E9</v>
      </c>
      <c r="I2446" s="44"/>
      <c r="J2446" s="97" t="str">
        <f t="shared" ref="J2446:N2446" si="2440">IF(ISBLANK(D2446),"",D2446/100000)</f>
        <v>49105.88</v>
      </c>
      <c r="K2446" s="97" t="str">
        <f t="shared" si="2440"/>
        <v>58865.15</v>
      </c>
      <c r="L2446" s="97" t="str">
        <f t="shared" si="2440"/>
        <v>69902.50</v>
      </c>
      <c r="M2446" s="97" t="str">
        <f t="shared" si="2440"/>
        <v>69645.08</v>
      </c>
      <c r="N2446" s="97" t="str">
        <f t="shared" si="2440"/>
        <v>72335.29</v>
      </c>
      <c r="O2446" s="44"/>
      <c r="P2446" s="197" t="str">
        <v>Budget "C" Total expenditure</v>
      </c>
    </row>
    <row r="2447" ht="19.5" customHeight="1">
      <c r="A2447" s="127"/>
      <c r="B2447" s="127"/>
      <c r="C2447" s="127"/>
      <c r="D2447" s="59"/>
      <c r="E2447" s="59"/>
      <c r="F2447" s="59"/>
      <c r="G2447" s="59"/>
      <c r="H2447" s="59"/>
      <c r="I2447" s="44"/>
      <c r="J2447" s="97" t="str">
        <f t="shared" ref="J2447:N2447" si="2441">IF(ISBLANK(D2447),"",D2447/100000)</f>
        <v/>
      </c>
      <c r="K2447" s="97" t="str">
        <f t="shared" si="2441"/>
        <v/>
      </c>
      <c r="L2447" s="97" t="str">
        <f t="shared" si="2441"/>
        <v/>
      </c>
      <c r="M2447" s="97" t="str">
        <f t="shared" si="2441"/>
        <v/>
      </c>
      <c r="N2447" s="97" t="str">
        <f t="shared" si="2441"/>
        <v/>
      </c>
      <c r="O2447" s="44"/>
      <c r="P2447" s="197" t="str">
        <v/>
      </c>
    </row>
    <row r="2448" ht="19.5" customHeight="1">
      <c r="A2448" s="127" t="s">
        <v>26432</v>
      </c>
      <c r="B2448" s="127"/>
      <c r="C2448" s="127"/>
      <c r="D2448" s="59">
        <v>3.0831684927E10</v>
      </c>
      <c r="E2448" s="59">
        <v>3.6096751558E10</v>
      </c>
      <c r="F2448" s="59">
        <v>4.156502719E10</v>
      </c>
      <c r="G2448" s="59">
        <v>4.3858806E10</v>
      </c>
      <c r="H2448" s="59">
        <v>4.4836829393E10</v>
      </c>
      <c r="I2448" s="44"/>
      <c r="J2448" s="97" t="str">
        <f t="shared" ref="J2448:N2448" si="2442">IF(ISBLANK(D2448),"",D2448/100000)</f>
        <v>308316.85</v>
      </c>
      <c r="K2448" s="97" t="str">
        <f t="shared" si="2442"/>
        <v>360967.52</v>
      </c>
      <c r="L2448" s="97" t="str">
        <f t="shared" si="2442"/>
        <v>415650.27</v>
      </c>
      <c r="M2448" s="97" t="str">
        <f t="shared" si="2442"/>
        <v>438588.06</v>
      </c>
      <c r="N2448" s="97" t="str">
        <f t="shared" si="2442"/>
        <v>448368.29</v>
      </c>
      <c r="O2448" s="44"/>
      <c r="P2448" s="197" t="str">
        <v>Budget "A +" C "Total expenditure</v>
      </c>
    </row>
    <row r="2449" ht="19.5" customHeight="1">
      <c r="A2449" s="127"/>
      <c r="B2449" s="127"/>
      <c r="C2449" s="127"/>
      <c r="D2449" s="59"/>
      <c r="E2449" s="59"/>
      <c r="F2449" s="59"/>
      <c r="G2449" s="59"/>
      <c r="H2449" s="59"/>
      <c r="I2449" s="44"/>
      <c r="J2449" s="97" t="str">
        <f t="shared" ref="J2449:N2449" si="2443">IF(ISBLANK(D2449),"",D2449/100000)</f>
        <v/>
      </c>
      <c r="K2449" s="97" t="str">
        <f t="shared" si="2443"/>
        <v/>
      </c>
      <c r="L2449" s="97" t="str">
        <f t="shared" si="2443"/>
        <v/>
      </c>
      <c r="M2449" s="97" t="str">
        <f t="shared" si="2443"/>
        <v/>
      </c>
      <c r="N2449" s="97" t="str">
        <f t="shared" si="2443"/>
        <v/>
      </c>
      <c r="O2449" s="44"/>
      <c r="P2449" s="197" t="str">
        <v/>
      </c>
    </row>
    <row r="2450" ht="19.5" customHeight="1">
      <c r="A2450" s="127" t="s">
        <v>26433</v>
      </c>
      <c r="B2450" s="127"/>
      <c r="C2450" s="127"/>
      <c r="D2450" s="59">
        <v>4.34630603E8</v>
      </c>
      <c r="E2450" s="59">
        <v>2.364078117E9</v>
      </c>
      <c r="F2450" s="59">
        <v>3.305964246E9</v>
      </c>
      <c r="G2450" s="59">
        <v>2.358833198E9</v>
      </c>
      <c r="H2450" s="59">
        <v>4.2029393E7</v>
      </c>
      <c r="I2450" s="44"/>
      <c r="J2450" s="97" t="str">
        <f t="shared" ref="J2450:N2450" si="2444">IF(ISBLANK(D2450),"",D2450/100000)</f>
        <v>4346.31</v>
      </c>
      <c r="K2450" s="97" t="str">
        <f t="shared" si="2444"/>
        <v>23640.78</v>
      </c>
      <c r="L2450" s="97" t="str">
        <f t="shared" si="2444"/>
        <v>33059.64</v>
      </c>
      <c r="M2450" s="97" t="str">
        <f t="shared" si="2444"/>
        <v>23588.33</v>
      </c>
      <c r="N2450" s="97" t="str">
        <f t="shared" si="2444"/>
        <v>420.29</v>
      </c>
      <c r="O2450" s="44"/>
      <c r="P2450" s="197" t="str">
        <v>Less: Budget "C" to the class</v>
      </c>
    </row>
    <row r="2451" ht="19.5" customHeight="1">
      <c r="A2451" s="127"/>
      <c r="B2451" s="127"/>
      <c r="C2451" s="127"/>
      <c r="D2451" s="59"/>
      <c r="E2451" s="59"/>
      <c r="F2451" s="59"/>
      <c r="G2451" s="59"/>
      <c r="H2451" s="59"/>
      <c r="I2451" s="44"/>
      <c r="J2451" s="97" t="str">
        <f t="shared" ref="J2451:N2451" si="2445">IF(ISBLANK(D2451),"",D2451/100000)</f>
        <v/>
      </c>
      <c r="K2451" s="97" t="str">
        <f t="shared" si="2445"/>
        <v/>
      </c>
      <c r="L2451" s="97" t="str">
        <f t="shared" si="2445"/>
        <v/>
      </c>
      <c r="M2451" s="97" t="str">
        <f t="shared" si="2445"/>
        <v/>
      </c>
      <c r="N2451" s="97" t="str">
        <f t="shared" si="2445"/>
        <v/>
      </c>
      <c r="O2451" s="44"/>
      <c r="P2451" s="197" t="str">
        <v/>
      </c>
    </row>
    <row r="2452" ht="19.5" customHeight="1">
      <c r="A2452" s="127" t="s">
        <v>26432</v>
      </c>
      <c r="B2452" s="127"/>
      <c r="C2452" s="127"/>
      <c r="D2452" s="59">
        <v>3.0397054324E10</v>
      </c>
      <c r="E2452" s="59">
        <v>3.3732673441E10</v>
      </c>
      <c r="F2452" s="59">
        <v>3.8259062944E10</v>
      </c>
      <c r="G2452" s="59">
        <v>4.1499972802E10</v>
      </c>
      <c r="H2452" s="59">
        <v>4.47948E10</v>
      </c>
      <c r="I2452" s="44"/>
      <c r="J2452" s="97" t="str">
        <f t="shared" ref="J2452:N2452" si="2446">IF(ISBLANK(D2452),"",D2452/100000)</f>
        <v>303970.54</v>
      </c>
      <c r="K2452" s="97" t="str">
        <f t="shared" si="2446"/>
        <v>337326.73</v>
      </c>
      <c r="L2452" s="97" t="str">
        <f t="shared" si="2446"/>
        <v>382590.63</v>
      </c>
      <c r="M2452" s="97" t="str">
        <f t="shared" si="2446"/>
        <v>414999.73</v>
      </c>
      <c r="N2452" s="97" t="str">
        <f t="shared" si="2446"/>
        <v>447948.00</v>
      </c>
      <c r="O2452" s="44"/>
      <c r="P2452" s="197" t="str">
        <v>Budget "A +" C "Total expenditure</v>
      </c>
    </row>
    <row r="2453" ht="19.5" customHeight="1">
      <c r="A2453" s="127"/>
      <c r="B2453" s="127"/>
      <c r="C2453" s="127"/>
      <c r="D2453" s="59"/>
      <c r="E2453" s="59"/>
      <c r="F2453" s="59"/>
      <c r="G2453" s="59"/>
      <c r="H2453" s="59"/>
      <c r="I2453" s="44"/>
      <c r="J2453" s="44"/>
      <c r="K2453" s="44"/>
      <c r="L2453" s="44"/>
      <c r="M2453" s="44"/>
      <c r="N2453" s="44"/>
      <c r="O2453" s="44"/>
      <c r="P2453" s="197" t="str">
        <v/>
      </c>
    </row>
  </sheetData>
  <mergeCells count="9">
    <mergeCell ref="A2:A3"/>
    <mergeCell ref="B2:B3"/>
    <mergeCell ref="M2:M3"/>
    <mergeCell ref="N2:N3"/>
    <mergeCell ref="J2:L2"/>
    <mergeCell ref="D2:F2"/>
    <mergeCell ref="H2:H3"/>
    <mergeCell ref="G2:G3"/>
    <mergeCell ref="I2:I3"/>
  </mergeCells>
  <hyperlinks>
    <hyperlink r:id="rId1" ref="H1"/>
  </hyperlinks>
  <drawing r:id="rId2"/>
  <extLst>
    <ext uri="{05C60535-1F16-4fd2-B633-F4F36F0B64E0}">
      <x14:sparklineGroups>
        <x14:sparklineGroup displayEmptyCellsAs="gap">
          <x14:colorSeries rgb="FF244061"/>
          <x14:sparklines>
            <x14:sparkline>
              <xm:f>'A05 172-235'!J7:N7</xm:f>
              <xm:sqref>O7</xm:sqref>
            </x14:sparkline>
          </x14:sparklines>
        </x14:sparklineGroup>
        <x14:sparklineGroup displayEmptyCellsAs="gap">
          <x14:colorSeries rgb="FF244061"/>
          <x14:sparklines>
            <x14:sparkline>
              <xm:f>'A05 172-235'!J8:N8</xm:f>
              <xm:sqref>O8</xm:sqref>
            </x14:sparkline>
          </x14:sparklines>
        </x14:sparklineGroup>
        <x14:sparklineGroup displayEmptyCellsAs="gap">
          <x14:colorSeries rgb="FF244061"/>
          <x14:sparklines>
            <x14:sparkline>
              <xm:f>'A05 172-235'!J9:N9</xm:f>
              <xm:sqref>O9</xm:sqref>
            </x14:sparkline>
          </x14:sparklines>
        </x14:sparklineGroup>
        <x14:sparklineGroup displayEmptyCellsAs="gap">
          <x14:colorSeries rgb="FF244061"/>
          <x14:sparklines>
            <x14:sparkline>
              <xm:f>'A05 172-235'!J10:N10</xm:f>
              <xm:sqref>O10</xm:sqref>
            </x14:sparkline>
          </x14:sparklines>
        </x14:sparklineGroup>
        <x14:sparklineGroup displayEmptyCellsAs="gap">
          <x14:colorSeries rgb="FF244061"/>
          <x14:sparklines>
            <x14:sparkline>
              <xm:f>'A05 172-235'!J11:N11</xm:f>
              <xm:sqref>O11</xm:sqref>
            </x14:sparkline>
          </x14:sparklines>
        </x14:sparklineGroup>
        <x14:sparklineGroup displayEmptyCellsAs="gap">
          <x14:colorSeries rgb="FF244061"/>
          <x14:sparklines>
            <x14:sparkline>
              <xm:f>'A05 172-235'!J12:N12</xm:f>
              <xm:sqref>O12</xm:sqref>
            </x14:sparkline>
          </x14:sparklines>
        </x14:sparklineGroup>
        <x14:sparklineGroup displayEmptyCellsAs="gap">
          <x14:colorSeries rgb="FF244061"/>
          <x14:sparklines>
            <x14:sparkline>
              <xm:f>'A05 172-235'!J13:N13</xm:f>
              <xm:sqref>O13</xm:sqref>
            </x14:sparkline>
          </x14:sparklines>
        </x14:sparklineGroup>
        <x14:sparklineGroup displayEmptyCellsAs="gap">
          <x14:colorSeries rgb="FF244061"/>
          <x14:sparklines>
            <x14:sparkline>
              <xm:f>'A05 172-235'!J14:N14</xm:f>
              <xm:sqref>O14</xm:sqref>
            </x14:sparkline>
          </x14:sparklines>
        </x14:sparklineGroup>
        <x14:sparklineGroup displayEmptyCellsAs="gap">
          <x14:colorSeries rgb="FF244061"/>
          <x14:sparklines>
            <x14:sparkline>
              <xm:f>'A05 172-235'!J15:N15</xm:f>
              <xm:sqref>O15</xm:sqref>
            </x14:sparkline>
          </x14:sparklines>
        </x14:sparklineGroup>
        <x14:sparklineGroup displayEmptyCellsAs="gap">
          <x14:colorSeries rgb="FF244061"/>
          <x14:sparklines>
            <x14:sparkline>
              <xm:f>'A05 172-235'!J16:N16</xm:f>
              <xm:sqref>O16</xm:sqref>
            </x14:sparkline>
          </x14:sparklines>
        </x14:sparklineGroup>
        <x14:sparklineGroup displayEmptyCellsAs="gap">
          <x14:colorSeries rgb="FF244061"/>
          <x14:sparklines>
            <x14:sparkline>
              <xm:f>'A05 172-235'!J17:N17</xm:f>
              <xm:sqref>O17</xm:sqref>
            </x14:sparkline>
          </x14:sparklines>
        </x14:sparklineGroup>
        <x14:sparklineGroup displayEmptyCellsAs="gap">
          <x14:colorSeries rgb="FF244061"/>
          <x14:sparklines>
            <x14:sparkline>
              <xm:f>'A05 172-235'!J18:N18</xm:f>
              <xm:sqref>O18</xm:sqref>
            </x14:sparkline>
          </x14:sparklines>
        </x14:sparklineGroup>
        <x14:sparklineGroup displayEmptyCellsAs="gap">
          <x14:colorSeries rgb="FF244061"/>
          <x14:sparklines>
            <x14:sparkline>
              <xm:f>'A05 172-235'!J19:N19</xm:f>
              <xm:sqref>O19</xm:sqref>
            </x14:sparkline>
          </x14:sparklines>
        </x14:sparklineGroup>
        <x14:sparklineGroup displayEmptyCellsAs="gap">
          <x14:colorSeries rgb="FF244061"/>
          <x14:sparklines>
            <x14:sparkline>
              <xm:f>'A05 172-235'!J20:N20</xm:f>
              <xm:sqref>O20</xm:sqref>
            </x14:sparkline>
          </x14:sparklines>
        </x14:sparklineGroup>
        <x14:sparklineGroup displayEmptyCellsAs="gap">
          <x14:colorSeries rgb="FF244061"/>
          <x14:sparklines>
            <x14:sparkline>
              <xm:f>'A05 172-235'!J21:N21</xm:f>
              <xm:sqref>O21</xm:sqref>
            </x14:sparkline>
          </x14:sparklines>
        </x14:sparklineGroup>
        <x14:sparklineGroup displayEmptyCellsAs="gap">
          <x14:colorSeries rgb="FF244061"/>
          <x14:sparklines>
            <x14:sparkline>
              <xm:f>'A05 172-235'!J22:N22</xm:f>
              <xm:sqref>O22</xm:sqref>
            </x14:sparkline>
          </x14:sparklines>
        </x14:sparklineGroup>
        <x14:sparklineGroup displayEmptyCellsAs="gap">
          <x14:colorSeries rgb="FF244061"/>
          <x14:sparklines>
            <x14:sparkline>
              <xm:f>'A05 172-235'!J23:N23</xm:f>
              <xm:sqref>O23</xm:sqref>
            </x14:sparkline>
          </x14:sparklines>
        </x14:sparklineGroup>
        <x14:sparklineGroup displayEmptyCellsAs="gap">
          <x14:colorSeries rgb="FF244061"/>
          <x14:sparklines>
            <x14:sparkline>
              <xm:f>'A05 172-235'!J24:N24</xm:f>
              <xm:sqref>O24</xm:sqref>
            </x14:sparkline>
          </x14:sparklines>
        </x14:sparklineGroup>
        <x14:sparklineGroup displayEmptyCellsAs="gap">
          <x14:colorSeries rgb="FF244061"/>
          <x14:sparklines>
            <x14:sparkline>
              <xm:f>'A05 172-235'!J25:N25</xm:f>
              <xm:sqref>O25</xm:sqref>
            </x14:sparkline>
          </x14:sparklines>
        </x14:sparklineGroup>
        <x14:sparklineGroup displayEmptyCellsAs="gap">
          <x14:colorSeries rgb="FF244061"/>
          <x14:sparklines>
            <x14:sparkline>
              <xm:f>'A05 172-235'!J26:N26</xm:f>
              <xm:sqref>O26</xm:sqref>
            </x14:sparkline>
          </x14:sparklines>
        </x14:sparklineGroup>
        <x14:sparklineGroup displayEmptyCellsAs="gap">
          <x14:colorSeries rgb="FF244061"/>
          <x14:sparklines>
            <x14:sparkline>
              <xm:f>'A05 172-235'!J27:N27</xm:f>
              <xm:sqref>O27</xm:sqref>
            </x14:sparkline>
          </x14:sparklines>
        </x14:sparklineGroup>
        <x14:sparklineGroup displayEmptyCellsAs="gap">
          <x14:colorSeries rgb="FF244061"/>
          <x14:sparklines>
            <x14:sparkline>
              <xm:f>'A05 172-235'!J28:N28</xm:f>
              <xm:sqref>O28</xm:sqref>
            </x14:sparkline>
          </x14:sparklines>
        </x14:sparklineGroup>
        <x14:sparklineGroup displayEmptyCellsAs="gap">
          <x14:colorSeries rgb="FF244061"/>
          <x14:sparklines>
            <x14:sparkline>
              <xm:f>'A05 172-235'!J29:N29</xm:f>
              <xm:sqref>O29</xm:sqref>
            </x14:sparkline>
          </x14:sparklines>
        </x14:sparklineGroup>
        <x14:sparklineGroup displayEmptyCellsAs="gap">
          <x14:colorSeries rgb="FF244061"/>
          <x14:sparklines>
            <x14:sparkline>
              <xm:f>'A05 172-235'!J30:N30</xm:f>
              <xm:sqref>O30</xm:sqref>
            </x14:sparkline>
          </x14:sparklines>
        </x14:sparklineGroup>
        <x14:sparklineGroup displayEmptyCellsAs="gap">
          <x14:colorSeries rgb="FF244061"/>
          <x14:sparklines>
            <x14:sparkline>
              <xm:f>'A05 172-235'!J31:N31</xm:f>
              <xm:sqref>O31</xm:sqref>
            </x14:sparkline>
          </x14:sparklines>
        </x14:sparklineGroup>
        <x14:sparklineGroup displayEmptyCellsAs="gap">
          <x14:colorSeries rgb="FF244061"/>
          <x14:sparklines>
            <x14:sparkline>
              <xm:f>'A05 172-235'!J32:N32</xm:f>
              <xm:sqref>O32</xm:sqref>
            </x14:sparkline>
          </x14:sparklines>
        </x14:sparklineGroup>
        <x14:sparklineGroup displayEmptyCellsAs="gap">
          <x14:colorSeries rgb="FF244061"/>
          <x14:sparklines>
            <x14:sparkline>
              <xm:f>'A05 172-235'!J33:N33</xm:f>
              <xm:sqref>O33</xm:sqref>
            </x14:sparkline>
          </x14:sparklines>
        </x14:sparklineGroup>
        <x14:sparklineGroup displayEmptyCellsAs="gap">
          <x14:colorSeries rgb="FF244061"/>
          <x14:sparklines>
            <x14:sparkline>
              <xm:f>'A05 172-235'!J34:N34</xm:f>
              <xm:sqref>O34</xm:sqref>
            </x14:sparkline>
          </x14:sparklines>
        </x14:sparklineGroup>
        <x14:sparklineGroup displayEmptyCellsAs="gap">
          <x14:colorSeries rgb="FF244061"/>
          <x14:sparklines>
            <x14:sparkline>
              <xm:f>'A05 172-235'!J35:N35</xm:f>
              <xm:sqref>O35</xm:sqref>
            </x14:sparkline>
          </x14:sparklines>
        </x14:sparklineGroup>
        <x14:sparklineGroup displayEmptyCellsAs="gap">
          <x14:colorSeries rgb="FF244061"/>
          <x14:sparklines>
            <x14:sparkline>
              <xm:f>'A05 172-235'!J36:N36</xm:f>
              <xm:sqref>O36</xm:sqref>
            </x14:sparkline>
          </x14:sparklines>
        </x14:sparklineGroup>
        <x14:sparklineGroup displayEmptyCellsAs="gap">
          <x14:colorSeries rgb="FF244061"/>
          <x14:sparklines>
            <x14:sparkline>
              <xm:f>'A05 172-235'!J37:N37</xm:f>
              <xm:sqref>O37</xm:sqref>
            </x14:sparkline>
          </x14:sparklines>
        </x14:sparklineGroup>
        <x14:sparklineGroup displayEmptyCellsAs="gap">
          <x14:colorSeries rgb="FF244061"/>
          <x14:sparklines>
            <x14:sparkline>
              <xm:f>'A05 172-235'!J38:N38</xm:f>
              <xm:sqref>O38</xm:sqref>
            </x14:sparkline>
          </x14:sparklines>
        </x14:sparklineGroup>
        <x14:sparklineGroup displayEmptyCellsAs="gap">
          <x14:colorSeries rgb="FF244061"/>
          <x14:sparklines>
            <x14:sparkline>
              <xm:f>'A05 172-235'!J39:N39</xm:f>
              <xm:sqref>O39</xm:sqref>
            </x14:sparkline>
          </x14:sparklines>
        </x14:sparklineGroup>
        <x14:sparklineGroup displayEmptyCellsAs="gap">
          <x14:colorSeries rgb="FF244061"/>
          <x14:sparklines>
            <x14:sparkline>
              <xm:f>'A05 172-235'!J40:N40</xm:f>
              <xm:sqref>O40</xm:sqref>
            </x14:sparkline>
          </x14:sparklines>
        </x14:sparklineGroup>
        <x14:sparklineGroup displayEmptyCellsAs="gap">
          <x14:colorSeries rgb="FF244061"/>
          <x14:sparklines>
            <x14:sparkline>
              <xm:f>'A05 172-235'!J41:N41</xm:f>
              <xm:sqref>O41</xm:sqref>
            </x14:sparkline>
          </x14:sparklines>
        </x14:sparklineGroup>
        <x14:sparklineGroup displayEmptyCellsAs="gap">
          <x14:colorSeries rgb="FF244061"/>
          <x14:sparklines>
            <x14:sparkline>
              <xm:f>'A05 172-235'!J42:N42</xm:f>
              <xm:sqref>O42</xm:sqref>
            </x14:sparkline>
          </x14:sparklines>
        </x14:sparklineGroup>
        <x14:sparklineGroup displayEmptyCellsAs="gap">
          <x14:colorSeries rgb="FF244061"/>
          <x14:sparklines>
            <x14:sparkline>
              <xm:f>'A05 172-235'!J43:N43</xm:f>
              <xm:sqref>O43</xm:sqref>
            </x14:sparkline>
          </x14:sparklines>
        </x14:sparklineGroup>
        <x14:sparklineGroup displayEmptyCellsAs="gap">
          <x14:colorSeries rgb="FF244061"/>
          <x14:sparklines>
            <x14:sparkline>
              <xm:f>'A05 172-235'!J44:N44</xm:f>
              <xm:sqref>O44</xm:sqref>
            </x14:sparkline>
          </x14:sparklines>
        </x14:sparklineGroup>
        <x14:sparklineGroup displayEmptyCellsAs="gap">
          <x14:colorSeries rgb="FF244061"/>
          <x14:sparklines>
            <x14:sparkline>
              <xm:f>'A05 172-235'!J45:N45</xm:f>
              <xm:sqref>O45</xm:sqref>
            </x14:sparkline>
          </x14:sparklines>
        </x14:sparklineGroup>
        <x14:sparklineGroup displayEmptyCellsAs="gap">
          <x14:colorSeries rgb="FF244061"/>
          <x14:sparklines>
            <x14:sparkline>
              <xm:f>'A05 172-235'!J46:N46</xm:f>
              <xm:sqref>O46</xm:sqref>
            </x14:sparkline>
          </x14:sparklines>
        </x14:sparklineGroup>
        <x14:sparklineGroup displayEmptyCellsAs="gap">
          <x14:colorSeries rgb="FF244061"/>
          <x14:sparklines>
            <x14:sparkline>
              <xm:f>'A05 172-235'!J47:N47</xm:f>
              <xm:sqref>O47</xm:sqref>
            </x14:sparkline>
          </x14:sparklines>
        </x14:sparklineGroup>
        <x14:sparklineGroup displayEmptyCellsAs="gap">
          <x14:colorSeries rgb="FF244061"/>
          <x14:sparklines>
            <x14:sparkline>
              <xm:f>'A05 172-235'!J48:N48</xm:f>
              <xm:sqref>O48</xm:sqref>
            </x14:sparkline>
          </x14:sparklines>
        </x14:sparklineGroup>
        <x14:sparklineGroup displayEmptyCellsAs="gap">
          <x14:colorSeries rgb="FF244061"/>
          <x14:sparklines>
            <x14:sparkline>
              <xm:f>'A05 172-235'!J49:N49</xm:f>
              <xm:sqref>O49</xm:sqref>
            </x14:sparkline>
          </x14:sparklines>
        </x14:sparklineGroup>
        <x14:sparklineGroup displayEmptyCellsAs="gap">
          <x14:colorSeries rgb="FF244061"/>
          <x14:sparklines>
            <x14:sparkline>
              <xm:f>'A05 172-235'!J50:N50</xm:f>
              <xm:sqref>O50</xm:sqref>
            </x14:sparkline>
          </x14:sparklines>
        </x14:sparklineGroup>
        <x14:sparklineGroup displayEmptyCellsAs="gap">
          <x14:colorSeries rgb="FF244061"/>
          <x14:sparklines>
            <x14:sparkline>
              <xm:f>'A05 172-235'!J51:N51</xm:f>
              <xm:sqref>O51</xm:sqref>
            </x14:sparkline>
          </x14:sparklines>
        </x14:sparklineGroup>
        <x14:sparklineGroup displayEmptyCellsAs="gap">
          <x14:colorSeries rgb="FF244061"/>
          <x14:sparklines>
            <x14:sparkline>
              <xm:f>'A05 172-235'!J52:N52</xm:f>
              <xm:sqref>O52</xm:sqref>
            </x14:sparkline>
          </x14:sparklines>
        </x14:sparklineGroup>
        <x14:sparklineGroup displayEmptyCellsAs="gap">
          <x14:colorSeries rgb="FF244061"/>
          <x14:sparklines>
            <x14:sparkline>
              <xm:f>'A05 172-235'!J53:N53</xm:f>
              <xm:sqref>O53</xm:sqref>
            </x14:sparkline>
          </x14:sparklines>
        </x14:sparklineGroup>
        <x14:sparklineGroup displayEmptyCellsAs="gap">
          <x14:colorSeries rgb="FF244061"/>
          <x14:sparklines>
            <x14:sparkline>
              <xm:f>'A05 172-235'!J54:N54</xm:f>
              <xm:sqref>O54</xm:sqref>
            </x14:sparkline>
          </x14:sparklines>
        </x14:sparklineGroup>
        <x14:sparklineGroup displayEmptyCellsAs="gap">
          <x14:colorSeries rgb="FF244061"/>
          <x14:sparklines>
            <x14:sparkline>
              <xm:f>'A05 172-235'!J55:N55</xm:f>
              <xm:sqref>O55</xm:sqref>
            </x14:sparkline>
          </x14:sparklines>
        </x14:sparklineGroup>
        <x14:sparklineGroup displayEmptyCellsAs="gap">
          <x14:colorSeries rgb="FF244061"/>
          <x14:sparklines>
            <x14:sparkline>
              <xm:f>'A05 172-235'!J56:N56</xm:f>
              <xm:sqref>O56</xm:sqref>
            </x14:sparkline>
          </x14:sparklines>
        </x14:sparklineGroup>
        <x14:sparklineGroup displayEmptyCellsAs="gap">
          <x14:colorSeries rgb="FF244061"/>
          <x14:sparklines>
            <x14:sparkline>
              <xm:f>'A05 172-235'!J57:N57</xm:f>
              <xm:sqref>O57</xm:sqref>
            </x14:sparkline>
          </x14:sparklines>
        </x14:sparklineGroup>
        <x14:sparklineGroup displayEmptyCellsAs="gap">
          <x14:colorSeries rgb="FF244061"/>
          <x14:sparklines>
            <x14:sparkline>
              <xm:f>'A05 172-235'!J58:N58</xm:f>
              <xm:sqref>O58</xm:sqref>
            </x14:sparkline>
          </x14:sparklines>
        </x14:sparklineGroup>
        <x14:sparklineGroup displayEmptyCellsAs="gap">
          <x14:colorSeries rgb="FF244061"/>
          <x14:sparklines>
            <x14:sparkline>
              <xm:f>'A05 172-235'!J59:N59</xm:f>
              <xm:sqref>O59</xm:sqref>
            </x14:sparkline>
          </x14:sparklines>
        </x14:sparklineGroup>
        <x14:sparklineGroup displayEmptyCellsAs="gap">
          <x14:colorSeries rgb="FF244061"/>
          <x14:sparklines>
            <x14:sparkline>
              <xm:f>'A05 172-235'!J60:N60</xm:f>
              <xm:sqref>O60</xm:sqref>
            </x14:sparkline>
          </x14:sparklines>
        </x14:sparklineGroup>
        <x14:sparklineGroup displayEmptyCellsAs="gap">
          <x14:colorSeries rgb="FF244061"/>
          <x14:sparklines>
            <x14:sparkline>
              <xm:f>'A05 172-235'!J61:N61</xm:f>
              <xm:sqref>O61</xm:sqref>
            </x14:sparkline>
          </x14:sparklines>
        </x14:sparklineGroup>
        <x14:sparklineGroup displayEmptyCellsAs="gap">
          <x14:colorSeries rgb="FF244061"/>
          <x14:sparklines>
            <x14:sparkline>
              <xm:f>'A05 172-235'!J62:N62</xm:f>
              <xm:sqref>O62</xm:sqref>
            </x14:sparkline>
          </x14:sparklines>
        </x14:sparklineGroup>
        <x14:sparklineGroup displayEmptyCellsAs="gap">
          <x14:colorSeries rgb="FF244061"/>
          <x14:sparklines>
            <x14:sparkline>
              <xm:f>'A05 172-235'!J63:N63</xm:f>
              <xm:sqref>O63</xm:sqref>
            </x14:sparkline>
          </x14:sparklines>
        </x14:sparklineGroup>
        <x14:sparklineGroup displayEmptyCellsAs="gap">
          <x14:colorSeries rgb="FF244061"/>
          <x14:sparklines>
            <x14:sparkline>
              <xm:f>'A05 172-235'!J64:N64</xm:f>
              <xm:sqref>O64</xm:sqref>
            </x14:sparkline>
          </x14:sparklines>
        </x14:sparklineGroup>
        <x14:sparklineGroup displayEmptyCellsAs="gap">
          <x14:colorSeries rgb="FF244061"/>
          <x14:sparklines>
            <x14:sparkline>
              <xm:f>'A05 172-235'!J65:N65</xm:f>
              <xm:sqref>O65</xm:sqref>
            </x14:sparkline>
          </x14:sparklines>
        </x14:sparklineGroup>
        <x14:sparklineGroup displayEmptyCellsAs="gap">
          <x14:colorSeries rgb="FF244061"/>
          <x14:sparklines>
            <x14:sparkline>
              <xm:f>'A05 172-235'!J66:N66</xm:f>
              <xm:sqref>O66</xm:sqref>
            </x14:sparkline>
          </x14:sparklines>
        </x14:sparklineGroup>
        <x14:sparklineGroup displayEmptyCellsAs="gap">
          <x14:colorSeries rgb="FF244061"/>
          <x14:sparklines>
            <x14:sparkline>
              <xm:f>'A05 172-235'!J67:N67</xm:f>
              <xm:sqref>O67</xm:sqref>
            </x14:sparkline>
          </x14:sparklines>
        </x14:sparklineGroup>
        <x14:sparklineGroup displayEmptyCellsAs="gap">
          <x14:colorSeries rgb="FF244061"/>
          <x14:sparklines>
            <x14:sparkline>
              <xm:f>'A05 172-235'!J68:N68</xm:f>
              <xm:sqref>O68</xm:sqref>
            </x14:sparkline>
          </x14:sparklines>
        </x14:sparklineGroup>
        <x14:sparklineGroup displayEmptyCellsAs="gap">
          <x14:colorSeries rgb="FF244061"/>
          <x14:sparklines>
            <x14:sparkline>
              <xm:f>'A05 172-235'!J69:N69</xm:f>
              <xm:sqref>O69</xm:sqref>
            </x14:sparkline>
          </x14:sparklines>
        </x14:sparklineGroup>
        <x14:sparklineGroup displayEmptyCellsAs="gap">
          <x14:colorSeries rgb="FF244061"/>
          <x14:sparklines>
            <x14:sparkline>
              <xm:f>'A05 172-235'!J70:N70</xm:f>
              <xm:sqref>O70</xm:sqref>
            </x14:sparkline>
          </x14:sparklines>
        </x14:sparklineGroup>
        <x14:sparklineGroup displayEmptyCellsAs="gap">
          <x14:colorSeries rgb="FF244061"/>
          <x14:sparklines>
            <x14:sparkline>
              <xm:f>'A05 172-235'!J71:N71</xm:f>
              <xm:sqref>O71</xm:sqref>
            </x14:sparkline>
          </x14:sparklines>
        </x14:sparklineGroup>
        <x14:sparklineGroup displayEmptyCellsAs="gap">
          <x14:colorSeries rgb="FF244061"/>
          <x14:sparklines>
            <x14:sparkline>
              <xm:f>'A05 172-235'!J72:N72</xm:f>
              <xm:sqref>O72</xm:sqref>
            </x14:sparkline>
          </x14:sparklines>
        </x14:sparklineGroup>
        <x14:sparklineGroup displayEmptyCellsAs="gap">
          <x14:colorSeries rgb="FF244061"/>
          <x14:sparklines>
            <x14:sparkline>
              <xm:f>'A05 172-235'!J73:N73</xm:f>
              <xm:sqref>O73</xm:sqref>
            </x14:sparkline>
          </x14:sparklines>
        </x14:sparklineGroup>
        <x14:sparklineGroup displayEmptyCellsAs="gap">
          <x14:colorSeries rgb="FF244061"/>
          <x14:sparklines>
            <x14:sparkline>
              <xm:f>'A05 172-235'!J74:N74</xm:f>
              <xm:sqref>O74</xm:sqref>
            </x14:sparkline>
          </x14:sparklines>
        </x14:sparklineGroup>
        <x14:sparklineGroup displayEmptyCellsAs="gap">
          <x14:colorSeries rgb="FF244061"/>
          <x14:sparklines>
            <x14:sparkline>
              <xm:f>'A05 172-235'!J75:N75</xm:f>
              <xm:sqref>O75</xm:sqref>
            </x14:sparkline>
          </x14:sparklines>
        </x14:sparklineGroup>
        <x14:sparklineGroup displayEmptyCellsAs="gap">
          <x14:colorSeries rgb="FF244061"/>
          <x14:sparklines>
            <x14:sparkline>
              <xm:f>'A05 172-235'!J76:N76</xm:f>
              <xm:sqref>O76</xm:sqref>
            </x14:sparkline>
          </x14:sparklines>
        </x14:sparklineGroup>
        <x14:sparklineGroup displayEmptyCellsAs="gap">
          <x14:colorSeries rgb="FF244061"/>
          <x14:sparklines>
            <x14:sparkline>
              <xm:f>'A05 172-235'!J77:N77</xm:f>
              <xm:sqref>O77</xm:sqref>
            </x14:sparkline>
          </x14:sparklines>
        </x14:sparklineGroup>
        <x14:sparklineGroup displayEmptyCellsAs="gap">
          <x14:colorSeries rgb="FF244061"/>
          <x14:sparklines>
            <x14:sparkline>
              <xm:f>'A05 172-235'!J78:N78</xm:f>
              <xm:sqref>O78</xm:sqref>
            </x14:sparkline>
          </x14:sparklines>
        </x14:sparklineGroup>
        <x14:sparklineGroup displayEmptyCellsAs="gap">
          <x14:colorSeries rgb="FF244061"/>
          <x14:sparklines>
            <x14:sparkline>
              <xm:f>'A05 172-235'!J79:N79</xm:f>
              <xm:sqref>O79</xm:sqref>
            </x14:sparkline>
          </x14:sparklines>
        </x14:sparklineGroup>
        <x14:sparklineGroup displayEmptyCellsAs="gap">
          <x14:colorSeries rgb="FF244061"/>
          <x14:sparklines>
            <x14:sparkline>
              <xm:f>'A05 172-235'!J80:N80</xm:f>
              <xm:sqref>O80</xm:sqref>
            </x14:sparkline>
          </x14:sparklines>
        </x14:sparklineGroup>
        <x14:sparklineGroup displayEmptyCellsAs="gap">
          <x14:colorSeries rgb="FF244061"/>
          <x14:sparklines>
            <x14:sparkline>
              <xm:f>'A05 172-235'!J81:N81</xm:f>
              <xm:sqref>O81</xm:sqref>
            </x14:sparkline>
          </x14:sparklines>
        </x14:sparklineGroup>
        <x14:sparklineGroup displayEmptyCellsAs="gap">
          <x14:colorSeries rgb="FF244061"/>
          <x14:sparklines>
            <x14:sparkline>
              <xm:f>'A05 172-235'!J82:N82</xm:f>
              <xm:sqref>O82</xm:sqref>
            </x14:sparkline>
          </x14:sparklines>
        </x14:sparklineGroup>
        <x14:sparklineGroup displayEmptyCellsAs="gap">
          <x14:colorSeries rgb="FF244061"/>
          <x14:sparklines>
            <x14:sparkline>
              <xm:f>'A05 172-235'!J83:N83</xm:f>
              <xm:sqref>O83</xm:sqref>
            </x14:sparkline>
          </x14:sparklines>
        </x14:sparklineGroup>
        <x14:sparklineGroup displayEmptyCellsAs="gap">
          <x14:colorSeries rgb="FF244061"/>
          <x14:sparklines>
            <x14:sparkline>
              <xm:f>'A05 172-235'!J84:N84</xm:f>
              <xm:sqref>O84</xm:sqref>
            </x14:sparkline>
          </x14:sparklines>
        </x14:sparklineGroup>
        <x14:sparklineGroup displayEmptyCellsAs="gap">
          <x14:colorSeries rgb="FF244061"/>
          <x14:sparklines>
            <x14:sparkline>
              <xm:f>'A05 172-235'!J85:N85</xm:f>
              <xm:sqref>O85</xm:sqref>
            </x14:sparkline>
          </x14:sparklines>
        </x14:sparklineGroup>
        <x14:sparklineGroup displayEmptyCellsAs="gap">
          <x14:colorSeries rgb="FF244061"/>
          <x14:sparklines>
            <x14:sparkline>
              <xm:f>'A05 172-235'!J86:N86</xm:f>
              <xm:sqref>O86</xm:sqref>
            </x14:sparkline>
          </x14:sparklines>
        </x14:sparklineGroup>
        <x14:sparklineGroup displayEmptyCellsAs="gap">
          <x14:colorSeries rgb="FF244061"/>
          <x14:sparklines>
            <x14:sparkline>
              <xm:f>'A05 172-235'!J87:N87</xm:f>
              <xm:sqref>O87</xm:sqref>
            </x14:sparkline>
          </x14:sparklines>
        </x14:sparklineGroup>
        <x14:sparklineGroup displayEmptyCellsAs="gap">
          <x14:colorSeries rgb="FF244061"/>
          <x14:sparklines>
            <x14:sparkline>
              <xm:f>'A05 172-235'!J88:N88</xm:f>
              <xm:sqref>O88</xm:sqref>
            </x14:sparkline>
          </x14:sparklines>
        </x14:sparklineGroup>
        <x14:sparklineGroup displayEmptyCellsAs="gap">
          <x14:colorSeries rgb="FF244061"/>
          <x14:sparklines>
            <x14:sparkline>
              <xm:f>'A05 172-235'!J89:N89</xm:f>
              <xm:sqref>O89</xm:sqref>
            </x14:sparkline>
          </x14:sparklines>
        </x14:sparklineGroup>
        <x14:sparklineGroup displayEmptyCellsAs="gap">
          <x14:colorSeries rgb="FF244061"/>
          <x14:sparklines>
            <x14:sparkline>
              <xm:f>'A05 172-235'!J90:N90</xm:f>
              <xm:sqref>O90</xm:sqref>
            </x14:sparkline>
          </x14:sparklines>
        </x14:sparklineGroup>
        <x14:sparklineGroup displayEmptyCellsAs="gap">
          <x14:colorSeries rgb="FF244061"/>
          <x14:sparklines>
            <x14:sparkline>
              <xm:f>'A05 172-235'!J91:N91</xm:f>
              <xm:sqref>O91</xm:sqref>
            </x14:sparkline>
          </x14:sparklines>
        </x14:sparklineGroup>
        <x14:sparklineGroup displayEmptyCellsAs="gap">
          <x14:colorSeries rgb="FF244061"/>
          <x14:sparklines>
            <x14:sparkline>
              <xm:f>'A05 172-235'!J92:N92</xm:f>
              <xm:sqref>O92</xm:sqref>
            </x14:sparkline>
          </x14:sparklines>
        </x14:sparklineGroup>
        <x14:sparklineGroup displayEmptyCellsAs="gap">
          <x14:colorSeries rgb="FF244061"/>
          <x14:sparklines>
            <x14:sparkline>
              <xm:f>'A05 172-235'!J93:N93</xm:f>
              <xm:sqref>O93</xm:sqref>
            </x14:sparkline>
          </x14:sparklines>
        </x14:sparklineGroup>
        <x14:sparklineGroup displayEmptyCellsAs="gap">
          <x14:colorSeries rgb="FF244061"/>
          <x14:sparklines>
            <x14:sparkline>
              <xm:f>'A05 172-235'!J94:N94</xm:f>
              <xm:sqref>O94</xm:sqref>
            </x14:sparkline>
          </x14:sparklines>
        </x14:sparklineGroup>
        <x14:sparklineGroup displayEmptyCellsAs="gap">
          <x14:colorSeries rgb="FF244061"/>
          <x14:sparklines>
            <x14:sparkline>
              <xm:f>'A05 172-235'!J95:N95</xm:f>
              <xm:sqref>O95</xm:sqref>
            </x14:sparkline>
          </x14:sparklines>
        </x14:sparklineGroup>
        <x14:sparklineGroup displayEmptyCellsAs="gap">
          <x14:colorSeries rgb="FF244061"/>
          <x14:sparklines>
            <x14:sparkline>
              <xm:f>'A05 172-235'!J96:N96</xm:f>
              <xm:sqref>O96</xm:sqref>
            </x14:sparkline>
          </x14:sparklines>
        </x14:sparklineGroup>
        <x14:sparklineGroup displayEmptyCellsAs="gap">
          <x14:colorSeries rgb="FF244061"/>
          <x14:sparklines>
            <x14:sparkline>
              <xm:f>'A05 172-235'!J97:N97</xm:f>
              <xm:sqref>O97</xm:sqref>
            </x14:sparkline>
          </x14:sparklines>
        </x14:sparklineGroup>
        <x14:sparklineGroup displayEmptyCellsAs="gap">
          <x14:colorSeries rgb="FF244061"/>
          <x14:sparklines>
            <x14:sparkline>
              <xm:f>'A05 172-235'!J98:N98</xm:f>
              <xm:sqref>O98</xm:sqref>
            </x14:sparkline>
          </x14:sparklines>
        </x14:sparklineGroup>
        <x14:sparklineGroup displayEmptyCellsAs="gap">
          <x14:colorSeries rgb="FF244061"/>
          <x14:sparklines>
            <x14:sparkline>
              <xm:f>'A05 172-235'!J99:N99</xm:f>
              <xm:sqref>O99</xm:sqref>
            </x14:sparkline>
          </x14:sparklines>
        </x14:sparklineGroup>
        <x14:sparklineGroup displayEmptyCellsAs="gap">
          <x14:colorSeries rgb="FF244061"/>
          <x14:sparklines>
            <x14:sparkline>
              <xm:f>'A05 172-235'!J100:N100</xm:f>
              <xm:sqref>O100</xm:sqref>
            </x14:sparkline>
          </x14:sparklines>
        </x14:sparklineGroup>
        <x14:sparklineGroup displayEmptyCellsAs="gap">
          <x14:colorSeries rgb="FF244061"/>
          <x14:sparklines>
            <x14:sparkline>
              <xm:f>'A05 172-235'!J101:N101</xm:f>
              <xm:sqref>O101</xm:sqref>
            </x14:sparkline>
          </x14:sparklines>
        </x14:sparklineGroup>
        <x14:sparklineGroup displayEmptyCellsAs="gap">
          <x14:colorSeries rgb="FF244061"/>
          <x14:sparklines>
            <x14:sparkline>
              <xm:f>'A05 172-235'!J102:N102</xm:f>
              <xm:sqref>O102</xm:sqref>
            </x14:sparkline>
          </x14:sparklines>
        </x14:sparklineGroup>
        <x14:sparklineGroup displayEmptyCellsAs="gap">
          <x14:colorSeries rgb="FF244061"/>
          <x14:sparklines>
            <x14:sparkline>
              <xm:f>'A05 172-235'!J103:N103</xm:f>
              <xm:sqref>O103</xm:sqref>
            </x14:sparkline>
          </x14:sparklines>
        </x14:sparklineGroup>
        <x14:sparklineGroup displayEmptyCellsAs="gap">
          <x14:colorSeries rgb="FF244061"/>
          <x14:sparklines>
            <x14:sparkline>
              <xm:f>'A05 172-235'!J104:N104</xm:f>
              <xm:sqref>O104</xm:sqref>
            </x14:sparkline>
          </x14:sparklines>
        </x14:sparklineGroup>
        <x14:sparklineGroup displayEmptyCellsAs="gap">
          <x14:colorSeries rgb="FF244061"/>
          <x14:sparklines>
            <x14:sparkline>
              <xm:f>'A05 172-235'!J105:N105</xm:f>
              <xm:sqref>O105</xm:sqref>
            </x14:sparkline>
          </x14:sparklines>
        </x14:sparklineGroup>
        <x14:sparklineGroup displayEmptyCellsAs="gap">
          <x14:colorSeries rgb="FF244061"/>
          <x14:sparklines>
            <x14:sparkline>
              <xm:f>'A05 172-235'!J106:N106</xm:f>
              <xm:sqref>O106</xm:sqref>
            </x14:sparkline>
          </x14:sparklines>
        </x14:sparklineGroup>
        <x14:sparklineGroup displayEmptyCellsAs="gap">
          <x14:colorSeries rgb="FF244061"/>
          <x14:sparklines>
            <x14:sparkline>
              <xm:f>'A05 172-235'!J107:N107</xm:f>
              <xm:sqref>O107</xm:sqref>
            </x14:sparkline>
          </x14:sparklines>
        </x14:sparklineGroup>
        <x14:sparklineGroup displayEmptyCellsAs="gap">
          <x14:colorSeries rgb="FF244061"/>
          <x14:sparklines>
            <x14:sparkline>
              <xm:f>'A05 172-235'!J109:N109</xm:f>
              <xm:sqref>O109</xm:sqref>
            </x14:sparkline>
          </x14:sparklines>
        </x14:sparklineGroup>
        <x14:sparklineGroup displayEmptyCellsAs="gap">
          <x14:colorSeries rgb="FF244061"/>
          <x14:sparklines>
            <x14:sparkline>
              <xm:f>'A05 172-235'!J112:N112</xm:f>
              <xm:sqref>O112</xm:sqref>
            </x14:sparkline>
          </x14:sparklines>
        </x14:sparklineGroup>
        <x14:sparklineGroup displayEmptyCellsAs="gap">
          <x14:colorSeries rgb="FF244061"/>
          <x14:sparklines>
            <x14:sparkline>
              <xm:f>'A05 172-235'!J113:N113</xm:f>
              <xm:sqref>O113</xm:sqref>
            </x14:sparkline>
          </x14:sparklines>
        </x14:sparklineGroup>
        <x14:sparklineGroup displayEmptyCellsAs="gap">
          <x14:colorSeries rgb="FF244061"/>
          <x14:sparklines>
            <x14:sparkline>
              <xm:f>'A05 172-235'!J114:N114</xm:f>
              <xm:sqref>O114</xm:sqref>
            </x14:sparkline>
          </x14:sparklines>
        </x14:sparklineGroup>
        <x14:sparklineGroup displayEmptyCellsAs="gap">
          <x14:colorSeries rgb="FF244061"/>
          <x14:sparklines>
            <x14:sparkline>
              <xm:f>'A05 172-235'!J116:N116</xm:f>
              <xm:sqref>O116</xm:sqref>
            </x14:sparkline>
          </x14:sparklines>
        </x14:sparklineGroup>
        <x14:sparklineGroup displayEmptyCellsAs="gap">
          <x14:colorSeries rgb="FF244061"/>
          <x14:sparklines>
            <x14:sparkline>
              <xm:f>'A05 172-235'!J118:N118</xm:f>
              <xm:sqref>O118</xm:sqref>
            </x14:sparkline>
          </x14:sparklines>
        </x14:sparklineGroup>
        <x14:sparklineGroup displayEmptyCellsAs="gap">
          <x14:colorSeries rgb="FF244061"/>
          <x14:sparklines>
            <x14:sparkline>
              <xm:f>'A05 172-235'!J119:N119</xm:f>
              <xm:sqref>O119</xm:sqref>
            </x14:sparkline>
          </x14:sparklines>
        </x14:sparklineGroup>
        <x14:sparklineGroup displayEmptyCellsAs="gap">
          <x14:colorSeries rgb="FF244061"/>
          <x14:sparklines>
            <x14:sparkline>
              <xm:f>'A05 172-235'!J120:N120</xm:f>
              <xm:sqref>O120</xm:sqref>
            </x14:sparkline>
          </x14:sparklines>
        </x14:sparklineGroup>
        <x14:sparklineGroup displayEmptyCellsAs="gap">
          <x14:colorSeries rgb="FF244061"/>
          <x14:sparklines>
            <x14:sparkline>
              <xm:f>'A05 172-235'!J121:N121</xm:f>
              <xm:sqref>O121</xm:sqref>
            </x14:sparkline>
          </x14:sparklines>
        </x14:sparklineGroup>
        <x14:sparklineGroup displayEmptyCellsAs="gap">
          <x14:colorSeries rgb="FF244061"/>
          <x14:sparklines>
            <x14:sparkline>
              <xm:f>'A05 172-235'!J122:N122</xm:f>
              <xm:sqref>O122</xm:sqref>
            </x14:sparkline>
          </x14:sparklines>
        </x14:sparklineGroup>
        <x14:sparklineGroup displayEmptyCellsAs="gap">
          <x14:colorSeries rgb="FF244061"/>
          <x14:sparklines>
            <x14:sparkline>
              <xm:f>'A05 172-235'!J123:N123</xm:f>
              <xm:sqref>O123</xm:sqref>
            </x14:sparkline>
          </x14:sparklines>
        </x14:sparklineGroup>
        <x14:sparklineGroup displayEmptyCellsAs="gap">
          <x14:colorSeries rgb="FF244061"/>
          <x14:sparklines>
            <x14:sparkline>
              <xm:f>'A05 172-235'!J124:N124</xm:f>
              <xm:sqref>O124</xm:sqref>
            </x14:sparkline>
          </x14:sparklines>
        </x14:sparklineGroup>
        <x14:sparklineGroup displayEmptyCellsAs="gap">
          <x14:colorSeries rgb="FF244061"/>
          <x14:sparklines>
            <x14:sparkline>
              <xm:f>'A05 172-235'!J125:N125</xm:f>
              <xm:sqref>O125</xm:sqref>
            </x14:sparkline>
          </x14:sparklines>
        </x14:sparklineGroup>
        <x14:sparklineGroup displayEmptyCellsAs="gap">
          <x14:colorSeries rgb="FF244061"/>
          <x14:sparklines>
            <x14:sparkline>
              <xm:f>'A05 172-235'!J127:N127</xm:f>
              <xm:sqref>O127</xm:sqref>
            </x14:sparkline>
          </x14:sparklines>
        </x14:sparklineGroup>
        <x14:sparklineGroup displayEmptyCellsAs="gap">
          <x14:colorSeries rgb="FF244061"/>
          <x14:sparklines>
            <x14:sparkline>
              <xm:f>'A05 172-235'!J130:N130</xm:f>
              <xm:sqref>O130</xm:sqref>
            </x14:sparkline>
          </x14:sparklines>
        </x14:sparklineGroup>
        <x14:sparklineGroup displayEmptyCellsAs="gap">
          <x14:colorSeries rgb="FF244061"/>
          <x14:sparklines>
            <x14:sparkline>
              <xm:f>'A05 172-235'!J131:N131</xm:f>
              <xm:sqref>O131</xm:sqref>
            </x14:sparkline>
          </x14:sparklines>
        </x14:sparklineGroup>
        <x14:sparklineGroup displayEmptyCellsAs="gap">
          <x14:colorSeries rgb="FF244061"/>
          <x14:sparklines>
            <x14:sparkline>
              <xm:f>'A05 172-235'!J132:N132</xm:f>
              <xm:sqref>O132</xm:sqref>
            </x14:sparkline>
          </x14:sparklines>
        </x14:sparklineGroup>
        <x14:sparklineGroup displayEmptyCellsAs="gap">
          <x14:colorSeries rgb="FF244061"/>
          <x14:sparklines>
            <x14:sparkline>
              <xm:f>'A05 172-235'!J133:N133</xm:f>
              <xm:sqref>O133</xm:sqref>
            </x14:sparkline>
          </x14:sparklines>
        </x14:sparklineGroup>
        <x14:sparklineGroup displayEmptyCellsAs="gap">
          <x14:colorSeries rgb="FF244061"/>
          <x14:sparklines>
            <x14:sparkline>
              <xm:f>'A05 172-235'!J134:N134</xm:f>
              <xm:sqref>O134</xm:sqref>
            </x14:sparkline>
          </x14:sparklines>
        </x14:sparklineGroup>
        <x14:sparklineGroup displayEmptyCellsAs="gap">
          <x14:colorSeries rgb="FF244061"/>
          <x14:sparklines>
            <x14:sparkline>
              <xm:f>'A05 172-235'!J136:N136</xm:f>
              <xm:sqref>O136</xm:sqref>
            </x14:sparkline>
          </x14:sparklines>
        </x14:sparklineGroup>
        <x14:sparklineGroup displayEmptyCellsAs="gap">
          <x14:colorSeries rgb="FF244061"/>
          <x14:sparklines>
            <x14:sparkline>
              <xm:f>'A05 172-235'!J139:N139</xm:f>
              <xm:sqref>O139</xm:sqref>
            </x14:sparkline>
          </x14:sparklines>
        </x14:sparklineGroup>
        <x14:sparklineGroup displayEmptyCellsAs="gap">
          <x14:colorSeries rgb="FF244061"/>
          <x14:sparklines>
            <x14:sparkline>
              <xm:f>'A05 172-235'!J140:N140</xm:f>
              <xm:sqref>O140</xm:sqref>
            </x14:sparkline>
          </x14:sparklines>
        </x14:sparklineGroup>
        <x14:sparklineGroup displayEmptyCellsAs="gap">
          <x14:colorSeries rgb="FF244061"/>
          <x14:sparklines>
            <x14:sparkline>
              <xm:f>'A05 172-235'!J141:N141</xm:f>
              <xm:sqref>O141</xm:sqref>
            </x14:sparkline>
          </x14:sparklines>
        </x14:sparklineGroup>
        <x14:sparklineGroup displayEmptyCellsAs="gap">
          <x14:colorSeries rgb="FF244061"/>
          <x14:sparklines>
            <x14:sparkline>
              <xm:f>'A05 172-235'!J142:N142</xm:f>
              <xm:sqref>O142</xm:sqref>
            </x14:sparkline>
          </x14:sparklines>
        </x14:sparklineGroup>
        <x14:sparklineGroup displayEmptyCellsAs="gap">
          <x14:colorSeries rgb="FF244061"/>
          <x14:sparklines>
            <x14:sparkline>
              <xm:f>'A05 172-235'!J143:N143</xm:f>
              <xm:sqref>O143</xm:sqref>
            </x14:sparkline>
          </x14:sparklines>
        </x14:sparklineGroup>
        <x14:sparklineGroup displayEmptyCellsAs="gap">
          <x14:colorSeries rgb="FF244061"/>
          <x14:sparklines>
            <x14:sparkline>
              <xm:f>'A05 172-235'!J145:N145</xm:f>
              <xm:sqref>O145</xm:sqref>
            </x14:sparkline>
          </x14:sparklines>
        </x14:sparklineGroup>
        <x14:sparklineGroup displayEmptyCellsAs="gap">
          <x14:colorSeries rgb="FF244061"/>
          <x14:sparklines>
            <x14:sparkline>
              <xm:f>'A05 172-235'!J147:N147</xm:f>
              <xm:sqref>O147</xm:sqref>
            </x14:sparkline>
          </x14:sparklines>
        </x14:sparklineGroup>
        <x14:sparklineGroup displayEmptyCellsAs="gap">
          <x14:colorSeries rgb="FF244061"/>
          <x14:sparklines>
            <x14:sparkline>
              <xm:f>'A05 172-235'!J148:N148</xm:f>
              <xm:sqref>O148</xm:sqref>
            </x14:sparkline>
          </x14:sparklines>
        </x14:sparklineGroup>
        <x14:sparklineGroup displayEmptyCellsAs="gap">
          <x14:colorSeries rgb="FF244061"/>
          <x14:sparklines>
            <x14:sparkline>
              <xm:f>'A05 172-235'!J149:N149</xm:f>
              <xm:sqref>O149</xm:sqref>
            </x14:sparkline>
          </x14:sparklines>
        </x14:sparklineGroup>
        <x14:sparklineGroup displayEmptyCellsAs="gap">
          <x14:colorSeries rgb="FF244061"/>
          <x14:sparklines>
            <x14:sparkline>
              <xm:f>'A05 172-235'!J150:N150</xm:f>
              <xm:sqref>O150</xm:sqref>
            </x14:sparkline>
          </x14:sparklines>
        </x14:sparklineGroup>
        <x14:sparklineGroup displayEmptyCellsAs="gap">
          <x14:colorSeries rgb="FF244061"/>
          <x14:sparklines>
            <x14:sparkline>
              <xm:f>'A05 172-235'!J151:N151</xm:f>
              <xm:sqref>O151</xm:sqref>
            </x14:sparkline>
          </x14:sparklines>
        </x14:sparklineGroup>
        <x14:sparklineGroup displayEmptyCellsAs="gap">
          <x14:colorSeries rgb="FF244061"/>
          <x14:sparklines>
            <x14:sparkline>
              <xm:f>'A05 172-235'!J152:N152</xm:f>
              <xm:sqref>O152</xm:sqref>
            </x14:sparkline>
          </x14:sparklines>
        </x14:sparklineGroup>
        <x14:sparklineGroup displayEmptyCellsAs="gap">
          <x14:colorSeries rgb="FF244061"/>
          <x14:sparklines>
            <x14:sparkline>
              <xm:f>'A05 172-235'!J155:N155</xm:f>
              <xm:sqref>O155</xm:sqref>
            </x14:sparkline>
          </x14:sparklines>
        </x14:sparklineGroup>
        <x14:sparklineGroup displayEmptyCellsAs="gap">
          <x14:colorSeries rgb="FF244061"/>
          <x14:sparklines>
            <x14:sparkline>
              <xm:f>'A05 172-235'!J156:N156</xm:f>
              <xm:sqref>O156</xm:sqref>
            </x14:sparkline>
          </x14:sparklines>
        </x14:sparklineGroup>
        <x14:sparklineGroup displayEmptyCellsAs="gap">
          <x14:colorSeries rgb="FF244061"/>
          <x14:sparklines>
            <x14:sparkline>
              <xm:f>'A05 172-235'!J157:N157</xm:f>
              <xm:sqref>O157</xm:sqref>
            </x14:sparkline>
          </x14:sparklines>
        </x14:sparklineGroup>
        <x14:sparklineGroup displayEmptyCellsAs="gap">
          <x14:colorSeries rgb="FF244061"/>
          <x14:sparklines>
            <x14:sparkline>
              <xm:f>'A05 172-235'!J159:N159</xm:f>
              <xm:sqref>O159</xm:sqref>
            </x14:sparkline>
          </x14:sparklines>
        </x14:sparklineGroup>
        <x14:sparklineGroup displayEmptyCellsAs="gap">
          <x14:colorSeries rgb="FF244061"/>
          <x14:sparklines>
            <x14:sparkline>
              <xm:f>'A05 172-235'!J162:N162</xm:f>
              <xm:sqref>O162</xm:sqref>
            </x14:sparkline>
          </x14:sparklines>
        </x14:sparklineGroup>
        <x14:sparklineGroup displayEmptyCellsAs="gap">
          <x14:colorSeries rgb="FF244061"/>
          <x14:sparklines>
            <x14:sparkline>
              <xm:f>'A05 172-235'!J163:N163</xm:f>
              <xm:sqref>O163</xm:sqref>
            </x14:sparkline>
          </x14:sparklines>
        </x14:sparklineGroup>
        <x14:sparklineGroup displayEmptyCellsAs="gap">
          <x14:colorSeries rgb="FF244061"/>
          <x14:sparklines>
            <x14:sparkline>
              <xm:f>'A05 172-235'!J164:N164</xm:f>
              <xm:sqref>O164</xm:sqref>
            </x14:sparkline>
          </x14:sparklines>
        </x14:sparklineGroup>
        <x14:sparklineGroup displayEmptyCellsAs="gap">
          <x14:colorSeries rgb="FF244061"/>
          <x14:sparklines>
            <x14:sparkline>
              <xm:f>'A05 172-235'!J166:N166</xm:f>
              <xm:sqref>O166</xm:sqref>
            </x14:sparkline>
          </x14:sparklines>
        </x14:sparklineGroup>
        <x14:sparklineGroup displayEmptyCellsAs="gap">
          <x14:colorSeries rgb="FF244061"/>
          <x14:sparklines>
            <x14:sparkline>
              <xm:f>'A05 172-235'!J168:N168</xm:f>
              <xm:sqref>O168</xm:sqref>
            </x14:sparkline>
          </x14:sparklines>
        </x14:sparklineGroup>
        <x14:sparklineGroup displayEmptyCellsAs="gap">
          <x14:colorSeries rgb="FF244061"/>
          <x14:sparklines>
            <x14:sparkline>
              <xm:f>'A05 172-235'!J169:N169</xm:f>
              <xm:sqref>O169</xm:sqref>
            </x14:sparkline>
          </x14:sparklines>
        </x14:sparklineGroup>
        <x14:sparklineGroup displayEmptyCellsAs="gap">
          <x14:colorSeries rgb="FF244061"/>
          <x14:sparklines>
            <x14:sparkline>
              <xm:f>'A05 172-235'!J170:N170</xm:f>
              <xm:sqref>O170</xm:sqref>
            </x14:sparkline>
          </x14:sparklines>
        </x14:sparklineGroup>
        <x14:sparklineGroup displayEmptyCellsAs="gap">
          <x14:colorSeries rgb="FF244061"/>
          <x14:sparklines>
            <x14:sparkline>
              <xm:f>'A05 172-235'!J171:N171</xm:f>
              <xm:sqref>O171</xm:sqref>
            </x14:sparkline>
          </x14:sparklines>
        </x14:sparklineGroup>
        <x14:sparklineGroup displayEmptyCellsAs="gap">
          <x14:colorSeries rgb="FF244061"/>
          <x14:sparklines>
            <x14:sparkline>
              <xm:f>'A05 172-235'!J172:N172</xm:f>
              <xm:sqref>O172</xm:sqref>
            </x14:sparkline>
          </x14:sparklines>
        </x14:sparklineGroup>
        <x14:sparklineGroup displayEmptyCellsAs="gap">
          <x14:colorSeries rgb="FF244061"/>
          <x14:sparklines>
            <x14:sparkline>
              <xm:f>'A05 172-235'!J173:N173</xm:f>
              <xm:sqref>O173</xm:sqref>
            </x14:sparkline>
          </x14:sparklines>
        </x14:sparklineGroup>
        <x14:sparklineGroup displayEmptyCellsAs="gap">
          <x14:colorSeries rgb="FF244061"/>
          <x14:sparklines>
            <x14:sparkline>
              <xm:f>'A05 172-235'!J174:N174</xm:f>
              <xm:sqref>O174</xm:sqref>
            </x14:sparkline>
          </x14:sparklines>
        </x14:sparklineGroup>
        <x14:sparklineGroup displayEmptyCellsAs="gap">
          <x14:colorSeries rgb="FF244061"/>
          <x14:sparklines>
            <x14:sparkline>
              <xm:f>'A05 172-235'!J176:N176</xm:f>
              <xm:sqref>O176</xm:sqref>
            </x14:sparkline>
          </x14:sparklines>
        </x14:sparklineGroup>
        <x14:sparklineGroup displayEmptyCellsAs="gap">
          <x14:colorSeries rgb="FF244061"/>
          <x14:sparklines>
            <x14:sparkline>
              <xm:f>'A05 172-235'!J179:N179</xm:f>
              <xm:sqref>O179</xm:sqref>
            </x14:sparkline>
          </x14:sparklines>
        </x14:sparklineGroup>
        <x14:sparklineGroup displayEmptyCellsAs="gap">
          <x14:colorSeries rgb="FF244061"/>
          <x14:sparklines>
            <x14:sparkline>
              <xm:f>'A05 172-235'!J180:N180</xm:f>
              <xm:sqref>O180</xm:sqref>
            </x14:sparkline>
          </x14:sparklines>
        </x14:sparklineGroup>
        <x14:sparklineGroup displayEmptyCellsAs="gap">
          <x14:colorSeries rgb="FF244061"/>
          <x14:sparklines>
            <x14:sparkline>
              <xm:f>'A05 172-235'!J181:N181</xm:f>
              <xm:sqref>O181</xm:sqref>
            </x14:sparkline>
          </x14:sparklines>
        </x14:sparklineGroup>
        <x14:sparklineGroup displayEmptyCellsAs="gap">
          <x14:colorSeries rgb="FF244061"/>
          <x14:sparklines>
            <x14:sparkline>
              <xm:f>'A05 172-235'!J182:N182</xm:f>
              <xm:sqref>O182</xm:sqref>
            </x14:sparkline>
          </x14:sparklines>
        </x14:sparklineGroup>
        <x14:sparklineGroup displayEmptyCellsAs="gap">
          <x14:colorSeries rgb="FF244061"/>
          <x14:sparklines>
            <x14:sparkline>
              <xm:f>'A05 172-235'!J183:N183</xm:f>
              <xm:sqref>O183</xm:sqref>
            </x14:sparkline>
          </x14:sparklines>
        </x14:sparklineGroup>
        <x14:sparklineGroup displayEmptyCellsAs="gap">
          <x14:colorSeries rgb="FF244061"/>
          <x14:sparklines>
            <x14:sparkline>
              <xm:f>'A05 172-235'!J184:N184</xm:f>
              <xm:sqref>O184</xm:sqref>
            </x14:sparkline>
          </x14:sparklines>
        </x14:sparklineGroup>
        <x14:sparklineGroup displayEmptyCellsAs="gap">
          <x14:colorSeries rgb="FF244061"/>
          <x14:sparklines>
            <x14:sparkline>
              <xm:f>'A05 172-235'!J186:N186</xm:f>
              <xm:sqref>O186</xm:sqref>
            </x14:sparkline>
          </x14:sparklines>
        </x14:sparklineGroup>
        <x14:sparklineGroup displayEmptyCellsAs="gap">
          <x14:colorSeries rgb="FF244061"/>
          <x14:sparklines>
            <x14:sparkline>
              <xm:f>'A05 172-235'!J189:N189</xm:f>
              <xm:sqref>O189</xm:sqref>
            </x14:sparkline>
          </x14:sparklines>
        </x14:sparklineGroup>
        <x14:sparklineGroup displayEmptyCellsAs="gap">
          <x14:colorSeries rgb="FF244061"/>
          <x14:sparklines>
            <x14:sparkline>
              <xm:f>'A05 172-235'!J190:N190</xm:f>
              <xm:sqref>O190</xm:sqref>
            </x14:sparkline>
          </x14:sparklines>
        </x14:sparklineGroup>
        <x14:sparklineGroup displayEmptyCellsAs="gap">
          <x14:colorSeries rgb="FF244061"/>
          <x14:sparklines>
            <x14:sparkline>
              <xm:f>'A05 172-235'!J191:N191</xm:f>
              <xm:sqref>O191</xm:sqref>
            </x14:sparkline>
          </x14:sparklines>
        </x14:sparklineGroup>
        <x14:sparklineGroup displayEmptyCellsAs="gap">
          <x14:colorSeries rgb="FF244061"/>
          <x14:sparklines>
            <x14:sparkline>
              <xm:f>'A05 172-235'!J192:N192</xm:f>
              <xm:sqref>O192</xm:sqref>
            </x14:sparkline>
          </x14:sparklines>
        </x14:sparklineGroup>
        <x14:sparklineGroup displayEmptyCellsAs="gap">
          <x14:colorSeries rgb="FF244061"/>
          <x14:sparklines>
            <x14:sparkline>
              <xm:f>'A05 172-235'!J195:N195</xm:f>
              <xm:sqref>O195</xm:sqref>
            </x14:sparkline>
          </x14:sparklines>
        </x14:sparklineGroup>
        <x14:sparklineGroup displayEmptyCellsAs="gap">
          <x14:colorSeries rgb="FF244061"/>
          <x14:sparklines>
            <x14:sparkline>
              <xm:f>'A05 172-235'!J196:N196</xm:f>
              <xm:sqref>O196</xm:sqref>
            </x14:sparkline>
          </x14:sparklines>
        </x14:sparklineGroup>
        <x14:sparklineGroup displayEmptyCellsAs="gap">
          <x14:colorSeries rgb="FF244061"/>
          <x14:sparklines>
            <x14:sparkline>
              <xm:f>'A05 172-235'!J197:N197</xm:f>
              <xm:sqref>O197</xm:sqref>
            </x14:sparkline>
          </x14:sparklines>
        </x14:sparklineGroup>
        <x14:sparklineGroup displayEmptyCellsAs="gap">
          <x14:colorSeries rgb="FF244061"/>
          <x14:sparklines>
            <x14:sparkline>
              <xm:f>'A05 172-235'!J198:N198</xm:f>
              <xm:sqref>O198</xm:sqref>
            </x14:sparkline>
          </x14:sparklines>
        </x14:sparklineGroup>
        <x14:sparklineGroup displayEmptyCellsAs="gap">
          <x14:colorSeries rgb="FF244061"/>
          <x14:sparklines>
            <x14:sparkline>
              <xm:f>'A05 172-235'!J200:N200</xm:f>
              <xm:sqref>O200</xm:sqref>
            </x14:sparkline>
          </x14:sparklines>
        </x14:sparklineGroup>
        <x14:sparklineGroup displayEmptyCellsAs="gap">
          <x14:colorSeries rgb="FF244061"/>
          <x14:sparklines>
            <x14:sparkline>
              <xm:f>'A05 172-235'!J203:N203</xm:f>
              <xm:sqref>O203</xm:sqref>
            </x14:sparkline>
          </x14:sparklines>
        </x14:sparklineGroup>
        <x14:sparklineGroup displayEmptyCellsAs="gap">
          <x14:colorSeries rgb="FF244061"/>
          <x14:sparklines>
            <x14:sparkline>
              <xm:f>'A05 172-235'!J204:N204</xm:f>
              <xm:sqref>O204</xm:sqref>
            </x14:sparkline>
          </x14:sparklines>
        </x14:sparklineGroup>
        <x14:sparklineGroup displayEmptyCellsAs="gap">
          <x14:colorSeries rgb="FF244061"/>
          <x14:sparklines>
            <x14:sparkline>
              <xm:f>'A05 172-235'!J205:N205</xm:f>
              <xm:sqref>O205</xm:sqref>
            </x14:sparkline>
          </x14:sparklines>
        </x14:sparklineGroup>
        <x14:sparklineGroup displayEmptyCellsAs="gap">
          <x14:colorSeries rgb="FF244061"/>
          <x14:sparklines>
            <x14:sparkline>
              <xm:f>'A05 172-235'!J206:N206</xm:f>
              <xm:sqref>O206</xm:sqref>
            </x14:sparkline>
          </x14:sparklines>
        </x14:sparklineGroup>
        <x14:sparklineGroup displayEmptyCellsAs="gap">
          <x14:colorSeries rgb="FF244061"/>
          <x14:sparklines>
            <x14:sparkline>
              <xm:f>'A05 172-235'!J207:N207</xm:f>
              <xm:sqref>O207</xm:sqref>
            </x14:sparkline>
          </x14:sparklines>
        </x14:sparklineGroup>
        <x14:sparklineGroup displayEmptyCellsAs="gap">
          <x14:colorSeries rgb="FF244061"/>
          <x14:sparklines>
            <x14:sparkline>
              <xm:f>'A05 172-235'!J208:N208</xm:f>
              <xm:sqref>O208</xm:sqref>
            </x14:sparkline>
          </x14:sparklines>
        </x14:sparklineGroup>
        <x14:sparklineGroup displayEmptyCellsAs="gap">
          <x14:colorSeries rgb="FF244061"/>
          <x14:sparklines>
            <x14:sparkline>
              <xm:f>'A05 172-235'!J209:N209</xm:f>
              <xm:sqref>O209</xm:sqref>
            </x14:sparkline>
          </x14:sparklines>
        </x14:sparklineGroup>
        <x14:sparklineGroup displayEmptyCellsAs="gap">
          <x14:colorSeries rgb="FF244061"/>
          <x14:sparklines>
            <x14:sparkline>
              <xm:f>'A05 172-235'!J210:N210</xm:f>
              <xm:sqref>O210</xm:sqref>
            </x14:sparkline>
          </x14:sparklines>
        </x14:sparklineGroup>
        <x14:sparklineGroup displayEmptyCellsAs="gap">
          <x14:colorSeries rgb="FF244061"/>
          <x14:sparklines>
            <x14:sparkline>
              <xm:f>'A05 172-235'!J211:N211</xm:f>
              <xm:sqref>O211</xm:sqref>
            </x14:sparkline>
          </x14:sparklines>
        </x14:sparklineGroup>
        <x14:sparklineGroup displayEmptyCellsAs="gap">
          <x14:colorSeries rgb="FF244061"/>
          <x14:sparklines>
            <x14:sparkline>
              <xm:f>'A05 172-235'!J213:N213</xm:f>
              <xm:sqref>O213</xm:sqref>
            </x14:sparkline>
          </x14:sparklines>
        </x14:sparklineGroup>
        <x14:sparklineGroup displayEmptyCellsAs="gap">
          <x14:colorSeries rgb="FF244061"/>
          <x14:sparklines>
            <x14:sparkline>
              <xm:f>'A05 172-235'!J216:N216</xm:f>
              <xm:sqref>O216</xm:sqref>
            </x14:sparkline>
          </x14:sparklines>
        </x14:sparklineGroup>
        <x14:sparklineGroup displayEmptyCellsAs="gap">
          <x14:colorSeries rgb="FF244061"/>
          <x14:sparklines>
            <x14:sparkline>
              <xm:f>'A05 172-235'!J217:N217</xm:f>
              <xm:sqref>O217</xm:sqref>
            </x14:sparkline>
          </x14:sparklines>
        </x14:sparklineGroup>
        <x14:sparklineGroup displayEmptyCellsAs="gap">
          <x14:colorSeries rgb="FF244061"/>
          <x14:sparklines>
            <x14:sparkline>
              <xm:f>'A05 172-235'!J218:N218</xm:f>
              <xm:sqref>O218</xm:sqref>
            </x14:sparkline>
          </x14:sparklines>
        </x14:sparklineGroup>
        <x14:sparklineGroup displayEmptyCellsAs="gap">
          <x14:colorSeries rgb="FF244061"/>
          <x14:sparklines>
            <x14:sparkline>
              <xm:f>'A05 172-235'!J219:N219</xm:f>
              <xm:sqref>O219</xm:sqref>
            </x14:sparkline>
          </x14:sparklines>
        </x14:sparklineGroup>
        <x14:sparklineGroup displayEmptyCellsAs="gap">
          <x14:colorSeries rgb="FF244061"/>
          <x14:sparklines>
            <x14:sparkline>
              <xm:f>'A05 172-235'!J220:N220</xm:f>
              <xm:sqref>O220</xm:sqref>
            </x14:sparkline>
          </x14:sparklines>
        </x14:sparklineGroup>
        <x14:sparklineGroup displayEmptyCellsAs="gap">
          <x14:colorSeries rgb="FF244061"/>
          <x14:sparklines>
            <x14:sparkline>
              <xm:f>'A05 172-235'!J221:N221</xm:f>
              <xm:sqref>O221</xm:sqref>
            </x14:sparkline>
          </x14:sparklines>
        </x14:sparklineGroup>
        <x14:sparklineGroup displayEmptyCellsAs="gap">
          <x14:colorSeries rgb="FF244061"/>
          <x14:sparklines>
            <x14:sparkline>
              <xm:f>'A05 172-235'!J222:N222</xm:f>
              <xm:sqref>O222</xm:sqref>
            </x14:sparkline>
          </x14:sparklines>
        </x14:sparklineGroup>
        <x14:sparklineGroup displayEmptyCellsAs="gap">
          <x14:colorSeries rgb="FF244061"/>
          <x14:sparklines>
            <x14:sparkline>
              <xm:f>'A05 172-235'!J223:N223</xm:f>
              <xm:sqref>O223</xm:sqref>
            </x14:sparkline>
          </x14:sparklines>
        </x14:sparklineGroup>
        <x14:sparklineGroup displayEmptyCellsAs="gap">
          <x14:colorSeries rgb="FF244061"/>
          <x14:sparklines>
            <x14:sparkline>
              <xm:f>'A05 172-235'!J224:N224</xm:f>
              <xm:sqref>O224</xm:sqref>
            </x14:sparkline>
          </x14:sparklines>
        </x14:sparklineGroup>
        <x14:sparklineGroup displayEmptyCellsAs="gap">
          <x14:colorSeries rgb="FF244061"/>
          <x14:sparklines>
            <x14:sparkline>
              <xm:f>'A05 172-235'!J225:N225</xm:f>
              <xm:sqref>O225</xm:sqref>
            </x14:sparkline>
          </x14:sparklines>
        </x14:sparklineGroup>
        <x14:sparklineGroup displayEmptyCellsAs="gap">
          <x14:colorSeries rgb="FF244061"/>
          <x14:sparklines>
            <x14:sparkline>
              <xm:f>'A05 172-235'!J226:N226</xm:f>
              <xm:sqref>O226</xm:sqref>
            </x14:sparkline>
          </x14:sparklines>
        </x14:sparklineGroup>
        <x14:sparklineGroup displayEmptyCellsAs="gap">
          <x14:colorSeries rgb="FF244061"/>
          <x14:sparklines>
            <x14:sparkline>
              <xm:f>'A05 172-235'!J227:N227</xm:f>
              <xm:sqref>O227</xm:sqref>
            </x14:sparkline>
          </x14:sparklines>
        </x14:sparklineGroup>
        <x14:sparklineGroup displayEmptyCellsAs="gap">
          <x14:colorSeries rgb="FF244061"/>
          <x14:sparklines>
            <x14:sparkline>
              <xm:f>'A05 172-235'!J228:N228</xm:f>
              <xm:sqref>O228</xm:sqref>
            </x14:sparkline>
          </x14:sparklines>
        </x14:sparklineGroup>
        <x14:sparklineGroup displayEmptyCellsAs="gap">
          <x14:colorSeries rgb="FF244061"/>
          <x14:sparklines>
            <x14:sparkline>
              <xm:f>'A05 172-235'!J229:N229</xm:f>
              <xm:sqref>O229</xm:sqref>
            </x14:sparkline>
          </x14:sparklines>
        </x14:sparklineGroup>
        <x14:sparklineGroup displayEmptyCellsAs="gap">
          <x14:colorSeries rgb="FF244061"/>
          <x14:sparklines>
            <x14:sparkline>
              <xm:f>'A05 172-235'!J231:N231</xm:f>
              <xm:sqref>O231</xm:sqref>
            </x14:sparkline>
          </x14:sparklines>
        </x14:sparklineGroup>
        <x14:sparklineGroup displayEmptyCellsAs="gap">
          <x14:colorSeries rgb="FF244061"/>
          <x14:sparklines>
            <x14:sparkline>
              <xm:f>'A05 172-235'!J234:N234</xm:f>
              <xm:sqref>O234</xm:sqref>
            </x14:sparkline>
          </x14:sparklines>
        </x14:sparklineGroup>
        <x14:sparklineGroup displayEmptyCellsAs="gap">
          <x14:colorSeries rgb="FF244061"/>
          <x14:sparklines>
            <x14:sparkline>
              <xm:f>'A05 172-235'!J235:N235</xm:f>
              <xm:sqref>O235</xm:sqref>
            </x14:sparkline>
          </x14:sparklines>
        </x14:sparklineGroup>
        <x14:sparklineGroup displayEmptyCellsAs="gap">
          <x14:colorSeries rgb="FF244061"/>
          <x14:sparklines>
            <x14:sparkline>
              <xm:f>'A05 172-235'!J236:N236</xm:f>
              <xm:sqref>O236</xm:sqref>
            </x14:sparkline>
          </x14:sparklines>
        </x14:sparklineGroup>
        <x14:sparklineGroup displayEmptyCellsAs="gap">
          <x14:colorSeries rgb="FF244061"/>
          <x14:sparklines>
            <x14:sparkline>
              <xm:f>'A05 172-235'!J237:N237</xm:f>
              <xm:sqref>O237</xm:sqref>
            </x14:sparkline>
          </x14:sparklines>
        </x14:sparklineGroup>
        <x14:sparklineGroup displayEmptyCellsAs="gap">
          <x14:colorSeries rgb="FF244061"/>
          <x14:sparklines>
            <x14:sparkline>
              <xm:f>'A05 172-235'!J238:N238</xm:f>
              <xm:sqref>O238</xm:sqref>
            </x14:sparkline>
          </x14:sparklines>
        </x14:sparklineGroup>
        <x14:sparklineGroup displayEmptyCellsAs="gap">
          <x14:colorSeries rgb="FF244061"/>
          <x14:sparklines>
            <x14:sparkline>
              <xm:f>'A05 172-235'!J239:N239</xm:f>
              <xm:sqref>O239</xm:sqref>
            </x14:sparkline>
          </x14:sparklines>
        </x14:sparklineGroup>
        <x14:sparklineGroup displayEmptyCellsAs="gap">
          <x14:colorSeries rgb="FF244061"/>
          <x14:sparklines>
            <x14:sparkline>
              <xm:f>'A05 172-235'!J240:N240</xm:f>
              <xm:sqref>O240</xm:sqref>
            </x14:sparkline>
          </x14:sparklines>
        </x14:sparklineGroup>
        <x14:sparklineGroup displayEmptyCellsAs="gap">
          <x14:colorSeries rgb="FF244061"/>
          <x14:sparklines>
            <x14:sparkline>
              <xm:f>'A05 172-235'!J241:N241</xm:f>
              <xm:sqref>O241</xm:sqref>
            </x14:sparkline>
          </x14:sparklines>
        </x14:sparklineGroup>
        <x14:sparklineGroup displayEmptyCellsAs="gap">
          <x14:colorSeries rgb="FF244061"/>
          <x14:sparklines>
            <x14:sparkline>
              <xm:f>'A05 172-235'!J242:N242</xm:f>
              <xm:sqref>O242</xm:sqref>
            </x14:sparkline>
          </x14:sparklines>
        </x14:sparklineGroup>
        <x14:sparklineGroup displayEmptyCellsAs="gap">
          <x14:colorSeries rgb="FF244061"/>
          <x14:sparklines>
            <x14:sparkline>
              <xm:f>'A05 172-235'!J244:N244</xm:f>
              <xm:sqref>O244</xm:sqref>
            </x14:sparkline>
          </x14:sparklines>
        </x14:sparklineGroup>
        <x14:sparklineGroup displayEmptyCellsAs="gap">
          <x14:colorSeries rgb="FF244061"/>
          <x14:sparklines>
            <x14:sparkline>
              <xm:f>'A05 172-235'!J246:N246</xm:f>
              <xm:sqref>O246</xm:sqref>
            </x14:sparkline>
          </x14:sparklines>
        </x14:sparklineGroup>
        <x14:sparklineGroup displayEmptyCellsAs="gap">
          <x14:colorSeries rgb="FF244061"/>
          <x14:sparklines>
            <x14:sparkline>
              <xm:f>'A05 172-235'!J248:N248</xm:f>
              <xm:sqref>O248</xm:sqref>
            </x14:sparkline>
          </x14:sparklines>
        </x14:sparklineGroup>
        <x14:sparklineGroup displayEmptyCellsAs="gap">
          <x14:colorSeries rgb="FF244061"/>
          <x14:sparklines>
            <x14:sparkline>
              <xm:f>'A05 172-235'!J251:N251</xm:f>
              <xm:sqref>O251</xm:sqref>
            </x14:sparkline>
          </x14:sparklines>
        </x14:sparklineGroup>
        <x14:sparklineGroup displayEmptyCellsAs="gap">
          <x14:colorSeries rgb="FF244061"/>
          <x14:sparklines>
            <x14:sparkline>
              <xm:f>'A05 172-235'!J252:N252</xm:f>
              <xm:sqref>O252</xm:sqref>
            </x14:sparkline>
          </x14:sparklines>
        </x14:sparklineGroup>
        <x14:sparklineGroup displayEmptyCellsAs="gap">
          <x14:colorSeries rgb="FF244061"/>
          <x14:sparklines>
            <x14:sparkline>
              <xm:f>'A05 172-235'!J253:N253</xm:f>
              <xm:sqref>O253</xm:sqref>
            </x14:sparkline>
          </x14:sparklines>
        </x14:sparklineGroup>
        <x14:sparklineGroup displayEmptyCellsAs="gap">
          <x14:colorSeries rgb="FF244061"/>
          <x14:sparklines>
            <x14:sparkline>
              <xm:f>'A05 172-235'!J254:N254</xm:f>
              <xm:sqref>O254</xm:sqref>
            </x14:sparkline>
          </x14:sparklines>
        </x14:sparklineGroup>
        <x14:sparklineGroup displayEmptyCellsAs="gap">
          <x14:colorSeries rgb="FF244061"/>
          <x14:sparklines>
            <x14:sparkline>
              <xm:f>'A05 172-235'!J255:N255</xm:f>
              <xm:sqref>O255</xm:sqref>
            </x14:sparkline>
          </x14:sparklines>
        </x14:sparklineGroup>
        <x14:sparklineGroup displayEmptyCellsAs="gap">
          <x14:colorSeries rgb="FF244061"/>
          <x14:sparklines>
            <x14:sparkline>
              <xm:f>'A05 172-235'!J256:N256</xm:f>
              <xm:sqref>O256</xm:sqref>
            </x14:sparkline>
          </x14:sparklines>
        </x14:sparklineGroup>
        <x14:sparklineGroup displayEmptyCellsAs="gap">
          <x14:colorSeries rgb="FF244061"/>
          <x14:sparklines>
            <x14:sparkline>
              <xm:f>'A05 172-235'!J258:N258</xm:f>
              <xm:sqref>O258</xm:sqref>
            </x14:sparkline>
          </x14:sparklines>
        </x14:sparklineGroup>
        <x14:sparklineGroup displayEmptyCellsAs="gap">
          <x14:colorSeries rgb="FF244061"/>
          <x14:sparklines>
            <x14:sparkline>
              <xm:f>'A05 172-235'!J261:N261</xm:f>
              <xm:sqref>O261</xm:sqref>
            </x14:sparkline>
          </x14:sparklines>
        </x14:sparklineGroup>
        <x14:sparklineGroup displayEmptyCellsAs="gap">
          <x14:colorSeries rgb="FF244061"/>
          <x14:sparklines>
            <x14:sparkline>
              <xm:f>'A05 172-235'!J262:N262</xm:f>
              <xm:sqref>O262</xm:sqref>
            </x14:sparkline>
          </x14:sparklines>
        </x14:sparklineGroup>
        <x14:sparklineGroup displayEmptyCellsAs="gap">
          <x14:colorSeries rgb="FF244061"/>
          <x14:sparklines>
            <x14:sparkline>
              <xm:f>'A05 172-235'!J263:N263</xm:f>
              <xm:sqref>O263</xm:sqref>
            </x14:sparkline>
          </x14:sparklines>
        </x14:sparklineGroup>
        <x14:sparklineGroup displayEmptyCellsAs="gap">
          <x14:colorSeries rgb="FF244061"/>
          <x14:sparklines>
            <x14:sparkline>
              <xm:f>'A05 172-235'!J264:N264</xm:f>
              <xm:sqref>O264</xm:sqref>
            </x14:sparkline>
          </x14:sparklines>
        </x14:sparklineGroup>
        <x14:sparklineGroup displayEmptyCellsAs="gap">
          <x14:colorSeries rgb="FF244061"/>
          <x14:sparklines>
            <x14:sparkline>
              <xm:f>'A05 172-235'!J265:N265</xm:f>
              <xm:sqref>O265</xm:sqref>
            </x14:sparkline>
          </x14:sparklines>
        </x14:sparklineGroup>
        <x14:sparklineGroup displayEmptyCellsAs="gap">
          <x14:colorSeries rgb="FF244061"/>
          <x14:sparklines>
            <x14:sparkline>
              <xm:f>'A05 172-235'!J266:N266</xm:f>
              <xm:sqref>O266</xm:sqref>
            </x14:sparkline>
          </x14:sparklines>
        </x14:sparklineGroup>
        <x14:sparklineGroup displayEmptyCellsAs="gap">
          <x14:colorSeries rgb="FF244061"/>
          <x14:sparklines>
            <x14:sparkline>
              <xm:f>'A05 172-235'!J267:N267</xm:f>
              <xm:sqref>O267</xm:sqref>
            </x14:sparkline>
          </x14:sparklines>
        </x14:sparklineGroup>
        <x14:sparklineGroup displayEmptyCellsAs="gap">
          <x14:colorSeries rgb="FF244061"/>
          <x14:sparklines>
            <x14:sparkline>
              <xm:f>'A05 172-235'!J268:N268</xm:f>
              <xm:sqref>O268</xm:sqref>
            </x14:sparkline>
          </x14:sparklines>
        </x14:sparklineGroup>
        <x14:sparklineGroup displayEmptyCellsAs="gap">
          <x14:colorSeries rgb="FF244061"/>
          <x14:sparklines>
            <x14:sparkline>
              <xm:f>'A05 172-235'!J269:N269</xm:f>
              <xm:sqref>O269</xm:sqref>
            </x14:sparkline>
          </x14:sparklines>
        </x14:sparklineGroup>
        <x14:sparklineGroup displayEmptyCellsAs="gap">
          <x14:colorSeries rgb="FF244061"/>
          <x14:sparklines>
            <x14:sparkline>
              <xm:f>'A05 172-235'!J270:N270</xm:f>
              <xm:sqref>O270</xm:sqref>
            </x14:sparkline>
          </x14:sparklines>
        </x14:sparklineGroup>
        <x14:sparklineGroup displayEmptyCellsAs="gap">
          <x14:colorSeries rgb="FF244061"/>
          <x14:sparklines>
            <x14:sparkline>
              <xm:f>'A05 172-235'!J272:N272</xm:f>
              <xm:sqref>O272</xm:sqref>
            </x14:sparkline>
          </x14:sparklines>
        </x14:sparklineGroup>
        <x14:sparklineGroup displayEmptyCellsAs="gap">
          <x14:colorSeries rgb="FF244061"/>
          <x14:sparklines>
            <x14:sparkline>
              <xm:f>'A05 172-235'!J275:N275</xm:f>
              <xm:sqref>O275</xm:sqref>
            </x14:sparkline>
          </x14:sparklines>
        </x14:sparklineGroup>
        <x14:sparklineGroup displayEmptyCellsAs="gap">
          <x14:colorSeries rgb="FF244061"/>
          <x14:sparklines>
            <x14:sparkline>
              <xm:f>'A05 172-235'!J276:N276</xm:f>
              <xm:sqref>O276</xm:sqref>
            </x14:sparkline>
          </x14:sparklines>
        </x14:sparklineGroup>
        <x14:sparklineGroup displayEmptyCellsAs="gap">
          <x14:colorSeries rgb="FF244061"/>
          <x14:sparklines>
            <x14:sparkline>
              <xm:f>'A05 172-235'!J277:N277</xm:f>
              <xm:sqref>O277</xm:sqref>
            </x14:sparkline>
          </x14:sparklines>
        </x14:sparklineGroup>
        <x14:sparklineGroup displayEmptyCellsAs="gap">
          <x14:colorSeries rgb="FF244061"/>
          <x14:sparklines>
            <x14:sparkline>
              <xm:f>'A05 172-235'!J278:N278</xm:f>
              <xm:sqref>O278</xm:sqref>
            </x14:sparkline>
          </x14:sparklines>
        </x14:sparklineGroup>
        <x14:sparklineGroup displayEmptyCellsAs="gap">
          <x14:colorSeries rgb="FF244061"/>
          <x14:sparklines>
            <x14:sparkline>
              <xm:f>'A05 172-235'!J279:N279</xm:f>
              <xm:sqref>O279</xm:sqref>
            </x14:sparkline>
          </x14:sparklines>
        </x14:sparklineGroup>
        <x14:sparklineGroup displayEmptyCellsAs="gap">
          <x14:colorSeries rgb="FF244061"/>
          <x14:sparklines>
            <x14:sparkline>
              <xm:f>'A05 172-235'!J281:N281</xm:f>
              <xm:sqref>O281</xm:sqref>
            </x14:sparkline>
          </x14:sparklines>
        </x14:sparklineGroup>
        <x14:sparklineGroup displayEmptyCellsAs="gap">
          <x14:colorSeries rgb="FF244061"/>
          <x14:sparklines>
            <x14:sparkline>
              <xm:f>'A05 172-235'!J284:N284</xm:f>
              <xm:sqref>O284</xm:sqref>
            </x14:sparkline>
          </x14:sparklines>
        </x14:sparklineGroup>
        <x14:sparklineGroup displayEmptyCellsAs="gap">
          <x14:colorSeries rgb="FF244061"/>
          <x14:sparklines>
            <x14:sparkline>
              <xm:f>'A05 172-235'!J285:N285</xm:f>
              <xm:sqref>O285</xm:sqref>
            </x14:sparkline>
          </x14:sparklines>
        </x14:sparklineGroup>
        <x14:sparklineGroup displayEmptyCellsAs="gap">
          <x14:colorSeries rgb="FF244061"/>
          <x14:sparklines>
            <x14:sparkline>
              <xm:f>'A05 172-235'!J286:N286</xm:f>
              <xm:sqref>O286</xm:sqref>
            </x14:sparkline>
          </x14:sparklines>
        </x14:sparklineGroup>
        <x14:sparklineGroup displayEmptyCellsAs="gap">
          <x14:colorSeries rgb="FF244061"/>
          <x14:sparklines>
            <x14:sparkline>
              <xm:f>'A05 172-235'!J287:N287</xm:f>
              <xm:sqref>O287</xm:sqref>
            </x14:sparkline>
          </x14:sparklines>
        </x14:sparklineGroup>
        <x14:sparklineGroup displayEmptyCellsAs="gap">
          <x14:colorSeries rgb="FF244061"/>
          <x14:sparklines>
            <x14:sparkline>
              <xm:f>'A05 172-235'!J288:N288</xm:f>
              <xm:sqref>O288</xm:sqref>
            </x14:sparkline>
          </x14:sparklines>
        </x14:sparklineGroup>
        <x14:sparklineGroup displayEmptyCellsAs="gap">
          <x14:colorSeries rgb="FF244061"/>
          <x14:sparklines>
            <x14:sparkline>
              <xm:f>'A05 172-235'!J289:N289</xm:f>
              <xm:sqref>O289</xm:sqref>
            </x14:sparkline>
          </x14:sparklines>
        </x14:sparklineGroup>
        <x14:sparklineGroup displayEmptyCellsAs="gap">
          <x14:colorSeries rgb="FF244061"/>
          <x14:sparklines>
            <x14:sparkline>
              <xm:f>'A05 172-235'!J290:N290</xm:f>
              <xm:sqref>O290</xm:sqref>
            </x14:sparkline>
          </x14:sparklines>
        </x14:sparklineGroup>
        <x14:sparklineGroup displayEmptyCellsAs="gap">
          <x14:colorSeries rgb="FF244061"/>
          <x14:sparklines>
            <x14:sparkline>
              <xm:f>'A05 172-235'!J291:N291</xm:f>
              <xm:sqref>O291</xm:sqref>
            </x14:sparkline>
          </x14:sparklines>
        </x14:sparklineGroup>
        <x14:sparklineGroup displayEmptyCellsAs="gap">
          <x14:colorSeries rgb="FF244061"/>
          <x14:sparklines>
            <x14:sparkline>
              <xm:f>'A05 172-235'!J292:N292</xm:f>
              <xm:sqref>O292</xm:sqref>
            </x14:sparkline>
          </x14:sparklines>
        </x14:sparklineGroup>
        <x14:sparklineGroup displayEmptyCellsAs="gap">
          <x14:colorSeries rgb="FF244061"/>
          <x14:sparklines>
            <x14:sparkline>
              <xm:f>'A05 172-235'!J293:N293</xm:f>
              <xm:sqref>O293</xm:sqref>
            </x14:sparkline>
          </x14:sparklines>
        </x14:sparklineGroup>
        <x14:sparklineGroup displayEmptyCellsAs="gap">
          <x14:colorSeries rgb="FF244061"/>
          <x14:sparklines>
            <x14:sparkline>
              <xm:f>'A05 172-235'!J294:N294</xm:f>
              <xm:sqref>O294</xm:sqref>
            </x14:sparkline>
          </x14:sparklines>
        </x14:sparklineGroup>
        <x14:sparklineGroup displayEmptyCellsAs="gap">
          <x14:colorSeries rgb="FF244061"/>
          <x14:sparklines>
            <x14:sparkline>
              <xm:f>'A05 172-235'!J295:N295</xm:f>
              <xm:sqref>O295</xm:sqref>
            </x14:sparkline>
          </x14:sparklines>
        </x14:sparklineGroup>
        <x14:sparklineGroup displayEmptyCellsAs="gap">
          <x14:colorSeries rgb="FF244061"/>
          <x14:sparklines>
            <x14:sparkline>
              <xm:f>'A05 172-235'!J296:N296</xm:f>
              <xm:sqref>O296</xm:sqref>
            </x14:sparkline>
          </x14:sparklines>
        </x14:sparklineGroup>
        <x14:sparklineGroup displayEmptyCellsAs="gap">
          <x14:colorSeries rgb="FF244061"/>
          <x14:sparklines>
            <x14:sparkline>
              <xm:f>'A05 172-235'!J297:N297</xm:f>
              <xm:sqref>O297</xm:sqref>
            </x14:sparkline>
          </x14:sparklines>
        </x14:sparklineGroup>
        <x14:sparklineGroup displayEmptyCellsAs="gap">
          <x14:colorSeries rgb="FF244061"/>
          <x14:sparklines>
            <x14:sparkline>
              <xm:f>'A05 172-235'!J298:N298</xm:f>
              <xm:sqref>O298</xm:sqref>
            </x14:sparkline>
          </x14:sparklines>
        </x14:sparklineGroup>
        <x14:sparklineGroup displayEmptyCellsAs="gap">
          <x14:colorSeries rgb="FF244061"/>
          <x14:sparklines>
            <x14:sparkline>
              <xm:f>'A05 172-235'!J299:N299</xm:f>
              <xm:sqref>O299</xm:sqref>
            </x14:sparkline>
          </x14:sparklines>
        </x14:sparklineGroup>
        <x14:sparklineGroup displayEmptyCellsAs="gap">
          <x14:colorSeries rgb="FF244061"/>
          <x14:sparklines>
            <x14:sparkline>
              <xm:f>'A05 172-235'!J301:N301</xm:f>
              <xm:sqref>O301</xm:sqref>
            </x14:sparkline>
          </x14:sparklines>
        </x14:sparklineGroup>
        <x14:sparklineGroup displayEmptyCellsAs="gap">
          <x14:colorSeries rgb="FF244061"/>
          <x14:sparklines>
            <x14:sparkline>
              <xm:f>'A05 172-235'!J305:N305</xm:f>
              <xm:sqref>O305</xm:sqref>
            </x14:sparkline>
          </x14:sparklines>
        </x14:sparklineGroup>
        <x14:sparklineGroup displayEmptyCellsAs="gap">
          <x14:colorSeries rgb="FF244061"/>
          <x14:sparklines>
            <x14:sparkline>
              <xm:f>'A05 172-235'!J306:N306</xm:f>
              <xm:sqref>O306</xm:sqref>
            </x14:sparkline>
          </x14:sparklines>
        </x14:sparklineGroup>
        <x14:sparklineGroup displayEmptyCellsAs="gap">
          <x14:colorSeries rgb="FF244061"/>
          <x14:sparklines>
            <x14:sparkline>
              <xm:f>'A05 172-235'!J307:N307</xm:f>
              <xm:sqref>O307</xm:sqref>
            </x14:sparkline>
          </x14:sparklines>
        </x14:sparklineGroup>
        <x14:sparklineGroup displayEmptyCellsAs="gap">
          <x14:colorSeries rgb="FF244061"/>
          <x14:sparklines>
            <x14:sparkline>
              <xm:f>'A05 172-235'!J308:N308</xm:f>
              <xm:sqref>O308</xm:sqref>
            </x14:sparkline>
          </x14:sparklines>
        </x14:sparklineGroup>
        <x14:sparklineGroup displayEmptyCellsAs="gap">
          <x14:colorSeries rgb="FF244061"/>
          <x14:sparklines>
            <x14:sparkline>
              <xm:f>'A05 172-235'!J309:N309</xm:f>
              <xm:sqref>O309</xm:sqref>
            </x14:sparkline>
          </x14:sparklines>
        </x14:sparklineGroup>
        <x14:sparklineGroup displayEmptyCellsAs="gap">
          <x14:colorSeries rgb="FF244061"/>
          <x14:sparklines>
            <x14:sparkline>
              <xm:f>'A05 172-235'!J310:N310</xm:f>
              <xm:sqref>O310</xm:sqref>
            </x14:sparkline>
          </x14:sparklines>
        </x14:sparklineGroup>
        <x14:sparklineGroup displayEmptyCellsAs="gap">
          <x14:colorSeries rgb="FF244061"/>
          <x14:sparklines>
            <x14:sparkline>
              <xm:f>'A05 172-235'!J311:N311</xm:f>
              <xm:sqref>O311</xm:sqref>
            </x14:sparkline>
          </x14:sparklines>
        </x14:sparklineGroup>
        <x14:sparklineGroup displayEmptyCellsAs="gap">
          <x14:colorSeries rgb="FF244061"/>
          <x14:sparklines>
            <x14:sparkline>
              <xm:f>'A05 172-235'!J313:N313</xm:f>
              <xm:sqref>O313</xm:sqref>
            </x14:sparkline>
          </x14:sparklines>
        </x14:sparklineGroup>
        <x14:sparklineGroup displayEmptyCellsAs="gap">
          <x14:colorSeries rgb="FF244061"/>
          <x14:sparklines>
            <x14:sparkline>
              <xm:f>'A05 172-235'!J316:N316</xm:f>
              <xm:sqref>O316</xm:sqref>
            </x14:sparkline>
          </x14:sparklines>
        </x14:sparklineGroup>
        <x14:sparklineGroup displayEmptyCellsAs="gap">
          <x14:colorSeries rgb="FF244061"/>
          <x14:sparklines>
            <x14:sparkline>
              <xm:f>'A05 172-235'!J317:N317</xm:f>
              <xm:sqref>O317</xm:sqref>
            </x14:sparkline>
          </x14:sparklines>
        </x14:sparklineGroup>
        <x14:sparklineGroup displayEmptyCellsAs="gap">
          <x14:colorSeries rgb="FF244061"/>
          <x14:sparklines>
            <x14:sparkline>
              <xm:f>'A05 172-235'!J318:N318</xm:f>
              <xm:sqref>O318</xm:sqref>
            </x14:sparkline>
          </x14:sparklines>
        </x14:sparklineGroup>
        <x14:sparklineGroup displayEmptyCellsAs="gap">
          <x14:colorSeries rgb="FF244061"/>
          <x14:sparklines>
            <x14:sparkline>
              <xm:f>'A05 172-235'!J319:N319</xm:f>
              <xm:sqref>O319</xm:sqref>
            </x14:sparkline>
          </x14:sparklines>
        </x14:sparklineGroup>
        <x14:sparklineGroup displayEmptyCellsAs="gap">
          <x14:colorSeries rgb="FF244061"/>
          <x14:sparklines>
            <x14:sparkline>
              <xm:f>'A05 172-235'!J320:N320</xm:f>
              <xm:sqref>O320</xm:sqref>
            </x14:sparkline>
          </x14:sparklines>
        </x14:sparklineGroup>
        <x14:sparklineGroup displayEmptyCellsAs="gap">
          <x14:colorSeries rgb="FF244061"/>
          <x14:sparklines>
            <x14:sparkline>
              <xm:f>'A05 172-235'!J321:N321</xm:f>
              <xm:sqref>O321</xm:sqref>
            </x14:sparkline>
          </x14:sparklines>
        </x14:sparklineGroup>
        <x14:sparklineGroup displayEmptyCellsAs="gap">
          <x14:colorSeries rgb="FF244061"/>
          <x14:sparklines>
            <x14:sparkline>
              <xm:f>'A05 172-235'!J322:N322</xm:f>
              <xm:sqref>O322</xm:sqref>
            </x14:sparkline>
          </x14:sparklines>
        </x14:sparklineGroup>
        <x14:sparklineGroup displayEmptyCellsAs="gap">
          <x14:colorSeries rgb="FF244061"/>
          <x14:sparklines>
            <x14:sparkline>
              <xm:f>'A05 172-235'!J323:N323</xm:f>
              <xm:sqref>O323</xm:sqref>
            </x14:sparkline>
          </x14:sparklines>
        </x14:sparklineGroup>
        <x14:sparklineGroup displayEmptyCellsAs="gap">
          <x14:colorSeries rgb="FF244061"/>
          <x14:sparklines>
            <x14:sparkline>
              <xm:f>'A05 172-235'!J324:N324</xm:f>
              <xm:sqref>O324</xm:sqref>
            </x14:sparkline>
          </x14:sparklines>
        </x14:sparklineGroup>
        <x14:sparklineGroup displayEmptyCellsAs="gap">
          <x14:colorSeries rgb="FF244061"/>
          <x14:sparklines>
            <x14:sparkline>
              <xm:f>'A05 172-235'!J325:N325</xm:f>
              <xm:sqref>O325</xm:sqref>
            </x14:sparkline>
          </x14:sparklines>
        </x14:sparklineGroup>
        <x14:sparklineGroup displayEmptyCellsAs="gap">
          <x14:colorSeries rgb="FF244061"/>
          <x14:sparklines>
            <x14:sparkline>
              <xm:f>'A05 172-235'!J326:N326</xm:f>
              <xm:sqref>O326</xm:sqref>
            </x14:sparkline>
          </x14:sparklines>
        </x14:sparklineGroup>
        <x14:sparklineGroup displayEmptyCellsAs="gap">
          <x14:colorSeries rgb="FF244061"/>
          <x14:sparklines>
            <x14:sparkline>
              <xm:f>'A05 172-235'!J327:N327</xm:f>
              <xm:sqref>O327</xm:sqref>
            </x14:sparkline>
          </x14:sparklines>
        </x14:sparklineGroup>
        <x14:sparklineGroup displayEmptyCellsAs="gap">
          <x14:colorSeries rgb="FF244061"/>
          <x14:sparklines>
            <x14:sparkline>
              <xm:f>'A05 172-235'!J328:N328</xm:f>
              <xm:sqref>O328</xm:sqref>
            </x14:sparkline>
          </x14:sparklines>
        </x14:sparklineGroup>
        <x14:sparklineGroup displayEmptyCellsAs="gap">
          <x14:colorSeries rgb="FF244061"/>
          <x14:sparklines>
            <x14:sparkline>
              <xm:f>'A05 172-235'!J329:N329</xm:f>
              <xm:sqref>O329</xm:sqref>
            </x14:sparkline>
          </x14:sparklines>
        </x14:sparklineGroup>
        <x14:sparklineGroup displayEmptyCellsAs="gap">
          <x14:colorSeries rgb="FF244061"/>
          <x14:sparklines>
            <x14:sparkline>
              <xm:f>'A05 172-235'!J330:N330</xm:f>
              <xm:sqref>O330</xm:sqref>
            </x14:sparkline>
          </x14:sparklines>
        </x14:sparklineGroup>
        <x14:sparklineGroup displayEmptyCellsAs="gap">
          <x14:colorSeries rgb="FF244061"/>
          <x14:sparklines>
            <x14:sparkline>
              <xm:f>'A05 172-235'!J331:N331</xm:f>
              <xm:sqref>O331</xm:sqref>
            </x14:sparkline>
          </x14:sparklines>
        </x14:sparklineGroup>
        <x14:sparklineGroup displayEmptyCellsAs="gap">
          <x14:colorSeries rgb="FF244061"/>
          <x14:sparklines>
            <x14:sparkline>
              <xm:f>'A05 172-235'!J332:N332</xm:f>
              <xm:sqref>O332</xm:sqref>
            </x14:sparkline>
          </x14:sparklines>
        </x14:sparklineGroup>
        <x14:sparklineGroup displayEmptyCellsAs="gap">
          <x14:colorSeries rgb="FF244061"/>
          <x14:sparklines>
            <x14:sparkline>
              <xm:f>'A05 172-235'!J334:N334</xm:f>
              <xm:sqref>O334</xm:sqref>
            </x14:sparkline>
          </x14:sparklines>
        </x14:sparklineGroup>
        <x14:sparklineGroup displayEmptyCellsAs="gap">
          <x14:colorSeries rgb="FF244061"/>
          <x14:sparklines>
            <x14:sparkline>
              <xm:f>'A05 172-235'!J336:N336</xm:f>
              <xm:sqref>O336</xm:sqref>
            </x14:sparkline>
          </x14:sparklines>
        </x14:sparklineGroup>
        <x14:sparklineGroup displayEmptyCellsAs="gap">
          <x14:colorSeries rgb="FF244061"/>
          <x14:sparklines>
            <x14:sparkline>
              <xm:f>'A05 172-235'!J337:N337</xm:f>
              <xm:sqref>O337</xm:sqref>
            </x14:sparkline>
          </x14:sparklines>
        </x14:sparklineGroup>
        <x14:sparklineGroup displayEmptyCellsAs="gap">
          <x14:colorSeries rgb="FF244061"/>
          <x14:sparklines>
            <x14:sparkline>
              <xm:f>'A05 172-235'!J340:N340</xm:f>
              <xm:sqref>O340</xm:sqref>
            </x14:sparkline>
          </x14:sparklines>
        </x14:sparklineGroup>
        <x14:sparklineGroup displayEmptyCellsAs="gap">
          <x14:colorSeries rgb="FF244061"/>
          <x14:sparklines>
            <x14:sparkline>
              <xm:f>'A05 172-235'!J341:N341</xm:f>
              <xm:sqref>O341</xm:sqref>
            </x14:sparkline>
          </x14:sparklines>
        </x14:sparklineGroup>
        <x14:sparklineGroup displayEmptyCellsAs="gap">
          <x14:colorSeries rgb="FF244061"/>
          <x14:sparklines>
            <x14:sparkline>
              <xm:f>'A05 172-235'!J342:N342</xm:f>
              <xm:sqref>O342</xm:sqref>
            </x14:sparkline>
          </x14:sparklines>
        </x14:sparklineGroup>
        <x14:sparklineGroup displayEmptyCellsAs="gap">
          <x14:colorSeries rgb="FF244061"/>
          <x14:sparklines>
            <x14:sparkline>
              <xm:f>'A05 172-235'!J343:N343</xm:f>
              <xm:sqref>O343</xm:sqref>
            </x14:sparkline>
          </x14:sparklines>
        </x14:sparklineGroup>
        <x14:sparklineGroup displayEmptyCellsAs="gap">
          <x14:colorSeries rgb="FF244061"/>
          <x14:sparklines>
            <x14:sparkline>
              <xm:f>'A05 172-235'!J345:N345</xm:f>
              <xm:sqref>O345</xm:sqref>
            </x14:sparkline>
          </x14:sparklines>
        </x14:sparklineGroup>
        <x14:sparklineGroup displayEmptyCellsAs="gap">
          <x14:colorSeries rgb="FF244061"/>
          <x14:sparklines>
            <x14:sparkline>
              <xm:f>'A05 172-235'!J348:N348</xm:f>
              <xm:sqref>O348</xm:sqref>
            </x14:sparkline>
          </x14:sparklines>
        </x14:sparklineGroup>
        <x14:sparklineGroup displayEmptyCellsAs="gap">
          <x14:colorSeries rgb="FF244061"/>
          <x14:sparklines>
            <x14:sparkline>
              <xm:f>'A05 172-235'!J349:N349</xm:f>
              <xm:sqref>O349</xm:sqref>
            </x14:sparkline>
          </x14:sparklines>
        </x14:sparklineGroup>
        <x14:sparklineGroup displayEmptyCellsAs="gap">
          <x14:colorSeries rgb="FF244061"/>
          <x14:sparklines>
            <x14:sparkline>
              <xm:f>'A05 172-235'!J351:N351</xm:f>
              <xm:sqref>O351</xm:sqref>
            </x14:sparkline>
          </x14:sparklines>
        </x14:sparklineGroup>
        <x14:sparklineGroup displayEmptyCellsAs="gap">
          <x14:colorSeries rgb="FF244061"/>
          <x14:sparklines>
            <x14:sparkline>
              <xm:f>'A05 172-235'!J352:N352</xm:f>
              <xm:sqref>O352</xm:sqref>
            </x14:sparkline>
          </x14:sparklines>
        </x14:sparklineGroup>
        <x14:sparklineGroup displayEmptyCellsAs="gap">
          <x14:colorSeries rgb="FF244061"/>
          <x14:sparklines>
            <x14:sparkline>
              <xm:f>'A05 172-235'!J354:N354</xm:f>
              <xm:sqref>O354</xm:sqref>
            </x14:sparkline>
          </x14:sparklines>
        </x14:sparklineGroup>
        <x14:sparklineGroup displayEmptyCellsAs="gap">
          <x14:colorSeries rgb="FF244061"/>
          <x14:sparklines>
            <x14:sparkline>
              <xm:f>'A05 172-235'!J356:N356</xm:f>
              <xm:sqref>O356</xm:sqref>
            </x14:sparkline>
          </x14:sparklines>
        </x14:sparklineGroup>
        <x14:sparklineGroup displayEmptyCellsAs="gap">
          <x14:colorSeries rgb="FF244061"/>
          <x14:sparklines>
            <x14:sparkline>
              <xm:f>'A05 172-235'!J358:N358</xm:f>
              <xm:sqref>O358</xm:sqref>
            </x14:sparkline>
          </x14:sparklines>
        </x14:sparklineGroup>
        <x14:sparklineGroup displayEmptyCellsAs="gap">
          <x14:colorSeries rgb="FF244061"/>
          <x14:sparklines>
            <x14:sparkline>
              <xm:f>'A05 172-235'!J360:N360</xm:f>
              <xm:sqref>O360</xm:sqref>
            </x14:sparkline>
          </x14:sparklines>
        </x14:sparklineGroup>
        <x14:sparklineGroup displayEmptyCellsAs="gap">
          <x14:colorSeries rgb="FF244061"/>
          <x14:sparklines>
            <x14:sparkline>
              <xm:f>'A05 172-235'!J362:N362</xm:f>
              <xm:sqref>O362</xm:sqref>
            </x14:sparkline>
          </x14:sparklines>
        </x14:sparklineGroup>
        <x14:sparklineGroup displayEmptyCellsAs="gap">
          <x14:colorSeries rgb="FF244061"/>
          <x14:sparklines>
            <x14:sparkline>
              <xm:f>'A05 172-235'!J365:N365</xm:f>
              <xm:sqref>O365</xm:sqref>
            </x14:sparkline>
          </x14:sparklines>
        </x14:sparklineGroup>
        <x14:sparklineGroup displayEmptyCellsAs="gap">
          <x14:colorSeries rgb="FF244061"/>
          <x14:sparklines>
            <x14:sparkline>
              <xm:f>'A05 172-235'!J366:N366</xm:f>
              <xm:sqref>O366</xm:sqref>
            </x14:sparkline>
          </x14:sparklines>
        </x14:sparklineGroup>
        <x14:sparklineGroup displayEmptyCellsAs="gap">
          <x14:colorSeries rgb="FF244061"/>
          <x14:sparklines>
            <x14:sparkline>
              <xm:f>'A05 172-235'!J367:N367</xm:f>
              <xm:sqref>O367</xm:sqref>
            </x14:sparkline>
          </x14:sparklines>
        </x14:sparklineGroup>
        <x14:sparklineGroup displayEmptyCellsAs="gap">
          <x14:colorSeries rgb="FF244061"/>
          <x14:sparklines>
            <x14:sparkline>
              <xm:f>'A05 172-235'!J368:N368</xm:f>
              <xm:sqref>O368</xm:sqref>
            </x14:sparkline>
          </x14:sparklines>
        </x14:sparklineGroup>
        <x14:sparklineGroup displayEmptyCellsAs="gap">
          <x14:colorSeries rgb="FF244061"/>
          <x14:sparklines>
            <x14:sparkline>
              <xm:f>'A05 172-235'!J369:N369</xm:f>
              <xm:sqref>O369</xm:sqref>
            </x14:sparkline>
          </x14:sparklines>
        </x14:sparklineGroup>
        <x14:sparklineGroup displayEmptyCellsAs="gap">
          <x14:colorSeries rgb="FF244061"/>
          <x14:sparklines>
            <x14:sparkline>
              <xm:f>'A05 172-235'!J371:N371</xm:f>
              <xm:sqref>O371</xm:sqref>
            </x14:sparkline>
          </x14:sparklines>
        </x14:sparklineGroup>
        <x14:sparklineGroup displayEmptyCellsAs="gap">
          <x14:colorSeries rgb="FF244061"/>
          <x14:sparklines>
            <x14:sparkline>
              <xm:f>'A05 172-235'!J372:N372</xm:f>
              <xm:sqref>O372</xm:sqref>
            </x14:sparkline>
          </x14:sparklines>
        </x14:sparklineGroup>
        <x14:sparklineGroup displayEmptyCellsAs="gap">
          <x14:colorSeries rgb="FF244061"/>
          <x14:sparklines>
            <x14:sparkline>
              <xm:f>'A05 172-235'!J374:N374</xm:f>
              <xm:sqref>O374</xm:sqref>
            </x14:sparkline>
          </x14:sparklines>
        </x14:sparklineGroup>
        <x14:sparklineGroup displayEmptyCellsAs="gap">
          <x14:colorSeries rgb="FF244061"/>
          <x14:sparklines>
            <x14:sparkline>
              <xm:f>'A05 172-235'!J376:N376</xm:f>
              <xm:sqref>O376</xm:sqref>
            </x14:sparkline>
          </x14:sparklines>
        </x14:sparklineGroup>
        <x14:sparklineGroup displayEmptyCellsAs="gap">
          <x14:colorSeries rgb="FF244061"/>
          <x14:sparklines>
            <x14:sparkline>
              <xm:f>'A05 172-235'!J379:N379</xm:f>
              <xm:sqref>O379</xm:sqref>
            </x14:sparkline>
          </x14:sparklines>
        </x14:sparklineGroup>
        <x14:sparklineGroup displayEmptyCellsAs="gap">
          <x14:colorSeries rgb="FF244061"/>
          <x14:sparklines>
            <x14:sparkline>
              <xm:f>'A05 172-235'!J381:N381</xm:f>
              <xm:sqref>O381</xm:sqref>
            </x14:sparkline>
          </x14:sparklines>
        </x14:sparklineGroup>
        <x14:sparklineGroup displayEmptyCellsAs="gap">
          <x14:colorSeries rgb="FF244061"/>
          <x14:sparklines>
            <x14:sparkline>
              <xm:f>'A05 172-235'!J383:N383</xm:f>
              <xm:sqref>O383</xm:sqref>
            </x14:sparkline>
          </x14:sparklines>
        </x14:sparklineGroup>
        <x14:sparklineGroup displayEmptyCellsAs="gap">
          <x14:colorSeries rgb="FF244061"/>
          <x14:sparklines>
            <x14:sparkline>
              <xm:f>'A05 172-235'!J387:N387</xm:f>
              <xm:sqref>O387</xm:sqref>
            </x14:sparkline>
          </x14:sparklines>
        </x14:sparklineGroup>
        <x14:sparklineGroup displayEmptyCellsAs="gap">
          <x14:colorSeries rgb="FF244061"/>
          <x14:sparklines>
            <x14:sparkline>
              <xm:f>'A05 172-235'!J388:N388</xm:f>
              <xm:sqref>O388</xm:sqref>
            </x14:sparkline>
          </x14:sparklines>
        </x14:sparklineGroup>
        <x14:sparklineGroup displayEmptyCellsAs="gap">
          <x14:colorSeries rgb="FF244061"/>
          <x14:sparklines>
            <x14:sparkline>
              <xm:f>'A05 172-235'!J389:N389</xm:f>
              <xm:sqref>O389</xm:sqref>
            </x14:sparkline>
          </x14:sparklines>
        </x14:sparklineGroup>
        <x14:sparklineGroup displayEmptyCellsAs="gap">
          <x14:colorSeries rgb="FF244061"/>
          <x14:sparklines>
            <x14:sparkline>
              <xm:f>'A05 172-235'!J390:N390</xm:f>
              <xm:sqref>O390</xm:sqref>
            </x14:sparkline>
          </x14:sparklines>
        </x14:sparklineGroup>
        <x14:sparklineGroup displayEmptyCellsAs="gap">
          <x14:colorSeries rgb="FF244061"/>
          <x14:sparklines>
            <x14:sparkline>
              <xm:f>'A05 172-235'!J391:N391</xm:f>
              <xm:sqref>O391</xm:sqref>
            </x14:sparkline>
          </x14:sparklines>
        </x14:sparklineGroup>
        <x14:sparklineGroup displayEmptyCellsAs="gap">
          <x14:colorSeries rgb="FF244061"/>
          <x14:sparklines>
            <x14:sparkline>
              <xm:f>'A05 172-235'!J392:N392</xm:f>
              <xm:sqref>O392</xm:sqref>
            </x14:sparkline>
          </x14:sparklines>
        </x14:sparklineGroup>
        <x14:sparklineGroup displayEmptyCellsAs="gap">
          <x14:colorSeries rgb="FF244061"/>
          <x14:sparklines>
            <x14:sparkline>
              <xm:f>'A05 172-235'!J393:N393</xm:f>
              <xm:sqref>O393</xm:sqref>
            </x14:sparkline>
          </x14:sparklines>
        </x14:sparklineGroup>
        <x14:sparklineGroup displayEmptyCellsAs="gap">
          <x14:colorSeries rgb="FF244061"/>
          <x14:sparklines>
            <x14:sparkline>
              <xm:f>'A05 172-235'!J394:N394</xm:f>
              <xm:sqref>O394</xm:sqref>
            </x14:sparkline>
          </x14:sparklines>
        </x14:sparklineGroup>
        <x14:sparklineGroup displayEmptyCellsAs="gap">
          <x14:colorSeries rgb="FF244061"/>
          <x14:sparklines>
            <x14:sparkline>
              <xm:f>'A05 172-235'!J395:N395</xm:f>
              <xm:sqref>O395</xm:sqref>
            </x14:sparkline>
          </x14:sparklines>
        </x14:sparklineGroup>
        <x14:sparklineGroup displayEmptyCellsAs="gap">
          <x14:colorSeries rgb="FF244061"/>
          <x14:sparklines>
            <x14:sparkline>
              <xm:f>'A05 172-235'!J397:N397</xm:f>
              <xm:sqref>O397</xm:sqref>
            </x14:sparkline>
          </x14:sparklines>
        </x14:sparklineGroup>
        <x14:sparklineGroup displayEmptyCellsAs="gap">
          <x14:colorSeries rgb="FF244061"/>
          <x14:sparklines>
            <x14:sparkline>
              <xm:f>'A05 172-235'!J398:N398</xm:f>
              <xm:sqref>O398</xm:sqref>
            </x14:sparkline>
          </x14:sparklines>
        </x14:sparklineGroup>
        <x14:sparklineGroup displayEmptyCellsAs="gap">
          <x14:colorSeries rgb="FF244061"/>
          <x14:sparklines>
            <x14:sparkline>
              <xm:f>'A05 172-235'!J399:N399</xm:f>
              <xm:sqref>O399</xm:sqref>
            </x14:sparkline>
          </x14:sparklines>
        </x14:sparklineGroup>
        <x14:sparklineGroup displayEmptyCellsAs="gap">
          <x14:colorSeries rgb="FF244061"/>
          <x14:sparklines>
            <x14:sparkline>
              <xm:f>'A05 172-235'!J400:N400</xm:f>
              <xm:sqref>O400</xm:sqref>
            </x14:sparkline>
          </x14:sparklines>
        </x14:sparklineGroup>
        <x14:sparklineGroup displayEmptyCellsAs="gap">
          <x14:colorSeries rgb="FF244061"/>
          <x14:sparklines>
            <x14:sparkline>
              <xm:f>'A05 172-235'!J401:N401</xm:f>
              <xm:sqref>O401</xm:sqref>
            </x14:sparkline>
          </x14:sparklines>
        </x14:sparklineGroup>
        <x14:sparklineGroup displayEmptyCellsAs="gap">
          <x14:colorSeries rgb="FF244061"/>
          <x14:sparklines>
            <x14:sparkline>
              <xm:f>'A05 172-235'!J403:N403</xm:f>
              <xm:sqref>O403</xm:sqref>
            </x14:sparkline>
          </x14:sparklines>
        </x14:sparklineGroup>
        <x14:sparklineGroup displayEmptyCellsAs="gap">
          <x14:colorSeries rgb="FF244061"/>
          <x14:sparklines>
            <x14:sparkline>
              <xm:f>'A05 172-235'!J404:N404</xm:f>
              <xm:sqref>O404</xm:sqref>
            </x14:sparkline>
          </x14:sparklines>
        </x14:sparklineGroup>
        <x14:sparklineGroup displayEmptyCellsAs="gap">
          <x14:colorSeries rgb="FF244061"/>
          <x14:sparklines>
            <x14:sparkline>
              <xm:f>'A05 172-235'!J405:N405</xm:f>
              <xm:sqref>O405</xm:sqref>
            </x14:sparkline>
          </x14:sparklines>
        </x14:sparklineGroup>
        <x14:sparklineGroup displayEmptyCellsAs="gap">
          <x14:colorSeries rgb="FF244061"/>
          <x14:sparklines>
            <x14:sparkline>
              <xm:f>'A05 172-235'!J406:N406</xm:f>
              <xm:sqref>O406</xm:sqref>
            </x14:sparkline>
          </x14:sparklines>
        </x14:sparklineGroup>
        <x14:sparklineGroup displayEmptyCellsAs="gap">
          <x14:colorSeries rgb="FF244061"/>
          <x14:sparklines>
            <x14:sparkline>
              <xm:f>'A05 172-235'!J407:N407</xm:f>
              <xm:sqref>O407</xm:sqref>
            </x14:sparkline>
          </x14:sparklines>
        </x14:sparklineGroup>
        <x14:sparklineGroup displayEmptyCellsAs="gap">
          <x14:colorSeries rgb="FF244061"/>
          <x14:sparklines>
            <x14:sparkline>
              <xm:f>'A05 172-235'!J409:N409</xm:f>
              <xm:sqref>O409</xm:sqref>
            </x14:sparkline>
          </x14:sparklines>
        </x14:sparklineGroup>
        <x14:sparklineGroup displayEmptyCellsAs="gap">
          <x14:colorSeries rgb="FF244061"/>
          <x14:sparklines>
            <x14:sparkline>
              <xm:f>'A05 172-235'!J410:N410</xm:f>
              <xm:sqref>O410</xm:sqref>
            </x14:sparkline>
          </x14:sparklines>
        </x14:sparklineGroup>
        <x14:sparklineGroup displayEmptyCellsAs="gap">
          <x14:colorSeries rgb="FF244061"/>
          <x14:sparklines>
            <x14:sparkline>
              <xm:f>'A05 172-235'!J411:N411</xm:f>
              <xm:sqref>O411</xm:sqref>
            </x14:sparkline>
          </x14:sparklines>
        </x14:sparklineGroup>
        <x14:sparklineGroup displayEmptyCellsAs="gap">
          <x14:colorSeries rgb="FF244061"/>
          <x14:sparklines>
            <x14:sparkline>
              <xm:f>'A05 172-235'!J412:N412</xm:f>
              <xm:sqref>O412</xm:sqref>
            </x14:sparkline>
          </x14:sparklines>
        </x14:sparklineGroup>
        <x14:sparklineGroup displayEmptyCellsAs="gap">
          <x14:colorSeries rgb="FF244061"/>
          <x14:sparklines>
            <x14:sparkline>
              <xm:f>'A05 172-235'!J414:N414</xm:f>
              <xm:sqref>O414</xm:sqref>
            </x14:sparkline>
          </x14:sparklines>
        </x14:sparklineGroup>
        <x14:sparklineGroup displayEmptyCellsAs="gap">
          <x14:colorSeries rgb="FF244061"/>
          <x14:sparklines>
            <x14:sparkline>
              <xm:f>'A05 172-235'!J415:N415</xm:f>
              <xm:sqref>O415</xm:sqref>
            </x14:sparkline>
          </x14:sparklines>
        </x14:sparklineGroup>
        <x14:sparklineGroup displayEmptyCellsAs="gap">
          <x14:colorSeries rgb="FF244061"/>
          <x14:sparklines>
            <x14:sparkline>
              <xm:f>'A05 172-235'!J416:N416</xm:f>
              <xm:sqref>O416</xm:sqref>
            </x14:sparkline>
          </x14:sparklines>
        </x14:sparklineGroup>
        <x14:sparklineGroup displayEmptyCellsAs="gap">
          <x14:colorSeries rgb="FF244061"/>
          <x14:sparklines>
            <x14:sparkline>
              <xm:f>'A05 172-235'!J417:N417</xm:f>
              <xm:sqref>O417</xm:sqref>
            </x14:sparkline>
          </x14:sparklines>
        </x14:sparklineGroup>
        <x14:sparklineGroup displayEmptyCellsAs="gap">
          <x14:colorSeries rgb="FF244061"/>
          <x14:sparklines>
            <x14:sparkline>
              <xm:f>'A05 172-235'!J418:N418</xm:f>
              <xm:sqref>O418</xm:sqref>
            </x14:sparkline>
          </x14:sparklines>
        </x14:sparklineGroup>
        <x14:sparklineGroup displayEmptyCellsAs="gap">
          <x14:colorSeries rgb="FF244061"/>
          <x14:sparklines>
            <x14:sparkline>
              <xm:f>'A05 172-235'!J419:N419</xm:f>
              <xm:sqref>O419</xm:sqref>
            </x14:sparkline>
          </x14:sparklines>
        </x14:sparklineGroup>
        <x14:sparklineGroup displayEmptyCellsAs="gap">
          <x14:colorSeries rgb="FF244061"/>
          <x14:sparklines>
            <x14:sparkline>
              <xm:f>'A05 172-235'!J421:N421</xm:f>
              <xm:sqref>O421</xm:sqref>
            </x14:sparkline>
          </x14:sparklines>
        </x14:sparklineGroup>
        <x14:sparklineGroup displayEmptyCellsAs="gap">
          <x14:colorSeries rgb="FF244061"/>
          <x14:sparklines>
            <x14:sparkline>
              <xm:f>'A05 172-235'!J422:N422</xm:f>
              <xm:sqref>O422</xm:sqref>
            </x14:sparkline>
          </x14:sparklines>
        </x14:sparklineGroup>
        <x14:sparklineGroup displayEmptyCellsAs="gap">
          <x14:colorSeries rgb="FF244061"/>
          <x14:sparklines>
            <x14:sparkline>
              <xm:f>'A05 172-235'!J423:N423</xm:f>
              <xm:sqref>O423</xm:sqref>
            </x14:sparkline>
          </x14:sparklines>
        </x14:sparklineGroup>
        <x14:sparklineGroup displayEmptyCellsAs="gap">
          <x14:colorSeries rgb="FF244061"/>
          <x14:sparklines>
            <x14:sparkline>
              <xm:f>'A05 172-235'!J425:N425</xm:f>
              <xm:sqref>O425</xm:sqref>
            </x14:sparkline>
          </x14:sparklines>
        </x14:sparklineGroup>
        <x14:sparklineGroup displayEmptyCellsAs="gap">
          <x14:colorSeries rgb="FF244061"/>
          <x14:sparklines>
            <x14:sparkline>
              <xm:f>'A05 172-235'!J426:N426</xm:f>
              <xm:sqref>O426</xm:sqref>
            </x14:sparkline>
          </x14:sparklines>
        </x14:sparklineGroup>
        <x14:sparklineGroup displayEmptyCellsAs="gap">
          <x14:colorSeries rgb="FF244061"/>
          <x14:sparklines>
            <x14:sparkline>
              <xm:f>'A05 172-235'!J427:N427</xm:f>
              <xm:sqref>O427</xm:sqref>
            </x14:sparkline>
          </x14:sparklines>
        </x14:sparklineGroup>
        <x14:sparklineGroup displayEmptyCellsAs="gap">
          <x14:colorSeries rgb="FF244061"/>
          <x14:sparklines>
            <x14:sparkline>
              <xm:f>'A05 172-235'!J428:N428</xm:f>
              <xm:sqref>O428</xm:sqref>
            </x14:sparkline>
          </x14:sparklines>
        </x14:sparklineGroup>
        <x14:sparklineGroup displayEmptyCellsAs="gap">
          <x14:colorSeries rgb="FF244061"/>
          <x14:sparklines>
            <x14:sparkline>
              <xm:f>'A05 172-235'!J429:N429</xm:f>
              <xm:sqref>O429</xm:sqref>
            </x14:sparkline>
          </x14:sparklines>
        </x14:sparklineGroup>
        <x14:sparklineGroup displayEmptyCellsAs="gap">
          <x14:colorSeries rgb="FF244061"/>
          <x14:sparklines>
            <x14:sparkline>
              <xm:f>'A05 172-235'!J430:N430</xm:f>
              <xm:sqref>O430</xm:sqref>
            </x14:sparkline>
          </x14:sparklines>
        </x14:sparklineGroup>
        <x14:sparklineGroup displayEmptyCellsAs="gap">
          <x14:colorSeries rgb="FF244061"/>
          <x14:sparklines>
            <x14:sparkline>
              <xm:f>'A05 172-235'!J431:N431</xm:f>
              <xm:sqref>O431</xm:sqref>
            </x14:sparkline>
          </x14:sparklines>
        </x14:sparklineGroup>
        <x14:sparklineGroup displayEmptyCellsAs="gap">
          <x14:colorSeries rgb="FF244061"/>
          <x14:sparklines>
            <x14:sparkline>
              <xm:f>'A05 172-235'!J433:N433</xm:f>
              <xm:sqref>O433</xm:sqref>
            </x14:sparkline>
          </x14:sparklines>
        </x14:sparklineGroup>
        <x14:sparklineGroup displayEmptyCellsAs="gap">
          <x14:colorSeries rgb="FF244061"/>
          <x14:sparklines>
            <x14:sparkline>
              <xm:f>'A05 172-235'!J434:N434</xm:f>
              <xm:sqref>O434</xm:sqref>
            </x14:sparkline>
          </x14:sparklines>
        </x14:sparklineGroup>
        <x14:sparklineGroup displayEmptyCellsAs="gap">
          <x14:colorSeries rgb="FF244061"/>
          <x14:sparklines>
            <x14:sparkline>
              <xm:f>'A05 172-235'!J435:N435</xm:f>
              <xm:sqref>O435</xm:sqref>
            </x14:sparkline>
          </x14:sparklines>
        </x14:sparklineGroup>
        <x14:sparklineGroup displayEmptyCellsAs="gap">
          <x14:colorSeries rgb="FF244061"/>
          <x14:sparklines>
            <x14:sparkline>
              <xm:f>'A05 172-235'!J436:N436</xm:f>
              <xm:sqref>O436</xm:sqref>
            </x14:sparkline>
          </x14:sparklines>
        </x14:sparklineGroup>
        <x14:sparklineGroup displayEmptyCellsAs="gap">
          <x14:colorSeries rgb="FF244061"/>
          <x14:sparklines>
            <x14:sparkline>
              <xm:f>'A05 172-235'!J437:N437</xm:f>
              <xm:sqref>O437</xm:sqref>
            </x14:sparkline>
          </x14:sparklines>
        </x14:sparklineGroup>
        <x14:sparklineGroup displayEmptyCellsAs="gap">
          <x14:colorSeries rgb="FF244061"/>
          <x14:sparklines>
            <x14:sparkline>
              <xm:f>'A05 172-235'!J438:N438</xm:f>
              <xm:sqref>O438</xm:sqref>
            </x14:sparkline>
          </x14:sparklines>
        </x14:sparklineGroup>
        <x14:sparklineGroup displayEmptyCellsAs="gap">
          <x14:colorSeries rgb="FF244061"/>
          <x14:sparklines>
            <x14:sparkline>
              <xm:f>'A05 172-235'!J439:N439</xm:f>
              <xm:sqref>O439</xm:sqref>
            </x14:sparkline>
          </x14:sparklines>
        </x14:sparklineGroup>
        <x14:sparklineGroup displayEmptyCellsAs="gap">
          <x14:colorSeries rgb="FF244061"/>
          <x14:sparklines>
            <x14:sparkline>
              <xm:f>'A05 172-235'!J440:N440</xm:f>
              <xm:sqref>O440</xm:sqref>
            </x14:sparkline>
          </x14:sparklines>
        </x14:sparklineGroup>
        <x14:sparklineGroup displayEmptyCellsAs="gap">
          <x14:colorSeries rgb="FF244061"/>
          <x14:sparklines>
            <x14:sparkline>
              <xm:f>'A05 172-235'!J441:N441</xm:f>
              <xm:sqref>O441</xm:sqref>
            </x14:sparkline>
          </x14:sparklines>
        </x14:sparklineGroup>
        <x14:sparklineGroup displayEmptyCellsAs="gap">
          <x14:colorSeries rgb="FF244061"/>
          <x14:sparklines>
            <x14:sparkline>
              <xm:f>'A05 172-235'!J442:N442</xm:f>
              <xm:sqref>O442</xm:sqref>
            </x14:sparkline>
          </x14:sparklines>
        </x14:sparklineGroup>
        <x14:sparklineGroup displayEmptyCellsAs="gap">
          <x14:colorSeries rgb="FF244061"/>
          <x14:sparklines>
            <x14:sparkline>
              <xm:f>'A05 172-235'!J443:N443</xm:f>
              <xm:sqref>O443</xm:sqref>
            </x14:sparkline>
          </x14:sparklines>
        </x14:sparklineGroup>
        <x14:sparklineGroup displayEmptyCellsAs="gap">
          <x14:colorSeries rgb="FF244061"/>
          <x14:sparklines>
            <x14:sparkline>
              <xm:f>'A05 172-235'!J444:N444</xm:f>
              <xm:sqref>O444</xm:sqref>
            </x14:sparkline>
          </x14:sparklines>
        </x14:sparklineGroup>
        <x14:sparklineGroup displayEmptyCellsAs="gap">
          <x14:colorSeries rgb="FF244061"/>
          <x14:sparklines>
            <x14:sparkline>
              <xm:f>'A05 172-235'!J445:N445</xm:f>
              <xm:sqref>O445</xm:sqref>
            </x14:sparkline>
          </x14:sparklines>
        </x14:sparklineGroup>
        <x14:sparklineGroup displayEmptyCellsAs="gap">
          <x14:colorSeries rgb="FF244061"/>
          <x14:sparklines>
            <x14:sparkline>
              <xm:f>'A05 172-235'!J446:N446</xm:f>
              <xm:sqref>O446</xm:sqref>
            </x14:sparkline>
          </x14:sparklines>
        </x14:sparklineGroup>
        <x14:sparklineGroup displayEmptyCellsAs="gap">
          <x14:colorSeries rgb="FF244061"/>
          <x14:sparklines>
            <x14:sparkline>
              <xm:f>'A05 172-235'!J447:N447</xm:f>
              <xm:sqref>O447</xm:sqref>
            </x14:sparkline>
          </x14:sparklines>
        </x14:sparklineGroup>
        <x14:sparklineGroup displayEmptyCellsAs="gap">
          <x14:colorSeries rgb="FF244061"/>
          <x14:sparklines>
            <x14:sparkline>
              <xm:f>'A05 172-235'!J448:N448</xm:f>
              <xm:sqref>O448</xm:sqref>
            </x14:sparkline>
          </x14:sparklines>
        </x14:sparklineGroup>
        <x14:sparklineGroup displayEmptyCellsAs="gap">
          <x14:colorSeries rgb="FF244061"/>
          <x14:sparklines>
            <x14:sparkline>
              <xm:f>'A05 172-235'!J449:N449</xm:f>
              <xm:sqref>O449</xm:sqref>
            </x14:sparkline>
          </x14:sparklines>
        </x14:sparklineGroup>
        <x14:sparklineGroup displayEmptyCellsAs="gap">
          <x14:colorSeries rgb="FF244061"/>
          <x14:sparklines>
            <x14:sparkline>
              <xm:f>'A05 172-235'!J451:N451</xm:f>
              <xm:sqref>O451</xm:sqref>
            </x14:sparkline>
          </x14:sparklines>
        </x14:sparklineGroup>
        <x14:sparklineGroup displayEmptyCellsAs="gap">
          <x14:colorSeries rgb="FF244061"/>
          <x14:sparklines>
            <x14:sparkline>
              <xm:f>'A05 172-235'!J453:N453</xm:f>
              <xm:sqref>O453</xm:sqref>
            </x14:sparkline>
          </x14:sparklines>
        </x14:sparklineGroup>
        <x14:sparklineGroup displayEmptyCellsAs="gap">
          <x14:colorSeries rgb="FF244061"/>
          <x14:sparklines>
            <x14:sparkline>
              <xm:f>'A05 172-235'!J458:N458</xm:f>
              <xm:sqref>O458</xm:sqref>
            </x14:sparkline>
          </x14:sparklines>
        </x14:sparklineGroup>
        <x14:sparklineGroup displayEmptyCellsAs="gap">
          <x14:colorSeries rgb="FF244061"/>
          <x14:sparklines>
            <x14:sparkline>
              <xm:f>'A05 172-235'!J459:N459</xm:f>
              <xm:sqref>O459</xm:sqref>
            </x14:sparkline>
          </x14:sparklines>
        </x14:sparklineGroup>
        <x14:sparklineGroup displayEmptyCellsAs="gap">
          <x14:colorSeries rgb="FF244061"/>
          <x14:sparklines>
            <x14:sparkline>
              <xm:f>'A05 172-235'!J460:N460</xm:f>
              <xm:sqref>O460</xm:sqref>
            </x14:sparkline>
          </x14:sparklines>
        </x14:sparklineGroup>
        <x14:sparklineGroup displayEmptyCellsAs="gap">
          <x14:colorSeries rgb="FF244061"/>
          <x14:sparklines>
            <x14:sparkline>
              <xm:f>'A05 172-235'!J461:N461</xm:f>
              <xm:sqref>O461</xm:sqref>
            </x14:sparkline>
          </x14:sparklines>
        </x14:sparklineGroup>
        <x14:sparklineGroup displayEmptyCellsAs="gap">
          <x14:colorSeries rgb="FF244061"/>
          <x14:sparklines>
            <x14:sparkline>
              <xm:f>'A05 172-235'!J462:N462</xm:f>
              <xm:sqref>O462</xm:sqref>
            </x14:sparkline>
          </x14:sparklines>
        </x14:sparklineGroup>
        <x14:sparklineGroup displayEmptyCellsAs="gap">
          <x14:colorSeries rgb="FF244061"/>
          <x14:sparklines>
            <x14:sparkline>
              <xm:f>'A05 172-235'!J463:N463</xm:f>
              <xm:sqref>O463</xm:sqref>
            </x14:sparkline>
          </x14:sparklines>
        </x14:sparklineGroup>
        <x14:sparklineGroup displayEmptyCellsAs="gap">
          <x14:colorSeries rgb="FF244061"/>
          <x14:sparklines>
            <x14:sparkline>
              <xm:f>'A05 172-235'!J464:N464</xm:f>
              <xm:sqref>O464</xm:sqref>
            </x14:sparkline>
          </x14:sparklines>
        </x14:sparklineGroup>
        <x14:sparklineGroup displayEmptyCellsAs="gap">
          <x14:colorSeries rgb="FF244061"/>
          <x14:sparklines>
            <x14:sparkline>
              <xm:f>'A05 172-235'!J465:N465</xm:f>
              <xm:sqref>O465</xm:sqref>
            </x14:sparkline>
          </x14:sparklines>
        </x14:sparklineGroup>
        <x14:sparklineGroup displayEmptyCellsAs="gap">
          <x14:colorSeries rgb="FF244061"/>
          <x14:sparklines>
            <x14:sparkline>
              <xm:f>'A05 172-235'!J466:N466</xm:f>
              <xm:sqref>O466</xm:sqref>
            </x14:sparkline>
          </x14:sparklines>
        </x14:sparklineGroup>
        <x14:sparklineGroup displayEmptyCellsAs="gap">
          <x14:colorSeries rgb="FF244061"/>
          <x14:sparklines>
            <x14:sparkline>
              <xm:f>'A05 172-235'!J467:N467</xm:f>
              <xm:sqref>O467</xm:sqref>
            </x14:sparkline>
          </x14:sparklines>
        </x14:sparklineGroup>
        <x14:sparklineGroup displayEmptyCellsAs="gap">
          <x14:colorSeries rgb="FF244061"/>
          <x14:sparklines>
            <x14:sparkline>
              <xm:f>'A05 172-235'!J468:N468</xm:f>
              <xm:sqref>O468</xm:sqref>
            </x14:sparkline>
          </x14:sparklines>
        </x14:sparklineGroup>
        <x14:sparklineGroup displayEmptyCellsAs="gap">
          <x14:colorSeries rgb="FF244061"/>
          <x14:sparklines>
            <x14:sparkline>
              <xm:f>'A05 172-235'!J469:N469</xm:f>
              <xm:sqref>O469</xm:sqref>
            </x14:sparkline>
          </x14:sparklines>
        </x14:sparklineGroup>
        <x14:sparklineGroup displayEmptyCellsAs="gap">
          <x14:colorSeries rgb="FF244061"/>
          <x14:sparklines>
            <x14:sparkline>
              <xm:f>'A05 172-235'!J470:N470</xm:f>
              <xm:sqref>O470</xm:sqref>
            </x14:sparkline>
          </x14:sparklines>
        </x14:sparklineGroup>
        <x14:sparklineGroup displayEmptyCellsAs="gap">
          <x14:colorSeries rgb="FF244061"/>
          <x14:sparklines>
            <x14:sparkline>
              <xm:f>'A05 172-235'!J471:N471</xm:f>
              <xm:sqref>O471</xm:sqref>
            </x14:sparkline>
          </x14:sparklines>
        </x14:sparklineGroup>
        <x14:sparklineGroup displayEmptyCellsAs="gap">
          <x14:colorSeries rgb="FF244061"/>
          <x14:sparklines>
            <x14:sparkline>
              <xm:f>'A05 172-235'!J472:N472</xm:f>
              <xm:sqref>O472</xm:sqref>
            </x14:sparkline>
          </x14:sparklines>
        </x14:sparklineGroup>
        <x14:sparklineGroup displayEmptyCellsAs="gap">
          <x14:colorSeries rgb="FF244061"/>
          <x14:sparklines>
            <x14:sparkline>
              <xm:f>'A05 172-235'!J473:N473</xm:f>
              <xm:sqref>O473</xm:sqref>
            </x14:sparkline>
          </x14:sparklines>
        </x14:sparklineGroup>
        <x14:sparklineGroup displayEmptyCellsAs="gap">
          <x14:colorSeries rgb="FF244061"/>
          <x14:sparklines>
            <x14:sparkline>
              <xm:f>'A05 172-235'!J474:N474</xm:f>
              <xm:sqref>O474</xm:sqref>
            </x14:sparkline>
          </x14:sparklines>
        </x14:sparklineGroup>
        <x14:sparklineGroup displayEmptyCellsAs="gap">
          <x14:colorSeries rgb="FF244061"/>
          <x14:sparklines>
            <x14:sparkline>
              <xm:f>'A05 172-235'!J475:N475</xm:f>
              <xm:sqref>O475</xm:sqref>
            </x14:sparkline>
          </x14:sparklines>
        </x14:sparklineGroup>
        <x14:sparklineGroup displayEmptyCellsAs="gap">
          <x14:colorSeries rgb="FF244061"/>
          <x14:sparklines>
            <x14:sparkline>
              <xm:f>'A05 172-235'!J476:N476</xm:f>
              <xm:sqref>O476</xm:sqref>
            </x14:sparkline>
          </x14:sparklines>
        </x14:sparklineGroup>
        <x14:sparklineGroup displayEmptyCellsAs="gap">
          <x14:colorSeries rgb="FF244061"/>
          <x14:sparklines>
            <x14:sparkline>
              <xm:f>'A05 172-235'!J477:N477</xm:f>
              <xm:sqref>O477</xm:sqref>
            </x14:sparkline>
          </x14:sparklines>
        </x14:sparklineGroup>
        <x14:sparklineGroup displayEmptyCellsAs="gap">
          <x14:colorSeries rgb="FF244061"/>
          <x14:sparklines>
            <x14:sparkline>
              <xm:f>'A05 172-235'!J478:N478</xm:f>
              <xm:sqref>O478</xm:sqref>
            </x14:sparkline>
          </x14:sparklines>
        </x14:sparklineGroup>
        <x14:sparklineGroup displayEmptyCellsAs="gap">
          <x14:colorSeries rgb="FF244061"/>
          <x14:sparklines>
            <x14:sparkline>
              <xm:f>'A05 172-235'!J479:N479</xm:f>
              <xm:sqref>O479</xm:sqref>
            </x14:sparkline>
          </x14:sparklines>
        </x14:sparklineGroup>
        <x14:sparklineGroup displayEmptyCellsAs="gap">
          <x14:colorSeries rgb="FF244061"/>
          <x14:sparklines>
            <x14:sparkline>
              <xm:f>'A05 172-235'!J480:N480</xm:f>
              <xm:sqref>O480</xm:sqref>
            </x14:sparkline>
          </x14:sparklines>
        </x14:sparklineGroup>
        <x14:sparklineGroup displayEmptyCellsAs="gap">
          <x14:colorSeries rgb="FF244061"/>
          <x14:sparklines>
            <x14:sparkline>
              <xm:f>'A05 172-235'!J481:N481</xm:f>
              <xm:sqref>O481</xm:sqref>
            </x14:sparkline>
          </x14:sparklines>
        </x14:sparklineGroup>
        <x14:sparklineGroup displayEmptyCellsAs="gap">
          <x14:colorSeries rgb="FF244061"/>
          <x14:sparklines>
            <x14:sparkline>
              <xm:f>'A05 172-235'!J482:N482</xm:f>
              <xm:sqref>O482</xm:sqref>
            </x14:sparkline>
          </x14:sparklines>
        </x14:sparklineGroup>
        <x14:sparklineGroup displayEmptyCellsAs="gap">
          <x14:colorSeries rgb="FF244061"/>
          <x14:sparklines>
            <x14:sparkline>
              <xm:f>'A05 172-235'!J483:N483</xm:f>
              <xm:sqref>O483</xm:sqref>
            </x14:sparkline>
          </x14:sparklines>
        </x14:sparklineGroup>
        <x14:sparklineGroup displayEmptyCellsAs="gap">
          <x14:colorSeries rgb="FF244061"/>
          <x14:sparklines>
            <x14:sparkline>
              <xm:f>'A05 172-235'!J484:N484</xm:f>
              <xm:sqref>O484</xm:sqref>
            </x14:sparkline>
          </x14:sparklines>
        </x14:sparklineGroup>
        <x14:sparklineGroup displayEmptyCellsAs="gap">
          <x14:colorSeries rgb="FF244061"/>
          <x14:sparklines>
            <x14:sparkline>
              <xm:f>'A05 172-235'!J485:N485</xm:f>
              <xm:sqref>O485</xm:sqref>
            </x14:sparkline>
          </x14:sparklines>
        </x14:sparklineGroup>
        <x14:sparklineGroup displayEmptyCellsAs="gap">
          <x14:colorSeries rgb="FF244061"/>
          <x14:sparklines>
            <x14:sparkline>
              <xm:f>'A05 172-235'!J486:N486</xm:f>
              <xm:sqref>O486</xm:sqref>
            </x14:sparkline>
          </x14:sparklines>
        </x14:sparklineGroup>
        <x14:sparklineGroup displayEmptyCellsAs="gap">
          <x14:colorSeries rgb="FF244061"/>
          <x14:sparklines>
            <x14:sparkline>
              <xm:f>'A05 172-235'!J487:N487</xm:f>
              <xm:sqref>O487</xm:sqref>
            </x14:sparkline>
          </x14:sparklines>
        </x14:sparklineGroup>
        <x14:sparklineGroup displayEmptyCellsAs="gap">
          <x14:colorSeries rgb="FF244061"/>
          <x14:sparklines>
            <x14:sparkline>
              <xm:f>'A05 172-235'!J488:N488</xm:f>
              <xm:sqref>O488</xm:sqref>
            </x14:sparkline>
          </x14:sparklines>
        </x14:sparklineGroup>
        <x14:sparklineGroup displayEmptyCellsAs="gap">
          <x14:colorSeries rgb="FF244061"/>
          <x14:sparklines>
            <x14:sparkline>
              <xm:f>'A05 172-235'!J489:N489</xm:f>
              <xm:sqref>O489</xm:sqref>
            </x14:sparkline>
          </x14:sparklines>
        </x14:sparklineGroup>
        <x14:sparklineGroup displayEmptyCellsAs="gap">
          <x14:colorSeries rgb="FF244061"/>
          <x14:sparklines>
            <x14:sparkline>
              <xm:f>'A05 172-235'!J490:N490</xm:f>
              <xm:sqref>O490</xm:sqref>
            </x14:sparkline>
          </x14:sparklines>
        </x14:sparklineGroup>
        <x14:sparklineGroup displayEmptyCellsAs="gap">
          <x14:colorSeries rgb="FF244061"/>
          <x14:sparklines>
            <x14:sparkline>
              <xm:f>'A05 172-235'!J492:N492</xm:f>
              <xm:sqref>O492</xm:sqref>
            </x14:sparkline>
          </x14:sparklines>
        </x14:sparklineGroup>
        <x14:sparklineGroup displayEmptyCellsAs="gap">
          <x14:colorSeries rgb="FF244061"/>
          <x14:sparklines>
            <x14:sparkline>
              <xm:f>'A05 172-235'!J494:N494</xm:f>
              <xm:sqref>O494</xm:sqref>
            </x14:sparkline>
          </x14:sparklines>
        </x14:sparklineGroup>
        <x14:sparklineGroup displayEmptyCellsAs="gap">
          <x14:colorSeries rgb="FF244061"/>
          <x14:sparklines>
            <x14:sparkline>
              <xm:f>'A05 172-235'!J497:N497</xm:f>
              <xm:sqref>O497</xm:sqref>
            </x14:sparkline>
          </x14:sparklines>
        </x14:sparklineGroup>
        <x14:sparklineGroup displayEmptyCellsAs="gap">
          <x14:colorSeries rgb="FF244061"/>
          <x14:sparklines>
            <x14:sparkline>
              <xm:f>'A05 172-235'!J498:N498</xm:f>
              <xm:sqref>O498</xm:sqref>
            </x14:sparkline>
          </x14:sparklines>
        </x14:sparklineGroup>
        <x14:sparklineGroup displayEmptyCellsAs="gap">
          <x14:colorSeries rgb="FF244061"/>
          <x14:sparklines>
            <x14:sparkline>
              <xm:f>'A05 172-235'!J499:N499</xm:f>
              <xm:sqref>O499</xm:sqref>
            </x14:sparkline>
          </x14:sparklines>
        </x14:sparklineGroup>
        <x14:sparklineGroup displayEmptyCellsAs="gap">
          <x14:colorSeries rgb="FF244061"/>
          <x14:sparklines>
            <x14:sparkline>
              <xm:f>'A05 172-235'!J500:N500</xm:f>
              <xm:sqref>O500</xm:sqref>
            </x14:sparkline>
          </x14:sparklines>
        </x14:sparklineGroup>
        <x14:sparklineGroup displayEmptyCellsAs="gap">
          <x14:colorSeries rgb="FF244061"/>
          <x14:sparklines>
            <x14:sparkline>
              <xm:f>'A05 172-235'!J501:N501</xm:f>
              <xm:sqref>O501</xm:sqref>
            </x14:sparkline>
          </x14:sparklines>
        </x14:sparklineGroup>
        <x14:sparklineGroup displayEmptyCellsAs="gap">
          <x14:colorSeries rgb="FF244061"/>
          <x14:sparklines>
            <x14:sparkline>
              <xm:f>'A05 172-235'!J503:N503</xm:f>
              <xm:sqref>O503</xm:sqref>
            </x14:sparkline>
          </x14:sparklines>
        </x14:sparklineGroup>
        <x14:sparklineGroup displayEmptyCellsAs="gap">
          <x14:colorSeries rgb="FF244061"/>
          <x14:sparklines>
            <x14:sparkline>
              <xm:f>'A05 172-235'!J506:N506</xm:f>
              <xm:sqref>O506</xm:sqref>
            </x14:sparkline>
          </x14:sparklines>
        </x14:sparklineGroup>
        <x14:sparklineGroup displayEmptyCellsAs="gap">
          <x14:colorSeries rgb="FF244061"/>
          <x14:sparklines>
            <x14:sparkline>
              <xm:f>'A05 172-235'!J509:N509</xm:f>
              <xm:sqref>O509</xm:sqref>
            </x14:sparkline>
          </x14:sparklines>
        </x14:sparklineGroup>
        <x14:sparklineGroup displayEmptyCellsAs="gap">
          <x14:colorSeries rgb="FF244061"/>
          <x14:sparklines>
            <x14:sparkline>
              <xm:f>'A05 172-235'!J512:N512</xm:f>
              <xm:sqref>O512</xm:sqref>
            </x14:sparkline>
          </x14:sparklines>
        </x14:sparklineGroup>
        <x14:sparklineGroup displayEmptyCellsAs="gap">
          <x14:colorSeries rgb="FF244061"/>
          <x14:sparklines>
            <x14:sparkline>
              <xm:f>'A05 172-235'!J513:N513</xm:f>
              <xm:sqref>O513</xm:sqref>
            </x14:sparkline>
          </x14:sparklines>
        </x14:sparklineGroup>
        <x14:sparklineGroup displayEmptyCellsAs="gap">
          <x14:colorSeries rgb="FF244061"/>
          <x14:sparklines>
            <x14:sparkline>
              <xm:f>'A05 172-235'!J514:N514</xm:f>
              <xm:sqref>O514</xm:sqref>
            </x14:sparkline>
          </x14:sparklines>
        </x14:sparklineGroup>
        <x14:sparklineGroup displayEmptyCellsAs="gap">
          <x14:colorSeries rgb="FF244061"/>
          <x14:sparklines>
            <x14:sparkline>
              <xm:f>'A05 172-235'!J515:N515</xm:f>
              <xm:sqref>O515</xm:sqref>
            </x14:sparkline>
          </x14:sparklines>
        </x14:sparklineGroup>
        <x14:sparklineGroup displayEmptyCellsAs="gap">
          <x14:colorSeries rgb="FF244061"/>
          <x14:sparklines>
            <x14:sparkline>
              <xm:f>'A05 172-235'!J516:N516</xm:f>
              <xm:sqref>O516</xm:sqref>
            </x14:sparkline>
          </x14:sparklines>
        </x14:sparklineGroup>
        <x14:sparklineGroup displayEmptyCellsAs="gap">
          <x14:colorSeries rgb="FF244061"/>
          <x14:sparklines>
            <x14:sparkline>
              <xm:f>'A05 172-235'!J517:N517</xm:f>
              <xm:sqref>O517</xm:sqref>
            </x14:sparkline>
          </x14:sparklines>
        </x14:sparklineGroup>
        <x14:sparklineGroup displayEmptyCellsAs="gap">
          <x14:colorSeries rgb="FF244061"/>
          <x14:sparklines>
            <x14:sparkline>
              <xm:f>'A05 172-235'!J518:N518</xm:f>
              <xm:sqref>O518</xm:sqref>
            </x14:sparkline>
          </x14:sparklines>
        </x14:sparklineGroup>
        <x14:sparklineGroup displayEmptyCellsAs="gap">
          <x14:colorSeries rgb="FF244061"/>
          <x14:sparklines>
            <x14:sparkline>
              <xm:f>'A05 172-235'!J520:N520</xm:f>
              <xm:sqref>O520</xm:sqref>
            </x14:sparkline>
          </x14:sparklines>
        </x14:sparklineGroup>
        <x14:sparklineGroup displayEmptyCellsAs="gap">
          <x14:colorSeries rgb="FF244061"/>
          <x14:sparklines>
            <x14:sparkline>
              <xm:f>'A05 172-235'!J522:N522</xm:f>
              <xm:sqref>O522</xm:sqref>
            </x14:sparkline>
          </x14:sparklines>
        </x14:sparklineGroup>
        <x14:sparklineGroup displayEmptyCellsAs="gap">
          <x14:colorSeries rgb="FF244061"/>
          <x14:sparklines>
            <x14:sparkline>
              <xm:f>'A05 172-235'!J525:N525</xm:f>
              <xm:sqref>O525</xm:sqref>
            </x14:sparkline>
          </x14:sparklines>
        </x14:sparklineGroup>
        <x14:sparklineGroup displayEmptyCellsAs="gap">
          <x14:colorSeries rgb="FF244061"/>
          <x14:sparklines>
            <x14:sparkline>
              <xm:f>'A05 172-235'!J526:N526</xm:f>
              <xm:sqref>O526</xm:sqref>
            </x14:sparkline>
          </x14:sparklines>
        </x14:sparklineGroup>
        <x14:sparklineGroup displayEmptyCellsAs="gap">
          <x14:colorSeries rgb="FF244061"/>
          <x14:sparklines>
            <x14:sparkline>
              <xm:f>'A05 172-235'!J527:N527</xm:f>
              <xm:sqref>O527</xm:sqref>
            </x14:sparkline>
          </x14:sparklines>
        </x14:sparklineGroup>
        <x14:sparklineGroup displayEmptyCellsAs="gap">
          <x14:colorSeries rgb="FF244061"/>
          <x14:sparklines>
            <x14:sparkline>
              <xm:f>'A05 172-235'!J528:N528</xm:f>
              <xm:sqref>O528</xm:sqref>
            </x14:sparkline>
          </x14:sparklines>
        </x14:sparklineGroup>
        <x14:sparklineGroup displayEmptyCellsAs="gap">
          <x14:colorSeries rgb="FF244061"/>
          <x14:sparklines>
            <x14:sparkline>
              <xm:f>'A05 172-235'!J529:N529</xm:f>
              <xm:sqref>O529</xm:sqref>
            </x14:sparkline>
          </x14:sparklines>
        </x14:sparklineGroup>
        <x14:sparklineGroup displayEmptyCellsAs="gap">
          <x14:colorSeries rgb="FF244061"/>
          <x14:sparklines>
            <x14:sparkline>
              <xm:f>'A05 172-235'!J530:N530</xm:f>
              <xm:sqref>O530</xm:sqref>
            </x14:sparkline>
          </x14:sparklines>
        </x14:sparklineGroup>
        <x14:sparklineGroup displayEmptyCellsAs="gap">
          <x14:colorSeries rgb="FF244061"/>
          <x14:sparklines>
            <x14:sparkline>
              <xm:f>'A05 172-235'!J531:N531</xm:f>
              <xm:sqref>O531</xm:sqref>
            </x14:sparkline>
          </x14:sparklines>
        </x14:sparklineGroup>
        <x14:sparklineGroup displayEmptyCellsAs="gap">
          <x14:colorSeries rgb="FF244061"/>
          <x14:sparklines>
            <x14:sparkline>
              <xm:f>'A05 172-235'!J533:N533</xm:f>
              <xm:sqref>O533</xm:sqref>
            </x14:sparkline>
          </x14:sparklines>
        </x14:sparklineGroup>
        <x14:sparklineGroup displayEmptyCellsAs="gap">
          <x14:colorSeries rgb="FF244061"/>
          <x14:sparklines>
            <x14:sparkline>
              <xm:f>'A05 172-235'!J536:N536</xm:f>
              <xm:sqref>O536</xm:sqref>
            </x14:sparkline>
          </x14:sparklines>
        </x14:sparklineGroup>
        <x14:sparklineGroup displayEmptyCellsAs="gap">
          <x14:colorSeries rgb="FF244061"/>
          <x14:sparklines>
            <x14:sparkline>
              <xm:f>'A05 172-235'!J538:N538</xm:f>
              <xm:sqref>O538</xm:sqref>
            </x14:sparkline>
          </x14:sparklines>
        </x14:sparklineGroup>
        <x14:sparklineGroup displayEmptyCellsAs="gap">
          <x14:colorSeries rgb="FF244061"/>
          <x14:sparklines>
            <x14:sparkline>
              <xm:f>'A05 172-235'!J540:N540</xm:f>
              <xm:sqref>O540</xm:sqref>
            </x14:sparkline>
          </x14:sparklines>
        </x14:sparklineGroup>
        <x14:sparklineGroup displayEmptyCellsAs="gap">
          <x14:colorSeries rgb="FF244061"/>
          <x14:sparklines>
            <x14:sparkline>
              <xm:f>'A05 172-235'!J543:N543</xm:f>
              <xm:sqref>O543</xm:sqref>
            </x14:sparkline>
          </x14:sparklines>
        </x14:sparklineGroup>
        <x14:sparklineGroup displayEmptyCellsAs="gap">
          <x14:colorSeries rgb="FF244061"/>
          <x14:sparklines>
            <x14:sparkline>
              <xm:f>'A05 172-235'!J544:N544</xm:f>
              <xm:sqref>O544</xm:sqref>
            </x14:sparkline>
          </x14:sparklines>
        </x14:sparklineGroup>
        <x14:sparklineGroup displayEmptyCellsAs="gap">
          <x14:colorSeries rgb="FF244061"/>
          <x14:sparklines>
            <x14:sparkline>
              <xm:f>'A05 172-235'!J546:N546</xm:f>
              <xm:sqref>O546</xm:sqref>
            </x14:sparkline>
          </x14:sparklines>
        </x14:sparklineGroup>
        <x14:sparklineGroup displayEmptyCellsAs="gap">
          <x14:colorSeries rgb="FF244061"/>
          <x14:sparklines>
            <x14:sparkline>
              <xm:f>'A05 172-235'!J549:N549</xm:f>
              <xm:sqref>O549</xm:sqref>
            </x14:sparkline>
          </x14:sparklines>
        </x14:sparklineGroup>
        <x14:sparklineGroup displayEmptyCellsAs="gap">
          <x14:colorSeries rgb="FF244061"/>
          <x14:sparklines>
            <x14:sparkline>
              <xm:f>'A05 172-235'!J550:N550</xm:f>
              <xm:sqref>O550</xm:sqref>
            </x14:sparkline>
          </x14:sparklines>
        </x14:sparklineGroup>
        <x14:sparklineGroup displayEmptyCellsAs="gap">
          <x14:colorSeries rgb="FF244061"/>
          <x14:sparklines>
            <x14:sparkline>
              <xm:f>'A05 172-235'!J551:N551</xm:f>
              <xm:sqref>O551</xm:sqref>
            </x14:sparkline>
          </x14:sparklines>
        </x14:sparklineGroup>
        <x14:sparklineGroup displayEmptyCellsAs="gap">
          <x14:colorSeries rgb="FF244061"/>
          <x14:sparklines>
            <x14:sparkline>
              <xm:f>'A05 172-235'!J552:N552</xm:f>
              <xm:sqref>O552</xm:sqref>
            </x14:sparkline>
          </x14:sparklines>
        </x14:sparklineGroup>
        <x14:sparklineGroup displayEmptyCellsAs="gap">
          <x14:colorSeries rgb="FF244061"/>
          <x14:sparklines>
            <x14:sparkline>
              <xm:f>'A05 172-235'!J553:N553</xm:f>
              <xm:sqref>O553</xm:sqref>
            </x14:sparkline>
          </x14:sparklines>
        </x14:sparklineGroup>
        <x14:sparklineGroup displayEmptyCellsAs="gap">
          <x14:colorSeries rgb="FF244061"/>
          <x14:sparklines>
            <x14:sparkline>
              <xm:f>'A05 172-235'!J554:N554</xm:f>
              <xm:sqref>O554</xm:sqref>
            </x14:sparkline>
          </x14:sparklines>
        </x14:sparklineGroup>
        <x14:sparklineGroup displayEmptyCellsAs="gap">
          <x14:colorSeries rgb="FF244061"/>
          <x14:sparklines>
            <x14:sparkline>
              <xm:f>'A05 172-235'!J555:N555</xm:f>
              <xm:sqref>O555</xm:sqref>
            </x14:sparkline>
          </x14:sparklines>
        </x14:sparklineGroup>
        <x14:sparklineGroup displayEmptyCellsAs="gap">
          <x14:colorSeries rgb="FF244061"/>
          <x14:sparklines>
            <x14:sparkline>
              <xm:f>'A05 172-235'!J556:N556</xm:f>
              <xm:sqref>O556</xm:sqref>
            </x14:sparkline>
          </x14:sparklines>
        </x14:sparklineGroup>
        <x14:sparklineGroup displayEmptyCellsAs="gap">
          <x14:colorSeries rgb="FF244061"/>
          <x14:sparklines>
            <x14:sparkline>
              <xm:f>'A05 172-235'!J557:N557</xm:f>
              <xm:sqref>O557</xm:sqref>
            </x14:sparkline>
          </x14:sparklines>
        </x14:sparklineGroup>
        <x14:sparklineGroup displayEmptyCellsAs="gap">
          <x14:colorSeries rgb="FF244061"/>
          <x14:sparklines>
            <x14:sparkline>
              <xm:f>'A05 172-235'!J558:N558</xm:f>
              <xm:sqref>O558</xm:sqref>
            </x14:sparkline>
          </x14:sparklines>
        </x14:sparklineGroup>
        <x14:sparklineGroup displayEmptyCellsAs="gap">
          <x14:colorSeries rgb="FF244061"/>
          <x14:sparklines>
            <x14:sparkline>
              <xm:f>'A05 172-235'!J559:N559</xm:f>
              <xm:sqref>O559</xm:sqref>
            </x14:sparkline>
          </x14:sparklines>
        </x14:sparklineGroup>
        <x14:sparklineGroup displayEmptyCellsAs="gap">
          <x14:colorSeries rgb="FF244061"/>
          <x14:sparklines>
            <x14:sparkline>
              <xm:f>'A05 172-235'!J560:N560</xm:f>
              <xm:sqref>O560</xm:sqref>
            </x14:sparkline>
          </x14:sparklines>
        </x14:sparklineGroup>
        <x14:sparklineGroup displayEmptyCellsAs="gap">
          <x14:colorSeries rgb="FF244061"/>
          <x14:sparklines>
            <x14:sparkline>
              <xm:f>'A05 172-235'!J561:N561</xm:f>
              <xm:sqref>O561</xm:sqref>
            </x14:sparkline>
          </x14:sparklines>
        </x14:sparklineGroup>
        <x14:sparklineGroup displayEmptyCellsAs="gap">
          <x14:colorSeries rgb="FF244061"/>
          <x14:sparklines>
            <x14:sparkline>
              <xm:f>'A05 172-235'!J563:N563</xm:f>
              <xm:sqref>O563</xm:sqref>
            </x14:sparkline>
          </x14:sparklines>
        </x14:sparklineGroup>
        <x14:sparklineGroup displayEmptyCellsAs="gap">
          <x14:colorSeries rgb="FF244061"/>
          <x14:sparklines>
            <x14:sparkline>
              <xm:f>'A05 172-235'!J565:N565</xm:f>
              <xm:sqref>O565</xm:sqref>
            </x14:sparkline>
          </x14:sparklines>
        </x14:sparklineGroup>
        <x14:sparklineGroup displayEmptyCellsAs="gap">
          <x14:colorSeries rgb="FF244061"/>
          <x14:sparklines>
            <x14:sparkline>
              <xm:f>'A05 172-235'!J570:N570</xm:f>
              <xm:sqref>O570</xm:sqref>
            </x14:sparkline>
          </x14:sparklines>
        </x14:sparklineGroup>
        <x14:sparklineGroup displayEmptyCellsAs="gap">
          <x14:colorSeries rgb="FF244061"/>
          <x14:sparklines>
            <x14:sparkline>
              <xm:f>'A05 172-235'!J571:N571</xm:f>
              <xm:sqref>O571</xm:sqref>
            </x14:sparkline>
          </x14:sparklines>
        </x14:sparklineGroup>
        <x14:sparklineGroup displayEmptyCellsAs="gap">
          <x14:colorSeries rgb="FF244061"/>
          <x14:sparklines>
            <x14:sparkline>
              <xm:f>'A05 172-235'!J572:N572</xm:f>
              <xm:sqref>O572</xm:sqref>
            </x14:sparkline>
          </x14:sparklines>
        </x14:sparklineGroup>
        <x14:sparklineGroup displayEmptyCellsAs="gap">
          <x14:colorSeries rgb="FF244061"/>
          <x14:sparklines>
            <x14:sparkline>
              <xm:f>'A05 172-235'!J573:N573</xm:f>
              <xm:sqref>O573</xm:sqref>
            </x14:sparkline>
          </x14:sparklines>
        </x14:sparklineGroup>
        <x14:sparklineGroup displayEmptyCellsAs="gap">
          <x14:colorSeries rgb="FF244061"/>
          <x14:sparklines>
            <x14:sparkline>
              <xm:f>'A05 172-235'!J574:N574</xm:f>
              <xm:sqref>O574</xm:sqref>
            </x14:sparkline>
          </x14:sparklines>
        </x14:sparklineGroup>
        <x14:sparklineGroup displayEmptyCellsAs="gap">
          <x14:colorSeries rgb="FF244061"/>
          <x14:sparklines>
            <x14:sparkline>
              <xm:f>'A05 172-235'!J577:N577</xm:f>
              <xm:sqref>O577</xm:sqref>
            </x14:sparkline>
          </x14:sparklines>
        </x14:sparklineGroup>
        <x14:sparklineGroup displayEmptyCellsAs="gap">
          <x14:colorSeries rgb="FF244061"/>
          <x14:sparklines>
            <x14:sparkline>
              <xm:f>'A05 172-235'!J578:N578</xm:f>
              <xm:sqref>O578</xm:sqref>
            </x14:sparkline>
          </x14:sparklines>
        </x14:sparklineGroup>
        <x14:sparklineGroup displayEmptyCellsAs="gap">
          <x14:colorSeries rgb="FF244061"/>
          <x14:sparklines>
            <x14:sparkline>
              <xm:f>'A05 172-235'!J581:N581</xm:f>
              <xm:sqref>O581</xm:sqref>
            </x14:sparkline>
          </x14:sparklines>
        </x14:sparklineGroup>
        <x14:sparklineGroup displayEmptyCellsAs="gap">
          <x14:colorSeries rgb="FF244061"/>
          <x14:sparklines>
            <x14:sparkline>
              <xm:f>'A05 172-235'!J582:N582</xm:f>
              <xm:sqref>O582</xm:sqref>
            </x14:sparkline>
          </x14:sparklines>
        </x14:sparklineGroup>
        <x14:sparklineGroup displayEmptyCellsAs="gap">
          <x14:colorSeries rgb="FF244061"/>
          <x14:sparklines>
            <x14:sparkline>
              <xm:f>'A05 172-235'!J583:N583</xm:f>
              <xm:sqref>O583</xm:sqref>
            </x14:sparkline>
          </x14:sparklines>
        </x14:sparklineGroup>
        <x14:sparklineGroup displayEmptyCellsAs="gap">
          <x14:colorSeries rgb="FF244061"/>
          <x14:sparklines>
            <x14:sparkline>
              <xm:f>'A05 172-235'!J584:N584</xm:f>
              <xm:sqref>O584</xm:sqref>
            </x14:sparkline>
          </x14:sparklines>
        </x14:sparklineGroup>
        <x14:sparklineGroup displayEmptyCellsAs="gap">
          <x14:colorSeries rgb="FF244061"/>
          <x14:sparklines>
            <x14:sparkline>
              <xm:f>'A05 172-235'!J587:N587</xm:f>
              <xm:sqref>O587</xm:sqref>
            </x14:sparkline>
          </x14:sparklines>
        </x14:sparklineGroup>
        <x14:sparklineGroup displayEmptyCellsAs="gap">
          <x14:colorSeries rgb="FF244061"/>
          <x14:sparklines>
            <x14:sparkline>
              <xm:f>'A05 172-235'!J588:N588</xm:f>
              <xm:sqref>O588</xm:sqref>
            </x14:sparkline>
          </x14:sparklines>
        </x14:sparklineGroup>
        <x14:sparklineGroup displayEmptyCellsAs="gap">
          <x14:colorSeries rgb="FF244061"/>
          <x14:sparklines>
            <x14:sparkline>
              <xm:f>'A05 172-235'!J589:N589</xm:f>
              <xm:sqref>O589</xm:sqref>
            </x14:sparkline>
          </x14:sparklines>
        </x14:sparklineGroup>
        <x14:sparklineGroup displayEmptyCellsAs="gap">
          <x14:colorSeries rgb="FF244061"/>
          <x14:sparklines>
            <x14:sparkline>
              <xm:f>'A05 172-235'!J591:N591</xm:f>
              <xm:sqref>O591</xm:sqref>
            </x14:sparkline>
          </x14:sparklines>
        </x14:sparklineGroup>
        <x14:sparklineGroup displayEmptyCellsAs="gap">
          <x14:colorSeries rgb="FF244061"/>
          <x14:sparklines>
            <x14:sparkline>
              <xm:f>'A05 172-235'!J592:N592</xm:f>
              <xm:sqref>O592</xm:sqref>
            </x14:sparkline>
          </x14:sparklines>
        </x14:sparklineGroup>
        <x14:sparklineGroup displayEmptyCellsAs="gap">
          <x14:colorSeries rgb="FF244061"/>
          <x14:sparklines>
            <x14:sparkline>
              <xm:f>'A05 172-235'!J593:N593</xm:f>
              <xm:sqref>O593</xm:sqref>
            </x14:sparkline>
          </x14:sparklines>
        </x14:sparklineGroup>
        <x14:sparklineGroup displayEmptyCellsAs="gap">
          <x14:colorSeries rgb="FF244061"/>
          <x14:sparklines>
            <x14:sparkline>
              <xm:f>'A05 172-235'!J594:N594</xm:f>
              <xm:sqref>O594</xm:sqref>
            </x14:sparkline>
          </x14:sparklines>
        </x14:sparklineGroup>
        <x14:sparklineGroup displayEmptyCellsAs="gap">
          <x14:colorSeries rgb="FF244061"/>
          <x14:sparklines>
            <x14:sparkline>
              <xm:f>'A05 172-235'!J596:N596</xm:f>
              <xm:sqref>O596</xm:sqref>
            </x14:sparkline>
          </x14:sparklines>
        </x14:sparklineGroup>
        <x14:sparklineGroup displayEmptyCellsAs="gap">
          <x14:colorSeries rgb="FF244061"/>
          <x14:sparklines>
            <x14:sparkline>
              <xm:f>'A05 172-235'!J599:N599</xm:f>
              <xm:sqref>O599</xm:sqref>
            </x14:sparkline>
          </x14:sparklines>
        </x14:sparklineGroup>
        <x14:sparklineGroup displayEmptyCellsAs="gap">
          <x14:colorSeries rgb="FF244061"/>
          <x14:sparklines>
            <x14:sparkline>
              <xm:f>'A05 172-235'!J600:N600</xm:f>
              <xm:sqref>O600</xm:sqref>
            </x14:sparkline>
          </x14:sparklines>
        </x14:sparklineGroup>
        <x14:sparklineGroup displayEmptyCellsAs="gap">
          <x14:colorSeries rgb="FF244061"/>
          <x14:sparklines>
            <x14:sparkline>
              <xm:f>'A05 172-235'!J601:N601</xm:f>
              <xm:sqref>O601</xm:sqref>
            </x14:sparkline>
          </x14:sparklines>
        </x14:sparklineGroup>
        <x14:sparklineGroup displayEmptyCellsAs="gap">
          <x14:colorSeries rgb="FF244061"/>
          <x14:sparklines>
            <x14:sparkline>
              <xm:f>'A05 172-235'!J602:N602</xm:f>
              <xm:sqref>O602</xm:sqref>
            </x14:sparkline>
          </x14:sparklines>
        </x14:sparklineGroup>
        <x14:sparklineGroup displayEmptyCellsAs="gap">
          <x14:colorSeries rgb="FF244061"/>
          <x14:sparklines>
            <x14:sparkline>
              <xm:f>'A05 172-235'!J604:N604</xm:f>
              <xm:sqref>O604</xm:sqref>
            </x14:sparkline>
          </x14:sparklines>
        </x14:sparklineGroup>
        <x14:sparklineGroup displayEmptyCellsAs="gap">
          <x14:colorSeries rgb="FF244061"/>
          <x14:sparklines>
            <x14:sparkline>
              <xm:f>'A05 172-235'!J608:N608</xm:f>
              <xm:sqref>O608</xm:sqref>
            </x14:sparkline>
          </x14:sparklines>
        </x14:sparklineGroup>
        <x14:sparklineGroup displayEmptyCellsAs="gap">
          <x14:colorSeries rgb="FF244061"/>
          <x14:sparklines>
            <x14:sparkline>
              <xm:f>'A05 172-235'!J609:N609</xm:f>
              <xm:sqref>O609</xm:sqref>
            </x14:sparkline>
          </x14:sparklines>
        </x14:sparklineGroup>
        <x14:sparklineGroup displayEmptyCellsAs="gap">
          <x14:colorSeries rgb="FF244061"/>
          <x14:sparklines>
            <x14:sparkline>
              <xm:f>'A05 172-235'!J610:N610</xm:f>
              <xm:sqref>O610</xm:sqref>
            </x14:sparkline>
          </x14:sparklines>
        </x14:sparklineGroup>
        <x14:sparklineGroup displayEmptyCellsAs="gap">
          <x14:colorSeries rgb="FF244061"/>
          <x14:sparklines>
            <x14:sparkline>
              <xm:f>'A05 172-235'!J611:N611</xm:f>
              <xm:sqref>O611</xm:sqref>
            </x14:sparkline>
          </x14:sparklines>
        </x14:sparklineGroup>
        <x14:sparklineGroup displayEmptyCellsAs="gap">
          <x14:colorSeries rgb="FF244061"/>
          <x14:sparklines>
            <x14:sparkline>
              <xm:f>'A05 172-235'!J612:N612</xm:f>
              <xm:sqref>O612</xm:sqref>
            </x14:sparkline>
          </x14:sparklines>
        </x14:sparklineGroup>
        <x14:sparklineGroup displayEmptyCellsAs="gap">
          <x14:colorSeries rgb="FF244061"/>
          <x14:sparklines>
            <x14:sparkline>
              <xm:f>'A05 172-235'!J613:N613</xm:f>
              <xm:sqref>O613</xm:sqref>
            </x14:sparkline>
          </x14:sparklines>
        </x14:sparklineGroup>
        <x14:sparklineGroup displayEmptyCellsAs="gap">
          <x14:colorSeries rgb="FF244061"/>
          <x14:sparklines>
            <x14:sparkline>
              <xm:f>'A05 172-235'!J614:N614</xm:f>
              <xm:sqref>O614</xm:sqref>
            </x14:sparkline>
          </x14:sparklines>
        </x14:sparklineGroup>
        <x14:sparklineGroup displayEmptyCellsAs="gap">
          <x14:colorSeries rgb="FF244061"/>
          <x14:sparklines>
            <x14:sparkline>
              <xm:f>'A05 172-235'!J615:N615</xm:f>
              <xm:sqref>O615</xm:sqref>
            </x14:sparkline>
          </x14:sparklines>
        </x14:sparklineGroup>
        <x14:sparklineGroup displayEmptyCellsAs="gap">
          <x14:colorSeries rgb="FF244061"/>
          <x14:sparklines>
            <x14:sparkline>
              <xm:f>'A05 172-235'!J616:N616</xm:f>
              <xm:sqref>O616</xm:sqref>
            </x14:sparkline>
          </x14:sparklines>
        </x14:sparklineGroup>
        <x14:sparklineGroup displayEmptyCellsAs="gap">
          <x14:colorSeries rgb="FF244061"/>
          <x14:sparklines>
            <x14:sparkline>
              <xm:f>'A05 172-235'!J617:N617</xm:f>
              <xm:sqref>O617</xm:sqref>
            </x14:sparkline>
          </x14:sparklines>
        </x14:sparklineGroup>
        <x14:sparklineGroup displayEmptyCellsAs="gap">
          <x14:colorSeries rgb="FF244061"/>
          <x14:sparklines>
            <x14:sparkline>
              <xm:f>'A05 172-235'!J618:N618</xm:f>
              <xm:sqref>O618</xm:sqref>
            </x14:sparkline>
          </x14:sparklines>
        </x14:sparklineGroup>
        <x14:sparklineGroup displayEmptyCellsAs="gap">
          <x14:colorSeries rgb="FF244061"/>
          <x14:sparklines>
            <x14:sparkline>
              <xm:f>'A05 172-235'!J621:N621</xm:f>
              <xm:sqref>O621</xm:sqref>
            </x14:sparkline>
          </x14:sparklines>
        </x14:sparklineGroup>
        <x14:sparklineGroup displayEmptyCellsAs="gap">
          <x14:colorSeries rgb="FF244061"/>
          <x14:sparklines>
            <x14:sparkline>
              <xm:f>'A05 172-235'!J622:N622</xm:f>
              <xm:sqref>O622</xm:sqref>
            </x14:sparkline>
          </x14:sparklines>
        </x14:sparklineGroup>
        <x14:sparklineGroup displayEmptyCellsAs="gap">
          <x14:colorSeries rgb="FF244061"/>
          <x14:sparklines>
            <x14:sparkline>
              <xm:f>'A05 172-235'!J623:N623</xm:f>
              <xm:sqref>O623</xm:sqref>
            </x14:sparkline>
          </x14:sparklines>
        </x14:sparklineGroup>
        <x14:sparklineGroup displayEmptyCellsAs="gap">
          <x14:colorSeries rgb="FF244061"/>
          <x14:sparklines>
            <x14:sparkline>
              <xm:f>'A05 172-235'!J624:N624</xm:f>
              <xm:sqref>O624</xm:sqref>
            </x14:sparkline>
          </x14:sparklines>
        </x14:sparklineGroup>
        <x14:sparklineGroup displayEmptyCellsAs="gap">
          <x14:colorSeries rgb="FF244061"/>
          <x14:sparklines>
            <x14:sparkline>
              <xm:f>'A05 172-235'!J625:N625</xm:f>
              <xm:sqref>O625</xm:sqref>
            </x14:sparkline>
          </x14:sparklines>
        </x14:sparklineGroup>
        <x14:sparklineGroup displayEmptyCellsAs="gap">
          <x14:colorSeries rgb="FF244061"/>
          <x14:sparklines>
            <x14:sparkline>
              <xm:f>'A05 172-235'!J626:N626</xm:f>
              <xm:sqref>O626</xm:sqref>
            </x14:sparkline>
          </x14:sparklines>
        </x14:sparklineGroup>
        <x14:sparklineGroup displayEmptyCellsAs="gap">
          <x14:colorSeries rgb="FF244061"/>
          <x14:sparklines>
            <x14:sparkline>
              <xm:f>'A05 172-235'!J627:N627</xm:f>
              <xm:sqref>O627</xm:sqref>
            </x14:sparkline>
          </x14:sparklines>
        </x14:sparklineGroup>
        <x14:sparklineGroup displayEmptyCellsAs="gap">
          <x14:colorSeries rgb="FF244061"/>
          <x14:sparklines>
            <x14:sparkline>
              <xm:f>'A05 172-235'!J628:N628</xm:f>
              <xm:sqref>O628</xm:sqref>
            </x14:sparkline>
          </x14:sparklines>
        </x14:sparklineGroup>
        <x14:sparklineGroup displayEmptyCellsAs="gap">
          <x14:colorSeries rgb="FF244061"/>
          <x14:sparklines>
            <x14:sparkline>
              <xm:f>'A05 172-235'!J629:N629</xm:f>
              <xm:sqref>O629</xm:sqref>
            </x14:sparkline>
          </x14:sparklines>
        </x14:sparklineGroup>
        <x14:sparklineGroup displayEmptyCellsAs="gap">
          <x14:colorSeries rgb="FF244061"/>
          <x14:sparklines>
            <x14:sparkline>
              <xm:f>'A05 172-235'!J630:N630</xm:f>
              <xm:sqref>O630</xm:sqref>
            </x14:sparkline>
          </x14:sparklines>
        </x14:sparklineGroup>
        <x14:sparklineGroup displayEmptyCellsAs="gap">
          <x14:colorSeries rgb="FF244061"/>
          <x14:sparklines>
            <x14:sparkline>
              <xm:f>'A05 172-235'!J631:N631</xm:f>
              <xm:sqref>O631</xm:sqref>
            </x14:sparkline>
          </x14:sparklines>
        </x14:sparklineGroup>
        <x14:sparklineGroup displayEmptyCellsAs="gap">
          <x14:colorSeries rgb="FF244061"/>
          <x14:sparklines>
            <x14:sparkline>
              <xm:f>'A05 172-235'!J632:N632</xm:f>
              <xm:sqref>O632</xm:sqref>
            </x14:sparkline>
          </x14:sparklines>
        </x14:sparklineGroup>
        <x14:sparklineGroup displayEmptyCellsAs="gap">
          <x14:colorSeries rgb="FF244061"/>
          <x14:sparklines>
            <x14:sparkline>
              <xm:f>'A05 172-235'!J633:N633</xm:f>
              <xm:sqref>O633</xm:sqref>
            </x14:sparkline>
          </x14:sparklines>
        </x14:sparklineGroup>
        <x14:sparklineGroup displayEmptyCellsAs="gap">
          <x14:colorSeries rgb="FF244061"/>
          <x14:sparklines>
            <x14:sparkline>
              <xm:f>'A05 172-235'!J636:N636</xm:f>
              <xm:sqref>O636</xm:sqref>
            </x14:sparkline>
          </x14:sparklines>
        </x14:sparklineGroup>
        <x14:sparklineGroup displayEmptyCellsAs="gap">
          <x14:colorSeries rgb="FF244061"/>
          <x14:sparklines>
            <x14:sparkline>
              <xm:f>'A05 172-235'!J637:N637</xm:f>
              <xm:sqref>O637</xm:sqref>
            </x14:sparkline>
          </x14:sparklines>
        </x14:sparklineGroup>
        <x14:sparklineGroup displayEmptyCellsAs="gap">
          <x14:colorSeries rgb="FF244061"/>
          <x14:sparklines>
            <x14:sparkline>
              <xm:f>'A05 172-235'!J640:N640</xm:f>
              <xm:sqref>O640</xm:sqref>
            </x14:sparkline>
          </x14:sparklines>
        </x14:sparklineGroup>
        <x14:sparklineGroup displayEmptyCellsAs="gap">
          <x14:colorSeries rgb="FF244061"/>
          <x14:sparklines>
            <x14:sparkline>
              <xm:f>'A05 172-235'!J641:N641</xm:f>
              <xm:sqref>O641</xm:sqref>
            </x14:sparkline>
          </x14:sparklines>
        </x14:sparklineGroup>
        <x14:sparklineGroup displayEmptyCellsAs="gap">
          <x14:colorSeries rgb="FF244061"/>
          <x14:sparklines>
            <x14:sparkline>
              <xm:f>'A05 172-235'!J642:N642</xm:f>
              <xm:sqref>O642</xm:sqref>
            </x14:sparkline>
          </x14:sparklines>
        </x14:sparklineGroup>
        <x14:sparklineGroup displayEmptyCellsAs="gap">
          <x14:colorSeries rgb="FF244061"/>
          <x14:sparklines>
            <x14:sparkline>
              <xm:f>'A05 172-235'!J643:N643</xm:f>
              <xm:sqref>O643</xm:sqref>
            </x14:sparkline>
          </x14:sparklines>
        </x14:sparklineGroup>
        <x14:sparklineGroup displayEmptyCellsAs="gap">
          <x14:colorSeries rgb="FF244061"/>
          <x14:sparklines>
            <x14:sparkline>
              <xm:f>'A05 172-235'!J644:N644</xm:f>
              <xm:sqref>O644</xm:sqref>
            </x14:sparkline>
          </x14:sparklines>
        </x14:sparklineGroup>
        <x14:sparklineGroup displayEmptyCellsAs="gap">
          <x14:colorSeries rgb="FF244061"/>
          <x14:sparklines>
            <x14:sparkline>
              <xm:f>'A05 172-235'!J645:N645</xm:f>
              <xm:sqref>O645</xm:sqref>
            </x14:sparkline>
          </x14:sparklines>
        </x14:sparklineGroup>
        <x14:sparklineGroup displayEmptyCellsAs="gap">
          <x14:colorSeries rgb="FF244061"/>
          <x14:sparklines>
            <x14:sparkline>
              <xm:f>'A05 172-235'!J646:N646</xm:f>
              <xm:sqref>O646</xm:sqref>
            </x14:sparkline>
          </x14:sparklines>
        </x14:sparklineGroup>
        <x14:sparklineGroup displayEmptyCellsAs="gap">
          <x14:colorSeries rgb="FF244061"/>
          <x14:sparklines>
            <x14:sparkline>
              <xm:f>'A05 172-235'!J647:N647</xm:f>
              <xm:sqref>O647</xm:sqref>
            </x14:sparkline>
          </x14:sparklines>
        </x14:sparklineGroup>
        <x14:sparklineGroup displayEmptyCellsAs="gap">
          <x14:colorSeries rgb="FF244061"/>
          <x14:sparklines>
            <x14:sparkline>
              <xm:f>'A05 172-235'!J648:N648</xm:f>
              <xm:sqref>O648</xm:sqref>
            </x14:sparkline>
          </x14:sparklines>
        </x14:sparklineGroup>
        <x14:sparklineGroup displayEmptyCellsAs="gap">
          <x14:colorSeries rgb="FF244061"/>
          <x14:sparklines>
            <x14:sparkline>
              <xm:f>'A05 172-235'!J649:N649</xm:f>
              <xm:sqref>O649</xm:sqref>
            </x14:sparkline>
          </x14:sparklines>
        </x14:sparklineGroup>
        <x14:sparklineGroup displayEmptyCellsAs="gap">
          <x14:colorSeries rgb="FF244061"/>
          <x14:sparklines>
            <x14:sparkline>
              <xm:f>'A05 172-235'!J650:N650</xm:f>
              <xm:sqref>O650</xm:sqref>
            </x14:sparkline>
          </x14:sparklines>
        </x14:sparklineGroup>
        <x14:sparklineGroup displayEmptyCellsAs="gap">
          <x14:colorSeries rgb="FF244061"/>
          <x14:sparklines>
            <x14:sparkline>
              <xm:f>'A05 172-235'!J651:N651</xm:f>
              <xm:sqref>O651</xm:sqref>
            </x14:sparkline>
          </x14:sparklines>
        </x14:sparklineGroup>
        <x14:sparklineGroup displayEmptyCellsAs="gap">
          <x14:colorSeries rgb="FF244061"/>
          <x14:sparklines>
            <x14:sparkline>
              <xm:f>'A05 172-235'!J652:N652</xm:f>
              <xm:sqref>O652</xm:sqref>
            </x14:sparkline>
          </x14:sparklines>
        </x14:sparklineGroup>
        <x14:sparklineGroup displayEmptyCellsAs="gap">
          <x14:colorSeries rgb="FF244061"/>
          <x14:sparklines>
            <x14:sparkline>
              <xm:f>'A05 172-235'!J653:N653</xm:f>
              <xm:sqref>O653</xm:sqref>
            </x14:sparkline>
          </x14:sparklines>
        </x14:sparklineGroup>
        <x14:sparklineGroup displayEmptyCellsAs="gap">
          <x14:colorSeries rgb="FF244061"/>
          <x14:sparklines>
            <x14:sparkline>
              <xm:f>'A05 172-235'!J654:N654</xm:f>
              <xm:sqref>O654</xm:sqref>
            </x14:sparkline>
          </x14:sparklines>
        </x14:sparklineGroup>
        <x14:sparklineGroup displayEmptyCellsAs="gap">
          <x14:colorSeries rgb="FF244061"/>
          <x14:sparklines>
            <x14:sparkline>
              <xm:f>'A05 172-235'!J655:N655</xm:f>
              <xm:sqref>O655</xm:sqref>
            </x14:sparkline>
          </x14:sparklines>
        </x14:sparklineGroup>
        <x14:sparklineGroup displayEmptyCellsAs="gap">
          <x14:colorSeries rgb="FF244061"/>
          <x14:sparklines>
            <x14:sparkline>
              <xm:f>'A05 172-235'!J657:N657</xm:f>
              <xm:sqref>O657</xm:sqref>
            </x14:sparkline>
          </x14:sparklines>
        </x14:sparklineGroup>
        <x14:sparklineGroup displayEmptyCellsAs="gap">
          <x14:colorSeries rgb="FF244061"/>
          <x14:sparklines>
            <x14:sparkline>
              <xm:f>'A05 172-235'!J658:N658</xm:f>
              <xm:sqref>O658</xm:sqref>
            </x14:sparkline>
          </x14:sparklines>
        </x14:sparklineGroup>
        <x14:sparklineGroup displayEmptyCellsAs="gap">
          <x14:colorSeries rgb="FF244061"/>
          <x14:sparklines>
            <x14:sparkline>
              <xm:f>'A05 172-235'!J659:N659</xm:f>
              <xm:sqref>O659</xm:sqref>
            </x14:sparkline>
          </x14:sparklines>
        </x14:sparklineGroup>
        <x14:sparklineGroup displayEmptyCellsAs="gap">
          <x14:colorSeries rgb="FF244061"/>
          <x14:sparklines>
            <x14:sparkline>
              <xm:f>'A05 172-235'!J660:N660</xm:f>
              <xm:sqref>O660</xm:sqref>
            </x14:sparkline>
          </x14:sparklines>
        </x14:sparklineGroup>
        <x14:sparklineGroup displayEmptyCellsAs="gap">
          <x14:colorSeries rgb="FF244061"/>
          <x14:sparklines>
            <x14:sparkline>
              <xm:f>'A05 172-235'!J661:N661</xm:f>
              <xm:sqref>O661</xm:sqref>
            </x14:sparkline>
          </x14:sparklines>
        </x14:sparklineGroup>
        <x14:sparklineGroup displayEmptyCellsAs="gap">
          <x14:colorSeries rgb="FF244061"/>
          <x14:sparklines>
            <x14:sparkline>
              <xm:f>'A05 172-235'!J662:N662</xm:f>
              <xm:sqref>O662</xm:sqref>
            </x14:sparkline>
          </x14:sparklines>
        </x14:sparklineGroup>
        <x14:sparklineGroup displayEmptyCellsAs="gap">
          <x14:colorSeries rgb="FF244061"/>
          <x14:sparklines>
            <x14:sparkline>
              <xm:f>'A05 172-235'!J663:N663</xm:f>
              <xm:sqref>O663</xm:sqref>
            </x14:sparkline>
          </x14:sparklines>
        </x14:sparklineGroup>
        <x14:sparklineGroup displayEmptyCellsAs="gap">
          <x14:colorSeries rgb="FF244061"/>
          <x14:sparklines>
            <x14:sparkline>
              <xm:f>'A05 172-235'!J664:N664</xm:f>
              <xm:sqref>O664</xm:sqref>
            </x14:sparkline>
          </x14:sparklines>
        </x14:sparklineGroup>
        <x14:sparklineGroup displayEmptyCellsAs="gap">
          <x14:colorSeries rgb="FF244061"/>
          <x14:sparklines>
            <x14:sparkline>
              <xm:f>'A05 172-235'!J665:N665</xm:f>
              <xm:sqref>O665</xm:sqref>
            </x14:sparkline>
          </x14:sparklines>
        </x14:sparklineGroup>
        <x14:sparklineGroup displayEmptyCellsAs="gap">
          <x14:colorSeries rgb="FF244061"/>
          <x14:sparklines>
            <x14:sparkline>
              <xm:f>'A05 172-235'!J666:N666</xm:f>
              <xm:sqref>O666</xm:sqref>
            </x14:sparkline>
          </x14:sparklines>
        </x14:sparklineGroup>
        <x14:sparklineGroup displayEmptyCellsAs="gap">
          <x14:colorSeries rgb="FF244061"/>
          <x14:sparklines>
            <x14:sparkline>
              <xm:f>'A05 172-235'!J667:N667</xm:f>
              <xm:sqref>O667</xm:sqref>
            </x14:sparkline>
          </x14:sparklines>
        </x14:sparklineGroup>
        <x14:sparklineGroup displayEmptyCellsAs="gap">
          <x14:colorSeries rgb="FF244061"/>
          <x14:sparklines>
            <x14:sparkline>
              <xm:f>'A05 172-235'!J670:N670</xm:f>
              <xm:sqref>O670</xm:sqref>
            </x14:sparkline>
          </x14:sparklines>
        </x14:sparklineGroup>
        <x14:sparklineGroup displayEmptyCellsAs="gap">
          <x14:colorSeries rgb="FF244061"/>
          <x14:sparklines>
            <x14:sparkline>
              <xm:f>'A05 172-235'!J673:N673</xm:f>
              <xm:sqref>O673</xm:sqref>
            </x14:sparkline>
          </x14:sparklines>
        </x14:sparklineGroup>
        <x14:sparklineGroup displayEmptyCellsAs="gap">
          <x14:colorSeries rgb="FF244061"/>
          <x14:sparklines>
            <x14:sparkline>
              <xm:f>'A05 172-235'!J674:N674</xm:f>
              <xm:sqref>O674</xm:sqref>
            </x14:sparkline>
          </x14:sparklines>
        </x14:sparklineGroup>
        <x14:sparklineGroup displayEmptyCellsAs="gap">
          <x14:colorSeries rgb="FF244061"/>
          <x14:sparklines>
            <x14:sparkline>
              <xm:f>'A05 172-235'!J676:N676</xm:f>
              <xm:sqref>O676</xm:sqref>
            </x14:sparkline>
          </x14:sparklines>
        </x14:sparklineGroup>
        <x14:sparklineGroup displayEmptyCellsAs="gap">
          <x14:colorSeries rgb="FF244061"/>
          <x14:sparklines>
            <x14:sparkline>
              <xm:f>'A05 172-235'!J677:N677</xm:f>
              <xm:sqref>O677</xm:sqref>
            </x14:sparkline>
          </x14:sparklines>
        </x14:sparklineGroup>
        <x14:sparklineGroup displayEmptyCellsAs="gap">
          <x14:colorSeries rgb="FF244061"/>
          <x14:sparklines>
            <x14:sparkline>
              <xm:f>'A05 172-235'!J678:N678</xm:f>
              <xm:sqref>O678</xm:sqref>
            </x14:sparkline>
          </x14:sparklines>
        </x14:sparklineGroup>
        <x14:sparklineGroup displayEmptyCellsAs="gap">
          <x14:colorSeries rgb="FF244061"/>
          <x14:sparklines>
            <x14:sparkline>
              <xm:f>'A05 172-235'!J679:N679</xm:f>
              <xm:sqref>O679</xm:sqref>
            </x14:sparkline>
          </x14:sparklines>
        </x14:sparklineGroup>
        <x14:sparklineGroup displayEmptyCellsAs="gap">
          <x14:colorSeries rgb="FF244061"/>
          <x14:sparklines>
            <x14:sparkline>
              <xm:f>'A05 172-235'!J680:N680</xm:f>
              <xm:sqref>O680</xm:sqref>
            </x14:sparkline>
          </x14:sparklines>
        </x14:sparklineGroup>
        <x14:sparklineGroup displayEmptyCellsAs="gap">
          <x14:colorSeries rgb="FF244061"/>
          <x14:sparklines>
            <x14:sparkline>
              <xm:f>'A05 172-235'!J681:N681</xm:f>
              <xm:sqref>O681</xm:sqref>
            </x14:sparkline>
          </x14:sparklines>
        </x14:sparklineGroup>
        <x14:sparklineGroup displayEmptyCellsAs="gap">
          <x14:colorSeries rgb="FF244061"/>
          <x14:sparklines>
            <x14:sparkline>
              <xm:f>'A05 172-235'!J682:N682</xm:f>
              <xm:sqref>O682</xm:sqref>
            </x14:sparkline>
          </x14:sparklines>
        </x14:sparklineGroup>
        <x14:sparklineGroup displayEmptyCellsAs="gap">
          <x14:colorSeries rgb="FF244061"/>
          <x14:sparklines>
            <x14:sparkline>
              <xm:f>'A05 172-235'!J683:N683</xm:f>
              <xm:sqref>O683</xm:sqref>
            </x14:sparkline>
          </x14:sparklines>
        </x14:sparklineGroup>
        <x14:sparklineGroup displayEmptyCellsAs="gap">
          <x14:colorSeries rgb="FF244061"/>
          <x14:sparklines>
            <x14:sparkline>
              <xm:f>'A05 172-235'!J684:N684</xm:f>
              <xm:sqref>O684</xm:sqref>
            </x14:sparkline>
          </x14:sparklines>
        </x14:sparklineGroup>
        <x14:sparklineGroup displayEmptyCellsAs="gap">
          <x14:colorSeries rgb="FF244061"/>
          <x14:sparklines>
            <x14:sparkline>
              <xm:f>'A05 172-235'!J685:N685</xm:f>
              <xm:sqref>O685</xm:sqref>
            </x14:sparkline>
          </x14:sparklines>
        </x14:sparklineGroup>
        <x14:sparklineGroup displayEmptyCellsAs="gap">
          <x14:colorSeries rgb="FF244061"/>
          <x14:sparklines>
            <x14:sparkline>
              <xm:f>'A05 172-235'!J686:N686</xm:f>
              <xm:sqref>O686</xm:sqref>
            </x14:sparkline>
          </x14:sparklines>
        </x14:sparklineGroup>
        <x14:sparklineGroup displayEmptyCellsAs="gap">
          <x14:colorSeries rgb="FF244061"/>
          <x14:sparklines>
            <x14:sparkline>
              <xm:f>'A05 172-235'!J689:N689</xm:f>
              <xm:sqref>O689</xm:sqref>
            </x14:sparkline>
          </x14:sparklines>
        </x14:sparklineGroup>
        <x14:sparklineGroup displayEmptyCellsAs="gap">
          <x14:colorSeries rgb="FF244061"/>
          <x14:sparklines>
            <x14:sparkline>
              <xm:f>'A05 172-235'!J690:N690</xm:f>
              <xm:sqref>O690</xm:sqref>
            </x14:sparkline>
          </x14:sparklines>
        </x14:sparklineGroup>
        <x14:sparklineGroup displayEmptyCellsAs="gap">
          <x14:colorSeries rgb="FF244061"/>
          <x14:sparklines>
            <x14:sparkline>
              <xm:f>'A05 172-235'!J691:N691</xm:f>
              <xm:sqref>O691</xm:sqref>
            </x14:sparkline>
          </x14:sparklines>
        </x14:sparklineGroup>
        <x14:sparklineGroup displayEmptyCellsAs="gap">
          <x14:colorSeries rgb="FF244061"/>
          <x14:sparklines>
            <x14:sparkline>
              <xm:f>'A05 172-235'!J692:N692</xm:f>
              <xm:sqref>O692</xm:sqref>
            </x14:sparkline>
          </x14:sparklines>
        </x14:sparklineGroup>
        <x14:sparklineGroup displayEmptyCellsAs="gap">
          <x14:colorSeries rgb="FF244061"/>
          <x14:sparklines>
            <x14:sparkline>
              <xm:f>'A05 172-235'!J693:N693</xm:f>
              <xm:sqref>O693</xm:sqref>
            </x14:sparkline>
          </x14:sparklines>
        </x14:sparklineGroup>
        <x14:sparklineGroup displayEmptyCellsAs="gap">
          <x14:colorSeries rgb="FF244061"/>
          <x14:sparklines>
            <x14:sparkline>
              <xm:f>'A05 172-235'!J694:N694</xm:f>
              <xm:sqref>O694</xm:sqref>
            </x14:sparkline>
          </x14:sparklines>
        </x14:sparklineGroup>
        <x14:sparklineGroup displayEmptyCellsAs="gap">
          <x14:colorSeries rgb="FF244061"/>
          <x14:sparklines>
            <x14:sparkline>
              <xm:f>'A05 172-235'!J695:N695</xm:f>
              <xm:sqref>O695</xm:sqref>
            </x14:sparkline>
          </x14:sparklines>
        </x14:sparklineGroup>
        <x14:sparklineGroup displayEmptyCellsAs="gap">
          <x14:colorSeries rgb="FF244061"/>
          <x14:sparklines>
            <x14:sparkline>
              <xm:f>'A05 172-235'!J696:N696</xm:f>
              <xm:sqref>O696</xm:sqref>
            </x14:sparkline>
          </x14:sparklines>
        </x14:sparklineGroup>
        <x14:sparklineGroup displayEmptyCellsAs="gap">
          <x14:colorSeries rgb="FF244061"/>
          <x14:sparklines>
            <x14:sparkline>
              <xm:f>'A05 172-235'!J697:N697</xm:f>
              <xm:sqref>O697</xm:sqref>
            </x14:sparkline>
          </x14:sparklines>
        </x14:sparklineGroup>
        <x14:sparklineGroup displayEmptyCellsAs="gap">
          <x14:colorSeries rgb="FF244061"/>
          <x14:sparklines>
            <x14:sparkline>
              <xm:f>'A05 172-235'!J698:N698</xm:f>
              <xm:sqref>O698</xm:sqref>
            </x14:sparkline>
          </x14:sparklines>
        </x14:sparklineGroup>
        <x14:sparklineGroup displayEmptyCellsAs="gap">
          <x14:colorSeries rgb="FF244061"/>
          <x14:sparklines>
            <x14:sparkline>
              <xm:f>'A05 172-235'!J699:N699</xm:f>
              <xm:sqref>O699</xm:sqref>
            </x14:sparkline>
          </x14:sparklines>
        </x14:sparklineGroup>
        <x14:sparklineGroup displayEmptyCellsAs="gap">
          <x14:colorSeries rgb="FF244061"/>
          <x14:sparklines>
            <x14:sparkline>
              <xm:f>'A05 172-235'!J700:N700</xm:f>
              <xm:sqref>O700</xm:sqref>
            </x14:sparkline>
          </x14:sparklines>
        </x14:sparklineGroup>
        <x14:sparklineGroup displayEmptyCellsAs="gap">
          <x14:colorSeries rgb="FF244061"/>
          <x14:sparklines>
            <x14:sparkline>
              <xm:f>'A05 172-235'!J701:N701</xm:f>
              <xm:sqref>O701</xm:sqref>
            </x14:sparkline>
          </x14:sparklines>
        </x14:sparklineGroup>
        <x14:sparklineGroup displayEmptyCellsAs="gap">
          <x14:colorSeries rgb="FF244061"/>
          <x14:sparklines>
            <x14:sparkline>
              <xm:f>'A05 172-235'!J702:N702</xm:f>
              <xm:sqref>O702</xm:sqref>
            </x14:sparkline>
          </x14:sparklines>
        </x14:sparklineGroup>
        <x14:sparklineGroup displayEmptyCellsAs="gap">
          <x14:colorSeries rgb="FF244061"/>
          <x14:sparklines>
            <x14:sparkline>
              <xm:f>'A05 172-235'!J703:N703</xm:f>
              <xm:sqref>O703</xm:sqref>
            </x14:sparkline>
          </x14:sparklines>
        </x14:sparklineGroup>
        <x14:sparklineGroup displayEmptyCellsAs="gap">
          <x14:colorSeries rgb="FF244061"/>
          <x14:sparklines>
            <x14:sparkline>
              <xm:f>'A05 172-235'!J704:N704</xm:f>
              <xm:sqref>O704</xm:sqref>
            </x14:sparkline>
          </x14:sparklines>
        </x14:sparklineGroup>
        <x14:sparklineGroup displayEmptyCellsAs="gap">
          <x14:colorSeries rgb="FF244061"/>
          <x14:sparklines>
            <x14:sparkline>
              <xm:f>'A05 172-235'!J705:N705</xm:f>
              <xm:sqref>O705</xm:sqref>
            </x14:sparkline>
          </x14:sparklines>
        </x14:sparklineGroup>
        <x14:sparklineGroup displayEmptyCellsAs="gap">
          <x14:colorSeries rgb="FF244061"/>
          <x14:sparklines>
            <x14:sparkline>
              <xm:f>'A05 172-235'!J706:N706</xm:f>
              <xm:sqref>O706</xm:sqref>
            </x14:sparkline>
          </x14:sparklines>
        </x14:sparklineGroup>
        <x14:sparklineGroup displayEmptyCellsAs="gap">
          <x14:colorSeries rgb="FF244061"/>
          <x14:sparklines>
            <x14:sparkline>
              <xm:f>'A05 172-235'!J707:N707</xm:f>
              <xm:sqref>O707</xm:sqref>
            </x14:sparkline>
          </x14:sparklines>
        </x14:sparklineGroup>
        <x14:sparklineGroup displayEmptyCellsAs="gap">
          <x14:colorSeries rgb="FF244061"/>
          <x14:sparklines>
            <x14:sparkline>
              <xm:f>'A05 172-235'!J708:N708</xm:f>
              <xm:sqref>O708</xm:sqref>
            </x14:sparkline>
          </x14:sparklines>
        </x14:sparklineGroup>
        <x14:sparklineGroup displayEmptyCellsAs="gap">
          <x14:colorSeries rgb="FF244061"/>
          <x14:sparklines>
            <x14:sparkline>
              <xm:f>'A05 172-235'!J709:N709</xm:f>
              <xm:sqref>O709</xm:sqref>
            </x14:sparkline>
          </x14:sparklines>
        </x14:sparklineGroup>
        <x14:sparklineGroup displayEmptyCellsAs="gap">
          <x14:colorSeries rgb="FF244061"/>
          <x14:sparklines>
            <x14:sparkline>
              <xm:f>'A05 172-235'!J710:N710</xm:f>
              <xm:sqref>O710</xm:sqref>
            </x14:sparkline>
          </x14:sparklines>
        </x14:sparklineGroup>
        <x14:sparklineGroup displayEmptyCellsAs="gap">
          <x14:colorSeries rgb="FF244061"/>
          <x14:sparklines>
            <x14:sparkline>
              <xm:f>'A05 172-235'!J711:N711</xm:f>
              <xm:sqref>O711</xm:sqref>
            </x14:sparkline>
          </x14:sparklines>
        </x14:sparklineGroup>
        <x14:sparklineGroup displayEmptyCellsAs="gap">
          <x14:colorSeries rgb="FF244061"/>
          <x14:sparklines>
            <x14:sparkline>
              <xm:f>'A05 172-235'!J712:N712</xm:f>
              <xm:sqref>O712</xm:sqref>
            </x14:sparkline>
          </x14:sparklines>
        </x14:sparklineGroup>
        <x14:sparklineGroup displayEmptyCellsAs="gap">
          <x14:colorSeries rgb="FF244061"/>
          <x14:sparklines>
            <x14:sparkline>
              <xm:f>'A05 172-235'!J713:N713</xm:f>
              <xm:sqref>O713</xm:sqref>
            </x14:sparkline>
          </x14:sparklines>
        </x14:sparklineGroup>
        <x14:sparklineGroup displayEmptyCellsAs="gap">
          <x14:colorSeries rgb="FF244061"/>
          <x14:sparklines>
            <x14:sparkline>
              <xm:f>'A05 172-235'!J714:N714</xm:f>
              <xm:sqref>O714</xm:sqref>
            </x14:sparkline>
          </x14:sparklines>
        </x14:sparklineGroup>
        <x14:sparklineGroup displayEmptyCellsAs="gap">
          <x14:colorSeries rgb="FF244061"/>
          <x14:sparklines>
            <x14:sparkline>
              <xm:f>'A05 172-235'!J715:N715</xm:f>
              <xm:sqref>O715</xm:sqref>
            </x14:sparkline>
          </x14:sparklines>
        </x14:sparklineGroup>
        <x14:sparklineGroup displayEmptyCellsAs="gap">
          <x14:colorSeries rgb="FF244061"/>
          <x14:sparklines>
            <x14:sparkline>
              <xm:f>'A05 172-235'!J716:N716</xm:f>
              <xm:sqref>O716</xm:sqref>
            </x14:sparkline>
          </x14:sparklines>
        </x14:sparklineGroup>
        <x14:sparklineGroup displayEmptyCellsAs="gap">
          <x14:colorSeries rgb="FF244061"/>
          <x14:sparklines>
            <x14:sparkline>
              <xm:f>'A05 172-235'!J718:N718</xm:f>
              <xm:sqref>O718</xm:sqref>
            </x14:sparkline>
          </x14:sparklines>
        </x14:sparklineGroup>
        <x14:sparklineGroup displayEmptyCellsAs="gap">
          <x14:colorSeries rgb="FF244061"/>
          <x14:sparklines>
            <x14:sparkline>
              <xm:f>'A05 172-235'!J719:N719</xm:f>
              <xm:sqref>O719</xm:sqref>
            </x14:sparkline>
          </x14:sparklines>
        </x14:sparklineGroup>
        <x14:sparklineGroup displayEmptyCellsAs="gap">
          <x14:colorSeries rgb="FF244061"/>
          <x14:sparklines>
            <x14:sparkline>
              <xm:f>'A05 172-235'!J720:N720</xm:f>
              <xm:sqref>O720</xm:sqref>
            </x14:sparkline>
          </x14:sparklines>
        </x14:sparklineGroup>
        <x14:sparklineGroup displayEmptyCellsAs="gap">
          <x14:colorSeries rgb="FF244061"/>
          <x14:sparklines>
            <x14:sparkline>
              <xm:f>'A05 172-235'!J723:N723</xm:f>
              <xm:sqref>O723</xm:sqref>
            </x14:sparkline>
          </x14:sparklines>
        </x14:sparklineGroup>
        <x14:sparklineGroup displayEmptyCellsAs="gap">
          <x14:colorSeries rgb="FF244061"/>
          <x14:sparklines>
            <x14:sparkline>
              <xm:f>'A05 172-235'!J725:N725</xm:f>
              <xm:sqref>O725</xm:sqref>
            </x14:sparkline>
          </x14:sparklines>
        </x14:sparklineGroup>
        <x14:sparklineGroup displayEmptyCellsAs="gap">
          <x14:colorSeries rgb="FF244061"/>
          <x14:sparklines>
            <x14:sparkline>
              <xm:f>'A05 172-235'!J727:N727</xm:f>
              <xm:sqref>O727</xm:sqref>
            </x14:sparkline>
          </x14:sparklines>
        </x14:sparklineGroup>
        <x14:sparklineGroup displayEmptyCellsAs="gap">
          <x14:colorSeries rgb="FF244061"/>
          <x14:sparklines>
            <x14:sparkline>
              <xm:f>'A05 172-235'!J731:N731</xm:f>
              <xm:sqref>O731</xm:sqref>
            </x14:sparkline>
          </x14:sparklines>
        </x14:sparklineGroup>
        <x14:sparklineGroup displayEmptyCellsAs="gap">
          <x14:colorSeries rgb="FF244061"/>
          <x14:sparklines>
            <x14:sparkline>
              <xm:f>'A05 172-235'!J732:N732</xm:f>
              <xm:sqref>O732</xm:sqref>
            </x14:sparkline>
          </x14:sparklines>
        </x14:sparklineGroup>
        <x14:sparklineGroup displayEmptyCellsAs="gap">
          <x14:colorSeries rgb="FF244061"/>
          <x14:sparklines>
            <x14:sparkline>
              <xm:f>'A05 172-235'!J733:N733</xm:f>
              <xm:sqref>O733</xm:sqref>
            </x14:sparkline>
          </x14:sparklines>
        </x14:sparklineGroup>
        <x14:sparklineGroup displayEmptyCellsAs="gap">
          <x14:colorSeries rgb="FF244061"/>
          <x14:sparklines>
            <x14:sparkline>
              <xm:f>'A05 172-235'!J734:N734</xm:f>
              <xm:sqref>O734</xm:sqref>
            </x14:sparkline>
          </x14:sparklines>
        </x14:sparklineGroup>
        <x14:sparklineGroup displayEmptyCellsAs="gap">
          <x14:colorSeries rgb="FF244061"/>
          <x14:sparklines>
            <x14:sparkline>
              <xm:f>'A05 172-235'!J735:N735</xm:f>
              <xm:sqref>O735</xm:sqref>
            </x14:sparkline>
          </x14:sparklines>
        </x14:sparklineGroup>
        <x14:sparklineGroup displayEmptyCellsAs="gap">
          <x14:colorSeries rgb="FF244061"/>
          <x14:sparklines>
            <x14:sparkline>
              <xm:f>'A05 172-235'!J736:N736</xm:f>
              <xm:sqref>O736</xm:sqref>
            </x14:sparkline>
          </x14:sparklines>
        </x14:sparklineGroup>
        <x14:sparklineGroup displayEmptyCellsAs="gap">
          <x14:colorSeries rgb="FF244061"/>
          <x14:sparklines>
            <x14:sparkline>
              <xm:f>'A05 172-235'!J737:N737</xm:f>
              <xm:sqref>O737</xm:sqref>
            </x14:sparkline>
          </x14:sparklines>
        </x14:sparklineGroup>
        <x14:sparklineGroup displayEmptyCellsAs="gap">
          <x14:colorSeries rgb="FF244061"/>
          <x14:sparklines>
            <x14:sparkline>
              <xm:f>'A05 172-235'!J738:N738</xm:f>
              <xm:sqref>O738</xm:sqref>
            </x14:sparkline>
          </x14:sparklines>
        </x14:sparklineGroup>
        <x14:sparklineGroup displayEmptyCellsAs="gap">
          <x14:colorSeries rgb="FF244061"/>
          <x14:sparklines>
            <x14:sparkline>
              <xm:f>'A05 172-235'!J739:N739</xm:f>
              <xm:sqref>O739</xm:sqref>
            </x14:sparkline>
          </x14:sparklines>
        </x14:sparklineGroup>
        <x14:sparklineGroup displayEmptyCellsAs="gap">
          <x14:colorSeries rgb="FF244061"/>
          <x14:sparklines>
            <x14:sparkline>
              <xm:f>'A05 172-235'!J740:N740</xm:f>
              <xm:sqref>O740</xm:sqref>
            </x14:sparkline>
          </x14:sparklines>
        </x14:sparklineGroup>
        <x14:sparklineGroup displayEmptyCellsAs="gap">
          <x14:colorSeries rgb="FF244061"/>
          <x14:sparklines>
            <x14:sparkline>
              <xm:f>'A05 172-235'!J741:N741</xm:f>
              <xm:sqref>O741</xm:sqref>
            </x14:sparkline>
          </x14:sparklines>
        </x14:sparklineGroup>
        <x14:sparklineGroup displayEmptyCellsAs="gap">
          <x14:colorSeries rgb="FF244061"/>
          <x14:sparklines>
            <x14:sparkline>
              <xm:f>'A05 172-235'!J742:N742</xm:f>
              <xm:sqref>O742</xm:sqref>
            </x14:sparkline>
          </x14:sparklines>
        </x14:sparklineGroup>
        <x14:sparklineGroup displayEmptyCellsAs="gap">
          <x14:colorSeries rgb="FF244061"/>
          <x14:sparklines>
            <x14:sparkline>
              <xm:f>'A05 172-235'!J743:N743</xm:f>
              <xm:sqref>O743</xm:sqref>
            </x14:sparkline>
          </x14:sparklines>
        </x14:sparklineGroup>
        <x14:sparklineGroup displayEmptyCellsAs="gap">
          <x14:colorSeries rgb="FF244061"/>
          <x14:sparklines>
            <x14:sparkline>
              <xm:f>'A05 172-235'!J744:N744</xm:f>
              <xm:sqref>O744</xm:sqref>
            </x14:sparkline>
          </x14:sparklines>
        </x14:sparklineGroup>
        <x14:sparklineGroup displayEmptyCellsAs="gap">
          <x14:colorSeries rgb="FF244061"/>
          <x14:sparklines>
            <x14:sparkline>
              <xm:f>'A05 172-235'!J745:N745</xm:f>
              <xm:sqref>O745</xm:sqref>
            </x14:sparkline>
          </x14:sparklines>
        </x14:sparklineGroup>
        <x14:sparklineGroup displayEmptyCellsAs="gap">
          <x14:colorSeries rgb="FF244061"/>
          <x14:sparklines>
            <x14:sparkline>
              <xm:f>'A05 172-235'!J746:N746</xm:f>
              <xm:sqref>O746</xm:sqref>
            </x14:sparkline>
          </x14:sparklines>
        </x14:sparklineGroup>
        <x14:sparklineGroup displayEmptyCellsAs="gap">
          <x14:colorSeries rgb="FF244061"/>
          <x14:sparklines>
            <x14:sparkline>
              <xm:f>'A05 172-235'!J747:N747</xm:f>
              <xm:sqref>O747</xm:sqref>
            </x14:sparkline>
          </x14:sparklines>
        </x14:sparklineGroup>
        <x14:sparklineGroup displayEmptyCellsAs="gap">
          <x14:colorSeries rgb="FF244061"/>
          <x14:sparklines>
            <x14:sparkline>
              <xm:f>'A05 172-235'!J748:N748</xm:f>
              <xm:sqref>O748</xm:sqref>
            </x14:sparkline>
          </x14:sparklines>
        </x14:sparklineGroup>
        <x14:sparklineGroup displayEmptyCellsAs="gap">
          <x14:colorSeries rgb="FF244061"/>
          <x14:sparklines>
            <x14:sparkline>
              <xm:f>'A05 172-235'!J750:N750</xm:f>
              <xm:sqref>O750</xm:sqref>
            </x14:sparkline>
          </x14:sparklines>
        </x14:sparklineGroup>
        <x14:sparklineGroup displayEmptyCellsAs="gap">
          <x14:colorSeries rgb="FF244061"/>
          <x14:sparklines>
            <x14:sparkline>
              <xm:f>'A05 172-235'!J751:N751</xm:f>
              <xm:sqref>O751</xm:sqref>
            </x14:sparkline>
          </x14:sparklines>
        </x14:sparklineGroup>
        <x14:sparklineGroup displayEmptyCellsAs="gap">
          <x14:colorSeries rgb="FF244061"/>
          <x14:sparklines>
            <x14:sparkline>
              <xm:f>'A05 172-235'!J752:N752</xm:f>
              <xm:sqref>O752</xm:sqref>
            </x14:sparkline>
          </x14:sparklines>
        </x14:sparklineGroup>
        <x14:sparklineGroup displayEmptyCellsAs="gap">
          <x14:colorSeries rgb="FF244061"/>
          <x14:sparklines>
            <x14:sparkline>
              <xm:f>'A05 172-235'!J753:N753</xm:f>
              <xm:sqref>O753</xm:sqref>
            </x14:sparkline>
          </x14:sparklines>
        </x14:sparklineGroup>
        <x14:sparklineGroup displayEmptyCellsAs="gap">
          <x14:colorSeries rgb="FF244061"/>
          <x14:sparklines>
            <x14:sparkline>
              <xm:f>'A05 172-235'!J754:N754</xm:f>
              <xm:sqref>O754</xm:sqref>
            </x14:sparkline>
          </x14:sparklines>
        </x14:sparklineGroup>
        <x14:sparklineGroup displayEmptyCellsAs="gap">
          <x14:colorSeries rgb="FF244061"/>
          <x14:sparklines>
            <x14:sparkline>
              <xm:f>'A05 172-235'!J755:N755</xm:f>
              <xm:sqref>O755</xm:sqref>
            </x14:sparkline>
          </x14:sparklines>
        </x14:sparklineGroup>
        <x14:sparklineGroup displayEmptyCellsAs="gap">
          <x14:colorSeries rgb="FF244061"/>
          <x14:sparklines>
            <x14:sparkline>
              <xm:f>'A05 172-235'!J756:N756</xm:f>
              <xm:sqref>O756</xm:sqref>
            </x14:sparkline>
          </x14:sparklines>
        </x14:sparklineGroup>
        <x14:sparklineGroup displayEmptyCellsAs="gap">
          <x14:colorSeries rgb="FF244061"/>
          <x14:sparklines>
            <x14:sparkline>
              <xm:f>'A05 172-235'!J757:N757</xm:f>
              <xm:sqref>O757</xm:sqref>
            </x14:sparkline>
          </x14:sparklines>
        </x14:sparklineGroup>
        <x14:sparklineGroup displayEmptyCellsAs="gap">
          <x14:colorSeries rgb="FF244061"/>
          <x14:sparklines>
            <x14:sparkline>
              <xm:f>'A05 172-235'!J758:N758</xm:f>
              <xm:sqref>O758</xm:sqref>
            </x14:sparkline>
          </x14:sparklines>
        </x14:sparklineGroup>
        <x14:sparklineGroup displayEmptyCellsAs="gap">
          <x14:colorSeries rgb="FF244061"/>
          <x14:sparklines>
            <x14:sparkline>
              <xm:f>'A05 172-235'!J759:N759</xm:f>
              <xm:sqref>O759</xm:sqref>
            </x14:sparkline>
          </x14:sparklines>
        </x14:sparklineGroup>
        <x14:sparklineGroup displayEmptyCellsAs="gap">
          <x14:colorSeries rgb="FF244061"/>
          <x14:sparklines>
            <x14:sparkline>
              <xm:f>'A05 172-235'!J760:N760</xm:f>
              <xm:sqref>O760</xm:sqref>
            </x14:sparkline>
          </x14:sparklines>
        </x14:sparklineGroup>
        <x14:sparklineGroup displayEmptyCellsAs="gap">
          <x14:colorSeries rgb="FF244061"/>
          <x14:sparklines>
            <x14:sparkline>
              <xm:f>'A05 172-235'!J761:N761</xm:f>
              <xm:sqref>O761</xm:sqref>
            </x14:sparkline>
          </x14:sparklines>
        </x14:sparklineGroup>
        <x14:sparklineGroup displayEmptyCellsAs="gap">
          <x14:colorSeries rgb="FF244061"/>
          <x14:sparklines>
            <x14:sparkline>
              <xm:f>'A05 172-235'!J762:N762</xm:f>
              <xm:sqref>O762</xm:sqref>
            </x14:sparkline>
          </x14:sparklines>
        </x14:sparklineGroup>
        <x14:sparklineGroup displayEmptyCellsAs="gap">
          <x14:colorSeries rgb="FF244061"/>
          <x14:sparklines>
            <x14:sparkline>
              <xm:f>'A05 172-235'!J763:N763</xm:f>
              <xm:sqref>O763</xm:sqref>
            </x14:sparkline>
          </x14:sparklines>
        </x14:sparklineGroup>
        <x14:sparklineGroup displayEmptyCellsAs="gap">
          <x14:colorSeries rgb="FF244061"/>
          <x14:sparklines>
            <x14:sparkline>
              <xm:f>'A05 172-235'!J764:N764</xm:f>
              <xm:sqref>O764</xm:sqref>
            </x14:sparkline>
          </x14:sparklines>
        </x14:sparklineGroup>
        <x14:sparklineGroup displayEmptyCellsAs="gap">
          <x14:colorSeries rgb="FF244061"/>
          <x14:sparklines>
            <x14:sparkline>
              <xm:f>'A05 172-235'!J765:N765</xm:f>
              <xm:sqref>O765</xm:sqref>
            </x14:sparkline>
          </x14:sparklines>
        </x14:sparklineGroup>
        <x14:sparklineGroup displayEmptyCellsAs="gap">
          <x14:colorSeries rgb="FF244061"/>
          <x14:sparklines>
            <x14:sparkline>
              <xm:f>'A05 172-235'!J766:N766</xm:f>
              <xm:sqref>O766</xm:sqref>
            </x14:sparkline>
          </x14:sparklines>
        </x14:sparklineGroup>
        <x14:sparklineGroup displayEmptyCellsAs="gap">
          <x14:colorSeries rgb="FF244061"/>
          <x14:sparklines>
            <x14:sparkline>
              <xm:f>'A05 172-235'!J768:N768</xm:f>
              <xm:sqref>O768</xm:sqref>
            </x14:sparkline>
          </x14:sparklines>
        </x14:sparklineGroup>
        <x14:sparklineGroup displayEmptyCellsAs="gap">
          <x14:colorSeries rgb="FF244061"/>
          <x14:sparklines>
            <x14:sparkline>
              <xm:f>'A05 172-235'!J769:N769</xm:f>
              <xm:sqref>O769</xm:sqref>
            </x14:sparkline>
          </x14:sparklines>
        </x14:sparklineGroup>
        <x14:sparklineGroup displayEmptyCellsAs="gap">
          <x14:colorSeries rgb="FF244061"/>
          <x14:sparklines>
            <x14:sparkline>
              <xm:f>'A05 172-235'!J770:N770</xm:f>
              <xm:sqref>O770</xm:sqref>
            </x14:sparkline>
          </x14:sparklines>
        </x14:sparklineGroup>
        <x14:sparklineGroup displayEmptyCellsAs="gap">
          <x14:colorSeries rgb="FF244061"/>
          <x14:sparklines>
            <x14:sparkline>
              <xm:f>'A05 172-235'!J771:N771</xm:f>
              <xm:sqref>O771</xm:sqref>
            </x14:sparkline>
          </x14:sparklines>
        </x14:sparklineGroup>
        <x14:sparklineGroup displayEmptyCellsAs="gap">
          <x14:colorSeries rgb="FF244061"/>
          <x14:sparklines>
            <x14:sparkline>
              <xm:f>'A05 172-235'!J772:N772</xm:f>
              <xm:sqref>O772</xm:sqref>
            </x14:sparkline>
          </x14:sparklines>
        </x14:sparklineGroup>
        <x14:sparklineGroup displayEmptyCellsAs="gap">
          <x14:colorSeries rgb="FF244061"/>
          <x14:sparklines>
            <x14:sparkline>
              <xm:f>'A05 172-235'!J773:N773</xm:f>
              <xm:sqref>O773</xm:sqref>
            </x14:sparkline>
          </x14:sparklines>
        </x14:sparklineGroup>
        <x14:sparklineGroup displayEmptyCellsAs="gap">
          <x14:colorSeries rgb="FF244061"/>
          <x14:sparklines>
            <x14:sparkline>
              <xm:f>'A05 172-235'!J777:N777</xm:f>
              <xm:sqref>O777</xm:sqref>
            </x14:sparkline>
          </x14:sparklines>
        </x14:sparklineGroup>
        <x14:sparklineGroup displayEmptyCellsAs="gap">
          <x14:colorSeries rgb="FF244061"/>
          <x14:sparklines>
            <x14:sparkline>
              <xm:f>'A05 172-235'!J778:N778</xm:f>
              <xm:sqref>O778</xm:sqref>
            </x14:sparkline>
          </x14:sparklines>
        </x14:sparklineGroup>
        <x14:sparklineGroup displayEmptyCellsAs="gap">
          <x14:colorSeries rgb="FF244061"/>
          <x14:sparklines>
            <x14:sparkline>
              <xm:f>'A05 172-235'!J779:N779</xm:f>
              <xm:sqref>O779</xm:sqref>
            </x14:sparkline>
          </x14:sparklines>
        </x14:sparklineGroup>
        <x14:sparklineGroup displayEmptyCellsAs="gap">
          <x14:colorSeries rgb="FF244061"/>
          <x14:sparklines>
            <x14:sparkline>
              <xm:f>'A05 172-235'!J780:N780</xm:f>
              <xm:sqref>O780</xm:sqref>
            </x14:sparkline>
          </x14:sparklines>
        </x14:sparklineGroup>
        <x14:sparklineGroup displayEmptyCellsAs="gap">
          <x14:colorSeries rgb="FF244061"/>
          <x14:sparklines>
            <x14:sparkline>
              <xm:f>'A05 172-235'!J781:N781</xm:f>
              <xm:sqref>O781</xm:sqref>
            </x14:sparkline>
          </x14:sparklines>
        </x14:sparklineGroup>
        <x14:sparklineGroup displayEmptyCellsAs="gap">
          <x14:colorSeries rgb="FF244061"/>
          <x14:sparklines>
            <x14:sparkline>
              <xm:f>'A05 172-235'!J782:N782</xm:f>
              <xm:sqref>O782</xm:sqref>
            </x14:sparkline>
          </x14:sparklines>
        </x14:sparklineGroup>
        <x14:sparklineGroup displayEmptyCellsAs="gap">
          <x14:colorSeries rgb="FF244061"/>
          <x14:sparklines>
            <x14:sparkline>
              <xm:f>'A05 172-235'!J783:N783</xm:f>
              <xm:sqref>O783</xm:sqref>
            </x14:sparkline>
          </x14:sparklines>
        </x14:sparklineGroup>
        <x14:sparklineGroup displayEmptyCellsAs="gap">
          <x14:colorSeries rgb="FF244061"/>
          <x14:sparklines>
            <x14:sparkline>
              <xm:f>'A05 172-235'!J784:N784</xm:f>
              <xm:sqref>O784</xm:sqref>
            </x14:sparkline>
          </x14:sparklines>
        </x14:sparklineGroup>
        <x14:sparklineGroup displayEmptyCellsAs="gap">
          <x14:colorSeries rgb="FF244061"/>
          <x14:sparklines>
            <x14:sparkline>
              <xm:f>'A05 172-235'!J785:N785</xm:f>
              <xm:sqref>O785</xm:sqref>
            </x14:sparkline>
          </x14:sparklines>
        </x14:sparklineGroup>
        <x14:sparklineGroup displayEmptyCellsAs="gap">
          <x14:colorSeries rgb="FF244061"/>
          <x14:sparklines>
            <x14:sparkline>
              <xm:f>'A05 172-235'!J786:N786</xm:f>
              <xm:sqref>O786</xm:sqref>
            </x14:sparkline>
          </x14:sparklines>
        </x14:sparklineGroup>
        <x14:sparklineGroup displayEmptyCellsAs="gap">
          <x14:colorSeries rgb="FF244061"/>
          <x14:sparklines>
            <x14:sparkline>
              <xm:f>'A05 172-235'!J787:N787</xm:f>
              <xm:sqref>O787</xm:sqref>
            </x14:sparkline>
          </x14:sparklines>
        </x14:sparklineGroup>
        <x14:sparklineGroup displayEmptyCellsAs="gap">
          <x14:colorSeries rgb="FF244061"/>
          <x14:sparklines>
            <x14:sparkline>
              <xm:f>'A05 172-235'!J788:N788</xm:f>
              <xm:sqref>O788</xm:sqref>
            </x14:sparkline>
          </x14:sparklines>
        </x14:sparklineGroup>
        <x14:sparklineGroup displayEmptyCellsAs="gap">
          <x14:colorSeries rgb="FF244061"/>
          <x14:sparklines>
            <x14:sparkline>
              <xm:f>'A05 172-235'!J789:N789</xm:f>
              <xm:sqref>O789</xm:sqref>
            </x14:sparkline>
          </x14:sparklines>
        </x14:sparklineGroup>
        <x14:sparklineGroup displayEmptyCellsAs="gap">
          <x14:colorSeries rgb="FF244061"/>
          <x14:sparklines>
            <x14:sparkline>
              <xm:f>'A05 172-235'!J790:N790</xm:f>
              <xm:sqref>O790</xm:sqref>
            </x14:sparkline>
          </x14:sparklines>
        </x14:sparklineGroup>
        <x14:sparklineGroup displayEmptyCellsAs="gap">
          <x14:colorSeries rgb="FF244061"/>
          <x14:sparklines>
            <x14:sparkline>
              <xm:f>'A05 172-235'!J791:N791</xm:f>
              <xm:sqref>O791</xm:sqref>
            </x14:sparkline>
          </x14:sparklines>
        </x14:sparklineGroup>
        <x14:sparklineGroup displayEmptyCellsAs="gap">
          <x14:colorSeries rgb="FF244061"/>
          <x14:sparklines>
            <x14:sparkline>
              <xm:f>'A05 172-235'!J792:N792</xm:f>
              <xm:sqref>O792</xm:sqref>
            </x14:sparkline>
          </x14:sparklines>
        </x14:sparklineGroup>
        <x14:sparklineGroup displayEmptyCellsAs="gap">
          <x14:colorSeries rgb="FF244061"/>
          <x14:sparklines>
            <x14:sparkline>
              <xm:f>'A05 172-235'!J793:N793</xm:f>
              <xm:sqref>O793</xm:sqref>
            </x14:sparkline>
          </x14:sparklines>
        </x14:sparklineGroup>
        <x14:sparklineGroup displayEmptyCellsAs="gap">
          <x14:colorSeries rgb="FF244061"/>
          <x14:sparklines>
            <x14:sparkline>
              <xm:f>'A05 172-235'!J794:N794</xm:f>
              <xm:sqref>O794</xm:sqref>
            </x14:sparkline>
          </x14:sparklines>
        </x14:sparklineGroup>
        <x14:sparklineGroup displayEmptyCellsAs="gap">
          <x14:colorSeries rgb="FF244061"/>
          <x14:sparklines>
            <x14:sparkline>
              <xm:f>'A05 172-235'!J795:N795</xm:f>
              <xm:sqref>O795</xm:sqref>
            </x14:sparkline>
          </x14:sparklines>
        </x14:sparklineGroup>
        <x14:sparklineGroup displayEmptyCellsAs="gap">
          <x14:colorSeries rgb="FF244061"/>
          <x14:sparklines>
            <x14:sparkline>
              <xm:f>'A05 172-235'!J796:N796</xm:f>
              <xm:sqref>O796</xm:sqref>
            </x14:sparkline>
          </x14:sparklines>
        </x14:sparklineGroup>
        <x14:sparklineGroup displayEmptyCellsAs="gap">
          <x14:colorSeries rgb="FF244061"/>
          <x14:sparklines>
            <x14:sparkline>
              <xm:f>'A05 172-235'!J797:N797</xm:f>
              <xm:sqref>O797</xm:sqref>
            </x14:sparkline>
          </x14:sparklines>
        </x14:sparklineGroup>
        <x14:sparklineGroup displayEmptyCellsAs="gap">
          <x14:colorSeries rgb="FF244061"/>
          <x14:sparklines>
            <x14:sparkline>
              <xm:f>'A05 172-235'!J798:N798</xm:f>
              <xm:sqref>O798</xm:sqref>
            </x14:sparkline>
          </x14:sparklines>
        </x14:sparklineGroup>
        <x14:sparklineGroup displayEmptyCellsAs="gap">
          <x14:colorSeries rgb="FF244061"/>
          <x14:sparklines>
            <x14:sparkline>
              <xm:f>'A05 172-235'!J799:N799</xm:f>
              <xm:sqref>O799</xm:sqref>
            </x14:sparkline>
          </x14:sparklines>
        </x14:sparklineGroup>
        <x14:sparklineGroup displayEmptyCellsAs="gap">
          <x14:colorSeries rgb="FF244061"/>
          <x14:sparklines>
            <x14:sparkline>
              <xm:f>'A05 172-235'!J800:N800</xm:f>
              <xm:sqref>O800</xm:sqref>
            </x14:sparkline>
          </x14:sparklines>
        </x14:sparklineGroup>
        <x14:sparklineGroup displayEmptyCellsAs="gap">
          <x14:colorSeries rgb="FF244061"/>
          <x14:sparklines>
            <x14:sparkline>
              <xm:f>'A05 172-235'!J801:N801</xm:f>
              <xm:sqref>O801</xm:sqref>
            </x14:sparkline>
          </x14:sparklines>
        </x14:sparklineGroup>
        <x14:sparklineGroup displayEmptyCellsAs="gap">
          <x14:colorSeries rgb="FF244061"/>
          <x14:sparklines>
            <x14:sparkline>
              <xm:f>'A05 172-235'!J802:N802</xm:f>
              <xm:sqref>O802</xm:sqref>
            </x14:sparkline>
          </x14:sparklines>
        </x14:sparklineGroup>
        <x14:sparklineGroup displayEmptyCellsAs="gap">
          <x14:colorSeries rgb="FF244061"/>
          <x14:sparklines>
            <x14:sparkline>
              <xm:f>'A05 172-235'!J803:N803</xm:f>
              <xm:sqref>O803</xm:sqref>
            </x14:sparkline>
          </x14:sparklines>
        </x14:sparklineGroup>
        <x14:sparklineGroup displayEmptyCellsAs="gap">
          <x14:colorSeries rgb="FF244061"/>
          <x14:sparklines>
            <x14:sparkline>
              <xm:f>'A05 172-235'!J804:N804</xm:f>
              <xm:sqref>O804</xm:sqref>
            </x14:sparkline>
          </x14:sparklines>
        </x14:sparklineGroup>
        <x14:sparklineGroup displayEmptyCellsAs="gap">
          <x14:colorSeries rgb="FF244061"/>
          <x14:sparklines>
            <x14:sparkline>
              <xm:f>'A05 172-235'!J805:N805</xm:f>
              <xm:sqref>O805</xm:sqref>
            </x14:sparkline>
          </x14:sparklines>
        </x14:sparklineGroup>
        <x14:sparklineGroup displayEmptyCellsAs="gap">
          <x14:colorSeries rgb="FF244061"/>
          <x14:sparklines>
            <x14:sparkline>
              <xm:f>'A05 172-235'!J806:N806</xm:f>
              <xm:sqref>O806</xm:sqref>
            </x14:sparkline>
          </x14:sparklines>
        </x14:sparklineGroup>
        <x14:sparklineGroup displayEmptyCellsAs="gap">
          <x14:colorSeries rgb="FF244061"/>
          <x14:sparklines>
            <x14:sparkline>
              <xm:f>'A05 172-235'!J807:N807</xm:f>
              <xm:sqref>O807</xm:sqref>
            </x14:sparkline>
          </x14:sparklines>
        </x14:sparklineGroup>
        <x14:sparklineGroup displayEmptyCellsAs="gap">
          <x14:colorSeries rgb="FF244061"/>
          <x14:sparklines>
            <x14:sparkline>
              <xm:f>'A05 172-235'!J808:N808</xm:f>
              <xm:sqref>O808</xm:sqref>
            </x14:sparkline>
          </x14:sparklines>
        </x14:sparklineGroup>
        <x14:sparklineGroup displayEmptyCellsAs="gap">
          <x14:colorSeries rgb="FF244061"/>
          <x14:sparklines>
            <x14:sparkline>
              <xm:f>'A05 172-235'!J809:N809</xm:f>
              <xm:sqref>O809</xm:sqref>
            </x14:sparkline>
          </x14:sparklines>
        </x14:sparklineGroup>
        <x14:sparklineGroup displayEmptyCellsAs="gap">
          <x14:colorSeries rgb="FF244061"/>
          <x14:sparklines>
            <x14:sparkline>
              <xm:f>'A05 172-235'!J810:N810</xm:f>
              <xm:sqref>O810</xm:sqref>
            </x14:sparkline>
          </x14:sparklines>
        </x14:sparklineGroup>
        <x14:sparklineGroup displayEmptyCellsAs="gap">
          <x14:colorSeries rgb="FF244061"/>
          <x14:sparklines>
            <x14:sparkline>
              <xm:f>'A05 172-235'!J811:N811</xm:f>
              <xm:sqref>O811</xm:sqref>
            </x14:sparkline>
          </x14:sparklines>
        </x14:sparklineGroup>
        <x14:sparklineGroup displayEmptyCellsAs="gap">
          <x14:colorSeries rgb="FF244061"/>
          <x14:sparklines>
            <x14:sparkline>
              <xm:f>'A05 172-235'!J812:N812</xm:f>
              <xm:sqref>O812</xm:sqref>
            </x14:sparkline>
          </x14:sparklines>
        </x14:sparklineGroup>
        <x14:sparklineGroup displayEmptyCellsAs="gap">
          <x14:colorSeries rgb="FF244061"/>
          <x14:sparklines>
            <x14:sparkline>
              <xm:f>'A05 172-235'!J814:N814</xm:f>
              <xm:sqref>O814</xm:sqref>
            </x14:sparkline>
          </x14:sparklines>
        </x14:sparklineGroup>
        <x14:sparklineGroup displayEmptyCellsAs="gap">
          <x14:colorSeries rgb="FF244061"/>
          <x14:sparklines>
            <x14:sparkline>
              <xm:f>'A05 172-235'!J815:N815</xm:f>
              <xm:sqref>O815</xm:sqref>
            </x14:sparkline>
          </x14:sparklines>
        </x14:sparklineGroup>
        <x14:sparklineGroup displayEmptyCellsAs="gap">
          <x14:colorSeries rgb="FF244061"/>
          <x14:sparklines>
            <x14:sparkline>
              <xm:f>'A05 172-235'!J816:N816</xm:f>
              <xm:sqref>O816</xm:sqref>
            </x14:sparkline>
          </x14:sparklines>
        </x14:sparklineGroup>
        <x14:sparklineGroup displayEmptyCellsAs="gap">
          <x14:colorSeries rgb="FF244061"/>
          <x14:sparklines>
            <x14:sparkline>
              <xm:f>'A05 172-235'!J817:N817</xm:f>
              <xm:sqref>O817</xm:sqref>
            </x14:sparkline>
          </x14:sparklines>
        </x14:sparklineGroup>
        <x14:sparklineGroup displayEmptyCellsAs="gap">
          <x14:colorSeries rgb="FF244061"/>
          <x14:sparklines>
            <x14:sparkline>
              <xm:f>'A05 172-235'!J818:N818</xm:f>
              <xm:sqref>O818</xm:sqref>
            </x14:sparkline>
          </x14:sparklines>
        </x14:sparklineGroup>
        <x14:sparklineGroup displayEmptyCellsAs="gap">
          <x14:colorSeries rgb="FF244061"/>
          <x14:sparklines>
            <x14:sparkline>
              <xm:f>'A05 172-235'!J819:N819</xm:f>
              <xm:sqref>O819</xm:sqref>
            </x14:sparkline>
          </x14:sparklines>
        </x14:sparklineGroup>
        <x14:sparklineGroup displayEmptyCellsAs="gap">
          <x14:colorSeries rgb="FF244061"/>
          <x14:sparklines>
            <x14:sparkline>
              <xm:f>'A05 172-235'!J820:N820</xm:f>
              <xm:sqref>O820</xm:sqref>
            </x14:sparkline>
          </x14:sparklines>
        </x14:sparklineGroup>
        <x14:sparklineGroup displayEmptyCellsAs="gap">
          <x14:colorSeries rgb="FF244061"/>
          <x14:sparklines>
            <x14:sparkline>
              <xm:f>'A05 172-235'!J821:N821</xm:f>
              <xm:sqref>O821</xm:sqref>
            </x14:sparkline>
          </x14:sparklines>
        </x14:sparklineGroup>
        <x14:sparklineGroup displayEmptyCellsAs="gap">
          <x14:colorSeries rgb="FF244061"/>
          <x14:sparklines>
            <x14:sparkline>
              <xm:f>'A05 172-235'!J822:N822</xm:f>
              <xm:sqref>O822</xm:sqref>
            </x14:sparkline>
          </x14:sparklines>
        </x14:sparklineGroup>
        <x14:sparklineGroup displayEmptyCellsAs="gap">
          <x14:colorSeries rgb="FF244061"/>
          <x14:sparklines>
            <x14:sparkline>
              <xm:f>'A05 172-235'!J823:N823</xm:f>
              <xm:sqref>O823</xm:sqref>
            </x14:sparkline>
          </x14:sparklines>
        </x14:sparklineGroup>
        <x14:sparklineGroup displayEmptyCellsAs="gap">
          <x14:colorSeries rgb="FF244061"/>
          <x14:sparklines>
            <x14:sparkline>
              <xm:f>'A05 172-235'!J824:N824</xm:f>
              <xm:sqref>O824</xm:sqref>
            </x14:sparkline>
          </x14:sparklines>
        </x14:sparklineGroup>
        <x14:sparklineGroup displayEmptyCellsAs="gap">
          <x14:colorSeries rgb="FF244061"/>
          <x14:sparklines>
            <x14:sparkline>
              <xm:f>'A05 172-235'!J825:N825</xm:f>
              <xm:sqref>O825</xm:sqref>
            </x14:sparkline>
          </x14:sparklines>
        </x14:sparklineGroup>
        <x14:sparklineGroup displayEmptyCellsAs="gap">
          <x14:colorSeries rgb="FF244061"/>
          <x14:sparklines>
            <x14:sparkline>
              <xm:f>'A05 172-235'!J826:N826</xm:f>
              <xm:sqref>O826</xm:sqref>
            </x14:sparkline>
          </x14:sparklines>
        </x14:sparklineGroup>
        <x14:sparklineGroup displayEmptyCellsAs="gap">
          <x14:colorSeries rgb="FF244061"/>
          <x14:sparklines>
            <x14:sparkline>
              <xm:f>'A05 172-235'!J827:N827</xm:f>
              <xm:sqref>O827</xm:sqref>
            </x14:sparkline>
          </x14:sparklines>
        </x14:sparklineGroup>
        <x14:sparklineGroup displayEmptyCellsAs="gap">
          <x14:colorSeries rgb="FF244061"/>
          <x14:sparklines>
            <x14:sparkline>
              <xm:f>'A05 172-235'!J828:N828</xm:f>
              <xm:sqref>O828</xm:sqref>
            </x14:sparkline>
          </x14:sparklines>
        </x14:sparklineGroup>
        <x14:sparklineGroup displayEmptyCellsAs="gap">
          <x14:colorSeries rgb="FF244061"/>
          <x14:sparklines>
            <x14:sparkline>
              <xm:f>'A05 172-235'!J829:N829</xm:f>
              <xm:sqref>O829</xm:sqref>
            </x14:sparkline>
          </x14:sparklines>
        </x14:sparklineGroup>
        <x14:sparklineGroup displayEmptyCellsAs="gap">
          <x14:colorSeries rgb="FF244061"/>
          <x14:sparklines>
            <x14:sparkline>
              <xm:f>'A05 172-235'!J830:N830</xm:f>
              <xm:sqref>O830</xm:sqref>
            </x14:sparkline>
          </x14:sparklines>
        </x14:sparklineGroup>
        <x14:sparklineGroup displayEmptyCellsAs="gap">
          <x14:colorSeries rgb="FF244061"/>
          <x14:sparklines>
            <x14:sparkline>
              <xm:f>'A05 172-235'!J831:N831</xm:f>
              <xm:sqref>O831</xm:sqref>
            </x14:sparkline>
          </x14:sparklines>
        </x14:sparklineGroup>
        <x14:sparklineGroup displayEmptyCellsAs="gap">
          <x14:colorSeries rgb="FF244061"/>
          <x14:sparklines>
            <x14:sparkline>
              <xm:f>'A05 172-235'!J832:N832</xm:f>
              <xm:sqref>O832</xm:sqref>
            </x14:sparkline>
          </x14:sparklines>
        </x14:sparklineGroup>
        <x14:sparklineGroup displayEmptyCellsAs="gap">
          <x14:colorSeries rgb="FF244061"/>
          <x14:sparklines>
            <x14:sparkline>
              <xm:f>'A05 172-235'!J833:N833</xm:f>
              <xm:sqref>O833</xm:sqref>
            </x14:sparkline>
          </x14:sparklines>
        </x14:sparklineGroup>
        <x14:sparklineGroup displayEmptyCellsAs="gap">
          <x14:colorSeries rgb="FF244061"/>
          <x14:sparklines>
            <x14:sparkline>
              <xm:f>'A05 172-235'!J834:N834</xm:f>
              <xm:sqref>O834</xm:sqref>
            </x14:sparkline>
          </x14:sparklines>
        </x14:sparklineGroup>
        <x14:sparklineGroup displayEmptyCellsAs="gap">
          <x14:colorSeries rgb="FF244061"/>
          <x14:sparklines>
            <x14:sparkline>
              <xm:f>'A05 172-235'!J835:N835</xm:f>
              <xm:sqref>O835</xm:sqref>
            </x14:sparkline>
          </x14:sparklines>
        </x14:sparklineGroup>
        <x14:sparklineGroup displayEmptyCellsAs="gap">
          <x14:colorSeries rgb="FF244061"/>
          <x14:sparklines>
            <x14:sparkline>
              <xm:f>'A05 172-235'!J836:N836</xm:f>
              <xm:sqref>O836</xm:sqref>
            </x14:sparkline>
          </x14:sparklines>
        </x14:sparklineGroup>
        <x14:sparklineGroup displayEmptyCellsAs="gap">
          <x14:colorSeries rgb="FF244061"/>
          <x14:sparklines>
            <x14:sparkline>
              <xm:f>'A05 172-235'!J837:N837</xm:f>
              <xm:sqref>O837</xm:sqref>
            </x14:sparkline>
          </x14:sparklines>
        </x14:sparklineGroup>
        <x14:sparklineGroup displayEmptyCellsAs="gap">
          <x14:colorSeries rgb="FF244061"/>
          <x14:sparklines>
            <x14:sparkline>
              <xm:f>'A05 172-235'!J838:N838</xm:f>
              <xm:sqref>O838</xm:sqref>
            </x14:sparkline>
          </x14:sparklines>
        </x14:sparklineGroup>
        <x14:sparklineGroup displayEmptyCellsAs="gap">
          <x14:colorSeries rgb="FF244061"/>
          <x14:sparklines>
            <x14:sparkline>
              <xm:f>'A05 172-235'!J839:N839</xm:f>
              <xm:sqref>O839</xm:sqref>
            </x14:sparkline>
          </x14:sparklines>
        </x14:sparklineGroup>
        <x14:sparklineGroup displayEmptyCellsAs="gap">
          <x14:colorSeries rgb="FF244061"/>
          <x14:sparklines>
            <x14:sparkline>
              <xm:f>'A05 172-235'!J840:N840</xm:f>
              <xm:sqref>O840</xm:sqref>
            </x14:sparkline>
          </x14:sparklines>
        </x14:sparklineGroup>
        <x14:sparklineGroup displayEmptyCellsAs="gap">
          <x14:colorSeries rgb="FF244061"/>
          <x14:sparklines>
            <x14:sparkline>
              <xm:f>'A05 172-235'!J841:N841</xm:f>
              <xm:sqref>O841</xm:sqref>
            </x14:sparkline>
          </x14:sparklines>
        </x14:sparklineGroup>
        <x14:sparklineGroup displayEmptyCellsAs="gap">
          <x14:colorSeries rgb="FF244061"/>
          <x14:sparklines>
            <x14:sparkline>
              <xm:f>'A05 172-235'!J842:N842</xm:f>
              <xm:sqref>O842</xm:sqref>
            </x14:sparkline>
          </x14:sparklines>
        </x14:sparklineGroup>
        <x14:sparklineGroup displayEmptyCellsAs="gap">
          <x14:colorSeries rgb="FF244061"/>
          <x14:sparklines>
            <x14:sparkline>
              <xm:f>'A05 172-235'!J843:N843</xm:f>
              <xm:sqref>O843</xm:sqref>
            </x14:sparkline>
          </x14:sparklines>
        </x14:sparklineGroup>
        <x14:sparklineGroup displayEmptyCellsAs="gap">
          <x14:colorSeries rgb="FF244061"/>
          <x14:sparklines>
            <x14:sparkline>
              <xm:f>'A05 172-235'!J844:N844</xm:f>
              <xm:sqref>O844</xm:sqref>
            </x14:sparkline>
          </x14:sparklines>
        </x14:sparklineGroup>
        <x14:sparklineGroup displayEmptyCellsAs="gap">
          <x14:colorSeries rgb="FF244061"/>
          <x14:sparklines>
            <x14:sparkline>
              <xm:f>'A05 172-235'!J845:N845</xm:f>
              <xm:sqref>O845</xm:sqref>
            </x14:sparkline>
          </x14:sparklines>
        </x14:sparklineGroup>
        <x14:sparklineGroup displayEmptyCellsAs="gap">
          <x14:colorSeries rgb="FF244061"/>
          <x14:sparklines>
            <x14:sparkline>
              <xm:f>'A05 172-235'!J846:N846</xm:f>
              <xm:sqref>O846</xm:sqref>
            </x14:sparkline>
          </x14:sparklines>
        </x14:sparklineGroup>
        <x14:sparklineGroup displayEmptyCellsAs="gap">
          <x14:colorSeries rgb="FF244061"/>
          <x14:sparklines>
            <x14:sparkline>
              <xm:f>'A05 172-235'!J847:N847</xm:f>
              <xm:sqref>O847</xm:sqref>
            </x14:sparkline>
          </x14:sparklines>
        </x14:sparklineGroup>
        <x14:sparklineGroup displayEmptyCellsAs="gap">
          <x14:colorSeries rgb="FF244061"/>
          <x14:sparklines>
            <x14:sparkline>
              <xm:f>'A05 172-235'!J848:N848</xm:f>
              <xm:sqref>O848</xm:sqref>
            </x14:sparkline>
          </x14:sparklines>
        </x14:sparklineGroup>
        <x14:sparklineGroup displayEmptyCellsAs="gap">
          <x14:colorSeries rgb="FF244061"/>
          <x14:sparklines>
            <x14:sparkline>
              <xm:f>'A05 172-235'!J849:N849</xm:f>
              <xm:sqref>O849</xm:sqref>
            </x14:sparkline>
          </x14:sparklines>
        </x14:sparklineGroup>
        <x14:sparklineGroup displayEmptyCellsAs="gap">
          <x14:colorSeries rgb="FF244061"/>
          <x14:sparklines>
            <x14:sparkline>
              <xm:f>'A05 172-235'!J850:N850</xm:f>
              <xm:sqref>O850</xm:sqref>
            </x14:sparkline>
          </x14:sparklines>
        </x14:sparklineGroup>
        <x14:sparklineGroup displayEmptyCellsAs="gap">
          <x14:colorSeries rgb="FF244061"/>
          <x14:sparklines>
            <x14:sparkline>
              <xm:f>'A05 172-235'!J851:N851</xm:f>
              <xm:sqref>O851</xm:sqref>
            </x14:sparkline>
          </x14:sparklines>
        </x14:sparklineGroup>
        <x14:sparklineGroup displayEmptyCellsAs="gap">
          <x14:colorSeries rgb="FF244061"/>
          <x14:sparklines>
            <x14:sparkline>
              <xm:f>'A05 172-235'!J852:N852</xm:f>
              <xm:sqref>O852</xm:sqref>
            </x14:sparkline>
          </x14:sparklines>
        </x14:sparklineGroup>
        <x14:sparklineGroup displayEmptyCellsAs="gap">
          <x14:colorSeries rgb="FF244061"/>
          <x14:sparklines>
            <x14:sparkline>
              <xm:f>'A05 172-235'!J853:N853</xm:f>
              <xm:sqref>O853</xm:sqref>
            </x14:sparkline>
          </x14:sparklines>
        </x14:sparklineGroup>
        <x14:sparklineGroup displayEmptyCellsAs="gap">
          <x14:colorSeries rgb="FF244061"/>
          <x14:sparklines>
            <x14:sparkline>
              <xm:f>'A05 172-235'!J854:N854</xm:f>
              <xm:sqref>O854</xm:sqref>
            </x14:sparkline>
          </x14:sparklines>
        </x14:sparklineGroup>
        <x14:sparklineGroup displayEmptyCellsAs="gap">
          <x14:colorSeries rgb="FF244061"/>
          <x14:sparklines>
            <x14:sparkline>
              <xm:f>'A05 172-235'!J855:N855</xm:f>
              <xm:sqref>O855</xm:sqref>
            </x14:sparkline>
          </x14:sparklines>
        </x14:sparklineGroup>
        <x14:sparklineGroup displayEmptyCellsAs="gap">
          <x14:colorSeries rgb="FF244061"/>
          <x14:sparklines>
            <x14:sparkline>
              <xm:f>'A05 172-235'!J856:N856</xm:f>
              <xm:sqref>O856</xm:sqref>
            </x14:sparkline>
          </x14:sparklines>
        </x14:sparklineGroup>
        <x14:sparklineGroup displayEmptyCellsAs="gap">
          <x14:colorSeries rgb="FF244061"/>
          <x14:sparklines>
            <x14:sparkline>
              <xm:f>'A05 172-235'!J857:N857</xm:f>
              <xm:sqref>O857</xm:sqref>
            </x14:sparkline>
          </x14:sparklines>
        </x14:sparklineGroup>
        <x14:sparklineGroup displayEmptyCellsAs="gap">
          <x14:colorSeries rgb="FF244061"/>
          <x14:sparklines>
            <x14:sparkline>
              <xm:f>'A05 172-235'!J858:N858</xm:f>
              <xm:sqref>O858</xm:sqref>
            </x14:sparkline>
          </x14:sparklines>
        </x14:sparklineGroup>
        <x14:sparklineGroup displayEmptyCellsAs="gap">
          <x14:colorSeries rgb="FF244061"/>
          <x14:sparklines>
            <x14:sparkline>
              <xm:f>'A05 172-235'!J859:N859</xm:f>
              <xm:sqref>O859</xm:sqref>
            </x14:sparkline>
          </x14:sparklines>
        </x14:sparklineGroup>
        <x14:sparklineGroup displayEmptyCellsAs="gap">
          <x14:colorSeries rgb="FF244061"/>
          <x14:sparklines>
            <x14:sparkline>
              <xm:f>'A05 172-235'!J860:N860</xm:f>
              <xm:sqref>O860</xm:sqref>
            </x14:sparkline>
          </x14:sparklines>
        </x14:sparklineGroup>
        <x14:sparklineGroup displayEmptyCellsAs="gap">
          <x14:colorSeries rgb="FF244061"/>
          <x14:sparklines>
            <x14:sparkline>
              <xm:f>'A05 172-235'!J861:N861</xm:f>
              <xm:sqref>O861</xm:sqref>
            </x14:sparkline>
          </x14:sparklines>
        </x14:sparklineGroup>
        <x14:sparklineGroup displayEmptyCellsAs="gap">
          <x14:colorSeries rgb="FF244061"/>
          <x14:sparklines>
            <x14:sparkline>
              <xm:f>'A05 172-235'!J862:N862</xm:f>
              <xm:sqref>O862</xm:sqref>
            </x14:sparkline>
          </x14:sparklines>
        </x14:sparklineGroup>
        <x14:sparklineGroup displayEmptyCellsAs="gap">
          <x14:colorSeries rgb="FF244061"/>
          <x14:sparklines>
            <x14:sparkline>
              <xm:f>'A05 172-235'!J863:N863</xm:f>
              <xm:sqref>O863</xm:sqref>
            </x14:sparkline>
          </x14:sparklines>
        </x14:sparklineGroup>
        <x14:sparklineGroup displayEmptyCellsAs="gap">
          <x14:colorSeries rgb="FF244061"/>
          <x14:sparklines>
            <x14:sparkline>
              <xm:f>'A05 172-235'!J864:N864</xm:f>
              <xm:sqref>O864</xm:sqref>
            </x14:sparkline>
          </x14:sparklines>
        </x14:sparklineGroup>
        <x14:sparklineGroup displayEmptyCellsAs="gap">
          <x14:colorSeries rgb="FF244061"/>
          <x14:sparklines>
            <x14:sparkline>
              <xm:f>'A05 172-235'!J865:N865</xm:f>
              <xm:sqref>O865</xm:sqref>
            </x14:sparkline>
          </x14:sparklines>
        </x14:sparklineGroup>
        <x14:sparklineGroup displayEmptyCellsAs="gap">
          <x14:colorSeries rgb="FF244061"/>
          <x14:sparklines>
            <x14:sparkline>
              <xm:f>'A05 172-235'!J867:N867</xm:f>
              <xm:sqref>O867</xm:sqref>
            </x14:sparkline>
          </x14:sparklines>
        </x14:sparklineGroup>
        <x14:sparklineGroup displayEmptyCellsAs="gap">
          <x14:colorSeries rgb="FF244061"/>
          <x14:sparklines>
            <x14:sparkline>
              <xm:f>'A05 172-235'!J870:N870</xm:f>
              <xm:sqref>O870</xm:sqref>
            </x14:sparkline>
          </x14:sparklines>
        </x14:sparklineGroup>
        <x14:sparklineGroup displayEmptyCellsAs="gap">
          <x14:colorSeries rgb="FF244061"/>
          <x14:sparklines>
            <x14:sparkline>
              <xm:f>'A05 172-235'!J871:N871</xm:f>
              <xm:sqref>O871</xm:sqref>
            </x14:sparkline>
          </x14:sparklines>
        </x14:sparklineGroup>
        <x14:sparklineGroup displayEmptyCellsAs="gap">
          <x14:colorSeries rgb="FF244061"/>
          <x14:sparklines>
            <x14:sparkline>
              <xm:f>'A05 172-235'!J872:N872</xm:f>
              <xm:sqref>O872</xm:sqref>
            </x14:sparkline>
          </x14:sparklines>
        </x14:sparklineGroup>
        <x14:sparklineGroup displayEmptyCellsAs="gap">
          <x14:colorSeries rgb="FF244061"/>
          <x14:sparklines>
            <x14:sparkline>
              <xm:f>'A05 172-235'!J873:N873</xm:f>
              <xm:sqref>O873</xm:sqref>
            </x14:sparkline>
          </x14:sparklines>
        </x14:sparklineGroup>
        <x14:sparklineGroup displayEmptyCellsAs="gap">
          <x14:colorSeries rgb="FF244061"/>
          <x14:sparklines>
            <x14:sparkline>
              <xm:f>'A05 172-235'!J875:N875</xm:f>
              <xm:sqref>O875</xm:sqref>
            </x14:sparkline>
          </x14:sparklines>
        </x14:sparklineGroup>
        <x14:sparklineGroup displayEmptyCellsAs="gap">
          <x14:colorSeries rgb="FF244061"/>
          <x14:sparklines>
            <x14:sparkline>
              <xm:f>'A05 172-235'!J877:N877</xm:f>
              <xm:sqref>O877</xm:sqref>
            </x14:sparkline>
          </x14:sparklines>
        </x14:sparklineGroup>
        <x14:sparklineGroup displayEmptyCellsAs="gap">
          <x14:colorSeries rgb="FF244061"/>
          <x14:sparklines>
            <x14:sparkline>
              <xm:f>'A05 172-235'!J880:N880</xm:f>
              <xm:sqref>O880</xm:sqref>
            </x14:sparkline>
          </x14:sparklines>
        </x14:sparklineGroup>
        <x14:sparklineGroup displayEmptyCellsAs="gap">
          <x14:colorSeries rgb="FF244061"/>
          <x14:sparklines>
            <x14:sparkline>
              <xm:f>'A05 172-235'!J881:N881</xm:f>
              <xm:sqref>O881</xm:sqref>
            </x14:sparkline>
          </x14:sparklines>
        </x14:sparklineGroup>
        <x14:sparklineGroup displayEmptyCellsAs="gap">
          <x14:colorSeries rgb="FF244061"/>
          <x14:sparklines>
            <x14:sparkline>
              <xm:f>'A05 172-235'!J882:N882</xm:f>
              <xm:sqref>O882</xm:sqref>
            </x14:sparkline>
          </x14:sparklines>
        </x14:sparklineGroup>
        <x14:sparklineGroup displayEmptyCellsAs="gap">
          <x14:colorSeries rgb="FF244061"/>
          <x14:sparklines>
            <x14:sparkline>
              <xm:f>'A05 172-235'!J883:N883</xm:f>
              <xm:sqref>O883</xm:sqref>
            </x14:sparkline>
          </x14:sparklines>
        </x14:sparklineGroup>
        <x14:sparklineGroup displayEmptyCellsAs="gap">
          <x14:colorSeries rgb="FF244061"/>
          <x14:sparklines>
            <x14:sparkline>
              <xm:f>'A05 172-235'!J885:N885</xm:f>
              <xm:sqref>O885</xm:sqref>
            </x14:sparkline>
          </x14:sparklines>
        </x14:sparklineGroup>
        <x14:sparklineGroup displayEmptyCellsAs="gap">
          <x14:colorSeries rgb="FF244061"/>
          <x14:sparklines>
            <x14:sparkline>
              <xm:f>'A05 172-235'!J888:N888</xm:f>
              <xm:sqref>O888</xm:sqref>
            </x14:sparkline>
          </x14:sparklines>
        </x14:sparklineGroup>
        <x14:sparklineGroup displayEmptyCellsAs="gap">
          <x14:colorSeries rgb="FF244061"/>
          <x14:sparklines>
            <x14:sparkline>
              <xm:f>'A05 172-235'!J890:N890</xm:f>
              <xm:sqref>O890</xm:sqref>
            </x14:sparkline>
          </x14:sparklines>
        </x14:sparklineGroup>
        <x14:sparklineGroup displayEmptyCellsAs="gap">
          <x14:colorSeries rgb="FF244061"/>
          <x14:sparklines>
            <x14:sparkline>
              <xm:f>'A05 172-235'!J892:N892</xm:f>
              <xm:sqref>O892</xm:sqref>
            </x14:sparkline>
          </x14:sparklines>
        </x14:sparklineGroup>
        <x14:sparklineGroup displayEmptyCellsAs="gap">
          <x14:colorSeries rgb="FF244061"/>
          <x14:sparklines>
            <x14:sparkline>
              <xm:f>'A05 172-235'!J895:N895</xm:f>
              <xm:sqref>O895</xm:sqref>
            </x14:sparkline>
          </x14:sparklines>
        </x14:sparklineGroup>
        <x14:sparklineGroup displayEmptyCellsAs="gap">
          <x14:colorSeries rgb="FF244061"/>
          <x14:sparklines>
            <x14:sparkline>
              <xm:f>'A05 172-235'!J897:N897</xm:f>
              <xm:sqref>O897</xm:sqref>
            </x14:sparkline>
          </x14:sparklines>
        </x14:sparklineGroup>
        <x14:sparklineGroup displayEmptyCellsAs="gap">
          <x14:colorSeries rgb="FF244061"/>
          <x14:sparklines>
            <x14:sparkline>
              <xm:f>'A05 172-235'!J900:N900</xm:f>
              <xm:sqref>O900</xm:sqref>
            </x14:sparkline>
          </x14:sparklines>
        </x14:sparklineGroup>
        <x14:sparklineGroup displayEmptyCellsAs="gap">
          <x14:colorSeries rgb="FF244061"/>
          <x14:sparklines>
            <x14:sparkline>
              <xm:f>'A05 172-235'!J902:N902</xm:f>
              <xm:sqref>O902</xm:sqref>
            </x14:sparkline>
          </x14:sparklines>
        </x14:sparklineGroup>
        <x14:sparklineGroup displayEmptyCellsAs="gap">
          <x14:colorSeries rgb="FF244061"/>
          <x14:sparklines>
            <x14:sparkline>
              <xm:f>'A05 172-235'!J904:N904</xm:f>
              <xm:sqref>O904</xm:sqref>
            </x14:sparkline>
          </x14:sparklines>
        </x14:sparklineGroup>
        <x14:sparklineGroup displayEmptyCellsAs="gap">
          <x14:colorSeries rgb="FF244061"/>
          <x14:sparklines>
            <x14:sparkline>
              <xm:f>'A05 172-235'!J907:N907</xm:f>
              <xm:sqref>O907</xm:sqref>
            </x14:sparkline>
          </x14:sparklines>
        </x14:sparklineGroup>
        <x14:sparklineGroup displayEmptyCellsAs="gap">
          <x14:colorSeries rgb="FF244061"/>
          <x14:sparklines>
            <x14:sparkline>
              <xm:f>'A05 172-235'!J909:N909</xm:f>
              <xm:sqref>O909</xm:sqref>
            </x14:sparkline>
          </x14:sparklines>
        </x14:sparklineGroup>
        <x14:sparklineGroup displayEmptyCellsAs="gap">
          <x14:colorSeries rgb="FF244061"/>
          <x14:sparklines>
            <x14:sparkline>
              <xm:f>'A05 172-235'!J911:N911</xm:f>
              <xm:sqref>O911</xm:sqref>
            </x14:sparkline>
          </x14:sparklines>
        </x14:sparklineGroup>
        <x14:sparklineGroup displayEmptyCellsAs="gap">
          <x14:colorSeries rgb="FF244061"/>
          <x14:sparklines>
            <x14:sparkline>
              <xm:f>'A05 172-235'!J915:N915</xm:f>
              <xm:sqref>O915</xm:sqref>
            </x14:sparkline>
          </x14:sparklines>
        </x14:sparklineGroup>
        <x14:sparklineGroup displayEmptyCellsAs="gap">
          <x14:colorSeries rgb="FF244061"/>
          <x14:sparklines>
            <x14:sparkline>
              <xm:f>'A05 172-235'!J917:N917</xm:f>
              <xm:sqref>O917</xm:sqref>
            </x14:sparkline>
          </x14:sparklines>
        </x14:sparklineGroup>
        <x14:sparklineGroup displayEmptyCellsAs="gap">
          <x14:colorSeries rgb="FF244061"/>
          <x14:sparklines>
            <x14:sparkline>
              <xm:f>'A05 172-235'!J919:N919</xm:f>
              <xm:sqref>O919</xm:sqref>
            </x14:sparkline>
          </x14:sparklines>
        </x14:sparklineGroup>
        <x14:sparklineGroup displayEmptyCellsAs="gap">
          <x14:colorSeries rgb="FF244061"/>
          <x14:sparklines>
            <x14:sparkline>
              <xm:f>'A05 172-235'!J921:N921</xm:f>
              <xm:sqref>O921</xm:sqref>
            </x14:sparkline>
          </x14:sparklines>
        </x14:sparklineGroup>
        <x14:sparklineGroup displayEmptyCellsAs="gap">
          <x14:colorSeries rgb="FF244061"/>
          <x14:sparklines>
            <x14:sparkline>
              <xm:f>'A05 172-235'!J925:N925</xm:f>
              <xm:sqref>O925</xm:sqref>
            </x14:sparkline>
          </x14:sparklines>
        </x14:sparklineGroup>
        <x14:sparklineGroup displayEmptyCellsAs="gap">
          <x14:colorSeries rgb="FF244061"/>
          <x14:sparklines>
            <x14:sparkline>
              <xm:f>'A05 172-235'!J926:N926</xm:f>
              <xm:sqref>O926</xm:sqref>
            </x14:sparkline>
          </x14:sparklines>
        </x14:sparklineGroup>
        <x14:sparklineGroup displayEmptyCellsAs="gap">
          <x14:colorSeries rgb="FF244061"/>
          <x14:sparklines>
            <x14:sparkline>
              <xm:f>'A05 172-235'!J927:N927</xm:f>
              <xm:sqref>O927</xm:sqref>
            </x14:sparkline>
          </x14:sparklines>
        </x14:sparklineGroup>
        <x14:sparklineGroup displayEmptyCellsAs="gap">
          <x14:colorSeries rgb="FF244061"/>
          <x14:sparklines>
            <x14:sparkline>
              <xm:f>'A05 172-235'!J929:N929</xm:f>
              <xm:sqref>O929</xm:sqref>
            </x14:sparkline>
          </x14:sparklines>
        </x14:sparklineGroup>
        <x14:sparklineGroup displayEmptyCellsAs="gap">
          <x14:colorSeries rgb="FF244061"/>
          <x14:sparklines>
            <x14:sparkline>
              <xm:f>'A05 172-235'!J932:N932</xm:f>
              <xm:sqref>O932</xm:sqref>
            </x14:sparkline>
          </x14:sparklines>
        </x14:sparklineGroup>
        <x14:sparklineGroup displayEmptyCellsAs="gap">
          <x14:colorSeries rgb="FF244061"/>
          <x14:sparklines>
            <x14:sparkline>
              <xm:f>'A05 172-235'!J933:N933</xm:f>
              <xm:sqref>O933</xm:sqref>
            </x14:sparkline>
          </x14:sparklines>
        </x14:sparklineGroup>
        <x14:sparklineGroup displayEmptyCellsAs="gap">
          <x14:colorSeries rgb="FF244061"/>
          <x14:sparklines>
            <x14:sparkline>
              <xm:f>'A05 172-235'!J934:N934</xm:f>
              <xm:sqref>O934</xm:sqref>
            </x14:sparkline>
          </x14:sparklines>
        </x14:sparklineGroup>
        <x14:sparklineGroup displayEmptyCellsAs="gap">
          <x14:colorSeries rgb="FF244061"/>
          <x14:sparklines>
            <x14:sparkline>
              <xm:f>'A05 172-235'!J936:N936</xm:f>
              <xm:sqref>O936</xm:sqref>
            </x14:sparkline>
          </x14:sparklines>
        </x14:sparklineGroup>
        <x14:sparklineGroup displayEmptyCellsAs="gap">
          <x14:colorSeries rgb="FF244061"/>
          <x14:sparklines>
            <x14:sparkline>
              <xm:f>'A05 172-235'!J938:N938</xm:f>
              <xm:sqref>O938</xm:sqref>
            </x14:sparkline>
          </x14:sparklines>
        </x14:sparklineGroup>
        <x14:sparklineGroup displayEmptyCellsAs="gap">
          <x14:colorSeries rgb="FF244061"/>
          <x14:sparklines>
            <x14:sparkline>
              <xm:f>'A05 172-235'!J942:N942</xm:f>
              <xm:sqref>O942</xm:sqref>
            </x14:sparkline>
          </x14:sparklines>
        </x14:sparklineGroup>
        <x14:sparklineGroup displayEmptyCellsAs="gap">
          <x14:colorSeries rgb="FF244061"/>
          <x14:sparklines>
            <x14:sparkline>
              <xm:f>'A05 172-235'!J943:N943</xm:f>
              <xm:sqref>O943</xm:sqref>
            </x14:sparkline>
          </x14:sparklines>
        </x14:sparklineGroup>
        <x14:sparklineGroup displayEmptyCellsAs="gap">
          <x14:colorSeries rgb="FF244061"/>
          <x14:sparklines>
            <x14:sparkline>
              <xm:f>'A05 172-235'!J944:N944</xm:f>
              <xm:sqref>O944</xm:sqref>
            </x14:sparkline>
          </x14:sparklines>
        </x14:sparklineGroup>
        <x14:sparklineGroup displayEmptyCellsAs="gap">
          <x14:colorSeries rgb="FF244061"/>
          <x14:sparklines>
            <x14:sparkline>
              <xm:f>'A05 172-235'!J945:N945</xm:f>
              <xm:sqref>O945</xm:sqref>
            </x14:sparkline>
          </x14:sparklines>
        </x14:sparklineGroup>
        <x14:sparklineGroup displayEmptyCellsAs="gap">
          <x14:colorSeries rgb="FF244061"/>
          <x14:sparklines>
            <x14:sparkline>
              <xm:f>'A05 172-235'!J946:N946</xm:f>
              <xm:sqref>O946</xm:sqref>
            </x14:sparkline>
          </x14:sparklines>
        </x14:sparklineGroup>
        <x14:sparklineGroup displayEmptyCellsAs="gap">
          <x14:colorSeries rgb="FF244061"/>
          <x14:sparklines>
            <x14:sparkline>
              <xm:f>'A05 172-235'!J947:N947</xm:f>
              <xm:sqref>O947</xm:sqref>
            </x14:sparkline>
          </x14:sparklines>
        </x14:sparklineGroup>
        <x14:sparklineGroup displayEmptyCellsAs="gap">
          <x14:colorSeries rgb="FF244061"/>
          <x14:sparklines>
            <x14:sparkline>
              <xm:f>'A05 172-235'!J948:N948</xm:f>
              <xm:sqref>O948</xm:sqref>
            </x14:sparkline>
          </x14:sparklines>
        </x14:sparklineGroup>
        <x14:sparklineGroup displayEmptyCellsAs="gap">
          <x14:colorSeries rgb="FF244061"/>
          <x14:sparklines>
            <x14:sparkline>
              <xm:f>'A05 172-235'!J949:N949</xm:f>
              <xm:sqref>O949</xm:sqref>
            </x14:sparkline>
          </x14:sparklines>
        </x14:sparklineGroup>
        <x14:sparklineGroup displayEmptyCellsAs="gap">
          <x14:colorSeries rgb="FF244061"/>
          <x14:sparklines>
            <x14:sparkline>
              <xm:f>'A05 172-235'!J950:N950</xm:f>
              <xm:sqref>O950</xm:sqref>
            </x14:sparkline>
          </x14:sparklines>
        </x14:sparklineGroup>
        <x14:sparklineGroup displayEmptyCellsAs="gap">
          <x14:colorSeries rgb="FF244061"/>
          <x14:sparklines>
            <x14:sparkline>
              <xm:f>'A05 172-235'!J951:N951</xm:f>
              <xm:sqref>O951</xm:sqref>
            </x14:sparkline>
          </x14:sparklines>
        </x14:sparklineGroup>
        <x14:sparklineGroup displayEmptyCellsAs="gap">
          <x14:colorSeries rgb="FF244061"/>
          <x14:sparklines>
            <x14:sparkline>
              <xm:f>'A05 172-235'!J952:N952</xm:f>
              <xm:sqref>O952</xm:sqref>
            </x14:sparkline>
          </x14:sparklines>
        </x14:sparklineGroup>
        <x14:sparklineGroup displayEmptyCellsAs="gap">
          <x14:colorSeries rgb="FF244061"/>
          <x14:sparklines>
            <x14:sparkline>
              <xm:f>'A05 172-235'!J954:N954</xm:f>
              <xm:sqref>O954</xm:sqref>
            </x14:sparkline>
          </x14:sparklines>
        </x14:sparklineGroup>
        <x14:sparklineGroup displayEmptyCellsAs="gap">
          <x14:colorSeries rgb="FF244061"/>
          <x14:sparklines>
            <x14:sparkline>
              <xm:f>'A05 172-235'!J957:N957</xm:f>
              <xm:sqref>O957</xm:sqref>
            </x14:sparkline>
          </x14:sparklines>
        </x14:sparklineGroup>
        <x14:sparklineGroup displayEmptyCellsAs="gap">
          <x14:colorSeries rgb="FF244061"/>
          <x14:sparklines>
            <x14:sparkline>
              <xm:f>'A05 172-235'!J958:N958</xm:f>
              <xm:sqref>O958</xm:sqref>
            </x14:sparkline>
          </x14:sparklines>
        </x14:sparklineGroup>
        <x14:sparklineGroup displayEmptyCellsAs="gap">
          <x14:colorSeries rgb="FF244061"/>
          <x14:sparklines>
            <x14:sparkline>
              <xm:f>'A05 172-235'!J959:N959</xm:f>
              <xm:sqref>O959</xm:sqref>
            </x14:sparkline>
          </x14:sparklines>
        </x14:sparklineGroup>
        <x14:sparklineGroup displayEmptyCellsAs="gap">
          <x14:colorSeries rgb="FF244061"/>
          <x14:sparklines>
            <x14:sparkline>
              <xm:f>'A05 172-235'!J960:N960</xm:f>
              <xm:sqref>O960</xm:sqref>
            </x14:sparkline>
          </x14:sparklines>
        </x14:sparklineGroup>
        <x14:sparklineGroup displayEmptyCellsAs="gap">
          <x14:colorSeries rgb="FF244061"/>
          <x14:sparklines>
            <x14:sparkline>
              <xm:f>'A05 172-235'!J962:N962</xm:f>
              <xm:sqref>O962</xm:sqref>
            </x14:sparkline>
          </x14:sparklines>
        </x14:sparklineGroup>
        <x14:sparklineGroup displayEmptyCellsAs="gap">
          <x14:colorSeries rgb="FF244061"/>
          <x14:sparklines>
            <x14:sparkline>
              <xm:f>'A05 172-235'!J963:N963</xm:f>
              <xm:sqref>O963</xm:sqref>
            </x14:sparkline>
          </x14:sparklines>
        </x14:sparklineGroup>
        <x14:sparklineGroup displayEmptyCellsAs="gap">
          <x14:colorSeries rgb="FF244061"/>
          <x14:sparklines>
            <x14:sparkline>
              <xm:f>'A05 172-235'!J964:N964</xm:f>
              <xm:sqref>O964</xm:sqref>
            </x14:sparkline>
          </x14:sparklines>
        </x14:sparklineGroup>
        <x14:sparklineGroup displayEmptyCellsAs="gap">
          <x14:colorSeries rgb="FF244061"/>
          <x14:sparklines>
            <x14:sparkline>
              <xm:f>'A05 172-235'!J965:N965</xm:f>
              <xm:sqref>O965</xm:sqref>
            </x14:sparkline>
          </x14:sparklines>
        </x14:sparklineGroup>
        <x14:sparklineGroup displayEmptyCellsAs="gap">
          <x14:colorSeries rgb="FF244061"/>
          <x14:sparklines>
            <x14:sparkline>
              <xm:f>'A05 172-235'!J966:N966</xm:f>
              <xm:sqref>O966</xm:sqref>
            </x14:sparkline>
          </x14:sparklines>
        </x14:sparklineGroup>
        <x14:sparklineGroup displayEmptyCellsAs="gap">
          <x14:colorSeries rgb="FF244061"/>
          <x14:sparklines>
            <x14:sparkline>
              <xm:f>'A05 172-235'!J967:N967</xm:f>
              <xm:sqref>O967</xm:sqref>
            </x14:sparkline>
          </x14:sparklines>
        </x14:sparklineGroup>
        <x14:sparklineGroup displayEmptyCellsAs="gap">
          <x14:colorSeries rgb="FF244061"/>
          <x14:sparklines>
            <x14:sparkline>
              <xm:f>'A05 172-235'!J968:N968</xm:f>
              <xm:sqref>O968</xm:sqref>
            </x14:sparkline>
          </x14:sparklines>
        </x14:sparklineGroup>
        <x14:sparklineGroup displayEmptyCellsAs="gap">
          <x14:colorSeries rgb="FF244061"/>
          <x14:sparklines>
            <x14:sparkline>
              <xm:f>'A05 172-235'!J969:N969</xm:f>
              <xm:sqref>O969</xm:sqref>
            </x14:sparkline>
          </x14:sparklines>
        </x14:sparklineGroup>
        <x14:sparklineGroup displayEmptyCellsAs="gap">
          <x14:colorSeries rgb="FF244061"/>
          <x14:sparklines>
            <x14:sparkline>
              <xm:f>'A05 172-235'!J970:N970</xm:f>
              <xm:sqref>O970</xm:sqref>
            </x14:sparkline>
          </x14:sparklines>
        </x14:sparklineGroup>
        <x14:sparklineGroup displayEmptyCellsAs="gap">
          <x14:colorSeries rgb="FF244061"/>
          <x14:sparklines>
            <x14:sparkline>
              <xm:f>'A05 172-235'!J971:N971</xm:f>
              <xm:sqref>O971</xm:sqref>
            </x14:sparkline>
          </x14:sparklines>
        </x14:sparklineGroup>
        <x14:sparklineGroup displayEmptyCellsAs="gap">
          <x14:colorSeries rgb="FF244061"/>
          <x14:sparklines>
            <x14:sparkline>
              <xm:f>'A05 172-235'!J973:N973</xm:f>
              <xm:sqref>O973</xm:sqref>
            </x14:sparkline>
          </x14:sparklines>
        </x14:sparklineGroup>
        <x14:sparklineGroup displayEmptyCellsAs="gap">
          <x14:colorSeries rgb="FF244061"/>
          <x14:sparklines>
            <x14:sparkline>
              <xm:f>'A05 172-235'!J975:N975</xm:f>
              <xm:sqref>O975</xm:sqref>
            </x14:sparkline>
          </x14:sparklines>
        </x14:sparklineGroup>
        <x14:sparklineGroup displayEmptyCellsAs="gap">
          <x14:colorSeries rgb="FF244061"/>
          <x14:sparklines>
            <x14:sparkline>
              <xm:f>'A05 172-235'!J978:N978</xm:f>
              <xm:sqref>O978</xm:sqref>
            </x14:sparkline>
          </x14:sparklines>
        </x14:sparklineGroup>
        <x14:sparklineGroup displayEmptyCellsAs="gap">
          <x14:colorSeries rgb="FF244061"/>
          <x14:sparklines>
            <x14:sparkline>
              <xm:f>'A05 172-235'!J979:N979</xm:f>
              <xm:sqref>O979</xm:sqref>
            </x14:sparkline>
          </x14:sparklines>
        </x14:sparklineGroup>
        <x14:sparklineGroup displayEmptyCellsAs="gap">
          <x14:colorSeries rgb="FF244061"/>
          <x14:sparklines>
            <x14:sparkline>
              <xm:f>'A05 172-235'!J980:N980</xm:f>
              <xm:sqref>O980</xm:sqref>
            </x14:sparkline>
          </x14:sparklines>
        </x14:sparklineGroup>
        <x14:sparklineGroup displayEmptyCellsAs="gap">
          <x14:colorSeries rgb="FF244061"/>
          <x14:sparklines>
            <x14:sparkline>
              <xm:f>'A05 172-235'!J981:N981</xm:f>
              <xm:sqref>O981</xm:sqref>
            </x14:sparkline>
          </x14:sparklines>
        </x14:sparklineGroup>
        <x14:sparklineGroup displayEmptyCellsAs="gap">
          <x14:colorSeries rgb="FF244061"/>
          <x14:sparklines>
            <x14:sparkline>
              <xm:f>'A05 172-235'!J982:N982</xm:f>
              <xm:sqref>O982</xm:sqref>
            </x14:sparkline>
          </x14:sparklines>
        </x14:sparklineGroup>
        <x14:sparklineGroup displayEmptyCellsAs="gap">
          <x14:colorSeries rgb="FF244061"/>
          <x14:sparklines>
            <x14:sparkline>
              <xm:f>'A05 172-235'!J983:N983</xm:f>
              <xm:sqref>O983</xm:sqref>
            </x14:sparkline>
          </x14:sparklines>
        </x14:sparklineGroup>
        <x14:sparklineGroup displayEmptyCellsAs="gap">
          <x14:colorSeries rgb="FF244061"/>
          <x14:sparklines>
            <x14:sparkline>
              <xm:f>'A05 172-235'!J984:N984</xm:f>
              <xm:sqref>O984</xm:sqref>
            </x14:sparkline>
          </x14:sparklines>
        </x14:sparklineGroup>
        <x14:sparklineGroup displayEmptyCellsAs="gap">
          <x14:colorSeries rgb="FF244061"/>
          <x14:sparklines>
            <x14:sparkline>
              <xm:f>'A05 172-235'!J985:N985</xm:f>
              <xm:sqref>O985</xm:sqref>
            </x14:sparkline>
          </x14:sparklines>
        </x14:sparklineGroup>
        <x14:sparklineGroup displayEmptyCellsAs="gap">
          <x14:colorSeries rgb="FF244061"/>
          <x14:sparklines>
            <x14:sparkline>
              <xm:f>'A05 172-235'!J986:N986</xm:f>
              <xm:sqref>O986</xm:sqref>
            </x14:sparkline>
          </x14:sparklines>
        </x14:sparklineGroup>
        <x14:sparklineGroup displayEmptyCellsAs="gap">
          <x14:colorSeries rgb="FF244061"/>
          <x14:sparklines>
            <x14:sparkline>
              <xm:f>'A05 172-235'!J987:N987</xm:f>
              <xm:sqref>O987</xm:sqref>
            </x14:sparkline>
          </x14:sparklines>
        </x14:sparklineGroup>
        <x14:sparklineGroup displayEmptyCellsAs="gap">
          <x14:colorSeries rgb="FF244061"/>
          <x14:sparklines>
            <x14:sparkline>
              <xm:f>'A05 172-235'!J988:N988</xm:f>
              <xm:sqref>O988</xm:sqref>
            </x14:sparkline>
          </x14:sparklines>
        </x14:sparklineGroup>
        <x14:sparklineGroup displayEmptyCellsAs="gap">
          <x14:colorSeries rgb="FF244061"/>
          <x14:sparklines>
            <x14:sparkline>
              <xm:f>'A05 172-235'!J989:N989</xm:f>
              <xm:sqref>O989</xm:sqref>
            </x14:sparkline>
          </x14:sparklines>
        </x14:sparklineGroup>
        <x14:sparklineGroup displayEmptyCellsAs="gap">
          <x14:colorSeries rgb="FF244061"/>
          <x14:sparklines>
            <x14:sparkline>
              <xm:f>'A05 172-235'!J990:N990</xm:f>
              <xm:sqref>O990</xm:sqref>
            </x14:sparkline>
          </x14:sparklines>
        </x14:sparklineGroup>
        <x14:sparklineGroup displayEmptyCellsAs="gap">
          <x14:colorSeries rgb="FF244061"/>
          <x14:sparklines>
            <x14:sparkline>
              <xm:f>'A05 172-235'!J991:N991</xm:f>
              <xm:sqref>O991</xm:sqref>
            </x14:sparkline>
          </x14:sparklines>
        </x14:sparklineGroup>
        <x14:sparklineGroup displayEmptyCellsAs="gap">
          <x14:colorSeries rgb="FF244061"/>
          <x14:sparklines>
            <x14:sparkline>
              <xm:f>'A05 172-235'!J993:N993</xm:f>
              <xm:sqref>O993</xm:sqref>
            </x14:sparkline>
          </x14:sparklines>
        </x14:sparklineGroup>
        <x14:sparklineGroup displayEmptyCellsAs="gap">
          <x14:colorSeries rgb="FF244061"/>
          <x14:sparklines>
            <x14:sparkline>
              <xm:f>'A05 172-235'!J996:N996</xm:f>
              <xm:sqref>O996</xm:sqref>
            </x14:sparkline>
          </x14:sparklines>
        </x14:sparklineGroup>
        <x14:sparklineGroup displayEmptyCellsAs="gap">
          <x14:colorSeries rgb="FF244061"/>
          <x14:sparklines>
            <x14:sparkline>
              <xm:f>'A05 172-235'!J997:N997</xm:f>
              <xm:sqref>O997</xm:sqref>
            </x14:sparkline>
          </x14:sparklines>
        </x14:sparklineGroup>
        <x14:sparklineGroup displayEmptyCellsAs="gap">
          <x14:colorSeries rgb="FF244061"/>
          <x14:sparklines>
            <x14:sparkline>
              <xm:f>'A05 172-235'!J998:N998</xm:f>
              <xm:sqref>O998</xm:sqref>
            </x14:sparkline>
          </x14:sparklines>
        </x14:sparklineGroup>
        <x14:sparklineGroup displayEmptyCellsAs="gap">
          <x14:colorSeries rgb="FF244061"/>
          <x14:sparklines>
            <x14:sparkline>
              <xm:f>'A05 172-235'!J999:N999</xm:f>
              <xm:sqref>O999</xm:sqref>
            </x14:sparkline>
          </x14:sparklines>
        </x14:sparklineGroup>
        <x14:sparklineGroup displayEmptyCellsAs="gap">
          <x14:colorSeries rgb="FF244061"/>
          <x14:sparklines>
            <x14:sparkline>
              <xm:f>'A05 172-235'!J1000:N1000</xm:f>
              <xm:sqref>O1000</xm:sqref>
            </x14:sparkline>
          </x14:sparklines>
        </x14:sparklineGroup>
        <x14:sparklineGroup displayEmptyCellsAs="gap">
          <x14:colorSeries rgb="FF244061"/>
          <x14:sparklines>
            <x14:sparkline>
              <xm:f>'A05 172-235'!J1001:N1001</xm:f>
              <xm:sqref>O1001</xm:sqref>
            </x14:sparkline>
          </x14:sparklines>
        </x14:sparklineGroup>
        <x14:sparklineGroup displayEmptyCellsAs="gap">
          <x14:colorSeries rgb="FF244061"/>
          <x14:sparklines>
            <x14:sparkline>
              <xm:f>'A05 172-235'!J1003:N1003</xm:f>
              <xm:sqref>O1003</xm:sqref>
            </x14:sparkline>
          </x14:sparklines>
        </x14:sparklineGroup>
        <x14:sparklineGroup displayEmptyCellsAs="gap">
          <x14:colorSeries rgb="FF244061"/>
          <x14:sparklines>
            <x14:sparkline>
              <xm:f>'A05 172-235'!J1006:N1006</xm:f>
              <xm:sqref>O1006</xm:sqref>
            </x14:sparkline>
          </x14:sparklines>
        </x14:sparklineGroup>
        <x14:sparklineGroup displayEmptyCellsAs="gap">
          <x14:colorSeries rgb="FF244061"/>
          <x14:sparklines>
            <x14:sparkline>
              <xm:f>'A05 172-235'!J1007:N1007</xm:f>
              <xm:sqref>O1007</xm:sqref>
            </x14:sparkline>
          </x14:sparklines>
        </x14:sparklineGroup>
        <x14:sparklineGroup displayEmptyCellsAs="gap">
          <x14:colorSeries rgb="FF244061"/>
          <x14:sparklines>
            <x14:sparkline>
              <xm:f>'A05 172-235'!J1008:N1008</xm:f>
              <xm:sqref>O1008</xm:sqref>
            </x14:sparkline>
          </x14:sparklines>
        </x14:sparklineGroup>
        <x14:sparklineGroup displayEmptyCellsAs="gap">
          <x14:colorSeries rgb="FF244061"/>
          <x14:sparklines>
            <x14:sparkline>
              <xm:f>'A05 172-235'!J1011:N1011</xm:f>
              <xm:sqref>O1011</xm:sqref>
            </x14:sparkline>
          </x14:sparklines>
        </x14:sparklineGroup>
        <x14:sparklineGroup displayEmptyCellsAs="gap">
          <x14:colorSeries rgb="FF244061"/>
          <x14:sparklines>
            <x14:sparkline>
              <xm:f>'A05 172-235'!J1012:N1012</xm:f>
              <xm:sqref>O1012</xm:sqref>
            </x14:sparkline>
          </x14:sparklines>
        </x14:sparklineGroup>
        <x14:sparklineGroup displayEmptyCellsAs="gap">
          <x14:colorSeries rgb="FF244061"/>
          <x14:sparklines>
            <x14:sparkline>
              <xm:f>'A05 172-235'!J1015:N1015</xm:f>
              <xm:sqref>O1015</xm:sqref>
            </x14:sparkline>
          </x14:sparklines>
        </x14:sparklineGroup>
        <x14:sparklineGroup displayEmptyCellsAs="gap">
          <x14:colorSeries rgb="FF244061"/>
          <x14:sparklines>
            <x14:sparkline>
              <xm:f>'A05 172-235'!J1016:N1016</xm:f>
              <xm:sqref>O1016</xm:sqref>
            </x14:sparkline>
          </x14:sparklines>
        </x14:sparklineGroup>
        <x14:sparklineGroup displayEmptyCellsAs="gap">
          <x14:colorSeries rgb="FF244061"/>
          <x14:sparklines>
            <x14:sparkline>
              <xm:f>'A05 172-235'!J1017:N1017</xm:f>
              <xm:sqref>O1017</xm:sqref>
            </x14:sparkline>
          </x14:sparklines>
        </x14:sparklineGroup>
        <x14:sparklineGroup displayEmptyCellsAs="gap">
          <x14:colorSeries rgb="FF244061"/>
          <x14:sparklines>
            <x14:sparkline>
              <xm:f>'A05 172-235'!J1019:N1019</xm:f>
              <xm:sqref>O1019</xm:sqref>
            </x14:sparkline>
          </x14:sparklines>
        </x14:sparklineGroup>
        <x14:sparklineGroup displayEmptyCellsAs="gap">
          <x14:colorSeries rgb="FF244061"/>
          <x14:sparklines>
            <x14:sparkline>
              <xm:f>'A05 172-235'!J1023:N1023</xm:f>
              <xm:sqref>O1023</xm:sqref>
            </x14:sparkline>
          </x14:sparklines>
        </x14:sparklineGroup>
        <x14:sparklineGroup displayEmptyCellsAs="gap">
          <x14:colorSeries rgb="FF244061"/>
          <x14:sparklines>
            <x14:sparkline>
              <xm:f>'A05 172-235'!J1024:N1024</xm:f>
              <xm:sqref>O1024</xm:sqref>
            </x14:sparkline>
          </x14:sparklines>
        </x14:sparklineGroup>
        <x14:sparklineGroup displayEmptyCellsAs="gap">
          <x14:colorSeries rgb="FF244061"/>
          <x14:sparklines>
            <x14:sparkline>
              <xm:f>'A05 172-235'!J1025:N1025</xm:f>
              <xm:sqref>O1025</xm:sqref>
            </x14:sparkline>
          </x14:sparklines>
        </x14:sparklineGroup>
        <x14:sparklineGroup displayEmptyCellsAs="gap">
          <x14:colorSeries rgb="FF244061"/>
          <x14:sparklines>
            <x14:sparkline>
              <xm:f>'A05 172-235'!J1026:N1026</xm:f>
              <xm:sqref>O1026</xm:sqref>
            </x14:sparkline>
          </x14:sparklines>
        </x14:sparklineGroup>
        <x14:sparklineGroup displayEmptyCellsAs="gap">
          <x14:colorSeries rgb="FF244061"/>
          <x14:sparklines>
            <x14:sparkline>
              <xm:f>'A05 172-235'!J1027:N1027</xm:f>
              <xm:sqref>O1027</xm:sqref>
            </x14:sparkline>
          </x14:sparklines>
        </x14:sparklineGroup>
        <x14:sparklineGroup displayEmptyCellsAs="gap">
          <x14:colorSeries rgb="FF244061"/>
          <x14:sparklines>
            <x14:sparkline>
              <xm:f>'A05 172-235'!J1028:N1028</xm:f>
              <xm:sqref>O1028</xm:sqref>
            </x14:sparkline>
          </x14:sparklines>
        </x14:sparklineGroup>
        <x14:sparklineGroup displayEmptyCellsAs="gap">
          <x14:colorSeries rgb="FF244061"/>
          <x14:sparklines>
            <x14:sparkline>
              <xm:f>'A05 172-235'!J1029:N1029</xm:f>
              <xm:sqref>O1029</xm:sqref>
            </x14:sparkline>
          </x14:sparklines>
        </x14:sparklineGroup>
        <x14:sparklineGroup displayEmptyCellsAs="gap">
          <x14:colorSeries rgb="FF244061"/>
          <x14:sparklines>
            <x14:sparkline>
              <xm:f>'A05 172-235'!J1031:N1031</xm:f>
              <xm:sqref>O1031</xm:sqref>
            </x14:sparkline>
          </x14:sparklines>
        </x14:sparklineGroup>
        <x14:sparklineGroup displayEmptyCellsAs="gap">
          <x14:colorSeries rgb="FF244061"/>
          <x14:sparklines>
            <x14:sparkline>
              <xm:f>'A05 172-235'!J1034:N1034</xm:f>
              <xm:sqref>O1034</xm:sqref>
            </x14:sparkline>
          </x14:sparklines>
        </x14:sparklineGroup>
        <x14:sparklineGroup displayEmptyCellsAs="gap">
          <x14:colorSeries rgb="FF244061"/>
          <x14:sparklines>
            <x14:sparkline>
              <xm:f>'A05 172-235'!J1035:N1035</xm:f>
              <xm:sqref>O1035</xm:sqref>
            </x14:sparkline>
          </x14:sparklines>
        </x14:sparklineGroup>
        <x14:sparklineGroup displayEmptyCellsAs="gap">
          <x14:colorSeries rgb="FF244061"/>
          <x14:sparklines>
            <x14:sparkline>
              <xm:f>'A05 172-235'!J1036:N1036</xm:f>
              <xm:sqref>O1036</xm:sqref>
            </x14:sparkline>
          </x14:sparklines>
        </x14:sparklineGroup>
        <x14:sparklineGroup displayEmptyCellsAs="gap">
          <x14:colorSeries rgb="FF244061"/>
          <x14:sparklines>
            <x14:sparkline>
              <xm:f>'A05 172-235'!J1037:N1037</xm:f>
              <xm:sqref>O1037</xm:sqref>
            </x14:sparkline>
          </x14:sparklines>
        </x14:sparklineGroup>
        <x14:sparklineGroup displayEmptyCellsAs="gap">
          <x14:colorSeries rgb="FF244061"/>
          <x14:sparklines>
            <x14:sparkline>
              <xm:f>'A05 172-235'!J1038:N1038</xm:f>
              <xm:sqref>O1038</xm:sqref>
            </x14:sparkline>
          </x14:sparklines>
        </x14:sparklineGroup>
        <x14:sparklineGroup displayEmptyCellsAs="gap">
          <x14:colorSeries rgb="FF244061"/>
          <x14:sparklines>
            <x14:sparkline>
              <xm:f>'A05 172-235'!J1039:N1039</xm:f>
              <xm:sqref>O1039</xm:sqref>
            </x14:sparkline>
          </x14:sparklines>
        </x14:sparklineGroup>
        <x14:sparklineGroup displayEmptyCellsAs="gap">
          <x14:colorSeries rgb="FF244061"/>
          <x14:sparklines>
            <x14:sparkline>
              <xm:f>'A05 172-235'!J1040:N1040</xm:f>
              <xm:sqref>O1040</xm:sqref>
            </x14:sparkline>
          </x14:sparklines>
        </x14:sparklineGroup>
        <x14:sparklineGroup displayEmptyCellsAs="gap">
          <x14:colorSeries rgb="FF244061"/>
          <x14:sparklines>
            <x14:sparkline>
              <xm:f>'A05 172-235'!J1041:N1041</xm:f>
              <xm:sqref>O1041</xm:sqref>
            </x14:sparkline>
          </x14:sparklines>
        </x14:sparklineGroup>
        <x14:sparklineGroup displayEmptyCellsAs="gap">
          <x14:colorSeries rgb="FF244061"/>
          <x14:sparklines>
            <x14:sparkline>
              <xm:f>'A05 172-235'!J1042:N1042</xm:f>
              <xm:sqref>O1042</xm:sqref>
            </x14:sparkline>
          </x14:sparklines>
        </x14:sparklineGroup>
        <x14:sparklineGroup displayEmptyCellsAs="gap">
          <x14:colorSeries rgb="FF244061"/>
          <x14:sparklines>
            <x14:sparkline>
              <xm:f>'A05 172-235'!J1043:N1043</xm:f>
              <xm:sqref>O1043</xm:sqref>
            </x14:sparkline>
          </x14:sparklines>
        </x14:sparklineGroup>
        <x14:sparklineGroup displayEmptyCellsAs="gap">
          <x14:colorSeries rgb="FF244061"/>
          <x14:sparklines>
            <x14:sparkline>
              <xm:f>'A05 172-235'!J1044:N1044</xm:f>
              <xm:sqref>O1044</xm:sqref>
            </x14:sparkline>
          </x14:sparklines>
        </x14:sparklineGroup>
        <x14:sparklineGroup displayEmptyCellsAs="gap">
          <x14:colorSeries rgb="FF244061"/>
          <x14:sparklines>
            <x14:sparkline>
              <xm:f>'A05 172-235'!J1046:N1046</xm:f>
              <xm:sqref>O1046</xm:sqref>
            </x14:sparkline>
          </x14:sparklines>
        </x14:sparklineGroup>
        <x14:sparklineGroup displayEmptyCellsAs="gap">
          <x14:colorSeries rgb="FF244061"/>
          <x14:sparklines>
            <x14:sparkline>
              <xm:f>'A05 172-235'!J1049:N1049</xm:f>
              <xm:sqref>O1049</xm:sqref>
            </x14:sparkline>
          </x14:sparklines>
        </x14:sparklineGroup>
        <x14:sparklineGroup displayEmptyCellsAs="gap">
          <x14:colorSeries rgb="FF244061"/>
          <x14:sparklines>
            <x14:sparkline>
              <xm:f>'A05 172-235'!J1050:N1050</xm:f>
              <xm:sqref>O1050</xm:sqref>
            </x14:sparkline>
          </x14:sparklines>
        </x14:sparklineGroup>
        <x14:sparklineGroup displayEmptyCellsAs="gap">
          <x14:colorSeries rgb="FF244061"/>
          <x14:sparklines>
            <x14:sparkline>
              <xm:f>'A05 172-235'!J1051:N1051</xm:f>
              <xm:sqref>O1051</xm:sqref>
            </x14:sparkline>
          </x14:sparklines>
        </x14:sparklineGroup>
        <x14:sparklineGroup displayEmptyCellsAs="gap">
          <x14:colorSeries rgb="FF244061"/>
          <x14:sparklines>
            <x14:sparkline>
              <xm:f>'A05 172-235'!J1052:N1052</xm:f>
              <xm:sqref>O1052</xm:sqref>
            </x14:sparkline>
          </x14:sparklines>
        </x14:sparklineGroup>
        <x14:sparklineGroup displayEmptyCellsAs="gap">
          <x14:colorSeries rgb="FF244061"/>
          <x14:sparklines>
            <x14:sparkline>
              <xm:f>'A05 172-235'!J1053:N1053</xm:f>
              <xm:sqref>O1053</xm:sqref>
            </x14:sparkline>
          </x14:sparklines>
        </x14:sparklineGroup>
        <x14:sparklineGroup displayEmptyCellsAs="gap">
          <x14:colorSeries rgb="FF244061"/>
          <x14:sparklines>
            <x14:sparkline>
              <xm:f>'A05 172-235'!J1054:N1054</xm:f>
              <xm:sqref>O1054</xm:sqref>
            </x14:sparkline>
          </x14:sparklines>
        </x14:sparklineGroup>
        <x14:sparklineGroup displayEmptyCellsAs="gap">
          <x14:colorSeries rgb="FF244061"/>
          <x14:sparklines>
            <x14:sparkline>
              <xm:f>'A05 172-235'!J1055:N1055</xm:f>
              <xm:sqref>O1055</xm:sqref>
            </x14:sparkline>
          </x14:sparklines>
        </x14:sparklineGroup>
        <x14:sparklineGroup displayEmptyCellsAs="gap">
          <x14:colorSeries rgb="FF244061"/>
          <x14:sparklines>
            <x14:sparkline>
              <xm:f>'A05 172-235'!J1056:N1056</xm:f>
              <xm:sqref>O1056</xm:sqref>
            </x14:sparkline>
          </x14:sparklines>
        </x14:sparklineGroup>
        <x14:sparklineGroup displayEmptyCellsAs="gap">
          <x14:colorSeries rgb="FF244061"/>
          <x14:sparklines>
            <x14:sparkline>
              <xm:f>'A05 172-235'!J1057:N1057</xm:f>
              <xm:sqref>O1057</xm:sqref>
            </x14:sparkline>
          </x14:sparklines>
        </x14:sparklineGroup>
        <x14:sparklineGroup displayEmptyCellsAs="gap">
          <x14:colorSeries rgb="FF244061"/>
          <x14:sparklines>
            <x14:sparkline>
              <xm:f>'A05 172-235'!J1058:N1058</xm:f>
              <xm:sqref>O1058</xm:sqref>
            </x14:sparkline>
          </x14:sparklines>
        </x14:sparklineGroup>
        <x14:sparklineGroup displayEmptyCellsAs="gap">
          <x14:colorSeries rgb="FF244061"/>
          <x14:sparklines>
            <x14:sparkline>
              <xm:f>'A05 172-235'!J1059:N1059</xm:f>
              <xm:sqref>O1059</xm:sqref>
            </x14:sparkline>
          </x14:sparklines>
        </x14:sparklineGroup>
        <x14:sparklineGroup displayEmptyCellsAs="gap">
          <x14:colorSeries rgb="FF244061"/>
          <x14:sparklines>
            <x14:sparkline>
              <xm:f>'A05 172-235'!J1060:N1060</xm:f>
              <xm:sqref>O1060</xm:sqref>
            </x14:sparkline>
          </x14:sparklines>
        </x14:sparklineGroup>
        <x14:sparklineGroup displayEmptyCellsAs="gap">
          <x14:colorSeries rgb="FF244061"/>
          <x14:sparklines>
            <x14:sparkline>
              <xm:f>'A05 172-235'!J1061:N1061</xm:f>
              <xm:sqref>O1061</xm:sqref>
            </x14:sparkline>
          </x14:sparklines>
        </x14:sparklineGroup>
        <x14:sparklineGroup displayEmptyCellsAs="gap">
          <x14:colorSeries rgb="FF244061"/>
          <x14:sparklines>
            <x14:sparkline>
              <xm:f>'A05 172-235'!J1062:N1062</xm:f>
              <xm:sqref>O1062</xm:sqref>
            </x14:sparkline>
          </x14:sparklines>
        </x14:sparklineGroup>
        <x14:sparklineGroup displayEmptyCellsAs="gap">
          <x14:colorSeries rgb="FF244061"/>
          <x14:sparklines>
            <x14:sparkline>
              <xm:f>'A05 172-235'!J1063:N1063</xm:f>
              <xm:sqref>O1063</xm:sqref>
            </x14:sparkline>
          </x14:sparklines>
        </x14:sparklineGroup>
        <x14:sparklineGroup displayEmptyCellsAs="gap">
          <x14:colorSeries rgb="FF244061"/>
          <x14:sparklines>
            <x14:sparkline>
              <xm:f>'A05 172-235'!J1064:N1064</xm:f>
              <xm:sqref>O1064</xm:sqref>
            </x14:sparkline>
          </x14:sparklines>
        </x14:sparklineGroup>
        <x14:sparklineGroup displayEmptyCellsAs="gap">
          <x14:colorSeries rgb="FF244061"/>
          <x14:sparklines>
            <x14:sparkline>
              <xm:f>'A05 172-235'!J1065:N1065</xm:f>
              <xm:sqref>O1065</xm:sqref>
            </x14:sparkline>
          </x14:sparklines>
        </x14:sparklineGroup>
        <x14:sparklineGroup displayEmptyCellsAs="gap">
          <x14:colorSeries rgb="FF244061"/>
          <x14:sparklines>
            <x14:sparkline>
              <xm:f>'A05 172-235'!J1066:N1066</xm:f>
              <xm:sqref>O1066</xm:sqref>
            </x14:sparkline>
          </x14:sparklines>
        </x14:sparklineGroup>
        <x14:sparklineGroup displayEmptyCellsAs="gap">
          <x14:colorSeries rgb="FF244061"/>
          <x14:sparklines>
            <x14:sparkline>
              <xm:f>'A05 172-235'!J1067:N1067</xm:f>
              <xm:sqref>O1067</xm:sqref>
            </x14:sparkline>
          </x14:sparklines>
        </x14:sparklineGroup>
        <x14:sparklineGroup displayEmptyCellsAs="gap">
          <x14:colorSeries rgb="FF244061"/>
          <x14:sparklines>
            <x14:sparkline>
              <xm:f>'A05 172-235'!J1068:N1068</xm:f>
              <xm:sqref>O1068</xm:sqref>
            </x14:sparkline>
          </x14:sparklines>
        </x14:sparklineGroup>
        <x14:sparklineGroup displayEmptyCellsAs="gap">
          <x14:colorSeries rgb="FF244061"/>
          <x14:sparklines>
            <x14:sparkline>
              <xm:f>'A05 172-235'!J1069:N1069</xm:f>
              <xm:sqref>O1069</xm:sqref>
            </x14:sparkline>
          </x14:sparklines>
        </x14:sparklineGroup>
        <x14:sparklineGroup displayEmptyCellsAs="gap">
          <x14:colorSeries rgb="FF244061"/>
          <x14:sparklines>
            <x14:sparkline>
              <xm:f>'A05 172-235'!J1070:N1070</xm:f>
              <xm:sqref>O1070</xm:sqref>
            </x14:sparkline>
          </x14:sparklines>
        </x14:sparklineGroup>
        <x14:sparklineGroup displayEmptyCellsAs="gap">
          <x14:colorSeries rgb="FF244061"/>
          <x14:sparklines>
            <x14:sparkline>
              <xm:f>'A05 172-235'!J1071:N1071</xm:f>
              <xm:sqref>O1071</xm:sqref>
            </x14:sparkline>
          </x14:sparklines>
        </x14:sparklineGroup>
        <x14:sparklineGroup displayEmptyCellsAs="gap">
          <x14:colorSeries rgb="FF244061"/>
          <x14:sparklines>
            <x14:sparkline>
              <xm:f>'A05 172-235'!J1072:N1072</xm:f>
              <xm:sqref>O1072</xm:sqref>
            </x14:sparkline>
          </x14:sparklines>
        </x14:sparklineGroup>
        <x14:sparklineGroup displayEmptyCellsAs="gap">
          <x14:colorSeries rgb="FF244061"/>
          <x14:sparklines>
            <x14:sparkline>
              <xm:f>'A05 172-235'!J1074:N1074</xm:f>
              <xm:sqref>O1074</xm:sqref>
            </x14:sparkline>
          </x14:sparklines>
        </x14:sparklineGroup>
        <x14:sparklineGroup displayEmptyCellsAs="gap">
          <x14:colorSeries rgb="FF244061"/>
          <x14:sparklines>
            <x14:sparkline>
              <xm:f>'A05 172-235'!J1075:N1075</xm:f>
              <xm:sqref>O1075</xm:sqref>
            </x14:sparkline>
          </x14:sparklines>
        </x14:sparklineGroup>
        <x14:sparklineGroup displayEmptyCellsAs="gap">
          <x14:colorSeries rgb="FF244061"/>
          <x14:sparklines>
            <x14:sparkline>
              <xm:f>'A05 172-235'!J1076:N1076</xm:f>
              <xm:sqref>O1076</xm:sqref>
            </x14:sparkline>
          </x14:sparklines>
        </x14:sparklineGroup>
        <x14:sparklineGroup displayEmptyCellsAs="gap">
          <x14:colorSeries rgb="FF244061"/>
          <x14:sparklines>
            <x14:sparkline>
              <xm:f>'A05 172-235'!J1077:N1077</xm:f>
              <xm:sqref>O1077</xm:sqref>
            </x14:sparkline>
          </x14:sparklines>
        </x14:sparklineGroup>
        <x14:sparklineGroup displayEmptyCellsAs="gap">
          <x14:colorSeries rgb="FF244061"/>
          <x14:sparklines>
            <x14:sparkline>
              <xm:f>'A05 172-235'!J1078:N1078</xm:f>
              <xm:sqref>O1078</xm:sqref>
            </x14:sparkline>
          </x14:sparklines>
        </x14:sparklineGroup>
        <x14:sparklineGroup displayEmptyCellsAs="gap">
          <x14:colorSeries rgb="FF244061"/>
          <x14:sparklines>
            <x14:sparkline>
              <xm:f>'A05 172-235'!J1079:N1079</xm:f>
              <xm:sqref>O1079</xm:sqref>
            </x14:sparkline>
          </x14:sparklines>
        </x14:sparklineGroup>
        <x14:sparklineGroup displayEmptyCellsAs="gap">
          <x14:colorSeries rgb="FF244061"/>
          <x14:sparklines>
            <x14:sparkline>
              <xm:f>'A05 172-235'!J1080:N1080</xm:f>
              <xm:sqref>O1080</xm:sqref>
            </x14:sparkline>
          </x14:sparklines>
        </x14:sparklineGroup>
        <x14:sparklineGroup displayEmptyCellsAs="gap">
          <x14:colorSeries rgb="FF244061"/>
          <x14:sparklines>
            <x14:sparkline>
              <xm:f>'A05 172-235'!J1081:N1081</xm:f>
              <xm:sqref>O1081</xm:sqref>
            </x14:sparkline>
          </x14:sparklines>
        </x14:sparklineGroup>
        <x14:sparklineGroup displayEmptyCellsAs="gap">
          <x14:colorSeries rgb="FF244061"/>
          <x14:sparklines>
            <x14:sparkline>
              <xm:f>'A05 172-235'!J1082:N1082</xm:f>
              <xm:sqref>O1082</xm:sqref>
            </x14:sparkline>
          </x14:sparklines>
        </x14:sparklineGroup>
        <x14:sparklineGroup displayEmptyCellsAs="gap">
          <x14:colorSeries rgb="FF244061"/>
          <x14:sparklines>
            <x14:sparkline>
              <xm:f>'A05 172-235'!J1083:N1083</xm:f>
              <xm:sqref>O1083</xm:sqref>
            </x14:sparkline>
          </x14:sparklines>
        </x14:sparklineGroup>
        <x14:sparklineGroup displayEmptyCellsAs="gap">
          <x14:colorSeries rgb="FF244061"/>
          <x14:sparklines>
            <x14:sparkline>
              <xm:f>'A05 172-235'!J1084:N1084</xm:f>
              <xm:sqref>O1084</xm:sqref>
            </x14:sparkline>
          </x14:sparklines>
        </x14:sparklineGroup>
        <x14:sparklineGroup displayEmptyCellsAs="gap">
          <x14:colorSeries rgb="FF244061"/>
          <x14:sparklines>
            <x14:sparkline>
              <xm:f>'A05 172-235'!J1085:N1085</xm:f>
              <xm:sqref>O1085</xm:sqref>
            </x14:sparkline>
          </x14:sparklines>
        </x14:sparklineGroup>
        <x14:sparklineGroup displayEmptyCellsAs="gap">
          <x14:colorSeries rgb="FF244061"/>
          <x14:sparklines>
            <x14:sparkline>
              <xm:f>'A05 172-235'!J1086:N1086</xm:f>
              <xm:sqref>O1086</xm:sqref>
            </x14:sparkline>
          </x14:sparklines>
        </x14:sparklineGroup>
        <x14:sparklineGroup displayEmptyCellsAs="gap">
          <x14:colorSeries rgb="FF244061"/>
          <x14:sparklines>
            <x14:sparkline>
              <xm:f>'A05 172-235'!J1087:N1087</xm:f>
              <xm:sqref>O1087</xm:sqref>
            </x14:sparkline>
          </x14:sparklines>
        </x14:sparklineGroup>
        <x14:sparklineGroup displayEmptyCellsAs="gap">
          <x14:colorSeries rgb="FF244061"/>
          <x14:sparklines>
            <x14:sparkline>
              <xm:f>'A05 172-235'!J1089:N1089</xm:f>
              <xm:sqref>O1089</xm:sqref>
            </x14:sparkline>
          </x14:sparklines>
        </x14:sparklineGroup>
        <x14:sparklineGroup displayEmptyCellsAs="gap">
          <x14:colorSeries rgb="FF244061"/>
          <x14:sparklines>
            <x14:sparkline>
              <xm:f>'A05 172-235'!J1091:N1091</xm:f>
              <xm:sqref>O1091</xm:sqref>
            </x14:sparkline>
          </x14:sparklines>
        </x14:sparklineGroup>
        <x14:sparklineGroup displayEmptyCellsAs="gap">
          <x14:colorSeries rgb="FF244061"/>
          <x14:sparklines>
            <x14:sparkline>
              <xm:f>'A05 172-235'!J1095:N1095</xm:f>
              <xm:sqref>O1095</xm:sqref>
            </x14:sparkline>
          </x14:sparklines>
        </x14:sparklineGroup>
        <x14:sparklineGroup displayEmptyCellsAs="gap">
          <x14:colorSeries rgb="FF244061"/>
          <x14:sparklines>
            <x14:sparkline>
              <xm:f>'A05 172-235'!J1096:N1096</xm:f>
              <xm:sqref>O1096</xm:sqref>
            </x14:sparkline>
          </x14:sparklines>
        </x14:sparklineGroup>
        <x14:sparklineGroup displayEmptyCellsAs="gap">
          <x14:colorSeries rgb="FF244061"/>
          <x14:sparklines>
            <x14:sparkline>
              <xm:f>'A05 172-235'!J1097:N1097</xm:f>
              <xm:sqref>O1097</xm:sqref>
            </x14:sparkline>
          </x14:sparklines>
        </x14:sparklineGroup>
        <x14:sparklineGroup displayEmptyCellsAs="gap">
          <x14:colorSeries rgb="FF244061"/>
          <x14:sparklines>
            <x14:sparkline>
              <xm:f>'A05 172-235'!J1098:N1098</xm:f>
              <xm:sqref>O1098</xm:sqref>
            </x14:sparkline>
          </x14:sparklines>
        </x14:sparklineGroup>
        <x14:sparklineGroup displayEmptyCellsAs="gap">
          <x14:colorSeries rgb="FF244061"/>
          <x14:sparklines>
            <x14:sparkline>
              <xm:f>'A05 172-235'!J1099:N1099</xm:f>
              <xm:sqref>O1099</xm:sqref>
            </x14:sparkline>
          </x14:sparklines>
        </x14:sparklineGroup>
        <x14:sparklineGroup displayEmptyCellsAs="gap">
          <x14:colorSeries rgb="FF244061"/>
          <x14:sparklines>
            <x14:sparkline>
              <xm:f>'A05 172-235'!J1100:N1100</xm:f>
              <xm:sqref>O1100</xm:sqref>
            </x14:sparkline>
          </x14:sparklines>
        </x14:sparklineGroup>
        <x14:sparklineGroup displayEmptyCellsAs="gap">
          <x14:colorSeries rgb="FF244061"/>
          <x14:sparklines>
            <x14:sparkline>
              <xm:f>'A05 172-235'!J1102:N1102</xm:f>
              <xm:sqref>O1102</xm:sqref>
            </x14:sparkline>
          </x14:sparklines>
        </x14:sparklineGroup>
        <x14:sparklineGroup displayEmptyCellsAs="gap">
          <x14:colorSeries rgb="FF244061"/>
          <x14:sparklines>
            <x14:sparkline>
              <xm:f>'A05 172-235'!J1103:N1103</xm:f>
              <xm:sqref>O1103</xm:sqref>
            </x14:sparkline>
          </x14:sparklines>
        </x14:sparklineGroup>
        <x14:sparklineGroup displayEmptyCellsAs="gap">
          <x14:colorSeries rgb="FF244061"/>
          <x14:sparklines>
            <x14:sparkline>
              <xm:f>'A05 172-235'!J1104:N1104</xm:f>
              <xm:sqref>O1104</xm:sqref>
            </x14:sparkline>
          </x14:sparklines>
        </x14:sparklineGroup>
        <x14:sparklineGroup displayEmptyCellsAs="gap">
          <x14:colorSeries rgb="FF244061"/>
          <x14:sparklines>
            <x14:sparkline>
              <xm:f>'A05 172-235'!J1106:N1106</xm:f>
              <xm:sqref>O1106</xm:sqref>
            </x14:sparkline>
          </x14:sparklines>
        </x14:sparklineGroup>
        <x14:sparklineGroup displayEmptyCellsAs="gap">
          <x14:colorSeries rgb="FF244061"/>
          <x14:sparklines>
            <x14:sparkline>
              <xm:f>'A05 172-235'!J1107:N1107</xm:f>
              <xm:sqref>O1107</xm:sqref>
            </x14:sparkline>
          </x14:sparklines>
        </x14:sparklineGroup>
        <x14:sparklineGroup displayEmptyCellsAs="gap">
          <x14:colorSeries rgb="FF244061"/>
          <x14:sparklines>
            <x14:sparkline>
              <xm:f>'A05 172-235'!J1108:N1108</xm:f>
              <xm:sqref>O1108</xm:sqref>
            </x14:sparkline>
          </x14:sparklines>
        </x14:sparklineGroup>
        <x14:sparklineGroup displayEmptyCellsAs="gap">
          <x14:colorSeries rgb="FF244061"/>
          <x14:sparklines>
            <x14:sparkline>
              <xm:f>'A05 172-235'!J1110:N1110</xm:f>
              <xm:sqref>O1110</xm:sqref>
            </x14:sparkline>
          </x14:sparklines>
        </x14:sparklineGroup>
        <x14:sparklineGroup displayEmptyCellsAs="gap">
          <x14:colorSeries rgb="FF244061"/>
          <x14:sparklines>
            <x14:sparkline>
              <xm:f>'A05 172-235'!J1113:N1113</xm:f>
              <xm:sqref>O1113</xm:sqref>
            </x14:sparkline>
          </x14:sparklines>
        </x14:sparklineGroup>
        <x14:sparklineGroup displayEmptyCellsAs="gap">
          <x14:colorSeries rgb="FF244061"/>
          <x14:sparklines>
            <x14:sparkline>
              <xm:f>'A05 172-235'!J1114:N1114</xm:f>
              <xm:sqref>O1114</xm:sqref>
            </x14:sparkline>
          </x14:sparklines>
        </x14:sparklineGroup>
        <x14:sparklineGroup displayEmptyCellsAs="gap">
          <x14:colorSeries rgb="FF244061"/>
          <x14:sparklines>
            <x14:sparkline>
              <xm:f>'A05 172-235'!J1115:N1115</xm:f>
              <xm:sqref>O1115</xm:sqref>
            </x14:sparkline>
          </x14:sparklines>
        </x14:sparklineGroup>
        <x14:sparklineGroup displayEmptyCellsAs="gap">
          <x14:colorSeries rgb="FF244061"/>
          <x14:sparklines>
            <x14:sparkline>
              <xm:f>'A05 172-235'!J1116:N1116</xm:f>
              <xm:sqref>O1116</xm:sqref>
            </x14:sparkline>
          </x14:sparklines>
        </x14:sparklineGroup>
        <x14:sparklineGroup displayEmptyCellsAs="gap">
          <x14:colorSeries rgb="FF244061"/>
          <x14:sparklines>
            <x14:sparkline>
              <xm:f>'A05 172-235'!J1117:N1117</xm:f>
              <xm:sqref>O1117</xm:sqref>
            </x14:sparkline>
          </x14:sparklines>
        </x14:sparklineGroup>
        <x14:sparklineGroup displayEmptyCellsAs="gap">
          <x14:colorSeries rgb="FF244061"/>
          <x14:sparklines>
            <x14:sparkline>
              <xm:f>'A05 172-235'!J1118:N1118</xm:f>
              <xm:sqref>O1118</xm:sqref>
            </x14:sparkline>
          </x14:sparklines>
        </x14:sparklineGroup>
        <x14:sparklineGroup displayEmptyCellsAs="gap">
          <x14:colorSeries rgb="FF244061"/>
          <x14:sparklines>
            <x14:sparkline>
              <xm:f>'A05 172-235'!J1119:N1119</xm:f>
              <xm:sqref>O1119</xm:sqref>
            </x14:sparkline>
          </x14:sparklines>
        </x14:sparklineGroup>
        <x14:sparklineGroup displayEmptyCellsAs="gap">
          <x14:colorSeries rgb="FF244061"/>
          <x14:sparklines>
            <x14:sparkline>
              <xm:f>'A05 172-235'!J1121:N1121</xm:f>
              <xm:sqref>O1121</xm:sqref>
            </x14:sparkline>
          </x14:sparklines>
        </x14:sparklineGroup>
        <x14:sparklineGroup displayEmptyCellsAs="gap">
          <x14:colorSeries rgb="FF244061"/>
          <x14:sparklines>
            <x14:sparkline>
              <xm:f>'A05 172-235'!J1122:N1122</xm:f>
              <xm:sqref>O1122</xm:sqref>
            </x14:sparkline>
          </x14:sparklines>
        </x14:sparklineGroup>
        <x14:sparklineGroup displayEmptyCellsAs="gap">
          <x14:colorSeries rgb="FF244061"/>
          <x14:sparklines>
            <x14:sparkline>
              <xm:f>'A05 172-235'!J1123:N1123</xm:f>
              <xm:sqref>O1123</xm:sqref>
            </x14:sparkline>
          </x14:sparklines>
        </x14:sparklineGroup>
        <x14:sparklineGroup displayEmptyCellsAs="gap">
          <x14:colorSeries rgb="FF244061"/>
          <x14:sparklines>
            <x14:sparkline>
              <xm:f>'A05 172-235'!J1126:N1126</xm:f>
              <xm:sqref>O1126</xm:sqref>
            </x14:sparkline>
          </x14:sparklines>
        </x14:sparklineGroup>
        <x14:sparklineGroup displayEmptyCellsAs="gap">
          <x14:colorSeries rgb="FF244061"/>
          <x14:sparklines>
            <x14:sparkline>
              <xm:f>'A05 172-235'!J1127:N1127</xm:f>
              <xm:sqref>O1127</xm:sqref>
            </x14:sparkline>
          </x14:sparklines>
        </x14:sparklineGroup>
        <x14:sparklineGroup displayEmptyCellsAs="gap">
          <x14:colorSeries rgb="FF244061"/>
          <x14:sparklines>
            <x14:sparkline>
              <xm:f>'A05 172-235'!J1129:N1129</xm:f>
              <xm:sqref>O1129</xm:sqref>
            </x14:sparkline>
          </x14:sparklines>
        </x14:sparklineGroup>
        <x14:sparklineGroup displayEmptyCellsAs="gap">
          <x14:colorSeries rgb="FF244061"/>
          <x14:sparklines>
            <x14:sparkline>
              <xm:f>'A05 172-235'!J1133:N1133</xm:f>
              <xm:sqref>O1133</xm:sqref>
            </x14:sparkline>
          </x14:sparklines>
        </x14:sparklineGroup>
        <x14:sparklineGroup displayEmptyCellsAs="gap">
          <x14:colorSeries rgb="FF244061"/>
          <x14:sparklines>
            <x14:sparkline>
              <xm:f>'A05 172-235'!J1134:N1134</xm:f>
              <xm:sqref>O1134</xm:sqref>
            </x14:sparkline>
          </x14:sparklines>
        </x14:sparklineGroup>
        <x14:sparklineGroup displayEmptyCellsAs="gap">
          <x14:colorSeries rgb="FF244061"/>
          <x14:sparklines>
            <x14:sparkline>
              <xm:f>'A05 172-235'!J1135:N1135</xm:f>
              <xm:sqref>O1135</xm:sqref>
            </x14:sparkline>
          </x14:sparklines>
        </x14:sparklineGroup>
        <x14:sparklineGroup displayEmptyCellsAs="gap">
          <x14:colorSeries rgb="FF244061"/>
          <x14:sparklines>
            <x14:sparkline>
              <xm:f>'A05 172-235'!J1136:N1136</xm:f>
              <xm:sqref>O1136</xm:sqref>
            </x14:sparkline>
          </x14:sparklines>
        </x14:sparklineGroup>
        <x14:sparklineGroup displayEmptyCellsAs="gap">
          <x14:colorSeries rgb="FF244061"/>
          <x14:sparklines>
            <x14:sparkline>
              <xm:f>'A05 172-235'!J1137:N1137</xm:f>
              <xm:sqref>O1137</xm:sqref>
            </x14:sparkline>
          </x14:sparklines>
        </x14:sparklineGroup>
        <x14:sparklineGroup displayEmptyCellsAs="gap">
          <x14:colorSeries rgb="FF244061"/>
          <x14:sparklines>
            <x14:sparkline>
              <xm:f>'A05 172-235'!J1138:N1138</xm:f>
              <xm:sqref>O1138</xm:sqref>
            </x14:sparkline>
          </x14:sparklines>
        </x14:sparklineGroup>
        <x14:sparklineGroup displayEmptyCellsAs="gap">
          <x14:colorSeries rgb="FF244061"/>
          <x14:sparklines>
            <x14:sparkline>
              <xm:f>'A05 172-235'!J1140:N1140</xm:f>
              <xm:sqref>O1140</xm:sqref>
            </x14:sparkline>
          </x14:sparklines>
        </x14:sparklineGroup>
        <x14:sparklineGroup displayEmptyCellsAs="gap">
          <x14:colorSeries rgb="FF244061"/>
          <x14:sparklines>
            <x14:sparkline>
              <xm:f>'A05 172-235'!J1142:N1142</xm:f>
              <xm:sqref>O1142</xm:sqref>
            </x14:sparkline>
          </x14:sparklines>
        </x14:sparklineGroup>
        <x14:sparklineGroup displayEmptyCellsAs="gap">
          <x14:colorSeries rgb="FF244061"/>
          <x14:sparklines>
            <x14:sparkline>
              <xm:f>'A05 172-235'!J1144:N1144</xm:f>
              <xm:sqref>O1144</xm:sqref>
            </x14:sparkline>
          </x14:sparklines>
        </x14:sparklineGroup>
        <x14:sparklineGroup displayEmptyCellsAs="gap">
          <x14:colorSeries rgb="FF244061"/>
          <x14:sparklines>
            <x14:sparkline>
              <xm:f>'A05 172-235'!J1148:N1148</xm:f>
              <xm:sqref>O1148</xm:sqref>
            </x14:sparkline>
          </x14:sparklines>
        </x14:sparklineGroup>
        <x14:sparklineGroup displayEmptyCellsAs="gap">
          <x14:colorSeries rgb="FF244061"/>
          <x14:sparklines>
            <x14:sparkline>
              <xm:f>'A05 172-235'!J1149:N1149</xm:f>
              <xm:sqref>O1149</xm:sqref>
            </x14:sparkline>
          </x14:sparklines>
        </x14:sparklineGroup>
        <x14:sparklineGroup displayEmptyCellsAs="gap">
          <x14:colorSeries rgb="FF244061"/>
          <x14:sparklines>
            <x14:sparkline>
              <xm:f>'A05 172-235'!J1151:N1151</xm:f>
              <xm:sqref>O1151</xm:sqref>
            </x14:sparkline>
          </x14:sparklines>
        </x14:sparklineGroup>
        <x14:sparklineGroup displayEmptyCellsAs="gap">
          <x14:colorSeries rgb="FF244061"/>
          <x14:sparklines>
            <x14:sparkline>
              <xm:f>'A05 172-235'!J1152:N1152</xm:f>
              <xm:sqref>O1152</xm:sqref>
            </x14:sparkline>
          </x14:sparklines>
        </x14:sparklineGroup>
        <x14:sparklineGroup displayEmptyCellsAs="gap">
          <x14:colorSeries rgb="FF244061"/>
          <x14:sparklines>
            <x14:sparkline>
              <xm:f>'A05 172-235'!J1153:N1153</xm:f>
              <xm:sqref>O1153</xm:sqref>
            </x14:sparkline>
          </x14:sparklines>
        </x14:sparklineGroup>
        <x14:sparklineGroup displayEmptyCellsAs="gap">
          <x14:colorSeries rgb="FF244061"/>
          <x14:sparklines>
            <x14:sparkline>
              <xm:f>'A05 172-235'!J1154:N1154</xm:f>
              <xm:sqref>O1154</xm:sqref>
            </x14:sparkline>
          </x14:sparklines>
        </x14:sparklineGroup>
        <x14:sparklineGroup displayEmptyCellsAs="gap">
          <x14:colorSeries rgb="FF244061"/>
          <x14:sparklines>
            <x14:sparkline>
              <xm:f>'A05 172-235'!J1155:N1155</xm:f>
              <xm:sqref>O1155</xm:sqref>
            </x14:sparkline>
          </x14:sparklines>
        </x14:sparklineGroup>
        <x14:sparklineGroup displayEmptyCellsAs="gap">
          <x14:colorSeries rgb="FF244061"/>
          <x14:sparklines>
            <x14:sparkline>
              <xm:f>'A05 172-235'!J1156:N1156</xm:f>
              <xm:sqref>O1156</xm:sqref>
            </x14:sparkline>
          </x14:sparklines>
        </x14:sparklineGroup>
        <x14:sparklineGroup displayEmptyCellsAs="gap">
          <x14:colorSeries rgb="FF244061"/>
          <x14:sparklines>
            <x14:sparkline>
              <xm:f>'A05 172-235'!J1157:N1157</xm:f>
              <xm:sqref>O1157</xm:sqref>
            </x14:sparkline>
          </x14:sparklines>
        </x14:sparklineGroup>
        <x14:sparklineGroup displayEmptyCellsAs="gap">
          <x14:colorSeries rgb="FF244061"/>
          <x14:sparklines>
            <x14:sparkline>
              <xm:f>'A05 172-235'!J1158:N1158</xm:f>
              <xm:sqref>O1158</xm:sqref>
            </x14:sparkline>
          </x14:sparklines>
        </x14:sparklineGroup>
        <x14:sparklineGroup displayEmptyCellsAs="gap">
          <x14:colorSeries rgb="FF244061"/>
          <x14:sparklines>
            <x14:sparkline>
              <xm:f>'A05 172-235'!J1160:N1160</xm:f>
              <xm:sqref>O1160</xm:sqref>
            </x14:sparkline>
          </x14:sparklines>
        </x14:sparklineGroup>
        <x14:sparklineGroup displayEmptyCellsAs="gap">
          <x14:colorSeries rgb="FF244061"/>
          <x14:sparklines>
            <x14:sparkline>
              <xm:f>'A05 172-235'!J1161:N1161</xm:f>
              <xm:sqref>O1161</xm:sqref>
            </x14:sparkline>
          </x14:sparklines>
        </x14:sparklineGroup>
        <x14:sparklineGroup displayEmptyCellsAs="gap">
          <x14:colorSeries rgb="FF244061"/>
          <x14:sparklines>
            <x14:sparkline>
              <xm:f>'A05 172-235'!J1162:N1162</xm:f>
              <xm:sqref>O1162</xm:sqref>
            </x14:sparkline>
          </x14:sparklines>
        </x14:sparklineGroup>
        <x14:sparklineGroup displayEmptyCellsAs="gap">
          <x14:colorSeries rgb="FF244061"/>
          <x14:sparklines>
            <x14:sparkline>
              <xm:f>'A05 172-235'!J1163:N1163</xm:f>
              <xm:sqref>O1163</xm:sqref>
            </x14:sparkline>
          </x14:sparklines>
        </x14:sparklineGroup>
        <x14:sparklineGroup displayEmptyCellsAs="gap">
          <x14:colorSeries rgb="FF244061"/>
          <x14:sparklines>
            <x14:sparkline>
              <xm:f>'A05 172-235'!J1164:N1164</xm:f>
              <xm:sqref>O1164</xm:sqref>
            </x14:sparkline>
          </x14:sparklines>
        </x14:sparklineGroup>
        <x14:sparklineGroup displayEmptyCellsAs="gap">
          <x14:colorSeries rgb="FF244061"/>
          <x14:sparklines>
            <x14:sparkline>
              <xm:f>'A05 172-235'!J1165:N1165</xm:f>
              <xm:sqref>O1165</xm:sqref>
            </x14:sparkline>
          </x14:sparklines>
        </x14:sparklineGroup>
        <x14:sparklineGroup displayEmptyCellsAs="gap">
          <x14:colorSeries rgb="FF244061"/>
          <x14:sparklines>
            <x14:sparkline>
              <xm:f>'A05 172-235'!J1166:N1166</xm:f>
              <xm:sqref>O1166</xm:sqref>
            </x14:sparkline>
          </x14:sparklines>
        </x14:sparklineGroup>
        <x14:sparklineGroup displayEmptyCellsAs="gap">
          <x14:colorSeries rgb="FF244061"/>
          <x14:sparklines>
            <x14:sparkline>
              <xm:f>'A05 172-235'!J1167:N1167</xm:f>
              <xm:sqref>O1167</xm:sqref>
            </x14:sparkline>
          </x14:sparklines>
        </x14:sparklineGroup>
        <x14:sparklineGroup displayEmptyCellsAs="gap">
          <x14:colorSeries rgb="FF244061"/>
          <x14:sparklines>
            <x14:sparkline>
              <xm:f>'A05 172-235'!J1168:N1168</xm:f>
              <xm:sqref>O1168</xm:sqref>
            </x14:sparkline>
          </x14:sparklines>
        </x14:sparklineGroup>
        <x14:sparklineGroup displayEmptyCellsAs="gap">
          <x14:colorSeries rgb="FF244061"/>
          <x14:sparklines>
            <x14:sparkline>
              <xm:f>'A05 172-235'!J1169:N1169</xm:f>
              <xm:sqref>O1169</xm:sqref>
            </x14:sparkline>
          </x14:sparklines>
        </x14:sparklineGroup>
        <x14:sparklineGroup displayEmptyCellsAs="gap">
          <x14:colorSeries rgb="FF244061"/>
          <x14:sparklines>
            <x14:sparkline>
              <xm:f>'A05 172-235'!J1170:N1170</xm:f>
              <xm:sqref>O1170</xm:sqref>
            </x14:sparkline>
          </x14:sparklines>
        </x14:sparklineGroup>
        <x14:sparklineGroup displayEmptyCellsAs="gap">
          <x14:colorSeries rgb="FF244061"/>
          <x14:sparklines>
            <x14:sparkline>
              <xm:f>'A05 172-235'!J1171:N1171</xm:f>
              <xm:sqref>O1171</xm:sqref>
            </x14:sparkline>
          </x14:sparklines>
        </x14:sparklineGroup>
        <x14:sparklineGroup displayEmptyCellsAs="gap">
          <x14:colorSeries rgb="FF244061"/>
          <x14:sparklines>
            <x14:sparkline>
              <xm:f>'A05 172-235'!J1173:N1173</xm:f>
              <xm:sqref>O1173</xm:sqref>
            </x14:sparkline>
          </x14:sparklines>
        </x14:sparklineGroup>
        <x14:sparklineGroup displayEmptyCellsAs="gap">
          <x14:colorSeries rgb="FF244061"/>
          <x14:sparklines>
            <x14:sparkline>
              <xm:f>'A05 172-235'!J1177:N1177</xm:f>
              <xm:sqref>O1177</xm:sqref>
            </x14:sparkline>
          </x14:sparklines>
        </x14:sparklineGroup>
        <x14:sparklineGroup displayEmptyCellsAs="gap">
          <x14:colorSeries rgb="FF244061"/>
          <x14:sparklines>
            <x14:sparkline>
              <xm:f>'A05 172-235'!J1178:N1178</xm:f>
              <xm:sqref>O1178</xm:sqref>
            </x14:sparkline>
          </x14:sparklines>
        </x14:sparklineGroup>
        <x14:sparklineGroup displayEmptyCellsAs="gap">
          <x14:colorSeries rgb="FF244061"/>
          <x14:sparklines>
            <x14:sparkline>
              <xm:f>'A05 172-235'!J1179:N1179</xm:f>
              <xm:sqref>O1179</xm:sqref>
            </x14:sparkline>
          </x14:sparklines>
        </x14:sparklineGroup>
        <x14:sparklineGroup displayEmptyCellsAs="gap">
          <x14:colorSeries rgb="FF244061"/>
          <x14:sparklines>
            <x14:sparkline>
              <xm:f>'A05 172-235'!J1180:N1180</xm:f>
              <xm:sqref>O1180</xm:sqref>
            </x14:sparkline>
          </x14:sparklines>
        </x14:sparklineGroup>
        <x14:sparklineGroup displayEmptyCellsAs="gap">
          <x14:colorSeries rgb="FF244061"/>
          <x14:sparklines>
            <x14:sparkline>
              <xm:f>'A05 172-235'!J1181:N1181</xm:f>
              <xm:sqref>O1181</xm:sqref>
            </x14:sparkline>
          </x14:sparklines>
        </x14:sparklineGroup>
        <x14:sparklineGroup displayEmptyCellsAs="gap">
          <x14:colorSeries rgb="FF244061"/>
          <x14:sparklines>
            <x14:sparkline>
              <xm:f>'A05 172-235'!J1182:N1182</xm:f>
              <xm:sqref>O1182</xm:sqref>
            </x14:sparkline>
          </x14:sparklines>
        </x14:sparklineGroup>
        <x14:sparklineGroup displayEmptyCellsAs="gap">
          <x14:colorSeries rgb="FF244061"/>
          <x14:sparklines>
            <x14:sparkline>
              <xm:f>'A05 172-235'!J1184:N1184</xm:f>
              <xm:sqref>O1184</xm:sqref>
            </x14:sparkline>
          </x14:sparklines>
        </x14:sparklineGroup>
        <x14:sparklineGroup displayEmptyCellsAs="gap">
          <x14:colorSeries rgb="FF244061"/>
          <x14:sparklines>
            <x14:sparkline>
              <xm:f>'A05 172-235'!J1187:N1187</xm:f>
              <xm:sqref>O1187</xm:sqref>
            </x14:sparkline>
          </x14:sparklines>
        </x14:sparklineGroup>
        <x14:sparklineGroup displayEmptyCellsAs="gap">
          <x14:colorSeries rgb="FF244061"/>
          <x14:sparklines>
            <x14:sparkline>
              <xm:f>'A05 172-235'!J1189:N1189</xm:f>
              <xm:sqref>O1189</xm:sqref>
            </x14:sparkline>
          </x14:sparklines>
        </x14:sparklineGroup>
        <x14:sparklineGroup displayEmptyCellsAs="gap">
          <x14:colorSeries rgb="FF244061"/>
          <x14:sparklines>
            <x14:sparkline>
              <xm:f>'A05 172-235'!J1191:N1191</xm:f>
              <xm:sqref>O1191</xm:sqref>
            </x14:sparkline>
          </x14:sparklines>
        </x14:sparklineGroup>
        <x14:sparklineGroup displayEmptyCellsAs="gap">
          <x14:colorSeries rgb="FF244061"/>
          <x14:sparklines>
            <x14:sparkline>
              <xm:f>'A05 172-235'!J1194:N1194</xm:f>
              <xm:sqref>O1194</xm:sqref>
            </x14:sparkline>
          </x14:sparklines>
        </x14:sparklineGroup>
        <x14:sparklineGroup displayEmptyCellsAs="gap">
          <x14:colorSeries rgb="FF244061"/>
          <x14:sparklines>
            <x14:sparkline>
              <xm:f>'A05 172-235'!J1195:N1195</xm:f>
              <xm:sqref>O1195</xm:sqref>
            </x14:sparkline>
          </x14:sparklines>
        </x14:sparklineGroup>
        <x14:sparklineGroup displayEmptyCellsAs="gap">
          <x14:colorSeries rgb="FF244061"/>
          <x14:sparklines>
            <x14:sparkline>
              <xm:f>'A05 172-235'!J1196:N1196</xm:f>
              <xm:sqref>O1196</xm:sqref>
            </x14:sparkline>
          </x14:sparklines>
        </x14:sparklineGroup>
        <x14:sparklineGroup displayEmptyCellsAs="gap">
          <x14:colorSeries rgb="FF244061"/>
          <x14:sparklines>
            <x14:sparkline>
              <xm:f>'A05 172-235'!J1197:N1197</xm:f>
              <xm:sqref>O1197</xm:sqref>
            </x14:sparkline>
          </x14:sparklines>
        </x14:sparklineGroup>
        <x14:sparklineGroup displayEmptyCellsAs="gap">
          <x14:colorSeries rgb="FF244061"/>
          <x14:sparklines>
            <x14:sparkline>
              <xm:f>'A05 172-235'!J1198:N1198</xm:f>
              <xm:sqref>O1198</xm:sqref>
            </x14:sparkline>
          </x14:sparklines>
        </x14:sparklineGroup>
        <x14:sparklineGroup displayEmptyCellsAs="gap">
          <x14:colorSeries rgb="FF244061"/>
          <x14:sparklines>
            <x14:sparkline>
              <xm:f>'A05 172-235'!J1199:N1199</xm:f>
              <xm:sqref>O1199</xm:sqref>
            </x14:sparkline>
          </x14:sparklines>
        </x14:sparklineGroup>
        <x14:sparklineGroup displayEmptyCellsAs="gap">
          <x14:colorSeries rgb="FF244061"/>
          <x14:sparklines>
            <x14:sparkline>
              <xm:f>'A05 172-235'!J1202:N1202</xm:f>
              <xm:sqref>O1202</xm:sqref>
            </x14:sparkline>
          </x14:sparklines>
        </x14:sparklineGroup>
        <x14:sparklineGroup displayEmptyCellsAs="gap">
          <x14:colorSeries rgb="FF244061"/>
          <x14:sparklines>
            <x14:sparkline>
              <xm:f>'A05 172-235'!J1203:N1203</xm:f>
              <xm:sqref>O1203</xm:sqref>
            </x14:sparkline>
          </x14:sparklines>
        </x14:sparklineGroup>
        <x14:sparklineGroup displayEmptyCellsAs="gap">
          <x14:colorSeries rgb="FF244061"/>
          <x14:sparklines>
            <x14:sparkline>
              <xm:f>'A05 172-235'!J1204:N1204</xm:f>
              <xm:sqref>O1204</xm:sqref>
            </x14:sparkline>
          </x14:sparklines>
        </x14:sparklineGroup>
        <x14:sparklineGroup displayEmptyCellsAs="gap">
          <x14:colorSeries rgb="FF244061"/>
          <x14:sparklines>
            <x14:sparkline>
              <xm:f>'A05 172-235'!J1207:N1207</xm:f>
              <xm:sqref>O1207</xm:sqref>
            </x14:sparkline>
          </x14:sparklines>
        </x14:sparklineGroup>
        <x14:sparklineGroup displayEmptyCellsAs="gap">
          <x14:colorSeries rgb="FF244061"/>
          <x14:sparklines>
            <x14:sparkline>
              <xm:f>'A05 172-235'!J1208:N1208</xm:f>
              <xm:sqref>O1208</xm:sqref>
            </x14:sparkline>
          </x14:sparklines>
        </x14:sparklineGroup>
        <x14:sparklineGroup displayEmptyCellsAs="gap">
          <x14:colorSeries rgb="FF244061"/>
          <x14:sparklines>
            <x14:sparkline>
              <xm:f>'A05 172-235'!J1209:N1209</xm:f>
              <xm:sqref>O1209</xm:sqref>
            </x14:sparkline>
          </x14:sparklines>
        </x14:sparklineGroup>
        <x14:sparklineGroup displayEmptyCellsAs="gap">
          <x14:colorSeries rgb="FF244061"/>
          <x14:sparklines>
            <x14:sparkline>
              <xm:f>'A05 172-235'!J1212:N1212</xm:f>
              <xm:sqref>O1212</xm:sqref>
            </x14:sparkline>
          </x14:sparklines>
        </x14:sparklineGroup>
        <x14:sparklineGroup displayEmptyCellsAs="gap">
          <x14:colorSeries rgb="FF244061"/>
          <x14:sparklines>
            <x14:sparkline>
              <xm:f>'A05 172-235'!J1213:N1213</xm:f>
              <xm:sqref>O1213</xm:sqref>
            </x14:sparkline>
          </x14:sparklines>
        </x14:sparklineGroup>
        <x14:sparklineGroup displayEmptyCellsAs="gap">
          <x14:colorSeries rgb="FF244061"/>
          <x14:sparklines>
            <x14:sparkline>
              <xm:f>'A05 172-235'!J1214:N1214</xm:f>
              <xm:sqref>O1214</xm:sqref>
            </x14:sparkline>
          </x14:sparklines>
        </x14:sparklineGroup>
        <x14:sparklineGroup displayEmptyCellsAs="gap">
          <x14:colorSeries rgb="FF244061"/>
          <x14:sparklines>
            <x14:sparkline>
              <xm:f>'A05 172-235'!J1217:N1217</xm:f>
              <xm:sqref>O1217</xm:sqref>
            </x14:sparkline>
          </x14:sparklines>
        </x14:sparklineGroup>
        <x14:sparklineGroup displayEmptyCellsAs="gap">
          <x14:colorSeries rgb="FF244061"/>
          <x14:sparklines>
            <x14:sparkline>
              <xm:f>'A05 172-235'!J1218:N1218</xm:f>
              <xm:sqref>O1218</xm:sqref>
            </x14:sparkline>
          </x14:sparklines>
        </x14:sparklineGroup>
        <x14:sparklineGroup displayEmptyCellsAs="gap">
          <x14:colorSeries rgb="FF244061"/>
          <x14:sparklines>
            <x14:sparkline>
              <xm:f>'A05 172-235'!J1220:N1220</xm:f>
              <xm:sqref>O1220</xm:sqref>
            </x14:sparkline>
          </x14:sparklines>
        </x14:sparklineGroup>
        <x14:sparklineGroup displayEmptyCellsAs="gap">
          <x14:colorSeries rgb="FF244061"/>
          <x14:sparklines>
            <x14:sparkline>
              <xm:f>'A05 172-235'!J1222:N1222</xm:f>
              <xm:sqref>O1222</xm:sqref>
            </x14:sparkline>
          </x14:sparklines>
        </x14:sparklineGroup>
        <x14:sparklineGroup displayEmptyCellsAs="gap">
          <x14:colorSeries rgb="FF244061"/>
          <x14:sparklines>
            <x14:sparkline>
              <xm:f>'A05 172-235'!J1226:N1226</xm:f>
              <xm:sqref>O1226</xm:sqref>
            </x14:sparkline>
          </x14:sparklines>
        </x14:sparklineGroup>
        <x14:sparklineGroup displayEmptyCellsAs="gap">
          <x14:colorSeries rgb="FF244061"/>
          <x14:sparklines>
            <x14:sparkline>
              <xm:f>'A05 172-235'!J1227:N1227</xm:f>
              <xm:sqref>O1227</xm:sqref>
            </x14:sparkline>
          </x14:sparklines>
        </x14:sparklineGroup>
        <x14:sparklineGroup displayEmptyCellsAs="gap">
          <x14:colorSeries rgb="FF244061"/>
          <x14:sparklines>
            <x14:sparkline>
              <xm:f>'A05 172-235'!J1229:N1229</xm:f>
              <xm:sqref>O1229</xm:sqref>
            </x14:sparkline>
          </x14:sparklines>
        </x14:sparklineGroup>
        <x14:sparklineGroup displayEmptyCellsAs="gap">
          <x14:colorSeries rgb="FF244061"/>
          <x14:sparklines>
            <x14:sparkline>
              <xm:f>'A05 172-235'!J1230:N1230</xm:f>
              <xm:sqref>O1230</xm:sqref>
            </x14:sparkline>
          </x14:sparklines>
        </x14:sparklineGroup>
        <x14:sparklineGroup displayEmptyCellsAs="gap">
          <x14:colorSeries rgb="FF244061"/>
          <x14:sparklines>
            <x14:sparkline>
              <xm:f>'A05 172-235'!J1231:N1231</xm:f>
              <xm:sqref>O1231</xm:sqref>
            </x14:sparkline>
          </x14:sparklines>
        </x14:sparklineGroup>
        <x14:sparklineGroup displayEmptyCellsAs="gap">
          <x14:colorSeries rgb="FF244061"/>
          <x14:sparklines>
            <x14:sparkline>
              <xm:f>'A05 172-235'!J1232:N1232</xm:f>
              <xm:sqref>O1232</xm:sqref>
            </x14:sparkline>
          </x14:sparklines>
        </x14:sparklineGroup>
        <x14:sparklineGroup displayEmptyCellsAs="gap">
          <x14:colorSeries rgb="FF244061"/>
          <x14:sparklines>
            <x14:sparkline>
              <xm:f>'A05 172-235'!J1233:N1233</xm:f>
              <xm:sqref>O1233</xm:sqref>
            </x14:sparkline>
          </x14:sparklines>
        </x14:sparklineGroup>
        <x14:sparklineGroup displayEmptyCellsAs="gap">
          <x14:colorSeries rgb="FF244061"/>
          <x14:sparklines>
            <x14:sparkline>
              <xm:f>'A05 172-235'!J1234:N1234</xm:f>
              <xm:sqref>O1234</xm:sqref>
            </x14:sparkline>
          </x14:sparklines>
        </x14:sparklineGroup>
        <x14:sparklineGroup displayEmptyCellsAs="gap">
          <x14:colorSeries rgb="FF244061"/>
          <x14:sparklines>
            <x14:sparkline>
              <xm:f>'A05 172-235'!J1235:N1235</xm:f>
              <xm:sqref>O1235</xm:sqref>
            </x14:sparkline>
          </x14:sparklines>
        </x14:sparklineGroup>
        <x14:sparklineGroup displayEmptyCellsAs="gap">
          <x14:colorSeries rgb="FF244061"/>
          <x14:sparklines>
            <x14:sparkline>
              <xm:f>'A05 172-235'!J1236:N1236</xm:f>
              <xm:sqref>O1236</xm:sqref>
            </x14:sparkline>
          </x14:sparklines>
        </x14:sparklineGroup>
        <x14:sparklineGroup displayEmptyCellsAs="gap">
          <x14:colorSeries rgb="FF244061"/>
          <x14:sparklines>
            <x14:sparkline>
              <xm:f>'A05 172-235'!J1237:N1237</xm:f>
              <xm:sqref>O1237</xm:sqref>
            </x14:sparkline>
          </x14:sparklines>
        </x14:sparklineGroup>
        <x14:sparklineGroup displayEmptyCellsAs="gap">
          <x14:colorSeries rgb="FF244061"/>
          <x14:sparklines>
            <x14:sparkline>
              <xm:f>'A05 172-235'!J1239:N1239</xm:f>
              <xm:sqref>O1239</xm:sqref>
            </x14:sparkline>
          </x14:sparklines>
        </x14:sparklineGroup>
        <x14:sparklineGroup displayEmptyCellsAs="gap">
          <x14:colorSeries rgb="FF244061"/>
          <x14:sparklines>
            <x14:sparkline>
              <xm:f>'A05 172-235'!J1241:N1241</xm:f>
              <xm:sqref>O1241</xm:sqref>
            </x14:sparkline>
          </x14:sparklines>
        </x14:sparklineGroup>
        <x14:sparklineGroup displayEmptyCellsAs="gap">
          <x14:colorSeries rgb="FF244061"/>
          <x14:sparklines>
            <x14:sparkline>
              <xm:f>'A05 172-235'!J1246:N1246</xm:f>
              <xm:sqref>O1246</xm:sqref>
            </x14:sparkline>
          </x14:sparklines>
        </x14:sparklineGroup>
        <x14:sparklineGroup displayEmptyCellsAs="gap">
          <x14:colorSeries rgb="FF244061"/>
          <x14:sparklines>
            <x14:sparkline>
              <xm:f>'A05 172-235'!J1247:N1247</xm:f>
              <xm:sqref>O1247</xm:sqref>
            </x14:sparkline>
          </x14:sparklines>
        </x14:sparklineGroup>
        <x14:sparklineGroup displayEmptyCellsAs="gap">
          <x14:colorSeries rgb="FF244061"/>
          <x14:sparklines>
            <x14:sparkline>
              <xm:f>'A05 172-235'!J1248:N1248</xm:f>
              <xm:sqref>O1248</xm:sqref>
            </x14:sparkline>
          </x14:sparklines>
        </x14:sparklineGroup>
        <x14:sparklineGroup displayEmptyCellsAs="gap">
          <x14:colorSeries rgb="FF244061"/>
          <x14:sparklines>
            <x14:sparkline>
              <xm:f>'A05 172-235'!J1250:N1250</xm:f>
              <xm:sqref>O1250</xm:sqref>
            </x14:sparkline>
          </x14:sparklines>
        </x14:sparklineGroup>
        <x14:sparklineGroup displayEmptyCellsAs="gap">
          <x14:colorSeries rgb="FF244061"/>
          <x14:sparklines>
            <x14:sparkline>
              <xm:f>'A05 172-235'!J1253:N1253</xm:f>
              <xm:sqref>O1253</xm:sqref>
            </x14:sparkline>
          </x14:sparklines>
        </x14:sparklineGroup>
        <x14:sparklineGroup displayEmptyCellsAs="gap">
          <x14:colorSeries rgb="FF244061"/>
          <x14:sparklines>
            <x14:sparkline>
              <xm:f>'A05 172-235'!J1255:N1255</xm:f>
              <xm:sqref>O1255</xm:sqref>
            </x14:sparkline>
          </x14:sparklines>
        </x14:sparklineGroup>
        <x14:sparklineGroup displayEmptyCellsAs="gap">
          <x14:colorSeries rgb="FF244061"/>
          <x14:sparklines>
            <x14:sparkline>
              <xm:f>'A05 172-235'!J1256:N1256</xm:f>
              <xm:sqref>O1256</xm:sqref>
            </x14:sparkline>
          </x14:sparklines>
        </x14:sparklineGroup>
        <x14:sparklineGroup displayEmptyCellsAs="gap">
          <x14:colorSeries rgb="FF244061"/>
          <x14:sparklines>
            <x14:sparkline>
              <xm:f>'A05 172-235'!J1257:N1257</xm:f>
              <xm:sqref>O1257</xm:sqref>
            </x14:sparkline>
          </x14:sparklines>
        </x14:sparklineGroup>
        <x14:sparklineGroup displayEmptyCellsAs="gap">
          <x14:colorSeries rgb="FF244061"/>
          <x14:sparklines>
            <x14:sparkline>
              <xm:f>'A05 172-235'!J1258:N1258</xm:f>
              <xm:sqref>O1258</xm:sqref>
            </x14:sparkline>
          </x14:sparklines>
        </x14:sparklineGroup>
        <x14:sparklineGroup displayEmptyCellsAs="gap">
          <x14:colorSeries rgb="FF244061"/>
          <x14:sparklines>
            <x14:sparkline>
              <xm:f>'A05 172-235'!J1259:N1259</xm:f>
              <xm:sqref>O1259</xm:sqref>
            </x14:sparkline>
          </x14:sparklines>
        </x14:sparklineGroup>
        <x14:sparklineGroup displayEmptyCellsAs="gap">
          <x14:colorSeries rgb="FF244061"/>
          <x14:sparklines>
            <x14:sparkline>
              <xm:f>'A05 172-235'!J1260:N1260</xm:f>
              <xm:sqref>O1260</xm:sqref>
            </x14:sparkline>
          </x14:sparklines>
        </x14:sparklineGroup>
        <x14:sparklineGroup displayEmptyCellsAs="gap">
          <x14:colorSeries rgb="FF244061"/>
          <x14:sparklines>
            <x14:sparkline>
              <xm:f>'A05 172-235'!J1261:N1261</xm:f>
              <xm:sqref>O1261</xm:sqref>
            </x14:sparkline>
          </x14:sparklines>
        </x14:sparklineGroup>
        <x14:sparklineGroup displayEmptyCellsAs="gap">
          <x14:colorSeries rgb="FF244061"/>
          <x14:sparklines>
            <x14:sparkline>
              <xm:f>'A05 172-235'!J1262:N1262</xm:f>
              <xm:sqref>O1262</xm:sqref>
            </x14:sparkline>
          </x14:sparklines>
        </x14:sparklineGroup>
        <x14:sparklineGroup displayEmptyCellsAs="gap">
          <x14:colorSeries rgb="FF244061"/>
          <x14:sparklines>
            <x14:sparkline>
              <xm:f>'A05 172-235'!J1263:N1263</xm:f>
              <xm:sqref>O1263</xm:sqref>
            </x14:sparkline>
          </x14:sparklines>
        </x14:sparklineGroup>
        <x14:sparklineGroup displayEmptyCellsAs="gap">
          <x14:colorSeries rgb="FF244061"/>
          <x14:sparklines>
            <x14:sparkline>
              <xm:f>'A05 172-235'!J1265:N1265</xm:f>
              <xm:sqref>O1265</xm:sqref>
            </x14:sparkline>
          </x14:sparklines>
        </x14:sparklineGroup>
        <x14:sparklineGroup displayEmptyCellsAs="gap">
          <x14:colorSeries rgb="FF244061"/>
          <x14:sparklines>
            <x14:sparkline>
              <xm:f>'A05 172-235'!J1266:N1266</xm:f>
              <xm:sqref>O1266</xm:sqref>
            </x14:sparkline>
          </x14:sparklines>
        </x14:sparklineGroup>
        <x14:sparklineGroup displayEmptyCellsAs="gap">
          <x14:colorSeries rgb="FF244061"/>
          <x14:sparklines>
            <x14:sparkline>
              <xm:f>'A05 172-235'!J1269:N1269</xm:f>
              <xm:sqref>O1269</xm:sqref>
            </x14:sparkline>
          </x14:sparklines>
        </x14:sparklineGroup>
        <x14:sparklineGroup displayEmptyCellsAs="gap">
          <x14:colorSeries rgb="FF244061"/>
          <x14:sparklines>
            <x14:sparkline>
              <xm:f>'A05 172-235'!J1272:N1272</xm:f>
              <xm:sqref>O1272</xm:sqref>
            </x14:sparkline>
          </x14:sparklines>
        </x14:sparklineGroup>
        <x14:sparklineGroup displayEmptyCellsAs="gap">
          <x14:colorSeries rgb="FF244061"/>
          <x14:sparklines>
            <x14:sparkline>
              <xm:f>'A05 172-235'!J1273:N1273</xm:f>
              <xm:sqref>O1273</xm:sqref>
            </x14:sparkline>
          </x14:sparklines>
        </x14:sparklineGroup>
        <x14:sparklineGroup displayEmptyCellsAs="gap">
          <x14:colorSeries rgb="FF244061"/>
          <x14:sparklines>
            <x14:sparkline>
              <xm:f>'A05 172-235'!J1274:N1274</xm:f>
              <xm:sqref>O1274</xm:sqref>
            </x14:sparkline>
          </x14:sparklines>
        </x14:sparklineGroup>
        <x14:sparklineGroup displayEmptyCellsAs="gap">
          <x14:colorSeries rgb="FF244061"/>
          <x14:sparklines>
            <x14:sparkline>
              <xm:f>'A05 172-235'!J1276:N1276</xm:f>
              <xm:sqref>O1276</xm:sqref>
            </x14:sparkline>
          </x14:sparklines>
        </x14:sparklineGroup>
        <x14:sparklineGroup displayEmptyCellsAs="gap">
          <x14:colorSeries rgb="FF244061"/>
          <x14:sparklines>
            <x14:sparkline>
              <xm:f>'A05 172-235'!J1278:N1278</xm:f>
              <xm:sqref>O1278</xm:sqref>
            </x14:sparkline>
          </x14:sparklines>
        </x14:sparklineGroup>
        <x14:sparklineGroup displayEmptyCellsAs="gap">
          <x14:colorSeries rgb="FF244061"/>
          <x14:sparklines>
            <x14:sparkline>
              <xm:f>'A05 172-235'!J1282:N1282</xm:f>
              <xm:sqref>O1282</xm:sqref>
            </x14:sparkline>
          </x14:sparklines>
        </x14:sparklineGroup>
        <x14:sparklineGroup displayEmptyCellsAs="gap">
          <x14:colorSeries rgb="FF244061"/>
          <x14:sparklines>
            <x14:sparkline>
              <xm:f>'A05 172-235'!J1283:N1283</xm:f>
              <xm:sqref>O1283</xm:sqref>
            </x14:sparkline>
          </x14:sparklines>
        </x14:sparklineGroup>
        <x14:sparklineGroup displayEmptyCellsAs="gap">
          <x14:colorSeries rgb="FF244061"/>
          <x14:sparklines>
            <x14:sparkline>
              <xm:f>'A05 172-235'!J1284:N1284</xm:f>
              <xm:sqref>O1284</xm:sqref>
            </x14:sparkline>
          </x14:sparklines>
        </x14:sparklineGroup>
        <x14:sparklineGroup displayEmptyCellsAs="gap">
          <x14:colorSeries rgb="FF244061"/>
          <x14:sparklines>
            <x14:sparkline>
              <xm:f>'A05 172-235'!J1285:N1285</xm:f>
              <xm:sqref>O1285</xm:sqref>
            </x14:sparkline>
          </x14:sparklines>
        </x14:sparklineGroup>
        <x14:sparklineGroup displayEmptyCellsAs="gap">
          <x14:colorSeries rgb="FF244061"/>
          <x14:sparklines>
            <x14:sparkline>
              <xm:f>'A05 172-235'!J1286:N1286</xm:f>
              <xm:sqref>O1286</xm:sqref>
            </x14:sparkline>
          </x14:sparklines>
        </x14:sparklineGroup>
        <x14:sparklineGroup displayEmptyCellsAs="gap">
          <x14:colorSeries rgb="FF244061"/>
          <x14:sparklines>
            <x14:sparkline>
              <xm:f>'A05 172-235'!J1287:N1287</xm:f>
              <xm:sqref>O1287</xm:sqref>
            </x14:sparkline>
          </x14:sparklines>
        </x14:sparklineGroup>
        <x14:sparklineGroup displayEmptyCellsAs="gap">
          <x14:colorSeries rgb="FF244061"/>
          <x14:sparklines>
            <x14:sparkline>
              <xm:f>'A05 172-235'!J1288:N1288</xm:f>
              <xm:sqref>O1288</xm:sqref>
            </x14:sparkline>
          </x14:sparklines>
        </x14:sparklineGroup>
        <x14:sparklineGroup displayEmptyCellsAs="gap">
          <x14:colorSeries rgb="FF244061"/>
          <x14:sparklines>
            <x14:sparkline>
              <xm:f>'A05 172-235'!J1289:N1289</xm:f>
              <xm:sqref>O1289</xm:sqref>
            </x14:sparkline>
          </x14:sparklines>
        </x14:sparklineGroup>
        <x14:sparklineGroup displayEmptyCellsAs="gap">
          <x14:colorSeries rgb="FF244061"/>
          <x14:sparklines>
            <x14:sparkline>
              <xm:f>'A05 172-235'!J1290:N1290</xm:f>
              <xm:sqref>O1290</xm:sqref>
            </x14:sparkline>
          </x14:sparklines>
        </x14:sparklineGroup>
        <x14:sparklineGroup displayEmptyCellsAs="gap">
          <x14:colorSeries rgb="FF244061"/>
          <x14:sparklines>
            <x14:sparkline>
              <xm:f>'A05 172-235'!J1291:N1291</xm:f>
              <xm:sqref>O1291</xm:sqref>
            </x14:sparkline>
          </x14:sparklines>
        </x14:sparklineGroup>
        <x14:sparklineGroup displayEmptyCellsAs="gap">
          <x14:colorSeries rgb="FF244061"/>
          <x14:sparklines>
            <x14:sparkline>
              <xm:f>'A05 172-235'!J1292:N1292</xm:f>
              <xm:sqref>O1292</xm:sqref>
            </x14:sparkline>
          </x14:sparklines>
        </x14:sparklineGroup>
        <x14:sparklineGroup displayEmptyCellsAs="gap">
          <x14:colorSeries rgb="FF244061"/>
          <x14:sparklines>
            <x14:sparkline>
              <xm:f>'A05 172-235'!J1294:N1294</xm:f>
              <xm:sqref>O1294</xm:sqref>
            </x14:sparkline>
          </x14:sparklines>
        </x14:sparklineGroup>
        <x14:sparklineGroup displayEmptyCellsAs="gap">
          <x14:colorSeries rgb="FF244061"/>
          <x14:sparklines>
            <x14:sparkline>
              <xm:f>'A05 172-235'!J1297:N1297</xm:f>
              <xm:sqref>O1297</xm:sqref>
            </x14:sparkline>
          </x14:sparklines>
        </x14:sparklineGroup>
        <x14:sparklineGroup displayEmptyCellsAs="gap">
          <x14:colorSeries rgb="FF244061"/>
          <x14:sparklines>
            <x14:sparkline>
              <xm:f>'A05 172-235'!J1298:N1298</xm:f>
              <xm:sqref>O1298</xm:sqref>
            </x14:sparkline>
          </x14:sparklines>
        </x14:sparklineGroup>
        <x14:sparklineGroup displayEmptyCellsAs="gap">
          <x14:colorSeries rgb="FF244061"/>
          <x14:sparklines>
            <x14:sparkline>
              <xm:f>'A05 172-235'!J1299:N1299</xm:f>
              <xm:sqref>O1299</xm:sqref>
            </x14:sparkline>
          </x14:sparklines>
        </x14:sparklineGroup>
        <x14:sparklineGroup displayEmptyCellsAs="gap">
          <x14:colorSeries rgb="FF244061"/>
          <x14:sparklines>
            <x14:sparkline>
              <xm:f>'A05 172-235'!J1300:N1300</xm:f>
              <xm:sqref>O1300</xm:sqref>
            </x14:sparkline>
          </x14:sparklines>
        </x14:sparklineGroup>
        <x14:sparklineGroup displayEmptyCellsAs="gap">
          <x14:colorSeries rgb="FF244061"/>
          <x14:sparklines>
            <x14:sparkline>
              <xm:f>'A05 172-235'!J1301:N1301</xm:f>
              <xm:sqref>O1301</xm:sqref>
            </x14:sparkline>
          </x14:sparklines>
        </x14:sparklineGroup>
        <x14:sparklineGroup displayEmptyCellsAs="gap">
          <x14:colorSeries rgb="FF244061"/>
          <x14:sparklines>
            <x14:sparkline>
              <xm:f>'A05 172-235'!J1302:N1302</xm:f>
              <xm:sqref>O1302</xm:sqref>
            </x14:sparkline>
          </x14:sparklines>
        </x14:sparklineGroup>
        <x14:sparklineGroup displayEmptyCellsAs="gap">
          <x14:colorSeries rgb="FF244061"/>
          <x14:sparklines>
            <x14:sparkline>
              <xm:f>'A05 172-235'!J1303:N1303</xm:f>
              <xm:sqref>O1303</xm:sqref>
            </x14:sparkline>
          </x14:sparklines>
        </x14:sparklineGroup>
        <x14:sparklineGroup displayEmptyCellsAs="gap">
          <x14:colorSeries rgb="FF244061"/>
          <x14:sparklines>
            <x14:sparkline>
              <xm:f>'A05 172-235'!J1304:N1304</xm:f>
              <xm:sqref>O1304</xm:sqref>
            </x14:sparkline>
          </x14:sparklines>
        </x14:sparklineGroup>
        <x14:sparklineGroup displayEmptyCellsAs="gap">
          <x14:colorSeries rgb="FF244061"/>
          <x14:sparklines>
            <x14:sparkline>
              <xm:f>'A05 172-235'!J1305:N1305</xm:f>
              <xm:sqref>O1305</xm:sqref>
            </x14:sparkline>
          </x14:sparklines>
        </x14:sparklineGroup>
        <x14:sparklineGroup displayEmptyCellsAs="gap">
          <x14:colorSeries rgb="FF244061"/>
          <x14:sparklines>
            <x14:sparkline>
              <xm:f>'A05 172-235'!J1306:N1306</xm:f>
              <xm:sqref>O1306</xm:sqref>
            </x14:sparkline>
          </x14:sparklines>
        </x14:sparklineGroup>
        <x14:sparklineGroup displayEmptyCellsAs="gap">
          <x14:colorSeries rgb="FF244061"/>
          <x14:sparklines>
            <x14:sparkline>
              <xm:f>'A05 172-235'!J1307:N1307</xm:f>
              <xm:sqref>O1307</xm:sqref>
            </x14:sparkline>
          </x14:sparklines>
        </x14:sparklineGroup>
        <x14:sparklineGroup displayEmptyCellsAs="gap">
          <x14:colorSeries rgb="FF244061"/>
          <x14:sparklines>
            <x14:sparkline>
              <xm:f>'A05 172-235'!J1309:N1309</xm:f>
              <xm:sqref>O1309</xm:sqref>
            </x14:sparkline>
          </x14:sparklines>
        </x14:sparklineGroup>
        <x14:sparklineGroup displayEmptyCellsAs="gap">
          <x14:colorSeries rgb="FF244061"/>
          <x14:sparklines>
            <x14:sparkline>
              <xm:f>'A05 172-235'!J1312:N1312</xm:f>
              <xm:sqref>O1312</xm:sqref>
            </x14:sparkline>
          </x14:sparklines>
        </x14:sparklineGroup>
        <x14:sparklineGroup displayEmptyCellsAs="gap">
          <x14:colorSeries rgb="FF244061"/>
          <x14:sparklines>
            <x14:sparkline>
              <xm:f>'A05 172-235'!J1314:N1314</xm:f>
              <xm:sqref>O1314</xm:sqref>
            </x14:sparkline>
          </x14:sparklines>
        </x14:sparklineGroup>
        <x14:sparklineGroup displayEmptyCellsAs="gap">
          <x14:colorSeries rgb="FF244061"/>
          <x14:sparklines>
            <x14:sparkline>
              <xm:f>'A05 172-235'!J1315:N1315</xm:f>
              <xm:sqref>O1315</xm:sqref>
            </x14:sparkline>
          </x14:sparklines>
        </x14:sparklineGroup>
        <x14:sparklineGroup displayEmptyCellsAs="gap">
          <x14:colorSeries rgb="FF244061"/>
          <x14:sparklines>
            <x14:sparkline>
              <xm:f>'A05 172-235'!J1316:N1316</xm:f>
              <xm:sqref>O1316</xm:sqref>
            </x14:sparkline>
          </x14:sparklines>
        </x14:sparklineGroup>
        <x14:sparklineGroup displayEmptyCellsAs="gap">
          <x14:colorSeries rgb="FF244061"/>
          <x14:sparklines>
            <x14:sparkline>
              <xm:f>'A05 172-235'!J1317:N1317</xm:f>
              <xm:sqref>O1317</xm:sqref>
            </x14:sparkline>
          </x14:sparklines>
        </x14:sparklineGroup>
        <x14:sparklineGroup displayEmptyCellsAs="gap">
          <x14:colorSeries rgb="FF244061"/>
          <x14:sparklines>
            <x14:sparkline>
              <xm:f>'A05 172-235'!J1318:N1318</xm:f>
              <xm:sqref>O1318</xm:sqref>
            </x14:sparkline>
          </x14:sparklines>
        </x14:sparklineGroup>
        <x14:sparklineGroup displayEmptyCellsAs="gap">
          <x14:colorSeries rgb="FF244061"/>
          <x14:sparklines>
            <x14:sparkline>
              <xm:f>'A05 172-235'!J1319:N1319</xm:f>
              <xm:sqref>O1319</xm:sqref>
            </x14:sparkline>
          </x14:sparklines>
        </x14:sparklineGroup>
        <x14:sparklineGroup displayEmptyCellsAs="gap">
          <x14:colorSeries rgb="FF244061"/>
          <x14:sparklines>
            <x14:sparkline>
              <xm:f>'A05 172-235'!J1320:N1320</xm:f>
              <xm:sqref>O1320</xm:sqref>
            </x14:sparkline>
          </x14:sparklines>
        </x14:sparklineGroup>
        <x14:sparklineGroup displayEmptyCellsAs="gap">
          <x14:colorSeries rgb="FF244061"/>
          <x14:sparklines>
            <x14:sparkline>
              <xm:f>'A05 172-235'!J1322:N1322</xm:f>
              <xm:sqref>O1322</xm:sqref>
            </x14:sparkline>
          </x14:sparklines>
        </x14:sparklineGroup>
        <x14:sparklineGroup displayEmptyCellsAs="gap">
          <x14:colorSeries rgb="FF244061"/>
          <x14:sparklines>
            <x14:sparkline>
              <xm:f>'A05 172-235'!J1324:N1324</xm:f>
              <xm:sqref>O1324</xm:sqref>
            </x14:sparkline>
          </x14:sparklines>
        </x14:sparklineGroup>
        <x14:sparklineGroup displayEmptyCellsAs="gap">
          <x14:colorSeries rgb="FF244061"/>
          <x14:sparklines>
            <x14:sparkline>
              <xm:f>'A05 172-235'!J1329:N1329</xm:f>
              <xm:sqref>O1329</xm:sqref>
            </x14:sparkline>
          </x14:sparklines>
        </x14:sparklineGroup>
        <x14:sparklineGroup displayEmptyCellsAs="gap">
          <x14:colorSeries rgb="FF244061"/>
          <x14:sparklines>
            <x14:sparkline>
              <xm:f>'A05 172-235'!J1330:N1330</xm:f>
              <xm:sqref>O1330</xm:sqref>
            </x14:sparkline>
          </x14:sparklines>
        </x14:sparklineGroup>
        <x14:sparklineGroup displayEmptyCellsAs="gap">
          <x14:colorSeries rgb="FF244061"/>
          <x14:sparklines>
            <x14:sparkline>
              <xm:f>'A05 172-235'!J1331:N1331</xm:f>
              <xm:sqref>O1331</xm:sqref>
            </x14:sparkline>
          </x14:sparklines>
        </x14:sparklineGroup>
        <x14:sparklineGroup displayEmptyCellsAs="gap">
          <x14:colorSeries rgb="FF244061"/>
          <x14:sparklines>
            <x14:sparkline>
              <xm:f>'A05 172-235'!J1332:N1332</xm:f>
              <xm:sqref>O1332</xm:sqref>
            </x14:sparkline>
          </x14:sparklines>
        </x14:sparklineGroup>
        <x14:sparklineGroup displayEmptyCellsAs="gap">
          <x14:colorSeries rgb="FF244061"/>
          <x14:sparklines>
            <x14:sparkline>
              <xm:f>'A05 172-235'!J1333:N1333</xm:f>
              <xm:sqref>O1333</xm:sqref>
            </x14:sparkline>
          </x14:sparklines>
        </x14:sparklineGroup>
        <x14:sparklineGroup displayEmptyCellsAs="gap">
          <x14:colorSeries rgb="FF244061"/>
          <x14:sparklines>
            <x14:sparkline>
              <xm:f>'A05 172-235'!J1334:N1334</xm:f>
              <xm:sqref>O1334</xm:sqref>
            </x14:sparkline>
          </x14:sparklines>
        </x14:sparklineGroup>
        <x14:sparklineGroup displayEmptyCellsAs="gap">
          <x14:colorSeries rgb="FF244061"/>
          <x14:sparklines>
            <x14:sparkline>
              <xm:f>'A05 172-235'!J1335:N1335</xm:f>
              <xm:sqref>O1335</xm:sqref>
            </x14:sparkline>
          </x14:sparklines>
        </x14:sparklineGroup>
        <x14:sparklineGroup displayEmptyCellsAs="gap">
          <x14:colorSeries rgb="FF244061"/>
          <x14:sparklines>
            <x14:sparkline>
              <xm:f>'A05 172-235'!J1336:N1336</xm:f>
              <xm:sqref>O1336</xm:sqref>
            </x14:sparkline>
          </x14:sparklines>
        </x14:sparklineGroup>
        <x14:sparklineGroup displayEmptyCellsAs="gap">
          <x14:colorSeries rgb="FF244061"/>
          <x14:sparklines>
            <x14:sparkline>
              <xm:f>'A05 172-235'!J1337:N1337</xm:f>
              <xm:sqref>O1337</xm:sqref>
            </x14:sparkline>
          </x14:sparklines>
        </x14:sparklineGroup>
        <x14:sparklineGroup displayEmptyCellsAs="gap">
          <x14:colorSeries rgb="FF244061"/>
          <x14:sparklines>
            <x14:sparkline>
              <xm:f>'A05 172-235'!J1338:N1338</xm:f>
              <xm:sqref>O1338</xm:sqref>
            </x14:sparkline>
          </x14:sparklines>
        </x14:sparklineGroup>
        <x14:sparklineGroup displayEmptyCellsAs="gap">
          <x14:colorSeries rgb="FF244061"/>
          <x14:sparklines>
            <x14:sparkline>
              <xm:f>'A05 172-235'!J1339:N1339</xm:f>
              <xm:sqref>O1339</xm:sqref>
            </x14:sparkline>
          </x14:sparklines>
        </x14:sparklineGroup>
        <x14:sparklineGroup displayEmptyCellsAs="gap">
          <x14:colorSeries rgb="FF244061"/>
          <x14:sparklines>
            <x14:sparkline>
              <xm:f>'A05 172-235'!J1340:N1340</xm:f>
              <xm:sqref>O1340</xm:sqref>
            </x14:sparkline>
          </x14:sparklines>
        </x14:sparklineGroup>
        <x14:sparklineGroup displayEmptyCellsAs="gap">
          <x14:colorSeries rgb="FF244061"/>
          <x14:sparklines>
            <x14:sparkline>
              <xm:f>'A05 172-235'!J1341:N1341</xm:f>
              <xm:sqref>O1341</xm:sqref>
            </x14:sparkline>
          </x14:sparklines>
        </x14:sparklineGroup>
        <x14:sparklineGroup displayEmptyCellsAs="gap">
          <x14:colorSeries rgb="FF244061"/>
          <x14:sparklines>
            <x14:sparkline>
              <xm:f>'A05 172-235'!J1342:N1342</xm:f>
              <xm:sqref>O1342</xm:sqref>
            </x14:sparkline>
          </x14:sparklines>
        </x14:sparklineGroup>
        <x14:sparklineGroup displayEmptyCellsAs="gap">
          <x14:colorSeries rgb="FF244061"/>
          <x14:sparklines>
            <x14:sparkline>
              <xm:f>'A05 172-235'!J1343:N1343</xm:f>
              <xm:sqref>O1343</xm:sqref>
            </x14:sparkline>
          </x14:sparklines>
        </x14:sparklineGroup>
        <x14:sparklineGroup displayEmptyCellsAs="gap">
          <x14:colorSeries rgb="FF244061"/>
          <x14:sparklines>
            <x14:sparkline>
              <xm:f>'A05 172-235'!J1344:N1344</xm:f>
              <xm:sqref>O1344</xm:sqref>
            </x14:sparkline>
          </x14:sparklines>
        </x14:sparklineGroup>
        <x14:sparklineGroup displayEmptyCellsAs="gap">
          <x14:colorSeries rgb="FF244061"/>
          <x14:sparklines>
            <x14:sparkline>
              <xm:f>'A05 172-235'!J1346:N1346</xm:f>
              <xm:sqref>O1346</xm:sqref>
            </x14:sparkline>
          </x14:sparklines>
        </x14:sparklineGroup>
        <x14:sparklineGroup displayEmptyCellsAs="gap">
          <x14:colorSeries rgb="FF244061"/>
          <x14:sparklines>
            <x14:sparkline>
              <xm:f>'A05 172-235'!J1347:N1347</xm:f>
              <xm:sqref>O1347</xm:sqref>
            </x14:sparkline>
          </x14:sparklines>
        </x14:sparklineGroup>
        <x14:sparklineGroup displayEmptyCellsAs="gap">
          <x14:colorSeries rgb="FF244061"/>
          <x14:sparklines>
            <x14:sparkline>
              <xm:f>'A05 172-235'!J1348:N1348</xm:f>
              <xm:sqref>O1348</xm:sqref>
            </x14:sparkline>
          </x14:sparklines>
        </x14:sparklineGroup>
        <x14:sparklineGroup displayEmptyCellsAs="gap">
          <x14:colorSeries rgb="FF244061"/>
          <x14:sparklines>
            <x14:sparkline>
              <xm:f>'A05 172-235'!J1349:N1349</xm:f>
              <xm:sqref>O1349</xm:sqref>
            </x14:sparkline>
          </x14:sparklines>
        </x14:sparklineGroup>
        <x14:sparklineGroup displayEmptyCellsAs="gap">
          <x14:colorSeries rgb="FF244061"/>
          <x14:sparklines>
            <x14:sparkline>
              <xm:f>'A05 172-235'!J1350:N1350</xm:f>
              <xm:sqref>O1350</xm:sqref>
            </x14:sparkline>
          </x14:sparklines>
        </x14:sparklineGroup>
        <x14:sparklineGroup displayEmptyCellsAs="gap">
          <x14:colorSeries rgb="FF244061"/>
          <x14:sparklines>
            <x14:sparkline>
              <xm:f>'A05 172-235'!J1351:N1351</xm:f>
              <xm:sqref>O1351</xm:sqref>
            </x14:sparkline>
          </x14:sparklines>
        </x14:sparklineGroup>
        <x14:sparklineGroup displayEmptyCellsAs="gap">
          <x14:colorSeries rgb="FF244061"/>
          <x14:sparklines>
            <x14:sparkline>
              <xm:f>'A05 172-235'!J1352:N1352</xm:f>
              <xm:sqref>O1352</xm:sqref>
            </x14:sparkline>
          </x14:sparklines>
        </x14:sparklineGroup>
        <x14:sparklineGroup displayEmptyCellsAs="gap">
          <x14:colorSeries rgb="FF244061"/>
          <x14:sparklines>
            <x14:sparkline>
              <xm:f>'A05 172-235'!J1353:N1353</xm:f>
              <xm:sqref>O1353</xm:sqref>
            </x14:sparkline>
          </x14:sparklines>
        </x14:sparklineGroup>
        <x14:sparklineGroup displayEmptyCellsAs="gap">
          <x14:colorSeries rgb="FF244061"/>
          <x14:sparklines>
            <x14:sparkline>
              <xm:f>'A05 172-235'!J1354:N1354</xm:f>
              <xm:sqref>O1354</xm:sqref>
            </x14:sparkline>
          </x14:sparklines>
        </x14:sparklineGroup>
        <x14:sparklineGroup displayEmptyCellsAs="gap">
          <x14:colorSeries rgb="FF244061"/>
          <x14:sparklines>
            <x14:sparkline>
              <xm:f>'A05 172-235'!J1355:N1355</xm:f>
              <xm:sqref>O1355</xm:sqref>
            </x14:sparkline>
          </x14:sparklines>
        </x14:sparklineGroup>
        <x14:sparklineGroup displayEmptyCellsAs="gap">
          <x14:colorSeries rgb="FF244061"/>
          <x14:sparklines>
            <x14:sparkline>
              <xm:f>'A05 172-235'!J1356:N1356</xm:f>
              <xm:sqref>O1356</xm:sqref>
            </x14:sparkline>
          </x14:sparklines>
        </x14:sparklineGroup>
        <x14:sparklineGroup displayEmptyCellsAs="gap">
          <x14:colorSeries rgb="FF244061"/>
          <x14:sparklines>
            <x14:sparkline>
              <xm:f>'A05 172-235'!J1358:N1358</xm:f>
              <xm:sqref>O1358</xm:sqref>
            </x14:sparkline>
          </x14:sparklines>
        </x14:sparklineGroup>
        <x14:sparklineGroup displayEmptyCellsAs="gap">
          <x14:colorSeries rgb="FF244061"/>
          <x14:sparklines>
            <x14:sparkline>
              <xm:f>'A05 172-235'!J1359:N1359</xm:f>
              <xm:sqref>O1359</xm:sqref>
            </x14:sparkline>
          </x14:sparklines>
        </x14:sparklineGroup>
        <x14:sparklineGroup displayEmptyCellsAs="gap">
          <x14:colorSeries rgb="FF244061"/>
          <x14:sparklines>
            <x14:sparkline>
              <xm:f>'A05 172-235'!J1360:N1360</xm:f>
              <xm:sqref>O1360</xm:sqref>
            </x14:sparkline>
          </x14:sparklines>
        </x14:sparklineGroup>
        <x14:sparklineGroup displayEmptyCellsAs="gap">
          <x14:colorSeries rgb="FF244061"/>
          <x14:sparklines>
            <x14:sparkline>
              <xm:f>'A05 172-235'!J1361:N1361</xm:f>
              <xm:sqref>O1361</xm:sqref>
            </x14:sparkline>
          </x14:sparklines>
        </x14:sparklineGroup>
        <x14:sparklineGroup displayEmptyCellsAs="gap">
          <x14:colorSeries rgb="FF244061"/>
          <x14:sparklines>
            <x14:sparkline>
              <xm:f>'A05 172-235'!J1362:N1362</xm:f>
              <xm:sqref>O1362</xm:sqref>
            </x14:sparkline>
          </x14:sparklines>
        </x14:sparklineGroup>
        <x14:sparklineGroup displayEmptyCellsAs="gap">
          <x14:colorSeries rgb="FF244061"/>
          <x14:sparklines>
            <x14:sparkline>
              <xm:f>'A05 172-235'!J1364:N1364</xm:f>
              <xm:sqref>O1364</xm:sqref>
            </x14:sparkline>
          </x14:sparklines>
        </x14:sparklineGroup>
        <x14:sparklineGroup displayEmptyCellsAs="gap">
          <x14:colorSeries rgb="FF244061"/>
          <x14:sparklines>
            <x14:sparkline>
              <xm:f>'A05 172-235'!J1367:N1367</xm:f>
              <xm:sqref>O1367</xm:sqref>
            </x14:sparkline>
          </x14:sparklines>
        </x14:sparklineGroup>
        <x14:sparklineGroup displayEmptyCellsAs="gap">
          <x14:colorSeries rgb="FF244061"/>
          <x14:sparklines>
            <x14:sparkline>
              <xm:f>'A05 172-235'!J1368:N1368</xm:f>
              <xm:sqref>O1368</xm:sqref>
            </x14:sparkline>
          </x14:sparklines>
        </x14:sparklineGroup>
        <x14:sparklineGroup displayEmptyCellsAs="gap">
          <x14:colorSeries rgb="FF244061"/>
          <x14:sparklines>
            <x14:sparkline>
              <xm:f>'A05 172-235'!J1369:N1369</xm:f>
              <xm:sqref>O1369</xm:sqref>
            </x14:sparkline>
          </x14:sparklines>
        </x14:sparklineGroup>
        <x14:sparklineGroup displayEmptyCellsAs="gap">
          <x14:colorSeries rgb="FF244061"/>
          <x14:sparklines>
            <x14:sparkline>
              <xm:f>'A05 172-235'!J1370:N1370</xm:f>
              <xm:sqref>O1370</xm:sqref>
            </x14:sparkline>
          </x14:sparklines>
        </x14:sparklineGroup>
        <x14:sparklineGroup displayEmptyCellsAs="gap">
          <x14:colorSeries rgb="FF244061"/>
          <x14:sparklines>
            <x14:sparkline>
              <xm:f>'A05 172-235'!J1371:N1371</xm:f>
              <xm:sqref>O1371</xm:sqref>
            </x14:sparkline>
          </x14:sparklines>
        </x14:sparklineGroup>
        <x14:sparklineGroup displayEmptyCellsAs="gap">
          <x14:colorSeries rgb="FF244061"/>
          <x14:sparklines>
            <x14:sparkline>
              <xm:f>'A05 172-235'!J1372:N1372</xm:f>
              <xm:sqref>O1372</xm:sqref>
            </x14:sparkline>
          </x14:sparklines>
        </x14:sparklineGroup>
        <x14:sparklineGroup displayEmptyCellsAs="gap">
          <x14:colorSeries rgb="FF244061"/>
          <x14:sparklines>
            <x14:sparkline>
              <xm:f>'A05 172-235'!J1373:N1373</xm:f>
              <xm:sqref>O1373</xm:sqref>
            </x14:sparkline>
          </x14:sparklines>
        </x14:sparklineGroup>
        <x14:sparklineGroup displayEmptyCellsAs="gap">
          <x14:colorSeries rgb="FF244061"/>
          <x14:sparklines>
            <x14:sparkline>
              <xm:f>'A05 172-235'!J1374:N1374</xm:f>
              <xm:sqref>O1374</xm:sqref>
            </x14:sparkline>
          </x14:sparklines>
        </x14:sparklineGroup>
        <x14:sparklineGroup displayEmptyCellsAs="gap">
          <x14:colorSeries rgb="FF244061"/>
          <x14:sparklines>
            <x14:sparkline>
              <xm:f>'A05 172-235'!J1375:N1375</xm:f>
              <xm:sqref>O1375</xm:sqref>
            </x14:sparkline>
          </x14:sparklines>
        </x14:sparklineGroup>
        <x14:sparklineGroup displayEmptyCellsAs="gap">
          <x14:colorSeries rgb="FF244061"/>
          <x14:sparklines>
            <x14:sparkline>
              <xm:f>'A05 172-235'!J1376:N1376</xm:f>
              <xm:sqref>O1376</xm:sqref>
            </x14:sparkline>
          </x14:sparklines>
        </x14:sparklineGroup>
        <x14:sparklineGroup displayEmptyCellsAs="gap">
          <x14:colorSeries rgb="FF244061"/>
          <x14:sparklines>
            <x14:sparkline>
              <xm:f>'A05 172-235'!J1377:N1377</xm:f>
              <xm:sqref>O1377</xm:sqref>
            </x14:sparkline>
          </x14:sparklines>
        </x14:sparklineGroup>
        <x14:sparklineGroup displayEmptyCellsAs="gap">
          <x14:colorSeries rgb="FF244061"/>
          <x14:sparklines>
            <x14:sparkline>
              <xm:f>'A05 172-235'!J1378:N1378</xm:f>
              <xm:sqref>O1378</xm:sqref>
            </x14:sparkline>
          </x14:sparklines>
        </x14:sparklineGroup>
        <x14:sparklineGroup displayEmptyCellsAs="gap">
          <x14:colorSeries rgb="FF244061"/>
          <x14:sparklines>
            <x14:sparkline>
              <xm:f>'A05 172-235'!J1380:N1380</xm:f>
              <xm:sqref>O1380</xm:sqref>
            </x14:sparkline>
          </x14:sparklines>
        </x14:sparklineGroup>
        <x14:sparklineGroup displayEmptyCellsAs="gap">
          <x14:colorSeries rgb="FF244061"/>
          <x14:sparklines>
            <x14:sparkline>
              <xm:f>'A05 172-235'!J1382:N1382</xm:f>
              <xm:sqref>O1382</xm:sqref>
            </x14:sparkline>
          </x14:sparklines>
        </x14:sparklineGroup>
        <x14:sparklineGroup displayEmptyCellsAs="gap">
          <x14:colorSeries rgb="FF244061"/>
          <x14:sparklines>
            <x14:sparkline>
              <xm:f>'A05 172-235'!J1384:N1384</xm:f>
              <xm:sqref>O1384</xm:sqref>
            </x14:sparkline>
          </x14:sparklines>
        </x14:sparklineGroup>
        <x14:sparklineGroup displayEmptyCellsAs="gap">
          <x14:colorSeries rgb="FF244061"/>
          <x14:sparklines>
            <x14:sparkline>
              <xm:f>'A05 172-235'!J1387:N1387</xm:f>
              <xm:sqref>O1387</xm:sqref>
            </x14:sparkline>
          </x14:sparklines>
        </x14:sparklineGroup>
        <x14:sparklineGroup displayEmptyCellsAs="gap">
          <x14:colorSeries rgb="FF244061"/>
          <x14:sparklines>
            <x14:sparkline>
              <xm:f>'A05 172-235'!J1388:N1388</xm:f>
              <xm:sqref>O1388</xm:sqref>
            </x14:sparkline>
          </x14:sparklines>
        </x14:sparklineGroup>
        <x14:sparklineGroup displayEmptyCellsAs="gap">
          <x14:colorSeries rgb="FF244061"/>
          <x14:sparklines>
            <x14:sparkline>
              <xm:f>'A05 172-235'!J1389:N1389</xm:f>
              <xm:sqref>O1389</xm:sqref>
            </x14:sparkline>
          </x14:sparklines>
        </x14:sparklineGroup>
        <x14:sparklineGroup displayEmptyCellsAs="gap">
          <x14:colorSeries rgb="FF244061"/>
          <x14:sparklines>
            <x14:sparkline>
              <xm:f>'A05 172-235'!J1390:N1390</xm:f>
              <xm:sqref>O1390</xm:sqref>
            </x14:sparkline>
          </x14:sparklines>
        </x14:sparklineGroup>
        <x14:sparklineGroup displayEmptyCellsAs="gap">
          <x14:colorSeries rgb="FF244061"/>
          <x14:sparklines>
            <x14:sparkline>
              <xm:f>'A05 172-235'!J1391:N1391</xm:f>
              <xm:sqref>O1391</xm:sqref>
            </x14:sparkline>
          </x14:sparklines>
        </x14:sparklineGroup>
        <x14:sparklineGroup displayEmptyCellsAs="gap">
          <x14:colorSeries rgb="FF244061"/>
          <x14:sparklines>
            <x14:sparkline>
              <xm:f>'A05 172-235'!J1393:N1393</xm:f>
              <xm:sqref>O1393</xm:sqref>
            </x14:sparkline>
          </x14:sparklines>
        </x14:sparklineGroup>
        <x14:sparklineGroup displayEmptyCellsAs="gap">
          <x14:colorSeries rgb="FF244061"/>
          <x14:sparklines>
            <x14:sparkline>
              <xm:f>'A05 172-235'!J1395:N1395</xm:f>
              <xm:sqref>O1395</xm:sqref>
            </x14:sparkline>
          </x14:sparklines>
        </x14:sparklineGroup>
        <x14:sparklineGroup displayEmptyCellsAs="gap">
          <x14:colorSeries rgb="FF244061"/>
          <x14:sparklines>
            <x14:sparkline>
              <xm:f>'A05 172-235'!J1399:N1399</xm:f>
              <xm:sqref>O1399</xm:sqref>
            </x14:sparkline>
          </x14:sparklines>
        </x14:sparklineGroup>
        <x14:sparklineGroup displayEmptyCellsAs="gap">
          <x14:colorSeries rgb="FF244061"/>
          <x14:sparklines>
            <x14:sparkline>
              <xm:f>'A05 172-235'!J1400:N1400</xm:f>
              <xm:sqref>O1400</xm:sqref>
            </x14:sparkline>
          </x14:sparklines>
        </x14:sparklineGroup>
        <x14:sparklineGroup displayEmptyCellsAs="gap">
          <x14:colorSeries rgb="FF244061"/>
          <x14:sparklines>
            <x14:sparkline>
              <xm:f>'A05 172-235'!J1401:N1401</xm:f>
              <xm:sqref>O1401</xm:sqref>
            </x14:sparkline>
          </x14:sparklines>
        </x14:sparklineGroup>
        <x14:sparklineGroup displayEmptyCellsAs="gap">
          <x14:colorSeries rgb="FF244061"/>
          <x14:sparklines>
            <x14:sparkline>
              <xm:f>'A05 172-235'!J1402:N1402</xm:f>
              <xm:sqref>O1402</xm:sqref>
            </x14:sparkline>
          </x14:sparklines>
        </x14:sparklineGroup>
        <x14:sparklineGroup displayEmptyCellsAs="gap">
          <x14:colorSeries rgb="FF244061"/>
          <x14:sparklines>
            <x14:sparkline>
              <xm:f>'A05 172-235'!J1403:N1403</xm:f>
              <xm:sqref>O1403</xm:sqref>
            </x14:sparkline>
          </x14:sparklines>
        </x14:sparklineGroup>
        <x14:sparklineGroup displayEmptyCellsAs="gap">
          <x14:colorSeries rgb="FF244061"/>
          <x14:sparklines>
            <x14:sparkline>
              <xm:f>'A05 172-235'!J1404:N1404</xm:f>
              <xm:sqref>O1404</xm:sqref>
            </x14:sparkline>
          </x14:sparklines>
        </x14:sparklineGroup>
        <x14:sparklineGroup displayEmptyCellsAs="gap">
          <x14:colorSeries rgb="FF244061"/>
          <x14:sparklines>
            <x14:sparkline>
              <xm:f>'A05 172-235'!J1405:N1405</xm:f>
              <xm:sqref>O1405</xm:sqref>
            </x14:sparkline>
          </x14:sparklines>
        </x14:sparklineGroup>
        <x14:sparklineGroup displayEmptyCellsAs="gap">
          <x14:colorSeries rgb="FF244061"/>
          <x14:sparklines>
            <x14:sparkline>
              <xm:f>'A05 172-235'!J1406:N1406</xm:f>
              <xm:sqref>O1406</xm:sqref>
            </x14:sparkline>
          </x14:sparklines>
        </x14:sparklineGroup>
        <x14:sparklineGroup displayEmptyCellsAs="gap">
          <x14:colorSeries rgb="FF244061"/>
          <x14:sparklines>
            <x14:sparkline>
              <xm:f>'A05 172-235'!J1407:N1407</xm:f>
              <xm:sqref>O1407</xm:sqref>
            </x14:sparkline>
          </x14:sparklines>
        </x14:sparklineGroup>
        <x14:sparklineGroup displayEmptyCellsAs="gap">
          <x14:colorSeries rgb="FF244061"/>
          <x14:sparklines>
            <x14:sparkline>
              <xm:f>'A05 172-235'!J1408:N1408</xm:f>
              <xm:sqref>O1408</xm:sqref>
            </x14:sparkline>
          </x14:sparklines>
        </x14:sparklineGroup>
        <x14:sparklineGroup displayEmptyCellsAs="gap">
          <x14:colorSeries rgb="FF244061"/>
          <x14:sparklines>
            <x14:sparkline>
              <xm:f>'A05 172-235'!J1409:N1409</xm:f>
              <xm:sqref>O1409</xm:sqref>
            </x14:sparkline>
          </x14:sparklines>
        </x14:sparklineGroup>
        <x14:sparklineGroup displayEmptyCellsAs="gap">
          <x14:colorSeries rgb="FF244061"/>
          <x14:sparklines>
            <x14:sparkline>
              <xm:f>'A05 172-235'!J1410:N1410</xm:f>
              <xm:sqref>O1410</xm:sqref>
            </x14:sparkline>
          </x14:sparklines>
        </x14:sparklineGroup>
        <x14:sparklineGroup displayEmptyCellsAs="gap">
          <x14:colorSeries rgb="FF244061"/>
          <x14:sparklines>
            <x14:sparkline>
              <xm:f>'A05 172-235'!J1411:N1411</xm:f>
              <xm:sqref>O1411</xm:sqref>
            </x14:sparkline>
          </x14:sparklines>
        </x14:sparklineGroup>
        <x14:sparklineGroup displayEmptyCellsAs="gap">
          <x14:colorSeries rgb="FF244061"/>
          <x14:sparklines>
            <x14:sparkline>
              <xm:f>'A05 172-235'!J1412:N1412</xm:f>
              <xm:sqref>O1412</xm:sqref>
            </x14:sparkline>
          </x14:sparklines>
        </x14:sparklineGroup>
        <x14:sparklineGroup displayEmptyCellsAs="gap">
          <x14:colorSeries rgb="FF244061"/>
          <x14:sparklines>
            <x14:sparkline>
              <xm:f>'A05 172-235'!J1413:N1413</xm:f>
              <xm:sqref>O1413</xm:sqref>
            </x14:sparkline>
          </x14:sparklines>
        </x14:sparklineGroup>
        <x14:sparklineGroup displayEmptyCellsAs="gap">
          <x14:colorSeries rgb="FF244061"/>
          <x14:sparklines>
            <x14:sparkline>
              <xm:f>'A05 172-235'!J1414:N1414</xm:f>
              <xm:sqref>O1414</xm:sqref>
            </x14:sparkline>
          </x14:sparklines>
        </x14:sparklineGroup>
        <x14:sparklineGroup displayEmptyCellsAs="gap">
          <x14:colorSeries rgb="FF244061"/>
          <x14:sparklines>
            <x14:sparkline>
              <xm:f>'A05 172-235'!J1415:N1415</xm:f>
              <xm:sqref>O1415</xm:sqref>
            </x14:sparkline>
          </x14:sparklines>
        </x14:sparklineGroup>
        <x14:sparklineGroup displayEmptyCellsAs="gap">
          <x14:colorSeries rgb="FF244061"/>
          <x14:sparklines>
            <x14:sparkline>
              <xm:f>'A05 172-235'!J1416:N1416</xm:f>
              <xm:sqref>O1416</xm:sqref>
            </x14:sparkline>
          </x14:sparklines>
        </x14:sparklineGroup>
        <x14:sparklineGroup displayEmptyCellsAs="gap">
          <x14:colorSeries rgb="FF244061"/>
          <x14:sparklines>
            <x14:sparkline>
              <xm:f>'A05 172-235'!J1417:N1417</xm:f>
              <xm:sqref>O1417</xm:sqref>
            </x14:sparkline>
          </x14:sparklines>
        </x14:sparklineGroup>
        <x14:sparklineGroup displayEmptyCellsAs="gap">
          <x14:colorSeries rgb="FF244061"/>
          <x14:sparklines>
            <x14:sparkline>
              <xm:f>'A05 172-235'!J1418:N1418</xm:f>
              <xm:sqref>O1418</xm:sqref>
            </x14:sparkline>
          </x14:sparklines>
        </x14:sparklineGroup>
        <x14:sparklineGroup displayEmptyCellsAs="gap">
          <x14:colorSeries rgb="FF244061"/>
          <x14:sparklines>
            <x14:sparkline>
              <xm:f>'A05 172-235'!J1420:N1420</xm:f>
              <xm:sqref>O1420</xm:sqref>
            </x14:sparkline>
          </x14:sparklines>
        </x14:sparklineGroup>
        <x14:sparklineGroup displayEmptyCellsAs="gap">
          <x14:colorSeries rgb="FF244061"/>
          <x14:sparklines>
            <x14:sparkline>
              <xm:f>'A05 172-235'!J1423:N1423</xm:f>
              <xm:sqref>O1423</xm:sqref>
            </x14:sparkline>
          </x14:sparklines>
        </x14:sparklineGroup>
        <x14:sparklineGroup displayEmptyCellsAs="gap">
          <x14:colorSeries rgb="FF244061"/>
          <x14:sparklines>
            <x14:sparkline>
              <xm:f>'A05 172-235'!J1424:N1424</xm:f>
              <xm:sqref>O1424</xm:sqref>
            </x14:sparkline>
          </x14:sparklines>
        </x14:sparklineGroup>
        <x14:sparklineGroup displayEmptyCellsAs="gap">
          <x14:colorSeries rgb="FF244061"/>
          <x14:sparklines>
            <x14:sparkline>
              <xm:f>'A05 172-235'!J1425:N1425</xm:f>
              <xm:sqref>O1425</xm:sqref>
            </x14:sparkline>
          </x14:sparklines>
        </x14:sparklineGroup>
        <x14:sparklineGroup displayEmptyCellsAs="gap">
          <x14:colorSeries rgb="FF244061"/>
          <x14:sparklines>
            <x14:sparkline>
              <xm:f>'A05 172-235'!J1426:N1426</xm:f>
              <xm:sqref>O1426</xm:sqref>
            </x14:sparkline>
          </x14:sparklines>
        </x14:sparklineGroup>
        <x14:sparklineGroup displayEmptyCellsAs="gap">
          <x14:colorSeries rgb="FF244061"/>
          <x14:sparklines>
            <x14:sparkline>
              <xm:f>'A05 172-235'!J1427:N1427</xm:f>
              <xm:sqref>O1427</xm:sqref>
            </x14:sparkline>
          </x14:sparklines>
        </x14:sparklineGroup>
        <x14:sparklineGroup displayEmptyCellsAs="gap">
          <x14:colorSeries rgb="FF244061"/>
          <x14:sparklines>
            <x14:sparkline>
              <xm:f>'A05 172-235'!J1428:N1428</xm:f>
              <xm:sqref>O1428</xm:sqref>
            </x14:sparkline>
          </x14:sparklines>
        </x14:sparklineGroup>
        <x14:sparklineGroup displayEmptyCellsAs="gap">
          <x14:colorSeries rgb="FF244061"/>
          <x14:sparklines>
            <x14:sparkline>
              <xm:f>'A05 172-235'!J1429:N1429</xm:f>
              <xm:sqref>O1429</xm:sqref>
            </x14:sparkline>
          </x14:sparklines>
        </x14:sparklineGroup>
        <x14:sparklineGroup displayEmptyCellsAs="gap">
          <x14:colorSeries rgb="FF244061"/>
          <x14:sparklines>
            <x14:sparkline>
              <xm:f>'A05 172-235'!J1430:N1430</xm:f>
              <xm:sqref>O1430</xm:sqref>
            </x14:sparkline>
          </x14:sparklines>
        </x14:sparklineGroup>
        <x14:sparklineGroup displayEmptyCellsAs="gap">
          <x14:colorSeries rgb="FF244061"/>
          <x14:sparklines>
            <x14:sparkline>
              <xm:f>'A05 172-235'!J1431:N1431</xm:f>
              <xm:sqref>O1431</xm:sqref>
            </x14:sparkline>
          </x14:sparklines>
        </x14:sparklineGroup>
        <x14:sparklineGroup displayEmptyCellsAs="gap">
          <x14:colorSeries rgb="FF244061"/>
          <x14:sparklines>
            <x14:sparkline>
              <xm:f>'A05 172-235'!J1432:N1432</xm:f>
              <xm:sqref>O1432</xm:sqref>
            </x14:sparkline>
          </x14:sparklines>
        </x14:sparklineGroup>
        <x14:sparklineGroup displayEmptyCellsAs="gap">
          <x14:colorSeries rgb="FF244061"/>
          <x14:sparklines>
            <x14:sparkline>
              <xm:f>'A05 172-235'!J1433:N1433</xm:f>
              <xm:sqref>O1433</xm:sqref>
            </x14:sparkline>
          </x14:sparklines>
        </x14:sparklineGroup>
        <x14:sparklineGroup displayEmptyCellsAs="gap">
          <x14:colorSeries rgb="FF244061"/>
          <x14:sparklines>
            <x14:sparkline>
              <xm:f>'A05 172-235'!J1434:N1434</xm:f>
              <xm:sqref>O1434</xm:sqref>
            </x14:sparkline>
          </x14:sparklines>
        </x14:sparklineGroup>
        <x14:sparklineGroup displayEmptyCellsAs="gap">
          <x14:colorSeries rgb="FF244061"/>
          <x14:sparklines>
            <x14:sparkline>
              <xm:f>'A05 172-235'!J1436:N1436</xm:f>
              <xm:sqref>O1436</xm:sqref>
            </x14:sparkline>
          </x14:sparklines>
        </x14:sparklineGroup>
        <x14:sparklineGroup displayEmptyCellsAs="gap">
          <x14:colorSeries rgb="FF244061"/>
          <x14:sparklines>
            <x14:sparkline>
              <xm:f>'A05 172-235'!J1440:N1440</xm:f>
              <xm:sqref>O1440</xm:sqref>
            </x14:sparkline>
          </x14:sparklines>
        </x14:sparklineGroup>
        <x14:sparklineGroup displayEmptyCellsAs="gap">
          <x14:colorSeries rgb="FF244061"/>
          <x14:sparklines>
            <x14:sparkline>
              <xm:f>'A05 172-235'!J1441:N1441</xm:f>
              <xm:sqref>O1441</xm:sqref>
            </x14:sparkline>
          </x14:sparklines>
        </x14:sparklineGroup>
        <x14:sparklineGroup displayEmptyCellsAs="gap">
          <x14:colorSeries rgb="FF244061"/>
          <x14:sparklines>
            <x14:sparkline>
              <xm:f>'A05 172-235'!J1442:N1442</xm:f>
              <xm:sqref>O1442</xm:sqref>
            </x14:sparkline>
          </x14:sparklines>
        </x14:sparklineGroup>
        <x14:sparklineGroup displayEmptyCellsAs="gap">
          <x14:colorSeries rgb="FF244061"/>
          <x14:sparklines>
            <x14:sparkline>
              <xm:f>'A05 172-235'!J1443:N1443</xm:f>
              <xm:sqref>O1443</xm:sqref>
            </x14:sparkline>
          </x14:sparklines>
        </x14:sparklineGroup>
        <x14:sparklineGroup displayEmptyCellsAs="gap">
          <x14:colorSeries rgb="FF244061"/>
          <x14:sparklines>
            <x14:sparkline>
              <xm:f>'A05 172-235'!J1444:N1444</xm:f>
              <xm:sqref>O1444</xm:sqref>
            </x14:sparkline>
          </x14:sparklines>
        </x14:sparklineGroup>
        <x14:sparklineGroup displayEmptyCellsAs="gap">
          <x14:colorSeries rgb="FF244061"/>
          <x14:sparklines>
            <x14:sparkline>
              <xm:f>'A05 172-235'!J1445:N1445</xm:f>
              <xm:sqref>O1445</xm:sqref>
            </x14:sparkline>
          </x14:sparklines>
        </x14:sparklineGroup>
        <x14:sparklineGroup displayEmptyCellsAs="gap">
          <x14:colorSeries rgb="FF244061"/>
          <x14:sparklines>
            <x14:sparkline>
              <xm:f>'A05 172-235'!J1446:N1446</xm:f>
              <xm:sqref>O1446</xm:sqref>
            </x14:sparkline>
          </x14:sparklines>
        </x14:sparklineGroup>
        <x14:sparklineGroup displayEmptyCellsAs="gap">
          <x14:colorSeries rgb="FF244061"/>
          <x14:sparklines>
            <x14:sparkline>
              <xm:f>'A05 172-235'!J1447:N1447</xm:f>
              <xm:sqref>O1447</xm:sqref>
            </x14:sparkline>
          </x14:sparklines>
        </x14:sparklineGroup>
        <x14:sparklineGroup displayEmptyCellsAs="gap">
          <x14:colorSeries rgb="FF244061"/>
          <x14:sparklines>
            <x14:sparkline>
              <xm:f>'A05 172-235'!J1448:N1448</xm:f>
              <xm:sqref>O1448</xm:sqref>
            </x14:sparkline>
          </x14:sparklines>
        </x14:sparklineGroup>
        <x14:sparklineGroup displayEmptyCellsAs="gap">
          <x14:colorSeries rgb="FF244061"/>
          <x14:sparklines>
            <x14:sparkline>
              <xm:f>'A05 172-235'!J1449:N1449</xm:f>
              <xm:sqref>O1449</xm:sqref>
            </x14:sparkline>
          </x14:sparklines>
        </x14:sparklineGroup>
        <x14:sparklineGroup displayEmptyCellsAs="gap">
          <x14:colorSeries rgb="FF244061"/>
          <x14:sparklines>
            <x14:sparkline>
              <xm:f>'A05 172-235'!J1450:N1450</xm:f>
              <xm:sqref>O1450</xm:sqref>
            </x14:sparkline>
          </x14:sparklines>
        </x14:sparklineGroup>
        <x14:sparklineGroup displayEmptyCellsAs="gap">
          <x14:colorSeries rgb="FF244061"/>
          <x14:sparklines>
            <x14:sparkline>
              <xm:f>'A05 172-235'!J1451:N1451</xm:f>
              <xm:sqref>O1451</xm:sqref>
            </x14:sparkline>
          </x14:sparklines>
        </x14:sparklineGroup>
        <x14:sparklineGroup displayEmptyCellsAs="gap">
          <x14:colorSeries rgb="FF244061"/>
          <x14:sparklines>
            <x14:sparkline>
              <xm:f>'A05 172-235'!J1452:N1452</xm:f>
              <xm:sqref>O1452</xm:sqref>
            </x14:sparkline>
          </x14:sparklines>
        </x14:sparklineGroup>
        <x14:sparklineGroup displayEmptyCellsAs="gap">
          <x14:colorSeries rgb="FF244061"/>
          <x14:sparklines>
            <x14:sparkline>
              <xm:f>'A05 172-235'!J1454:N1454</xm:f>
              <xm:sqref>O1454</xm:sqref>
            </x14:sparkline>
          </x14:sparklines>
        </x14:sparklineGroup>
        <x14:sparklineGroup displayEmptyCellsAs="gap">
          <x14:colorSeries rgb="FF244061"/>
          <x14:sparklines>
            <x14:sparkline>
              <xm:f>'A05 172-235'!J1457:N1457</xm:f>
              <xm:sqref>O1457</xm:sqref>
            </x14:sparkline>
          </x14:sparklines>
        </x14:sparklineGroup>
        <x14:sparklineGroup displayEmptyCellsAs="gap">
          <x14:colorSeries rgb="FF244061"/>
          <x14:sparklines>
            <x14:sparkline>
              <xm:f>'A05 172-235'!J1458:N1458</xm:f>
              <xm:sqref>O1458</xm:sqref>
            </x14:sparkline>
          </x14:sparklines>
        </x14:sparklineGroup>
        <x14:sparklineGroup displayEmptyCellsAs="gap">
          <x14:colorSeries rgb="FF244061"/>
          <x14:sparklines>
            <x14:sparkline>
              <xm:f>'A05 172-235'!J1459:N1459</xm:f>
              <xm:sqref>O1459</xm:sqref>
            </x14:sparkline>
          </x14:sparklines>
        </x14:sparklineGroup>
        <x14:sparklineGroup displayEmptyCellsAs="gap">
          <x14:colorSeries rgb="FF244061"/>
          <x14:sparklines>
            <x14:sparkline>
              <xm:f>'A05 172-235'!J1460:N1460</xm:f>
              <xm:sqref>O1460</xm:sqref>
            </x14:sparkline>
          </x14:sparklines>
        </x14:sparklineGroup>
        <x14:sparklineGroup displayEmptyCellsAs="gap">
          <x14:colorSeries rgb="FF244061"/>
          <x14:sparklines>
            <x14:sparkline>
              <xm:f>'A05 172-235'!J1461:N1461</xm:f>
              <xm:sqref>O1461</xm:sqref>
            </x14:sparkline>
          </x14:sparklines>
        </x14:sparklineGroup>
        <x14:sparklineGroup displayEmptyCellsAs="gap">
          <x14:colorSeries rgb="FF244061"/>
          <x14:sparklines>
            <x14:sparkline>
              <xm:f>'A05 172-235'!J1462:N1462</xm:f>
              <xm:sqref>O1462</xm:sqref>
            </x14:sparkline>
          </x14:sparklines>
        </x14:sparklineGroup>
        <x14:sparklineGroup displayEmptyCellsAs="gap">
          <x14:colorSeries rgb="FF244061"/>
          <x14:sparklines>
            <x14:sparkline>
              <xm:f>'A05 172-235'!J1463:N1463</xm:f>
              <xm:sqref>O1463</xm:sqref>
            </x14:sparkline>
          </x14:sparklines>
        </x14:sparklineGroup>
        <x14:sparklineGroup displayEmptyCellsAs="gap">
          <x14:colorSeries rgb="FF244061"/>
          <x14:sparklines>
            <x14:sparkline>
              <xm:f>'A05 172-235'!J1464:N1464</xm:f>
              <xm:sqref>O1464</xm:sqref>
            </x14:sparkline>
          </x14:sparklines>
        </x14:sparklineGroup>
        <x14:sparklineGroup displayEmptyCellsAs="gap">
          <x14:colorSeries rgb="FF244061"/>
          <x14:sparklines>
            <x14:sparkline>
              <xm:f>'A05 172-235'!J1465:N1465</xm:f>
              <xm:sqref>O1465</xm:sqref>
            </x14:sparkline>
          </x14:sparklines>
        </x14:sparklineGroup>
        <x14:sparklineGroup displayEmptyCellsAs="gap">
          <x14:colorSeries rgb="FF244061"/>
          <x14:sparklines>
            <x14:sparkline>
              <xm:f>'A05 172-235'!J1466:N1466</xm:f>
              <xm:sqref>O1466</xm:sqref>
            </x14:sparkline>
          </x14:sparklines>
        </x14:sparklineGroup>
        <x14:sparklineGroup displayEmptyCellsAs="gap">
          <x14:colorSeries rgb="FF244061"/>
          <x14:sparklines>
            <x14:sparkline>
              <xm:f>'A05 172-235'!J1467:N1467</xm:f>
              <xm:sqref>O1467</xm:sqref>
            </x14:sparkline>
          </x14:sparklines>
        </x14:sparklineGroup>
        <x14:sparklineGroup displayEmptyCellsAs="gap">
          <x14:colorSeries rgb="FF244061"/>
          <x14:sparklines>
            <x14:sparkline>
              <xm:f>'A05 172-235'!J1468:N1468</xm:f>
              <xm:sqref>O1468</xm:sqref>
            </x14:sparkline>
          </x14:sparklines>
        </x14:sparklineGroup>
        <x14:sparklineGroup displayEmptyCellsAs="gap">
          <x14:colorSeries rgb="FF244061"/>
          <x14:sparklines>
            <x14:sparkline>
              <xm:f>'A05 172-235'!J1469:N1469</xm:f>
              <xm:sqref>O1469</xm:sqref>
            </x14:sparkline>
          </x14:sparklines>
        </x14:sparklineGroup>
        <x14:sparklineGroup displayEmptyCellsAs="gap">
          <x14:colorSeries rgb="FF244061"/>
          <x14:sparklines>
            <x14:sparkline>
              <xm:f>'A05 172-235'!J1470:N1470</xm:f>
              <xm:sqref>O1470</xm:sqref>
            </x14:sparkline>
          </x14:sparklines>
        </x14:sparklineGroup>
        <x14:sparklineGroup displayEmptyCellsAs="gap">
          <x14:colorSeries rgb="FF244061"/>
          <x14:sparklines>
            <x14:sparkline>
              <xm:f>'A05 172-235'!J1472:N1472</xm:f>
              <xm:sqref>O1472</xm:sqref>
            </x14:sparkline>
          </x14:sparklines>
        </x14:sparklineGroup>
        <x14:sparklineGroup displayEmptyCellsAs="gap">
          <x14:colorSeries rgb="FF244061"/>
          <x14:sparklines>
            <x14:sparkline>
              <xm:f>'A05 172-235'!J1475:N1475</xm:f>
              <xm:sqref>O1475</xm:sqref>
            </x14:sparkline>
          </x14:sparklines>
        </x14:sparklineGroup>
        <x14:sparklineGroup displayEmptyCellsAs="gap">
          <x14:colorSeries rgb="FF244061"/>
          <x14:sparklines>
            <x14:sparkline>
              <xm:f>'A05 172-235'!J1476:N1476</xm:f>
              <xm:sqref>O1476</xm:sqref>
            </x14:sparkline>
          </x14:sparklines>
        </x14:sparklineGroup>
        <x14:sparklineGroup displayEmptyCellsAs="gap">
          <x14:colorSeries rgb="FF244061"/>
          <x14:sparklines>
            <x14:sparkline>
              <xm:f>'A05 172-235'!J1477:N1477</xm:f>
              <xm:sqref>O1477</xm:sqref>
            </x14:sparkline>
          </x14:sparklines>
        </x14:sparklineGroup>
        <x14:sparklineGroup displayEmptyCellsAs="gap">
          <x14:colorSeries rgb="FF244061"/>
          <x14:sparklines>
            <x14:sparkline>
              <xm:f>'A05 172-235'!J1478:N1478</xm:f>
              <xm:sqref>O1478</xm:sqref>
            </x14:sparkline>
          </x14:sparklines>
        </x14:sparklineGroup>
        <x14:sparklineGroup displayEmptyCellsAs="gap">
          <x14:colorSeries rgb="FF244061"/>
          <x14:sparklines>
            <x14:sparkline>
              <xm:f>'A05 172-235'!J1479:N1479</xm:f>
              <xm:sqref>O1479</xm:sqref>
            </x14:sparkline>
          </x14:sparklines>
        </x14:sparklineGroup>
        <x14:sparklineGroup displayEmptyCellsAs="gap">
          <x14:colorSeries rgb="FF244061"/>
          <x14:sparklines>
            <x14:sparkline>
              <xm:f>'A05 172-235'!J1480:N1480</xm:f>
              <xm:sqref>O1480</xm:sqref>
            </x14:sparkline>
          </x14:sparklines>
        </x14:sparklineGroup>
        <x14:sparklineGroup displayEmptyCellsAs="gap">
          <x14:colorSeries rgb="FF244061"/>
          <x14:sparklines>
            <x14:sparkline>
              <xm:f>'A05 172-235'!J1481:N1481</xm:f>
              <xm:sqref>O1481</xm:sqref>
            </x14:sparkline>
          </x14:sparklines>
        </x14:sparklineGroup>
        <x14:sparklineGroup displayEmptyCellsAs="gap">
          <x14:colorSeries rgb="FF244061"/>
          <x14:sparklines>
            <x14:sparkline>
              <xm:f>'A05 172-235'!J1482:N1482</xm:f>
              <xm:sqref>O1482</xm:sqref>
            </x14:sparkline>
          </x14:sparklines>
        </x14:sparklineGroup>
        <x14:sparklineGroup displayEmptyCellsAs="gap">
          <x14:colorSeries rgb="FF244061"/>
          <x14:sparklines>
            <x14:sparkline>
              <xm:f>'A05 172-235'!J1483:N1483</xm:f>
              <xm:sqref>O1483</xm:sqref>
            </x14:sparkline>
          </x14:sparklines>
        </x14:sparklineGroup>
        <x14:sparklineGroup displayEmptyCellsAs="gap">
          <x14:colorSeries rgb="FF244061"/>
          <x14:sparklines>
            <x14:sparkline>
              <xm:f>'A05 172-235'!J1487:N1487</xm:f>
              <xm:sqref>O1487</xm:sqref>
            </x14:sparkline>
          </x14:sparklines>
        </x14:sparklineGroup>
        <x14:sparklineGroup displayEmptyCellsAs="gap">
          <x14:colorSeries rgb="FF244061"/>
          <x14:sparklines>
            <x14:sparkline>
              <xm:f>'A05 172-235'!J1491:N1491</xm:f>
              <xm:sqref>O1491</xm:sqref>
            </x14:sparkline>
          </x14:sparklines>
        </x14:sparklineGroup>
        <x14:sparklineGroup displayEmptyCellsAs="gap">
          <x14:colorSeries rgb="FF244061"/>
          <x14:sparklines>
            <x14:sparkline>
              <xm:f>'A05 172-235'!J1492:N1492</xm:f>
              <xm:sqref>O1492</xm:sqref>
            </x14:sparkline>
          </x14:sparklines>
        </x14:sparklineGroup>
        <x14:sparklineGroup displayEmptyCellsAs="gap">
          <x14:colorSeries rgb="FF244061"/>
          <x14:sparklines>
            <x14:sparkline>
              <xm:f>'A05 172-235'!J1493:N1493</xm:f>
              <xm:sqref>O1493</xm:sqref>
            </x14:sparkline>
          </x14:sparklines>
        </x14:sparklineGroup>
        <x14:sparklineGroup displayEmptyCellsAs="gap">
          <x14:colorSeries rgb="FF244061"/>
          <x14:sparklines>
            <x14:sparkline>
              <xm:f>'A05 172-235'!J1494:N1494</xm:f>
              <xm:sqref>O1494</xm:sqref>
            </x14:sparkline>
          </x14:sparklines>
        </x14:sparklineGroup>
        <x14:sparklineGroup displayEmptyCellsAs="gap">
          <x14:colorSeries rgb="FF244061"/>
          <x14:sparklines>
            <x14:sparkline>
              <xm:f>'A05 172-235'!J1495:N1495</xm:f>
              <xm:sqref>O1495</xm:sqref>
            </x14:sparkline>
          </x14:sparklines>
        </x14:sparklineGroup>
        <x14:sparklineGroup displayEmptyCellsAs="gap">
          <x14:colorSeries rgb="FF244061"/>
          <x14:sparklines>
            <x14:sparkline>
              <xm:f>'A05 172-235'!J1496:N1496</xm:f>
              <xm:sqref>O1496</xm:sqref>
            </x14:sparkline>
          </x14:sparklines>
        </x14:sparklineGroup>
        <x14:sparklineGroup displayEmptyCellsAs="gap">
          <x14:colorSeries rgb="FF244061"/>
          <x14:sparklines>
            <x14:sparkline>
              <xm:f>'A05 172-235'!J1497:N1497</xm:f>
              <xm:sqref>O1497</xm:sqref>
            </x14:sparkline>
          </x14:sparklines>
        </x14:sparklineGroup>
        <x14:sparklineGroup displayEmptyCellsAs="gap">
          <x14:colorSeries rgb="FF244061"/>
          <x14:sparklines>
            <x14:sparkline>
              <xm:f>'A05 172-235'!J1498:N1498</xm:f>
              <xm:sqref>O1498</xm:sqref>
            </x14:sparkline>
          </x14:sparklines>
        </x14:sparklineGroup>
        <x14:sparklineGroup displayEmptyCellsAs="gap">
          <x14:colorSeries rgb="FF244061"/>
          <x14:sparklines>
            <x14:sparkline>
              <xm:f>'A05 172-235'!J1499:N1499</xm:f>
              <xm:sqref>O1499</xm:sqref>
            </x14:sparkline>
          </x14:sparklines>
        </x14:sparklineGroup>
        <x14:sparklineGroup displayEmptyCellsAs="gap">
          <x14:colorSeries rgb="FF244061"/>
          <x14:sparklines>
            <x14:sparkline>
              <xm:f>'A05 172-235'!J1501:N1501</xm:f>
              <xm:sqref>O1501</xm:sqref>
            </x14:sparkline>
          </x14:sparklines>
        </x14:sparklineGroup>
        <x14:sparklineGroup displayEmptyCellsAs="gap">
          <x14:colorSeries rgb="FF244061"/>
          <x14:sparklines>
            <x14:sparkline>
              <xm:f>'A05 172-235'!J1504:N1504</xm:f>
              <xm:sqref>O1504</xm:sqref>
            </x14:sparkline>
          </x14:sparklines>
        </x14:sparklineGroup>
        <x14:sparklineGroup displayEmptyCellsAs="gap">
          <x14:colorSeries rgb="FF244061"/>
          <x14:sparklines>
            <x14:sparkline>
              <xm:f>'A05 172-235'!J1505:N1505</xm:f>
              <xm:sqref>O1505</xm:sqref>
            </x14:sparkline>
          </x14:sparklines>
        </x14:sparklineGroup>
        <x14:sparklineGroup displayEmptyCellsAs="gap">
          <x14:colorSeries rgb="FF244061"/>
          <x14:sparklines>
            <x14:sparkline>
              <xm:f>'A05 172-235'!J1506:N1506</xm:f>
              <xm:sqref>O1506</xm:sqref>
            </x14:sparkline>
          </x14:sparklines>
        </x14:sparklineGroup>
        <x14:sparklineGroup displayEmptyCellsAs="gap">
          <x14:colorSeries rgb="FF244061"/>
          <x14:sparklines>
            <x14:sparkline>
              <xm:f>'A05 172-235'!J1507:N1507</xm:f>
              <xm:sqref>O1507</xm:sqref>
            </x14:sparkline>
          </x14:sparklines>
        </x14:sparklineGroup>
        <x14:sparklineGroup displayEmptyCellsAs="gap">
          <x14:colorSeries rgb="FF244061"/>
          <x14:sparklines>
            <x14:sparkline>
              <xm:f>'A05 172-235'!J1508:N1508</xm:f>
              <xm:sqref>O1508</xm:sqref>
            </x14:sparkline>
          </x14:sparklines>
        </x14:sparklineGroup>
        <x14:sparklineGroup displayEmptyCellsAs="gap">
          <x14:colorSeries rgb="FF244061"/>
          <x14:sparklines>
            <x14:sparkline>
              <xm:f>'A05 172-235'!J1509:N1509</xm:f>
              <xm:sqref>O1509</xm:sqref>
            </x14:sparkline>
          </x14:sparklines>
        </x14:sparklineGroup>
        <x14:sparklineGroup displayEmptyCellsAs="gap">
          <x14:colorSeries rgb="FF244061"/>
          <x14:sparklines>
            <x14:sparkline>
              <xm:f>'A05 172-235'!J1510:N1510</xm:f>
              <xm:sqref>O1510</xm:sqref>
            </x14:sparkline>
          </x14:sparklines>
        </x14:sparklineGroup>
        <x14:sparklineGroup displayEmptyCellsAs="gap">
          <x14:colorSeries rgb="FF244061"/>
          <x14:sparklines>
            <x14:sparkline>
              <xm:f>'A05 172-235'!J1511:N1511</xm:f>
              <xm:sqref>O1511</xm:sqref>
            </x14:sparkline>
          </x14:sparklines>
        </x14:sparklineGroup>
        <x14:sparklineGroup displayEmptyCellsAs="gap">
          <x14:colorSeries rgb="FF244061"/>
          <x14:sparklines>
            <x14:sparkline>
              <xm:f>'A05 172-235'!J1512:N1512</xm:f>
              <xm:sqref>O1512</xm:sqref>
            </x14:sparkline>
          </x14:sparklines>
        </x14:sparklineGroup>
        <x14:sparklineGroup displayEmptyCellsAs="gap">
          <x14:colorSeries rgb="FF244061"/>
          <x14:sparklines>
            <x14:sparkline>
              <xm:f>'A05 172-235'!J1513:N1513</xm:f>
              <xm:sqref>O1513</xm:sqref>
            </x14:sparkline>
          </x14:sparklines>
        </x14:sparklineGroup>
        <x14:sparklineGroup displayEmptyCellsAs="gap">
          <x14:colorSeries rgb="FF244061"/>
          <x14:sparklines>
            <x14:sparkline>
              <xm:f>'A05 172-235'!J1515:N1515</xm:f>
              <xm:sqref>O1515</xm:sqref>
            </x14:sparkline>
          </x14:sparklines>
        </x14:sparklineGroup>
        <x14:sparklineGroup displayEmptyCellsAs="gap">
          <x14:colorSeries rgb="FF244061"/>
          <x14:sparklines>
            <x14:sparkline>
              <xm:f>'A05 172-235'!J1516:N1516</xm:f>
              <xm:sqref>O1516</xm:sqref>
            </x14:sparkline>
          </x14:sparklines>
        </x14:sparklineGroup>
        <x14:sparklineGroup displayEmptyCellsAs="gap">
          <x14:colorSeries rgb="FF244061"/>
          <x14:sparklines>
            <x14:sparkline>
              <xm:f>'A05 172-235'!J1518:N1518</xm:f>
              <xm:sqref>O1518</xm:sqref>
            </x14:sparkline>
          </x14:sparklines>
        </x14:sparklineGroup>
        <x14:sparklineGroup displayEmptyCellsAs="gap">
          <x14:colorSeries rgb="FF244061"/>
          <x14:sparklines>
            <x14:sparkline>
              <xm:f>'A05 172-235'!J1521:N1521</xm:f>
              <xm:sqref>O1521</xm:sqref>
            </x14:sparkline>
          </x14:sparklines>
        </x14:sparklineGroup>
        <x14:sparklineGroup displayEmptyCellsAs="gap">
          <x14:colorSeries rgb="FF244061"/>
          <x14:sparklines>
            <x14:sparkline>
              <xm:f>'A05 172-235'!J1522:N1522</xm:f>
              <xm:sqref>O1522</xm:sqref>
            </x14:sparkline>
          </x14:sparklines>
        </x14:sparklineGroup>
        <x14:sparklineGroup displayEmptyCellsAs="gap">
          <x14:colorSeries rgb="FF244061"/>
          <x14:sparklines>
            <x14:sparkline>
              <xm:f>'A05 172-235'!J1523:N1523</xm:f>
              <xm:sqref>O1523</xm:sqref>
            </x14:sparkline>
          </x14:sparklines>
        </x14:sparklineGroup>
        <x14:sparklineGroup displayEmptyCellsAs="gap">
          <x14:colorSeries rgb="FF244061"/>
          <x14:sparklines>
            <x14:sparkline>
              <xm:f>'A05 172-235'!J1524:N1524</xm:f>
              <xm:sqref>O1524</xm:sqref>
            </x14:sparkline>
          </x14:sparklines>
        </x14:sparklineGroup>
        <x14:sparklineGroup displayEmptyCellsAs="gap">
          <x14:colorSeries rgb="FF244061"/>
          <x14:sparklines>
            <x14:sparkline>
              <xm:f>'A05 172-235'!J1525:N1525</xm:f>
              <xm:sqref>O1525</xm:sqref>
            </x14:sparkline>
          </x14:sparklines>
        </x14:sparklineGroup>
        <x14:sparklineGroup displayEmptyCellsAs="gap">
          <x14:colorSeries rgb="FF244061"/>
          <x14:sparklines>
            <x14:sparkline>
              <xm:f>'A05 172-235'!J1526:N1526</xm:f>
              <xm:sqref>O1526</xm:sqref>
            </x14:sparkline>
          </x14:sparklines>
        </x14:sparklineGroup>
        <x14:sparklineGroup displayEmptyCellsAs="gap">
          <x14:colorSeries rgb="FF244061"/>
          <x14:sparklines>
            <x14:sparkline>
              <xm:f>'A05 172-235'!J1527:N1527</xm:f>
              <xm:sqref>O1527</xm:sqref>
            </x14:sparkline>
          </x14:sparklines>
        </x14:sparklineGroup>
        <x14:sparklineGroup displayEmptyCellsAs="gap">
          <x14:colorSeries rgb="FF244061"/>
          <x14:sparklines>
            <x14:sparkline>
              <xm:f>'A05 172-235'!J1529:N1529</xm:f>
              <xm:sqref>O1529</xm:sqref>
            </x14:sparkline>
          </x14:sparklines>
        </x14:sparklineGroup>
        <x14:sparklineGroup displayEmptyCellsAs="gap">
          <x14:colorSeries rgb="FF244061"/>
          <x14:sparklines>
            <x14:sparkline>
              <xm:f>'A05 172-235'!J1530:N1530</xm:f>
              <xm:sqref>O1530</xm:sqref>
            </x14:sparkline>
          </x14:sparklines>
        </x14:sparklineGroup>
        <x14:sparklineGroup displayEmptyCellsAs="gap">
          <x14:colorSeries rgb="FF244061"/>
          <x14:sparklines>
            <x14:sparkline>
              <xm:f>'A05 172-235'!J1531:N1531</xm:f>
              <xm:sqref>O1531</xm:sqref>
            </x14:sparkline>
          </x14:sparklines>
        </x14:sparklineGroup>
        <x14:sparklineGroup displayEmptyCellsAs="gap">
          <x14:colorSeries rgb="FF244061"/>
          <x14:sparklines>
            <x14:sparkline>
              <xm:f>'A05 172-235'!J1534:N1534</xm:f>
              <xm:sqref>O1534</xm:sqref>
            </x14:sparkline>
          </x14:sparklines>
        </x14:sparklineGroup>
        <x14:sparklineGroup displayEmptyCellsAs="gap">
          <x14:colorSeries rgb="FF244061"/>
          <x14:sparklines>
            <x14:sparkline>
              <xm:f>'A05 172-235'!J1537:N1537</xm:f>
              <xm:sqref>O1537</xm:sqref>
            </x14:sparkline>
          </x14:sparklines>
        </x14:sparklineGroup>
        <x14:sparklineGroup displayEmptyCellsAs="gap">
          <x14:colorSeries rgb="FF244061"/>
          <x14:sparklines>
            <x14:sparkline>
              <xm:f>'A05 172-235'!J1538:N1538</xm:f>
              <xm:sqref>O1538</xm:sqref>
            </x14:sparkline>
          </x14:sparklines>
        </x14:sparklineGroup>
        <x14:sparklineGroup displayEmptyCellsAs="gap">
          <x14:colorSeries rgb="FF244061"/>
          <x14:sparklines>
            <x14:sparkline>
              <xm:f>'A05 172-235'!J1539:N1539</xm:f>
              <xm:sqref>O1539</xm:sqref>
            </x14:sparkline>
          </x14:sparklines>
        </x14:sparklineGroup>
        <x14:sparklineGroup displayEmptyCellsAs="gap">
          <x14:colorSeries rgb="FF244061"/>
          <x14:sparklines>
            <x14:sparkline>
              <xm:f>'A05 172-235'!J1540:N1540</xm:f>
              <xm:sqref>O1540</xm:sqref>
            </x14:sparkline>
          </x14:sparklines>
        </x14:sparklineGroup>
        <x14:sparklineGroup displayEmptyCellsAs="gap">
          <x14:colorSeries rgb="FF244061"/>
          <x14:sparklines>
            <x14:sparkline>
              <xm:f>'A05 172-235'!J1541:N1541</xm:f>
              <xm:sqref>O1541</xm:sqref>
            </x14:sparkline>
          </x14:sparklines>
        </x14:sparklineGroup>
        <x14:sparklineGroup displayEmptyCellsAs="gap">
          <x14:colorSeries rgb="FF244061"/>
          <x14:sparklines>
            <x14:sparkline>
              <xm:f>'A05 172-235'!J1542:N1542</xm:f>
              <xm:sqref>O1542</xm:sqref>
            </x14:sparkline>
          </x14:sparklines>
        </x14:sparklineGroup>
        <x14:sparklineGroup displayEmptyCellsAs="gap">
          <x14:colorSeries rgb="FF244061"/>
          <x14:sparklines>
            <x14:sparkline>
              <xm:f>'A05 172-235'!J1543:N1543</xm:f>
              <xm:sqref>O1543</xm:sqref>
            </x14:sparkline>
          </x14:sparklines>
        </x14:sparklineGroup>
        <x14:sparklineGroup displayEmptyCellsAs="gap">
          <x14:colorSeries rgb="FF244061"/>
          <x14:sparklines>
            <x14:sparkline>
              <xm:f>'A05 172-235'!J1544:N1544</xm:f>
              <xm:sqref>O1544</xm:sqref>
            </x14:sparkline>
          </x14:sparklines>
        </x14:sparklineGroup>
        <x14:sparklineGroup displayEmptyCellsAs="gap">
          <x14:colorSeries rgb="FF244061"/>
          <x14:sparklines>
            <x14:sparkline>
              <xm:f>'A05 172-235'!J1545:N1545</xm:f>
              <xm:sqref>O1545</xm:sqref>
            </x14:sparkline>
          </x14:sparklines>
        </x14:sparklineGroup>
        <x14:sparklineGroup displayEmptyCellsAs="gap">
          <x14:colorSeries rgb="FF244061"/>
          <x14:sparklines>
            <x14:sparkline>
              <xm:f>'A05 172-235'!J1547:N1547</xm:f>
              <xm:sqref>O1547</xm:sqref>
            </x14:sparkline>
          </x14:sparklines>
        </x14:sparklineGroup>
        <x14:sparklineGroup displayEmptyCellsAs="gap">
          <x14:colorSeries rgb="FF244061"/>
          <x14:sparklines>
            <x14:sparkline>
              <xm:f>'A05 172-235'!J1550:N1550</xm:f>
              <xm:sqref>O1550</xm:sqref>
            </x14:sparkline>
          </x14:sparklines>
        </x14:sparklineGroup>
        <x14:sparklineGroup displayEmptyCellsAs="gap">
          <x14:colorSeries rgb="FF244061"/>
          <x14:sparklines>
            <x14:sparkline>
              <xm:f>'A05 172-235'!J1551:N1551</xm:f>
              <xm:sqref>O1551</xm:sqref>
            </x14:sparkline>
          </x14:sparklines>
        </x14:sparklineGroup>
        <x14:sparklineGroup displayEmptyCellsAs="gap">
          <x14:colorSeries rgb="FF244061"/>
          <x14:sparklines>
            <x14:sparkline>
              <xm:f>'A05 172-235'!J1552:N1552</xm:f>
              <xm:sqref>O1552</xm:sqref>
            </x14:sparkline>
          </x14:sparklines>
        </x14:sparklineGroup>
        <x14:sparklineGroup displayEmptyCellsAs="gap">
          <x14:colorSeries rgb="FF244061"/>
          <x14:sparklines>
            <x14:sparkline>
              <xm:f>'A05 172-235'!J1554:N1554</xm:f>
              <xm:sqref>O1554</xm:sqref>
            </x14:sparkline>
          </x14:sparklines>
        </x14:sparklineGroup>
        <x14:sparklineGroup displayEmptyCellsAs="gap">
          <x14:colorSeries rgb="FF244061"/>
          <x14:sparklines>
            <x14:sparkline>
              <xm:f>'A05 172-235'!J1555:N1555</xm:f>
              <xm:sqref>O1555</xm:sqref>
            </x14:sparkline>
          </x14:sparklines>
        </x14:sparklineGroup>
        <x14:sparklineGroup displayEmptyCellsAs="gap">
          <x14:colorSeries rgb="FF244061"/>
          <x14:sparklines>
            <x14:sparkline>
              <xm:f>'A05 172-235'!J1556:N1556</xm:f>
              <xm:sqref>O1556</xm:sqref>
            </x14:sparkline>
          </x14:sparklines>
        </x14:sparklineGroup>
        <x14:sparklineGroup displayEmptyCellsAs="gap">
          <x14:colorSeries rgb="FF244061"/>
          <x14:sparklines>
            <x14:sparkline>
              <xm:f>'A05 172-235'!J1557:N1557</xm:f>
              <xm:sqref>O1557</xm:sqref>
            </x14:sparkline>
          </x14:sparklines>
        </x14:sparklineGroup>
        <x14:sparklineGroup displayEmptyCellsAs="gap">
          <x14:colorSeries rgb="FF244061"/>
          <x14:sparklines>
            <x14:sparkline>
              <xm:f>'A05 172-235'!J1558:N1558</xm:f>
              <xm:sqref>O1558</xm:sqref>
            </x14:sparkline>
          </x14:sparklines>
        </x14:sparklineGroup>
        <x14:sparklineGroup displayEmptyCellsAs="gap">
          <x14:colorSeries rgb="FF244061"/>
          <x14:sparklines>
            <x14:sparkline>
              <xm:f>'A05 172-235'!J1559:N1559</xm:f>
              <xm:sqref>O1559</xm:sqref>
            </x14:sparkline>
          </x14:sparklines>
        </x14:sparklineGroup>
        <x14:sparklineGroup displayEmptyCellsAs="gap">
          <x14:colorSeries rgb="FF244061"/>
          <x14:sparklines>
            <x14:sparkline>
              <xm:f>'A05 172-235'!J1561:N1561</xm:f>
              <xm:sqref>O1561</xm:sqref>
            </x14:sparkline>
          </x14:sparklines>
        </x14:sparklineGroup>
        <x14:sparklineGroup displayEmptyCellsAs="gap">
          <x14:colorSeries rgb="FF244061"/>
          <x14:sparklines>
            <x14:sparkline>
              <xm:f>'A05 172-235'!J1564:N1564</xm:f>
              <xm:sqref>O1564</xm:sqref>
            </x14:sparkline>
          </x14:sparklines>
        </x14:sparklineGroup>
        <x14:sparklineGroup displayEmptyCellsAs="gap">
          <x14:colorSeries rgb="FF244061"/>
          <x14:sparklines>
            <x14:sparkline>
              <xm:f>'A05 172-235'!J1565:N1565</xm:f>
              <xm:sqref>O1565</xm:sqref>
            </x14:sparkline>
          </x14:sparklines>
        </x14:sparklineGroup>
        <x14:sparklineGroup displayEmptyCellsAs="gap">
          <x14:colorSeries rgb="FF244061"/>
          <x14:sparklines>
            <x14:sparkline>
              <xm:f>'A05 172-235'!J1566:N1566</xm:f>
              <xm:sqref>O1566</xm:sqref>
            </x14:sparkline>
          </x14:sparklines>
        </x14:sparklineGroup>
        <x14:sparklineGroup displayEmptyCellsAs="gap">
          <x14:colorSeries rgb="FF244061"/>
          <x14:sparklines>
            <x14:sparkline>
              <xm:f>'A05 172-235'!J1568:N1568</xm:f>
              <xm:sqref>O1568</xm:sqref>
            </x14:sparkline>
          </x14:sparklines>
        </x14:sparklineGroup>
        <x14:sparklineGroup displayEmptyCellsAs="gap">
          <x14:colorSeries rgb="FF244061"/>
          <x14:sparklines>
            <x14:sparkline>
              <xm:f>'A05 172-235'!J1569:N1569</xm:f>
              <xm:sqref>O1569</xm:sqref>
            </x14:sparkline>
          </x14:sparklines>
        </x14:sparklineGroup>
        <x14:sparklineGroup displayEmptyCellsAs="gap">
          <x14:colorSeries rgb="FF244061"/>
          <x14:sparklines>
            <x14:sparkline>
              <xm:f>'A05 172-235'!J1570:N1570</xm:f>
              <xm:sqref>O1570</xm:sqref>
            </x14:sparkline>
          </x14:sparklines>
        </x14:sparklineGroup>
        <x14:sparklineGroup displayEmptyCellsAs="gap">
          <x14:colorSeries rgb="FF244061"/>
          <x14:sparklines>
            <x14:sparkline>
              <xm:f>'A05 172-235'!J1571:N1571</xm:f>
              <xm:sqref>O1571</xm:sqref>
            </x14:sparkline>
          </x14:sparklines>
        </x14:sparklineGroup>
        <x14:sparklineGroup displayEmptyCellsAs="gap">
          <x14:colorSeries rgb="FF244061"/>
          <x14:sparklines>
            <x14:sparkline>
              <xm:f>'A05 172-235'!J1572:N1572</xm:f>
              <xm:sqref>O1572</xm:sqref>
            </x14:sparkline>
          </x14:sparklines>
        </x14:sparklineGroup>
        <x14:sparklineGroup displayEmptyCellsAs="gap">
          <x14:colorSeries rgb="FF244061"/>
          <x14:sparklines>
            <x14:sparkline>
              <xm:f>'A05 172-235'!J1573:N1573</xm:f>
              <xm:sqref>O1573</xm:sqref>
            </x14:sparkline>
          </x14:sparklines>
        </x14:sparklineGroup>
        <x14:sparklineGroup displayEmptyCellsAs="gap">
          <x14:colorSeries rgb="FF244061"/>
          <x14:sparklines>
            <x14:sparkline>
              <xm:f>'A05 172-235'!J1576:N1576</xm:f>
              <xm:sqref>O1576</xm:sqref>
            </x14:sparkline>
          </x14:sparklines>
        </x14:sparklineGroup>
        <x14:sparklineGroup displayEmptyCellsAs="gap">
          <x14:colorSeries rgb="FF244061"/>
          <x14:sparklines>
            <x14:sparkline>
              <xm:f>'A05 172-235'!J1579:N1579</xm:f>
              <xm:sqref>O1579</xm:sqref>
            </x14:sparkline>
          </x14:sparklines>
        </x14:sparklineGroup>
        <x14:sparklineGroup displayEmptyCellsAs="gap">
          <x14:colorSeries rgb="FF244061"/>
          <x14:sparklines>
            <x14:sparkline>
              <xm:f>'A05 172-235'!J1580:N1580</xm:f>
              <xm:sqref>O1580</xm:sqref>
            </x14:sparkline>
          </x14:sparklines>
        </x14:sparklineGroup>
        <x14:sparklineGroup displayEmptyCellsAs="gap">
          <x14:colorSeries rgb="FF244061"/>
          <x14:sparklines>
            <x14:sparkline>
              <xm:f>'A05 172-235'!J1581:N1581</xm:f>
              <xm:sqref>O1581</xm:sqref>
            </x14:sparkline>
          </x14:sparklines>
        </x14:sparklineGroup>
        <x14:sparklineGroup displayEmptyCellsAs="gap">
          <x14:colorSeries rgb="FF244061"/>
          <x14:sparklines>
            <x14:sparkline>
              <xm:f>'A05 172-235'!J1583:N1583</xm:f>
              <xm:sqref>O1583</xm:sqref>
            </x14:sparkline>
          </x14:sparklines>
        </x14:sparklineGroup>
        <x14:sparklineGroup displayEmptyCellsAs="gap">
          <x14:colorSeries rgb="FF244061"/>
          <x14:sparklines>
            <x14:sparkline>
              <xm:f>'A05 172-235'!J1584:N1584</xm:f>
              <xm:sqref>O1584</xm:sqref>
            </x14:sparkline>
          </x14:sparklines>
        </x14:sparklineGroup>
        <x14:sparklineGroup displayEmptyCellsAs="gap">
          <x14:colorSeries rgb="FF244061"/>
          <x14:sparklines>
            <x14:sparkline>
              <xm:f>'A05 172-235'!J1585:N1585</xm:f>
              <xm:sqref>O1585</xm:sqref>
            </x14:sparkline>
          </x14:sparklines>
        </x14:sparklineGroup>
        <x14:sparklineGroup displayEmptyCellsAs="gap">
          <x14:colorSeries rgb="FF244061"/>
          <x14:sparklines>
            <x14:sparkline>
              <xm:f>'A05 172-235'!J1586:N1586</xm:f>
              <xm:sqref>O1586</xm:sqref>
            </x14:sparkline>
          </x14:sparklines>
        </x14:sparklineGroup>
        <x14:sparklineGroup displayEmptyCellsAs="gap">
          <x14:colorSeries rgb="FF244061"/>
          <x14:sparklines>
            <x14:sparkline>
              <xm:f>'A05 172-235'!J1587:N1587</xm:f>
              <xm:sqref>O1587</xm:sqref>
            </x14:sparkline>
          </x14:sparklines>
        </x14:sparklineGroup>
        <x14:sparklineGroup displayEmptyCellsAs="gap">
          <x14:colorSeries rgb="FF244061"/>
          <x14:sparklines>
            <x14:sparkline>
              <xm:f>'A05 172-235'!J1588:N1588</xm:f>
              <xm:sqref>O1588</xm:sqref>
            </x14:sparkline>
          </x14:sparklines>
        </x14:sparklineGroup>
        <x14:sparklineGroup displayEmptyCellsAs="gap">
          <x14:colorSeries rgb="FF244061"/>
          <x14:sparklines>
            <x14:sparkline>
              <xm:f>'A05 172-235'!J1591:N1591</xm:f>
              <xm:sqref>O1591</xm:sqref>
            </x14:sparkline>
          </x14:sparklines>
        </x14:sparklineGroup>
        <x14:sparklineGroup displayEmptyCellsAs="gap">
          <x14:colorSeries rgb="FF244061"/>
          <x14:sparklines>
            <x14:sparkline>
              <xm:f>'A05 172-235'!J1593:N1593</xm:f>
              <xm:sqref>O1593</xm:sqref>
            </x14:sparkline>
          </x14:sparklines>
        </x14:sparklineGroup>
        <x14:sparklineGroup displayEmptyCellsAs="gap">
          <x14:colorSeries rgb="FF244061"/>
          <x14:sparklines>
            <x14:sparkline>
              <xm:f>'A05 172-235'!J1597:N1597</xm:f>
              <xm:sqref>O1597</xm:sqref>
            </x14:sparkline>
          </x14:sparklines>
        </x14:sparklineGroup>
        <x14:sparklineGroup displayEmptyCellsAs="gap">
          <x14:colorSeries rgb="FF244061"/>
          <x14:sparklines>
            <x14:sparkline>
              <xm:f>'A05 172-235'!J1598:N1598</xm:f>
              <xm:sqref>O1598</xm:sqref>
            </x14:sparkline>
          </x14:sparklines>
        </x14:sparklineGroup>
        <x14:sparklineGroup displayEmptyCellsAs="gap">
          <x14:colorSeries rgb="FF244061"/>
          <x14:sparklines>
            <x14:sparkline>
              <xm:f>'A05 172-235'!J1599:N1599</xm:f>
              <xm:sqref>O1599</xm:sqref>
            </x14:sparkline>
          </x14:sparklines>
        </x14:sparklineGroup>
        <x14:sparklineGroup displayEmptyCellsAs="gap">
          <x14:colorSeries rgb="FF244061"/>
          <x14:sparklines>
            <x14:sparkline>
              <xm:f>'A05 172-235'!J1600:N1600</xm:f>
              <xm:sqref>O1600</xm:sqref>
            </x14:sparkline>
          </x14:sparklines>
        </x14:sparklineGroup>
        <x14:sparklineGroup displayEmptyCellsAs="gap">
          <x14:colorSeries rgb="FF244061"/>
          <x14:sparklines>
            <x14:sparkline>
              <xm:f>'A05 172-235'!J1601:N1601</xm:f>
              <xm:sqref>O1601</xm:sqref>
            </x14:sparkline>
          </x14:sparklines>
        </x14:sparklineGroup>
        <x14:sparklineGroup displayEmptyCellsAs="gap">
          <x14:colorSeries rgb="FF244061"/>
          <x14:sparklines>
            <x14:sparkline>
              <xm:f>'A05 172-235'!J1602:N1602</xm:f>
              <xm:sqref>O1602</xm:sqref>
            </x14:sparkline>
          </x14:sparklines>
        </x14:sparklineGroup>
        <x14:sparklineGroup displayEmptyCellsAs="gap">
          <x14:colorSeries rgb="FF244061"/>
          <x14:sparklines>
            <x14:sparkline>
              <xm:f>'A05 172-235'!J1603:N1603</xm:f>
              <xm:sqref>O1603</xm:sqref>
            </x14:sparkline>
          </x14:sparklines>
        </x14:sparklineGroup>
        <x14:sparklineGroup displayEmptyCellsAs="gap">
          <x14:colorSeries rgb="FF244061"/>
          <x14:sparklines>
            <x14:sparkline>
              <xm:f>'A05 172-235'!J1605:N1605</xm:f>
              <xm:sqref>O1605</xm:sqref>
            </x14:sparkline>
          </x14:sparklines>
        </x14:sparklineGroup>
        <x14:sparklineGroup displayEmptyCellsAs="gap">
          <x14:colorSeries rgb="FF244061"/>
          <x14:sparklines>
            <x14:sparkline>
              <xm:f>'A05 172-235'!J1612:N1612</xm:f>
              <xm:sqref>O1612</xm:sqref>
            </x14:sparkline>
          </x14:sparklines>
        </x14:sparklineGroup>
        <x14:sparklineGroup displayEmptyCellsAs="gap">
          <x14:colorSeries rgb="FF244061"/>
          <x14:sparklines>
            <x14:sparkline>
              <xm:f>'A05 172-235'!J1614:N1614</xm:f>
              <xm:sqref>O1614</xm:sqref>
            </x14:sparkline>
          </x14:sparklines>
        </x14:sparklineGroup>
        <x14:sparklineGroup displayEmptyCellsAs="gap">
          <x14:colorSeries rgb="FF244061"/>
          <x14:sparklines>
            <x14:sparkline>
              <xm:f>'A05 172-235'!J1618:N1618</xm:f>
              <xm:sqref>O1618</xm:sqref>
            </x14:sparkline>
          </x14:sparklines>
        </x14:sparklineGroup>
        <x14:sparklineGroup displayEmptyCellsAs="gap">
          <x14:colorSeries rgb="FF244061"/>
          <x14:sparklines>
            <x14:sparkline>
              <xm:f>'A05 172-235'!J1619:N1619</xm:f>
              <xm:sqref>O1619</xm:sqref>
            </x14:sparkline>
          </x14:sparklines>
        </x14:sparklineGroup>
        <x14:sparklineGroup displayEmptyCellsAs="gap">
          <x14:colorSeries rgb="FF244061"/>
          <x14:sparklines>
            <x14:sparkline>
              <xm:f>'A05 172-235'!J1620:N1620</xm:f>
              <xm:sqref>O1620</xm:sqref>
            </x14:sparkline>
          </x14:sparklines>
        </x14:sparklineGroup>
        <x14:sparklineGroup displayEmptyCellsAs="gap">
          <x14:colorSeries rgb="FF244061"/>
          <x14:sparklines>
            <x14:sparkline>
              <xm:f>'A05 172-235'!J1621:N1621</xm:f>
              <xm:sqref>O1621</xm:sqref>
            </x14:sparkline>
          </x14:sparklines>
        </x14:sparklineGroup>
        <x14:sparklineGroup displayEmptyCellsAs="gap">
          <x14:colorSeries rgb="FF244061"/>
          <x14:sparklines>
            <x14:sparkline>
              <xm:f>'A05 172-235'!J1622:N1622</xm:f>
              <xm:sqref>O1622</xm:sqref>
            </x14:sparkline>
          </x14:sparklines>
        </x14:sparklineGroup>
        <x14:sparklineGroup displayEmptyCellsAs="gap">
          <x14:colorSeries rgb="FF244061"/>
          <x14:sparklines>
            <x14:sparkline>
              <xm:f>'A05 172-235'!J1623:N1623</xm:f>
              <xm:sqref>O1623</xm:sqref>
            </x14:sparkline>
          </x14:sparklines>
        </x14:sparklineGroup>
        <x14:sparklineGroup displayEmptyCellsAs="gap">
          <x14:colorSeries rgb="FF244061"/>
          <x14:sparklines>
            <x14:sparkline>
              <xm:f>'A05 172-235'!J1624:N1624</xm:f>
              <xm:sqref>O1624</xm:sqref>
            </x14:sparkline>
          </x14:sparklines>
        </x14:sparklineGroup>
        <x14:sparklineGroup displayEmptyCellsAs="gap">
          <x14:colorSeries rgb="FF244061"/>
          <x14:sparklines>
            <x14:sparkline>
              <xm:f>'A05 172-235'!J1625:N1625</xm:f>
              <xm:sqref>O1625</xm:sqref>
            </x14:sparkline>
          </x14:sparklines>
        </x14:sparklineGroup>
        <x14:sparklineGroup displayEmptyCellsAs="gap">
          <x14:colorSeries rgb="FF244061"/>
          <x14:sparklines>
            <x14:sparkline>
              <xm:f>'A05 172-235'!J1626:N1626</xm:f>
              <xm:sqref>O1626</xm:sqref>
            </x14:sparkline>
          </x14:sparklines>
        </x14:sparklineGroup>
        <x14:sparklineGroup displayEmptyCellsAs="gap">
          <x14:colorSeries rgb="FF244061"/>
          <x14:sparklines>
            <x14:sparkline>
              <xm:f>'A05 172-235'!J1627:N1627</xm:f>
              <xm:sqref>O1627</xm:sqref>
            </x14:sparkline>
          </x14:sparklines>
        </x14:sparklineGroup>
        <x14:sparklineGroup displayEmptyCellsAs="gap">
          <x14:colorSeries rgb="FF244061"/>
          <x14:sparklines>
            <x14:sparkline>
              <xm:f>'A05 172-235'!J1628:N1628</xm:f>
              <xm:sqref>O1628</xm:sqref>
            </x14:sparkline>
          </x14:sparklines>
        </x14:sparklineGroup>
        <x14:sparklineGroup displayEmptyCellsAs="gap">
          <x14:colorSeries rgb="FF244061"/>
          <x14:sparklines>
            <x14:sparkline>
              <xm:f>'A05 172-235'!J1629:N1629</xm:f>
              <xm:sqref>O1629</xm:sqref>
            </x14:sparkline>
          </x14:sparklines>
        </x14:sparklineGroup>
        <x14:sparklineGroup displayEmptyCellsAs="gap">
          <x14:colorSeries rgb="FF244061"/>
          <x14:sparklines>
            <x14:sparkline>
              <xm:f>'A05 172-235'!J1630:N1630</xm:f>
              <xm:sqref>O1630</xm:sqref>
            </x14:sparkline>
          </x14:sparklines>
        </x14:sparklineGroup>
        <x14:sparklineGroup displayEmptyCellsAs="gap">
          <x14:colorSeries rgb="FF244061"/>
          <x14:sparklines>
            <x14:sparkline>
              <xm:f>'A05 172-235'!J1631:N1631</xm:f>
              <xm:sqref>O1631</xm:sqref>
            </x14:sparkline>
          </x14:sparklines>
        </x14:sparklineGroup>
        <x14:sparklineGroup displayEmptyCellsAs="gap">
          <x14:colorSeries rgb="FF244061"/>
          <x14:sparklines>
            <x14:sparkline>
              <xm:f>'A05 172-235'!J1632:N1632</xm:f>
              <xm:sqref>O1632</xm:sqref>
            </x14:sparkline>
          </x14:sparklines>
        </x14:sparklineGroup>
        <x14:sparklineGroup displayEmptyCellsAs="gap">
          <x14:colorSeries rgb="FF244061"/>
          <x14:sparklines>
            <x14:sparkline>
              <xm:f>'A05 172-235'!J1633:N1633</xm:f>
              <xm:sqref>O1633</xm:sqref>
            </x14:sparkline>
          </x14:sparklines>
        </x14:sparklineGroup>
        <x14:sparklineGroup displayEmptyCellsAs="gap">
          <x14:colorSeries rgb="FF244061"/>
          <x14:sparklines>
            <x14:sparkline>
              <xm:f>'A05 172-235'!J1634:N1634</xm:f>
              <xm:sqref>O1634</xm:sqref>
            </x14:sparkline>
          </x14:sparklines>
        </x14:sparklineGroup>
        <x14:sparklineGroup displayEmptyCellsAs="gap">
          <x14:colorSeries rgb="FF244061"/>
          <x14:sparklines>
            <x14:sparkline>
              <xm:f>'A05 172-235'!J1635:N1635</xm:f>
              <xm:sqref>O1635</xm:sqref>
            </x14:sparkline>
          </x14:sparklines>
        </x14:sparklineGroup>
        <x14:sparklineGroup displayEmptyCellsAs="gap">
          <x14:colorSeries rgb="FF244061"/>
          <x14:sparklines>
            <x14:sparkline>
              <xm:f>'A05 172-235'!J1636:N1636</xm:f>
              <xm:sqref>O1636</xm:sqref>
            </x14:sparkline>
          </x14:sparklines>
        </x14:sparklineGroup>
        <x14:sparklineGroup displayEmptyCellsAs="gap">
          <x14:colorSeries rgb="FF244061"/>
          <x14:sparklines>
            <x14:sparkline>
              <xm:f>'A05 172-235'!J1637:N1637</xm:f>
              <xm:sqref>O1637</xm:sqref>
            </x14:sparkline>
          </x14:sparklines>
        </x14:sparklineGroup>
        <x14:sparklineGroup displayEmptyCellsAs="gap">
          <x14:colorSeries rgb="FF244061"/>
          <x14:sparklines>
            <x14:sparkline>
              <xm:f>'A05 172-235'!J1638:N1638</xm:f>
              <xm:sqref>O1638</xm:sqref>
            </x14:sparkline>
          </x14:sparklines>
        </x14:sparklineGroup>
        <x14:sparklineGroup displayEmptyCellsAs="gap">
          <x14:colorSeries rgb="FF244061"/>
          <x14:sparklines>
            <x14:sparkline>
              <xm:f>'A05 172-235'!J1639:N1639</xm:f>
              <xm:sqref>O1639</xm:sqref>
            </x14:sparkline>
          </x14:sparklines>
        </x14:sparklineGroup>
        <x14:sparklineGroup displayEmptyCellsAs="gap">
          <x14:colorSeries rgb="FF244061"/>
          <x14:sparklines>
            <x14:sparkline>
              <xm:f>'A05 172-235'!J1640:N1640</xm:f>
              <xm:sqref>O1640</xm:sqref>
            </x14:sparkline>
          </x14:sparklines>
        </x14:sparklineGroup>
        <x14:sparklineGroup displayEmptyCellsAs="gap">
          <x14:colorSeries rgb="FF244061"/>
          <x14:sparklines>
            <x14:sparkline>
              <xm:f>'A05 172-235'!J1641:N1641</xm:f>
              <xm:sqref>O1641</xm:sqref>
            </x14:sparkline>
          </x14:sparklines>
        </x14:sparklineGroup>
        <x14:sparklineGroup displayEmptyCellsAs="gap">
          <x14:colorSeries rgb="FF244061"/>
          <x14:sparklines>
            <x14:sparkline>
              <xm:f>'A05 172-235'!J1642:N1642</xm:f>
              <xm:sqref>O1642</xm:sqref>
            </x14:sparkline>
          </x14:sparklines>
        </x14:sparklineGroup>
        <x14:sparklineGroup displayEmptyCellsAs="gap">
          <x14:colorSeries rgb="FF244061"/>
          <x14:sparklines>
            <x14:sparkline>
              <xm:f>'A05 172-235'!J1643:N1643</xm:f>
              <xm:sqref>O1643</xm:sqref>
            </x14:sparkline>
          </x14:sparklines>
        </x14:sparklineGroup>
        <x14:sparklineGroup displayEmptyCellsAs="gap">
          <x14:colorSeries rgb="FF244061"/>
          <x14:sparklines>
            <x14:sparkline>
              <xm:f>'A05 172-235'!J1644:N1644</xm:f>
              <xm:sqref>O1644</xm:sqref>
            </x14:sparkline>
          </x14:sparklines>
        </x14:sparklineGroup>
        <x14:sparklineGroup displayEmptyCellsAs="gap">
          <x14:colorSeries rgb="FF244061"/>
          <x14:sparklines>
            <x14:sparkline>
              <xm:f>'A05 172-235'!J1645:N1645</xm:f>
              <xm:sqref>O1645</xm:sqref>
            </x14:sparkline>
          </x14:sparklines>
        </x14:sparklineGroup>
        <x14:sparklineGroup displayEmptyCellsAs="gap">
          <x14:colorSeries rgb="FF244061"/>
          <x14:sparklines>
            <x14:sparkline>
              <xm:f>'A05 172-235'!J1646:N1646</xm:f>
              <xm:sqref>O1646</xm:sqref>
            </x14:sparkline>
          </x14:sparklines>
        </x14:sparklineGroup>
        <x14:sparklineGroup displayEmptyCellsAs="gap">
          <x14:colorSeries rgb="FF244061"/>
          <x14:sparklines>
            <x14:sparkline>
              <xm:f>'A05 172-235'!J1647:N1647</xm:f>
              <xm:sqref>O1647</xm:sqref>
            </x14:sparkline>
          </x14:sparklines>
        </x14:sparklineGroup>
        <x14:sparklineGroup displayEmptyCellsAs="gap">
          <x14:colorSeries rgb="FF244061"/>
          <x14:sparklines>
            <x14:sparkline>
              <xm:f>'A05 172-235'!J1648:N1648</xm:f>
              <xm:sqref>O1648</xm:sqref>
            </x14:sparkline>
          </x14:sparklines>
        </x14:sparklineGroup>
        <x14:sparklineGroup displayEmptyCellsAs="gap">
          <x14:colorSeries rgb="FF244061"/>
          <x14:sparklines>
            <x14:sparkline>
              <xm:f>'A05 172-235'!J1649:N1649</xm:f>
              <xm:sqref>O1649</xm:sqref>
            </x14:sparkline>
          </x14:sparklines>
        </x14:sparklineGroup>
        <x14:sparklineGroup displayEmptyCellsAs="gap">
          <x14:colorSeries rgb="FF244061"/>
          <x14:sparklines>
            <x14:sparkline>
              <xm:f>'A05 172-235'!J1650:N1650</xm:f>
              <xm:sqref>O1650</xm:sqref>
            </x14:sparkline>
          </x14:sparklines>
        </x14:sparklineGroup>
        <x14:sparklineGroup displayEmptyCellsAs="gap">
          <x14:colorSeries rgb="FF244061"/>
          <x14:sparklines>
            <x14:sparkline>
              <xm:f>'A05 172-235'!J1651:N1651</xm:f>
              <xm:sqref>O1651</xm:sqref>
            </x14:sparkline>
          </x14:sparklines>
        </x14:sparklineGroup>
        <x14:sparklineGroup displayEmptyCellsAs="gap">
          <x14:colorSeries rgb="FF244061"/>
          <x14:sparklines>
            <x14:sparkline>
              <xm:f>'A05 172-235'!J1652:N1652</xm:f>
              <xm:sqref>O1652</xm:sqref>
            </x14:sparkline>
          </x14:sparklines>
        </x14:sparklineGroup>
        <x14:sparklineGroup displayEmptyCellsAs="gap">
          <x14:colorSeries rgb="FF244061"/>
          <x14:sparklines>
            <x14:sparkline>
              <xm:f>'A05 172-235'!J1653:N1653</xm:f>
              <xm:sqref>O1653</xm:sqref>
            </x14:sparkline>
          </x14:sparklines>
        </x14:sparklineGroup>
        <x14:sparklineGroup displayEmptyCellsAs="gap">
          <x14:colorSeries rgb="FF244061"/>
          <x14:sparklines>
            <x14:sparkline>
              <xm:f>'A05 172-235'!J1654:N1654</xm:f>
              <xm:sqref>O1654</xm:sqref>
            </x14:sparkline>
          </x14:sparklines>
        </x14:sparklineGroup>
        <x14:sparklineGroup displayEmptyCellsAs="gap">
          <x14:colorSeries rgb="FF244061"/>
          <x14:sparklines>
            <x14:sparkline>
              <xm:f>'A05 172-235'!J1655:N1655</xm:f>
              <xm:sqref>O1655</xm:sqref>
            </x14:sparkline>
          </x14:sparklines>
        </x14:sparklineGroup>
        <x14:sparklineGroup displayEmptyCellsAs="gap">
          <x14:colorSeries rgb="FF244061"/>
          <x14:sparklines>
            <x14:sparkline>
              <xm:f>'A05 172-235'!J1656:N1656</xm:f>
              <xm:sqref>O1656</xm:sqref>
            </x14:sparkline>
          </x14:sparklines>
        </x14:sparklineGroup>
        <x14:sparklineGroup displayEmptyCellsAs="gap">
          <x14:colorSeries rgb="FF244061"/>
          <x14:sparklines>
            <x14:sparkline>
              <xm:f>'A05 172-235'!J1657:N1657</xm:f>
              <xm:sqref>O1657</xm:sqref>
            </x14:sparkline>
          </x14:sparklines>
        </x14:sparklineGroup>
        <x14:sparklineGroup displayEmptyCellsAs="gap">
          <x14:colorSeries rgb="FF244061"/>
          <x14:sparklines>
            <x14:sparkline>
              <xm:f>'A05 172-235'!J1658:N1658</xm:f>
              <xm:sqref>O1658</xm:sqref>
            </x14:sparkline>
          </x14:sparklines>
        </x14:sparklineGroup>
        <x14:sparklineGroup displayEmptyCellsAs="gap">
          <x14:colorSeries rgb="FF244061"/>
          <x14:sparklines>
            <x14:sparkline>
              <xm:f>'A05 172-235'!J1659:N1659</xm:f>
              <xm:sqref>O1659</xm:sqref>
            </x14:sparkline>
          </x14:sparklines>
        </x14:sparklineGroup>
        <x14:sparklineGroup displayEmptyCellsAs="gap">
          <x14:colorSeries rgb="FF244061"/>
          <x14:sparklines>
            <x14:sparkline>
              <xm:f>'A05 172-235'!J1660:N1660</xm:f>
              <xm:sqref>O1660</xm:sqref>
            </x14:sparkline>
          </x14:sparklines>
        </x14:sparklineGroup>
        <x14:sparklineGroup displayEmptyCellsAs="gap">
          <x14:colorSeries rgb="FF244061"/>
          <x14:sparklines>
            <x14:sparkline>
              <xm:f>'A05 172-235'!J1661:N1661</xm:f>
              <xm:sqref>O1661</xm:sqref>
            </x14:sparkline>
          </x14:sparklines>
        </x14:sparklineGroup>
        <x14:sparklineGroup displayEmptyCellsAs="gap">
          <x14:colorSeries rgb="FF244061"/>
          <x14:sparklines>
            <x14:sparkline>
              <xm:f>'A05 172-235'!J1662:N1662</xm:f>
              <xm:sqref>O1662</xm:sqref>
            </x14:sparkline>
          </x14:sparklines>
        </x14:sparklineGroup>
        <x14:sparklineGroup displayEmptyCellsAs="gap">
          <x14:colorSeries rgb="FF244061"/>
          <x14:sparklines>
            <x14:sparkline>
              <xm:f>'A05 172-235'!J1663:N1663</xm:f>
              <xm:sqref>O1663</xm:sqref>
            </x14:sparkline>
          </x14:sparklines>
        </x14:sparklineGroup>
        <x14:sparklineGroup displayEmptyCellsAs="gap">
          <x14:colorSeries rgb="FF244061"/>
          <x14:sparklines>
            <x14:sparkline>
              <xm:f>'A05 172-235'!J1664:N1664</xm:f>
              <xm:sqref>O1664</xm:sqref>
            </x14:sparkline>
          </x14:sparklines>
        </x14:sparklineGroup>
        <x14:sparklineGroup displayEmptyCellsAs="gap">
          <x14:colorSeries rgb="FF244061"/>
          <x14:sparklines>
            <x14:sparkline>
              <xm:f>'A05 172-235'!J1665:N1665</xm:f>
              <xm:sqref>O1665</xm:sqref>
            </x14:sparkline>
          </x14:sparklines>
        </x14:sparklineGroup>
        <x14:sparklineGroup displayEmptyCellsAs="gap">
          <x14:colorSeries rgb="FF244061"/>
          <x14:sparklines>
            <x14:sparkline>
              <xm:f>'A05 172-235'!J1666:N1666</xm:f>
              <xm:sqref>O1666</xm:sqref>
            </x14:sparkline>
          </x14:sparklines>
        </x14:sparklineGroup>
        <x14:sparklineGroup displayEmptyCellsAs="gap">
          <x14:colorSeries rgb="FF244061"/>
          <x14:sparklines>
            <x14:sparkline>
              <xm:f>'A05 172-235'!J1667:N1667</xm:f>
              <xm:sqref>O1667</xm:sqref>
            </x14:sparkline>
          </x14:sparklines>
        </x14:sparklineGroup>
        <x14:sparklineGroup displayEmptyCellsAs="gap">
          <x14:colorSeries rgb="FF244061"/>
          <x14:sparklines>
            <x14:sparkline>
              <xm:f>'A05 172-235'!J1668:N1668</xm:f>
              <xm:sqref>O1668</xm:sqref>
            </x14:sparkline>
          </x14:sparklines>
        </x14:sparklineGroup>
        <x14:sparklineGroup displayEmptyCellsAs="gap">
          <x14:colorSeries rgb="FF244061"/>
          <x14:sparklines>
            <x14:sparkline>
              <xm:f>'A05 172-235'!J1669:N1669</xm:f>
              <xm:sqref>O1669</xm:sqref>
            </x14:sparkline>
          </x14:sparklines>
        </x14:sparklineGroup>
        <x14:sparklineGroup displayEmptyCellsAs="gap">
          <x14:colorSeries rgb="FF244061"/>
          <x14:sparklines>
            <x14:sparkline>
              <xm:f>'A05 172-235'!J1670:N1670</xm:f>
              <xm:sqref>O1670</xm:sqref>
            </x14:sparkline>
          </x14:sparklines>
        </x14:sparklineGroup>
        <x14:sparklineGroup displayEmptyCellsAs="gap">
          <x14:colorSeries rgb="FF244061"/>
          <x14:sparklines>
            <x14:sparkline>
              <xm:f>'A05 172-235'!J1671:N1671</xm:f>
              <xm:sqref>O1671</xm:sqref>
            </x14:sparkline>
          </x14:sparklines>
        </x14:sparklineGroup>
        <x14:sparklineGroup displayEmptyCellsAs="gap">
          <x14:colorSeries rgb="FF244061"/>
          <x14:sparklines>
            <x14:sparkline>
              <xm:f>'A05 172-235'!J1673:N1673</xm:f>
              <xm:sqref>O1673</xm:sqref>
            </x14:sparkline>
          </x14:sparklines>
        </x14:sparklineGroup>
        <x14:sparklineGroup displayEmptyCellsAs="gap">
          <x14:colorSeries rgb="FF244061"/>
          <x14:sparklines>
            <x14:sparkline>
              <xm:f>'A05 172-235'!J1674:N1674</xm:f>
              <xm:sqref>O1674</xm:sqref>
            </x14:sparkline>
          </x14:sparklines>
        </x14:sparklineGroup>
        <x14:sparklineGroup displayEmptyCellsAs="gap">
          <x14:colorSeries rgb="FF244061"/>
          <x14:sparklines>
            <x14:sparkline>
              <xm:f>'A05 172-235'!J1675:N1675</xm:f>
              <xm:sqref>O1675</xm:sqref>
            </x14:sparkline>
          </x14:sparklines>
        </x14:sparklineGroup>
        <x14:sparklineGroup displayEmptyCellsAs="gap">
          <x14:colorSeries rgb="FF244061"/>
          <x14:sparklines>
            <x14:sparkline>
              <xm:f>'A05 172-235'!J1676:N1676</xm:f>
              <xm:sqref>O1676</xm:sqref>
            </x14:sparkline>
          </x14:sparklines>
        </x14:sparklineGroup>
        <x14:sparklineGroup displayEmptyCellsAs="gap">
          <x14:colorSeries rgb="FF244061"/>
          <x14:sparklines>
            <x14:sparkline>
              <xm:f>'A05 172-235'!J1677:N1677</xm:f>
              <xm:sqref>O1677</xm:sqref>
            </x14:sparkline>
          </x14:sparklines>
        </x14:sparklineGroup>
        <x14:sparklineGroup displayEmptyCellsAs="gap">
          <x14:colorSeries rgb="FF244061"/>
          <x14:sparklines>
            <x14:sparkline>
              <xm:f>'A05 172-235'!J1678:N1678</xm:f>
              <xm:sqref>O1678</xm:sqref>
            </x14:sparkline>
          </x14:sparklines>
        </x14:sparklineGroup>
        <x14:sparklineGroup displayEmptyCellsAs="gap">
          <x14:colorSeries rgb="FF244061"/>
          <x14:sparklines>
            <x14:sparkline>
              <xm:f>'A05 172-235'!J1679:N1679</xm:f>
              <xm:sqref>O1679</xm:sqref>
            </x14:sparkline>
          </x14:sparklines>
        </x14:sparklineGroup>
        <x14:sparklineGroup displayEmptyCellsAs="gap">
          <x14:colorSeries rgb="FF244061"/>
          <x14:sparklines>
            <x14:sparkline>
              <xm:f>'A05 172-235'!J1680:N1680</xm:f>
              <xm:sqref>O1680</xm:sqref>
            </x14:sparkline>
          </x14:sparklines>
        </x14:sparklineGroup>
        <x14:sparklineGroup displayEmptyCellsAs="gap">
          <x14:colorSeries rgb="FF244061"/>
          <x14:sparklines>
            <x14:sparkline>
              <xm:f>'A05 172-235'!J1681:N1681</xm:f>
              <xm:sqref>O1681</xm:sqref>
            </x14:sparkline>
          </x14:sparklines>
        </x14:sparklineGroup>
        <x14:sparklineGroup displayEmptyCellsAs="gap">
          <x14:colorSeries rgb="FF244061"/>
          <x14:sparklines>
            <x14:sparkline>
              <xm:f>'A05 172-235'!J1682:N1682</xm:f>
              <xm:sqref>O1682</xm:sqref>
            </x14:sparkline>
          </x14:sparklines>
        </x14:sparklineGroup>
        <x14:sparklineGroup displayEmptyCellsAs="gap">
          <x14:colorSeries rgb="FF244061"/>
          <x14:sparklines>
            <x14:sparkline>
              <xm:f>'A05 172-235'!J1683:N1683</xm:f>
              <xm:sqref>O1683</xm:sqref>
            </x14:sparkline>
          </x14:sparklines>
        </x14:sparklineGroup>
        <x14:sparklineGroup displayEmptyCellsAs="gap">
          <x14:colorSeries rgb="FF244061"/>
          <x14:sparklines>
            <x14:sparkline>
              <xm:f>'A05 172-235'!J1684:N1684</xm:f>
              <xm:sqref>O1684</xm:sqref>
            </x14:sparkline>
          </x14:sparklines>
        </x14:sparklineGroup>
        <x14:sparklineGroup displayEmptyCellsAs="gap">
          <x14:colorSeries rgb="FF244061"/>
          <x14:sparklines>
            <x14:sparkline>
              <xm:f>'A05 172-235'!J1685:N1685</xm:f>
              <xm:sqref>O1685</xm:sqref>
            </x14:sparkline>
          </x14:sparklines>
        </x14:sparklineGroup>
        <x14:sparklineGroup displayEmptyCellsAs="gap">
          <x14:colorSeries rgb="FF244061"/>
          <x14:sparklines>
            <x14:sparkline>
              <xm:f>'A05 172-235'!J1686:N1686</xm:f>
              <xm:sqref>O1686</xm:sqref>
            </x14:sparkline>
          </x14:sparklines>
        </x14:sparklineGroup>
        <x14:sparklineGroup displayEmptyCellsAs="gap">
          <x14:colorSeries rgb="FF244061"/>
          <x14:sparklines>
            <x14:sparkline>
              <xm:f>'A05 172-235'!J1687:N1687</xm:f>
              <xm:sqref>O1687</xm:sqref>
            </x14:sparkline>
          </x14:sparklines>
        </x14:sparklineGroup>
        <x14:sparklineGroup displayEmptyCellsAs="gap">
          <x14:colorSeries rgb="FF244061"/>
          <x14:sparklines>
            <x14:sparkline>
              <xm:f>'A05 172-235'!J1688:N1688</xm:f>
              <xm:sqref>O1688</xm:sqref>
            </x14:sparkline>
          </x14:sparklines>
        </x14:sparklineGroup>
        <x14:sparklineGroup displayEmptyCellsAs="gap">
          <x14:colorSeries rgb="FF244061"/>
          <x14:sparklines>
            <x14:sparkline>
              <xm:f>'A05 172-235'!J1689:N1689</xm:f>
              <xm:sqref>O1689</xm:sqref>
            </x14:sparkline>
          </x14:sparklines>
        </x14:sparklineGroup>
        <x14:sparklineGroup displayEmptyCellsAs="gap">
          <x14:colorSeries rgb="FF244061"/>
          <x14:sparklines>
            <x14:sparkline>
              <xm:f>'A05 172-235'!J1690:N1690</xm:f>
              <xm:sqref>O1690</xm:sqref>
            </x14:sparkline>
          </x14:sparklines>
        </x14:sparklineGroup>
        <x14:sparklineGroup displayEmptyCellsAs="gap">
          <x14:colorSeries rgb="FF244061"/>
          <x14:sparklines>
            <x14:sparkline>
              <xm:f>'A05 172-235'!J1691:N1691</xm:f>
              <xm:sqref>O1691</xm:sqref>
            </x14:sparkline>
          </x14:sparklines>
        </x14:sparklineGroup>
        <x14:sparklineGroup displayEmptyCellsAs="gap">
          <x14:colorSeries rgb="FF244061"/>
          <x14:sparklines>
            <x14:sparkline>
              <xm:f>'A05 172-235'!J1692:N1692</xm:f>
              <xm:sqref>O1692</xm:sqref>
            </x14:sparkline>
          </x14:sparklines>
        </x14:sparklineGroup>
        <x14:sparklineGroup displayEmptyCellsAs="gap">
          <x14:colorSeries rgb="FF244061"/>
          <x14:sparklines>
            <x14:sparkline>
              <xm:f>'A05 172-235'!J1693:N1693</xm:f>
              <xm:sqref>O1693</xm:sqref>
            </x14:sparkline>
          </x14:sparklines>
        </x14:sparklineGroup>
        <x14:sparklineGroup displayEmptyCellsAs="gap">
          <x14:colorSeries rgb="FF244061"/>
          <x14:sparklines>
            <x14:sparkline>
              <xm:f>'A05 172-235'!J1694:N1694</xm:f>
              <xm:sqref>O1694</xm:sqref>
            </x14:sparkline>
          </x14:sparklines>
        </x14:sparklineGroup>
        <x14:sparklineGroup displayEmptyCellsAs="gap">
          <x14:colorSeries rgb="FF244061"/>
          <x14:sparklines>
            <x14:sparkline>
              <xm:f>'A05 172-235'!J1695:N1695</xm:f>
              <xm:sqref>O1695</xm:sqref>
            </x14:sparkline>
          </x14:sparklines>
        </x14:sparklineGroup>
        <x14:sparklineGroup displayEmptyCellsAs="gap">
          <x14:colorSeries rgb="FF244061"/>
          <x14:sparklines>
            <x14:sparkline>
              <xm:f>'A05 172-235'!J1696:N1696</xm:f>
              <xm:sqref>O1696</xm:sqref>
            </x14:sparkline>
          </x14:sparklines>
        </x14:sparklineGroup>
        <x14:sparklineGroup displayEmptyCellsAs="gap">
          <x14:colorSeries rgb="FF244061"/>
          <x14:sparklines>
            <x14:sparkline>
              <xm:f>'A05 172-235'!J1697:N1697</xm:f>
              <xm:sqref>O1697</xm:sqref>
            </x14:sparkline>
          </x14:sparklines>
        </x14:sparklineGroup>
        <x14:sparklineGroup displayEmptyCellsAs="gap">
          <x14:colorSeries rgb="FF244061"/>
          <x14:sparklines>
            <x14:sparkline>
              <xm:f>'A05 172-235'!J1698:N1698</xm:f>
              <xm:sqref>O1698</xm:sqref>
            </x14:sparkline>
          </x14:sparklines>
        </x14:sparklineGroup>
        <x14:sparklineGroup displayEmptyCellsAs="gap">
          <x14:colorSeries rgb="FF244061"/>
          <x14:sparklines>
            <x14:sparkline>
              <xm:f>'A05 172-235'!J1699:N1699</xm:f>
              <xm:sqref>O1699</xm:sqref>
            </x14:sparkline>
          </x14:sparklines>
        </x14:sparklineGroup>
        <x14:sparklineGroup displayEmptyCellsAs="gap">
          <x14:colorSeries rgb="FF244061"/>
          <x14:sparklines>
            <x14:sparkline>
              <xm:f>'A05 172-235'!J1700:N1700</xm:f>
              <xm:sqref>O1700</xm:sqref>
            </x14:sparkline>
          </x14:sparklines>
        </x14:sparklineGroup>
        <x14:sparklineGroup displayEmptyCellsAs="gap">
          <x14:colorSeries rgb="FF244061"/>
          <x14:sparklines>
            <x14:sparkline>
              <xm:f>'A05 172-235'!J1701:N1701</xm:f>
              <xm:sqref>O1701</xm:sqref>
            </x14:sparkline>
          </x14:sparklines>
        </x14:sparklineGroup>
        <x14:sparklineGroup displayEmptyCellsAs="gap">
          <x14:colorSeries rgb="FF244061"/>
          <x14:sparklines>
            <x14:sparkline>
              <xm:f>'A05 172-235'!J1702:N1702</xm:f>
              <xm:sqref>O1702</xm:sqref>
            </x14:sparkline>
          </x14:sparklines>
        </x14:sparklineGroup>
        <x14:sparklineGroup displayEmptyCellsAs="gap">
          <x14:colorSeries rgb="FF244061"/>
          <x14:sparklines>
            <x14:sparkline>
              <xm:f>'A05 172-235'!J1703:N1703</xm:f>
              <xm:sqref>O1703</xm:sqref>
            </x14:sparkline>
          </x14:sparklines>
        </x14:sparklineGroup>
        <x14:sparklineGroup displayEmptyCellsAs="gap">
          <x14:colorSeries rgb="FF244061"/>
          <x14:sparklines>
            <x14:sparkline>
              <xm:f>'A05 172-235'!J1704:N1704</xm:f>
              <xm:sqref>O1704</xm:sqref>
            </x14:sparkline>
          </x14:sparklines>
        </x14:sparklineGroup>
        <x14:sparklineGroup displayEmptyCellsAs="gap">
          <x14:colorSeries rgb="FF244061"/>
          <x14:sparklines>
            <x14:sparkline>
              <xm:f>'A05 172-235'!J1705:N1705</xm:f>
              <xm:sqref>O1705</xm:sqref>
            </x14:sparkline>
          </x14:sparklines>
        </x14:sparklineGroup>
        <x14:sparklineGroup displayEmptyCellsAs="gap">
          <x14:colorSeries rgb="FF244061"/>
          <x14:sparklines>
            <x14:sparkline>
              <xm:f>'A05 172-235'!J1706:N1706</xm:f>
              <xm:sqref>O1706</xm:sqref>
            </x14:sparkline>
          </x14:sparklines>
        </x14:sparklineGroup>
        <x14:sparklineGroup displayEmptyCellsAs="gap">
          <x14:colorSeries rgb="FF244061"/>
          <x14:sparklines>
            <x14:sparkline>
              <xm:f>'A05 172-235'!J1707:N1707</xm:f>
              <xm:sqref>O1707</xm:sqref>
            </x14:sparkline>
          </x14:sparklines>
        </x14:sparklineGroup>
        <x14:sparklineGroup displayEmptyCellsAs="gap">
          <x14:colorSeries rgb="FF244061"/>
          <x14:sparklines>
            <x14:sparkline>
              <xm:f>'A05 172-235'!J1708:N1708</xm:f>
              <xm:sqref>O1708</xm:sqref>
            </x14:sparkline>
          </x14:sparklines>
        </x14:sparklineGroup>
        <x14:sparklineGroup displayEmptyCellsAs="gap">
          <x14:colorSeries rgb="FF244061"/>
          <x14:sparklines>
            <x14:sparkline>
              <xm:f>'A05 172-235'!J1709:N1709</xm:f>
              <xm:sqref>O1709</xm:sqref>
            </x14:sparkline>
          </x14:sparklines>
        </x14:sparklineGroup>
        <x14:sparklineGroup displayEmptyCellsAs="gap">
          <x14:colorSeries rgb="FF244061"/>
          <x14:sparklines>
            <x14:sparkline>
              <xm:f>'A05 172-235'!J1710:N1710</xm:f>
              <xm:sqref>O1710</xm:sqref>
            </x14:sparkline>
          </x14:sparklines>
        </x14:sparklineGroup>
        <x14:sparklineGroup displayEmptyCellsAs="gap">
          <x14:colorSeries rgb="FF244061"/>
          <x14:sparklines>
            <x14:sparkline>
              <xm:f>'A05 172-235'!J1711:N1711</xm:f>
              <xm:sqref>O1711</xm:sqref>
            </x14:sparkline>
          </x14:sparklines>
        </x14:sparklineGroup>
        <x14:sparklineGroup displayEmptyCellsAs="gap">
          <x14:colorSeries rgb="FF244061"/>
          <x14:sparklines>
            <x14:sparkline>
              <xm:f>'A05 172-235'!J1712:N1712</xm:f>
              <xm:sqref>O1712</xm:sqref>
            </x14:sparkline>
          </x14:sparklines>
        </x14:sparklineGroup>
        <x14:sparklineGroup displayEmptyCellsAs="gap">
          <x14:colorSeries rgb="FF244061"/>
          <x14:sparklines>
            <x14:sparkline>
              <xm:f>'A05 172-235'!J1713:N1713</xm:f>
              <xm:sqref>O1713</xm:sqref>
            </x14:sparkline>
          </x14:sparklines>
        </x14:sparklineGroup>
        <x14:sparklineGroup displayEmptyCellsAs="gap">
          <x14:colorSeries rgb="FF244061"/>
          <x14:sparklines>
            <x14:sparkline>
              <xm:f>'A05 172-235'!J1714:N1714</xm:f>
              <xm:sqref>O1714</xm:sqref>
            </x14:sparkline>
          </x14:sparklines>
        </x14:sparklineGroup>
        <x14:sparklineGroup displayEmptyCellsAs="gap">
          <x14:colorSeries rgb="FF244061"/>
          <x14:sparklines>
            <x14:sparkline>
              <xm:f>'A05 172-235'!J1715:N1715</xm:f>
              <xm:sqref>O1715</xm:sqref>
            </x14:sparkline>
          </x14:sparklines>
        </x14:sparklineGroup>
        <x14:sparklineGroup displayEmptyCellsAs="gap">
          <x14:colorSeries rgb="FF244061"/>
          <x14:sparklines>
            <x14:sparkline>
              <xm:f>'A05 172-235'!J1716:N1716</xm:f>
              <xm:sqref>O1716</xm:sqref>
            </x14:sparkline>
          </x14:sparklines>
        </x14:sparklineGroup>
        <x14:sparklineGroup displayEmptyCellsAs="gap">
          <x14:colorSeries rgb="FF244061"/>
          <x14:sparklines>
            <x14:sparkline>
              <xm:f>'A05 172-235'!J1717:N1717</xm:f>
              <xm:sqref>O1717</xm:sqref>
            </x14:sparkline>
          </x14:sparklines>
        </x14:sparklineGroup>
        <x14:sparklineGroup displayEmptyCellsAs="gap">
          <x14:colorSeries rgb="FF244061"/>
          <x14:sparklines>
            <x14:sparkline>
              <xm:f>'A05 172-235'!J1718:N1718</xm:f>
              <xm:sqref>O1718</xm:sqref>
            </x14:sparkline>
          </x14:sparklines>
        </x14:sparklineGroup>
        <x14:sparklineGroup displayEmptyCellsAs="gap">
          <x14:colorSeries rgb="FF244061"/>
          <x14:sparklines>
            <x14:sparkline>
              <xm:f>'A05 172-235'!J1719:N1719</xm:f>
              <xm:sqref>O1719</xm:sqref>
            </x14:sparkline>
          </x14:sparklines>
        </x14:sparklineGroup>
        <x14:sparklineGroup displayEmptyCellsAs="gap">
          <x14:colorSeries rgb="FF244061"/>
          <x14:sparklines>
            <x14:sparkline>
              <xm:f>'A05 172-235'!J1720:N1720</xm:f>
              <xm:sqref>O1720</xm:sqref>
            </x14:sparkline>
          </x14:sparklines>
        </x14:sparklineGroup>
        <x14:sparklineGroup displayEmptyCellsAs="gap">
          <x14:colorSeries rgb="FF244061"/>
          <x14:sparklines>
            <x14:sparkline>
              <xm:f>'A05 172-235'!J1721:N1721</xm:f>
              <xm:sqref>O1721</xm:sqref>
            </x14:sparkline>
          </x14:sparklines>
        </x14:sparklineGroup>
        <x14:sparklineGroup displayEmptyCellsAs="gap">
          <x14:colorSeries rgb="FF244061"/>
          <x14:sparklines>
            <x14:sparkline>
              <xm:f>'A05 172-235'!J1722:N1722</xm:f>
              <xm:sqref>O1722</xm:sqref>
            </x14:sparkline>
          </x14:sparklines>
        </x14:sparklineGroup>
        <x14:sparklineGroup displayEmptyCellsAs="gap">
          <x14:colorSeries rgb="FF244061"/>
          <x14:sparklines>
            <x14:sparkline>
              <xm:f>'A05 172-235'!J1723:N1723</xm:f>
              <xm:sqref>O1723</xm:sqref>
            </x14:sparkline>
          </x14:sparklines>
        </x14:sparklineGroup>
        <x14:sparklineGroup displayEmptyCellsAs="gap">
          <x14:colorSeries rgb="FF244061"/>
          <x14:sparklines>
            <x14:sparkline>
              <xm:f>'A05 172-235'!J1724:N1724</xm:f>
              <xm:sqref>O1724</xm:sqref>
            </x14:sparkline>
          </x14:sparklines>
        </x14:sparklineGroup>
        <x14:sparklineGroup displayEmptyCellsAs="gap">
          <x14:colorSeries rgb="FF244061"/>
          <x14:sparklines>
            <x14:sparkline>
              <xm:f>'A05 172-235'!J1725:N1725</xm:f>
              <xm:sqref>O1725</xm:sqref>
            </x14:sparkline>
          </x14:sparklines>
        </x14:sparklineGroup>
        <x14:sparklineGroup displayEmptyCellsAs="gap">
          <x14:colorSeries rgb="FF244061"/>
          <x14:sparklines>
            <x14:sparkline>
              <xm:f>'A05 172-235'!J1726:N1726</xm:f>
              <xm:sqref>O1726</xm:sqref>
            </x14:sparkline>
          </x14:sparklines>
        </x14:sparklineGroup>
        <x14:sparklineGroup displayEmptyCellsAs="gap">
          <x14:colorSeries rgb="FF244061"/>
          <x14:sparklines>
            <x14:sparkline>
              <xm:f>'A05 172-235'!J1727:N1727</xm:f>
              <xm:sqref>O1727</xm:sqref>
            </x14:sparkline>
          </x14:sparklines>
        </x14:sparklineGroup>
        <x14:sparklineGroup displayEmptyCellsAs="gap">
          <x14:colorSeries rgb="FF244061"/>
          <x14:sparklines>
            <x14:sparkline>
              <xm:f>'A05 172-235'!J1728:N1728</xm:f>
              <xm:sqref>O1728</xm:sqref>
            </x14:sparkline>
          </x14:sparklines>
        </x14:sparklineGroup>
        <x14:sparklineGroup displayEmptyCellsAs="gap">
          <x14:colorSeries rgb="FF244061"/>
          <x14:sparklines>
            <x14:sparkline>
              <xm:f>'A05 172-235'!J1730:N1730</xm:f>
              <xm:sqref>O1730</xm:sqref>
            </x14:sparkline>
          </x14:sparklines>
        </x14:sparklineGroup>
        <x14:sparklineGroup displayEmptyCellsAs="gap">
          <x14:colorSeries rgb="FF244061"/>
          <x14:sparklines>
            <x14:sparkline>
              <xm:f>'A05 172-235'!J1731:N1731</xm:f>
              <xm:sqref>O1731</xm:sqref>
            </x14:sparkline>
          </x14:sparklines>
        </x14:sparklineGroup>
        <x14:sparklineGroup displayEmptyCellsAs="gap">
          <x14:colorSeries rgb="FF244061"/>
          <x14:sparklines>
            <x14:sparkline>
              <xm:f>'A05 172-235'!J1732:N1732</xm:f>
              <xm:sqref>O1732</xm:sqref>
            </x14:sparkline>
          </x14:sparklines>
        </x14:sparklineGroup>
        <x14:sparklineGroup displayEmptyCellsAs="gap">
          <x14:colorSeries rgb="FF244061"/>
          <x14:sparklines>
            <x14:sparkline>
              <xm:f>'A05 172-235'!J1733:N1733</xm:f>
              <xm:sqref>O1733</xm:sqref>
            </x14:sparkline>
          </x14:sparklines>
        </x14:sparklineGroup>
        <x14:sparklineGroup displayEmptyCellsAs="gap">
          <x14:colorSeries rgb="FF244061"/>
          <x14:sparklines>
            <x14:sparkline>
              <xm:f>'A05 172-235'!J1734:N1734</xm:f>
              <xm:sqref>O1734</xm:sqref>
            </x14:sparkline>
          </x14:sparklines>
        </x14:sparklineGroup>
        <x14:sparklineGroup displayEmptyCellsAs="gap">
          <x14:colorSeries rgb="FF244061"/>
          <x14:sparklines>
            <x14:sparkline>
              <xm:f>'A05 172-235'!J1735:N1735</xm:f>
              <xm:sqref>O1735</xm:sqref>
            </x14:sparkline>
          </x14:sparklines>
        </x14:sparklineGroup>
        <x14:sparklineGroup displayEmptyCellsAs="gap">
          <x14:colorSeries rgb="FF244061"/>
          <x14:sparklines>
            <x14:sparkline>
              <xm:f>'A05 172-235'!J1736:N1736</xm:f>
              <xm:sqref>O1736</xm:sqref>
            </x14:sparkline>
          </x14:sparklines>
        </x14:sparklineGroup>
        <x14:sparklineGroup displayEmptyCellsAs="gap">
          <x14:colorSeries rgb="FF244061"/>
          <x14:sparklines>
            <x14:sparkline>
              <xm:f>'A05 172-235'!J1737:N1737</xm:f>
              <xm:sqref>O1737</xm:sqref>
            </x14:sparkline>
          </x14:sparklines>
        </x14:sparklineGroup>
        <x14:sparklineGroup displayEmptyCellsAs="gap">
          <x14:colorSeries rgb="FF244061"/>
          <x14:sparklines>
            <x14:sparkline>
              <xm:f>'A05 172-235'!J1738:N1738</xm:f>
              <xm:sqref>O1738</xm:sqref>
            </x14:sparkline>
          </x14:sparklines>
        </x14:sparklineGroup>
        <x14:sparklineGroup displayEmptyCellsAs="gap">
          <x14:colorSeries rgb="FF244061"/>
          <x14:sparklines>
            <x14:sparkline>
              <xm:f>'A05 172-235'!J1739:N1739</xm:f>
              <xm:sqref>O1739</xm:sqref>
            </x14:sparkline>
          </x14:sparklines>
        </x14:sparklineGroup>
        <x14:sparklineGroup displayEmptyCellsAs="gap">
          <x14:colorSeries rgb="FF244061"/>
          <x14:sparklines>
            <x14:sparkline>
              <xm:f>'A05 172-235'!J1740:N1740</xm:f>
              <xm:sqref>O1740</xm:sqref>
            </x14:sparkline>
          </x14:sparklines>
        </x14:sparklineGroup>
        <x14:sparklineGroup displayEmptyCellsAs="gap">
          <x14:colorSeries rgb="FF244061"/>
          <x14:sparklines>
            <x14:sparkline>
              <xm:f>'A05 172-235'!J1741:N1741</xm:f>
              <xm:sqref>O1741</xm:sqref>
            </x14:sparkline>
          </x14:sparklines>
        </x14:sparklineGroup>
        <x14:sparklineGroup displayEmptyCellsAs="gap">
          <x14:colorSeries rgb="FF244061"/>
          <x14:sparklines>
            <x14:sparkline>
              <xm:f>'A05 172-235'!J1742:N1742</xm:f>
              <xm:sqref>O1742</xm:sqref>
            </x14:sparkline>
          </x14:sparklines>
        </x14:sparklineGroup>
        <x14:sparklineGroup displayEmptyCellsAs="gap">
          <x14:colorSeries rgb="FF244061"/>
          <x14:sparklines>
            <x14:sparkline>
              <xm:f>'A05 172-235'!J1743:N1743</xm:f>
              <xm:sqref>O1743</xm:sqref>
            </x14:sparkline>
          </x14:sparklines>
        </x14:sparklineGroup>
        <x14:sparklineGroup displayEmptyCellsAs="gap">
          <x14:colorSeries rgb="FF244061"/>
          <x14:sparklines>
            <x14:sparkline>
              <xm:f>'A05 172-235'!J1744:N1744</xm:f>
              <xm:sqref>O1744</xm:sqref>
            </x14:sparkline>
          </x14:sparklines>
        </x14:sparklineGroup>
        <x14:sparklineGroup displayEmptyCellsAs="gap">
          <x14:colorSeries rgb="FF244061"/>
          <x14:sparklines>
            <x14:sparkline>
              <xm:f>'A05 172-235'!J1745:N1745</xm:f>
              <xm:sqref>O1745</xm:sqref>
            </x14:sparkline>
          </x14:sparklines>
        </x14:sparklineGroup>
        <x14:sparklineGroup displayEmptyCellsAs="gap">
          <x14:colorSeries rgb="FF244061"/>
          <x14:sparklines>
            <x14:sparkline>
              <xm:f>'A05 172-235'!J1746:N1746</xm:f>
              <xm:sqref>O1746</xm:sqref>
            </x14:sparkline>
          </x14:sparklines>
        </x14:sparklineGroup>
        <x14:sparklineGroup displayEmptyCellsAs="gap">
          <x14:colorSeries rgb="FF244061"/>
          <x14:sparklines>
            <x14:sparkline>
              <xm:f>'A05 172-235'!J1747:N1747</xm:f>
              <xm:sqref>O1747</xm:sqref>
            </x14:sparkline>
          </x14:sparklines>
        </x14:sparklineGroup>
        <x14:sparklineGroup displayEmptyCellsAs="gap">
          <x14:colorSeries rgb="FF244061"/>
          <x14:sparklines>
            <x14:sparkline>
              <xm:f>'A05 172-235'!J1748:N1748</xm:f>
              <xm:sqref>O1748</xm:sqref>
            </x14:sparkline>
          </x14:sparklines>
        </x14:sparklineGroup>
        <x14:sparklineGroup displayEmptyCellsAs="gap">
          <x14:colorSeries rgb="FF244061"/>
          <x14:sparklines>
            <x14:sparkline>
              <xm:f>'A05 172-235'!J1749:N1749</xm:f>
              <xm:sqref>O1749</xm:sqref>
            </x14:sparkline>
          </x14:sparklines>
        </x14:sparklineGroup>
        <x14:sparklineGroup displayEmptyCellsAs="gap">
          <x14:colorSeries rgb="FF244061"/>
          <x14:sparklines>
            <x14:sparkline>
              <xm:f>'A05 172-235'!J1750:N1750</xm:f>
              <xm:sqref>O1750</xm:sqref>
            </x14:sparkline>
          </x14:sparklines>
        </x14:sparklineGroup>
        <x14:sparklineGroup displayEmptyCellsAs="gap">
          <x14:colorSeries rgb="FF244061"/>
          <x14:sparklines>
            <x14:sparkline>
              <xm:f>'A05 172-235'!J1751:N1751</xm:f>
              <xm:sqref>O1751</xm:sqref>
            </x14:sparkline>
          </x14:sparklines>
        </x14:sparklineGroup>
        <x14:sparklineGroup displayEmptyCellsAs="gap">
          <x14:colorSeries rgb="FF244061"/>
          <x14:sparklines>
            <x14:sparkline>
              <xm:f>'A05 172-235'!J1752:N1752</xm:f>
              <xm:sqref>O1752</xm:sqref>
            </x14:sparkline>
          </x14:sparklines>
        </x14:sparklineGroup>
        <x14:sparklineGroup displayEmptyCellsAs="gap">
          <x14:colorSeries rgb="FF244061"/>
          <x14:sparklines>
            <x14:sparkline>
              <xm:f>'A05 172-235'!J1753:N1753</xm:f>
              <xm:sqref>O1753</xm:sqref>
            </x14:sparkline>
          </x14:sparklines>
        </x14:sparklineGroup>
        <x14:sparklineGroup displayEmptyCellsAs="gap">
          <x14:colorSeries rgb="FF244061"/>
          <x14:sparklines>
            <x14:sparkline>
              <xm:f>'A05 172-235'!J1754:N1754</xm:f>
              <xm:sqref>O1754</xm:sqref>
            </x14:sparkline>
          </x14:sparklines>
        </x14:sparklineGroup>
        <x14:sparklineGroup displayEmptyCellsAs="gap">
          <x14:colorSeries rgb="FF244061"/>
          <x14:sparklines>
            <x14:sparkline>
              <xm:f>'A05 172-235'!J1755:N1755</xm:f>
              <xm:sqref>O1755</xm:sqref>
            </x14:sparkline>
          </x14:sparklines>
        </x14:sparklineGroup>
        <x14:sparklineGroup displayEmptyCellsAs="gap">
          <x14:colorSeries rgb="FF244061"/>
          <x14:sparklines>
            <x14:sparkline>
              <xm:f>'A05 172-235'!J1756:N1756</xm:f>
              <xm:sqref>O1756</xm:sqref>
            </x14:sparkline>
          </x14:sparklines>
        </x14:sparklineGroup>
        <x14:sparklineGroup displayEmptyCellsAs="gap">
          <x14:colorSeries rgb="FF244061"/>
          <x14:sparklines>
            <x14:sparkline>
              <xm:f>'A05 172-235'!J1757:N1757</xm:f>
              <xm:sqref>O1757</xm:sqref>
            </x14:sparkline>
          </x14:sparklines>
        </x14:sparklineGroup>
        <x14:sparklineGroup displayEmptyCellsAs="gap">
          <x14:colorSeries rgb="FF244061"/>
          <x14:sparklines>
            <x14:sparkline>
              <xm:f>'A05 172-235'!J1758:N1758</xm:f>
              <xm:sqref>O1758</xm:sqref>
            </x14:sparkline>
          </x14:sparklines>
        </x14:sparklineGroup>
        <x14:sparklineGroup displayEmptyCellsAs="gap">
          <x14:colorSeries rgb="FF244061"/>
          <x14:sparklines>
            <x14:sparkline>
              <xm:f>'A05 172-235'!J1759:N1759</xm:f>
              <xm:sqref>O1759</xm:sqref>
            </x14:sparkline>
          </x14:sparklines>
        </x14:sparklineGroup>
        <x14:sparklineGroup displayEmptyCellsAs="gap">
          <x14:colorSeries rgb="FF244061"/>
          <x14:sparklines>
            <x14:sparkline>
              <xm:f>'A05 172-235'!J1760:N1760</xm:f>
              <xm:sqref>O1760</xm:sqref>
            </x14:sparkline>
          </x14:sparklines>
        </x14:sparklineGroup>
        <x14:sparklineGroup displayEmptyCellsAs="gap">
          <x14:colorSeries rgb="FF244061"/>
          <x14:sparklines>
            <x14:sparkline>
              <xm:f>'A05 172-235'!J1761:N1761</xm:f>
              <xm:sqref>O1761</xm:sqref>
            </x14:sparkline>
          </x14:sparklines>
        </x14:sparklineGroup>
        <x14:sparklineGroup displayEmptyCellsAs="gap">
          <x14:colorSeries rgb="FF244061"/>
          <x14:sparklines>
            <x14:sparkline>
              <xm:f>'A05 172-235'!J1762:N1762</xm:f>
              <xm:sqref>O1762</xm:sqref>
            </x14:sparkline>
          </x14:sparklines>
        </x14:sparklineGroup>
        <x14:sparklineGroup displayEmptyCellsAs="gap">
          <x14:colorSeries rgb="FF244061"/>
          <x14:sparklines>
            <x14:sparkline>
              <xm:f>'A05 172-235'!J1763:N1763</xm:f>
              <xm:sqref>O1763</xm:sqref>
            </x14:sparkline>
          </x14:sparklines>
        </x14:sparklineGroup>
        <x14:sparklineGroup displayEmptyCellsAs="gap">
          <x14:colorSeries rgb="FF244061"/>
          <x14:sparklines>
            <x14:sparkline>
              <xm:f>'A05 172-235'!J1764:N1764</xm:f>
              <xm:sqref>O1764</xm:sqref>
            </x14:sparkline>
          </x14:sparklines>
        </x14:sparklineGroup>
        <x14:sparklineGroup displayEmptyCellsAs="gap">
          <x14:colorSeries rgb="FF244061"/>
          <x14:sparklines>
            <x14:sparkline>
              <xm:f>'A05 172-235'!J1765:N1765</xm:f>
              <xm:sqref>O1765</xm:sqref>
            </x14:sparkline>
          </x14:sparklines>
        </x14:sparklineGroup>
        <x14:sparklineGroup displayEmptyCellsAs="gap">
          <x14:colorSeries rgb="FF244061"/>
          <x14:sparklines>
            <x14:sparkline>
              <xm:f>'A05 172-235'!J1766:N1766</xm:f>
              <xm:sqref>O1766</xm:sqref>
            </x14:sparkline>
          </x14:sparklines>
        </x14:sparklineGroup>
        <x14:sparklineGroup displayEmptyCellsAs="gap">
          <x14:colorSeries rgb="FF244061"/>
          <x14:sparklines>
            <x14:sparkline>
              <xm:f>'A05 172-235'!J1767:N1767</xm:f>
              <xm:sqref>O1767</xm:sqref>
            </x14:sparkline>
          </x14:sparklines>
        </x14:sparklineGroup>
        <x14:sparklineGroup displayEmptyCellsAs="gap">
          <x14:colorSeries rgb="FF244061"/>
          <x14:sparklines>
            <x14:sparkline>
              <xm:f>'A05 172-235'!J1768:N1768</xm:f>
              <xm:sqref>O1768</xm:sqref>
            </x14:sparkline>
          </x14:sparklines>
        </x14:sparklineGroup>
        <x14:sparklineGroup displayEmptyCellsAs="gap">
          <x14:colorSeries rgb="FF244061"/>
          <x14:sparklines>
            <x14:sparkline>
              <xm:f>'A05 172-235'!J1769:N1769</xm:f>
              <xm:sqref>O1769</xm:sqref>
            </x14:sparkline>
          </x14:sparklines>
        </x14:sparklineGroup>
        <x14:sparklineGroup displayEmptyCellsAs="gap">
          <x14:colorSeries rgb="FF244061"/>
          <x14:sparklines>
            <x14:sparkline>
              <xm:f>'A05 172-235'!J1771:N1771</xm:f>
              <xm:sqref>O1771</xm:sqref>
            </x14:sparkline>
          </x14:sparklines>
        </x14:sparklineGroup>
        <x14:sparklineGroup displayEmptyCellsAs="gap">
          <x14:colorSeries rgb="FF244061"/>
          <x14:sparklines>
            <x14:sparkline>
              <xm:f>'A05 172-235'!J1775:N1775</xm:f>
              <xm:sqref>O1775</xm:sqref>
            </x14:sparkline>
          </x14:sparklines>
        </x14:sparklineGroup>
        <x14:sparklineGroup displayEmptyCellsAs="gap">
          <x14:colorSeries rgb="FF244061"/>
          <x14:sparklines>
            <x14:sparkline>
              <xm:f>'A05 172-235'!J1776:N1776</xm:f>
              <xm:sqref>O1776</xm:sqref>
            </x14:sparkline>
          </x14:sparklines>
        </x14:sparklineGroup>
        <x14:sparklineGroup displayEmptyCellsAs="gap">
          <x14:colorSeries rgb="FF244061"/>
          <x14:sparklines>
            <x14:sparkline>
              <xm:f>'A05 172-235'!J1777:N1777</xm:f>
              <xm:sqref>O1777</xm:sqref>
            </x14:sparkline>
          </x14:sparklines>
        </x14:sparklineGroup>
        <x14:sparklineGroup displayEmptyCellsAs="gap">
          <x14:colorSeries rgb="FF244061"/>
          <x14:sparklines>
            <x14:sparkline>
              <xm:f>'A05 172-235'!J1778:N1778</xm:f>
              <xm:sqref>O1778</xm:sqref>
            </x14:sparkline>
          </x14:sparklines>
        </x14:sparklineGroup>
        <x14:sparklineGroup displayEmptyCellsAs="gap">
          <x14:colorSeries rgb="FF244061"/>
          <x14:sparklines>
            <x14:sparkline>
              <xm:f>'A05 172-235'!J1779:N1779</xm:f>
              <xm:sqref>O1779</xm:sqref>
            </x14:sparkline>
          </x14:sparklines>
        </x14:sparklineGroup>
        <x14:sparklineGroup displayEmptyCellsAs="gap">
          <x14:colorSeries rgb="FF244061"/>
          <x14:sparklines>
            <x14:sparkline>
              <xm:f>'A05 172-235'!J1780:N1780</xm:f>
              <xm:sqref>O1780</xm:sqref>
            </x14:sparkline>
          </x14:sparklines>
        </x14:sparklineGroup>
        <x14:sparklineGroup displayEmptyCellsAs="gap">
          <x14:colorSeries rgb="FF244061"/>
          <x14:sparklines>
            <x14:sparkline>
              <xm:f>'A05 172-235'!J1781:N1781</xm:f>
              <xm:sqref>O1781</xm:sqref>
            </x14:sparkline>
          </x14:sparklines>
        </x14:sparklineGroup>
        <x14:sparklineGroup displayEmptyCellsAs="gap">
          <x14:colorSeries rgb="FF244061"/>
          <x14:sparklines>
            <x14:sparkline>
              <xm:f>'A05 172-235'!J1782:N1782</xm:f>
              <xm:sqref>O1782</xm:sqref>
            </x14:sparkline>
          </x14:sparklines>
        </x14:sparklineGroup>
        <x14:sparklineGroup displayEmptyCellsAs="gap">
          <x14:colorSeries rgb="FF244061"/>
          <x14:sparklines>
            <x14:sparkline>
              <xm:f>'A05 172-235'!J1783:N1783</xm:f>
              <xm:sqref>O1783</xm:sqref>
            </x14:sparkline>
          </x14:sparklines>
        </x14:sparklineGroup>
        <x14:sparklineGroup displayEmptyCellsAs="gap">
          <x14:colorSeries rgb="FF244061"/>
          <x14:sparklines>
            <x14:sparkline>
              <xm:f>'A05 172-235'!J1784:N1784</xm:f>
              <xm:sqref>O1784</xm:sqref>
            </x14:sparkline>
          </x14:sparklines>
        </x14:sparklineGroup>
        <x14:sparklineGroup displayEmptyCellsAs="gap">
          <x14:colorSeries rgb="FF244061"/>
          <x14:sparklines>
            <x14:sparkline>
              <xm:f>'A05 172-235'!J1785:N1785</xm:f>
              <xm:sqref>O1785</xm:sqref>
            </x14:sparkline>
          </x14:sparklines>
        </x14:sparklineGroup>
        <x14:sparklineGroup displayEmptyCellsAs="gap">
          <x14:colorSeries rgb="FF244061"/>
          <x14:sparklines>
            <x14:sparkline>
              <xm:f>'A05 172-235'!J1786:N1786</xm:f>
              <xm:sqref>O1786</xm:sqref>
            </x14:sparkline>
          </x14:sparklines>
        </x14:sparklineGroup>
        <x14:sparklineGroup displayEmptyCellsAs="gap">
          <x14:colorSeries rgb="FF244061"/>
          <x14:sparklines>
            <x14:sparkline>
              <xm:f>'A05 172-235'!J1787:N1787</xm:f>
              <xm:sqref>O1787</xm:sqref>
            </x14:sparkline>
          </x14:sparklines>
        </x14:sparklineGroup>
        <x14:sparklineGroup displayEmptyCellsAs="gap">
          <x14:colorSeries rgb="FF244061"/>
          <x14:sparklines>
            <x14:sparkline>
              <xm:f>'A05 172-235'!J1788:N1788</xm:f>
              <xm:sqref>O1788</xm:sqref>
            </x14:sparkline>
          </x14:sparklines>
        </x14:sparklineGroup>
        <x14:sparklineGroup displayEmptyCellsAs="gap">
          <x14:colorSeries rgb="FF244061"/>
          <x14:sparklines>
            <x14:sparkline>
              <xm:f>'A05 172-235'!J1789:N1789</xm:f>
              <xm:sqref>O1789</xm:sqref>
            </x14:sparkline>
          </x14:sparklines>
        </x14:sparklineGroup>
        <x14:sparklineGroup displayEmptyCellsAs="gap">
          <x14:colorSeries rgb="FF244061"/>
          <x14:sparklines>
            <x14:sparkline>
              <xm:f>'A05 172-235'!J1790:N1790</xm:f>
              <xm:sqref>O1790</xm:sqref>
            </x14:sparkline>
          </x14:sparklines>
        </x14:sparklineGroup>
        <x14:sparklineGroup displayEmptyCellsAs="gap">
          <x14:colorSeries rgb="FF244061"/>
          <x14:sparklines>
            <x14:sparkline>
              <xm:f>'A05 172-235'!J1791:N1791</xm:f>
              <xm:sqref>O1791</xm:sqref>
            </x14:sparkline>
          </x14:sparklines>
        </x14:sparklineGroup>
        <x14:sparklineGroup displayEmptyCellsAs="gap">
          <x14:colorSeries rgb="FF244061"/>
          <x14:sparklines>
            <x14:sparkline>
              <xm:f>'A05 172-235'!J1792:N1792</xm:f>
              <xm:sqref>O1792</xm:sqref>
            </x14:sparkline>
          </x14:sparklines>
        </x14:sparklineGroup>
        <x14:sparklineGroup displayEmptyCellsAs="gap">
          <x14:colorSeries rgb="FF244061"/>
          <x14:sparklines>
            <x14:sparkline>
              <xm:f>'A05 172-235'!J1793:N1793</xm:f>
              <xm:sqref>O1793</xm:sqref>
            </x14:sparkline>
          </x14:sparklines>
        </x14:sparklineGroup>
        <x14:sparklineGroup displayEmptyCellsAs="gap">
          <x14:colorSeries rgb="FF244061"/>
          <x14:sparklines>
            <x14:sparkline>
              <xm:f>'A05 172-235'!J1794:N1794</xm:f>
              <xm:sqref>O1794</xm:sqref>
            </x14:sparkline>
          </x14:sparklines>
        </x14:sparklineGroup>
        <x14:sparklineGroup displayEmptyCellsAs="gap">
          <x14:colorSeries rgb="FF244061"/>
          <x14:sparklines>
            <x14:sparkline>
              <xm:f>'A05 172-235'!J1795:N1795</xm:f>
              <xm:sqref>O1795</xm:sqref>
            </x14:sparkline>
          </x14:sparklines>
        </x14:sparklineGroup>
        <x14:sparklineGroup displayEmptyCellsAs="gap">
          <x14:colorSeries rgb="FF244061"/>
          <x14:sparklines>
            <x14:sparkline>
              <xm:f>'A05 172-235'!J1796:N1796</xm:f>
              <xm:sqref>O1796</xm:sqref>
            </x14:sparkline>
          </x14:sparklines>
        </x14:sparklineGroup>
        <x14:sparklineGroup displayEmptyCellsAs="gap">
          <x14:colorSeries rgb="FF244061"/>
          <x14:sparklines>
            <x14:sparkline>
              <xm:f>'A05 172-235'!J1797:N1797</xm:f>
              <xm:sqref>O1797</xm:sqref>
            </x14:sparkline>
          </x14:sparklines>
        </x14:sparklineGroup>
        <x14:sparklineGroup displayEmptyCellsAs="gap">
          <x14:colorSeries rgb="FF244061"/>
          <x14:sparklines>
            <x14:sparkline>
              <xm:f>'A05 172-235'!J1798:N1798</xm:f>
              <xm:sqref>O1798</xm:sqref>
            </x14:sparkline>
          </x14:sparklines>
        </x14:sparklineGroup>
        <x14:sparklineGroup displayEmptyCellsAs="gap">
          <x14:colorSeries rgb="FF244061"/>
          <x14:sparklines>
            <x14:sparkline>
              <xm:f>'A05 172-235'!J1799:N1799</xm:f>
              <xm:sqref>O1799</xm:sqref>
            </x14:sparkline>
          </x14:sparklines>
        </x14:sparklineGroup>
        <x14:sparklineGroup displayEmptyCellsAs="gap">
          <x14:colorSeries rgb="FF244061"/>
          <x14:sparklines>
            <x14:sparkline>
              <xm:f>'A05 172-235'!J1800:N1800</xm:f>
              <xm:sqref>O1800</xm:sqref>
            </x14:sparkline>
          </x14:sparklines>
        </x14:sparklineGroup>
        <x14:sparklineGroup displayEmptyCellsAs="gap">
          <x14:colorSeries rgb="FF244061"/>
          <x14:sparklines>
            <x14:sparkline>
              <xm:f>'A05 172-235'!J1801:N1801</xm:f>
              <xm:sqref>O1801</xm:sqref>
            </x14:sparkline>
          </x14:sparklines>
        </x14:sparklineGroup>
        <x14:sparklineGroup displayEmptyCellsAs="gap">
          <x14:colorSeries rgb="FF244061"/>
          <x14:sparklines>
            <x14:sparkline>
              <xm:f>'A05 172-235'!J1802:N1802</xm:f>
              <xm:sqref>O1802</xm:sqref>
            </x14:sparkline>
          </x14:sparklines>
        </x14:sparklineGroup>
        <x14:sparklineGroup displayEmptyCellsAs="gap">
          <x14:colorSeries rgb="FF244061"/>
          <x14:sparklines>
            <x14:sparkline>
              <xm:f>'A05 172-235'!J1803:N1803</xm:f>
              <xm:sqref>O1803</xm:sqref>
            </x14:sparkline>
          </x14:sparklines>
        </x14:sparklineGroup>
        <x14:sparklineGroup displayEmptyCellsAs="gap">
          <x14:colorSeries rgb="FF244061"/>
          <x14:sparklines>
            <x14:sparkline>
              <xm:f>'A05 172-235'!J1804:N1804</xm:f>
              <xm:sqref>O1804</xm:sqref>
            </x14:sparkline>
          </x14:sparklines>
        </x14:sparklineGroup>
        <x14:sparklineGroup displayEmptyCellsAs="gap">
          <x14:colorSeries rgb="FF244061"/>
          <x14:sparklines>
            <x14:sparkline>
              <xm:f>'A05 172-235'!J1805:N1805</xm:f>
              <xm:sqref>O1805</xm:sqref>
            </x14:sparkline>
          </x14:sparklines>
        </x14:sparklineGroup>
        <x14:sparklineGroup displayEmptyCellsAs="gap">
          <x14:colorSeries rgb="FF244061"/>
          <x14:sparklines>
            <x14:sparkline>
              <xm:f>'A05 172-235'!J1806:N1806</xm:f>
              <xm:sqref>O1806</xm:sqref>
            </x14:sparkline>
          </x14:sparklines>
        </x14:sparklineGroup>
        <x14:sparklineGroup displayEmptyCellsAs="gap">
          <x14:colorSeries rgb="FF244061"/>
          <x14:sparklines>
            <x14:sparkline>
              <xm:f>'A05 172-235'!J1807:N1807</xm:f>
              <xm:sqref>O1807</xm:sqref>
            </x14:sparkline>
          </x14:sparklines>
        </x14:sparklineGroup>
        <x14:sparklineGroup displayEmptyCellsAs="gap">
          <x14:colorSeries rgb="FF244061"/>
          <x14:sparklines>
            <x14:sparkline>
              <xm:f>'A05 172-235'!J1808:N1808</xm:f>
              <xm:sqref>O1808</xm:sqref>
            </x14:sparkline>
          </x14:sparklines>
        </x14:sparklineGroup>
        <x14:sparklineGroup displayEmptyCellsAs="gap">
          <x14:colorSeries rgb="FF244061"/>
          <x14:sparklines>
            <x14:sparkline>
              <xm:f>'A05 172-235'!J1809:N1809</xm:f>
              <xm:sqref>O1809</xm:sqref>
            </x14:sparkline>
          </x14:sparklines>
        </x14:sparklineGroup>
        <x14:sparklineGroup displayEmptyCellsAs="gap">
          <x14:colorSeries rgb="FF244061"/>
          <x14:sparklines>
            <x14:sparkline>
              <xm:f>'A05 172-235'!J1810:N1810</xm:f>
              <xm:sqref>O1810</xm:sqref>
            </x14:sparkline>
          </x14:sparklines>
        </x14:sparklineGroup>
        <x14:sparklineGroup displayEmptyCellsAs="gap">
          <x14:colorSeries rgb="FF244061"/>
          <x14:sparklines>
            <x14:sparkline>
              <xm:f>'A05 172-235'!J1811:N1811</xm:f>
              <xm:sqref>O1811</xm:sqref>
            </x14:sparkline>
          </x14:sparklines>
        </x14:sparklineGroup>
        <x14:sparklineGroup displayEmptyCellsAs="gap">
          <x14:colorSeries rgb="FF244061"/>
          <x14:sparklines>
            <x14:sparkline>
              <xm:f>'A05 172-235'!J1812:N1812</xm:f>
              <xm:sqref>O1812</xm:sqref>
            </x14:sparkline>
          </x14:sparklines>
        </x14:sparklineGroup>
        <x14:sparklineGroup displayEmptyCellsAs="gap">
          <x14:colorSeries rgb="FF244061"/>
          <x14:sparklines>
            <x14:sparkline>
              <xm:f>'A05 172-235'!J1813:N1813</xm:f>
              <xm:sqref>O1813</xm:sqref>
            </x14:sparkline>
          </x14:sparklines>
        </x14:sparklineGroup>
        <x14:sparklineGroup displayEmptyCellsAs="gap">
          <x14:colorSeries rgb="FF244061"/>
          <x14:sparklines>
            <x14:sparkline>
              <xm:f>'A05 172-235'!J1814:N1814</xm:f>
              <xm:sqref>O1814</xm:sqref>
            </x14:sparkline>
          </x14:sparklines>
        </x14:sparklineGroup>
        <x14:sparklineGroup displayEmptyCellsAs="gap">
          <x14:colorSeries rgb="FF244061"/>
          <x14:sparklines>
            <x14:sparkline>
              <xm:f>'A05 172-235'!J1815:N1815</xm:f>
              <xm:sqref>O1815</xm:sqref>
            </x14:sparkline>
          </x14:sparklines>
        </x14:sparklineGroup>
        <x14:sparklineGroup displayEmptyCellsAs="gap">
          <x14:colorSeries rgb="FF244061"/>
          <x14:sparklines>
            <x14:sparkline>
              <xm:f>'A05 172-235'!J1816:N1816</xm:f>
              <xm:sqref>O1816</xm:sqref>
            </x14:sparkline>
          </x14:sparklines>
        </x14:sparklineGroup>
        <x14:sparklineGroup displayEmptyCellsAs="gap">
          <x14:colorSeries rgb="FF244061"/>
          <x14:sparklines>
            <x14:sparkline>
              <xm:f>'A05 172-235'!J1817:N1817</xm:f>
              <xm:sqref>O1817</xm:sqref>
            </x14:sparkline>
          </x14:sparklines>
        </x14:sparklineGroup>
        <x14:sparklineGroup displayEmptyCellsAs="gap">
          <x14:colorSeries rgb="FF244061"/>
          <x14:sparklines>
            <x14:sparkline>
              <xm:f>'A05 172-235'!J1818:N1818</xm:f>
              <xm:sqref>O1818</xm:sqref>
            </x14:sparkline>
          </x14:sparklines>
        </x14:sparklineGroup>
        <x14:sparklineGroup displayEmptyCellsAs="gap">
          <x14:colorSeries rgb="FF244061"/>
          <x14:sparklines>
            <x14:sparkline>
              <xm:f>'A05 172-235'!J1819:N1819</xm:f>
              <xm:sqref>O1819</xm:sqref>
            </x14:sparkline>
          </x14:sparklines>
        </x14:sparklineGroup>
        <x14:sparklineGroup displayEmptyCellsAs="gap">
          <x14:colorSeries rgb="FF244061"/>
          <x14:sparklines>
            <x14:sparkline>
              <xm:f>'A05 172-235'!J1820:N1820</xm:f>
              <xm:sqref>O1820</xm:sqref>
            </x14:sparkline>
          </x14:sparklines>
        </x14:sparklineGroup>
        <x14:sparklineGroup displayEmptyCellsAs="gap">
          <x14:colorSeries rgb="FF244061"/>
          <x14:sparklines>
            <x14:sparkline>
              <xm:f>'A05 172-235'!J1821:N1821</xm:f>
              <xm:sqref>O1821</xm:sqref>
            </x14:sparkline>
          </x14:sparklines>
        </x14:sparklineGroup>
        <x14:sparklineGroup displayEmptyCellsAs="gap">
          <x14:colorSeries rgb="FF244061"/>
          <x14:sparklines>
            <x14:sparkline>
              <xm:f>'A05 172-235'!J1822:N1822</xm:f>
              <xm:sqref>O1822</xm:sqref>
            </x14:sparkline>
          </x14:sparklines>
        </x14:sparklineGroup>
        <x14:sparklineGroup displayEmptyCellsAs="gap">
          <x14:colorSeries rgb="FF244061"/>
          <x14:sparklines>
            <x14:sparkline>
              <xm:f>'A05 172-235'!J1823:N1823</xm:f>
              <xm:sqref>O1823</xm:sqref>
            </x14:sparkline>
          </x14:sparklines>
        </x14:sparklineGroup>
        <x14:sparklineGroup displayEmptyCellsAs="gap">
          <x14:colorSeries rgb="FF244061"/>
          <x14:sparklines>
            <x14:sparkline>
              <xm:f>'A05 172-235'!J1824:N1824</xm:f>
              <xm:sqref>O1824</xm:sqref>
            </x14:sparkline>
          </x14:sparklines>
        </x14:sparklineGroup>
        <x14:sparklineGroup displayEmptyCellsAs="gap">
          <x14:colorSeries rgb="FF244061"/>
          <x14:sparklines>
            <x14:sparkline>
              <xm:f>'A05 172-235'!J1825:N1825</xm:f>
              <xm:sqref>O1825</xm:sqref>
            </x14:sparkline>
          </x14:sparklines>
        </x14:sparklineGroup>
        <x14:sparklineGroup displayEmptyCellsAs="gap">
          <x14:colorSeries rgb="FF244061"/>
          <x14:sparklines>
            <x14:sparkline>
              <xm:f>'A05 172-235'!J1826:N1826</xm:f>
              <xm:sqref>O1826</xm:sqref>
            </x14:sparkline>
          </x14:sparklines>
        </x14:sparklineGroup>
        <x14:sparklineGroup displayEmptyCellsAs="gap">
          <x14:colorSeries rgb="FF244061"/>
          <x14:sparklines>
            <x14:sparkline>
              <xm:f>'A05 172-235'!J1827:N1827</xm:f>
              <xm:sqref>O1827</xm:sqref>
            </x14:sparkline>
          </x14:sparklines>
        </x14:sparklineGroup>
        <x14:sparklineGroup displayEmptyCellsAs="gap">
          <x14:colorSeries rgb="FF244061"/>
          <x14:sparklines>
            <x14:sparkline>
              <xm:f>'A05 172-235'!J1828:N1828</xm:f>
              <xm:sqref>O1828</xm:sqref>
            </x14:sparkline>
          </x14:sparklines>
        </x14:sparklineGroup>
        <x14:sparklineGroup displayEmptyCellsAs="gap">
          <x14:colorSeries rgb="FF244061"/>
          <x14:sparklines>
            <x14:sparkline>
              <xm:f>'A05 172-235'!J1830:N1830</xm:f>
              <xm:sqref>O1830</xm:sqref>
            </x14:sparkline>
          </x14:sparklines>
        </x14:sparklineGroup>
        <x14:sparklineGroup displayEmptyCellsAs="gap">
          <x14:colorSeries rgb="FF244061"/>
          <x14:sparklines>
            <x14:sparkline>
              <xm:f>'A05 172-235'!J1831:N1831</xm:f>
              <xm:sqref>O1831</xm:sqref>
            </x14:sparkline>
          </x14:sparklines>
        </x14:sparklineGroup>
        <x14:sparklineGroup displayEmptyCellsAs="gap">
          <x14:colorSeries rgb="FF244061"/>
          <x14:sparklines>
            <x14:sparkline>
              <xm:f>'A05 172-235'!J1832:N1832</xm:f>
              <xm:sqref>O1832</xm:sqref>
            </x14:sparkline>
          </x14:sparklines>
        </x14:sparklineGroup>
        <x14:sparklineGroup displayEmptyCellsAs="gap">
          <x14:colorSeries rgb="FF244061"/>
          <x14:sparklines>
            <x14:sparkline>
              <xm:f>'A05 172-235'!J1833:N1833</xm:f>
              <xm:sqref>O1833</xm:sqref>
            </x14:sparkline>
          </x14:sparklines>
        </x14:sparklineGroup>
        <x14:sparklineGroup displayEmptyCellsAs="gap">
          <x14:colorSeries rgb="FF244061"/>
          <x14:sparklines>
            <x14:sparkline>
              <xm:f>'A05 172-235'!J1834:N1834</xm:f>
              <xm:sqref>O1834</xm:sqref>
            </x14:sparkline>
          </x14:sparklines>
        </x14:sparklineGroup>
        <x14:sparklineGroup displayEmptyCellsAs="gap">
          <x14:colorSeries rgb="FF244061"/>
          <x14:sparklines>
            <x14:sparkline>
              <xm:f>'A05 172-235'!J1835:N1835</xm:f>
              <xm:sqref>O1835</xm:sqref>
            </x14:sparkline>
          </x14:sparklines>
        </x14:sparklineGroup>
        <x14:sparklineGroup displayEmptyCellsAs="gap">
          <x14:colorSeries rgb="FF244061"/>
          <x14:sparklines>
            <x14:sparkline>
              <xm:f>'A05 172-235'!J1836:N1836</xm:f>
              <xm:sqref>O1836</xm:sqref>
            </x14:sparkline>
          </x14:sparklines>
        </x14:sparklineGroup>
        <x14:sparklineGroup displayEmptyCellsAs="gap">
          <x14:colorSeries rgb="FF244061"/>
          <x14:sparklines>
            <x14:sparkline>
              <xm:f>'A05 172-235'!J1837:N1837</xm:f>
              <xm:sqref>O1837</xm:sqref>
            </x14:sparkline>
          </x14:sparklines>
        </x14:sparklineGroup>
        <x14:sparklineGroup displayEmptyCellsAs="gap">
          <x14:colorSeries rgb="FF244061"/>
          <x14:sparklines>
            <x14:sparkline>
              <xm:f>'A05 172-235'!J1838:N1838</xm:f>
              <xm:sqref>O1838</xm:sqref>
            </x14:sparkline>
          </x14:sparklines>
        </x14:sparklineGroup>
        <x14:sparklineGroup displayEmptyCellsAs="gap">
          <x14:colorSeries rgb="FF244061"/>
          <x14:sparklines>
            <x14:sparkline>
              <xm:f>'A05 172-235'!J1839:N1839</xm:f>
              <xm:sqref>O1839</xm:sqref>
            </x14:sparkline>
          </x14:sparklines>
        </x14:sparklineGroup>
        <x14:sparklineGroup displayEmptyCellsAs="gap">
          <x14:colorSeries rgb="FF244061"/>
          <x14:sparklines>
            <x14:sparkline>
              <xm:f>'A05 172-235'!J1840:N1840</xm:f>
              <xm:sqref>O1840</xm:sqref>
            </x14:sparkline>
          </x14:sparklines>
        </x14:sparklineGroup>
        <x14:sparklineGroup displayEmptyCellsAs="gap">
          <x14:colorSeries rgb="FF244061"/>
          <x14:sparklines>
            <x14:sparkline>
              <xm:f>'A05 172-235'!J1841:N1841</xm:f>
              <xm:sqref>O1841</xm:sqref>
            </x14:sparkline>
          </x14:sparklines>
        </x14:sparklineGroup>
        <x14:sparklineGroup displayEmptyCellsAs="gap">
          <x14:colorSeries rgb="FF244061"/>
          <x14:sparklines>
            <x14:sparkline>
              <xm:f>'A05 172-235'!J1842:N1842</xm:f>
              <xm:sqref>O1842</xm:sqref>
            </x14:sparkline>
          </x14:sparklines>
        </x14:sparklineGroup>
        <x14:sparklineGroup displayEmptyCellsAs="gap">
          <x14:colorSeries rgb="FF244061"/>
          <x14:sparklines>
            <x14:sparkline>
              <xm:f>'A05 172-235'!J1843:N1843</xm:f>
              <xm:sqref>O1843</xm:sqref>
            </x14:sparkline>
          </x14:sparklines>
        </x14:sparklineGroup>
        <x14:sparklineGroup displayEmptyCellsAs="gap">
          <x14:colorSeries rgb="FF244061"/>
          <x14:sparklines>
            <x14:sparkline>
              <xm:f>'A05 172-235'!J1844:N1844</xm:f>
              <xm:sqref>O1844</xm:sqref>
            </x14:sparkline>
          </x14:sparklines>
        </x14:sparklineGroup>
        <x14:sparklineGroup displayEmptyCellsAs="gap">
          <x14:colorSeries rgb="FF244061"/>
          <x14:sparklines>
            <x14:sparkline>
              <xm:f>'A05 172-235'!J1845:N1845</xm:f>
              <xm:sqref>O1845</xm:sqref>
            </x14:sparkline>
          </x14:sparklines>
        </x14:sparklineGroup>
        <x14:sparklineGroup displayEmptyCellsAs="gap">
          <x14:colorSeries rgb="FF244061"/>
          <x14:sparklines>
            <x14:sparkline>
              <xm:f>'A05 172-235'!J1846:N1846</xm:f>
              <xm:sqref>O1846</xm:sqref>
            </x14:sparkline>
          </x14:sparklines>
        </x14:sparklineGroup>
        <x14:sparklineGroup displayEmptyCellsAs="gap">
          <x14:colorSeries rgb="FF244061"/>
          <x14:sparklines>
            <x14:sparkline>
              <xm:f>'A05 172-235'!J1847:N1847</xm:f>
              <xm:sqref>O1847</xm:sqref>
            </x14:sparkline>
          </x14:sparklines>
        </x14:sparklineGroup>
        <x14:sparklineGroup displayEmptyCellsAs="gap">
          <x14:colorSeries rgb="FF244061"/>
          <x14:sparklines>
            <x14:sparkline>
              <xm:f>'A05 172-235'!J1848:N1848</xm:f>
              <xm:sqref>O1848</xm:sqref>
            </x14:sparkline>
          </x14:sparklines>
        </x14:sparklineGroup>
        <x14:sparklineGroup displayEmptyCellsAs="gap">
          <x14:colorSeries rgb="FF244061"/>
          <x14:sparklines>
            <x14:sparkline>
              <xm:f>'A05 172-235'!J1849:N1849</xm:f>
              <xm:sqref>O1849</xm:sqref>
            </x14:sparkline>
          </x14:sparklines>
        </x14:sparklineGroup>
        <x14:sparklineGroup displayEmptyCellsAs="gap">
          <x14:colorSeries rgb="FF244061"/>
          <x14:sparklines>
            <x14:sparkline>
              <xm:f>'A05 172-235'!J1850:N1850</xm:f>
              <xm:sqref>O1850</xm:sqref>
            </x14:sparkline>
          </x14:sparklines>
        </x14:sparklineGroup>
        <x14:sparklineGroup displayEmptyCellsAs="gap">
          <x14:colorSeries rgb="FF244061"/>
          <x14:sparklines>
            <x14:sparkline>
              <xm:f>'A05 172-235'!J1851:N1851</xm:f>
              <xm:sqref>O1851</xm:sqref>
            </x14:sparkline>
          </x14:sparklines>
        </x14:sparklineGroup>
        <x14:sparklineGroup displayEmptyCellsAs="gap">
          <x14:colorSeries rgb="FF244061"/>
          <x14:sparklines>
            <x14:sparkline>
              <xm:f>'A05 172-235'!J1852:N1852</xm:f>
              <xm:sqref>O1852</xm:sqref>
            </x14:sparkline>
          </x14:sparklines>
        </x14:sparklineGroup>
        <x14:sparklineGroup displayEmptyCellsAs="gap">
          <x14:colorSeries rgb="FF244061"/>
          <x14:sparklines>
            <x14:sparkline>
              <xm:f>'A05 172-235'!J1853:N1853</xm:f>
              <xm:sqref>O1853</xm:sqref>
            </x14:sparkline>
          </x14:sparklines>
        </x14:sparklineGroup>
        <x14:sparklineGroup displayEmptyCellsAs="gap">
          <x14:colorSeries rgb="FF244061"/>
          <x14:sparklines>
            <x14:sparkline>
              <xm:f>'A05 172-235'!J1854:N1854</xm:f>
              <xm:sqref>O1854</xm:sqref>
            </x14:sparkline>
          </x14:sparklines>
        </x14:sparklineGroup>
        <x14:sparklineGroup displayEmptyCellsAs="gap">
          <x14:colorSeries rgb="FF244061"/>
          <x14:sparklines>
            <x14:sparkline>
              <xm:f>'A05 172-235'!J1855:N1855</xm:f>
              <xm:sqref>O1855</xm:sqref>
            </x14:sparkline>
          </x14:sparklines>
        </x14:sparklineGroup>
        <x14:sparklineGroup displayEmptyCellsAs="gap">
          <x14:colorSeries rgb="FF244061"/>
          <x14:sparklines>
            <x14:sparkline>
              <xm:f>'A05 172-235'!J1856:N1856</xm:f>
              <xm:sqref>O1856</xm:sqref>
            </x14:sparkline>
          </x14:sparklines>
        </x14:sparklineGroup>
        <x14:sparklineGroup displayEmptyCellsAs="gap">
          <x14:colorSeries rgb="FF244061"/>
          <x14:sparklines>
            <x14:sparkline>
              <xm:f>'A05 172-235'!J1857:N1857</xm:f>
              <xm:sqref>O1857</xm:sqref>
            </x14:sparkline>
          </x14:sparklines>
        </x14:sparklineGroup>
        <x14:sparklineGroup displayEmptyCellsAs="gap">
          <x14:colorSeries rgb="FF244061"/>
          <x14:sparklines>
            <x14:sparkline>
              <xm:f>'A05 172-235'!J1858:N1858</xm:f>
              <xm:sqref>O1858</xm:sqref>
            </x14:sparkline>
          </x14:sparklines>
        </x14:sparklineGroup>
        <x14:sparklineGroup displayEmptyCellsAs="gap">
          <x14:colorSeries rgb="FF244061"/>
          <x14:sparklines>
            <x14:sparkline>
              <xm:f>'A05 172-235'!J1859:N1859</xm:f>
              <xm:sqref>O1859</xm:sqref>
            </x14:sparkline>
          </x14:sparklines>
        </x14:sparklineGroup>
        <x14:sparklineGroup displayEmptyCellsAs="gap">
          <x14:colorSeries rgb="FF244061"/>
          <x14:sparklines>
            <x14:sparkline>
              <xm:f>'A05 172-235'!J1860:N1860</xm:f>
              <xm:sqref>O1860</xm:sqref>
            </x14:sparkline>
          </x14:sparklines>
        </x14:sparklineGroup>
        <x14:sparklineGroup displayEmptyCellsAs="gap">
          <x14:colorSeries rgb="FF244061"/>
          <x14:sparklines>
            <x14:sparkline>
              <xm:f>'A05 172-235'!J1861:N1861</xm:f>
              <xm:sqref>O1861</xm:sqref>
            </x14:sparkline>
          </x14:sparklines>
        </x14:sparklineGroup>
        <x14:sparklineGroup displayEmptyCellsAs="gap">
          <x14:colorSeries rgb="FF244061"/>
          <x14:sparklines>
            <x14:sparkline>
              <xm:f>'A05 172-235'!J1862:N1862</xm:f>
              <xm:sqref>O1862</xm:sqref>
            </x14:sparkline>
          </x14:sparklines>
        </x14:sparklineGroup>
        <x14:sparklineGroup displayEmptyCellsAs="gap">
          <x14:colorSeries rgb="FF244061"/>
          <x14:sparklines>
            <x14:sparkline>
              <xm:f>'A05 172-235'!J1863:N1863</xm:f>
              <xm:sqref>O1863</xm:sqref>
            </x14:sparkline>
          </x14:sparklines>
        </x14:sparklineGroup>
        <x14:sparklineGroup displayEmptyCellsAs="gap">
          <x14:colorSeries rgb="FF244061"/>
          <x14:sparklines>
            <x14:sparkline>
              <xm:f>'A05 172-235'!J1864:N1864</xm:f>
              <xm:sqref>O1864</xm:sqref>
            </x14:sparkline>
          </x14:sparklines>
        </x14:sparklineGroup>
        <x14:sparklineGroup displayEmptyCellsAs="gap">
          <x14:colorSeries rgb="FF244061"/>
          <x14:sparklines>
            <x14:sparkline>
              <xm:f>'A05 172-235'!J1865:N1865</xm:f>
              <xm:sqref>O1865</xm:sqref>
            </x14:sparkline>
          </x14:sparklines>
        </x14:sparklineGroup>
        <x14:sparklineGroup displayEmptyCellsAs="gap">
          <x14:colorSeries rgb="FF244061"/>
          <x14:sparklines>
            <x14:sparkline>
              <xm:f>'A05 172-235'!J1866:N1866</xm:f>
              <xm:sqref>O1866</xm:sqref>
            </x14:sparkline>
          </x14:sparklines>
        </x14:sparklineGroup>
        <x14:sparklineGroup displayEmptyCellsAs="gap">
          <x14:colorSeries rgb="FF244061"/>
          <x14:sparklines>
            <x14:sparkline>
              <xm:f>'A05 172-235'!J1867:N1867</xm:f>
              <xm:sqref>O1867</xm:sqref>
            </x14:sparkline>
          </x14:sparklines>
        </x14:sparklineGroup>
        <x14:sparklineGroup displayEmptyCellsAs="gap">
          <x14:colorSeries rgb="FF244061"/>
          <x14:sparklines>
            <x14:sparkline>
              <xm:f>'A05 172-235'!J1868:N1868</xm:f>
              <xm:sqref>O1868</xm:sqref>
            </x14:sparkline>
          </x14:sparklines>
        </x14:sparklineGroup>
        <x14:sparklineGroup displayEmptyCellsAs="gap">
          <x14:colorSeries rgb="FF244061"/>
          <x14:sparklines>
            <x14:sparkline>
              <xm:f>'A05 172-235'!J1869:N1869</xm:f>
              <xm:sqref>O1869</xm:sqref>
            </x14:sparkline>
          </x14:sparklines>
        </x14:sparklineGroup>
        <x14:sparklineGroup displayEmptyCellsAs="gap">
          <x14:colorSeries rgb="FF244061"/>
          <x14:sparklines>
            <x14:sparkline>
              <xm:f>'A05 172-235'!J1870:N1870</xm:f>
              <xm:sqref>O1870</xm:sqref>
            </x14:sparkline>
          </x14:sparklines>
        </x14:sparklineGroup>
        <x14:sparklineGroup displayEmptyCellsAs="gap">
          <x14:colorSeries rgb="FF244061"/>
          <x14:sparklines>
            <x14:sparkline>
              <xm:f>'A05 172-235'!J1871:N1871</xm:f>
              <xm:sqref>O1871</xm:sqref>
            </x14:sparkline>
          </x14:sparklines>
        </x14:sparklineGroup>
        <x14:sparklineGroup displayEmptyCellsAs="gap">
          <x14:colorSeries rgb="FF244061"/>
          <x14:sparklines>
            <x14:sparkline>
              <xm:f>'A05 172-235'!J1872:N1872</xm:f>
              <xm:sqref>O1872</xm:sqref>
            </x14:sparkline>
          </x14:sparklines>
        </x14:sparklineGroup>
        <x14:sparklineGroup displayEmptyCellsAs="gap">
          <x14:colorSeries rgb="FF244061"/>
          <x14:sparklines>
            <x14:sparkline>
              <xm:f>'A05 172-235'!J1873:N1873</xm:f>
              <xm:sqref>O1873</xm:sqref>
            </x14:sparkline>
          </x14:sparklines>
        </x14:sparklineGroup>
        <x14:sparklineGroup displayEmptyCellsAs="gap">
          <x14:colorSeries rgb="FF244061"/>
          <x14:sparklines>
            <x14:sparkline>
              <xm:f>'A05 172-235'!J1874:N1874</xm:f>
              <xm:sqref>O1874</xm:sqref>
            </x14:sparkline>
          </x14:sparklines>
        </x14:sparklineGroup>
        <x14:sparklineGroup displayEmptyCellsAs="gap">
          <x14:colorSeries rgb="FF244061"/>
          <x14:sparklines>
            <x14:sparkline>
              <xm:f>'A05 172-235'!J1875:N1875</xm:f>
              <xm:sqref>O1875</xm:sqref>
            </x14:sparkline>
          </x14:sparklines>
        </x14:sparklineGroup>
        <x14:sparklineGroup displayEmptyCellsAs="gap">
          <x14:colorSeries rgb="FF244061"/>
          <x14:sparklines>
            <x14:sparkline>
              <xm:f>'A05 172-235'!J1876:N1876</xm:f>
              <xm:sqref>O1876</xm:sqref>
            </x14:sparkline>
          </x14:sparklines>
        </x14:sparklineGroup>
        <x14:sparklineGroup displayEmptyCellsAs="gap">
          <x14:colorSeries rgb="FF244061"/>
          <x14:sparklines>
            <x14:sparkline>
              <xm:f>'A05 172-235'!J1877:N1877</xm:f>
              <xm:sqref>O1877</xm:sqref>
            </x14:sparkline>
          </x14:sparklines>
        </x14:sparklineGroup>
        <x14:sparklineGroup displayEmptyCellsAs="gap">
          <x14:colorSeries rgb="FF244061"/>
          <x14:sparklines>
            <x14:sparkline>
              <xm:f>'A05 172-235'!J1878:N1878</xm:f>
              <xm:sqref>O1878</xm:sqref>
            </x14:sparkline>
          </x14:sparklines>
        </x14:sparklineGroup>
        <x14:sparklineGroup displayEmptyCellsAs="gap">
          <x14:colorSeries rgb="FF244061"/>
          <x14:sparklines>
            <x14:sparkline>
              <xm:f>'A05 172-235'!J1879:N1879</xm:f>
              <xm:sqref>O1879</xm:sqref>
            </x14:sparkline>
          </x14:sparklines>
        </x14:sparklineGroup>
        <x14:sparklineGroup displayEmptyCellsAs="gap">
          <x14:colorSeries rgb="FF244061"/>
          <x14:sparklines>
            <x14:sparkline>
              <xm:f>'A05 172-235'!J1880:N1880</xm:f>
              <xm:sqref>O1880</xm:sqref>
            </x14:sparkline>
          </x14:sparklines>
        </x14:sparklineGroup>
        <x14:sparklineGroup displayEmptyCellsAs="gap">
          <x14:colorSeries rgb="FF244061"/>
          <x14:sparklines>
            <x14:sparkline>
              <xm:f>'A05 172-235'!J1881:N1881</xm:f>
              <xm:sqref>O1881</xm:sqref>
            </x14:sparkline>
          </x14:sparklines>
        </x14:sparklineGroup>
        <x14:sparklineGroup displayEmptyCellsAs="gap">
          <x14:colorSeries rgb="FF244061"/>
          <x14:sparklines>
            <x14:sparkline>
              <xm:f>'A05 172-235'!J1882:N1882</xm:f>
              <xm:sqref>O1882</xm:sqref>
            </x14:sparkline>
          </x14:sparklines>
        </x14:sparklineGroup>
        <x14:sparklineGroup displayEmptyCellsAs="gap">
          <x14:colorSeries rgb="FF244061"/>
          <x14:sparklines>
            <x14:sparkline>
              <xm:f>'A05 172-235'!J1883:N1883</xm:f>
              <xm:sqref>O1883</xm:sqref>
            </x14:sparkline>
          </x14:sparklines>
        </x14:sparklineGroup>
        <x14:sparklineGroup displayEmptyCellsAs="gap">
          <x14:colorSeries rgb="FF244061"/>
          <x14:sparklines>
            <x14:sparkline>
              <xm:f>'A05 172-235'!J1884:N1884</xm:f>
              <xm:sqref>O1884</xm:sqref>
            </x14:sparkline>
          </x14:sparklines>
        </x14:sparklineGroup>
        <x14:sparklineGroup displayEmptyCellsAs="gap">
          <x14:colorSeries rgb="FF244061"/>
          <x14:sparklines>
            <x14:sparkline>
              <xm:f>'A05 172-235'!J1885:N1885</xm:f>
              <xm:sqref>O1885</xm:sqref>
            </x14:sparkline>
          </x14:sparklines>
        </x14:sparklineGroup>
        <x14:sparklineGroup displayEmptyCellsAs="gap">
          <x14:colorSeries rgb="FF244061"/>
          <x14:sparklines>
            <x14:sparkline>
              <xm:f>'A05 172-235'!J1887:N1887</xm:f>
              <xm:sqref>O1887</xm:sqref>
            </x14:sparkline>
          </x14:sparklines>
        </x14:sparklineGroup>
        <x14:sparklineGroup displayEmptyCellsAs="gap">
          <x14:colorSeries rgb="FF244061"/>
          <x14:sparklines>
            <x14:sparkline>
              <xm:f>'A05 172-235'!J1888:N1888</xm:f>
              <xm:sqref>O1888</xm:sqref>
            </x14:sparkline>
          </x14:sparklines>
        </x14:sparklineGroup>
        <x14:sparklineGroup displayEmptyCellsAs="gap">
          <x14:colorSeries rgb="FF244061"/>
          <x14:sparklines>
            <x14:sparkline>
              <xm:f>'A05 172-235'!J1889:N1889</xm:f>
              <xm:sqref>O1889</xm:sqref>
            </x14:sparkline>
          </x14:sparklines>
        </x14:sparklineGroup>
        <x14:sparklineGroup displayEmptyCellsAs="gap">
          <x14:colorSeries rgb="FF244061"/>
          <x14:sparklines>
            <x14:sparkline>
              <xm:f>'A05 172-235'!J1890:N1890</xm:f>
              <xm:sqref>O1890</xm:sqref>
            </x14:sparkline>
          </x14:sparklines>
        </x14:sparklineGroup>
        <x14:sparklineGroup displayEmptyCellsAs="gap">
          <x14:colorSeries rgb="FF244061"/>
          <x14:sparklines>
            <x14:sparkline>
              <xm:f>'A05 172-235'!J1891:N1891</xm:f>
              <xm:sqref>O1891</xm:sqref>
            </x14:sparkline>
          </x14:sparklines>
        </x14:sparklineGroup>
        <x14:sparklineGroup displayEmptyCellsAs="gap">
          <x14:colorSeries rgb="FF244061"/>
          <x14:sparklines>
            <x14:sparkline>
              <xm:f>'A05 172-235'!J1892:N1892</xm:f>
              <xm:sqref>O1892</xm:sqref>
            </x14:sparkline>
          </x14:sparklines>
        </x14:sparklineGroup>
        <x14:sparklineGroup displayEmptyCellsAs="gap">
          <x14:colorSeries rgb="FF244061"/>
          <x14:sparklines>
            <x14:sparkline>
              <xm:f>'A05 172-235'!J1893:N1893</xm:f>
              <xm:sqref>O1893</xm:sqref>
            </x14:sparkline>
          </x14:sparklines>
        </x14:sparklineGroup>
        <x14:sparklineGroup displayEmptyCellsAs="gap">
          <x14:colorSeries rgb="FF244061"/>
          <x14:sparklines>
            <x14:sparkline>
              <xm:f>'A05 172-235'!J1894:N1894</xm:f>
              <xm:sqref>O1894</xm:sqref>
            </x14:sparkline>
          </x14:sparklines>
        </x14:sparklineGroup>
        <x14:sparklineGroup displayEmptyCellsAs="gap">
          <x14:colorSeries rgb="FF244061"/>
          <x14:sparklines>
            <x14:sparkline>
              <xm:f>'A05 172-235'!J1895:N1895</xm:f>
              <xm:sqref>O1895</xm:sqref>
            </x14:sparkline>
          </x14:sparklines>
        </x14:sparklineGroup>
        <x14:sparklineGroup displayEmptyCellsAs="gap">
          <x14:colorSeries rgb="FF244061"/>
          <x14:sparklines>
            <x14:sparkline>
              <xm:f>'A05 172-235'!J1896:N1896</xm:f>
              <xm:sqref>O1896</xm:sqref>
            </x14:sparkline>
          </x14:sparklines>
        </x14:sparklineGroup>
        <x14:sparklineGroup displayEmptyCellsAs="gap">
          <x14:colorSeries rgb="FF244061"/>
          <x14:sparklines>
            <x14:sparkline>
              <xm:f>'A05 172-235'!J1897:N1897</xm:f>
              <xm:sqref>O1897</xm:sqref>
            </x14:sparkline>
          </x14:sparklines>
        </x14:sparklineGroup>
        <x14:sparklineGroup displayEmptyCellsAs="gap">
          <x14:colorSeries rgb="FF244061"/>
          <x14:sparklines>
            <x14:sparkline>
              <xm:f>'A05 172-235'!J1898:N1898</xm:f>
              <xm:sqref>O1898</xm:sqref>
            </x14:sparkline>
          </x14:sparklines>
        </x14:sparklineGroup>
        <x14:sparklineGroup displayEmptyCellsAs="gap">
          <x14:colorSeries rgb="FF244061"/>
          <x14:sparklines>
            <x14:sparkline>
              <xm:f>'A05 172-235'!J1899:N1899</xm:f>
              <xm:sqref>O1899</xm:sqref>
            </x14:sparkline>
          </x14:sparklines>
        </x14:sparklineGroup>
        <x14:sparklineGroup displayEmptyCellsAs="gap">
          <x14:colorSeries rgb="FF244061"/>
          <x14:sparklines>
            <x14:sparkline>
              <xm:f>'A05 172-235'!J1900:N1900</xm:f>
              <xm:sqref>O1900</xm:sqref>
            </x14:sparkline>
          </x14:sparklines>
        </x14:sparklineGroup>
        <x14:sparklineGroup displayEmptyCellsAs="gap">
          <x14:colorSeries rgb="FF244061"/>
          <x14:sparklines>
            <x14:sparkline>
              <xm:f>'A05 172-235'!J1901:N1901</xm:f>
              <xm:sqref>O1901</xm:sqref>
            </x14:sparkline>
          </x14:sparklines>
        </x14:sparklineGroup>
        <x14:sparklineGroup displayEmptyCellsAs="gap">
          <x14:colorSeries rgb="FF244061"/>
          <x14:sparklines>
            <x14:sparkline>
              <xm:f>'A05 172-235'!J1902:N1902</xm:f>
              <xm:sqref>O1902</xm:sqref>
            </x14:sparkline>
          </x14:sparklines>
        </x14:sparklineGroup>
        <x14:sparklineGroup displayEmptyCellsAs="gap">
          <x14:colorSeries rgb="FF244061"/>
          <x14:sparklines>
            <x14:sparkline>
              <xm:f>'A05 172-235'!J1903:N1903</xm:f>
              <xm:sqref>O1903</xm:sqref>
            </x14:sparkline>
          </x14:sparklines>
        </x14:sparklineGroup>
        <x14:sparklineGroup displayEmptyCellsAs="gap">
          <x14:colorSeries rgb="FF244061"/>
          <x14:sparklines>
            <x14:sparkline>
              <xm:f>'A05 172-235'!J1904:N1904</xm:f>
              <xm:sqref>O1904</xm:sqref>
            </x14:sparkline>
          </x14:sparklines>
        </x14:sparklineGroup>
        <x14:sparklineGroup displayEmptyCellsAs="gap">
          <x14:colorSeries rgb="FF244061"/>
          <x14:sparklines>
            <x14:sparkline>
              <xm:f>'A05 172-235'!J1905:N1905</xm:f>
              <xm:sqref>O1905</xm:sqref>
            </x14:sparkline>
          </x14:sparklines>
        </x14:sparklineGroup>
        <x14:sparklineGroup displayEmptyCellsAs="gap">
          <x14:colorSeries rgb="FF244061"/>
          <x14:sparklines>
            <x14:sparkline>
              <xm:f>'A05 172-235'!J1906:N1906</xm:f>
              <xm:sqref>O1906</xm:sqref>
            </x14:sparkline>
          </x14:sparklines>
        </x14:sparklineGroup>
        <x14:sparklineGroup displayEmptyCellsAs="gap">
          <x14:colorSeries rgb="FF244061"/>
          <x14:sparklines>
            <x14:sparkline>
              <xm:f>'A05 172-235'!J1907:N1907</xm:f>
              <xm:sqref>O1907</xm:sqref>
            </x14:sparkline>
          </x14:sparklines>
        </x14:sparklineGroup>
        <x14:sparklineGroup displayEmptyCellsAs="gap">
          <x14:colorSeries rgb="FF244061"/>
          <x14:sparklines>
            <x14:sparkline>
              <xm:f>'A05 172-235'!J1908:N1908</xm:f>
              <xm:sqref>O1908</xm:sqref>
            </x14:sparkline>
          </x14:sparklines>
        </x14:sparklineGroup>
        <x14:sparklineGroup displayEmptyCellsAs="gap">
          <x14:colorSeries rgb="FF244061"/>
          <x14:sparklines>
            <x14:sparkline>
              <xm:f>'A05 172-235'!J1909:N1909</xm:f>
              <xm:sqref>O1909</xm:sqref>
            </x14:sparkline>
          </x14:sparklines>
        </x14:sparklineGroup>
        <x14:sparklineGroup displayEmptyCellsAs="gap">
          <x14:colorSeries rgb="FF244061"/>
          <x14:sparklines>
            <x14:sparkline>
              <xm:f>'A05 172-235'!J1910:N1910</xm:f>
              <xm:sqref>O1910</xm:sqref>
            </x14:sparkline>
          </x14:sparklines>
        </x14:sparklineGroup>
        <x14:sparklineGroup displayEmptyCellsAs="gap">
          <x14:colorSeries rgb="FF244061"/>
          <x14:sparklines>
            <x14:sparkline>
              <xm:f>'A05 172-235'!J1911:N1911</xm:f>
              <xm:sqref>O1911</xm:sqref>
            </x14:sparkline>
          </x14:sparklines>
        </x14:sparklineGroup>
        <x14:sparklineGroup displayEmptyCellsAs="gap">
          <x14:colorSeries rgb="FF244061"/>
          <x14:sparklines>
            <x14:sparkline>
              <xm:f>'A05 172-235'!J1912:N1912</xm:f>
              <xm:sqref>O1912</xm:sqref>
            </x14:sparkline>
          </x14:sparklines>
        </x14:sparklineGroup>
        <x14:sparklineGroup displayEmptyCellsAs="gap">
          <x14:colorSeries rgb="FF244061"/>
          <x14:sparklines>
            <x14:sparkline>
              <xm:f>'A05 172-235'!J1913:N1913</xm:f>
              <xm:sqref>O1913</xm:sqref>
            </x14:sparkline>
          </x14:sparklines>
        </x14:sparklineGroup>
        <x14:sparklineGroup displayEmptyCellsAs="gap">
          <x14:colorSeries rgb="FF244061"/>
          <x14:sparklines>
            <x14:sparkline>
              <xm:f>'A05 172-235'!J1914:N1914</xm:f>
              <xm:sqref>O1914</xm:sqref>
            </x14:sparkline>
          </x14:sparklines>
        </x14:sparklineGroup>
        <x14:sparklineGroup displayEmptyCellsAs="gap">
          <x14:colorSeries rgb="FF244061"/>
          <x14:sparklines>
            <x14:sparkline>
              <xm:f>'A05 172-235'!J1915:N1915</xm:f>
              <xm:sqref>O1915</xm:sqref>
            </x14:sparkline>
          </x14:sparklines>
        </x14:sparklineGroup>
        <x14:sparklineGroup displayEmptyCellsAs="gap">
          <x14:colorSeries rgb="FF244061"/>
          <x14:sparklines>
            <x14:sparkline>
              <xm:f>'A05 172-235'!J1916:N1916</xm:f>
              <xm:sqref>O1916</xm:sqref>
            </x14:sparkline>
          </x14:sparklines>
        </x14:sparklineGroup>
        <x14:sparklineGroup displayEmptyCellsAs="gap">
          <x14:colorSeries rgb="FF244061"/>
          <x14:sparklines>
            <x14:sparkline>
              <xm:f>'A05 172-235'!J1917:N1917</xm:f>
              <xm:sqref>O1917</xm:sqref>
            </x14:sparkline>
          </x14:sparklines>
        </x14:sparklineGroup>
        <x14:sparklineGroup displayEmptyCellsAs="gap">
          <x14:colorSeries rgb="FF244061"/>
          <x14:sparklines>
            <x14:sparkline>
              <xm:f>'A05 172-235'!J1918:N1918</xm:f>
              <xm:sqref>O1918</xm:sqref>
            </x14:sparkline>
          </x14:sparklines>
        </x14:sparklineGroup>
        <x14:sparklineGroup displayEmptyCellsAs="gap">
          <x14:colorSeries rgb="FF244061"/>
          <x14:sparklines>
            <x14:sparkline>
              <xm:f>'A05 172-235'!J1919:N1919</xm:f>
              <xm:sqref>O1919</xm:sqref>
            </x14:sparkline>
          </x14:sparklines>
        </x14:sparklineGroup>
        <x14:sparklineGroup displayEmptyCellsAs="gap">
          <x14:colorSeries rgb="FF244061"/>
          <x14:sparklines>
            <x14:sparkline>
              <xm:f>'A05 172-235'!J1920:N1920</xm:f>
              <xm:sqref>O1920</xm:sqref>
            </x14:sparkline>
          </x14:sparklines>
        </x14:sparklineGroup>
        <x14:sparklineGroup displayEmptyCellsAs="gap">
          <x14:colorSeries rgb="FF244061"/>
          <x14:sparklines>
            <x14:sparkline>
              <xm:f>'A05 172-235'!J1921:N1921</xm:f>
              <xm:sqref>O1921</xm:sqref>
            </x14:sparkline>
          </x14:sparklines>
        </x14:sparklineGroup>
        <x14:sparklineGroup displayEmptyCellsAs="gap">
          <x14:colorSeries rgb="FF244061"/>
          <x14:sparklines>
            <x14:sparkline>
              <xm:f>'A05 172-235'!J1922:N1922</xm:f>
              <xm:sqref>O1922</xm:sqref>
            </x14:sparkline>
          </x14:sparklines>
        </x14:sparklineGroup>
        <x14:sparklineGroup displayEmptyCellsAs="gap">
          <x14:colorSeries rgb="FF244061"/>
          <x14:sparklines>
            <x14:sparkline>
              <xm:f>'A05 172-235'!J1923:N1923</xm:f>
              <xm:sqref>O1923</xm:sqref>
            </x14:sparkline>
          </x14:sparklines>
        </x14:sparklineGroup>
        <x14:sparklineGroup displayEmptyCellsAs="gap">
          <x14:colorSeries rgb="FF244061"/>
          <x14:sparklines>
            <x14:sparkline>
              <xm:f>'A05 172-235'!J1924:N1924</xm:f>
              <xm:sqref>O1924</xm:sqref>
            </x14:sparkline>
          </x14:sparklines>
        </x14:sparklineGroup>
        <x14:sparklineGroup displayEmptyCellsAs="gap">
          <x14:colorSeries rgb="FF244061"/>
          <x14:sparklines>
            <x14:sparkline>
              <xm:f>'A05 172-235'!J1925:N1925</xm:f>
              <xm:sqref>O1925</xm:sqref>
            </x14:sparkline>
          </x14:sparklines>
        </x14:sparklineGroup>
        <x14:sparklineGroup displayEmptyCellsAs="gap">
          <x14:colorSeries rgb="FF244061"/>
          <x14:sparklines>
            <x14:sparkline>
              <xm:f>'A05 172-235'!J1926:N1926</xm:f>
              <xm:sqref>O1926</xm:sqref>
            </x14:sparkline>
          </x14:sparklines>
        </x14:sparklineGroup>
        <x14:sparklineGroup displayEmptyCellsAs="gap">
          <x14:colorSeries rgb="FF244061"/>
          <x14:sparklines>
            <x14:sparkline>
              <xm:f>'A05 172-235'!J1927:N1927</xm:f>
              <xm:sqref>O1927</xm:sqref>
            </x14:sparkline>
          </x14:sparklines>
        </x14:sparklineGroup>
        <x14:sparklineGroup displayEmptyCellsAs="gap">
          <x14:colorSeries rgb="FF244061"/>
          <x14:sparklines>
            <x14:sparkline>
              <xm:f>'A05 172-235'!J1928:N1928</xm:f>
              <xm:sqref>O1928</xm:sqref>
            </x14:sparkline>
          </x14:sparklines>
        </x14:sparklineGroup>
        <x14:sparklineGroup displayEmptyCellsAs="gap">
          <x14:colorSeries rgb="FF244061"/>
          <x14:sparklines>
            <x14:sparkline>
              <xm:f>'A05 172-235'!J1929:N1929</xm:f>
              <xm:sqref>O1929</xm:sqref>
            </x14:sparkline>
          </x14:sparklines>
        </x14:sparklineGroup>
        <x14:sparklineGroup displayEmptyCellsAs="gap">
          <x14:colorSeries rgb="FF244061"/>
          <x14:sparklines>
            <x14:sparkline>
              <xm:f>'A05 172-235'!J1930:N1930</xm:f>
              <xm:sqref>O1930</xm:sqref>
            </x14:sparkline>
          </x14:sparklines>
        </x14:sparklineGroup>
        <x14:sparklineGroup displayEmptyCellsAs="gap">
          <x14:colorSeries rgb="FF244061"/>
          <x14:sparklines>
            <x14:sparkline>
              <xm:f>'A05 172-235'!J1931:N1931</xm:f>
              <xm:sqref>O1931</xm:sqref>
            </x14:sparkline>
          </x14:sparklines>
        </x14:sparklineGroup>
        <x14:sparklineGroup displayEmptyCellsAs="gap">
          <x14:colorSeries rgb="FF244061"/>
          <x14:sparklines>
            <x14:sparkline>
              <xm:f>'A05 172-235'!J1932:N1932</xm:f>
              <xm:sqref>O1932</xm:sqref>
            </x14:sparkline>
          </x14:sparklines>
        </x14:sparklineGroup>
        <x14:sparklineGroup displayEmptyCellsAs="gap">
          <x14:colorSeries rgb="FF244061"/>
          <x14:sparklines>
            <x14:sparkline>
              <xm:f>'A05 172-235'!J1933:N1933</xm:f>
              <xm:sqref>O1933</xm:sqref>
            </x14:sparkline>
          </x14:sparklines>
        </x14:sparklineGroup>
        <x14:sparklineGroup displayEmptyCellsAs="gap">
          <x14:colorSeries rgb="FF244061"/>
          <x14:sparklines>
            <x14:sparkline>
              <xm:f>'A05 172-235'!J1934:N1934</xm:f>
              <xm:sqref>O1934</xm:sqref>
            </x14:sparkline>
          </x14:sparklines>
        </x14:sparklineGroup>
        <x14:sparklineGroup displayEmptyCellsAs="gap">
          <x14:colorSeries rgb="FF244061"/>
          <x14:sparklines>
            <x14:sparkline>
              <xm:f>'A05 172-235'!J1936:N1936</xm:f>
              <xm:sqref>O1936</xm:sqref>
            </x14:sparkline>
          </x14:sparklines>
        </x14:sparklineGroup>
        <x14:sparklineGroup displayEmptyCellsAs="gap">
          <x14:colorSeries rgb="FF244061"/>
          <x14:sparklines>
            <x14:sparkline>
              <xm:f>'A05 172-235'!J1938:N1938</xm:f>
              <xm:sqref>O1938</xm:sqref>
            </x14:sparkline>
          </x14:sparklines>
        </x14:sparklineGroup>
        <x14:sparklineGroup displayEmptyCellsAs="gap">
          <x14:colorSeries rgb="FF244061"/>
          <x14:sparklines>
            <x14:sparkline>
              <xm:f>'A05 172-235'!J1942:N1942</xm:f>
              <xm:sqref>O1942</xm:sqref>
            </x14:sparkline>
          </x14:sparklines>
        </x14:sparklineGroup>
        <x14:sparklineGroup displayEmptyCellsAs="gap">
          <x14:colorSeries rgb="FF244061"/>
          <x14:sparklines>
            <x14:sparkline>
              <xm:f>'A05 172-235'!J1943:N1943</xm:f>
              <xm:sqref>O1943</xm:sqref>
            </x14:sparkline>
          </x14:sparklines>
        </x14:sparklineGroup>
        <x14:sparklineGroup displayEmptyCellsAs="gap">
          <x14:colorSeries rgb="FF244061"/>
          <x14:sparklines>
            <x14:sparkline>
              <xm:f>'A05 172-235'!J1944:N1944</xm:f>
              <xm:sqref>O1944</xm:sqref>
            </x14:sparkline>
          </x14:sparklines>
        </x14:sparklineGroup>
        <x14:sparklineGroup displayEmptyCellsAs="gap">
          <x14:colorSeries rgb="FF244061"/>
          <x14:sparklines>
            <x14:sparkline>
              <xm:f>'A05 172-235'!J1946:N1946</xm:f>
              <xm:sqref>O1946</xm:sqref>
            </x14:sparkline>
          </x14:sparklines>
        </x14:sparklineGroup>
        <x14:sparklineGroup displayEmptyCellsAs="gap">
          <x14:colorSeries rgb="FF244061"/>
          <x14:sparklines>
            <x14:sparkline>
              <xm:f>'A05 172-235'!J1948:N1948</xm:f>
              <xm:sqref>O1948</xm:sqref>
            </x14:sparkline>
          </x14:sparklines>
        </x14:sparklineGroup>
        <x14:sparklineGroup displayEmptyCellsAs="gap">
          <x14:colorSeries rgb="FF244061"/>
          <x14:sparklines>
            <x14:sparkline>
              <xm:f>'A05 172-235'!J1949:N1949</xm:f>
              <xm:sqref>O1949</xm:sqref>
            </x14:sparkline>
          </x14:sparklines>
        </x14:sparklineGroup>
        <x14:sparklineGroup displayEmptyCellsAs="gap">
          <x14:colorSeries rgb="FF244061"/>
          <x14:sparklines>
            <x14:sparkline>
              <xm:f>'A05 172-235'!J1951:N1951</xm:f>
              <xm:sqref>O1951</xm:sqref>
            </x14:sparkline>
          </x14:sparklines>
        </x14:sparklineGroup>
        <x14:sparklineGroup displayEmptyCellsAs="gap">
          <x14:colorSeries rgb="FF244061"/>
          <x14:sparklines>
            <x14:sparkline>
              <xm:f>'A05 172-235'!J1953:N1953</xm:f>
              <xm:sqref>O1953</xm:sqref>
            </x14:sparkline>
          </x14:sparklines>
        </x14:sparklineGroup>
        <x14:sparklineGroup displayEmptyCellsAs="gap">
          <x14:colorSeries rgb="FF244061"/>
          <x14:sparklines>
            <x14:sparkline>
              <xm:f>'A05 172-235'!J1958:N1958</xm:f>
              <xm:sqref>O1958</xm:sqref>
            </x14:sparkline>
          </x14:sparklines>
        </x14:sparklineGroup>
        <x14:sparklineGroup displayEmptyCellsAs="gap">
          <x14:colorSeries rgb="FF244061"/>
          <x14:sparklines>
            <x14:sparkline>
              <xm:f>'A05 172-235'!J1959:N1959</xm:f>
              <xm:sqref>O1959</xm:sqref>
            </x14:sparkline>
          </x14:sparklines>
        </x14:sparklineGroup>
        <x14:sparklineGroup displayEmptyCellsAs="gap">
          <x14:colorSeries rgb="FF244061"/>
          <x14:sparklines>
            <x14:sparkline>
              <xm:f>'A05 172-235'!J1960:N1960</xm:f>
              <xm:sqref>O1960</xm:sqref>
            </x14:sparkline>
          </x14:sparklines>
        </x14:sparklineGroup>
        <x14:sparklineGroup displayEmptyCellsAs="gap">
          <x14:colorSeries rgb="FF244061"/>
          <x14:sparklines>
            <x14:sparkline>
              <xm:f>'A05 172-235'!J1961:N1961</xm:f>
              <xm:sqref>O1961</xm:sqref>
            </x14:sparkline>
          </x14:sparklines>
        </x14:sparklineGroup>
        <x14:sparklineGroup displayEmptyCellsAs="gap">
          <x14:colorSeries rgb="FF244061"/>
          <x14:sparklines>
            <x14:sparkline>
              <xm:f>'A05 172-235'!J1962:N1962</xm:f>
              <xm:sqref>O1962</xm:sqref>
            </x14:sparkline>
          </x14:sparklines>
        </x14:sparklineGroup>
        <x14:sparklineGroup displayEmptyCellsAs="gap">
          <x14:colorSeries rgb="FF244061"/>
          <x14:sparklines>
            <x14:sparkline>
              <xm:f>'A05 172-235'!J1964:N1964</xm:f>
              <xm:sqref>O1964</xm:sqref>
            </x14:sparkline>
          </x14:sparklines>
        </x14:sparklineGroup>
        <x14:sparklineGroup displayEmptyCellsAs="gap">
          <x14:colorSeries rgb="FF244061"/>
          <x14:sparklines>
            <x14:sparkline>
              <xm:f>'A05 172-235'!J1967:N1967</xm:f>
              <xm:sqref>O1967</xm:sqref>
            </x14:sparkline>
          </x14:sparklines>
        </x14:sparklineGroup>
        <x14:sparklineGroup displayEmptyCellsAs="gap">
          <x14:colorSeries rgb="FF244061"/>
          <x14:sparklines>
            <x14:sparkline>
              <xm:f>'A05 172-235'!J1968:N1968</xm:f>
              <xm:sqref>O1968</xm:sqref>
            </x14:sparkline>
          </x14:sparklines>
        </x14:sparklineGroup>
        <x14:sparklineGroup displayEmptyCellsAs="gap">
          <x14:colorSeries rgb="FF244061"/>
          <x14:sparklines>
            <x14:sparkline>
              <xm:f>'A05 172-235'!J1970:N1970</xm:f>
              <xm:sqref>O1970</xm:sqref>
            </x14:sparkline>
          </x14:sparklines>
        </x14:sparklineGroup>
        <x14:sparklineGroup displayEmptyCellsAs="gap">
          <x14:colorSeries rgb="FF244061"/>
          <x14:sparklines>
            <x14:sparkline>
              <xm:f>'A05 172-235'!J1973:N1973</xm:f>
              <xm:sqref>O1973</xm:sqref>
            </x14:sparkline>
          </x14:sparklines>
        </x14:sparklineGroup>
        <x14:sparklineGroup displayEmptyCellsAs="gap">
          <x14:colorSeries rgb="FF244061"/>
          <x14:sparklines>
            <x14:sparkline>
              <xm:f>'A05 172-235'!J1974:N1974</xm:f>
              <xm:sqref>O1974</xm:sqref>
            </x14:sparkline>
          </x14:sparklines>
        </x14:sparklineGroup>
        <x14:sparklineGroup displayEmptyCellsAs="gap">
          <x14:colorSeries rgb="FF244061"/>
          <x14:sparklines>
            <x14:sparkline>
              <xm:f>'A05 172-235'!J1976:N1976</xm:f>
              <xm:sqref>O1976</xm:sqref>
            </x14:sparkline>
          </x14:sparklines>
        </x14:sparklineGroup>
        <x14:sparklineGroup displayEmptyCellsAs="gap">
          <x14:colorSeries rgb="FF244061"/>
          <x14:sparklines>
            <x14:sparkline>
              <xm:f>'A05 172-235'!J1978:N1978</xm:f>
              <xm:sqref>O1978</xm:sqref>
            </x14:sparkline>
          </x14:sparklines>
        </x14:sparklineGroup>
        <x14:sparklineGroup displayEmptyCellsAs="gap">
          <x14:colorSeries rgb="FF244061"/>
          <x14:sparklines>
            <x14:sparkline>
              <xm:f>'A05 172-235'!J1981:N1981</xm:f>
              <xm:sqref>O1981</xm:sqref>
            </x14:sparkline>
          </x14:sparklines>
        </x14:sparklineGroup>
        <x14:sparklineGroup displayEmptyCellsAs="gap">
          <x14:colorSeries rgb="FF244061"/>
          <x14:sparklines>
            <x14:sparkline>
              <xm:f>'A05 172-235'!J1982:N1982</xm:f>
              <xm:sqref>O1982</xm:sqref>
            </x14:sparkline>
          </x14:sparklines>
        </x14:sparklineGroup>
        <x14:sparklineGroup displayEmptyCellsAs="gap">
          <x14:colorSeries rgb="FF244061"/>
          <x14:sparklines>
            <x14:sparkline>
              <xm:f>'A05 172-235'!J1983:N1983</xm:f>
              <xm:sqref>O1983</xm:sqref>
            </x14:sparkline>
          </x14:sparklines>
        </x14:sparklineGroup>
        <x14:sparklineGroup displayEmptyCellsAs="gap">
          <x14:colorSeries rgb="FF244061"/>
          <x14:sparklines>
            <x14:sparkline>
              <xm:f>'A05 172-235'!J1984:N1984</xm:f>
              <xm:sqref>O1984</xm:sqref>
            </x14:sparkline>
          </x14:sparklines>
        </x14:sparklineGroup>
        <x14:sparklineGroup displayEmptyCellsAs="gap">
          <x14:colorSeries rgb="FF244061"/>
          <x14:sparklines>
            <x14:sparkline>
              <xm:f>'A05 172-235'!J1985:N1985</xm:f>
              <xm:sqref>O1985</xm:sqref>
            </x14:sparkline>
          </x14:sparklines>
        </x14:sparklineGroup>
        <x14:sparklineGroup displayEmptyCellsAs="gap">
          <x14:colorSeries rgb="FF244061"/>
          <x14:sparklines>
            <x14:sparkline>
              <xm:f>'A05 172-235'!J1986:N1986</xm:f>
              <xm:sqref>O1986</xm:sqref>
            </x14:sparkline>
          </x14:sparklines>
        </x14:sparklineGroup>
        <x14:sparklineGroup displayEmptyCellsAs="gap">
          <x14:colorSeries rgb="FF244061"/>
          <x14:sparklines>
            <x14:sparkline>
              <xm:f>'A05 172-235'!J1987:N1987</xm:f>
              <xm:sqref>O1987</xm:sqref>
            </x14:sparkline>
          </x14:sparklines>
        </x14:sparklineGroup>
        <x14:sparklineGroup displayEmptyCellsAs="gap">
          <x14:colorSeries rgb="FF244061"/>
          <x14:sparklines>
            <x14:sparkline>
              <xm:f>'A05 172-235'!J1988:N1988</xm:f>
              <xm:sqref>O1988</xm:sqref>
            </x14:sparkline>
          </x14:sparklines>
        </x14:sparklineGroup>
        <x14:sparklineGroup displayEmptyCellsAs="gap">
          <x14:colorSeries rgb="FF244061"/>
          <x14:sparklines>
            <x14:sparkline>
              <xm:f>'A05 172-235'!J1989:N1989</xm:f>
              <xm:sqref>O1989</xm:sqref>
            </x14:sparkline>
          </x14:sparklines>
        </x14:sparklineGroup>
        <x14:sparklineGroup displayEmptyCellsAs="gap">
          <x14:colorSeries rgb="FF244061"/>
          <x14:sparklines>
            <x14:sparkline>
              <xm:f>'A05 172-235'!J1990:N1990</xm:f>
              <xm:sqref>O1990</xm:sqref>
            </x14:sparkline>
          </x14:sparklines>
        </x14:sparklineGroup>
        <x14:sparklineGroup displayEmptyCellsAs="gap">
          <x14:colorSeries rgb="FF244061"/>
          <x14:sparklines>
            <x14:sparkline>
              <xm:f>'A05 172-235'!J1991:N1991</xm:f>
              <xm:sqref>O1991</xm:sqref>
            </x14:sparkline>
          </x14:sparklines>
        </x14:sparklineGroup>
        <x14:sparklineGroup displayEmptyCellsAs="gap">
          <x14:colorSeries rgb="FF244061"/>
          <x14:sparklines>
            <x14:sparkline>
              <xm:f>'A05 172-235'!J1992:N1992</xm:f>
              <xm:sqref>O1992</xm:sqref>
            </x14:sparkline>
          </x14:sparklines>
        </x14:sparklineGroup>
        <x14:sparklineGroup displayEmptyCellsAs="gap">
          <x14:colorSeries rgb="FF244061"/>
          <x14:sparklines>
            <x14:sparkline>
              <xm:f>'A05 172-235'!J1993:N1993</xm:f>
              <xm:sqref>O1993</xm:sqref>
            </x14:sparkline>
          </x14:sparklines>
        </x14:sparklineGroup>
        <x14:sparklineGroup displayEmptyCellsAs="gap">
          <x14:colorSeries rgb="FF244061"/>
          <x14:sparklines>
            <x14:sparkline>
              <xm:f>'A05 172-235'!J1994:N1994</xm:f>
              <xm:sqref>O1994</xm:sqref>
            </x14:sparkline>
          </x14:sparklines>
        </x14:sparklineGroup>
        <x14:sparklineGroup displayEmptyCellsAs="gap">
          <x14:colorSeries rgb="FF244061"/>
          <x14:sparklines>
            <x14:sparkline>
              <xm:f>'A05 172-235'!J1995:N1995</xm:f>
              <xm:sqref>O1995</xm:sqref>
            </x14:sparkline>
          </x14:sparklines>
        </x14:sparklineGroup>
        <x14:sparklineGroup displayEmptyCellsAs="gap">
          <x14:colorSeries rgb="FF244061"/>
          <x14:sparklines>
            <x14:sparkline>
              <xm:f>'A05 172-235'!J1996:N1996</xm:f>
              <xm:sqref>O1996</xm:sqref>
            </x14:sparkline>
          </x14:sparklines>
        </x14:sparklineGroup>
        <x14:sparklineGroup displayEmptyCellsAs="gap">
          <x14:colorSeries rgb="FF244061"/>
          <x14:sparklines>
            <x14:sparkline>
              <xm:f>'A05 172-235'!J1997:N1997</xm:f>
              <xm:sqref>O1997</xm:sqref>
            </x14:sparkline>
          </x14:sparklines>
        </x14:sparklineGroup>
        <x14:sparklineGroup displayEmptyCellsAs="gap">
          <x14:colorSeries rgb="FF244061"/>
          <x14:sparklines>
            <x14:sparkline>
              <xm:f>'A05 172-235'!J1998:N1998</xm:f>
              <xm:sqref>O1998</xm:sqref>
            </x14:sparkline>
          </x14:sparklines>
        </x14:sparklineGroup>
        <x14:sparklineGroup displayEmptyCellsAs="gap">
          <x14:colorSeries rgb="FF244061"/>
          <x14:sparklines>
            <x14:sparkline>
              <xm:f>'A05 172-235'!J1999:N1999</xm:f>
              <xm:sqref>O1999</xm:sqref>
            </x14:sparkline>
          </x14:sparklines>
        </x14:sparklineGroup>
        <x14:sparklineGroup displayEmptyCellsAs="gap">
          <x14:colorSeries rgb="FF244061"/>
          <x14:sparklines>
            <x14:sparkline>
              <xm:f>'A05 172-235'!J2000:N2000</xm:f>
              <xm:sqref>O2000</xm:sqref>
            </x14:sparkline>
          </x14:sparklines>
        </x14:sparklineGroup>
        <x14:sparklineGroup displayEmptyCellsAs="gap">
          <x14:colorSeries rgb="FF244061"/>
          <x14:sparklines>
            <x14:sparkline>
              <xm:f>'A05 172-235'!J2001:N2001</xm:f>
              <xm:sqref>O2001</xm:sqref>
            </x14:sparkline>
          </x14:sparklines>
        </x14:sparklineGroup>
        <x14:sparklineGroup displayEmptyCellsAs="gap">
          <x14:colorSeries rgb="FF244061"/>
          <x14:sparklines>
            <x14:sparkline>
              <xm:f>'A05 172-235'!J2002:N2002</xm:f>
              <xm:sqref>O2002</xm:sqref>
            </x14:sparkline>
          </x14:sparklines>
        </x14:sparklineGroup>
        <x14:sparklineGroup displayEmptyCellsAs="gap">
          <x14:colorSeries rgb="FF244061"/>
          <x14:sparklines>
            <x14:sparkline>
              <xm:f>'A05 172-235'!J2003:N2003</xm:f>
              <xm:sqref>O2003</xm:sqref>
            </x14:sparkline>
          </x14:sparklines>
        </x14:sparklineGroup>
        <x14:sparklineGroup displayEmptyCellsAs="gap">
          <x14:colorSeries rgb="FF244061"/>
          <x14:sparklines>
            <x14:sparkline>
              <xm:f>'A05 172-235'!J2004:N2004</xm:f>
              <xm:sqref>O2004</xm:sqref>
            </x14:sparkline>
          </x14:sparklines>
        </x14:sparklineGroup>
        <x14:sparklineGroup displayEmptyCellsAs="gap">
          <x14:colorSeries rgb="FF244061"/>
          <x14:sparklines>
            <x14:sparkline>
              <xm:f>'A05 172-235'!J2005:N2005</xm:f>
              <xm:sqref>O2005</xm:sqref>
            </x14:sparkline>
          </x14:sparklines>
        </x14:sparklineGroup>
        <x14:sparklineGroup displayEmptyCellsAs="gap">
          <x14:colorSeries rgb="FF244061"/>
          <x14:sparklines>
            <x14:sparkline>
              <xm:f>'A05 172-235'!J2006:N2006</xm:f>
              <xm:sqref>O2006</xm:sqref>
            </x14:sparkline>
          </x14:sparklines>
        </x14:sparklineGroup>
        <x14:sparklineGroup displayEmptyCellsAs="gap">
          <x14:colorSeries rgb="FF244061"/>
          <x14:sparklines>
            <x14:sparkline>
              <xm:f>'A05 172-235'!J2007:N2007</xm:f>
              <xm:sqref>O2007</xm:sqref>
            </x14:sparkline>
          </x14:sparklines>
        </x14:sparklineGroup>
        <x14:sparklineGroup displayEmptyCellsAs="gap">
          <x14:colorSeries rgb="FF244061"/>
          <x14:sparklines>
            <x14:sparkline>
              <xm:f>'A05 172-235'!J2008:N2008</xm:f>
              <xm:sqref>O2008</xm:sqref>
            </x14:sparkline>
          </x14:sparklines>
        </x14:sparklineGroup>
        <x14:sparklineGroup displayEmptyCellsAs="gap">
          <x14:colorSeries rgb="FF244061"/>
          <x14:sparklines>
            <x14:sparkline>
              <xm:f>'A05 172-235'!J2009:N2009</xm:f>
              <xm:sqref>O2009</xm:sqref>
            </x14:sparkline>
          </x14:sparklines>
        </x14:sparklineGroup>
        <x14:sparklineGroup displayEmptyCellsAs="gap">
          <x14:colorSeries rgb="FF244061"/>
          <x14:sparklines>
            <x14:sparkline>
              <xm:f>'A05 172-235'!J2010:N2010</xm:f>
              <xm:sqref>O2010</xm:sqref>
            </x14:sparkline>
          </x14:sparklines>
        </x14:sparklineGroup>
        <x14:sparklineGroup displayEmptyCellsAs="gap">
          <x14:colorSeries rgb="FF244061"/>
          <x14:sparklines>
            <x14:sparkline>
              <xm:f>'A05 172-235'!J2011:N2011</xm:f>
              <xm:sqref>O2011</xm:sqref>
            </x14:sparkline>
          </x14:sparklines>
        </x14:sparklineGroup>
        <x14:sparklineGroup displayEmptyCellsAs="gap">
          <x14:colorSeries rgb="FF244061"/>
          <x14:sparklines>
            <x14:sparkline>
              <xm:f>'A05 172-235'!J2012:N2012</xm:f>
              <xm:sqref>O2012</xm:sqref>
            </x14:sparkline>
          </x14:sparklines>
        </x14:sparklineGroup>
        <x14:sparklineGroup displayEmptyCellsAs="gap">
          <x14:colorSeries rgb="FF244061"/>
          <x14:sparklines>
            <x14:sparkline>
              <xm:f>'A05 172-235'!J2013:N2013</xm:f>
              <xm:sqref>O2013</xm:sqref>
            </x14:sparkline>
          </x14:sparklines>
        </x14:sparklineGroup>
        <x14:sparklineGroup displayEmptyCellsAs="gap">
          <x14:colorSeries rgb="FF244061"/>
          <x14:sparklines>
            <x14:sparkline>
              <xm:f>'A05 172-235'!J2014:N2014</xm:f>
              <xm:sqref>O2014</xm:sqref>
            </x14:sparkline>
          </x14:sparklines>
        </x14:sparklineGroup>
        <x14:sparklineGroup displayEmptyCellsAs="gap">
          <x14:colorSeries rgb="FF244061"/>
          <x14:sparklines>
            <x14:sparkline>
              <xm:f>'A05 172-235'!J2015:N2015</xm:f>
              <xm:sqref>O2015</xm:sqref>
            </x14:sparkline>
          </x14:sparklines>
        </x14:sparklineGroup>
        <x14:sparklineGroup displayEmptyCellsAs="gap">
          <x14:colorSeries rgb="FF244061"/>
          <x14:sparklines>
            <x14:sparkline>
              <xm:f>'A05 172-235'!J2016:N2016</xm:f>
              <xm:sqref>O2016</xm:sqref>
            </x14:sparkline>
          </x14:sparklines>
        </x14:sparklineGroup>
        <x14:sparklineGroup displayEmptyCellsAs="gap">
          <x14:colorSeries rgb="FF244061"/>
          <x14:sparklines>
            <x14:sparkline>
              <xm:f>'A05 172-235'!J2017:N2017</xm:f>
              <xm:sqref>O2017</xm:sqref>
            </x14:sparkline>
          </x14:sparklines>
        </x14:sparklineGroup>
        <x14:sparklineGroup displayEmptyCellsAs="gap">
          <x14:colorSeries rgb="FF244061"/>
          <x14:sparklines>
            <x14:sparkline>
              <xm:f>'A05 172-235'!J2018:N2018</xm:f>
              <xm:sqref>O2018</xm:sqref>
            </x14:sparkline>
          </x14:sparklines>
        </x14:sparklineGroup>
        <x14:sparklineGroup displayEmptyCellsAs="gap">
          <x14:colorSeries rgb="FF244061"/>
          <x14:sparklines>
            <x14:sparkline>
              <xm:f>'A05 172-235'!J2019:N2019</xm:f>
              <xm:sqref>O2019</xm:sqref>
            </x14:sparkline>
          </x14:sparklines>
        </x14:sparklineGroup>
        <x14:sparklineGroup displayEmptyCellsAs="gap">
          <x14:colorSeries rgb="FF244061"/>
          <x14:sparklines>
            <x14:sparkline>
              <xm:f>'A05 172-235'!J2020:N2020</xm:f>
              <xm:sqref>O2020</xm:sqref>
            </x14:sparkline>
          </x14:sparklines>
        </x14:sparklineGroup>
        <x14:sparklineGroup displayEmptyCellsAs="gap">
          <x14:colorSeries rgb="FF244061"/>
          <x14:sparklines>
            <x14:sparkline>
              <xm:f>'A05 172-235'!J2021:N2021</xm:f>
              <xm:sqref>O2021</xm:sqref>
            </x14:sparkline>
          </x14:sparklines>
        </x14:sparklineGroup>
        <x14:sparklineGroup displayEmptyCellsAs="gap">
          <x14:colorSeries rgb="FF244061"/>
          <x14:sparklines>
            <x14:sparkline>
              <xm:f>'A05 172-235'!J2022:N2022</xm:f>
              <xm:sqref>O2022</xm:sqref>
            </x14:sparkline>
          </x14:sparklines>
        </x14:sparklineGroup>
        <x14:sparklineGroup displayEmptyCellsAs="gap">
          <x14:colorSeries rgb="FF244061"/>
          <x14:sparklines>
            <x14:sparkline>
              <xm:f>'A05 172-235'!J2023:N2023</xm:f>
              <xm:sqref>O2023</xm:sqref>
            </x14:sparkline>
          </x14:sparklines>
        </x14:sparklineGroup>
        <x14:sparklineGroup displayEmptyCellsAs="gap">
          <x14:colorSeries rgb="FF244061"/>
          <x14:sparklines>
            <x14:sparkline>
              <xm:f>'A05 172-235'!J2024:N2024</xm:f>
              <xm:sqref>O2024</xm:sqref>
            </x14:sparkline>
          </x14:sparklines>
        </x14:sparklineGroup>
        <x14:sparklineGroup displayEmptyCellsAs="gap">
          <x14:colorSeries rgb="FF244061"/>
          <x14:sparklines>
            <x14:sparkline>
              <xm:f>'A05 172-235'!J2025:N2025</xm:f>
              <xm:sqref>O2025</xm:sqref>
            </x14:sparkline>
          </x14:sparklines>
        </x14:sparklineGroup>
        <x14:sparklineGroup displayEmptyCellsAs="gap">
          <x14:colorSeries rgb="FF244061"/>
          <x14:sparklines>
            <x14:sparkline>
              <xm:f>'A05 172-235'!J2026:N2026</xm:f>
              <xm:sqref>O2026</xm:sqref>
            </x14:sparkline>
          </x14:sparklines>
        </x14:sparklineGroup>
        <x14:sparklineGroup displayEmptyCellsAs="gap">
          <x14:colorSeries rgb="FF244061"/>
          <x14:sparklines>
            <x14:sparkline>
              <xm:f>'A05 172-235'!J2027:N2027</xm:f>
              <xm:sqref>O2027</xm:sqref>
            </x14:sparkline>
          </x14:sparklines>
        </x14:sparklineGroup>
        <x14:sparklineGroup displayEmptyCellsAs="gap">
          <x14:colorSeries rgb="FF244061"/>
          <x14:sparklines>
            <x14:sparkline>
              <xm:f>'A05 172-235'!J2028:N2028</xm:f>
              <xm:sqref>O2028</xm:sqref>
            </x14:sparkline>
          </x14:sparklines>
        </x14:sparklineGroup>
        <x14:sparklineGroup displayEmptyCellsAs="gap">
          <x14:colorSeries rgb="FF244061"/>
          <x14:sparklines>
            <x14:sparkline>
              <xm:f>'A05 172-235'!J2029:N2029</xm:f>
              <xm:sqref>O2029</xm:sqref>
            </x14:sparkline>
          </x14:sparklines>
        </x14:sparklineGroup>
        <x14:sparklineGroup displayEmptyCellsAs="gap">
          <x14:colorSeries rgb="FF244061"/>
          <x14:sparklines>
            <x14:sparkline>
              <xm:f>'A05 172-235'!J2030:N2030</xm:f>
              <xm:sqref>O2030</xm:sqref>
            </x14:sparkline>
          </x14:sparklines>
        </x14:sparklineGroup>
        <x14:sparklineGroup displayEmptyCellsAs="gap">
          <x14:colorSeries rgb="FF244061"/>
          <x14:sparklines>
            <x14:sparkline>
              <xm:f>'A05 172-235'!J2031:N2031</xm:f>
              <xm:sqref>O2031</xm:sqref>
            </x14:sparkline>
          </x14:sparklines>
        </x14:sparklineGroup>
        <x14:sparklineGroup displayEmptyCellsAs="gap">
          <x14:colorSeries rgb="FF244061"/>
          <x14:sparklines>
            <x14:sparkline>
              <xm:f>'A05 172-235'!J2032:N2032</xm:f>
              <xm:sqref>O2032</xm:sqref>
            </x14:sparkline>
          </x14:sparklines>
        </x14:sparklineGroup>
        <x14:sparklineGroup displayEmptyCellsAs="gap">
          <x14:colorSeries rgb="FF244061"/>
          <x14:sparklines>
            <x14:sparkline>
              <xm:f>'A05 172-235'!J2033:N2033</xm:f>
              <xm:sqref>O2033</xm:sqref>
            </x14:sparkline>
          </x14:sparklines>
        </x14:sparklineGroup>
        <x14:sparklineGroup displayEmptyCellsAs="gap">
          <x14:colorSeries rgb="FF244061"/>
          <x14:sparklines>
            <x14:sparkline>
              <xm:f>'A05 172-235'!J2034:N2034</xm:f>
              <xm:sqref>O2034</xm:sqref>
            </x14:sparkline>
          </x14:sparklines>
        </x14:sparklineGroup>
        <x14:sparklineGroup displayEmptyCellsAs="gap">
          <x14:colorSeries rgb="FF244061"/>
          <x14:sparklines>
            <x14:sparkline>
              <xm:f>'A05 172-235'!J2035:N2035</xm:f>
              <xm:sqref>O2035</xm:sqref>
            </x14:sparkline>
          </x14:sparklines>
        </x14:sparklineGroup>
        <x14:sparklineGroup displayEmptyCellsAs="gap">
          <x14:colorSeries rgb="FF244061"/>
          <x14:sparklines>
            <x14:sparkline>
              <xm:f>'A05 172-235'!J2036:N2036</xm:f>
              <xm:sqref>O2036</xm:sqref>
            </x14:sparkline>
          </x14:sparklines>
        </x14:sparklineGroup>
        <x14:sparklineGroup displayEmptyCellsAs="gap">
          <x14:colorSeries rgb="FF244061"/>
          <x14:sparklines>
            <x14:sparkline>
              <xm:f>'A05 172-235'!J2037:N2037</xm:f>
              <xm:sqref>O2037</xm:sqref>
            </x14:sparkline>
          </x14:sparklines>
        </x14:sparklineGroup>
        <x14:sparklineGroup displayEmptyCellsAs="gap">
          <x14:colorSeries rgb="FF244061"/>
          <x14:sparklines>
            <x14:sparkline>
              <xm:f>'A05 172-235'!J2038:N2038</xm:f>
              <xm:sqref>O2038</xm:sqref>
            </x14:sparkline>
          </x14:sparklines>
        </x14:sparklineGroup>
        <x14:sparklineGroup displayEmptyCellsAs="gap">
          <x14:colorSeries rgb="FF244061"/>
          <x14:sparklines>
            <x14:sparkline>
              <xm:f>'A05 172-235'!J2039:N2039</xm:f>
              <xm:sqref>O2039</xm:sqref>
            </x14:sparkline>
          </x14:sparklines>
        </x14:sparklineGroup>
        <x14:sparklineGroup displayEmptyCellsAs="gap">
          <x14:colorSeries rgb="FF244061"/>
          <x14:sparklines>
            <x14:sparkline>
              <xm:f>'A05 172-235'!J2040:N2040</xm:f>
              <xm:sqref>O2040</xm:sqref>
            </x14:sparkline>
          </x14:sparklines>
        </x14:sparklineGroup>
        <x14:sparklineGroup displayEmptyCellsAs="gap">
          <x14:colorSeries rgb="FF244061"/>
          <x14:sparklines>
            <x14:sparkline>
              <xm:f>'A05 172-235'!J2041:N2041</xm:f>
              <xm:sqref>O2041</xm:sqref>
            </x14:sparkline>
          </x14:sparklines>
        </x14:sparklineGroup>
        <x14:sparklineGroup displayEmptyCellsAs="gap">
          <x14:colorSeries rgb="FF244061"/>
          <x14:sparklines>
            <x14:sparkline>
              <xm:f>'A05 172-235'!J2042:N2042</xm:f>
              <xm:sqref>O2042</xm:sqref>
            </x14:sparkline>
          </x14:sparklines>
        </x14:sparklineGroup>
        <x14:sparklineGroup displayEmptyCellsAs="gap">
          <x14:colorSeries rgb="FF244061"/>
          <x14:sparklines>
            <x14:sparkline>
              <xm:f>'A05 172-235'!J2043:N2043</xm:f>
              <xm:sqref>O2043</xm:sqref>
            </x14:sparkline>
          </x14:sparklines>
        </x14:sparklineGroup>
        <x14:sparklineGroup displayEmptyCellsAs="gap">
          <x14:colorSeries rgb="FF244061"/>
          <x14:sparklines>
            <x14:sparkline>
              <xm:f>'A05 172-235'!J2044:N2044</xm:f>
              <xm:sqref>O2044</xm:sqref>
            </x14:sparkline>
          </x14:sparklines>
        </x14:sparklineGroup>
        <x14:sparklineGroup displayEmptyCellsAs="gap">
          <x14:colorSeries rgb="FF244061"/>
          <x14:sparklines>
            <x14:sparkline>
              <xm:f>'A05 172-235'!J2045:N2045</xm:f>
              <xm:sqref>O2045</xm:sqref>
            </x14:sparkline>
          </x14:sparklines>
        </x14:sparklineGroup>
        <x14:sparklineGroup displayEmptyCellsAs="gap">
          <x14:colorSeries rgb="FF244061"/>
          <x14:sparklines>
            <x14:sparkline>
              <xm:f>'A05 172-235'!J2046:N2046</xm:f>
              <xm:sqref>O2046</xm:sqref>
            </x14:sparkline>
          </x14:sparklines>
        </x14:sparklineGroup>
        <x14:sparklineGroup displayEmptyCellsAs="gap">
          <x14:colorSeries rgb="FF244061"/>
          <x14:sparklines>
            <x14:sparkline>
              <xm:f>'A05 172-235'!J2047:N2047</xm:f>
              <xm:sqref>O2047</xm:sqref>
            </x14:sparkline>
          </x14:sparklines>
        </x14:sparklineGroup>
        <x14:sparklineGroup displayEmptyCellsAs="gap">
          <x14:colorSeries rgb="FF244061"/>
          <x14:sparklines>
            <x14:sparkline>
              <xm:f>'A05 172-235'!J2048:N2048</xm:f>
              <xm:sqref>O2048</xm:sqref>
            </x14:sparkline>
          </x14:sparklines>
        </x14:sparklineGroup>
        <x14:sparklineGroup displayEmptyCellsAs="gap">
          <x14:colorSeries rgb="FF244061"/>
          <x14:sparklines>
            <x14:sparkline>
              <xm:f>'A05 172-235'!J2049:N2049</xm:f>
              <xm:sqref>O2049</xm:sqref>
            </x14:sparkline>
          </x14:sparklines>
        </x14:sparklineGroup>
        <x14:sparklineGroup displayEmptyCellsAs="gap">
          <x14:colorSeries rgb="FF244061"/>
          <x14:sparklines>
            <x14:sparkline>
              <xm:f>'A05 172-235'!J2050:N2050</xm:f>
              <xm:sqref>O2050</xm:sqref>
            </x14:sparkline>
          </x14:sparklines>
        </x14:sparklineGroup>
        <x14:sparklineGroup displayEmptyCellsAs="gap">
          <x14:colorSeries rgb="FF244061"/>
          <x14:sparklines>
            <x14:sparkline>
              <xm:f>'A05 172-235'!J2051:N2051</xm:f>
              <xm:sqref>O2051</xm:sqref>
            </x14:sparkline>
          </x14:sparklines>
        </x14:sparklineGroup>
        <x14:sparklineGroup displayEmptyCellsAs="gap">
          <x14:colorSeries rgb="FF244061"/>
          <x14:sparklines>
            <x14:sparkline>
              <xm:f>'A05 172-235'!J2052:N2052</xm:f>
              <xm:sqref>O2052</xm:sqref>
            </x14:sparkline>
          </x14:sparklines>
        </x14:sparklineGroup>
        <x14:sparklineGroup displayEmptyCellsAs="gap">
          <x14:colorSeries rgb="FF244061"/>
          <x14:sparklines>
            <x14:sparkline>
              <xm:f>'A05 172-235'!J2053:N2053</xm:f>
              <xm:sqref>O2053</xm:sqref>
            </x14:sparkline>
          </x14:sparklines>
        </x14:sparklineGroup>
        <x14:sparklineGroup displayEmptyCellsAs="gap">
          <x14:colorSeries rgb="FF244061"/>
          <x14:sparklines>
            <x14:sparkline>
              <xm:f>'A05 172-235'!J2054:N2054</xm:f>
              <xm:sqref>O2054</xm:sqref>
            </x14:sparkline>
          </x14:sparklines>
        </x14:sparklineGroup>
        <x14:sparklineGroup displayEmptyCellsAs="gap">
          <x14:colorSeries rgb="FF244061"/>
          <x14:sparklines>
            <x14:sparkline>
              <xm:f>'A05 172-235'!J2055:N2055</xm:f>
              <xm:sqref>O2055</xm:sqref>
            </x14:sparkline>
          </x14:sparklines>
        </x14:sparklineGroup>
        <x14:sparklineGroup displayEmptyCellsAs="gap">
          <x14:colorSeries rgb="FF244061"/>
          <x14:sparklines>
            <x14:sparkline>
              <xm:f>'A05 172-235'!J2056:N2056</xm:f>
              <xm:sqref>O2056</xm:sqref>
            </x14:sparkline>
          </x14:sparklines>
        </x14:sparklineGroup>
        <x14:sparklineGroup displayEmptyCellsAs="gap">
          <x14:colorSeries rgb="FF244061"/>
          <x14:sparklines>
            <x14:sparkline>
              <xm:f>'A05 172-235'!J2057:N2057</xm:f>
              <xm:sqref>O2057</xm:sqref>
            </x14:sparkline>
          </x14:sparklines>
        </x14:sparklineGroup>
        <x14:sparklineGroup displayEmptyCellsAs="gap">
          <x14:colorSeries rgb="FF244061"/>
          <x14:sparklines>
            <x14:sparkline>
              <xm:f>'A05 172-235'!J2058:N2058</xm:f>
              <xm:sqref>O2058</xm:sqref>
            </x14:sparkline>
          </x14:sparklines>
        </x14:sparklineGroup>
        <x14:sparklineGroup displayEmptyCellsAs="gap">
          <x14:colorSeries rgb="FF244061"/>
          <x14:sparklines>
            <x14:sparkline>
              <xm:f>'A05 172-235'!J2059:N2059</xm:f>
              <xm:sqref>O2059</xm:sqref>
            </x14:sparkline>
          </x14:sparklines>
        </x14:sparklineGroup>
        <x14:sparklineGroup displayEmptyCellsAs="gap">
          <x14:colorSeries rgb="FF244061"/>
          <x14:sparklines>
            <x14:sparkline>
              <xm:f>'A05 172-235'!J2060:N2060</xm:f>
              <xm:sqref>O2060</xm:sqref>
            </x14:sparkline>
          </x14:sparklines>
        </x14:sparklineGroup>
        <x14:sparklineGroup displayEmptyCellsAs="gap">
          <x14:colorSeries rgb="FF244061"/>
          <x14:sparklines>
            <x14:sparkline>
              <xm:f>'A05 172-235'!J2061:N2061</xm:f>
              <xm:sqref>O2061</xm:sqref>
            </x14:sparkline>
          </x14:sparklines>
        </x14:sparklineGroup>
        <x14:sparklineGroup displayEmptyCellsAs="gap">
          <x14:colorSeries rgb="FF244061"/>
          <x14:sparklines>
            <x14:sparkline>
              <xm:f>'A05 172-235'!J2062:N2062</xm:f>
              <xm:sqref>O2062</xm:sqref>
            </x14:sparkline>
          </x14:sparklines>
        </x14:sparklineGroup>
        <x14:sparklineGroup displayEmptyCellsAs="gap">
          <x14:colorSeries rgb="FF244061"/>
          <x14:sparklines>
            <x14:sparkline>
              <xm:f>'A05 172-235'!J2063:N2063</xm:f>
              <xm:sqref>O2063</xm:sqref>
            </x14:sparkline>
          </x14:sparklines>
        </x14:sparklineGroup>
        <x14:sparklineGroup displayEmptyCellsAs="gap">
          <x14:colorSeries rgb="FF244061"/>
          <x14:sparklines>
            <x14:sparkline>
              <xm:f>'A05 172-235'!J2064:N2064</xm:f>
              <xm:sqref>O2064</xm:sqref>
            </x14:sparkline>
          </x14:sparklines>
        </x14:sparklineGroup>
        <x14:sparklineGroup displayEmptyCellsAs="gap">
          <x14:colorSeries rgb="FF244061"/>
          <x14:sparklines>
            <x14:sparkline>
              <xm:f>'A05 172-235'!J2065:N2065</xm:f>
              <xm:sqref>O2065</xm:sqref>
            </x14:sparkline>
          </x14:sparklines>
        </x14:sparklineGroup>
        <x14:sparklineGroup displayEmptyCellsAs="gap">
          <x14:colorSeries rgb="FF244061"/>
          <x14:sparklines>
            <x14:sparkline>
              <xm:f>'A05 172-235'!J2066:N2066</xm:f>
              <xm:sqref>O2066</xm:sqref>
            </x14:sparkline>
          </x14:sparklines>
        </x14:sparklineGroup>
        <x14:sparklineGroup displayEmptyCellsAs="gap">
          <x14:colorSeries rgb="FF244061"/>
          <x14:sparklines>
            <x14:sparkline>
              <xm:f>'A05 172-235'!J2067:N2067</xm:f>
              <xm:sqref>O2067</xm:sqref>
            </x14:sparkline>
          </x14:sparklines>
        </x14:sparklineGroup>
        <x14:sparklineGroup displayEmptyCellsAs="gap">
          <x14:colorSeries rgb="FF244061"/>
          <x14:sparklines>
            <x14:sparkline>
              <xm:f>'A05 172-235'!J2068:N2068</xm:f>
              <xm:sqref>O2068</xm:sqref>
            </x14:sparkline>
          </x14:sparklines>
        </x14:sparklineGroup>
        <x14:sparklineGroup displayEmptyCellsAs="gap">
          <x14:colorSeries rgb="FF244061"/>
          <x14:sparklines>
            <x14:sparkline>
              <xm:f>'A05 172-235'!J2069:N2069</xm:f>
              <xm:sqref>O2069</xm:sqref>
            </x14:sparkline>
          </x14:sparklines>
        </x14:sparklineGroup>
        <x14:sparklineGroup displayEmptyCellsAs="gap">
          <x14:colorSeries rgb="FF244061"/>
          <x14:sparklines>
            <x14:sparkline>
              <xm:f>'A05 172-235'!J2070:N2070</xm:f>
              <xm:sqref>O2070</xm:sqref>
            </x14:sparkline>
          </x14:sparklines>
        </x14:sparklineGroup>
        <x14:sparklineGroup displayEmptyCellsAs="gap">
          <x14:colorSeries rgb="FF244061"/>
          <x14:sparklines>
            <x14:sparkline>
              <xm:f>'A05 172-235'!J2072:N2072</xm:f>
              <xm:sqref>O2072</xm:sqref>
            </x14:sparkline>
          </x14:sparklines>
        </x14:sparklineGroup>
        <x14:sparklineGroup displayEmptyCellsAs="gap">
          <x14:colorSeries rgb="FF244061"/>
          <x14:sparklines>
            <x14:sparkline>
              <xm:f>'A05 172-235'!J2073:N2073</xm:f>
              <xm:sqref>O2073</xm:sqref>
            </x14:sparkline>
          </x14:sparklines>
        </x14:sparklineGroup>
        <x14:sparklineGroup displayEmptyCellsAs="gap">
          <x14:colorSeries rgb="FF244061"/>
          <x14:sparklines>
            <x14:sparkline>
              <xm:f>'A05 172-235'!J2074:N2074</xm:f>
              <xm:sqref>O2074</xm:sqref>
            </x14:sparkline>
          </x14:sparklines>
        </x14:sparklineGroup>
        <x14:sparklineGroup displayEmptyCellsAs="gap">
          <x14:colorSeries rgb="FF244061"/>
          <x14:sparklines>
            <x14:sparkline>
              <xm:f>'A05 172-235'!J2075:N2075</xm:f>
              <xm:sqref>O2075</xm:sqref>
            </x14:sparkline>
          </x14:sparklines>
        </x14:sparklineGroup>
        <x14:sparklineGroup displayEmptyCellsAs="gap">
          <x14:colorSeries rgb="FF244061"/>
          <x14:sparklines>
            <x14:sparkline>
              <xm:f>'A05 172-235'!J2076:N2076</xm:f>
              <xm:sqref>O2076</xm:sqref>
            </x14:sparkline>
          </x14:sparklines>
        </x14:sparklineGroup>
        <x14:sparklineGroup displayEmptyCellsAs="gap">
          <x14:colorSeries rgb="FF244061"/>
          <x14:sparklines>
            <x14:sparkline>
              <xm:f>'A05 172-235'!J2077:N2077</xm:f>
              <xm:sqref>O2077</xm:sqref>
            </x14:sparkline>
          </x14:sparklines>
        </x14:sparklineGroup>
        <x14:sparklineGroup displayEmptyCellsAs="gap">
          <x14:colorSeries rgb="FF244061"/>
          <x14:sparklines>
            <x14:sparkline>
              <xm:f>'A05 172-235'!J2078:N2078</xm:f>
              <xm:sqref>O2078</xm:sqref>
            </x14:sparkline>
          </x14:sparklines>
        </x14:sparklineGroup>
        <x14:sparklineGroup displayEmptyCellsAs="gap">
          <x14:colorSeries rgb="FF244061"/>
          <x14:sparklines>
            <x14:sparkline>
              <xm:f>'A05 172-235'!J2079:N2079</xm:f>
              <xm:sqref>O2079</xm:sqref>
            </x14:sparkline>
          </x14:sparklines>
        </x14:sparklineGroup>
        <x14:sparklineGroup displayEmptyCellsAs="gap">
          <x14:colorSeries rgb="FF244061"/>
          <x14:sparklines>
            <x14:sparkline>
              <xm:f>'A05 172-235'!J2080:N2080</xm:f>
              <xm:sqref>O2080</xm:sqref>
            </x14:sparkline>
          </x14:sparklines>
        </x14:sparklineGroup>
        <x14:sparklineGroup displayEmptyCellsAs="gap">
          <x14:colorSeries rgb="FF244061"/>
          <x14:sparklines>
            <x14:sparkline>
              <xm:f>'A05 172-235'!J2081:N2081</xm:f>
              <xm:sqref>O2081</xm:sqref>
            </x14:sparkline>
          </x14:sparklines>
        </x14:sparklineGroup>
        <x14:sparklineGroup displayEmptyCellsAs="gap">
          <x14:colorSeries rgb="FF244061"/>
          <x14:sparklines>
            <x14:sparkline>
              <xm:f>'A05 172-235'!J2082:N2082</xm:f>
              <xm:sqref>O2082</xm:sqref>
            </x14:sparkline>
          </x14:sparklines>
        </x14:sparklineGroup>
        <x14:sparklineGroup displayEmptyCellsAs="gap">
          <x14:colorSeries rgb="FF244061"/>
          <x14:sparklines>
            <x14:sparkline>
              <xm:f>'A05 172-235'!J2083:N2083</xm:f>
              <xm:sqref>O2083</xm:sqref>
            </x14:sparkline>
          </x14:sparklines>
        </x14:sparklineGroup>
        <x14:sparklineGroup displayEmptyCellsAs="gap">
          <x14:colorSeries rgb="FF244061"/>
          <x14:sparklines>
            <x14:sparkline>
              <xm:f>'A05 172-235'!J2084:N2084</xm:f>
              <xm:sqref>O2084</xm:sqref>
            </x14:sparkline>
          </x14:sparklines>
        </x14:sparklineGroup>
        <x14:sparklineGroup displayEmptyCellsAs="gap">
          <x14:colorSeries rgb="FF244061"/>
          <x14:sparklines>
            <x14:sparkline>
              <xm:f>'A05 172-235'!J2085:N2085</xm:f>
              <xm:sqref>O2085</xm:sqref>
            </x14:sparkline>
          </x14:sparklines>
        </x14:sparklineGroup>
        <x14:sparklineGroup displayEmptyCellsAs="gap">
          <x14:colorSeries rgb="FF244061"/>
          <x14:sparklines>
            <x14:sparkline>
              <xm:f>'A05 172-235'!J2086:N2086</xm:f>
              <xm:sqref>O2086</xm:sqref>
            </x14:sparkline>
          </x14:sparklines>
        </x14:sparklineGroup>
        <x14:sparklineGroup displayEmptyCellsAs="gap">
          <x14:colorSeries rgb="FF244061"/>
          <x14:sparklines>
            <x14:sparkline>
              <xm:f>'A05 172-235'!J2087:N2087</xm:f>
              <xm:sqref>O2087</xm:sqref>
            </x14:sparkline>
          </x14:sparklines>
        </x14:sparklineGroup>
        <x14:sparklineGroup displayEmptyCellsAs="gap">
          <x14:colorSeries rgb="FF244061"/>
          <x14:sparklines>
            <x14:sparkline>
              <xm:f>'A05 172-235'!J2088:N2088</xm:f>
              <xm:sqref>O2088</xm:sqref>
            </x14:sparkline>
          </x14:sparklines>
        </x14:sparklineGroup>
        <x14:sparklineGroup displayEmptyCellsAs="gap">
          <x14:colorSeries rgb="FF244061"/>
          <x14:sparklines>
            <x14:sparkline>
              <xm:f>'A05 172-235'!J2089:N2089</xm:f>
              <xm:sqref>O2089</xm:sqref>
            </x14:sparkline>
          </x14:sparklines>
        </x14:sparklineGroup>
        <x14:sparklineGroup displayEmptyCellsAs="gap">
          <x14:colorSeries rgb="FF244061"/>
          <x14:sparklines>
            <x14:sparkline>
              <xm:f>'A05 172-235'!J2090:N2090</xm:f>
              <xm:sqref>O2090</xm:sqref>
            </x14:sparkline>
          </x14:sparklines>
        </x14:sparklineGroup>
        <x14:sparklineGroup displayEmptyCellsAs="gap">
          <x14:colorSeries rgb="FF244061"/>
          <x14:sparklines>
            <x14:sparkline>
              <xm:f>'A05 172-235'!J2091:N2091</xm:f>
              <xm:sqref>O2091</xm:sqref>
            </x14:sparkline>
          </x14:sparklines>
        </x14:sparklineGroup>
        <x14:sparklineGroup displayEmptyCellsAs="gap">
          <x14:colorSeries rgb="FF244061"/>
          <x14:sparklines>
            <x14:sparkline>
              <xm:f>'A05 172-235'!J2092:N2092</xm:f>
              <xm:sqref>O2092</xm:sqref>
            </x14:sparkline>
          </x14:sparklines>
        </x14:sparklineGroup>
        <x14:sparklineGroup displayEmptyCellsAs="gap">
          <x14:colorSeries rgb="FF244061"/>
          <x14:sparklines>
            <x14:sparkline>
              <xm:f>'A05 172-235'!J2093:N2093</xm:f>
              <xm:sqref>O2093</xm:sqref>
            </x14:sparkline>
          </x14:sparklines>
        </x14:sparklineGroup>
        <x14:sparklineGroup displayEmptyCellsAs="gap">
          <x14:colorSeries rgb="FF244061"/>
          <x14:sparklines>
            <x14:sparkline>
              <xm:f>'A05 172-235'!J2094:N2094</xm:f>
              <xm:sqref>O2094</xm:sqref>
            </x14:sparkline>
          </x14:sparklines>
        </x14:sparklineGroup>
        <x14:sparklineGroup displayEmptyCellsAs="gap">
          <x14:colorSeries rgb="FF244061"/>
          <x14:sparklines>
            <x14:sparkline>
              <xm:f>'A05 172-235'!J2095:N2095</xm:f>
              <xm:sqref>O2095</xm:sqref>
            </x14:sparkline>
          </x14:sparklines>
        </x14:sparklineGroup>
        <x14:sparklineGroup displayEmptyCellsAs="gap">
          <x14:colorSeries rgb="FF244061"/>
          <x14:sparklines>
            <x14:sparkline>
              <xm:f>'A05 172-235'!J2096:N2096</xm:f>
              <xm:sqref>O2096</xm:sqref>
            </x14:sparkline>
          </x14:sparklines>
        </x14:sparklineGroup>
        <x14:sparklineGroup displayEmptyCellsAs="gap">
          <x14:colorSeries rgb="FF244061"/>
          <x14:sparklines>
            <x14:sparkline>
              <xm:f>'A05 172-235'!J2097:N2097</xm:f>
              <xm:sqref>O2097</xm:sqref>
            </x14:sparkline>
          </x14:sparklines>
        </x14:sparklineGroup>
        <x14:sparklineGroup displayEmptyCellsAs="gap">
          <x14:colorSeries rgb="FF244061"/>
          <x14:sparklines>
            <x14:sparkline>
              <xm:f>'A05 172-235'!J2098:N2098</xm:f>
              <xm:sqref>O2098</xm:sqref>
            </x14:sparkline>
          </x14:sparklines>
        </x14:sparklineGroup>
        <x14:sparklineGroup displayEmptyCellsAs="gap">
          <x14:colorSeries rgb="FF244061"/>
          <x14:sparklines>
            <x14:sparkline>
              <xm:f>'A05 172-235'!J2099:N2099</xm:f>
              <xm:sqref>O2099</xm:sqref>
            </x14:sparkline>
          </x14:sparklines>
        </x14:sparklineGroup>
        <x14:sparklineGroup displayEmptyCellsAs="gap">
          <x14:colorSeries rgb="FF244061"/>
          <x14:sparklines>
            <x14:sparkline>
              <xm:f>'A05 172-235'!J2100:N2100</xm:f>
              <xm:sqref>O2100</xm:sqref>
            </x14:sparkline>
          </x14:sparklines>
        </x14:sparklineGroup>
        <x14:sparklineGroup displayEmptyCellsAs="gap">
          <x14:colorSeries rgb="FF244061"/>
          <x14:sparklines>
            <x14:sparkline>
              <xm:f>'A05 172-235'!J2101:N2101</xm:f>
              <xm:sqref>O2101</xm:sqref>
            </x14:sparkline>
          </x14:sparklines>
        </x14:sparklineGroup>
        <x14:sparklineGroup displayEmptyCellsAs="gap">
          <x14:colorSeries rgb="FF244061"/>
          <x14:sparklines>
            <x14:sparkline>
              <xm:f>'A05 172-235'!J2102:N2102</xm:f>
              <xm:sqref>O2102</xm:sqref>
            </x14:sparkline>
          </x14:sparklines>
        </x14:sparklineGroup>
        <x14:sparklineGroup displayEmptyCellsAs="gap">
          <x14:colorSeries rgb="FF244061"/>
          <x14:sparklines>
            <x14:sparkline>
              <xm:f>'A05 172-235'!J2103:N2103</xm:f>
              <xm:sqref>O2103</xm:sqref>
            </x14:sparkline>
          </x14:sparklines>
        </x14:sparklineGroup>
        <x14:sparklineGroup displayEmptyCellsAs="gap">
          <x14:colorSeries rgb="FF244061"/>
          <x14:sparklines>
            <x14:sparkline>
              <xm:f>'A05 172-235'!J2104:N2104</xm:f>
              <xm:sqref>O2104</xm:sqref>
            </x14:sparkline>
          </x14:sparklines>
        </x14:sparklineGroup>
        <x14:sparklineGroup displayEmptyCellsAs="gap">
          <x14:colorSeries rgb="FF244061"/>
          <x14:sparklines>
            <x14:sparkline>
              <xm:f>'A05 172-235'!J2105:N2105</xm:f>
              <xm:sqref>O2105</xm:sqref>
            </x14:sparkline>
          </x14:sparklines>
        </x14:sparklineGroup>
        <x14:sparklineGroup displayEmptyCellsAs="gap">
          <x14:colorSeries rgb="FF244061"/>
          <x14:sparklines>
            <x14:sparkline>
              <xm:f>'A05 172-235'!J2106:N2106</xm:f>
              <xm:sqref>O2106</xm:sqref>
            </x14:sparkline>
          </x14:sparklines>
        </x14:sparklineGroup>
        <x14:sparklineGroup displayEmptyCellsAs="gap">
          <x14:colorSeries rgb="FF244061"/>
          <x14:sparklines>
            <x14:sparkline>
              <xm:f>'A05 172-235'!J2107:N2107</xm:f>
              <xm:sqref>O2107</xm:sqref>
            </x14:sparkline>
          </x14:sparklines>
        </x14:sparklineGroup>
        <x14:sparklineGroup displayEmptyCellsAs="gap">
          <x14:colorSeries rgb="FF244061"/>
          <x14:sparklines>
            <x14:sparkline>
              <xm:f>'A05 172-235'!J2108:N2108</xm:f>
              <xm:sqref>O2108</xm:sqref>
            </x14:sparkline>
          </x14:sparklines>
        </x14:sparklineGroup>
        <x14:sparklineGroup displayEmptyCellsAs="gap">
          <x14:colorSeries rgb="FF244061"/>
          <x14:sparklines>
            <x14:sparkline>
              <xm:f>'A05 172-235'!J2109:N2109</xm:f>
              <xm:sqref>O2109</xm:sqref>
            </x14:sparkline>
          </x14:sparklines>
        </x14:sparklineGroup>
        <x14:sparklineGroup displayEmptyCellsAs="gap">
          <x14:colorSeries rgb="FF244061"/>
          <x14:sparklines>
            <x14:sparkline>
              <xm:f>'A05 172-235'!J2110:N2110</xm:f>
              <xm:sqref>O2110</xm:sqref>
            </x14:sparkline>
          </x14:sparklines>
        </x14:sparklineGroup>
        <x14:sparklineGroup displayEmptyCellsAs="gap">
          <x14:colorSeries rgb="FF244061"/>
          <x14:sparklines>
            <x14:sparkline>
              <xm:f>'A05 172-235'!J2111:N2111</xm:f>
              <xm:sqref>O2111</xm:sqref>
            </x14:sparkline>
          </x14:sparklines>
        </x14:sparklineGroup>
        <x14:sparklineGroup displayEmptyCellsAs="gap">
          <x14:colorSeries rgb="FF244061"/>
          <x14:sparklines>
            <x14:sparkline>
              <xm:f>'A05 172-235'!J2112:N2112</xm:f>
              <xm:sqref>O2112</xm:sqref>
            </x14:sparkline>
          </x14:sparklines>
        </x14:sparklineGroup>
        <x14:sparklineGroup displayEmptyCellsAs="gap">
          <x14:colorSeries rgb="FF244061"/>
          <x14:sparklines>
            <x14:sparkline>
              <xm:f>'A05 172-235'!J2113:N2113</xm:f>
              <xm:sqref>O2113</xm:sqref>
            </x14:sparkline>
          </x14:sparklines>
        </x14:sparklineGroup>
        <x14:sparklineGroup displayEmptyCellsAs="gap">
          <x14:colorSeries rgb="FF244061"/>
          <x14:sparklines>
            <x14:sparkline>
              <xm:f>'A05 172-235'!J2115:N2115</xm:f>
              <xm:sqref>O2115</xm:sqref>
            </x14:sparkline>
          </x14:sparklines>
        </x14:sparklineGroup>
        <x14:sparklineGroup displayEmptyCellsAs="gap">
          <x14:colorSeries rgb="FF244061"/>
          <x14:sparklines>
            <x14:sparkline>
              <xm:f>'A05 172-235'!J2116:N2116</xm:f>
              <xm:sqref>O2116</xm:sqref>
            </x14:sparkline>
          </x14:sparklines>
        </x14:sparklineGroup>
        <x14:sparklineGroup displayEmptyCellsAs="gap">
          <x14:colorSeries rgb="FF244061"/>
          <x14:sparklines>
            <x14:sparkline>
              <xm:f>'A05 172-235'!J2117:N2117</xm:f>
              <xm:sqref>O2117</xm:sqref>
            </x14:sparkline>
          </x14:sparklines>
        </x14:sparklineGroup>
        <x14:sparklineGroup displayEmptyCellsAs="gap">
          <x14:colorSeries rgb="FF244061"/>
          <x14:sparklines>
            <x14:sparkline>
              <xm:f>'A05 172-235'!J2118:N2118</xm:f>
              <xm:sqref>O2118</xm:sqref>
            </x14:sparkline>
          </x14:sparklines>
        </x14:sparklineGroup>
        <x14:sparklineGroup displayEmptyCellsAs="gap">
          <x14:colorSeries rgb="FF244061"/>
          <x14:sparklines>
            <x14:sparkline>
              <xm:f>'A05 172-235'!J2119:N2119</xm:f>
              <xm:sqref>O2119</xm:sqref>
            </x14:sparkline>
          </x14:sparklines>
        </x14:sparklineGroup>
        <x14:sparklineGroup displayEmptyCellsAs="gap">
          <x14:colorSeries rgb="FF244061"/>
          <x14:sparklines>
            <x14:sparkline>
              <xm:f>'A05 172-235'!J2120:N2120</xm:f>
              <xm:sqref>O2120</xm:sqref>
            </x14:sparkline>
          </x14:sparklines>
        </x14:sparklineGroup>
        <x14:sparklineGroup displayEmptyCellsAs="gap">
          <x14:colorSeries rgb="FF244061"/>
          <x14:sparklines>
            <x14:sparkline>
              <xm:f>'A05 172-235'!J2121:N2121</xm:f>
              <xm:sqref>O2121</xm:sqref>
            </x14:sparkline>
          </x14:sparklines>
        </x14:sparklineGroup>
        <x14:sparklineGroup displayEmptyCellsAs="gap">
          <x14:colorSeries rgb="FF244061"/>
          <x14:sparklines>
            <x14:sparkline>
              <xm:f>'A05 172-235'!J2122:N2122</xm:f>
              <xm:sqref>O2122</xm:sqref>
            </x14:sparkline>
          </x14:sparklines>
        </x14:sparklineGroup>
        <x14:sparklineGroup displayEmptyCellsAs="gap">
          <x14:colorSeries rgb="FF244061"/>
          <x14:sparklines>
            <x14:sparkline>
              <xm:f>'A05 172-235'!J2123:N2123</xm:f>
              <xm:sqref>O2123</xm:sqref>
            </x14:sparkline>
          </x14:sparklines>
        </x14:sparklineGroup>
        <x14:sparklineGroup displayEmptyCellsAs="gap">
          <x14:colorSeries rgb="FF244061"/>
          <x14:sparklines>
            <x14:sparkline>
              <xm:f>'A05 172-235'!J2124:N2124</xm:f>
              <xm:sqref>O2124</xm:sqref>
            </x14:sparkline>
          </x14:sparklines>
        </x14:sparklineGroup>
        <x14:sparklineGroup displayEmptyCellsAs="gap">
          <x14:colorSeries rgb="FF244061"/>
          <x14:sparklines>
            <x14:sparkline>
              <xm:f>'A05 172-235'!J2125:N2125</xm:f>
              <xm:sqref>O2125</xm:sqref>
            </x14:sparkline>
          </x14:sparklines>
        </x14:sparklineGroup>
        <x14:sparklineGroup displayEmptyCellsAs="gap">
          <x14:colorSeries rgb="FF244061"/>
          <x14:sparklines>
            <x14:sparkline>
              <xm:f>'A05 172-235'!J2126:N2126</xm:f>
              <xm:sqref>O2126</xm:sqref>
            </x14:sparkline>
          </x14:sparklines>
        </x14:sparklineGroup>
        <x14:sparklineGroup displayEmptyCellsAs="gap">
          <x14:colorSeries rgb="FF244061"/>
          <x14:sparklines>
            <x14:sparkline>
              <xm:f>'A05 172-235'!J2127:N2127</xm:f>
              <xm:sqref>O2127</xm:sqref>
            </x14:sparkline>
          </x14:sparklines>
        </x14:sparklineGroup>
        <x14:sparklineGroup displayEmptyCellsAs="gap">
          <x14:colorSeries rgb="FF244061"/>
          <x14:sparklines>
            <x14:sparkline>
              <xm:f>'A05 172-235'!J2128:N2128</xm:f>
              <xm:sqref>O2128</xm:sqref>
            </x14:sparkline>
          </x14:sparklines>
        </x14:sparklineGroup>
        <x14:sparklineGroup displayEmptyCellsAs="gap">
          <x14:colorSeries rgb="FF244061"/>
          <x14:sparklines>
            <x14:sparkline>
              <xm:f>'A05 172-235'!J2129:N2129</xm:f>
              <xm:sqref>O2129</xm:sqref>
            </x14:sparkline>
          </x14:sparklines>
        </x14:sparklineGroup>
        <x14:sparklineGroup displayEmptyCellsAs="gap">
          <x14:colorSeries rgb="FF244061"/>
          <x14:sparklines>
            <x14:sparkline>
              <xm:f>'A05 172-235'!J2130:N2130</xm:f>
              <xm:sqref>O2130</xm:sqref>
            </x14:sparkline>
          </x14:sparklines>
        </x14:sparklineGroup>
        <x14:sparklineGroup displayEmptyCellsAs="gap">
          <x14:colorSeries rgb="FF244061"/>
          <x14:sparklines>
            <x14:sparkline>
              <xm:f>'A05 172-235'!J2131:N2131</xm:f>
              <xm:sqref>O2131</xm:sqref>
            </x14:sparkline>
          </x14:sparklines>
        </x14:sparklineGroup>
        <x14:sparklineGroup displayEmptyCellsAs="gap">
          <x14:colorSeries rgb="FF244061"/>
          <x14:sparklines>
            <x14:sparkline>
              <xm:f>'A05 172-235'!J2132:N2132</xm:f>
              <xm:sqref>O2132</xm:sqref>
            </x14:sparkline>
          </x14:sparklines>
        </x14:sparklineGroup>
        <x14:sparklineGroup displayEmptyCellsAs="gap">
          <x14:colorSeries rgb="FF244061"/>
          <x14:sparklines>
            <x14:sparkline>
              <xm:f>'A05 172-235'!J2133:N2133</xm:f>
              <xm:sqref>O2133</xm:sqref>
            </x14:sparkline>
          </x14:sparklines>
        </x14:sparklineGroup>
        <x14:sparklineGroup displayEmptyCellsAs="gap">
          <x14:colorSeries rgb="FF244061"/>
          <x14:sparklines>
            <x14:sparkline>
              <xm:f>'A05 172-235'!J2134:N2134</xm:f>
              <xm:sqref>O2134</xm:sqref>
            </x14:sparkline>
          </x14:sparklines>
        </x14:sparklineGroup>
        <x14:sparklineGroup displayEmptyCellsAs="gap">
          <x14:colorSeries rgb="FF244061"/>
          <x14:sparklines>
            <x14:sparkline>
              <xm:f>'A05 172-235'!J2135:N2135</xm:f>
              <xm:sqref>O2135</xm:sqref>
            </x14:sparkline>
          </x14:sparklines>
        </x14:sparklineGroup>
        <x14:sparklineGroup displayEmptyCellsAs="gap">
          <x14:colorSeries rgb="FF244061"/>
          <x14:sparklines>
            <x14:sparkline>
              <xm:f>'A05 172-235'!J2136:N2136</xm:f>
              <xm:sqref>O2136</xm:sqref>
            </x14:sparkline>
          </x14:sparklines>
        </x14:sparklineGroup>
        <x14:sparklineGroup displayEmptyCellsAs="gap">
          <x14:colorSeries rgb="FF244061"/>
          <x14:sparklines>
            <x14:sparkline>
              <xm:f>'A05 172-235'!J2137:N2137</xm:f>
              <xm:sqref>O2137</xm:sqref>
            </x14:sparkline>
          </x14:sparklines>
        </x14:sparklineGroup>
        <x14:sparklineGroup displayEmptyCellsAs="gap">
          <x14:colorSeries rgb="FF244061"/>
          <x14:sparklines>
            <x14:sparkline>
              <xm:f>'A05 172-235'!J2138:N2138</xm:f>
              <xm:sqref>O2138</xm:sqref>
            </x14:sparkline>
          </x14:sparklines>
        </x14:sparklineGroup>
        <x14:sparklineGroup displayEmptyCellsAs="gap">
          <x14:colorSeries rgb="FF244061"/>
          <x14:sparklines>
            <x14:sparkline>
              <xm:f>'A05 172-235'!J2139:N2139</xm:f>
              <xm:sqref>O2139</xm:sqref>
            </x14:sparkline>
          </x14:sparklines>
        </x14:sparklineGroup>
        <x14:sparklineGroup displayEmptyCellsAs="gap">
          <x14:colorSeries rgb="FF244061"/>
          <x14:sparklines>
            <x14:sparkline>
              <xm:f>'A05 172-235'!J2140:N2140</xm:f>
              <xm:sqref>O2140</xm:sqref>
            </x14:sparkline>
          </x14:sparklines>
        </x14:sparklineGroup>
        <x14:sparklineGroup displayEmptyCellsAs="gap">
          <x14:colorSeries rgb="FF244061"/>
          <x14:sparklines>
            <x14:sparkline>
              <xm:f>'A05 172-235'!J2141:N2141</xm:f>
              <xm:sqref>O2141</xm:sqref>
            </x14:sparkline>
          </x14:sparklines>
        </x14:sparklineGroup>
        <x14:sparklineGroup displayEmptyCellsAs="gap">
          <x14:colorSeries rgb="FF244061"/>
          <x14:sparklines>
            <x14:sparkline>
              <xm:f>'A05 172-235'!J2142:N2142</xm:f>
              <xm:sqref>O2142</xm:sqref>
            </x14:sparkline>
          </x14:sparklines>
        </x14:sparklineGroup>
        <x14:sparklineGroup displayEmptyCellsAs="gap">
          <x14:colorSeries rgb="FF244061"/>
          <x14:sparklines>
            <x14:sparkline>
              <xm:f>'A05 172-235'!J2143:N2143</xm:f>
              <xm:sqref>O2143</xm:sqref>
            </x14:sparkline>
          </x14:sparklines>
        </x14:sparklineGroup>
        <x14:sparklineGroup displayEmptyCellsAs="gap">
          <x14:colorSeries rgb="FF244061"/>
          <x14:sparklines>
            <x14:sparkline>
              <xm:f>'A05 172-235'!J2144:N2144</xm:f>
              <xm:sqref>O2144</xm:sqref>
            </x14:sparkline>
          </x14:sparklines>
        </x14:sparklineGroup>
        <x14:sparklineGroup displayEmptyCellsAs="gap">
          <x14:colorSeries rgb="FF244061"/>
          <x14:sparklines>
            <x14:sparkline>
              <xm:f>'A05 172-235'!J2145:N2145</xm:f>
              <xm:sqref>O2145</xm:sqref>
            </x14:sparkline>
          </x14:sparklines>
        </x14:sparklineGroup>
        <x14:sparklineGroup displayEmptyCellsAs="gap">
          <x14:colorSeries rgb="FF244061"/>
          <x14:sparklines>
            <x14:sparkline>
              <xm:f>'A05 172-235'!J2146:N2146</xm:f>
              <xm:sqref>O2146</xm:sqref>
            </x14:sparkline>
          </x14:sparklines>
        </x14:sparklineGroup>
        <x14:sparklineGroup displayEmptyCellsAs="gap">
          <x14:colorSeries rgb="FF244061"/>
          <x14:sparklines>
            <x14:sparkline>
              <xm:f>'A05 172-235'!J2147:N2147</xm:f>
              <xm:sqref>O2147</xm:sqref>
            </x14:sparkline>
          </x14:sparklines>
        </x14:sparklineGroup>
        <x14:sparklineGroup displayEmptyCellsAs="gap">
          <x14:colorSeries rgb="FF244061"/>
          <x14:sparklines>
            <x14:sparkline>
              <xm:f>'A05 172-235'!J2148:N2148</xm:f>
              <xm:sqref>O2148</xm:sqref>
            </x14:sparkline>
          </x14:sparklines>
        </x14:sparklineGroup>
        <x14:sparklineGroup displayEmptyCellsAs="gap">
          <x14:colorSeries rgb="FF244061"/>
          <x14:sparklines>
            <x14:sparkline>
              <xm:f>'A05 172-235'!J2149:N2149</xm:f>
              <xm:sqref>O2149</xm:sqref>
            </x14:sparkline>
          </x14:sparklines>
        </x14:sparklineGroup>
        <x14:sparklineGroup displayEmptyCellsAs="gap">
          <x14:colorSeries rgb="FF244061"/>
          <x14:sparklines>
            <x14:sparkline>
              <xm:f>'A05 172-235'!J2150:N2150</xm:f>
              <xm:sqref>O2150</xm:sqref>
            </x14:sparkline>
          </x14:sparklines>
        </x14:sparklineGroup>
        <x14:sparklineGroup displayEmptyCellsAs="gap">
          <x14:colorSeries rgb="FF244061"/>
          <x14:sparklines>
            <x14:sparkline>
              <xm:f>'A05 172-235'!J2151:N2151</xm:f>
              <xm:sqref>O2151</xm:sqref>
            </x14:sparkline>
          </x14:sparklines>
        </x14:sparklineGroup>
        <x14:sparklineGroup displayEmptyCellsAs="gap">
          <x14:colorSeries rgb="FF244061"/>
          <x14:sparklines>
            <x14:sparkline>
              <xm:f>'A05 172-235'!J2152:N2152</xm:f>
              <xm:sqref>O2152</xm:sqref>
            </x14:sparkline>
          </x14:sparklines>
        </x14:sparklineGroup>
        <x14:sparklineGroup displayEmptyCellsAs="gap">
          <x14:colorSeries rgb="FF244061"/>
          <x14:sparklines>
            <x14:sparkline>
              <xm:f>'A05 172-235'!J2153:N2153</xm:f>
              <xm:sqref>O2153</xm:sqref>
            </x14:sparkline>
          </x14:sparklines>
        </x14:sparklineGroup>
        <x14:sparklineGroup displayEmptyCellsAs="gap">
          <x14:colorSeries rgb="FF244061"/>
          <x14:sparklines>
            <x14:sparkline>
              <xm:f>'A05 172-235'!J2154:N2154</xm:f>
              <xm:sqref>O2154</xm:sqref>
            </x14:sparkline>
          </x14:sparklines>
        </x14:sparklineGroup>
        <x14:sparklineGroup displayEmptyCellsAs="gap">
          <x14:colorSeries rgb="FF244061"/>
          <x14:sparklines>
            <x14:sparkline>
              <xm:f>'A05 172-235'!J2155:N2155</xm:f>
              <xm:sqref>O2155</xm:sqref>
            </x14:sparkline>
          </x14:sparklines>
        </x14:sparklineGroup>
        <x14:sparklineGroup displayEmptyCellsAs="gap">
          <x14:colorSeries rgb="FF244061"/>
          <x14:sparklines>
            <x14:sparkline>
              <xm:f>'A05 172-235'!J2156:N2156</xm:f>
              <xm:sqref>O2156</xm:sqref>
            </x14:sparkline>
          </x14:sparklines>
        </x14:sparklineGroup>
        <x14:sparklineGroup displayEmptyCellsAs="gap">
          <x14:colorSeries rgb="FF244061"/>
          <x14:sparklines>
            <x14:sparkline>
              <xm:f>'A05 172-235'!J2157:N2157</xm:f>
              <xm:sqref>O2157</xm:sqref>
            </x14:sparkline>
          </x14:sparklines>
        </x14:sparklineGroup>
        <x14:sparklineGroup displayEmptyCellsAs="gap">
          <x14:colorSeries rgb="FF244061"/>
          <x14:sparklines>
            <x14:sparkline>
              <xm:f>'A05 172-235'!J2158:N2158</xm:f>
              <xm:sqref>O2158</xm:sqref>
            </x14:sparkline>
          </x14:sparklines>
        </x14:sparklineGroup>
        <x14:sparklineGroup displayEmptyCellsAs="gap">
          <x14:colorSeries rgb="FF244061"/>
          <x14:sparklines>
            <x14:sparkline>
              <xm:f>'A05 172-235'!J2159:N2159</xm:f>
              <xm:sqref>O2159</xm:sqref>
            </x14:sparkline>
          </x14:sparklines>
        </x14:sparklineGroup>
        <x14:sparklineGroup displayEmptyCellsAs="gap">
          <x14:colorSeries rgb="FF244061"/>
          <x14:sparklines>
            <x14:sparkline>
              <xm:f>'A05 172-235'!J2160:N2160</xm:f>
              <xm:sqref>O2160</xm:sqref>
            </x14:sparkline>
          </x14:sparklines>
        </x14:sparklineGroup>
        <x14:sparklineGroup displayEmptyCellsAs="gap">
          <x14:colorSeries rgb="FF244061"/>
          <x14:sparklines>
            <x14:sparkline>
              <xm:f>'A05 172-235'!J2161:N2161</xm:f>
              <xm:sqref>O2161</xm:sqref>
            </x14:sparkline>
          </x14:sparklines>
        </x14:sparklineGroup>
        <x14:sparklineGroup displayEmptyCellsAs="gap">
          <x14:colorSeries rgb="FF244061"/>
          <x14:sparklines>
            <x14:sparkline>
              <xm:f>'A05 172-235'!J2163:N2163</xm:f>
              <xm:sqref>O2163</xm:sqref>
            </x14:sparkline>
          </x14:sparklines>
        </x14:sparklineGroup>
        <x14:sparklineGroup displayEmptyCellsAs="gap">
          <x14:colorSeries rgb="FF244061"/>
          <x14:sparklines>
            <x14:sparkline>
              <xm:f>'A05 172-235'!J2164:N2164</xm:f>
              <xm:sqref>O2164</xm:sqref>
            </x14:sparkline>
          </x14:sparklines>
        </x14:sparklineGroup>
        <x14:sparklineGroup displayEmptyCellsAs="gap">
          <x14:colorSeries rgb="FF244061"/>
          <x14:sparklines>
            <x14:sparkline>
              <xm:f>'A05 172-235'!J2165:N2165</xm:f>
              <xm:sqref>O2165</xm:sqref>
            </x14:sparkline>
          </x14:sparklines>
        </x14:sparklineGroup>
        <x14:sparklineGroup displayEmptyCellsAs="gap">
          <x14:colorSeries rgb="FF244061"/>
          <x14:sparklines>
            <x14:sparkline>
              <xm:f>'A05 172-235'!J2166:N2166</xm:f>
              <xm:sqref>O2166</xm:sqref>
            </x14:sparkline>
          </x14:sparklines>
        </x14:sparklineGroup>
        <x14:sparklineGroup displayEmptyCellsAs="gap">
          <x14:colorSeries rgb="FF244061"/>
          <x14:sparklines>
            <x14:sparkline>
              <xm:f>'A05 172-235'!J2167:N2167</xm:f>
              <xm:sqref>O2167</xm:sqref>
            </x14:sparkline>
          </x14:sparklines>
        </x14:sparklineGroup>
        <x14:sparklineGroup displayEmptyCellsAs="gap">
          <x14:colorSeries rgb="FF244061"/>
          <x14:sparklines>
            <x14:sparkline>
              <xm:f>'A05 172-235'!J2168:N2168</xm:f>
              <xm:sqref>O2168</xm:sqref>
            </x14:sparkline>
          </x14:sparklines>
        </x14:sparklineGroup>
        <x14:sparklineGroup displayEmptyCellsAs="gap">
          <x14:colorSeries rgb="FF244061"/>
          <x14:sparklines>
            <x14:sparkline>
              <xm:f>'A05 172-235'!J2169:N2169</xm:f>
              <xm:sqref>O2169</xm:sqref>
            </x14:sparkline>
          </x14:sparklines>
        </x14:sparklineGroup>
        <x14:sparklineGroup displayEmptyCellsAs="gap">
          <x14:colorSeries rgb="FF244061"/>
          <x14:sparklines>
            <x14:sparkline>
              <xm:f>'A05 172-235'!J2170:N2170</xm:f>
              <xm:sqref>O2170</xm:sqref>
            </x14:sparkline>
          </x14:sparklines>
        </x14:sparklineGroup>
        <x14:sparklineGroup displayEmptyCellsAs="gap">
          <x14:colorSeries rgb="FF244061"/>
          <x14:sparklines>
            <x14:sparkline>
              <xm:f>'A05 172-235'!J2171:N2171</xm:f>
              <xm:sqref>O2171</xm:sqref>
            </x14:sparkline>
          </x14:sparklines>
        </x14:sparklineGroup>
        <x14:sparklineGroup displayEmptyCellsAs="gap">
          <x14:colorSeries rgb="FF244061"/>
          <x14:sparklines>
            <x14:sparkline>
              <xm:f>'A05 172-235'!J2172:N2172</xm:f>
              <xm:sqref>O2172</xm:sqref>
            </x14:sparkline>
          </x14:sparklines>
        </x14:sparklineGroup>
        <x14:sparklineGroup displayEmptyCellsAs="gap">
          <x14:colorSeries rgb="FF244061"/>
          <x14:sparklines>
            <x14:sparkline>
              <xm:f>'A05 172-235'!J2173:N2173</xm:f>
              <xm:sqref>O2173</xm:sqref>
            </x14:sparkline>
          </x14:sparklines>
        </x14:sparklineGroup>
        <x14:sparklineGroup displayEmptyCellsAs="gap">
          <x14:colorSeries rgb="FF244061"/>
          <x14:sparklines>
            <x14:sparkline>
              <xm:f>'A05 172-235'!J2174:N2174</xm:f>
              <xm:sqref>O2174</xm:sqref>
            </x14:sparkline>
          </x14:sparklines>
        </x14:sparklineGroup>
        <x14:sparklineGroup displayEmptyCellsAs="gap">
          <x14:colorSeries rgb="FF244061"/>
          <x14:sparklines>
            <x14:sparkline>
              <xm:f>'A05 172-235'!J2175:N2175</xm:f>
              <xm:sqref>O2175</xm:sqref>
            </x14:sparkline>
          </x14:sparklines>
        </x14:sparklineGroup>
        <x14:sparklineGroup displayEmptyCellsAs="gap">
          <x14:colorSeries rgb="FF244061"/>
          <x14:sparklines>
            <x14:sparkline>
              <xm:f>'A05 172-235'!J2176:N2176</xm:f>
              <xm:sqref>O2176</xm:sqref>
            </x14:sparkline>
          </x14:sparklines>
        </x14:sparklineGroup>
        <x14:sparklineGroup displayEmptyCellsAs="gap">
          <x14:colorSeries rgb="FF244061"/>
          <x14:sparklines>
            <x14:sparkline>
              <xm:f>'A05 172-235'!J2177:N2177</xm:f>
              <xm:sqref>O2177</xm:sqref>
            </x14:sparkline>
          </x14:sparklines>
        </x14:sparklineGroup>
        <x14:sparklineGroup displayEmptyCellsAs="gap">
          <x14:colorSeries rgb="FF244061"/>
          <x14:sparklines>
            <x14:sparkline>
              <xm:f>'A05 172-235'!J2178:N2178</xm:f>
              <xm:sqref>O2178</xm:sqref>
            </x14:sparkline>
          </x14:sparklines>
        </x14:sparklineGroup>
        <x14:sparklineGroup displayEmptyCellsAs="gap">
          <x14:colorSeries rgb="FF244061"/>
          <x14:sparklines>
            <x14:sparkline>
              <xm:f>'A05 172-235'!J2179:N2179</xm:f>
              <xm:sqref>O2179</xm:sqref>
            </x14:sparkline>
          </x14:sparklines>
        </x14:sparklineGroup>
        <x14:sparklineGroup displayEmptyCellsAs="gap">
          <x14:colorSeries rgb="FF244061"/>
          <x14:sparklines>
            <x14:sparkline>
              <xm:f>'A05 172-235'!J2180:N2180</xm:f>
              <xm:sqref>O2180</xm:sqref>
            </x14:sparkline>
          </x14:sparklines>
        </x14:sparklineGroup>
        <x14:sparklineGroup displayEmptyCellsAs="gap">
          <x14:colorSeries rgb="FF244061"/>
          <x14:sparklines>
            <x14:sparkline>
              <xm:f>'A05 172-235'!J2181:N2181</xm:f>
              <xm:sqref>O2181</xm:sqref>
            </x14:sparkline>
          </x14:sparklines>
        </x14:sparklineGroup>
        <x14:sparklineGroup displayEmptyCellsAs="gap">
          <x14:colorSeries rgb="FF244061"/>
          <x14:sparklines>
            <x14:sparkline>
              <xm:f>'A05 172-235'!J2182:N2182</xm:f>
              <xm:sqref>O2182</xm:sqref>
            </x14:sparkline>
          </x14:sparklines>
        </x14:sparklineGroup>
        <x14:sparklineGroup displayEmptyCellsAs="gap">
          <x14:colorSeries rgb="FF244061"/>
          <x14:sparklines>
            <x14:sparkline>
              <xm:f>'A05 172-235'!J2183:N2183</xm:f>
              <xm:sqref>O2183</xm:sqref>
            </x14:sparkline>
          </x14:sparklines>
        </x14:sparklineGroup>
        <x14:sparklineGroup displayEmptyCellsAs="gap">
          <x14:colorSeries rgb="FF244061"/>
          <x14:sparklines>
            <x14:sparkline>
              <xm:f>'A05 172-235'!J2184:N2184</xm:f>
              <xm:sqref>O2184</xm:sqref>
            </x14:sparkline>
          </x14:sparklines>
        </x14:sparklineGroup>
        <x14:sparklineGroup displayEmptyCellsAs="gap">
          <x14:colorSeries rgb="FF244061"/>
          <x14:sparklines>
            <x14:sparkline>
              <xm:f>'A05 172-235'!J2185:N2185</xm:f>
              <xm:sqref>O2185</xm:sqref>
            </x14:sparkline>
          </x14:sparklines>
        </x14:sparklineGroup>
        <x14:sparklineGroup displayEmptyCellsAs="gap">
          <x14:colorSeries rgb="FF244061"/>
          <x14:sparklines>
            <x14:sparkline>
              <xm:f>'A05 172-235'!J2186:N2186</xm:f>
              <xm:sqref>O2186</xm:sqref>
            </x14:sparkline>
          </x14:sparklines>
        </x14:sparklineGroup>
        <x14:sparklineGroup displayEmptyCellsAs="gap">
          <x14:colorSeries rgb="FF244061"/>
          <x14:sparklines>
            <x14:sparkline>
              <xm:f>'A05 172-235'!J2187:N2187</xm:f>
              <xm:sqref>O2187</xm:sqref>
            </x14:sparkline>
          </x14:sparklines>
        </x14:sparklineGroup>
        <x14:sparklineGroup displayEmptyCellsAs="gap">
          <x14:colorSeries rgb="FF244061"/>
          <x14:sparklines>
            <x14:sparkline>
              <xm:f>'A05 172-235'!J2188:N2188</xm:f>
              <xm:sqref>O2188</xm:sqref>
            </x14:sparkline>
          </x14:sparklines>
        </x14:sparklineGroup>
        <x14:sparklineGroup displayEmptyCellsAs="gap">
          <x14:colorSeries rgb="FF244061"/>
          <x14:sparklines>
            <x14:sparkline>
              <xm:f>'A05 172-235'!J2189:N2189</xm:f>
              <xm:sqref>O2189</xm:sqref>
            </x14:sparkline>
          </x14:sparklines>
        </x14:sparklineGroup>
        <x14:sparklineGroup displayEmptyCellsAs="gap">
          <x14:colorSeries rgb="FF244061"/>
          <x14:sparklines>
            <x14:sparkline>
              <xm:f>'A05 172-235'!J2190:N2190</xm:f>
              <xm:sqref>O2190</xm:sqref>
            </x14:sparkline>
          </x14:sparklines>
        </x14:sparklineGroup>
        <x14:sparklineGroup displayEmptyCellsAs="gap">
          <x14:colorSeries rgb="FF244061"/>
          <x14:sparklines>
            <x14:sparkline>
              <xm:f>'A05 172-235'!J2191:N2191</xm:f>
              <xm:sqref>O2191</xm:sqref>
            </x14:sparkline>
          </x14:sparklines>
        </x14:sparklineGroup>
        <x14:sparklineGroup displayEmptyCellsAs="gap">
          <x14:colorSeries rgb="FF244061"/>
          <x14:sparklines>
            <x14:sparkline>
              <xm:f>'A05 172-235'!J2192:N2192</xm:f>
              <xm:sqref>O2192</xm:sqref>
            </x14:sparkline>
          </x14:sparklines>
        </x14:sparklineGroup>
        <x14:sparklineGroup displayEmptyCellsAs="gap">
          <x14:colorSeries rgb="FF244061"/>
          <x14:sparklines>
            <x14:sparkline>
              <xm:f>'A05 172-235'!J2193:N2193</xm:f>
              <xm:sqref>O2193</xm:sqref>
            </x14:sparkline>
          </x14:sparklines>
        </x14:sparklineGroup>
        <x14:sparklineGroup displayEmptyCellsAs="gap">
          <x14:colorSeries rgb="FF244061"/>
          <x14:sparklines>
            <x14:sparkline>
              <xm:f>'A05 172-235'!J2194:N2194</xm:f>
              <xm:sqref>O2194</xm:sqref>
            </x14:sparkline>
          </x14:sparklines>
        </x14:sparklineGroup>
        <x14:sparklineGroup displayEmptyCellsAs="gap">
          <x14:colorSeries rgb="FF244061"/>
          <x14:sparklines>
            <x14:sparkline>
              <xm:f>'A05 172-235'!J2195:N2195</xm:f>
              <xm:sqref>O2195</xm:sqref>
            </x14:sparkline>
          </x14:sparklines>
        </x14:sparklineGroup>
        <x14:sparklineGroup displayEmptyCellsAs="gap">
          <x14:colorSeries rgb="FF244061"/>
          <x14:sparklines>
            <x14:sparkline>
              <xm:f>'A05 172-235'!J2196:N2196</xm:f>
              <xm:sqref>O2196</xm:sqref>
            </x14:sparkline>
          </x14:sparklines>
        </x14:sparklineGroup>
        <x14:sparklineGroup displayEmptyCellsAs="gap">
          <x14:colorSeries rgb="FF244061"/>
          <x14:sparklines>
            <x14:sparkline>
              <xm:f>'A05 172-235'!J2197:N2197</xm:f>
              <xm:sqref>O2197</xm:sqref>
            </x14:sparkline>
          </x14:sparklines>
        </x14:sparklineGroup>
        <x14:sparklineGroup displayEmptyCellsAs="gap">
          <x14:colorSeries rgb="FF244061"/>
          <x14:sparklines>
            <x14:sparkline>
              <xm:f>'A05 172-235'!J2198:N2198</xm:f>
              <xm:sqref>O2198</xm:sqref>
            </x14:sparkline>
          </x14:sparklines>
        </x14:sparklineGroup>
        <x14:sparklineGroup displayEmptyCellsAs="gap">
          <x14:colorSeries rgb="FF244061"/>
          <x14:sparklines>
            <x14:sparkline>
              <xm:f>'A05 172-235'!J2199:N2199</xm:f>
              <xm:sqref>O2199</xm:sqref>
            </x14:sparkline>
          </x14:sparklines>
        </x14:sparklineGroup>
        <x14:sparklineGroup displayEmptyCellsAs="gap">
          <x14:colorSeries rgb="FF244061"/>
          <x14:sparklines>
            <x14:sparkline>
              <xm:f>'A05 172-235'!J2200:N2200</xm:f>
              <xm:sqref>O2200</xm:sqref>
            </x14:sparkline>
          </x14:sparklines>
        </x14:sparklineGroup>
        <x14:sparklineGroup displayEmptyCellsAs="gap">
          <x14:colorSeries rgb="FF244061"/>
          <x14:sparklines>
            <x14:sparkline>
              <xm:f>'A05 172-235'!J2201:N2201</xm:f>
              <xm:sqref>O2201</xm:sqref>
            </x14:sparkline>
          </x14:sparklines>
        </x14:sparklineGroup>
        <x14:sparklineGroup displayEmptyCellsAs="gap">
          <x14:colorSeries rgb="FF244061"/>
          <x14:sparklines>
            <x14:sparkline>
              <xm:f>'A05 172-235'!J2202:N2202</xm:f>
              <xm:sqref>O2202</xm:sqref>
            </x14:sparkline>
          </x14:sparklines>
        </x14:sparklineGroup>
        <x14:sparklineGroup displayEmptyCellsAs="gap">
          <x14:colorSeries rgb="FF244061"/>
          <x14:sparklines>
            <x14:sparkline>
              <xm:f>'A05 172-235'!J2203:N2203</xm:f>
              <xm:sqref>O2203</xm:sqref>
            </x14:sparkline>
          </x14:sparklines>
        </x14:sparklineGroup>
        <x14:sparklineGroup displayEmptyCellsAs="gap">
          <x14:colorSeries rgb="FF244061"/>
          <x14:sparklines>
            <x14:sparkline>
              <xm:f>'A05 172-235'!J2204:N2204</xm:f>
              <xm:sqref>O2204</xm:sqref>
            </x14:sparkline>
          </x14:sparklines>
        </x14:sparklineGroup>
        <x14:sparklineGroup displayEmptyCellsAs="gap">
          <x14:colorSeries rgb="FF244061"/>
          <x14:sparklines>
            <x14:sparkline>
              <xm:f>'A05 172-235'!J2205:N2205</xm:f>
              <xm:sqref>O2205</xm:sqref>
            </x14:sparkline>
          </x14:sparklines>
        </x14:sparklineGroup>
        <x14:sparklineGroup displayEmptyCellsAs="gap">
          <x14:colorSeries rgb="FF244061"/>
          <x14:sparklines>
            <x14:sparkline>
              <xm:f>'A05 172-235'!J2206:N2206</xm:f>
              <xm:sqref>O2206</xm:sqref>
            </x14:sparkline>
          </x14:sparklines>
        </x14:sparklineGroup>
        <x14:sparklineGroup displayEmptyCellsAs="gap">
          <x14:colorSeries rgb="FF244061"/>
          <x14:sparklines>
            <x14:sparkline>
              <xm:f>'A05 172-235'!J2208:N2208</xm:f>
              <xm:sqref>O2208</xm:sqref>
            </x14:sparkline>
          </x14:sparklines>
        </x14:sparklineGroup>
        <x14:sparklineGroup displayEmptyCellsAs="gap">
          <x14:colorSeries rgb="FF244061"/>
          <x14:sparklines>
            <x14:sparkline>
              <xm:f>'A05 172-235'!J2209:N2209</xm:f>
              <xm:sqref>O2209</xm:sqref>
            </x14:sparkline>
          </x14:sparklines>
        </x14:sparklineGroup>
        <x14:sparklineGroup displayEmptyCellsAs="gap">
          <x14:colorSeries rgb="FF244061"/>
          <x14:sparklines>
            <x14:sparkline>
              <xm:f>'A05 172-235'!J2210:N2210</xm:f>
              <xm:sqref>O2210</xm:sqref>
            </x14:sparkline>
          </x14:sparklines>
        </x14:sparklineGroup>
        <x14:sparklineGroup displayEmptyCellsAs="gap">
          <x14:colorSeries rgb="FF244061"/>
          <x14:sparklines>
            <x14:sparkline>
              <xm:f>'A05 172-235'!J2211:N2211</xm:f>
              <xm:sqref>O2211</xm:sqref>
            </x14:sparkline>
          </x14:sparklines>
        </x14:sparklineGroup>
        <x14:sparklineGroup displayEmptyCellsAs="gap">
          <x14:colorSeries rgb="FF244061"/>
          <x14:sparklines>
            <x14:sparkline>
              <xm:f>'A05 172-235'!J2212:N2212</xm:f>
              <xm:sqref>O2212</xm:sqref>
            </x14:sparkline>
          </x14:sparklines>
        </x14:sparklineGroup>
        <x14:sparklineGroup displayEmptyCellsAs="gap">
          <x14:colorSeries rgb="FF244061"/>
          <x14:sparklines>
            <x14:sparkline>
              <xm:f>'A05 172-235'!J2213:N2213</xm:f>
              <xm:sqref>O2213</xm:sqref>
            </x14:sparkline>
          </x14:sparklines>
        </x14:sparklineGroup>
        <x14:sparklineGroup displayEmptyCellsAs="gap">
          <x14:colorSeries rgb="FF244061"/>
          <x14:sparklines>
            <x14:sparkline>
              <xm:f>'A05 172-235'!J2214:N2214</xm:f>
              <xm:sqref>O2214</xm:sqref>
            </x14:sparkline>
          </x14:sparklines>
        </x14:sparklineGroup>
        <x14:sparklineGroup displayEmptyCellsAs="gap">
          <x14:colorSeries rgb="FF244061"/>
          <x14:sparklines>
            <x14:sparkline>
              <xm:f>'A05 172-235'!J2215:N2215</xm:f>
              <xm:sqref>O2215</xm:sqref>
            </x14:sparkline>
          </x14:sparklines>
        </x14:sparklineGroup>
        <x14:sparklineGroup displayEmptyCellsAs="gap">
          <x14:colorSeries rgb="FF244061"/>
          <x14:sparklines>
            <x14:sparkline>
              <xm:f>'A05 172-235'!J2216:N2216</xm:f>
              <xm:sqref>O2216</xm:sqref>
            </x14:sparkline>
          </x14:sparklines>
        </x14:sparklineGroup>
        <x14:sparklineGroup displayEmptyCellsAs="gap">
          <x14:colorSeries rgb="FF244061"/>
          <x14:sparklines>
            <x14:sparkline>
              <xm:f>'A05 172-235'!J2217:N2217</xm:f>
              <xm:sqref>O2217</xm:sqref>
            </x14:sparkline>
          </x14:sparklines>
        </x14:sparklineGroup>
        <x14:sparklineGroup displayEmptyCellsAs="gap">
          <x14:colorSeries rgb="FF244061"/>
          <x14:sparklines>
            <x14:sparkline>
              <xm:f>'A05 172-235'!J2218:N2218</xm:f>
              <xm:sqref>O2218</xm:sqref>
            </x14:sparkline>
          </x14:sparklines>
        </x14:sparklineGroup>
        <x14:sparklineGroup displayEmptyCellsAs="gap">
          <x14:colorSeries rgb="FF244061"/>
          <x14:sparklines>
            <x14:sparkline>
              <xm:f>'A05 172-235'!J2219:N2219</xm:f>
              <xm:sqref>O2219</xm:sqref>
            </x14:sparkline>
          </x14:sparklines>
        </x14:sparklineGroup>
        <x14:sparklineGroup displayEmptyCellsAs="gap">
          <x14:colorSeries rgb="FF244061"/>
          <x14:sparklines>
            <x14:sparkline>
              <xm:f>'A05 172-235'!J2220:N2220</xm:f>
              <xm:sqref>O2220</xm:sqref>
            </x14:sparkline>
          </x14:sparklines>
        </x14:sparklineGroup>
        <x14:sparklineGroup displayEmptyCellsAs="gap">
          <x14:colorSeries rgb="FF244061"/>
          <x14:sparklines>
            <x14:sparkline>
              <xm:f>'A05 172-235'!J2221:N2221</xm:f>
              <xm:sqref>O2221</xm:sqref>
            </x14:sparkline>
          </x14:sparklines>
        </x14:sparklineGroup>
        <x14:sparklineGroup displayEmptyCellsAs="gap">
          <x14:colorSeries rgb="FF244061"/>
          <x14:sparklines>
            <x14:sparkline>
              <xm:f>'A05 172-235'!J2222:N2222</xm:f>
              <xm:sqref>O2222</xm:sqref>
            </x14:sparkline>
          </x14:sparklines>
        </x14:sparklineGroup>
        <x14:sparklineGroup displayEmptyCellsAs="gap">
          <x14:colorSeries rgb="FF244061"/>
          <x14:sparklines>
            <x14:sparkline>
              <xm:f>'A05 172-235'!J2223:N2223</xm:f>
              <xm:sqref>O2223</xm:sqref>
            </x14:sparkline>
          </x14:sparklines>
        </x14:sparklineGroup>
        <x14:sparklineGroup displayEmptyCellsAs="gap">
          <x14:colorSeries rgb="FF244061"/>
          <x14:sparklines>
            <x14:sparkline>
              <xm:f>'A05 172-235'!J2224:N2224</xm:f>
              <xm:sqref>O2224</xm:sqref>
            </x14:sparkline>
          </x14:sparklines>
        </x14:sparklineGroup>
        <x14:sparklineGroup displayEmptyCellsAs="gap">
          <x14:colorSeries rgb="FF244061"/>
          <x14:sparklines>
            <x14:sparkline>
              <xm:f>'A05 172-235'!J2225:N2225</xm:f>
              <xm:sqref>O2225</xm:sqref>
            </x14:sparkline>
          </x14:sparklines>
        </x14:sparklineGroup>
        <x14:sparklineGroup displayEmptyCellsAs="gap">
          <x14:colorSeries rgb="FF244061"/>
          <x14:sparklines>
            <x14:sparkline>
              <xm:f>'A05 172-235'!J2226:N2226</xm:f>
              <xm:sqref>O2226</xm:sqref>
            </x14:sparkline>
          </x14:sparklines>
        </x14:sparklineGroup>
        <x14:sparklineGroup displayEmptyCellsAs="gap">
          <x14:colorSeries rgb="FF244061"/>
          <x14:sparklines>
            <x14:sparkline>
              <xm:f>'A05 172-235'!J2227:N2227</xm:f>
              <xm:sqref>O2227</xm:sqref>
            </x14:sparkline>
          </x14:sparklines>
        </x14:sparklineGroup>
        <x14:sparklineGroup displayEmptyCellsAs="gap">
          <x14:colorSeries rgb="FF244061"/>
          <x14:sparklines>
            <x14:sparkline>
              <xm:f>'A05 172-235'!J2228:N2228</xm:f>
              <xm:sqref>O2228</xm:sqref>
            </x14:sparkline>
          </x14:sparklines>
        </x14:sparklineGroup>
        <x14:sparklineGroup displayEmptyCellsAs="gap">
          <x14:colorSeries rgb="FF244061"/>
          <x14:sparklines>
            <x14:sparkline>
              <xm:f>'A05 172-235'!J2229:N2229</xm:f>
              <xm:sqref>O2229</xm:sqref>
            </x14:sparkline>
          </x14:sparklines>
        </x14:sparklineGroup>
        <x14:sparklineGroup displayEmptyCellsAs="gap">
          <x14:colorSeries rgb="FF244061"/>
          <x14:sparklines>
            <x14:sparkline>
              <xm:f>'A05 172-235'!J2230:N2230</xm:f>
              <xm:sqref>O2230</xm:sqref>
            </x14:sparkline>
          </x14:sparklines>
        </x14:sparklineGroup>
        <x14:sparklineGroup displayEmptyCellsAs="gap">
          <x14:colorSeries rgb="FF244061"/>
          <x14:sparklines>
            <x14:sparkline>
              <xm:f>'A05 172-235'!J2231:N2231</xm:f>
              <xm:sqref>O2231</xm:sqref>
            </x14:sparkline>
          </x14:sparklines>
        </x14:sparklineGroup>
        <x14:sparklineGroup displayEmptyCellsAs="gap">
          <x14:colorSeries rgb="FF244061"/>
          <x14:sparklines>
            <x14:sparkline>
              <xm:f>'A05 172-235'!J2232:N2232</xm:f>
              <xm:sqref>O2232</xm:sqref>
            </x14:sparkline>
          </x14:sparklines>
        </x14:sparklineGroup>
        <x14:sparklineGroup displayEmptyCellsAs="gap">
          <x14:colorSeries rgb="FF244061"/>
          <x14:sparklines>
            <x14:sparkline>
              <xm:f>'A05 172-235'!J2233:N2233</xm:f>
              <xm:sqref>O2233</xm:sqref>
            </x14:sparkline>
          </x14:sparklines>
        </x14:sparklineGroup>
        <x14:sparklineGroup displayEmptyCellsAs="gap">
          <x14:colorSeries rgb="FF244061"/>
          <x14:sparklines>
            <x14:sparkline>
              <xm:f>'A05 172-235'!J2234:N2234</xm:f>
              <xm:sqref>O2234</xm:sqref>
            </x14:sparkline>
          </x14:sparklines>
        </x14:sparklineGroup>
        <x14:sparklineGroup displayEmptyCellsAs="gap">
          <x14:colorSeries rgb="FF244061"/>
          <x14:sparklines>
            <x14:sparkline>
              <xm:f>'A05 172-235'!J2235:N2235</xm:f>
              <xm:sqref>O2235</xm:sqref>
            </x14:sparkline>
          </x14:sparklines>
        </x14:sparklineGroup>
        <x14:sparklineGroup displayEmptyCellsAs="gap">
          <x14:colorSeries rgb="FF244061"/>
          <x14:sparklines>
            <x14:sparkline>
              <xm:f>'A05 172-235'!J2236:N2236</xm:f>
              <xm:sqref>O2236</xm:sqref>
            </x14:sparkline>
          </x14:sparklines>
        </x14:sparklineGroup>
        <x14:sparklineGroup displayEmptyCellsAs="gap">
          <x14:colorSeries rgb="FF244061"/>
          <x14:sparklines>
            <x14:sparkline>
              <xm:f>'A05 172-235'!J2237:N2237</xm:f>
              <xm:sqref>O2237</xm:sqref>
            </x14:sparkline>
          </x14:sparklines>
        </x14:sparklineGroup>
        <x14:sparklineGroup displayEmptyCellsAs="gap">
          <x14:colorSeries rgb="FF244061"/>
          <x14:sparklines>
            <x14:sparkline>
              <xm:f>'A05 172-235'!J2238:N2238</xm:f>
              <xm:sqref>O2238</xm:sqref>
            </x14:sparkline>
          </x14:sparklines>
        </x14:sparklineGroup>
        <x14:sparklineGroup displayEmptyCellsAs="gap">
          <x14:colorSeries rgb="FF244061"/>
          <x14:sparklines>
            <x14:sparkline>
              <xm:f>'A05 172-235'!J2239:N2239</xm:f>
              <xm:sqref>O2239</xm:sqref>
            </x14:sparkline>
          </x14:sparklines>
        </x14:sparklineGroup>
        <x14:sparklineGroup displayEmptyCellsAs="gap">
          <x14:colorSeries rgb="FF244061"/>
          <x14:sparklines>
            <x14:sparkline>
              <xm:f>'A05 172-235'!J2240:N2240</xm:f>
              <xm:sqref>O2240</xm:sqref>
            </x14:sparkline>
          </x14:sparklines>
        </x14:sparklineGroup>
        <x14:sparklineGroup displayEmptyCellsAs="gap">
          <x14:colorSeries rgb="FF244061"/>
          <x14:sparklines>
            <x14:sparkline>
              <xm:f>'A05 172-235'!J2241:N2241</xm:f>
              <xm:sqref>O2241</xm:sqref>
            </x14:sparkline>
          </x14:sparklines>
        </x14:sparklineGroup>
        <x14:sparklineGroup displayEmptyCellsAs="gap">
          <x14:colorSeries rgb="FF244061"/>
          <x14:sparklines>
            <x14:sparkline>
              <xm:f>'A05 172-235'!J2242:N2242</xm:f>
              <xm:sqref>O2242</xm:sqref>
            </x14:sparkline>
          </x14:sparklines>
        </x14:sparklineGroup>
        <x14:sparklineGroup displayEmptyCellsAs="gap">
          <x14:colorSeries rgb="FF244061"/>
          <x14:sparklines>
            <x14:sparkline>
              <xm:f>'A05 172-235'!J2243:N2243</xm:f>
              <xm:sqref>O2243</xm:sqref>
            </x14:sparkline>
          </x14:sparklines>
        </x14:sparklineGroup>
        <x14:sparklineGroup displayEmptyCellsAs="gap">
          <x14:colorSeries rgb="FF244061"/>
          <x14:sparklines>
            <x14:sparkline>
              <xm:f>'A05 172-235'!J2244:N2244</xm:f>
              <xm:sqref>O2244</xm:sqref>
            </x14:sparkline>
          </x14:sparklines>
        </x14:sparklineGroup>
        <x14:sparklineGroup displayEmptyCellsAs="gap">
          <x14:colorSeries rgb="FF244061"/>
          <x14:sparklines>
            <x14:sparkline>
              <xm:f>'A05 172-235'!J2245:N2245</xm:f>
              <xm:sqref>O2245</xm:sqref>
            </x14:sparkline>
          </x14:sparklines>
        </x14:sparklineGroup>
        <x14:sparklineGroup displayEmptyCellsAs="gap">
          <x14:colorSeries rgb="FF244061"/>
          <x14:sparklines>
            <x14:sparkline>
              <xm:f>'A05 172-235'!J2246:N2246</xm:f>
              <xm:sqref>O2246</xm:sqref>
            </x14:sparkline>
          </x14:sparklines>
        </x14:sparklineGroup>
        <x14:sparklineGroup displayEmptyCellsAs="gap">
          <x14:colorSeries rgb="FF244061"/>
          <x14:sparklines>
            <x14:sparkline>
              <xm:f>'A05 172-235'!J2247:N2247</xm:f>
              <xm:sqref>O2247</xm:sqref>
            </x14:sparkline>
          </x14:sparklines>
        </x14:sparklineGroup>
        <x14:sparklineGroup displayEmptyCellsAs="gap">
          <x14:colorSeries rgb="FF244061"/>
          <x14:sparklines>
            <x14:sparkline>
              <xm:f>'A05 172-235'!J2249:N2249</xm:f>
              <xm:sqref>O2249</xm:sqref>
            </x14:sparkline>
          </x14:sparklines>
        </x14:sparklineGroup>
        <x14:sparklineGroup displayEmptyCellsAs="gap">
          <x14:colorSeries rgb="FF244061"/>
          <x14:sparklines>
            <x14:sparkline>
              <xm:f>'A05 172-235'!J2250:N2250</xm:f>
              <xm:sqref>O2250</xm:sqref>
            </x14:sparkline>
          </x14:sparklines>
        </x14:sparklineGroup>
        <x14:sparklineGroup displayEmptyCellsAs="gap">
          <x14:colorSeries rgb="FF244061"/>
          <x14:sparklines>
            <x14:sparkline>
              <xm:f>'A05 172-235'!J2251:N2251</xm:f>
              <xm:sqref>O2251</xm:sqref>
            </x14:sparkline>
          </x14:sparklines>
        </x14:sparklineGroup>
        <x14:sparklineGroup displayEmptyCellsAs="gap">
          <x14:colorSeries rgb="FF244061"/>
          <x14:sparklines>
            <x14:sparkline>
              <xm:f>'A05 172-235'!J2252:N2252</xm:f>
              <xm:sqref>O2252</xm:sqref>
            </x14:sparkline>
          </x14:sparklines>
        </x14:sparklineGroup>
        <x14:sparklineGroup displayEmptyCellsAs="gap">
          <x14:colorSeries rgb="FF244061"/>
          <x14:sparklines>
            <x14:sparkline>
              <xm:f>'A05 172-235'!J2253:N2253</xm:f>
              <xm:sqref>O2253</xm:sqref>
            </x14:sparkline>
          </x14:sparklines>
        </x14:sparklineGroup>
        <x14:sparklineGroup displayEmptyCellsAs="gap">
          <x14:colorSeries rgb="FF244061"/>
          <x14:sparklines>
            <x14:sparkline>
              <xm:f>'A05 172-235'!J2254:N2254</xm:f>
              <xm:sqref>O2254</xm:sqref>
            </x14:sparkline>
          </x14:sparklines>
        </x14:sparklineGroup>
        <x14:sparklineGroup displayEmptyCellsAs="gap">
          <x14:colorSeries rgb="FF244061"/>
          <x14:sparklines>
            <x14:sparkline>
              <xm:f>'A05 172-235'!J2255:N2255</xm:f>
              <xm:sqref>O2255</xm:sqref>
            </x14:sparkline>
          </x14:sparklines>
        </x14:sparklineGroup>
        <x14:sparklineGroup displayEmptyCellsAs="gap">
          <x14:colorSeries rgb="FF244061"/>
          <x14:sparklines>
            <x14:sparkline>
              <xm:f>'A05 172-235'!J2256:N2256</xm:f>
              <xm:sqref>O2256</xm:sqref>
            </x14:sparkline>
          </x14:sparklines>
        </x14:sparklineGroup>
        <x14:sparklineGroup displayEmptyCellsAs="gap">
          <x14:colorSeries rgb="FF244061"/>
          <x14:sparklines>
            <x14:sparkline>
              <xm:f>'A05 172-235'!J2257:N2257</xm:f>
              <xm:sqref>O2257</xm:sqref>
            </x14:sparkline>
          </x14:sparklines>
        </x14:sparklineGroup>
        <x14:sparklineGroup displayEmptyCellsAs="gap">
          <x14:colorSeries rgb="FF244061"/>
          <x14:sparklines>
            <x14:sparkline>
              <xm:f>'A05 172-235'!J2258:N2258</xm:f>
              <xm:sqref>O2258</xm:sqref>
            </x14:sparkline>
          </x14:sparklines>
        </x14:sparklineGroup>
        <x14:sparklineGroup displayEmptyCellsAs="gap">
          <x14:colorSeries rgb="FF244061"/>
          <x14:sparklines>
            <x14:sparkline>
              <xm:f>'A05 172-235'!J2259:N2259</xm:f>
              <xm:sqref>O2259</xm:sqref>
            </x14:sparkline>
          </x14:sparklines>
        </x14:sparklineGroup>
        <x14:sparklineGroup displayEmptyCellsAs="gap">
          <x14:colorSeries rgb="FF244061"/>
          <x14:sparklines>
            <x14:sparkline>
              <xm:f>'A05 172-235'!J2260:N2260</xm:f>
              <xm:sqref>O2260</xm:sqref>
            </x14:sparkline>
          </x14:sparklines>
        </x14:sparklineGroup>
        <x14:sparklineGroup displayEmptyCellsAs="gap">
          <x14:colorSeries rgb="FF244061"/>
          <x14:sparklines>
            <x14:sparkline>
              <xm:f>'A05 172-235'!J2261:N2261</xm:f>
              <xm:sqref>O2261</xm:sqref>
            </x14:sparkline>
          </x14:sparklines>
        </x14:sparklineGroup>
        <x14:sparklineGroup displayEmptyCellsAs="gap">
          <x14:colorSeries rgb="FF244061"/>
          <x14:sparklines>
            <x14:sparkline>
              <xm:f>'A05 172-235'!J2262:N2262</xm:f>
              <xm:sqref>O2262</xm:sqref>
            </x14:sparkline>
          </x14:sparklines>
        </x14:sparklineGroup>
        <x14:sparklineGroup displayEmptyCellsAs="gap">
          <x14:colorSeries rgb="FF244061"/>
          <x14:sparklines>
            <x14:sparkline>
              <xm:f>'A05 172-235'!J2263:N2263</xm:f>
              <xm:sqref>O2263</xm:sqref>
            </x14:sparkline>
          </x14:sparklines>
        </x14:sparklineGroup>
        <x14:sparklineGroup displayEmptyCellsAs="gap">
          <x14:colorSeries rgb="FF244061"/>
          <x14:sparklines>
            <x14:sparkline>
              <xm:f>'A05 172-235'!J2264:N2264</xm:f>
              <xm:sqref>O2264</xm:sqref>
            </x14:sparkline>
          </x14:sparklines>
        </x14:sparklineGroup>
        <x14:sparklineGroup displayEmptyCellsAs="gap">
          <x14:colorSeries rgb="FF244061"/>
          <x14:sparklines>
            <x14:sparkline>
              <xm:f>'A05 172-235'!J2265:N2265</xm:f>
              <xm:sqref>O2265</xm:sqref>
            </x14:sparkline>
          </x14:sparklines>
        </x14:sparklineGroup>
        <x14:sparklineGroup displayEmptyCellsAs="gap">
          <x14:colorSeries rgb="FF244061"/>
          <x14:sparklines>
            <x14:sparkline>
              <xm:f>'A05 172-235'!J2266:N2266</xm:f>
              <xm:sqref>O2266</xm:sqref>
            </x14:sparkline>
          </x14:sparklines>
        </x14:sparklineGroup>
        <x14:sparklineGroup displayEmptyCellsAs="gap">
          <x14:colorSeries rgb="FF244061"/>
          <x14:sparklines>
            <x14:sparkline>
              <xm:f>'A05 172-235'!J2267:N2267</xm:f>
              <xm:sqref>O2267</xm:sqref>
            </x14:sparkline>
          </x14:sparklines>
        </x14:sparklineGroup>
        <x14:sparklineGroup displayEmptyCellsAs="gap">
          <x14:colorSeries rgb="FF244061"/>
          <x14:sparklines>
            <x14:sparkline>
              <xm:f>'A05 172-235'!J2268:N2268</xm:f>
              <xm:sqref>O2268</xm:sqref>
            </x14:sparkline>
          </x14:sparklines>
        </x14:sparklineGroup>
        <x14:sparklineGroup displayEmptyCellsAs="gap">
          <x14:colorSeries rgb="FF244061"/>
          <x14:sparklines>
            <x14:sparkline>
              <xm:f>'A05 172-235'!J2269:N2269</xm:f>
              <xm:sqref>O2269</xm:sqref>
            </x14:sparkline>
          </x14:sparklines>
        </x14:sparklineGroup>
        <x14:sparklineGroup displayEmptyCellsAs="gap">
          <x14:colorSeries rgb="FF244061"/>
          <x14:sparklines>
            <x14:sparkline>
              <xm:f>'A05 172-235'!J2270:N2270</xm:f>
              <xm:sqref>O2270</xm:sqref>
            </x14:sparkline>
          </x14:sparklines>
        </x14:sparklineGroup>
        <x14:sparklineGroup displayEmptyCellsAs="gap">
          <x14:colorSeries rgb="FF244061"/>
          <x14:sparklines>
            <x14:sparkline>
              <xm:f>'A05 172-235'!J2271:N2271</xm:f>
              <xm:sqref>O2271</xm:sqref>
            </x14:sparkline>
          </x14:sparklines>
        </x14:sparklineGroup>
        <x14:sparklineGroup displayEmptyCellsAs="gap">
          <x14:colorSeries rgb="FF244061"/>
          <x14:sparklines>
            <x14:sparkline>
              <xm:f>'A05 172-235'!J2272:N2272</xm:f>
              <xm:sqref>O2272</xm:sqref>
            </x14:sparkline>
          </x14:sparklines>
        </x14:sparklineGroup>
        <x14:sparklineGroup displayEmptyCellsAs="gap">
          <x14:colorSeries rgb="FF244061"/>
          <x14:sparklines>
            <x14:sparkline>
              <xm:f>'A05 172-235'!J2273:N2273</xm:f>
              <xm:sqref>O2273</xm:sqref>
            </x14:sparkline>
          </x14:sparklines>
        </x14:sparklineGroup>
        <x14:sparklineGroup displayEmptyCellsAs="gap">
          <x14:colorSeries rgb="FF244061"/>
          <x14:sparklines>
            <x14:sparkline>
              <xm:f>'A05 172-235'!J2274:N2274</xm:f>
              <xm:sqref>O2274</xm:sqref>
            </x14:sparkline>
          </x14:sparklines>
        </x14:sparklineGroup>
        <x14:sparklineGroup displayEmptyCellsAs="gap">
          <x14:colorSeries rgb="FF244061"/>
          <x14:sparklines>
            <x14:sparkline>
              <xm:f>'A05 172-235'!J2275:N2275</xm:f>
              <xm:sqref>O2275</xm:sqref>
            </x14:sparkline>
          </x14:sparklines>
        </x14:sparklineGroup>
        <x14:sparklineGroup displayEmptyCellsAs="gap">
          <x14:colorSeries rgb="FF244061"/>
          <x14:sparklines>
            <x14:sparkline>
              <xm:f>'A05 172-235'!J2276:N2276</xm:f>
              <xm:sqref>O2276</xm:sqref>
            </x14:sparkline>
          </x14:sparklines>
        </x14:sparklineGroup>
        <x14:sparklineGroup displayEmptyCellsAs="gap">
          <x14:colorSeries rgb="FF244061"/>
          <x14:sparklines>
            <x14:sparkline>
              <xm:f>'A05 172-235'!J2277:N2277</xm:f>
              <xm:sqref>O2277</xm:sqref>
            </x14:sparkline>
          </x14:sparklines>
        </x14:sparklineGroup>
        <x14:sparklineGroup displayEmptyCellsAs="gap">
          <x14:colorSeries rgb="FF244061"/>
          <x14:sparklines>
            <x14:sparkline>
              <xm:f>'A05 172-235'!J2278:N2278</xm:f>
              <xm:sqref>O2278</xm:sqref>
            </x14:sparkline>
          </x14:sparklines>
        </x14:sparklineGroup>
        <x14:sparklineGroup displayEmptyCellsAs="gap">
          <x14:colorSeries rgb="FF244061"/>
          <x14:sparklines>
            <x14:sparkline>
              <xm:f>'A05 172-235'!J2279:N2279</xm:f>
              <xm:sqref>O2279</xm:sqref>
            </x14:sparkline>
          </x14:sparklines>
        </x14:sparklineGroup>
        <x14:sparklineGroup displayEmptyCellsAs="gap">
          <x14:colorSeries rgb="FF244061"/>
          <x14:sparklines>
            <x14:sparkline>
              <xm:f>'A05 172-235'!J2280:N2280</xm:f>
              <xm:sqref>O2280</xm:sqref>
            </x14:sparkline>
          </x14:sparklines>
        </x14:sparklineGroup>
        <x14:sparklineGroup displayEmptyCellsAs="gap">
          <x14:colorSeries rgb="FF244061"/>
          <x14:sparklines>
            <x14:sparkline>
              <xm:f>'A05 172-235'!J2281:N2281</xm:f>
              <xm:sqref>O2281</xm:sqref>
            </x14:sparkline>
          </x14:sparklines>
        </x14:sparklineGroup>
        <x14:sparklineGroup displayEmptyCellsAs="gap">
          <x14:colorSeries rgb="FF244061"/>
          <x14:sparklines>
            <x14:sparkline>
              <xm:f>'A05 172-235'!J2282:N2282</xm:f>
              <xm:sqref>O2282</xm:sqref>
            </x14:sparkline>
          </x14:sparklines>
        </x14:sparklineGroup>
        <x14:sparklineGroup displayEmptyCellsAs="gap">
          <x14:colorSeries rgb="FF244061"/>
          <x14:sparklines>
            <x14:sparkline>
              <xm:f>'A05 172-235'!J2283:N2283</xm:f>
              <xm:sqref>O2283</xm:sqref>
            </x14:sparkline>
          </x14:sparklines>
        </x14:sparklineGroup>
        <x14:sparklineGroup displayEmptyCellsAs="gap">
          <x14:colorSeries rgb="FF244061"/>
          <x14:sparklines>
            <x14:sparkline>
              <xm:f>'A05 172-235'!J2284:N2284</xm:f>
              <xm:sqref>O2284</xm:sqref>
            </x14:sparkline>
          </x14:sparklines>
        </x14:sparklineGroup>
        <x14:sparklineGroup displayEmptyCellsAs="gap">
          <x14:colorSeries rgb="FF244061"/>
          <x14:sparklines>
            <x14:sparkline>
              <xm:f>'A05 172-235'!J2285:N2285</xm:f>
              <xm:sqref>O2285</xm:sqref>
            </x14:sparkline>
          </x14:sparklines>
        </x14:sparklineGroup>
        <x14:sparklineGroup displayEmptyCellsAs="gap">
          <x14:colorSeries rgb="FF244061"/>
          <x14:sparklines>
            <x14:sparkline>
              <xm:f>'A05 172-235'!J2287:N2287</xm:f>
              <xm:sqref>O2287</xm:sqref>
            </x14:sparkline>
          </x14:sparklines>
        </x14:sparklineGroup>
        <x14:sparklineGroup displayEmptyCellsAs="gap">
          <x14:colorSeries rgb="FF244061"/>
          <x14:sparklines>
            <x14:sparkline>
              <xm:f>'A05 172-235'!J2288:N2288</xm:f>
              <xm:sqref>O2288</xm:sqref>
            </x14:sparkline>
          </x14:sparklines>
        </x14:sparklineGroup>
        <x14:sparklineGroup displayEmptyCellsAs="gap">
          <x14:colorSeries rgb="FF244061"/>
          <x14:sparklines>
            <x14:sparkline>
              <xm:f>'A05 172-235'!J2289:N2289</xm:f>
              <xm:sqref>O2289</xm:sqref>
            </x14:sparkline>
          </x14:sparklines>
        </x14:sparklineGroup>
        <x14:sparklineGroup displayEmptyCellsAs="gap">
          <x14:colorSeries rgb="FF244061"/>
          <x14:sparklines>
            <x14:sparkline>
              <xm:f>'A05 172-235'!J2290:N2290</xm:f>
              <xm:sqref>O2290</xm:sqref>
            </x14:sparkline>
          </x14:sparklines>
        </x14:sparklineGroup>
        <x14:sparklineGroup displayEmptyCellsAs="gap">
          <x14:colorSeries rgb="FF244061"/>
          <x14:sparklines>
            <x14:sparkline>
              <xm:f>'A05 172-235'!J2291:N2291</xm:f>
              <xm:sqref>O2291</xm:sqref>
            </x14:sparkline>
          </x14:sparklines>
        </x14:sparklineGroup>
        <x14:sparklineGroup displayEmptyCellsAs="gap">
          <x14:colorSeries rgb="FF244061"/>
          <x14:sparklines>
            <x14:sparkline>
              <xm:f>'A05 172-235'!J2292:N2292</xm:f>
              <xm:sqref>O2292</xm:sqref>
            </x14:sparkline>
          </x14:sparklines>
        </x14:sparklineGroup>
        <x14:sparklineGroup displayEmptyCellsAs="gap">
          <x14:colorSeries rgb="FF244061"/>
          <x14:sparklines>
            <x14:sparkline>
              <xm:f>'A05 172-235'!J2293:N2293</xm:f>
              <xm:sqref>O2293</xm:sqref>
            </x14:sparkline>
          </x14:sparklines>
        </x14:sparklineGroup>
        <x14:sparklineGroup displayEmptyCellsAs="gap">
          <x14:colorSeries rgb="FF244061"/>
          <x14:sparklines>
            <x14:sparkline>
              <xm:f>'A05 172-235'!J2294:N2294</xm:f>
              <xm:sqref>O2294</xm:sqref>
            </x14:sparkline>
          </x14:sparklines>
        </x14:sparklineGroup>
        <x14:sparklineGroup displayEmptyCellsAs="gap">
          <x14:colorSeries rgb="FF244061"/>
          <x14:sparklines>
            <x14:sparkline>
              <xm:f>'A05 172-235'!J2295:N2295</xm:f>
              <xm:sqref>O2295</xm:sqref>
            </x14:sparkline>
          </x14:sparklines>
        </x14:sparklineGroup>
        <x14:sparklineGroup displayEmptyCellsAs="gap">
          <x14:colorSeries rgb="FF244061"/>
          <x14:sparklines>
            <x14:sparkline>
              <xm:f>'A05 172-235'!J2296:N2296</xm:f>
              <xm:sqref>O2296</xm:sqref>
            </x14:sparkline>
          </x14:sparklines>
        </x14:sparklineGroup>
        <x14:sparklineGroup displayEmptyCellsAs="gap">
          <x14:colorSeries rgb="FF244061"/>
          <x14:sparklines>
            <x14:sparkline>
              <xm:f>'A05 172-235'!J2297:N2297</xm:f>
              <xm:sqref>O2297</xm:sqref>
            </x14:sparkline>
          </x14:sparklines>
        </x14:sparklineGroup>
        <x14:sparklineGroup displayEmptyCellsAs="gap">
          <x14:colorSeries rgb="FF244061"/>
          <x14:sparklines>
            <x14:sparkline>
              <xm:f>'A05 172-235'!J2298:N2298</xm:f>
              <xm:sqref>O2298</xm:sqref>
            </x14:sparkline>
          </x14:sparklines>
        </x14:sparklineGroup>
        <x14:sparklineGroup displayEmptyCellsAs="gap">
          <x14:colorSeries rgb="FF244061"/>
          <x14:sparklines>
            <x14:sparkline>
              <xm:f>'A05 172-235'!J2299:N2299</xm:f>
              <xm:sqref>O2299</xm:sqref>
            </x14:sparkline>
          </x14:sparklines>
        </x14:sparklineGroup>
        <x14:sparklineGroup displayEmptyCellsAs="gap">
          <x14:colorSeries rgb="FF244061"/>
          <x14:sparklines>
            <x14:sparkline>
              <xm:f>'A05 172-235'!J2300:N2300</xm:f>
              <xm:sqref>O2300</xm:sqref>
            </x14:sparkline>
          </x14:sparklines>
        </x14:sparklineGroup>
        <x14:sparklineGroup displayEmptyCellsAs="gap">
          <x14:colorSeries rgb="FF244061"/>
          <x14:sparklines>
            <x14:sparkline>
              <xm:f>'A05 172-235'!J2301:N2301</xm:f>
              <xm:sqref>O2301</xm:sqref>
            </x14:sparkline>
          </x14:sparklines>
        </x14:sparklineGroup>
        <x14:sparklineGroup displayEmptyCellsAs="gap">
          <x14:colorSeries rgb="FF244061"/>
          <x14:sparklines>
            <x14:sparkline>
              <xm:f>'A05 172-235'!J2302:N2302</xm:f>
              <xm:sqref>O2302</xm:sqref>
            </x14:sparkline>
          </x14:sparklines>
        </x14:sparklineGroup>
        <x14:sparklineGroup displayEmptyCellsAs="gap">
          <x14:colorSeries rgb="FF244061"/>
          <x14:sparklines>
            <x14:sparkline>
              <xm:f>'A05 172-235'!J2303:N2303</xm:f>
              <xm:sqref>O2303</xm:sqref>
            </x14:sparkline>
          </x14:sparklines>
        </x14:sparklineGroup>
        <x14:sparklineGroup displayEmptyCellsAs="gap">
          <x14:colorSeries rgb="FF244061"/>
          <x14:sparklines>
            <x14:sparkline>
              <xm:f>'A05 172-235'!J2304:N2304</xm:f>
              <xm:sqref>O2304</xm:sqref>
            </x14:sparkline>
          </x14:sparklines>
        </x14:sparklineGroup>
        <x14:sparklineGroup displayEmptyCellsAs="gap">
          <x14:colorSeries rgb="FF244061"/>
          <x14:sparklines>
            <x14:sparkline>
              <xm:f>'A05 172-235'!J2305:N2305</xm:f>
              <xm:sqref>O2305</xm:sqref>
            </x14:sparkline>
          </x14:sparklines>
        </x14:sparklineGroup>
        <x14:sparklineGroup displayEmptyCellsAs="gap">
          <x14:colorSeries rgb="FF244061"/>
          <x14:sparklines>
            <x14:sparkline>
              <xm:f>'A05 172-235'!J2306:N2306</xm:f>
              <xm:sqref>O2306</xm:sqref>
            </x14:sparkline>
          </x14:sparklines>
        </x14:sparklineGroup>
        <x14:sparklineGroup displayEmptyCellsAs="gap">
          <x14:colorSeries rgb="FF244061"/>
          <x14:sparklines>
            <x14:sparkline>
              <xm:f>'A05 172-235'!J2307:N2307</xm:f>
              <xm:sqref>O2307</xm:sqref>
            </x14:sparkline>
          </x14:sparklines>
        </x14:sparklineGroup>
        <x14:sparklineGroup displayEmptyCellsAs="gap">
          <x14:colorSeries rgb="FF244061"/>
          <x14:sparklines>
            <x14:sparkline>
              <xm:f>'A05 172-235'!J2308:N2308</xm:f>
              <xm:sqref>O2308</xm:sqref>
            </x14:sparkline>
          </x14:sparklines>
        </x14:sparklineGroup>
        <x14:sparklineGroup displayEmptyCellsAs="gap">
          <x14:colorSeries rgb="FF244061"/>
          <x14:sparklines>
            <x14:sparkline>
              <xm:f>'A05 172-235'!J2309:N2309</xm:f>
              <xm:sqref>O2309</xm:sqref>
            </x14:sparkline>
          </x14:sparklines>
        </x14:sparklineGroup>
        <x14:sparklineGroup displayEmptyCellsAs="gap">
          <x14:colorSeries rgb="FF244061"/>
          <x14:sparklines>
            <x14:sparkline>
              <xm:f>'A05 172-235'!J2310:N2310</xm:f>
              <xm:sqref>O2310</xm:sqref>
            </x14:sparkline>
          </x14:sparklines>
        </x14:sparklineGroup>
        <x14:sparklineGroup displayEmptyCellsAs="gap">
          <x14:colorSeries rgb="FF244061"/>
          <x14:sparklines>
            <x14:sparkline>
              <xm:f>'A05 172-235'!J2311:N2311</xm:f>
              <xm:sqref>O2311</xm:sqref>
            </x14:sparkline>
          </x14:sparklines>
        </x14:sparklineGroup>
        <x14:sparklineGroup displayEmptyCellsAs="gap">
          <x14:colorSeries rgb="FF244061"/>
          <x14:sparklines>
            <x14:sparkline>
              <xm:f>'A05 172-235'!J2312:N2312</xm:f>
              <xm:sqref>O2312</xm:sqref>
            </x14:sparkline>
          </x14:sparklines>
        </x14:sparklineGroup>
        <x14:sparklineGroup displayEmptyCellsAs="gap">
          <x14:colorSeries rgb="FF244061"/>
          <x14:sparklines>
            <x14:sparkline>
              <xm:f>'A05 172-235'!J2313:N2313</xm:f>
              <xm:sqref>O2313</xm:sqref>
            </x14:sparkline>
          </x14:sparklines>
        </x14:sparklineGroup>
        <x14:sparklineGroup displayEmptyCellsAs="gap">
          <x14:colorSeries rgb="FF244061"/>
          <x14:sparklines>
            <x14:sparkline>
              <xm:f>'A05 172-235'!J2314:N2314</xm:f>
              <xm:sqref>O2314</xm:sqref>
            </x14:sparkline>
          </x14:sparklines>
        </x14:sparklineGroup>
        <x14:sparklineGroup displayEmptyCellsAs="gap">
          <x14:colorSeries rgb="FF244061"/>
          <x14:sparklines>
            <x14:sparkline>
              <xm:f>'A05 172-235'!J2315:N2315</xm:f>
              <xm:sqref>O2315</xm:sqref>
            </x14:sparkline>
          </x14:sparklines>
        </x14:sparklineGroup>
        <x14:sparklineGroup displayEmptyCellsAs="gap">
          <x14:colorSeries rgb="FF244061"/>
          <x14:sparklines>
            <x14:sparkline>
              <xm:f>'A05 172-235'!J2316:N2316</xm:f>
              <xm:sqref>O2316</xm:sqref>
            </x14:sparkline>
          </x14:sparklines>
        </x14:sparklineGroup>
        <x14:sparklineGroup displayEmptyCellsAs="gap">
          <x14:colorSeries rgb="FF244061"/>
          <x14:sparklines>
            <x14:sparkline>
              <xm:f>'A05 172-235'!J2317:N2317</xm:f>
              <xm:sqref>O2317</xm:sqref>
            </x14:sparkline>
          </x14:sparklines>
        </x14:sparklineGroup>
        <x14:sparklineGroup displayEmptyCellsAs="gap">
          <x14:colorSeries rgb="FF244061"/>
          <x14:sparklines>
            <x14:sparkline>
              <xm:f>'A05 172-235'!J2318:N2318</xm:f>
              <xm:sqref>O2318</xm:sqref>
            </x14:sparkline>
          </x14:sparklines>
        </x14:sparklineGroup>
        <x14:sparklineGroup displayEmptyCellsAs="gap">
          <x14:colorSeries rgb="FF244061"/>
          <x14:sparklines>
            <x14:sparkline>
              <xm:f>'A05 172-235'!J2319:N2319</xm:f>
              <xm:sqref>O2319</xm:sqref>
            </x14:sparkline>
          </x14:sparklines>
        </x14:sparklineGroup>
        <x14:sparklineGroup displayEmptyCellsAs="gap">
          <x14:colorSeries rgb="FF244061"/>
          <x14:sparklines>
            <x14:sparkline>
              <xm:f>'A05 172-235'!J2320:N2320</xm:f>
              <xm:sqref>O2320</xm:sqref>
            </x14:sparkline>
          </x14:sparklines>
        </x14:sparklineGroup>
        <x14:sparklineGroup displayEmptyCellsAs="gap">
          <x14:colorSeries rgb="FF244061"/>
          <x14:sparklines>
            <x14:sparkline>
              <xm:f>'A05 172-235'!J2321:N2321</xm:f>
              <xm:sqref>O2321</xm:sqref>
            </x14:sparkline>
          </x14:sparklines>
        </x14:sparklineGroup>
        <x14:sparklineGroup displayEmptyCellsAs="gap">
          <x14:colorSeries rgb="FF244061"/>
          <x14:sparklines>
            <x14:sparkline>
              <xm:f>'A05 172-235'!J2322:N2322</xm:f>
              <xm:sqref>O2322</xm:sqref>
            </x14:sparkline>
          </x14:sparklines>
        </x14:sparklineGroup>
        <x14:sparklineGroup displayEmptyCellsAs="gap">
          <x14:colorSeries rgb="FF244061"/>
          <x14:sparklines>
            <x14:sparkline>
              <xm:f>'A05 172-235'!J2323:N2323</xm:f>
              <xm:sqref>O2323</xm:sqref>
            </x14:sparkline>
          </x14:sparklines>
        </x14:sparklineGroup>
        <x14:sparklineGroup displayEmptyCellsAs="gap">
          <x14:colorSeries rgb="FF244061"/>
          <x14:sparklines>
            <x14:sparkline>
              <xm:f>'A05 172-235'!J2324:N2324</xm:f>
              <xm:sqref>O2324</xm:sqref>
            </x14:sparkline>
          </x14:sparklines>
        </x14:sparklineGroup>
        <x14:sparklineGroup displayEmptyCellsAs="gap">
          <x14:colorSeries rgb="FF244061"/>
          <x14:sparklines>
            <x14:sparkline>
              <xm:f>'A05 172-235'!J2325:N2325</xm:f>
              <xm:sqref>O2325</xm:sqref>
            </x14:sparkline>
          </x14:sparklines>
        </x14:sparklineGroup>
        <x14:sparklineGroup displayEmptyCellsAs="gap">
          <x14:colorSeries rgb="FF244061"/>
          <x14:sparklines>
            <x14:sparkline>
              <xm:f>'A05 172-235'!J2326:N2326</xm:f>
              <xm:sqref>O2326</xm:sqref>
            </x14:sparkline>
          </x14:sparklines>
        </x14:sparklineGroup>
        <x14:sparklineGroup displayEmptyCellsAs="gap">
          <x14:colorSeries rgb="FF244061"/>
          <x14:sparklines>
            <x14:sparkline>
              <xm:f>'A05 172-235'!J2327:N2327</xm:f>
              <xm:sqref>O2327</xm:sqref>
            </x14:sparkline>
          </x14:sparklines>
        </x14:sparklineGroup>
        <x14:sparklineGroup displayEmptyCellsAs="gap">
          <x14:colorSeries rgb="FF244061"/>
          <x14:sparklines>
            <x14:sparkline>
              <xm:f>'A05 172-235'!J2328:N2328</xm:f>
              <xm:sqref>O2328</xm:sqref>
            </x14:sparkline>
          </x14:sparklines>
        </x14:sparklineGroup>
        <x14:sparklineGroup displayEmptyCellsAs="gap">
          <x14:colorSeries rgb="FF244061"/>
          <x14:sparklines>
            <x14:sparkline>
              <xm:f>'A05 172-235'!J2329:N2329</xm:f>
              <xm:sqref>O2329</xm:sqref>
            </x14:sparkline>
          </x14:sparklines>
        </x14:sparklineGroup>
        <x14:sparklineGroup displayEmptyCellsAs="gap">
          <x14:colorSeries rgb="FF244061"/>
          <x14:sparklines>
            <x14:sparkline>
              <xm:f>'A05 172-235'!J2330:N2330</xm:f>
              <xm:sqref>O2330</xm:sqref>
            </x14:sparkline>
          </x14:sparklines>
        </x14:sparklineGroup>
        <x14:sparklineGroup displayEmptyCellsAs="gap">
          <x14:colorSeries rgb="FF244061"/>
          <x14:sparklines>
            <x14:sparkline>
              <xm:f>'A05 172-235'!J2331:N2331</xm:f>
              <xm:sqref>O2331</xm:sqref>
            </x14:sparkline>
          </x14:sparklines>
        </x14:sparklineGroup>
        <x14:sparklineGroup displayEmptyCellsAs="gap">
          <x14:colorSeries rgb="FF244061"/>
          <x14:sparklines>
            <x14:sparkline>
              <xm:f>'A05 172-235'!J2332:N2332</xm:f>
              <xm:sqref>O2332</xm:sqref>
            </x14:sparkline>
          </x14:sparklines>
        </x14:sparklineGroup>
        <x14:sparklineGroup displayEmptyCellsAs="gap">
          <x14:colorSeries rgb="FF244061"/>
          <x14:sparklines>
            <x14:sparkline>
              <xm:f>'A05 172-235'!J2333:N2333</xm:f>
              <xm:sqref>O2333</xm:sqref>
            </x14:sparkline>
          </x14:sparklines>
        </x14:sparklineGroup>
        <x14:sparklineGroup displayEmptyCellsAs="gap">
          <x14:colorSeries rgb="FF244061"/>
          <x14:sparklines>
            <x14:sparkline>
              <xm:f>'A05 172-235'!J2334:N2334</xm:f>
              <xm:sqref>O2334</xm:sqref>
            </x14:sparkline>
          </x14:sparklines>
        </x14:sparklineGroup>
        <x14:sparklineGroup displayEmptyCellsAs="gap">
          <x14:colorSeries rgb="FF244061"/>
          <x14:sparklines>
            <x14:sparkline>
              <xm:f>'A05 172-235'!J2335:N2335</xm:f>
              <xm:sqref>O2335</xm:sqref>
            </x14:sparkline>
          </x14:sparklines>
        </x14:sparklineGroup>
        <x14:sparklineGroup displayEmptyCellsAs="gap">
          <x14:colorSeries rgb="FF244061"/>
          <x14:sparklines>
            <x14:sparkline>
              <xm:f>'A05 172-235'!J2336:N2336</xm:f>
              <xm:sqref>O2336</xm:sqref>
            </x14:sparkline>
          </x14:sparklines>
        </x14:sparklineGroup>
        <x14:sparklineGroup displayEmptyCellsAs="gap">
          <x14:colorSeries rgb="FF244061"/>
          <x14:sparklines>
            <x14:sparkline>
              <xm:f>'A05 172-235'!J2337:N2337</xm:f>
              <xm:sqref>O2337</xm:sqref>
            </x14:sparkline>
          </x14:sparklines>
        </x14:sparklineGroup>
        <x14:sparklineGroup displayEmptyCellsAs="gap">
          <x14:colorSeries rgb="FF244061"/>
          <x14:sparklines>
            <x14:sparkline>
              <xm:f>'A05 172-235'!J2338:N2338</xm:f>
              <xm:sqref>O2338</xm:sqref>
            </x14:sparkline>
          </x14:sparklines>
        </x14:sparklineGroup>
        <x14:sparklineGroup displayEmptyCellsAs="gap">
          <x14:colorSeries rgb="FF244061"/>
          <x14:sparklines>
            <x14:sparkline>
              <xm:f>'A05 172-235'!J2339:N2339</xm:f>
              <xm:sqref>O2339</xm:sqref>
            </x14:sparkline>
          </x14:sparklines>
        </x14:sparklineGroup>
        <x14:sparklineGroup displayEmptyCellsAs="gap">
          <x14:colorSeries rgb="FF244061"/>
          <x14:sparklines>
            <x14:sparkline>
              <xm:f>'A05 172-235'!J2340:N2340</xm:f>
              <xm:sqref>O2340</xm:sqref>
            </x14:sparkline>
          </x14:sparklines>
        </x14:sparklineGroup>
        <x14:sparklineGroup displayEmptyCellsAs="gap">
          <x14:colorSeries rgb="FF244061"/>
          <x14:sparklines>
            <x14:sparkline>
              <xm:f>'A05 172-235'!J2341:N2341</xm:f>
              <xm:sqref>O2341</xm:sqref>
            </x14:sparkline>
          </x14:sparklines>
        </x14:sparklineGroup>
        <x14:sparklineGroup displayEmptyCellsAs="gap">
          <x14:colorSeries rgb="FF244061"/>
          <x14:sparklines>
            <x14:sparkline>
              <xm:f>'A05 172-235'!J2342:N2342</xm:f>
              <xm:sqref>O2342</xm:sqref>
            </x14:sparkline>
          </x14:sparklines>
        </x14:sparklineGroup>
        <x14:sparklineGroup displayEmptyCellsAs="gap">
          <x14:colorSeries rgb="FF244061"/>
          <x14:sparklines>
            <x14:sparkline>
              <xm:f>'A05 172-235'!J2343:N2343</xm:f>
              <xm:sqref>O2343</xm:sqref>
            </x14:sparkline>
          </x14:sparklines>
        </x14:sparklineGroup>
        <x14:sparklineGroup displayEmptyCellsAs="gap">
          <x14:colorSeries rgb="FF244061"/>
          <x14:sparklines>
            <x14:sparkline>
              <xm:f>'A05 172-235'!J2344:N2344</xm:f>
              <xm:sqref>O2344</xm:sqref>
            </x14:sparkline>
          </x14:sparklines>
        </x14:sparklineGroup>
        <x14:sparklineGroup displayEmptyCellsAs="gap">
          <x14:colorSeries rgb="FF244061"/>
          <x14:sparklines>
            <x14:sparkline>
              <xm:f>'A05 172-235'!J2345:N2345</xm:f>
              <xm:sqref>O2345</xm:sqref>
            </x14:sparkline>
          </x14:sparklines>
        </x14:sparklineGroup>
        <x14:sparklineGroup displayEmptyCellsAs="gap">
          <x14:colorSeries rgb="FF244061"/>
          <x14:sparklines>
            <x14:sparkline>
              <xm:f>'A05 172-235'!J2346:N2346</xm:f>
              <xm:sqref>O2346</xm:sqref>
            </x14:sparkline>
          </x14:sparklines>
        </x14:sparklineGroup>
        <x14:sparklineGroup displayEmptyCellsAs="gap">
          <x14:colorSeries rgb="FF244061"/>
          <x14:sparklines>
            <x14:sparkline>
              <xm:f>'A05 172-235'!J2347:N2347</xm:f>
              <xm:sqref>O2347</xm:sqref>
            </x14:sparkline>
          </x14:sparklines>
        </x14:sparklineGroup>
        <x14:sparklineGroup displayEmptyCellsAs="gap">
          <x14:colorSeries rgb="FF244061"/>
          <x14:sparklines>
            <x14:sparkline>
              <xm:f>'A05 172-235'!J2348:N2348</xm:f>
              <xm:sqref>O2348</xm:sqref>
            </x14:sparkline>
          </x14:sparklines>
        </x14:sparklineGroup>
        <x14:sparklineGroup displayEmptyCellsAs="gap">
          <x14:colorSeries rgb="FF244061"/>
          <x14:sparklines>
            <x14:sparkline>
              <xm:f>'A05 172-235'!J2349:N2349</xm:f>
              <xm:sqref>O2349</xm:sqref>
            </x14:sparkline>
          </x14:sparklines>
        </x14:sparklineGroup>
        <x14:sparklineGroup displayEmptyCellsAs="gap">
          <x14:colorSeries rgb="FF244061"/>
          <x14:sparklines>
            <x14:sparkline>
              <xm:f>'A05 172-235'!J2350:N2350</xm:f>
              <xm:sqref>O2350</xm:sqref>
            </x14:sparkline>
          </x14:sparklines>
        </x14:sparklineGroup>
        <x14:sparklineGroup displayEmptyCellsAs="gap">
          <x14:colorSeries rgb="FF244061"/>
          <x14:sparklines>
            <x14:sparkline>
              <xm:f>'A05 172-235'!J2351:N2351</xm:f>
              <xm:sqref>O2351</xm:sqref>
            </x14:sparkline>
          </x14:sparklines>
        </x14:sparklineGroup>
        <x14:sparklineGroup displayEmptyCellsAs="gap">
          <x14:colorSeries rgb="FF244061"/>
          <x14:sparklines>
            <x14:sparkline>
              <xm:f>'A05 172-235'!J2352:N2352</xm:f>
              <xm:sqref>O2352</xm:sqref>
            </x14:sparkline>
          </x14:sparklines>
        </x14:sparklineGroup>
        <x14:sparklineGroup displayEmptyCellsAs="gap">
          <x14:colorSeries rgb="FF244061"/>
          <x14:sparklines>
            <x14:sparkline>
              <xm:f>'A05 172-235'!J2353:N2353</xm:f>
              <xm:sqref>O2353</xm:sqref>
            </x14:sparkline>
          </x14:sparklines>
        </x14:sparklineGroup>
        <x14:sparklineGroup displayEmptyCellsAs="gap">
          <x14:colorSeries rgb="FF244061"/>
          <x14:sparklines>
            <x14:sparkline>
              <xm:f>'A05 172-235'!J2354:N2354</xm:f>
              <xm:sqref>O2354</xm:sqref>
            </x14:sparkline>
          </x14:sparklines>
        </x14:sparklineGroup>
        <x14:sparklineGroup displayEmptyCellsAs="gap">
          <x14:colorSeries rgb="FF244061"/>
          <x14:sparklines>
            <x14:sparkline>
              <xm:f>'A05 172-235'!J2355:N2355</xm:f>
              <xm:sqref>O2355</xm:sqref>
            </x14:sparkline>
          </x14:sparklines>
        </x14:sparklineGroup>
        <x14:sparklineGroup displayEmptyCellsAs="gap">
          <x14:colorSeries rgb="FF244061"/>
          <x14:sparklines>
            <x14:sparkline>
              <xm:f>'A05 172-235'!J2356:N2356</xm:f>
              <xm:sqref>O2356</xm:sqref>
            </x14:sparkline>
          </x14:sparklines>
        </x14:sparklineGroup>
        <x14:sparklineGroup displayEmptyCellsAs="gap">
          <x14:colorSeries rgb="FF244061"/>
          <x14:sparklines>
            <x14:sparkline>
              <xm:f>'A05 172-235'!J2357:N2357</xm:f>
              <xm:sqref>O2357</xm:sqref>
            </x14:sparkline>
          </x14:sparklines>
        </x14:sparklineGroup>
        <x14:sparklineGroup displayEmptyCellsAs="gap">
          <x14:colorSeries rgb="FF244061"/>
          <x14:sparklines>
            <x14:sparkline>
              <xm:f>'A05 172-235'!J2358:N2358</xm:f>
              <xm:sqref>O2358</xm:sqref>
            </x14:sparkline>
          </x14:sparklines>
        </x14:sparklineGroup>
        <x14:sparklineGroup displayEmptyCellsAs="gap">
          <x14:colorSeries rgb="FF244061"/>
          <x14:sparklines>
            <x14:sparkline>
              <xm:f>'A05 172-235'!J2359:N2359</xm:f>
              <xm:sqref>O2359</xm:sqref>
            </x14:sparkline>
          </x14:sparklines>
        </x14:sparklineGroup>
        <x14:sparklineGroup displayEmptyCellsAs="gap">
          <x14:colorSeries rgb="FF244061"/>
          <x14:sparklines>
            <x14:sparkline>
              <xm:f>'A05 172-235'!J2360:N2360</xm:f>
              <xm:sqref>O2360</xm:sqref>
            </x14:sparkline>
          </x14:sparklines>
        </x14:sparklineGroup>
        <x14:sparklineGroup displayEmptyCellsAs="gap">
          <x14:colorSeries rgb="FF244061"/>
          <x14:sparklines>
            <x14:sparkline>
              <xm:f>'A05 172-235'!J2361:N2361</xm:f>
              <xm:sqref>O2361</xm:sqref>
            </x14:sparkline>
          </x14:sparklines>
        </x14:sparklineGroup>
        <x14:sparklineGroup displayEmptyCellsAs="gap">
          <x14:colorSeries rgb="FF244061"/>
          <x14:sparklines>
            <x14:sparkline>
              <xm:f>'A05 172-235'!J2362:N2362</xm:f>
              <xm:sqref>O2362</xm:sqref>
            </x14:sparkline>
          </x14:sparklines>
        </x14:sparklineGroup>
        <x14:sparklineGroup displayEmptyCellsAs="gap">
          <x14:colorSeries rgb="FF244061"/>
          <x14:sparklines>
            <x14:sparkline>
              <xm:f>'A05 172-235'!J2363:N2363</xm:f>
              <xm:sqref>O2363</xm:sqref>
            </x14:sparkline>
          </x14:sparklines>
        </x14:sparklineGroup>
        <x14:sparklineGroup displayEmptyCellsAs="gap">
          <x14:colorSeries rgb="FF244061"/>
          <x14:sparklines>
            <x14:sparkline>
              <xm:f>'A05 172-235'!J2364:N2364</xm:f>
              <xm:sqref>O2364</xm:sqref>
            </x14:sparkline>
          </x14:sparklines>
        </x14:sparklineGroup>
        <x14:sparklineGroup displayEmptyCellsAs="gap">
          <x14:colorSeries rgb="FF244061"/>
          <x14:sparklines>
            <x14:sparkline>
              <xm:f>'A05 172-235'!J2365:N2365</xm:f>
              <xm:sqref>O2365</xm:sqref>
            </x14:sparkline>
          </x14:sparklines>
        </x14:sparklineGroup>
        <x14:sparklineGroup displayEmptyCellsAs="gap">
          <x14:colorSeries rgb="FF244061"/>
          <x14:sparklines>
            <x14:sparkline>
              <xm:f>'A05 172-235'!J2366:N2366</xm:f>
              <xm:sqref>O2366</xm:sqref>
            </x14:sparkline>
          </x14:sparklines>
        </x14:sparklineGroup>
        <x14:sparklineGroup displayEmptyCellsAs="gap">
          <x14:colorSeries rgb="FF244061"/>
          <x14:sparklines>
            <x14:sparkline>
              <xm:f>'A05 172-235'!J2367:N2367</xm:f>
              <xm:sqref>O2367</xm:sqref>
            </x14:sparkline>
          </x14:sparklines>
        </x14:sparklineGroup>
        <x14:sparklineGroup displayEmptyCellsAs="gap">
          <x14:colorSeries rgb="FF244061"/>
          <x14:sparklines>
            <x14:sparkline>
              <xm:f>'A05 172-235'!J2368:N2368</xm:f>
              <xm:sqref>O2368</xm:sqref>
            </x14:sparkline>
          </x14:sparklines>
        </x14:sparklineGroup>
        <x14:sparklineGroup displayEmptyCellsAs="gap">
          <x14:colorSeries rgb="FF244061"/>
          <x14:sparklines>
            <x14:sparkline>
              <xm:f>'A05 172-235'!J2369:N2369</xm:f>
              <xm:sqref>O2369</xm:sqref>
            </x14:sparkline>
          </x14:sparklines>
        </x14:sparklineGroup>
        <x14:sparklineGroup displayEmptyCellsAs="gap">
          <x14:colorSeries rgb="FF244061"/>
          <x14:sparklines>
            <x14:sparkline>
              <xm:f>'A05 172-235'!J2371:N2371</xm:f>
              <xm:sqref>O2371</xm:sqref>
            </x14:sparkline>
          </x14:sparklines>
        </x14:sparklineGroup>
        <x14:sparklineGroup displayEmptyCellsAs="gap">
          <x14:colorSeries rgb="FF244061"/>
          <x14:sparklines>
            <x14:sparkline>
              <xm:f>'A05 172-235'!J2372:N2372</xm:f>
              <xm:sqref>O2372</xm:sqref>
            </x14:sparkline>
          </x14:sparklines>
        </x14:sparklineGroup>
        <x14:sparklineGroup displayEmptyCellsAs="gap">
          <x14:colorSeries rgb="FF244061"/>
          <x14:sparklines>
            <x14:sparkline>
              <xm:f>'A05 172-235'!J2373:N2373</xm:f>
              <xm:sqref>O2373</xm:sqref>
            </x14:sparkline>
          </x14:sparklines>
        </x14:sparklineGroup>
        <x14:sparklineGroup displayEmptyCellsAs="gap">
          <x14:colorSeries rgb="FF244061"/>
          <x14:sparklines>
            <x14:sparkline>
              <xm:f>'A05 172-235'!J2374:N2374</xm:f>
              <xm:sqref>O2374</xm:sqref>
            </x14:sparkline>
          </x14:sparklines>
        </x14:sparklineGroup>
        <x14:sparklineGroup displayEmptyCellsAs="gap">
          <x14:colorSeries rgb="FF244061"/>
          <x14:sparklines>
            <x14:sparkline>
              <xm:f>'A05 172-235'!J2375:N2375</xm:f>
              <xm:sqref>O2375</xm:sqref>
            </x14:sparkline>
          </x14:sparklines>
        </x14:sparklineGroup>
        <x14:sparklineGroup displayEmptyCellsAs="gap">
          <x14:colorSeries rgb="FF244061"/>
          <x14:sparklines>
            <x14:sparkline>
              <xm:f>'A05 172-235'!J2376:N2376</xm:f>
              <xm:sqref>O2376</xm:sqref>
            </x14:sparkline>
          </x14:sparklines>
        </x14:sparklineGroup>
        <x14:sparklineGroup displayEmptyCellsAs="gap">
          <x14:colorSeries rgb="FF244061"/>
          <x14:sparklines>
            <x14:sparkline>
              <xm:f>'A05 172-235'!J2377:N2377</xm:f>
              <xm:sqref>O2377</xm:sqref>
            </x14:sparkline>
          </x14:sparklines>
        </x14:sparklineGroup>
        <x14:sparklineGroup displayEmptyCellsAs="gap">
          <x14:colorSeries rgb="FF244061"/>
          <x14:sparklines>
            <x14:sparkline>
              <xm:f>'A05 172-235'!J2378:N2378</xm:f>
              <xm:sqref>O2378</xm:sqref>
            </x14:sparkline>
          </x14:sparklines>
        </x14:sparklineGroup>
        <x14:sparklineGroup displayEmptyCellsAs="gap">
          <x14:colorSeries rgb="FF244061"/>
          <x14:sparklines>
            <x14:sparkline>
              <xm:f>'A05 172-235'!J2379:N2379</xm:f>
              <xm:sqref>O2379</xm:sqref>
            </x14:sparkline>
          </x14:sparklines>
        </x14:sparklineGroup>
        <x14:sparklineGroup displayEmptyCellsAs="gap">
          <x14:colorSeries rgb="FF244061"/>
          <x14:sparklines>
            <x14:sparkline>
              <xm:f>'A05 172-235'!J2380:N2380</xm:f>
              <xm:sqref>O2380</xm:sqref>
            </x14:sparkline>
          </x14:sparklines>
        </x14:sparklineGroup>
        <x14:sparklineGroup displayEmptyCellsAs="gap">
          <x14:colorSeries rgb="FF244061"/>
          <x14:sparklines>
            <x14:sparkline>
              <xm:f>'A05 172-235'!J2381:N2381</xm:f>
              <xm:sqref>O2381</xm:sqref>
            </x14:sparkline>
          </x14:sparklines>
        </x14:sparklineGroup>
        <x14:sparklineGroup displayEmptyCellsAs="gap">
          <x14:colorSeries rgb="FF244061"/>
          <x14:sparklines>
            <x14:sparkline>
              <xm:f>'A05 172-235'!J2382:N2382</xm:f>
              <xm:sqref>O2382</xm:sqref>
            </x14:sparkline>
          </x14:sparklines>
        </x14:sparklineGroup>
        <x14:sparklineGroup displayEmptyCellsAs="gap">
          <x14:colorSeries rgb="FF244061"/>
          <x14:sparklines>
            <x14:sparkline>
              <xm:f>'A05 172-235'!J2383:N2383</xm:f>
              <xm:sqref>O2383</xm:sqref>
            </x14:sparkline>
          </x14:sparklines>
        </x14:sparklineGroup>
        <x14:sparklineGroup displayEmptyCellsAs="gap">
          <x14:colorSeries rgb="FF244061"/>
          <x14:sparklines>
            <x14:sparkline>
              <xm:f>'A05 172-235'!J2384:N2384</xm:f>
              <xm:sqref>O2384</xm:sqref>
            </x14:sparkline>
          </x14:sparklines>
        </x14:sparklineGroup>
        <x14:sparklineGroup displayEmptyCellsAs="gap">
          <x14:colorSeries rgb="FF244061"/>
          <x14:sparklines>
            <x14:sparkline>
              <xm:f>'A05 172-235'!J2385:N2385</xm:f>
              <xm:sqref>O2385</xm:sqref>
            </x14:sparkline>
          </x14:sparklines>
        </x14:sparklineGroup>
        <x14:sparklineGroup displayEmptyCellsAs="gap">
          <x14:colorSeries rgb="FF244061"/>
          <x14:sparklines>
            <x14:sparkline>
              <xm:f>'A05 172-235'!J2386:N2386</xm:f>
              <xm:sqref>O2386</xm:sqref>
            </x14:sparkline>
          </x14:sparklines>
        </x14:sparklineGroup>
        <x14:sparklineGroup displayEmptyCellsAs="gap">
          <x14:colorSeries rgb="FF244061"/>
          <x14:sparklines>
            <x14:sparkline>
              <xm:f>'A05 172-235'!J2387:N2387</xm:f>
              <xm:sqref>O2387</xm:sqref>
            </x14:sparkline>
          </x14:sparklines>
        </x14:sparklineGroup>
        <x14:sparklineGroup displayEmptyCellsAs="gap">
          <x14:colorSeries rgb="FF244061"/>
          <x14:sparklines>
            <x14:sparkline>
              <xm:f>'A05 172-235'!J2388:N2388</xm:f>
              <xm:sqref>O2388</xm:sqref>
            </x14:sparkline>
          </x14:sparklines>
        </x14:sparklineGroup>
        <x14:sparklineGroup displayEmptyCellsAs="gap">
          <x14:colorSeries rgb="FF244061"/>
          <x14:sparklines>
            <x14:sparkline>
              <xm:f>'A05 172-235'!J2389:N2389</xm:f>
              <xm:sqref>O2389</xm:sqref>
            </x14:sparkline>
          </x14:sparklines>
        </x14:sparklineGroup>
        <x14:sparklineGroup displayEmptyCellsAs="gap">
          <x14:colorSeries rgb="FF244061"/>
          <x14:sparklines>
            <x14:sparkline>
              <xm:f>'A05 172-235'!J2390:N2390</xm:f>
              <xm:sqref>O2390</xm:sqref>
            </x14:sparkline>
          </x14:sparklines>
        </x14:sparklineGroup>
        <x14:sparklineGroup displayEmptyCellsAs="gap">
          <x14:colorSeries rgb="FF244061"/>
          <x14:sparklines>
            <x14:sparkline>
              <xm:f>'A05 172-235'!J2391:N2391</xm:f>
              <xm:sqref>O2391</xm:sqref>
            </x14:sparkline>
          </x14:sparklines>
        </x14:sparklineGroup>
        <x14:sparklineGroup displayEmptyCellsAs="gap">
          <x14:colorSeries rgb="FF244061"/>
          <x14:sparklines>
            <x14:sparkline>
              <xm:f>'A05 172-235'!J2392:N2392</xm:f>
              <xm:sqref>O2392</xm:sqref>
            </x14:sparkline>
          </x14:sparklines>
        </x14:sparklineGroup>
        <x14:sparklineGroup displayEmptyCellsAs="gap">
          <x14:colorSeries rgb="FF244061"/>
          <x14:sparklines>
            <x14:sparkline>
              <xm:f>'A05 172-235'!J2393:N2393</xm:f>
              <xm:sqref>O2393</xm:sqref>
            </x14:sparkline>
          </x14:sparklines>
        </x14:sparklineGroup>
        <x14:sparklineGroup displayEmptyCellsAs="gap">
          <x14:colorSeries rgb="FF244061"/>
          <x14:sparklines>
            <x14:sparkline>
              <xm:f>'A05 172-235'!J2394:N2394</xm:f>
              <xm:sqref>O2394</xm:sqref>
            </x14:sparkline>
          </x14:sparklines>
        </x14:sparklineGroup>
        <x14:sparklineGroup displayEmptyCellsAs="gap">
          <x14:colorSeries rgb="FF244061"/>
          <x14:sparklines>
            <x14:sparkline>
              <xm:f>'A05 172-235'!J2395:N2395</xm:f>
              <xm:sqref>O2395</xm:sqref>
            </x14:sparkline>
          </x14:sparklines>
        </x14:sparklineGroup>
        <x14:sparklineGroup displayEmptyCellsAs="gap">
          <x14:colorSeries rgb="FF244061"/>
          <x14:sparklines>
            <x14:sparkline>
              <xm:f>'A05 172-235'!J2396:N2396</xm:f>
              <xm:sqref>O2396</xm:sqref>
            </x14:sparkline>
          </x14:sparklines>
        </x14:sparklineGroup>
        <x14:sparklineGroup displayEmptyCellsAs="gap">
          <x14:colorSeries rgb="FF244061"/>
          <x14:sparklines>
            <x14:sparkline>
              <xm:f>'A05 172-235'!J2397:N2397</xm:f>
              <xm:sqref>O2397</xm:sqref>
            </x14:sparkline>
          </x14:sparklines>
        </x14:sparklineGroup>
        <x14:sparklineGroup displayEmptyCellsAs="gap">
          <x14:colorSeries rgb="FF244061"/>
          <x14:sparklines>
            <x14:sparkline>
              <xm:f>'A05 172-235'!J2398:N2398</xm:f>
              <xm:sqref>O2398</xm:sqref>
            </x14:sparkline>
          </x14:sparklines>
        </x14:sparklineGroup>
        <x14:sparklineGroup displayEmptyCellsAs="gap">
          <x14:colorSeries rgb="FF244061"/>
          <x14:sparklines>
            <x14:sparkline>
              <xm:f>'A05 172-235'!J2399:N2399</xm:f>
              <xm:sqref>O2399</xm:sqref>
            </x14:sparkline>
          </x14:sparklines>
        </x14:sparklineGroup>
        <x14:sparklineGroup displayEmptyCellsAs="gap">
          <x14:colorSeries rgb="FF244061"/>
          <x14:sparklines>
            <x14:sparkline>
              <xm:f>'A05 172-235'!J2400:N2400</xm:f>
              <xm:sqref>O2400</xm:sqref>
            </x14:sparkline>
          </x14:sparklines>
        </x14:sparklineGroup>
        <x14:sparklineGroup displayEmptyCellsAs="gap">
          <x14:colorSeries rgb="FF244061"/>
          <x14:sparklines>
            <x14:sparkline>
              <xm:f>'A05 172-235'!J2401:N2401</xm:f>
              <xm:sqref>O2401</xm:sqref>
            </x14:sparkline>
          </x14:sparklines>
        </x14:sparklineGroup>
        <x14:sparklineGroup displayEmptyCellsAs="gap">
          <x14:colorSeries rgb="FF244061"/>
          <x14:sparklines>
            <x14:sparkline>
              <xm:f>'A05 172-235'!J2402:N2402</xm:f>
              <xm:sqref>O2402</xm:sqref>
            </x14:sparkline>
          </x14:sparklines>
        </x14:sparklineGroup>
        <x14:sparklineGroup displayEmptyCellsAs="gap">
          <x14:colorSeries rgb="FF244061"/>
          <x14:sparklines>
            <x14:sparkline>
              <xm:f>'A05 172-235'!J2403:N2403</xm:f>
              <xm:sqref>O2403</xm:sqref>
            </x14:sparkline>
          </x14:sparklines>
        </x14:sparklineGroup>
        <x14:sparklineGroup displayEmptyCellsAs="gap">
          <x14:colorSeries rgb="FF244061"/>
          <x14:sparklines>
            <x14:sparkline>
              <xm:f>'A05 172-235'!J2405:N2405</xm:f>
              <xm:sqref>O2405</xm:sqref>
            </x14:sparkline>
          </x14:sparklines>
        </x14:sparklineGroup>
        <x14:sparklineGroup displayEmptyCellsAs="gap">
          <x14:colorSeries rgb="FF244061"/>
          <x14:sparklines>
            <x14:sparkline>
              <xm:f>'A05 172-235'!J2406:N2406</xm:f>
              <xm:sqref>O2406</xm:sqref>
            </x14:sparkline>
          </x14:sparklines>
        </x14:sparklineGroup>
        <x14:sparklineGroup displayEmptyCellsAs="gap">
          <x14:colorSeries rgb="FF244061"/>
          <x14:sparklines>
            <x14:sparkline>
              <xm:f>'A05 172-235'!J2407:N2407</xm:f>
              <xm:sqref>O2407</xm:sqref>
            </x14:sparkline>
          </x14:sparklines>
        </x14:sparklineGroup>
        <x14:sparklineGroup displayEmptyCellsAs="gap">
          <x14:colorSeries rgb="FF244061"/>
          <x14:sparklines>
            <x14:sparkline>
              <xm:f>'A05 172-235'!J2408:N2408</xm:f>
              <xm:sqref>O2408</xm:sqref>
            </x14:sparkline>
          </x14:sparklines>
        </x14:sparklineGroup>
        <x14:sparklineGroup displayEmptyCellsAs="gap">
          <x14:colorSeries rgb="FF244061"/>
          <x14:sparklines>
            <x14:sparkline>
              <xm:f>'A05 172-235'!J2409:N2409</xm:f>
              <xm:sqref>O2409</xm:sqref>
            </x14:sparkline>
          </x14:sparklines>
        </x14:sparklineGroup>
        <x14:sparklineGroup displayEmptyCellsAs="gap">
          <x14:colorSeries rgb="FF244061"/>
          <x14:sparklines>
            <x14:sparkline>
              <xm:f>'A05 172-235'!J2411:N2411</xm:f>
              <xm:sqref>O2411</xm:sqref>
            </x14:sparkline>
          </x14:sparklines>
        </x14:sparklineGroup>
        <x14:sparklineGroup displayEmptyCellsAs="gap">
          <x14:colorSeries rgb="FF244061"/>
          <x14:sparklines>
            <x14:sparkline>
              <xm:f>'A05 172-235'!J2413:N2413</xm:f>
              <xm:sqref>O2413</xm:sqref>
            </x14:sparkline>
          </x14:sparklines>
        </x14:sparklineGroup>
        <x14:sparklineGroup displayEmptyCellsAs="gap">
          <x14:colorSeries rgb="FF244061"/>
          <x14:sparklines>
            <x14:sparkline>
              <xm:f>'A05 172-235'!J2415:N2415</xm:f>
              <xm:sqref>O2415</xm:sqref>
            </x14:sparkline>
          </x14:sparklines>
        </x14:sparklineGroup>
        <x14:sparklineGroup displayEmptyCellsAs="gap">
          <x14:colorSeries rgb="FF244061"/>
          <x14:sparklines>
            <x14:sparkline>
              <xm:f>'A05 172-235'!J2416:N2416</xm:f>
              <xm:sqref>O2416</xm:sqref>
            </x14:sparkline>
          </x14:sparklines>
        </x14:sparklineGroup>
        <x14:sparklineGroup displayEmptyCellsAs="gap">
          <x14:colorSeries rgb="FF244061"/>
          <x14:sparklines>
            <x14:sparkline>
              <xm:f>'A05 172-235'!J2417:N2417</xm:f>
              <xm:sqref>O2417</xm:sqref>
            </x14:sparkline>
          </x14:sparklines>
        </x14:sparklineGroup>
        <x14:sparklineGroup displayEmptyCellsAs="gap">
          <x14:colorSeries rgb="FF244061"/>
          <x14:sparklines>
            <x14:sparkline>
              <xm:f>'A05 172-235'!J2418:N2418</xm:f>
              <xm:sqref>O2418</xm:sqref>
            </x14:sparkline>
          </x14:sparklines>
        </x14:sparklineGroup>
        <x14:sparklineGroup displayEmptyCellsAs="gap">
          <x14:colorSeries rgb="FF244061"/>
          <x14:sparklines>
            <x14:sparkline>
              <xm:f>'A05 172-235'!J2419:N2419</xm:f>
              <xm:sqref>O2419</xm:sqref>
            </x14:sparkline>
          </x14:sparklines>
        </x14:sparklineGroup>
        <x14:sparklineGroup displayEmptyCellsAs="gap">
          <x14:colorSeries rgb="FF244061"/>
          <x14:sparklines>
            <x14:sparkline>
              <xm:f>'A05 172-235'!J2420:N2420</xm:f>
              <xm:sqref>O2420</xm:sqref>
            </x14:sparkline>
          </x14:sparklines>
        </x14:sparklineGroup>
        <x14:sparklineGroup displayEmptyCellsAs="gap">
          <x14:colorSeries rgb="FF244061"/>
          <x14:sparklines>
            <x14:sparkline>
              <xm:f>'A05 172-235'!J2421:N2421</xm:f>
              <xm:sqref>O2421</xm:sqref>
            </x14:sparkline>
          </x14:sparklines>
        </x14:sparklineGroup>
        <x14:sparklineGroup displayEmptyCellsAs="gap">
          <x14:colorSeries rgb="FF244061"/>
          <x14:sparklines>
            <x14:sparkline>
              <xm:f>'A05 172-235'!J2422:N2422</xm:f>
              <xm:sqref>O2422</xm:sqref>
            </x14:sparkline>
          </x14:sparklines>
        </x14:sparklineGroup>
        <x14:sparklineGroup displayEmptyCellsAs="gap">
          <x14:colorSeries rgb="FF244061"/>
          <x14:sparklines>
            <x14:sparkline>
              <xm:f>'A05 172-235'!J2423:N2423</xm:f>
              <xm:sqref>O2423</xm:sqref>
            </x14:sparkline>
          </x14:sparklines>
        </x14:sparklineGroup>
        <x14:sparklineGroup displayEmptyCellsAs="gap">
          <x14:colorSeries rgb="FF244061"/>
          <x14:sparklines>
            <x14:sparkline>
              <xm:f>'A05 172-235'!J2424:N2424</xm:f>
              <xm:sqref>O2424</xm:sqref>
            </x14:sparkline>
          </x14:sparklines>
        </x14:sparklineGroup>
        <x14:sparklineGroup displayEmptyCellsAs="gap">
          <x14:colorSeries rgb="FF244061"/>
          <x14:sparklines>
            <x14:sparkline>
              <xm:f>'A05 172-235'!J2425:N2425</xm:f>
              <xm:sqref>O2425</xm:sqref>
            </x14:sparkline>
          </x14:sparklines>
        </x14:sparklineGroup>
        <x14:sparklineGroup displayEmptyCellsAs="gap">
          <x14:colorSeries rgb="FF244061"/>
          <x14:sparklines>
            <x14:sparkline>
              <xm:f>'A05 172-235'!J2426:N2426</xm:f>
              <xm:sqref>O2426</xm:sqref>
            </x14:sparkline>
          </x14:sparklines>
        </x14:sparklineGroup>
        <x14:sparklineGroup displayEmptyCellsAs="gap">
          <x14:colorSeries rgb="FF244061"/>
          <x14:sparklines>
            <x14:sparkline>
              <xm:f>'A05 172-235'!J2427:N2427</xm:f>
              <xm:sqref>O2427</xm:sqref>
            </x14:sparkline>
          </x14:sparklines>
        </x14:sparklineGroup>
        <x14:sparklineGroup displayEmptyCellsAs="gap">
          <x14:colorSeries rgb="FF244061"/>
          <x14:sparklines>
            <x14:sparkline>
              <xm:f>'A05 172-235'!J2428:N2428</xm:f>
              <xm:sqref>O2428</xm:sqref>
            </x14:sparkline>
          </x14:sparklines>
        </x14:sparklineGroup>
        <x14:sparklineGroup displayEmptyCellsAs="gap">
          <x14:colorSeries rgb="FF244061"/>
          <x14:sparklines>
            <x14:sparkline>
              <xm:f>'A05 172-235'!J2429:N2429</xm:f>
              <xm:sqref>O2429</xm:sqref>
            </x14:sparkline>
          </x14:sparklines>
        </x14:sparklineGroup>
        <x14:sparklineGroup displayEmptyCellsAs="gap">
          <x14:colorSeries rgb="FF244061"/>
          <x14:sparklines>
            <x14:sparkline>
              <xm:f>'A05 172-235'!J2430:N2430</xm:f>
              <xm:sqref>O2430</xm:sqref>
            </x14:sparkline>
          </x14:sparklines>
        </x14:sparklineGroup>
        <x14:sparklineGroup displayEmptyCellsAs="gap">
          <x14:colorSeries rgb="FF244061"/>
          <x14:sparklines>
            <x14:sparkline>
              <xm:f>'A05 172-235'!J2431:N2431</xm:f>
              <xm:sqref>O2431</xm:sqref>
            </x14:sparkline>
          </x14:sparklines>
        </x14:sparklineGroup>
        <x14:sparklineGroup displayEmptyCellsAs="gap">
          <x14:colorSeries rgb="FF244061"/>
          <x14:sparklines>
            <x14:sparkline>
              <xm:f>'A05 172-235'!J2432:N2432</xm:f>
              <xm:sqref>O2432</xm:sqref>
            </x14:sparkline>
          </x14:sparklines>
        </x14:sparklineGroup>
        <x14:sparklineGroup displayEmptyCellsAs="gap">
          <x14:colorSeries rgb="FF244061"/>
          <x14:sparklines>
            <x14:sparkline>
              <xm:f>'A05 172-235'!J2433:N2433</xm:f>
              <xm:sqref>O2433</xm:sqref>
            </x14:sparkline>
          </x14:sparklines>
        </x14:sparklineGroup>
        <x14:sparklineGroup displayEmptyCellsAs="gap">
          <x14:colorSeries rgb="FF244061"/>
          <x14:sparklines>
            <x14:sparkline>
              <xm:f>'A05 172-235'!J2434:N2434</xm:f>
              <xm:sqref>O2434</xm:sqref>
            </x14:sparkline>
          </x14:sparklines>
        </x14:sparklineGroup>
        <x14:sparklineGroup displayEmptyCellsAs="gap">
          <x14:colorSeries rgb="FF244061"/>
          <x14:sparklines>
            <x14:sparkline>
              <xm:f>'A05 172-235'!J2435:N2435</xm:f>
              <xm:sqref>O2435</xm:sqref>
            </x14:sparkline>
          </x14:sparklines>
        </x14:sparklineGroup>
        <x14:sparklineGroup displayEmptyCellsAs="gap">
          <x14:colorSeries rgb="FF244061"/>
          <x14:sparklines>
            <x14:sparkline>
              <xm:f>'A05 172-235'!J2436:N2436</xm:f>
              <xm:sqref>O2436</xm:sqref>
            </x14:sparkline>
          </x14:sparklines>
        </x14:sparklineGroup>
        <x14:sparklineGroup displayEmptyCellsAs="gap">
          <x14:colorSeries rgb="FF244061"/>
          <x14:sparklines>
            <x14:sparkline>
              <xm:f>'A05 172-235'!J2438:N2438</xm:f>
              <xm:sqref>O2438</xm:sqref>
            </x14:sparkline>
          </x14:sparklines>
        </x14:sparklineGroup>
        <x14:sparklineGroup displayEmptyCellsAs="gap">
          <x14:colorSeries rgb="FF244061"/>
          <x14:sparklines>
            <x14:sparkline>
              <xm:f>'A05 172-235'!J2440:N2440</xm:f>
              <xm:sqref>O2440</xm:sqref>
            </x14:sparkline>
          </x14:sparklines>
        </x14:sparklineGroup>
        <x14:sparklineGroup displayEmptyCellsAs="gap">
          <x14:colorSeries rgb="FF244061"/>
          <x14:sparklines>
            <x14:sparkline>
              <xm:f>'A05 172-235'!J2442:N2442</xm:f>
              <xm:sqref>O2442</xm:sqref>
            </x14:sparkline>
          </x14:sparklines>
        </x14:sparklineGroup>
        <x14:sparklineGroup displayEmptyCellsAs="gap">
          <x14:colorSeries rgb="FF244061"/>
          <x14:sparklines>
            <x14:sparkline>
              <xm:f>'A05 172-235'!J2444:N2444</xm:f>
              <xm:sqref>O2444</xm:sqref>
            </x14:sparkline>
          </x14:sparklines>
        </x14:sparklineGroup>
        <x14:sparklineGroup displayEmptyCellsAs="gap">
          <x14:colorSeries rgb="FF244061"/>
          <x14:sparklines>
            <x14:sparkline>
              <xm:f>'A05 172-235'!J2446:N2446</xm:f>
              <xm:sqref>O2446</xm:sqref>
            </x14:sparkline>
          </x14:sparklines>
        </x14:sparklineGroup>
        <x14:sparklineGroup displayEmptyCellsAs="gap">
          <x14:colorSeries rgb="FF244061"/>
          <x14:sparklines>
            <x14:sparkline>
              <xm:f>'A05 172-235'!J2448:N2448</xm:f>
              <xm:sqref>O2448</xm:sqref>
            </x14:sparkline>
          </x14:sparklines>
        </x14:sparklineGroup>
        <x14:sparklineGroup displayEmptyCellsAs="gap">
          <x14:colorSeries rgb="FF244061"/>
          <x14:sparklines>
            <x14:sparkline>
              <xm:f>'A05 172-235'!J2450:N2450</xm:f>
              <xm:sqref>O2450</xm:sqref>
            </x14:sparkline>
          </x14:sparklines>
        </x14:sparklineGroup>
        <x14:sparklineGroup displayEmptyCellsAs="gap">
          <x14:colorSeries rgb="FF244061"/>
          <x14:sparklines>
            <x14:sparkline>
              <xm:f>'A05 172-235'!J2452:N2452</xm:f>
              <xm:sqref>O2452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7.29" defaultRowHeight="15.0"/>
  <cols>
    <col customWidth="1" min="1" max="1" width="28.43"/>
    <col customWidth="1" min="2" max="2" width="12.86"/>
    <col customWidth="1" min="3" max="3" width="12.57"/>
    <col customWidth="1" min="4" max="4" width="10.86"/>
    <col customWidth="1" min="5" max="5" width="1.71"/>
    <col customWidth="1" min="6" max="6" width="32.43"/>
    <col customWidth="1" min="7" max="8" width="10.43"/>
    <col customWidth="1" min="9" max="9" width="8.71"/>
    <col customWidth="1" min="10" max="11" width="22.86"/>
  </cols>
  <sheetData>
    <row r="1">
      <c r="B1" s="43" t="s">
        <v>50</v>
      </c>
      <c r="C1" s="44"/>
      <c r="D1" s="44"/>
      <c r="E1" s="45"/>
      <c r="F1" s="44"/>
      <c r="G1" s="46" t="s">
        <v>39</v>
      </c>
      <c r="I1" s="47" t="str">
        <f>HYPERLINK("https://drive.google.com/open?id=0B8sY5vZfk1W5Q2Nta3VjWGUxQmM&amp;authuser=0","see original pdf")</f>
        <v>see original pdf</v>
      </c>
    </row>
    <row r="2" ht="33.75" customHeight="1">
      <c r="A2" s="49" t="s">
        <v>52</v>
      </c>
      <c r="B2" s="50" t="s">
        <v>53</v>
      </c>
      <c r="C2" s="50" t="s">
        <v>54</v>
      </c>
      <c r="D2" s="70" t="s">
        <v>55</v>
      </c>
      <c r="E2" s="71"/>
      <c r="F2" s="49" t="s">
        <v>89</v>
      </c>
      <c r="G2" s="50" t="s">
        <v>53</v>
      </c>
      <c r="H2" s="50" t="s">
        <v>54</v>
      </c>
      <c r="I2" s="70" t="s">
        <v>55</v>
      </c>
      <c r="J2" s="49"/>
      <c r="K2" s="49"/>
    </row>
    <row r="3">
      <c r="A3" s="44"/>
      <c r="B3" s="84"/>
      <c r="C3" s="84"/>
      <c r="D3" s="84"/>
      <c r="E3" s="95"/>
      <c r="F3" s="96" t="s">
        <v>90</v>
      </c>
      <c r="G3" s="84"/>
      <c r="H3" s="84"/>
      <c r="I3" s="84"/>
      <c r="J3" s="97"/>
      <c r="K3" s="97"/>
    </row>
    <row r="4">
      <c r="A4" s="44" t="s">
        <v>102</v>
      </c>
      <c r="B4" s="84">
        <v>0.01</v>
      </c>
      <c r="C4" s="84">
        <v>0.01</v>
      </c>
      <c r="D4" s="84">
        <v>0.02</v>
      </c>
      <c r="E4" s="95"/>
      <c r="F4" s="97"/>
      <c r="G4" s="84"/>
      <c r="H4" s="84"/>
      <c r="I4" s="84"/>
      <c r="J4" s="97"/>
      <c r="K4" s="97"/>
    </row>
    <row r="5">
      <c r="A5" s="44"/>
      <c r="B5" s="84"/>
      <c r="C5" s="84"/>
      <c r="D5" s="84"/>
      <c r="E5" s="95"/>
      <c r="F5" s="97"/>
      <c r="G5" s="84"/>
      <c r="H5" s="84"/>
      <c r="I5" s="84"/>
      <c r="J5" s="97"/>
      <c r="K5" s="97"/>
    </row>
    <row r="6">
      <c r="A6" s="44" t="s">
        <v>160</v>
      </c>
      <c r="B6" s="84">
        <v>1495.58</v>
      </c>
      <c r="C6" s="84"/>
      <c r="D6" s="84">
        <v>1495.58</v>
      </c>
      <c r="E6" s="95"/>
      <c r="F6" s="97" t="s">
        <v>161</v>
      </c>
      <c r="G6" s="84">
        <v>1104.26</v>
      </c>
      <c r="H6" s="84">
        <v>135.24</v>
      </c>
      <c r="I6" s="84">
        <v>1239.5</v>
      </c>
      <c r="J6" s="97"/>
      <c r="K6" s="97"/>
    </row>
    <row r="7">
      <c r="A7" s="44" t="s">
        <v>162</v>
      </c>
      <c r="B7" s="84">
        <v>411.39</v>
      </c>
      <c r="C7" s="84"/>
      <c r="D7" s="84">
        <v>411.39</v>
      </c>
      <c r="E7" s="95"/>
      <c r="F7" s="97" t="s">
        <v>163</v>
      </c>
      <c r="G7" s="84">
        <v>41.78</v>
      </c>
      <c r="H7" s="84">
        <v>41.78</v>
      </c>
      <c r="I7" s="84">
        <v>83.56</v>
      </c>
      <c r="J7" s="97"/>
      <c r="K7" s="97"/>
    </row>
    <row r="8">
      <c r="A8" s="44" t="s">
        <v>164</v>
      </c>
      <c r="B8" s="84">
        <v>93.61</v>
      </c>
      <c r="C8" s="84"/>
      <c r="D8" s="84">
        <v>93.61</v>
      </c>
      <c r="E8" s="95"/>
      <c r="F8" s="97" t="s">
        <v>165</v>
      </c>
      <c r="G8" s="84">
        <v>48.88</v>
      </c>
      <c r="H8" s="84">
        <v>94.57</v>
      </c>
      <c r="I8" s="84">
        <v>143.45</v>
      </c>
      <c r="J8" s="97"/>
      <c r="K8" s="97"/>
    </row>
    <row r="9">
      <c r="A9" s="44" t="s">
        <v>166</v>
      </c>
      <c r="B9" s="84">
        <v>23.88</v>
      </c>
      <c r="C9" s="84">
        <v>179.79</v>
      </c>
      <c r="D9" s="84">
        <v>203.67</v>
      </c>
      <c r="E9" s="95"/>
      <c r="F9" s="97" t="s">
        <v>167</v>
      </c>
      <c r="G9" s="84" t="s">
        <v>82</v>
      </c>
      <c r="H9" s="84">
        <v>23.32</v>
      </c>
      <c r="I9" s="84">
        <v>23.32</v>
      </c>
      <c r="J9" s="97"/>
      <c r="K9" s="97"/>
    </row>
    <row r="10">
      <c r="A10" s="44" t="s">
        <v>168</v>
      </c>
      <c r="B10" s="84">
        <v>4.0</v>
      </c>
      <c r="C10" s="84"/>
      <c r="D10" s="84">
        <v>4.0</v>
      </c>
      <c r="E10" s="95"/>
      <c r="F10" s="97" t="s">
        <v>169</v>
      </c>
      <c r="G10" s="84">
        <v>46.02</v>
      </c>
      <c r="H10" s="84"/>
      <c r="I10" s="84">
        <v>46.02</v>
      </c>
      <c r="J10" s="97"/>
      <c r="K10" s="97"/>
    </row>
    <row r="11">
      <c r="A11" s="44" t="s">
        <v>170</v>
      </c>
      <c r="B11" s="84" t="s">
        <v>82</v>
      </c>
      <c r="C11" s="84">
        <v>73.14</v>
      </c>
      <c r="D11" s="84">
        <v>73.14</v>
      </c>
      <c r="E11" s="95"/>
      <c r="F11" s="97" t="s">
        <v>171</v>
      </c>
      <c r="G11" s="84">
        <v>12.05</v>
      </c>
      <c r="H11" s="84">
        <v>0.02</v>
      </c>
      <c r="I11" s="84">
        <v>12.07</v>
      </c>
      <c r="J11" s="97"/>
      <c r="K11" s="97"/>
    </row>
    <row r="12">
      <c r="A12" s="44" t="s">
        <v>172</v>
      </c>
      <c r="B12" s="84" t="s">
        <v>82</v>
      </c>
      <c r="C12" s="84">
        <v>90.62</v>
      </c>
      <c r="D12" s="84">
        <v>90.62</v>
      </c>
      <c r="E12" s="95"/>
      <c r="F12" s="97" t="s">
        <v>174</v>
      </c>
      <c r="G12" s="84">
        <v>520.47</v>
      </c>
      <c r="H12" s="84">
        <v>45.64</v>
      </c>
      <c r="I12" s="84">
        <v>566.11</v>
      </c>
      <c r="J12" s="97"/>
      <c r="K12" s="97"/>
    </row>
    <row r="13">
      <c r="A13" s="44" t="s">
        <v>175</v>
      </c>
      <c r="B13" s="84">
        <v>18.13</v>
      </c>
      <c r="C13" s="84"/>
      <c r="D13" s="84">
        <v>18.13</v>
      </c>
      <c r="E13" s="95"/>
      <c r="F13" s="97" t="s">
        <v>176</v>
      </c>
      <c r="G13" s="84">
        <v>17.48</v>
      </c>
      <c r="H13" s="84">
        <v>0.07</v>
      </c>
      <c r="I13" s="84">
        <v>17.55</v>
      </c>
      <c r="J13" s="97"/>
      <c r="K13" s="97"/>
    </row>
    <row r="14">
      <c r="A14" s="44" t="s">
        <v>177</v>
      </c>
      <c r="B14" s="84">
        <v>91.61</v>
      </c>
      <c r="C14" s="84">
        <v>0.02</v>
      </c>
      <c r="D14" s="84">
        <v>91.63</v>
      </c>
      <c r="E14" s="95"/>
      <c r="F14" s="97" t="s">
        <v>178</v>
      </c>
      <c r="G14" s="84">
        <v>21.71</v>
      </c>
      <c r="H14" s="84">
        <v>1.2</v>
      </c>
      <c r="I14" s="84">
        <v>22.91</v>
      </c>
      <c r="J14" s="97"/>
      <c r="K14" s="97"/>
    </row>
    <row r="15">
      <c r="A15" s="44" t="s">
        <v>179</v>
      </c>
      <c r="B15" s="84" t="s">
        <v>82</v>
      </c>
      <c r="C15" s="84">
        <v>209.0</v>
      </c>
      <c r="D15" s="84">
        <v>209.0</v>
      </c>
      <c r="E15" s="95"/>
      <c r="F15" s="97" t="s">
        <v>180</v>
      </c>
      <c r="G15" s="84">
        <v>30.92</v>
      </c>
      <c r="H15" s="84"/>
      <c r="I15" s="84">
        <v>30.92</v>
      </c>
      <c r="J15" s="97"/>
      <c r="K15" s="97"/>
    </row>
    <row r="16">
      <c r="A16" s="44" t="s">
        <v>181</v>
      </c>
      <c r="B16" s="84" t="s">
        <v>82</v>
      </c>
      <c r="C16" s="84">
        <v>113.5</v>
      </c>
      <c r="D16" s="84">
        <v>113.5</v>
      </c>
      <c r="E16" s="95"/>
      <c r="F16" s="97" t="s">
        <v>182</v>
      </c>
      <c r="G16" s="84">
        <v>42.06</v>
      </c>
      <c r="H16" s="84">
        <v>12.52</v>
      </c>
      <c r="I16" s="84">
        <v>54.58</v>
      </c>
      <c r="J16" s="97"/>
      <c r="K16" s="97"/>
    </row>
    <row r="17">
      <c r="A17" s="44" t="s">
        <v>183</v>
      </c>
      <c r="B17" s="84">
        <v>117.8</v>
      </c>
      <c r="C17" s="84"/>
      <c r="D17" s="84">
        <v>117.8</v>
      </c>
      <c r="E17" s="95"/>
      <c r="F17" s="97"/>
      <c r="G17" s="84"/>
      <c r="H17" s="84"/>
      <c r="I17" s="84"/>
      <c r="J17" s="97"/>
      <c r="K17" s="97"/>
    </row>
    <row r="18">
      <c r="A18" s="44" t="s">
        <v>184</v>
      </c>
      <c r="B18" s="84">
        <v>181.16</v>
      </c>
      <c r="C18" s="84"/>
      <c r="D18" s="84">
        <v>181.16</v>
      </c>
      <c r="E18" s="95"/>
      <c r="F18" s="97"/>
      <c r="G18" s="84"/>
      <c r="H18" s="84"/>
      <c r="I18" s="84"/>
      <c r="J18" s="97"/>
      <c r="K18" s="97"/>
    </row>
    <row r="19">
      <c r="A19" s="44" t="s">
        <v>186</v>
      </c>
      <c r="B19" s="84">
        <v>49.0</v>
      </c>
      <c r="C19" s="84">
        <v>49.0</v>
      </c>
      <c r="D19" s="84">
        <v>98.0</v>
      </c>
      <c r="E19" s="95"/>
      <c r="F19" s="97"/>
      <c r="G19" s="84"/>
      <c r="H19" s="84"/>
      <c r="I19" s="84"/>
      <c r="J19" s="97"/>
      <c r="K19" s="97"/>
    </row>
    <row r="20">
      <c r="A20" s="44" t="s">
        <v>187</v>
      </c>
      <c r="B20" s="84">
        <v>646.1</v>
      </c>
      <c r="C20" s="84"/>
      <c r="D20" s="84">
        <v>646.1</v>
      </c>
      <c r="E20" s="95"/>
      <c r="F20" s="97"/>
      <c r="G20" s="84"/>
      <c r="H20" s="84"/>
      <c r="I20" s="84"/>
      <c r="J20" s="97"/>
      <c r="K20" s="97"/>
    </row>
    <row r="21">
      <c r="A21" s="44" t="s">
        <v>188</v>
      </c>
      <c r="B21" s="84">
        <v>428.07</v>
      </c>
      <c r="C21" s="84">
        <v>4.08</v>
      </c>
      <c r="D21" s="84">
        <v>432.15</v>
      </c>
      <c r="E21" s="95"/>
      <c r="F21" s="97"/>
      <c r="G21" s="84"/>
      <c r="H21" s="84"/>
      <c r="I21" s="84"/>
      <c r="J21" s="97"/>
      <c r="K21" s="97"/>
    </row>
    <row r="22">
      <c r="A22" s="44" t="s">
        <v>189</v>
      </c>
      <c r="B22" s="84">
        <v>200.0</v>
      </c>
      <c r="C22" s="84"/>
      <c r="D22" s="84">
        <v>200.0</v>
      </c>
      <c r="E22" s="95"/>
      <c r="F22" s="97"/>
      <c r="G22" s="84"/>
      <c r="H22" s="84"/>
      <c r="I22" s="84"/>
      <c r="J22" s="97"/>
      <c r="K22" s="97"/>
    </row>
    <row r="23">
      <c r="A23" s="44" t="s">
        <v>191</v>
      </c>
      <c r="B23" s="84" t="s">
        <v>82</v>
      </c>
      <c r="C23" s="84">
        <v>4.2</v>
      </c>
      <c r="D23" s="84">
        <v>4.2</v>
      </c>
      <c r="E23" s="95"/>
      <c r="F23" s="97" t="s">
        <v>192</v>
      </c>
      <c r="G23" s="84">
        <v>4.2</v>
      </c>
      <c r="H23" s="84"/>
      <c r="I23" s="84">
        <v>4.2</v>
      </c>
      <c r="J23" s="97"/>
      <c r="K23" s="97"/>
    </row>
    <row r="24">
      <c r="A24" s="44"/>
      <c r="B24" s="84"/>
      <c r="C24" s="84"/>
      <c r="D24" s="84"/>
      <c r="E24" s="95"/>
      <c r="F24" s="97"/>
      <c r="G24" s="84"/>
      <c r="H24" s="84"/>
      <c r="I24" s="84"/>
      <c r="J24" s="97"/>
      <c r="K24" s="97"/>
    </row>
    <row r="25">
      <c r="A25" s="46" t="s">
        <v>193</v>
      </c>
      <c r="B25" s="84">
        <v>3760.33</v>
      </c>
      <c r="C25" s="84">
        <v>723.35</v>
      </c>
      <c r="D25" s="84">
        <v>4483.68</v>
      </c>
      <c r="E25" s="95"/>
      <c r="F25" s="104" t="s">
        <v>194</v>
      </c>
      <c r="G25" s="84">
        <v>1889.83</v>
      </c>
      <c r="H25" s="84">
        <v>354.36</v>
      </c>
      <c r="I25" s="84">
        <v>2244.19</v>
      </c>
      <c r="J25" s="97"/>
      <c r="K25" s="97"/>
    </row>
    <row r="26">
      <c r="A26" s="44"/>
      <c r="B26" s="84"/>
      <c r="C26" s="84"/>
      <c r="D26" s="84"/>
      <c r="E26" s="95"/>
      <c r="F26" s="97"/>
      <c r="G26" s="84"/>
      <c r="H26" s="84"/>
      <c r="I26" s="84"/>
      <c r="J26" s="97"/>
      <c r="K26" s="97"/>
    </row>
    <row r="27">
      <c r="A27" s="44" t="s">
        <v>204</v>
      </c>
      <c r="B27" s="84">
        <v>3760.34</v>
      </c>
      <c r="C27" s="84">
        <v>723.36</v>
      </c>
      <c r="D27" s="84">
        <v>4483.7</v>
      </c>
      <c r="E27" s="95"/>
      <c r="F27" s="97"/>
      <c r="G27" s="84"/>
      <c r="H27" s="84"/>
      <c r="I27" s="84"/>
      <c r="J27" s="97"/>
      <c r="K27" s="97"/>
    </row>
    <row r="28">
      <c r="A28" s="44"/>
      <c r="B28" s="84"/>
      <c r="C28" s="84"/>
      <c r="D28" s="84"/>
      <c r="E28" s="95"/>
      <c r="F28" s="97"/>
      <c r="G28" s="84"/>
      <c r="H28" s="84"/>
      <c r="I28" s="84"/>
      <c r="J28" s="97"/>
      <c r="K28" s="97"/>
    </row>
    <row r="29">
      <c r="A29" s="44"/>
      <c r="B29" s="84"/>
      <c r="C29" s="84"/>
      <c r="D29" s="84"/>
      <c r="E29" s="95"/>
      <c r="F29" s="96" t="s">
        <v>205</v>
      </c>
      <c r="G29" s="84"/>
      <c r="H29" s="84"/>
      <c r="I29" s="84"/>
      <c r="J29" s="97"/>
      <c r="K29" s="97"/>
    </row>
    <row r="30">
      <c r="A30" s="44"/>
      <c r="B30" s="84"/>
      <c r="C30" s="84"/>
      <c r="D30" s="84"/>
      <c r="E30" s="95"/>
      <c r="F30" s="97" t="s">
        <v>213</v>
      </c>
      <c r="G30" s="84">
        <v>1870.5</v>
      </c>
      <c r="H30" s="84">
        <v>284.85</v>
      </c>
      <c r="I30" s="84">
        <v>2155.35</v>
      </c>
      <c r="J30" s="97"/>
      <c r="K30" s="97"/>
    </row>
    <row r="31">
      <c r="A31" s="44"/>
      <c r="B31" s="84"/>
      <c r="C31" s="84"/>
      <c r="D31" s="84"/>
      <c r="E31" s="95"/>
      <c r="F31" s="97"/>
      <c r="G31" s="84"/>
      <c r="H31" s="84"/>
      <c r="I31" s="84"/>
      <c r="J31" s="97"/>
      <c r="K31" s="97"/>
    </row>
    <row r="32">
      <c r="A32" s="44"/>
      <c r="B32" s="84"/>
      <c r="C32" s="84"/>
      <c r="D32" s="84"/>
      <c r="E32" s="95"/>
      <c r="F32" s="97" t="s">
        <v>214</v>
      </c>
      <c r="G32" s="84"/>
      <c r="H32" s="84">
        <v>22.74</v>
      </c>
      <c r="I32" s="84">
        <v>22.74</v>
      </c>
      <c r="J32" s="97"/>
      <c r="K32" s="97"/>
    </row>
    <row r="33">
      <c r="A33" s="44"/>
      <c r="B33" s="84"/>
      <c r="C33" s="84"/>
      <c r="D33" s="84"/>
      <c r="E33" s="95"/>
      <c r="F33" s="97" t="s">
        <v>215</v>
      </c>
      <c r="G33" s="84"/>
      <c r="H33" s="84">
        <v>61.4</v>
      </c>
      <c r="I33" s="84">
        <v>61.4</v>
      </c>
      <c r="J33" s="97"/>
      <c r="K33" s="97"/>
    </row>
    <row r="34">
      <c r="A34" s="44"/>
      <c r="B34" s="84"/>
      <c r="C34" s="84"/>
      <c r="D34" s="84"/>
      <c r="E34" s="95"/>
      <c r="F34" s="97"/>
      <c r="G34" s="84"/>
      <c r="H34" s="84"/>
      <c r="I34" s="84"/>
      <c r="J34" s="97"/>
      <c r="K34" s="97"/>
    </row>
    <row r="35">
      <c r="A35" s="44"/>
      <c r="B35" s="84"/>
      <c r="C35" s="84"/>
      <c r="D35" s="84"/>
      <c r="E35" s="95"/>
      <c r="F35" s="97" t="s">
        <v>216</v>
      </c>
      <c r="G35" s="84">
        <v>1870.5</v>
      </c>
      <c r="H35" s="84">
        <v>368.99</v>
      </c>
      <c r="I35" s="84">
        <v>2239.49</v>
      </c>
      <c r="J35" s="97"/>
      <c r="K35" s="97"/>
    </row>
    <row r="36">
      <c r="A36" s="44"/>
      <c r="B36" s="84"/>
      <c r="C36" s="84"/>
      <c r="D36" s="84"/>
      <c r="E36" s="95"/>
      <c r="F36" s="97"/>
      <c r="G36" s="84"/>
      <c r="H36" s="84"/>
      <c r="I36" s="84"/>
      <c r="J36" s="97"/>
      <c r="K36" s="97"/>
    </row>
    <row r="37">
      <c r="A37" s="44"/>
      <c r="B37" s="84"/>
      <c r="C37" s="84"/>
      <c r="D37" s="84"/>
      <c r="E37" s="95"/>
      <c r="F37" s="97" t="s">
        <v>217</v>
      </c>
      <c r="G37" s="84">
        <v>0.01</v>
      </c>
      <c r="H37" s="84">
        <v>0.01</v>
      </c>
      <c r="I37" s="84">
        <v>0.02</v>
      </c>
      <c r="J37" s="97"/>
      <c r="K37" s="97"/>
    </row>
    <row r="38">
      <c r="A38" s="44"/>
      <c r="B38" s="84"/>
      <c r="C38" s="84"/>
      <c r="D38" s="84"/>
      <c r="E38" s="95"/>
      <c r="F38" s="97"/>
      <c r="G38" s="84"/>
      <c r="H38" s="84"/>
      <c r="I38" s="84"/>
      <c r="J38" s="97"/>
      <c r="K38" s="97"/>
    </row>
    <row r="39">
      <c r="A39" s="44" t="s">
        <v>55</v>
      </c>
      <c r="B39" s="84">
        <v>3760.34</v>
      </c>
      <c r="C39" s="84">
        <v>723.36</v>
      </c>
      <c r="D39" s="84">
        <v>4483.7</v>
      </c>
      <c r="E39" s="95"/>
      <c r="F39" s="97" t="s">
        <v>55</v>
      </c>
      <c r="G39" s="84">
        <v>3760.34</v>
      </c>
      <c r="H39" s="84">
        <v>723.36</v>
      </c>
      <c r="I39" s="84">
        <v>4483.7</v>
      </c>
      <c r="J39" s="97"/>
      <c r="K39" s="97"/>
    </row>
    <row r="40">
      <c r="A40" s="44"/>
      <c r="B40" s="84"/>
      <c r="C40" s="84"/>
      <c r="D40" s="84"/>
      <c r="E40" s="95"/>
      <c r="F40" s="97"/>
      <c r="G40" s="84"/>
      <c r="H40" s="84"/>
      <c r="I40" s="84"/>
      <c r="J40" s="97"/>
      <c r="K40" s="97"/>
    </row>
    <row r="41">
      <c r="A41" s="44" t="s">
        <v>218</v>
      </c>
      <c r="B41" s="84"/>
      <c r="C41" s="84">
        <v>4.2</v>
      </c>
      <c r="D41" s="84">
        <v>4.2</v>
      </c>
      <c r="E41" s="95"/>
      <c r="F41" s="97" t="s">
        <v>219</v>
      </c>
      <c r="G41" s="84">
        <v>4.2</v>
      </c>
      <c r="H41" s="84"/>
      <c r="I41" s="84">
        <v>4.2</v>
      </c>
      <c r="J41" s="97"/>
      <c r="K41" s="97"/>
    </row>
    <row r="42">
      <c r="A42" s="44"/>
      <c r="B42" s="84"/>
      <c r="C42" s="84"/>
      <c r="D42" s="84"/>
      <c r="E42" s="95"/>
      <c r="F42" s="97"/>
      <c r="G42" s="84"/>
      <c r="H42" s="84"/>
      <c r="I42" s="84"/>
      <c r="J42" s="97"/>
      <c r="K42" s="97"/>
    </row>
    <row r="43">
      <c r="A43" s="44" t="s">
        <v>55</v>
      </c>
      <c r="B43" s="84">
        <v>3760.34</v>
      </c>
      <c r="C43" s="84">
        <v>719.16</v>
      </c>
      <c r="D43" s="84">
        <v>4479.5</v>
      </c>
      <c r="E43" s="95"/>
      <c r="F43" s="97" t="s">
        <v>55</v>
      </c>
      <c r="G43" s="84">
        <v>3756.14</v>
      </c>
      <c r="H43" s="84">
        <v>723.36</v>
      </c>
      <c r="I43" s="84">
        <v>4479.5</v>
      </c>
      <c r="J43" s="97"/>
      <c r="K43" s="97"/>
    </row>
    <row r="44">
      <c r="A44" s="44"/>
      <c r="B44" s="44"/>
      <c r="C44" s="44"/>
      <c r="D44" s="44"/>
      <c r="E44" s="45"/>
      <c r="F44" s="44"/>
      <c r="G44" s="44"/>
      <c r="H44" s="44"/>
    </row>
    <row r="45">
      <c r="A45" s="44" t="s">
        <v>226</v>
      </c>
      <c r="B45" s="44"/>
      <c r="C45" s="44"/>
      <c r="D45" s="44"/>
      <c r="E45" s="45"/>
      <c r="F45" s="44"/>
      <c r="G45" s="44"/>
      <c r="H45" s="44"/>
    </row>
    <row r="46">
      <c r="A46" s="44" t="s">
        <v>227</v>
      </c>
      <c r="B46" s="44"/>
      <c r="C46" s="44"/>
      <c r="D46" s="44"/>
      <c r="E46" s="45"/>
      <c r="F46" s="44"/>
      <c r="G46" s="44"/>
      <c r="H46" s="44"/>
    </row>
    <row r="47">
      <c r="A47" s="44"/>
      <c r="B47" s="44"/>
      <c r="C47" s="44"/>
      <c r="D47" s="44"/>
      <c r="E47" s="108"/>
      <c r="G47" s="133" t="s">
        <v>228</v>
      </c>
      <c r="H47" s="44"/>
      <c r="I47" s="44"/>
      <c r="J47" s="44"/>
      <c r="K47" s="44"/>
    </row>
    <row r="48">
      <c r="A48" s="44"/>
      <c r="B48" s="44"/>
      <c r="C48" s="44"/>
      <c r="D48" s="44"/>
      <c r="E48" s="108"/>
      <c r="F48" s="156" t="s">
        <v>576</v>
      </c>
      <c r="H48" s="44"/>
      <c r="I48" s="44"/>
      <c r="J48" s="44"/>
      <c r="K48" s="44"/>
    </row>
    <row r="49">
      <c r="A49" s="44"/>
      <c r="B49" s="44"/>
      <c r="C49" s="44"/>
      <c r="D49" s="44"/>
      <c r="E49" s="108"/>
      <c r="H49" s="44"/>
      <c r="I49" s="44"/>
      <c r="J49" s="44"/>
      <c r="K49" s="44"/>
    </row>
    <row r="50">
      <c r="A50" s="44"/>
      <c r="B50" s="44"/>
      <c r="C50" s="44"/>
      <c r="D50" s="44"/>
      <c r="E50" s="108"/>
      <c r="F50" s="44" t="s">
        <v>389</v>
      </c>
      <c r="H50" s="44"/>
      <c r="I50" s="44"/>
      <c r="J50" s="44"/>
      <c r="K50" s="44"/>
    </row>
    <row r="51">
      <c r="A51" s="44"/>
      <c r="B51" s="44"/>
      <c r="C51" s="44"/>
      <c r="D51" s="44"/>
      <c r="E51" s="108"/>
      <c r="H51" s="44"/>
      <c r="I51" s="44"/>
      <c r="J51" s="44"/>
      <c r="K51" s="44"/>
    </row>
    <row r="52">
      <c r="A52" s="44"/>
      <c r="B52" s="44"/>
      <c r="C52" s="44"/>
      <c r="D52" s="44"/>
      <c r="E52" s="108"/>
      <c r="F52" s="44" t="s">
        <v>53</v>
      </c>
      <c r="H52" s="44"/>
      <c r="I52" s="44"/>
      <c r="J52" s="44"/>
      <c r="K52" s="44"/>
    </row>
    <row r="53">
      <c r="A53" s="44"/>
      <c r="B53" s="44"/>
      <c r="C53" s="44"/>
      <c r="D53" s="44"/>
      <c r="E53" s="108"/>
      <c r="H53" s="44"/>
      <c r="I53" s="44"/>
      <c r="J53" s="44"/>
      <c r="K53" s="44"/>
    </row>
    <row r="54">
      <c r="A54" s="44"/>
      <c r="B54" s="44"/>
      <c r="C54" s="44"/>
      <c r="D54" s="44"/>
      <c r="E54" s="108"/>
      <c r="F54" s="44">
        <v>1.0</v>
      </c>
      <c r="G54" s="44" t="s">
        <v>403</v>
      </c>
      <c r="H54" s="44"/>
      <c r="I54" s="44"/>
      <c r="J54" s="44"/>
      <c r="K54" s="44"/>
    </row>
    <row r="55">
      <c r="A55" s="44"/>
      <c r="B55" s="44"/>
      <c r="C55" s="44"/>
      <c r="D55" s="44"/>
      <c r="E55" s="108"/>
      <c r="G55" s="44">
        <v>1.0</v>
      </c>
      <c r="H55" s="44" t="s">
        <v>409</v>
      </c>
      <c r="I55" s="44"/>
      <c r="J55" s="84">
        <v>468.0</v>
      </c>
      <c r="K55" s="44"/>
    </row>
    <row r="56">
      <c r="A56" s="44"/>
      <c r="B56" s="44"/>
      <c r="C56" s="44"/>
      <c r="D56" s="44"/>
      <c r="E56" s="108"/>
      <c r="G56" s="44">
        <v>2.0</v>
      </c>
      <c r="H56" s="44" t="s">
        <v>416</v>
      </c>
      <c r="I56" s="44"/>
      <c r="J56" s="84">
        <v>3388.2</v>
      </c>
      <c r="K56" s="44"/>
    </row>
    <row r="57">
      <c r="A57" s="44"/>
      <c r="B57" s="44"/>
      <c r="C57" s="44"/>
      <c r="D57" s="44"/>
      <c r="E57" s="108"/>
      <c r="G57" s="44">
        <v>3.0</v>
      </c>
      <c r="H57" s="44" t="s">
        <v>421</v>
      </c>
      <c r="I57" s="44"/>
      <c r="J57" s="84">
        <v>28.8</v>
      </c>
      <c r="K57" s="44"/>
    </row>
    <row r="58">
      <c r="A58" s="44"/>
      <c r="B58" s="44"/>
      <c r="C58" s="44"/>
      <c r="D58" s="44"/>
      <c r="E58" s="108"/>
      <c r="G58" s="44">
        <v>4.0</v>
      </c>
      <c r="H58" s="44" t="s">
        <v>427</v>
      </c>
      <c r="I58" s="44"/>
      <c r="J58" s="84">
        <v>3634.6</v>
      </c>
      <c r="K58" s="44"/>
    </row>
    <row r="59">
      <c r="A59" s="44"/>
      <c r="B59" s="44"/>
      <c r="C59" s="44"/>
      <c r="D59" s="44"/>
      <c r="E59" s="108"/>
      <c r="G59" s="44">
        <v>5.0</v>
      </c>
      <c r="H59" s="44" t="s">
        <v>431</v>
      </c>
      <c r="I59" s="44"/>
      <c r="J59" s="84">
        <v>12376.6</v>
      </c>
      <c r="K59" s="44"/>
    </row>
    <row r="60">
      <c r="A60" s="44"/>
      <c r="B60" s="44"/>
      <c r="C60" s="44"/>
      <c r="D60" s="44"/>
      <c r="E60" s="108"/>
      <c r="G60" s="44">
        <v>6.0</v>
      </c>
      <c r="H60" s="44" t="s">
        <v>434</v>
      </c>
      <c r="I60" s="44"/>
      <c r="J60" s="84">
        <v>160.8</v>
      </c>
      <c r="K60" s="44"/>
    </row>
    <row r="61">
      <c r="A61" s="44"/>
      <c r="B61" s="44"/>
      <c r="C61" s="44"/>
      <c r="D61" s="44"/>
      <c r="E61" s="108"/>
      <c r="G61" s="44">
        <v>7.0</v>
      </c>
      <c r="H61" s="44" t="s">
        <v>435</v>
      </c>
      <c r="I61" s="44"/>
      <c r="J61" s="84">
        <v>2291.0</v>
      </c>
      <c r="K61" s="44"/>
    </row>
    <row r="62">
      <c r="A62" s="44"/>
      <c r="B62" s="44"/>
      <c r="C62" s="44"/>
      <c r="D62" s="44"/>
      <c r="E62" s="108"/>
      <c r="G62" s="44">
        <v>8.0</v>
      </c>
      <c r="H62" s="44" t="s">
        <v>436</v>
      </c>
      <c r="I62" s="44"/>
      <c r="J62" s="84">
        <v>2966.4</v>
      </c>
      <c r="K62" s="44"/>
    </row>
    <row r="63">
      <c r="A63" s="44"/>
      <c r="B63" s="44"/>
      <c r="C63" s="44"/>
      <c r="D63" s="44"/>
      <c r="E63" s="108"/>
      <c r="G63" s="44">
        <v>9.0</v>
      </c>
      <c r="H63" s="44" t="s">
        <v>437</v>
      </c>
      <c r="I63" s="44"/>
      <c r="J63" s="84">
        <v>1251.6</v>
      </c>
      <c r="K63" s="44"/>
    </row>
    <row r="64">
      <c r="A64" s="44"/>
      <c r="B64" s="44"/>
      <c r="C64" s="44"/>
      <c r="D64" s="44"/>
      <c r="E64" s="108"/>
      <c r="H64" s="44"/>
      <c r="I64" s="44" t="s">
        <v>439</v>
      </c>
      <c r="J64" s="160">
        <v>26566.0</v>
      </c>
      <c r="K64" s="84">
        <v>26566.0</v>
      </c>
    </row>
    <row r="65">
      <c r="A65" s="44"/>
      <c r="B65" s="44"/>
      <c r="C65" s="44"/>
      <c r="D65" s="44"/>
      <c r="E65" s="108"/>
      <c r="H65" s="44"/>
      <c r="I65" s="44"/>
      <c r="J65" s="44"/>
      <c r="K65" s="84"/>
    </row>
    <row r="66">
      <c r="A66" s="44"/>
      <c r="B66" s="44"/>
      <c r="C66" s="44"/>
      <c r="D66" s="44"/>
      <c r="E66" s="108"/>
      <c r="F66" s="44">
        <v>2.0</v>
      </c>
      <c r="G66" s="44" t="s">
        <v>464</v>
      </c>
      <c r="H66" s="44"/>
      <c r="I66" s="44"/>
      <c r="J66" s="44"/>
      <c r="K66" s="84">
        <v>11733.6</v>
      </c>
    </row>
    <row r="67">
      <c r="A67" s="44"/>
      <c r="B67" s="44"/>
      <c r="C67" s="44"/>
      <c r="D67" s="44"/>
      <c r="E67" s="108"/>
      <c r="F67" s="44">
        <v>3.0</v>
      </c>
      <c r="G67" s="44" t="s">
        <v>469</v>
      </c>
      <c r="H67" s="44"/>
      <c r="I67" s="44"/>
      <c r="J67" s="44"/>
      <c r="K67" s="84">
        <v>58516.2</v>
      </c>
    </row>
    <row r="68">
      <c r="A68" s="44"/>
      <c r="B68" s="44"/>
      <c r="C68" s="44"/>
      <c r="D68" s="44"/>
      <c r="E68" s="108"/>
      <c r="F68" s="44">
        <v>4.0</v>
      </c>
      <c r="G68" s="44" t="s">
        <v>473</v>
      </c>
      <c r="H68" s="44"/>
      <c r="I68" s="44"/>
      <c r="J68" s="44"/>
      <c r="K68" s="84">
        <v>5204.0</v>
      </c>
    </row>
    <row r="69">
      <c r="A69" s="44"/>
      <c r="B69" s="44"/>
      <c r="C69" s="44"/>
      <c r="D69" s="44"/>
      <c r="E69" s="108"/>
      <c r="F69" s="44">
        <v>5.0</v>
      </c>
      <c r="G69" s="44" t="s">
        <v>133</v>
      </c>
      <c r="H69" s="44"/>
      <c r="I69" s="44"/>
      <c r="J69" s="44"/>
      <c r="K69" s="84">
        <v>7107.0</v>
      </c>
    </row>
    <row r="70">
      <c r="A70" s="44"/>
      <c r="B70" s="44"/>
      <c r="C70" s="44"/>
      <c r="D70" s="44"/>
      <c r="E70" s="108"/>
      <c r="F70" s="44">
        <v>6.0</v>
      </c>
      <c r="G70" s="44" t="s">
        <v>478</v>
      </c>
      <c r="H70" s="44"/>
      <c r="I70" s="44"/>
      <c r="J70" s="44"/>
      <c r="K70" s="84">
        <v>3872.0</v>
      </c>
    </row>
    <row r="71">
      <c r="A71" s="44"/>
      <c r="B71" s="44"/>
      <c r="C71" s="44"/>
      <c r="D71" s="44"/>
      <c r="E71" s="108"/>
      <c r="F71" s="44">
        <v>7.0</v>
      </c>
      <c r="G71" s="44" t="s">
        <v>140</v>
      </c>
      <c r="H71" s="44"/>
      <c r="I71" s="44"/>
      <c r="J71" s="44"/>
      <c r="K71" s="84">
        <v>728.8</v>
      </c>
    </row>
    <row r="72">
      <c r="A72" s="44"/>
      <c r="B72" s="44"/>
      <c r="C72" s="44"/>
      <c r="D72" s="44"/>
      <c r="E72" s="108"/>
      <c r="F72" s="44">
        <v>8.0</v>
      </c>
      <c r="G72" s="44" t="s">
        <v>149</v>
      </c>
      <c r="H72" s="44"/>
      <c r="I72" s="44"/>
      <c r="J72" s="44"/>
      <c r="K72" s="84">
        <v>7706.0</v>
      </c>
    </row>
    <row r="73">
      <c r="A73" s="44"/>
      <c r="B73" s="44"/>
      <c r="C73" s="44"/>
      <c r="D73" s="44"/>
      <c r="E73" s="108"/>
      <c r="F73" s="44">
        <v>9.0</v>
      </c>
      <c r="G73" s="44" t="s">
        <v>482</v>
      </c>
      <c r="H73" s="44"/>
      <c r="I73" s="44"/>
      <c r="J73" s="44"/>
      <c r="K73" s="84">
        <v>5400.0</v>
      </c>
    </row>
    <row r="74">
      <c r="A74" s="44"/>
      <c r="B74" s="44"/>
      <c r="C74" s="44"/>
      <c r="D74" s="44"/>
      <c r="E74" s="108"/>
      <c r="F74" s="44">
        <v>10.0</v>
      </c>
      <c r="G74" s="44" t="s">
        <v>486</v>
      </c>
      <c r="H74" s="44"/>
      <c r="I74" s="44"/>
      <c r="J74" s="44"/>
      <c r="K74" s="84">
        <v>5696.0</v>
      </c>
    </row>
    <row r="75">
      <c r="A75" s="44"/>
      <c r="B75" s="44"/>
      <c r="C75" s="44"/>
      <c r="D75" s="44"/>
      <c r="E75" s="108"/>
      <c r="F75" s="44">
        <v>11.0</v>
      </c>
      <c r="G75" s="44" t="s">
        <v>490</v>
      </c>
      <c r="H75" s="44"/>
      <c r="I75" s="44"/>
      <c r="J75" s="44"/>
      <c r="K75" s="84">
        <v>2156.0</v>
      </c>
    </row>
    <row r="76">
      <c r="A76" s="44"/>
      <c r="B76" s="44"/>
      <c r="C76" s="44"/>
      <c r="D76" s="44"/>
      <c r="E76" s="108"/>
      <c r="F76" s="44">
        <v>12.0</v>
      </c>
      <c r="G76" s="44" t="s">
        <v>495</v>
      </c>
      <c r="H76" s="44"/>
      <c r="I76" s="44"/>
      <c r="J76" s="44"/>
      <c r="K76" s="84">
        <v>1428.2</v>
      </c>
    </row>
    <row r="77">
      <c r="A77" s="44"/>
      <c r="B77" s="44"/>
      <c r="C77" s="44"/>
      <c r="D77" s="44"/>
      <c r="E77" s="108"/>
      <c r="F77" s="44">
        <v>13.0</v>
      </c>
      <c r="G77" s="44" t="s">
        <v>498</v>
      </c>
      <c r="H77" s="44"/>
      <c r="I77" s="44"/>
      <c r="J77" s="44"/>
      <c r="K77" s="84">
        <v>878.0</v>
      </c>
    </row>
    <row r="78">
      <c r="A78" s="44"/>
      <c r="B78" s="44"/>
      <c r="C78" s="44"/>
      <c r="D78" s="44"/>
      <c r="E78" s="108"/>
      <c r="F78" s="44">
        <v>14.0</v>
      </c>
      <c r="G78" s="44" t="s">
        <v>503</v>
      </c>
      <c r="H78" s="44"/>
      <c r="I78" s="44"/>
      <c r="J78" s="44"/>
      <c r="K78" s="84">
        <v>625.0</v>
      </c>
    </row>
    <row r="79">
      <c r="A79" s="44"/>
      <c r="B79" s="44"/>
      <c r="C79" s="44"/>
      <c r="D79" s="44"/>
      <c r="E79" s="108"/>
      <c r="F79" s="44">
        <v>15.0</v>
      </c>
      <c r="G79" s="44" t="s">
        <v>507</v>
      </c>
      <c r="H79" s="44"/>
      <c r="I79" s="44"/>
      <c r="J79" s="44"/>
      <c r="K79" s="84">
        <v>560.0</v>
      </c>
    </row>
    <row r="80">
      <c r="A80" s="44"/>
      <c r="B80" s="44"/>
      <c r="C80" s="44"/>
      <c r="D80" s="44"/>
      <c r="E80" s="108"/>
      <c r="F80" s="44">
        <v>16.0</v>
      </c>
      <c r="G80" s="44" t="s">
        <v>510</v>
      </c>
      <c r="H80" s="44"/>
      <c r="I80" s="44"/>
      <c r="J80" s="44"/>
      <c r="K80" s="84">
        <v>1882.0</v>
      </c>
    </row>
    <row r="81">
      <c r="A81" s="44"/>
      <c r="B81" s="44"/>
      <c r="C81" s="44"/>
      <c r="D81" s="44"/>
      <c r="E81" s="108"/>
      <c r="F81" s="44">
        <v>17.0</v>
      </c>
      <c r="G81" s="44" t="s">
        <v>515</v>
      </c>
      <c r="H81" s="44"/>
      <c r="I81" s="44"/>
      <c r="J81" s="44"/>
      <c r="K81" s="84">
        <v>704.8</v>
      </c>
    </row>
    <row r="82">
      <c r="A82" s="44"/>
      <c r="B82" s="44"/>
      <c r="C82" s="44"/>
      <c r="D82" s="44"/>
      <c r="E82" s="108"/>
      <c r="F82" s="44">
        <v>18.0</v>
      </c>
      <c r="G82" s="44" t="s">
        <v>533</v>
      </c>
      <c r="H82" s="44"/>
      <c r="I82" s="44"/>
      <c r="J82" s="44"/>
      <c r="K82" s="84">
        <v>28160.0</v>
      </c>
    </row>
    <row r="83">
      <c r="A83" s="44"/>
      <c r="B83" s="44"/>
      <c r="C83" s="44"/>
      <c r="D83" s="44"/>
      <c r="E83" s="108"/>
      <c r="F83" s="44">
        <v>19.0</v>
      </c>
      <c r="G83" s="44" t="s">
        <v>538</v>
      </c>
      <c r="H83" s="44"/>
      <c r="I83" s="44"/>
      <c r="J83" s="44"/>
      <c r="K83" s="84">
        <v>16386.8</v>
      </c>
    </row>
    <row r="84">
      <c r="A84" s="44"/>
      <c r="B84" s="44"/>
      <c r="C84" s="44"/>
      <c r="D84" s="44"/>
      <c r="E84" s="108"/>
      <c r="F84" s="44">
        <v>20.0</v>
      </c>
      <c r="G84" s="44" t="s">
        <v>182</v>
      </c>
      <c r="H84" s="44"/>
      <c r="I84" s="44"/>
      <c r="J84" s="44"/>
      <c r="K84" s="84">
        <v>1740.0</v>
      </c>
    </row>
    <row r="85">
      <c r="A85" s="44"/>
      <c r="B85" s="44"/>
      <c r="C85" s="44"/>
      <c r="D85" s="44"/>
      <c r="E85" s="108"/>
      <c r="H85" s="44"/>
      <c r="I85" s="44"/>
      <c r="J85" s="44"/>
      <c r="K85" s="84"/>
    </row>
    <row r="86">
      <c r="A86" s="44"/>
      <c r="B86" s="44"/>
      <c r="C86" s="44"/>
      <c r="D86" s="44"/>
      <c r="E86" s="108"/>
      <c r="H86" s="44"/>
      <c r="I86" s="44" t="s">
        <v>547</v>
      </c>
      <c r="J86" s="44"/>
      <c r="K86" s="84">
        <v>187050.4</v>
      </c>
    </row>
    <row r="87">
      <c r="A87" s="44"/>
      <c r="B87" s="44"/>
      <c r="C87" s="44"/>
      <c r="D87" s="44"/>
      <c r="E87" s="108"/>
      <c r="H87" s="44"/>
      <c r="I87" s="44"/>
      <c r="J87" s="44"/>
      <c r="K87" s="84"/>
    </row>
    <row r="88">
      <c r="A88" s="44"/>
      <c r="B88" s="44"/>
      <c r="C88" s="44"/>
      <c r="D88" s="44"/>
      <c r="E88" s="108"/>
      <c r="F88" s="44" t="s">
        <v>54</v>
      </c>
      <c r="H88" s="44"/>
      <c r="I88" s="44"/>
      <c r="J88" s="44"/>
      <c r="K88" s="84"/>
    </row>
    <row r="89">
      <c r="A89" s="44"/>
      <c r="B89" s="44"/>
      <c r="C89" s="44"/>
      <c r="D89" s="44"/>
      <c r="E89" s="108"/>
      <c r="H89" s="44"/>
      <c r="I89" s="44"/>
      <c r="J89" s="44"/>
      <c r="K89" s="84"/>
    </row>
    <row r="90">
      <c r="A90" s="44"/>
      <c r="B90" s="44"/>
      <c r="C90" s="44"/>
      <c r="D90" s="44"/>
      <c r="E90" s="108"/>
      <c r="F90" s="44">
        <v>1.0</v>
      </c>
      <c r="G90" s="44" t="s">
        <v>558</v>
      </c>
      <c r="H90" s="44"/>
      <c r="I90" s="44"/>
      <c r="J90" s="44"/>
      <c r="K90" s="84">
        <v>22481.0</v>
      </c>
    </row>
    <row r="91">
      <c r="A91" s="44"/>
      <c r="B91" s="44"/>
      <c r="C91" s="44"/>
      <c r="D91" s="44"/>
      <c r="E91" s="108"/>
      <c r="F91" s="44">
        <v>2.0</v>
      </c>
      <c r="G91" s="44" t="s">
        <v>564</v>
      </c>
      <c r="H91" s="44"/>
      <c r="I91" s="44"/>
      <c r="J91" s="44"/>
      <c r="K91" s="84">
        <v>5681.42</v>
      </c>
    </row>
    <row r="92">
      <c r="A92" s="44"/>
      <c r="B92" s="44"/>
      <c r="C92" s="44"/>
      <c r="D92" s="44"/>
      <c r="E92" s="108"/>
      <c r="F92" s="44">
        <v>3.0</v>
      </c>
      <c r="G92" s="44" t="s">
        <v>569</v>
      </c>
      <c r="H92" s="44"/>
      <c r="I92" s="44"/>
      <c r="J92" s="44"/>
      <c r="K92" s="84">
        <v>2274.32</v>
      </c>
    </row>
    <row r="93">
      <c r="A93" s="44"/>
      <c r="B93" s="44"/>
      <c r="C93" s="44"/>
      <c r="D93" s="44"/>
      <c r="E93" s="108"/>
      <c r="F93" s="44">
        <v>4.0</v>
      </c>
      <c r="G93" s="44" t="s">
        <v>573</v>
      </c>
      <c r="H93" s="44"/>
      <c r="I93" s="44"/>
      <c r="J93" s="44"/>
      <c r="K93" s="84">
        <v>6139.6</v>
      </c>
    </row>
    <row r="94">
      <c r="A94" s="44"/>
      <c r="B94" s="44"/>
      <c r="C94" s="44"/>
      <c r="D94" s="44"/>
      <c r="E94" s="108"/>
      <c r="F94" s="44">
        <v>5.0</v>
      </c>
      <c r="G94" s="44" t="s">
        <v>182</v>
      </c>
      <c r="H94" s="44"/>
      <c r="I94" s="44"/>
      <c r="J94" s="44"/>
      <c r="K94" s="84">
        <v>322.8</v>
      </c>
    </row>
    <row r="95">
      <c r="A95" s="44"/>
      <c r="B95" s="44"/>
      <c r="C95" s="44"/>
      <c r="D95" s="44"/>
      <c r="E95" s="108"/>
      <c r="H95" s="44"/>
      <c r="I95" s="44"/>
      <c r="J95" s="44"/>
      <c r="K95" s="84"/>
    </row>
    <row r="96">
      <c r="A96" s="44"/>
      <c r="B96" s="44"/>
      <c r="C96" s="44"/>
      <c r="D96" s="44"/>
      <c r="E96" s="108"/>
      <c r="H96" s="44"/>
      <c r="I96" s="44" t="s">
        <v>583</v>
      </c>
      <c r="J96" s="44"/>
      <c r="K96" s="84">
        <v>36899.14</v>
      </c>
    </row>
    <row r="97">
      <c r="A97" s="44"/>
      <c r="B97" s="44"/>
      <c r="C97" s="44"/>
      <c r="D97" s="44"/>
      <c r="E97" s="108"/>
      <c r="H97" s="44"/>
      <c r="I97" s="44"/>
      <c r="J97" s="44"/>
      <c r="K97" s="84"/>
    </row>
    <row r="98">
      <c r="A98" s="44"/>
      <c r="B98" s="44"/>
      <c r="C98" s="44"/>
      <c r="D98" s="44"/>
      <c r="E98" s="108"/>
      <c r="H98" s="44" t="s">
        <v>588</v>
      </c>
      <c r="I98" s="44"/>
      <c r="J98" s="44"/>
      <c r="K98" s="84">
        <v>223949.54</v>
      </c>
    </row>
  </sheetData>
  <hyperlinks>
    <hyperlink r:id="rId1" ref="I1"/>
  </hyperlinks>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10.71"/>
    <col customWidth="1" min="2" max="2" width="4.86"/>
    <col customWidth="1" min="3" max="3" width="74.57"/>
    <col customWidth="1" min="4" max="6" width="17.57"/>
  </cols>
  <sheetData>
    <row r="1" ht="28.5" customHeight="1">
      <c r="A1" s="114"/>
      <c r="B1" s="83"/>
      <c r="C1" s="116" t="s">
        <v>231</v>
      </c>
      <c r="D1" s="83"/>
      <c r="E1" s="83"/>
      <c r="F1" s="98" t="str">
        <f>HYPERLINK("https://drive.google.com/open?id=0B8sY5vZfk1W5VThOcVd5Sk9RUDA&amp;authuser=0","see original PDF")</f>
        <v>see original PDF</v>
      </c>
    </row>
    <row r="2" ht="19.5" customHeight="1">
      <c r="A2" s="83"/>
      <c r="B2" s="83"/>
      <c r="C2" s="116" t="s">
        <v>232</v>
      </c>
      <c r="D2" s="129" t="s">
        <v>233</v>
      </c>
      <c r="E2" s="30"/>
      <c r="F2" s="129" t="s">
        <v>233</v>
      </c>
    </row>
    <row r="3" ht="19.5" customHeight="1">
      <c r="A3" s="83"/>
      <c r="B3" s="83"/>
      <c r="C3" s="143" t="s">
        <v>430</v>
      </c>
      <c r="D3" s="83"/>
      <c r="E3" s="83"/>
      <c r="F3" s="83"/>
    </row>
    <row r="4" ht="19.5" customHeight="1">
      <c r="A4" s="83"/>
      <c r="B4" s="83"/>
      <c r="C4" s="141"/>
      <c r="D4" s="83"/>
      <c r="E4" s="83"/>
      <c r="F4" s="30"/>
    </row>
    <row r="5" ht="19.5" customHeight="1">
      <c r="A5" s="83"/>
      <c r="B5" s="83"/>
      <c r="C5" s="141" t="s">
        <v>680</v>
      </c>
      <c r="D5" s="83"/>
      <c r="E5" s="83"/>
      <c r="F5" s="136">
        <v>4479.5</v>
      </c>
    </row>
    <row r="6" ht="19.5" customHeight="1">
      <c r="A6" s="83"/>
      <c r="B6" s="83"/>
      <c r="C6" s="141"/>
      <c r="D6" s="83"/>
      <c r="E6" s="83"/>
      <c r="F6" s="83"/>
    </row>
    <row r="7" ht="19.5" customHeight="1">
      <c r="A7" s="83"/>
      <c r="B7" s="83"/>
      <c r="C7" s="141" t="s">
        <v>632</v>
      </c>
      <c r="D7" s="83"/>
      <c r="E7" s="83"/>
      <c r="F7" s="83"/>
    </row>
    <row r="8" ht="19.5" customHeight="1">
      <c r="A8" s="83"/>
      <c r="B8" s="83"/>
      <c r="C8" s="141" t="s">
        <v>687</v>
      </c>
      <c r="D8" s="83">
        <v>723.36</v>
      </c>
      <c r="E8" s="83"/>
      <c r="F8" s="83"/>
    </row>
    <row r="9" ht="19.5" customHeight="1">
      <c r="A9" s="83"/>
      <c r="B9" s="83"/>
      <c r="C9" s="141" t="s">
        <v>635</v>
      </c>
      <c r="D9" s="83">
        <v>49.0</v>
      </c>
      <c r="E9" s="83"/>
      <c r="F9" s="83"/>
    </row>
    <row r="10" ht="19.5" customHeight="1">
      <c r="A10" s="83"/>
      <c r="B10" s="83"/>
      <c r="C10" s="141" t="s">
        <v>639</v>
      </c>
      <c r="D10" s="83">
        <v>200.0</v>
      </c>
      <c r="E10" s="83"/>
      <c r="F10" s="83"/>
    </row>
    <row r="11" ht="19.5" customHeight="1">
      <c r="A11" s="83"/>
      <c r="B11" s="83"/>
      <c r="C11" s="141" t="s">
        <v>640</v>
      </c>
      <c r="D11" s="83">
        <v>298.96</v>
      </c>
      <c r="E11" s="83"/>
      <c r="F11" s="83"/>
    </row>
    <row r="12" ht="19.5" customHeight="1">
      <c r="A12" s="83"/>
      <c r="B12" s="83"/>
      <c r="C12" s="141"/>
      <c r="D12" s="83"/>
      <c r="E12" s="83"/>
      <c r="F12" s="83"/>
    </row>
    <row r="13" ht="19.5" customHeight="1">
      <c r="A13" s="83"/>
      <c r="B13" s="83"/>
      <c r="C13" s="141" t="s">
        <v>55</v>
      </c>
      <c r="D13" s="136">
        <v>1271.32</v>
      </c>
      <c r="E13" s="83"/>
      <c r="F13" s="136">
        <v>1271.32</v>
      </c>
    </row>
    <row r="14" ht="19.5" customHeight="1">
      <c r="A14" s="83"/>
      <c r="B14" s="83"/>
      <c r="C14" s="141"/>
      <c r="D14" s="83"/>
      <c r="E14" s="83"/>
      <c r="F14" s="83"/>
    </row>
    <row r="15" ht="19.5" customHeight="1">
      <c r="A15" s="83"/>
      <c r="B15" s="83"/>
      <c r="C15" s="141" t="s">
        <v>649</v>
      </c>
      <c r="D15" s="83"/>
      <c r="E15" s="83"/>
      <c r="F15" s="83"/>
    </row>
    <row r="16" ht="19.5" customHeight="1">
      <c r="A16" s="83"/>
      <c r="B16" s="83"/>
      <c r="C16" s="141" t="s">
        <v>650</v>
      </c>
      <c r="D16" s="136">
        <v>1104.26</v>
      </c>
      <c r="E16" s="83"/>
      <c r="F16" s="83"/>
    </row>
    <row r="17" ht="19.5" customHeight="1">
      <c r="A17" s="83"/>
      <c r="B17" s="83"/>
      <c r="C17" s="141" t="s">
        <v>652</v>
      </c>
      <c r="D17" s="83">
        <v>48.88</v>
      </c>
      <c r="E17" s="83"/>
      <c r="F17" s="83"/>
    </row>
    <row r="18" ht="19.5" customHeight="1">
      <c r="A18" s="83"/>
      <c r="B18" s="83"/>
      <c r="C18" s="141" t="s">
        <v>653</v>
      </c>
      <c r="D18" s="83">
        <v>12.05</v>
      </c>
      <c r="E18" s="83"/>
      <c r="F18" s="83"/>
    </row>
    <row r="19" ht="19.5" customHeight="1">
      <c r="A19" s="83"/>
      <c r="B19" s="83"/>
      <c r="C19" s="141" t="s">
        <v>654</v>
      </c>
      <c r="D19" s="83">
        <v>41.78</v>
      </c>
      <c r="E19" s="83"/>
      <c r="F19" s="83"/>
    </row>
    <row r="20" ht="19.5" customHeight="1">
      <c r="A20" s="83"/>
      <c r="B20" s="83"/>
      <c r="C20" s="141" t="s">
        <v>655</v>
      </c>
      <c r="D20" s="83">
        <v>17.48</v>
      </c>
      <c r="E20" s="83"/>
      <c r="F20" s="83"/>
    </row>
    <row r="21" ht="19.5" customHeight="1">
      <c r="A21" s="83"/>
      <c r="B21" s="83"/>
      <c r="C21" s="141" t="s">
        <v>656</v>
      </c>
      <c r="D21" s="83">
        <v>21.71</v>
      </c>
      <c r="E21" s="83"/>
      <c r="F21" s="83"/>
    </row>
    <row r="22" ht="19.5" customHeight="1">
      <c r="A22" s="83"/>
      <c r="B22" s="83"/>
      <c r="C22" s="141" t="s">
        <v>657</v>
      </c>
      <c r="D22" s="83">
        <v>46.02</v>
      </c>
      <c r="E22" s="83"/>
      <c r="F22" s="83"/>
    </row>
    <row r="23" ht="19.5" customHeight="1">
      <c r="A23" s="83"/>
      <c r="B23" s="83"/>
      <c r="C23" s="141" t="s">
        <v>658</v>
      </c>
      <c r="D23" s="83">
        <v>520.47</v>
      </c>
      <c r="E23" s="83"/>
      <c r="F23" s="83"/>
    </row>
    <row r="24" ht="19.5" customHeight="1">
      <c r="A24" s="83"/>
      <c r="B24" s="83"/>
      <c r="C24" s="141" t="s">
        <v>659</v>
      </c>
      <c r="D24" s="83">
        <v>30.92</v>
      </c>
      <c r="E24" s="83"/>
      <c r="F24" s="83"/>
    </row>
    <row r="25" ht="19.5" customHeight="1">
      <c r="A25" s="83"/>
      <c r="B25" s="83"/>
      <c r="C25" s="141"/>
      <c r="D25" s="83"/>
      <c r="E25" s="83"/>
      <c r="F25" s="83"/>
    </row>
    <row r="26" ht="19.5" customHeight="1">
      <c r="A26" s="83"/>
      <c r="B26" s="83"/>
      <c r="C26" s="141" t="s">
        <v>55</v>
      </c>
      <c r="D26" s="136">
        <v>1843.56</v>
      </c>
      <c r="E26" s="83"/>
      <c r="F26" s="136">
        <v>1843.56</v>
      </c>
    </row>
    <row r="27" ht="19.5" customHeight="1">
      <c r="A27" s="83"/>
      <c r="B27" s="83"/>
      <c r="C27" s="141"/>
      <c r="D27" s="83"/>
      <c r="E27" s="83"/>
      <c r="F27" s="83"/>
    </row>
    <row r="28" ht="19.5" customHeight="1">
      <c r="A28" s="83"/>
      <c r="B28" s="83"/>
      <c r="C28" s="141" t="s">
        <v>660</v>
      </c>
      <c r="D28" s="83"/>
      <c r="E28" s="83"/>
      <c r="F28" s="136">
        <v>1364.62</v>
      </c>
    </row>
    <row r="29" ht="19.5" customHeight="1">
      <c r="A29" s="83"/>
      <c r="B29" s="83"/>
      <c r="C29" s="141"/>
      <c r="D29" s="83"/>
      <c r="E29" s="83"/>
      <c r="F29" s="83"/>
    </row>
    <row r="30" ht="19.5" customHeight="1">
      <c r="A30" s="83"/>
      <c r="B30" s="83"/>
      <c r="C30" s="141" t="s">
        <v>713</v>
      </c>
      <c r="D30" s="83"/>
      <c r="E30" s="83"/>
      <c r="F30" s="83">
        <v>68.23</v>
      </c>
    </row>
    <row r="31" ht="19.5" customHeight="1">
      <c r="A31" s="83"/>
      <c r="B31" s="83"/>
      <c r="C31" s="141"/>
      <c r="D31" s="83"/>
      <c r="E31" s="83"/>
      <c r="F31" s="83"/>
    </row>
    <row r="32" ht="42.75" customHeight="1">
      <c r="A32" s="83"/>
      <c r="B32" s="83"/>
      <c r="C32" s="141" t="s">
        <v>714</v>
      </c>
      <c r="D32" s="83"/>
      <c r="E32" s="83"/>
      <c r="F32" s="83">
        <v>96.77</v>
      </c>
    </row>
    <row r="33" ht="36.0" customHeight="1">
      <c r="A33" s="83"/>
      <c r="B33" s="83"/>
      <c r="C33" s="141"/>
      <c r="D33" s="83"/>
      <c r="E33" s="83"/>
      <c r="F33" s="83"/>
    </row>
    <row r="34" ht="19.5" customHeight="1">
      <c r="A34" s="83"/>
      <c r="B34" s="83"/>
      <c r="C34" s="141"/>
      <c r="D34" s="83"/>
      <c r="E34" s="83"/>
      <c r="F34" s="83"/>
    </row>
    <row r="35" ht="45.0" customHeight="1">
      <c r="A35" s="122" t="s">
        <v>663</v>
      </c>
      <c r="B35" s="83"/>
      <c r="C35" s="116" t="s">
        <v>715</v>
      </c>
      <c r="D35" s="116" t="s">
        <v>716</v>
      </c>
      <c r="E35" s="143" t="s">
        <v>717</v>
      </c>
      <c r="F35" s="116" t="s">
        <v>55</v>
      </c>
    </row>
    <row r="36" ht="19.5" customHeight="1">
      <c r="A36" s="83" t="s">
        <v>718</v>
      </c>
      <c r="B36" s="83" t="s">
        <v>719</v>
      </c>
      <c r="C36" s="141" t="s">
        <v>720</v>
      </c>
      <c r="D36" s="83">
        <v>0.01</v>
      </c>
      <c r="E36" s="83">
        <v>100.0</v>
      </c>
      <c r="F36" s="83">
        <v>0.01</v>
      </c>
    </row>
    <row r="37" ht="19.5" customHeight="1">
      <c r="A37" s="83" t="s">
        <v>721</v>
      </c>
      <c r="B37" s="83" t="s">
        <v>719</v>
      </c>
      <c r="C37" s="141" t="s">
        <v>722</v>
      </c>
      <c r="D37" s="83">
        <v>0.01</v>
      </c>
      <c r="E37" s="83">
        <v>100.0</v>
      </c>
      <c r="F37" s="83">
        <v>0.01</v>
      </c>
    </row>
    <row r="38" ht="19.5" customHeight="1">
      <c r="A38" s="83" t="s">
        <v>723</v>
      </c>
      <c r="B38" s="83" t="s">
        <v>719</v>
      </c>
      <c r="C38" s="141" t="s">
        <v>724</v>
      </c>
      <c r="D38" s="83">
        <v>0.2</v>
      </c>
      <c r="E38" s="83">
        <v>100.0</v>
      </c>
      <c r="F38" s="83">
        <v>0.2</v>
      </c>
    </row>
    <row r="39" ht="19.5" customHeight="1">
      <c r="A39" s="83" t="s">
        <v>725</v>
      </c>
      <c r="B39" s="83" t="s">
        <v>719</v>
      </c>
      <c r="C39" s="141" t="s">
        <v>726</v>
      </c>
      <c r="D39" s="83">
        <v>0.07</v>
      </c>
      <c r="E39" s="83">
        <v>100.0</v>
      </c>
      <c r="F39" s="83">
        <v>0.07</v>
      </c>
    </row>
    <row r="40" ht="19.5" customHeight="1">
      <c r="A40" s="83" t="s">
        <v>727</v>
      </c>
      <c r="B40" s="83" t="s">
        <v>719</v>
      </c>
      <c r="C40" s="141" t="s">
        <v>728</v>
      </c>
      <c r="D40" s="83">
        <v>0.34</v>
      </c>
      <c r="E40" s="83">
        <v>100.0</v>
      </c>
      <c r="F40" s="83">
        <v>0.34</v>
      </c>
    </row>
    <row r="41" ht="19.5" customHeight="1">
      <c r="A41" s="83" t="s">
        <v>729</v>
      </c>
      <c r="B41" s="83" t="s">
        <v>719</v>
      </c>
      <c r="C41" s="141" t="s">
        <v>730</v>
      </c>
      <c r="D41" s="83">
        <v>0.07</v>
      </c>
      <c r="E41" s="83">
        <v>100.0</v>
      </c>
      <c r="F41" s="83">
        <v>0.07</v>
      </c>
    </row>
    <row r="42" ht="19.5" customHeight="1">
      <c r="A42" s="83" t="s">
        <v>731</v>
      </c>
      <c r="B42" s="83" t="s">
        <v>719</v>
      </c>
      <c r="C42" s="141" t="s">
        <v>732</v>
      </c>
      <c r="D42" s="83">
        <v>0.04</v>
      </c>
      <c r="E42" s="83">
        <v>100.0</v>
      </c>
      <c r="F42" s="83">
        <v>0.04</v>
      </c>
    </row>
    <row r="43" ht="19.5" customHeight="1">
      <c r="A43" s="83" t="s">
        <v>733</v>
      </c>
      <c r="B43" s="83" t="s">
        <v>719</v>
      </c>
      <c r="C43" s="141" t="s">
        <v>734</v>
      </c>
      <c r="D43" s="83">
        <v>0.05</v>
      </c>
      <c r="E43" s="83">
        <v>100.0</v>
      </c>
      <c r="F43" s="83">
        <v>0.05</v>
      </c>
    </row>
    <row r="44" ht="19.5" customHeight="1">
      <c r="A44" s="83" t="s">
        <v>735</v>
      </c>
      <c r="B44" s="83" t="s">
        <v>719</v>
      </c>
      <c r="C44" s="141" t="s">
        <v>736</v>
      </c>
      <c r="D44" s="83">
        <v>0.04</v>
      </c>
      <c r="E44" s="83">
        <v>100.0</v>
      </c>
      <c r="F44" s="83">
        <v>0.04</v>
      </c>
    </row>
    <row r="45" ht="19.5" customHeight="1">
      <c r="A45" s="83" t="s">
        <v>737</v>
      </c>
      <c r="B45" s="83" t="s">
        <v>719</v>
      </c>
      <c r="C45" s="141" t="s">
        <v>738</v>
      </c>
      <c r="D45" s="83">
        <v>0.34</v>
      </c>
      <c r="E45" s="83">
        <v>100.0</v>
      </c>
      <c r="F45" s="83">
        <v>0.34</v>
      </c>
    </row>
    <row r="46" ht="39.0" customHeight="1">
      <c r="A46" s="83" t="s">
        <v>739</v>
      </c>
      <c r="B46" s="83" t="s">
        <v>719</v>
      </c>
      <c r="C46" s="141" t="s">
        <v>741</v>
      </c>
      <c r="D46" s="83">
        <v>0.04</v>
      </c>
      <c r="E46" s="83">
        <v>100.0</v>
      </c>
      <c r="F46" s="83">
        <v>0.04</v>
      </c>
    </row>
    <row r="47" ht="39.0" customHeight="1">
      <c r="A47" s="83" t="s">
        <v>743</v>
      </c>
      <c r="B47" s="83" t="s">
        <v>719</v>
      </c>
      <c r="C47" s="141" t="s">
        <v>744</v>
      </c>
      <c r="D47" s="83">
        <v>0.07</v>
      </c>
      <c r="E47" s="83">
        <v>100.0</v>
      </c>
      <c r="F47" s="83">
        <v>0.07</v>
      </c>
    </row>
    <row r="48" ht="19.5" customHeight="1">
      <c r="A48" s="83" t="s">
        <v>745</v>
      </c>
      <c r="B48" s="83" t="s">
        <v>719</v>
      </c>
      <c r="C48" s="141" t="s">
        <v>746</v>
      </c>
      <c r="D48" s="83">
        <v>0.05</v>
      </c>
      <c r="E48" s="83">
        <v>100.0</v>
      </c>
      <c r="F48" s="83">
        <v>0.05</v>
      </c>
    </row>
    <row r="49" ht="19.5" customHeight="1">
      <c r="A49" s="83" t="s">
        <v>747</v>
      </c>
      <c r="B49" s="83" t="s">
        <v>719</v>
      </c>
      <c r="C49" s="141" t="s">
        <v>748</v>
      </c>
      <c r="D49" s="83">
        <v>0.02</v>
      </c>
      <c r="E49" s="83">
        <v>100.0</v>
      </c>
      <c r="F49" s="83">
        <v>0.02</v>
      </c>
    </row>
    <row r="50" ht="19.5" customHeight="1">
      <c r="A50" s="83" t="s">
        <v>749</v>
      </c>
      <c r="B50" s="83" t="s">
        <v>719</v>
      </c>
      <c r="C50" s="141" t="s">
        <v>750</v>
      </c>
      <c r="D50" s="83">
        <v>0.75</v>
      </c>
      <c r="E50" s="83">
        <v>100.0</v>
      </c>
      <c r="F50" s="83">
        <v>0.75</v>
      </c>
    </row>
    <row r="51" ht="19.5" customHeight="1">
      <c r="A51" s="83" t="s">
        <v>668</v>
      </c>
      <c r="B51" s="83" t="s">
        <v>719</v>
      </c>
      <c r="C51" s="141" t="s">
        <v>751</v>
      </c>
      <c r="D51" s="83">
        <v>15.0</v>
      </c>
      <c r="E51" s="83">
        <v>80.0</v>
      </c>
      <c r="F51" s="83">
        <v>12.0</v>
      </c>
    </row>
    <row r="52" ht="32.25" customHeight="1">
      <c r="A52" s="83" t="s">
        <v>753</v>
      </c>
      <c r="B52" s="83" t="s">
        <v>719</v>
      </c>
      <c r="C52" s="141" t="s">
        <v>754</v>
      </c>
      <c r="D52" s="83">
        <v>0.2</v>
      </c>
      <c r="E52" s="83">
        <v>80.0</v>
      </c>
      <c r="F52" s="83">
        <v>0.16</v>
      </c>
    </row>
    <row r="53" ht="19.5" customHeight="1">
      <c r="A53" s="83" t="s">
        <v>757</v>
      </c>
      <c r="B53" s="83" t="s">
        <v>719</v>
      </c>
      <c r="C53" s="141" t="s">
        <v>758</v>
      </c>
      <c r="D53" s="83">
        <v>2.72</v>
      </c>
      <c r="E53" s="83">
        <v>50.0</v>
      </c>
      <c r="F53" s="83">
        <v>1.36</v>
      </c>
    </row>
    <row r="54" ht="45.0" customHeight="1">
      <c r="A54" s="83" t="s">
        <v>759</v>
      </c>
      <c r="B54" s="83" t="s">
        <v>719</v>
      </c>
      <c r="C54" s="141" t="s">
        <v>760</v>
      </c>
      <c r="D54" s="83">
        <v>0.52</v>
      </c>
      <c r="E54" s="83">
        <v>100.0</v>
      </c>
      <c r="F54" s="83">
        <v>0.52</v>
      </c>
    </row>
    <row r="55" ht="19.5" customHeight="1">
      <c r="A55" s="83" t="s">
        <v>761</v>
      </c>
      <c r="B55" s="83" t="s">
        <v>719</v>
      </c>
      <c r="C55" s="141" t="s">
        <v>762</v>
      </c>
      <c r="D55" s="83">
        <v>0.01</v>
      </c>
      <c r="E55" s="83">
        <v>100.0</v>
      </c>
      <c r="F55" s="83">
        <v>0.01</v>
      </c>
    </row>
    <row r="56" ht="19.5" customHeight="1">
      <c r="A56" s="83" t="s">
        <v>763</v>
      </c>
      <c r="B56" s="83" t="s">
        <v>719</v>
      </c>
      <c r="C56" s="141" t="s">
        <v>764</v>
      </c>
      <c r="D56" s="83">
        <v>0.01</v>
      </c>
      <c r="E56" s="83">
        <v>100.0</v>
      </c>
      <c r="F56" s="83">
        <v>0.01</v>
      </c>
    </row>
    <row r="57" ht="19.5" customHeight="1">
      <c r="A57" s="83" t="s">
        <v>765</v>
      </c>
      <c r="B57" s="83" t="s">
        <v>719</v>
      </c>
      <c r="C57" s="141" t="s">
        <v>766</v>
      </c>
      <c r="D57" s="83">
        <v>0.17</v>
      </c>
      <c r="E57" s="83">
        <v>100.0</v>
      </c>
      <c r="F57" s="83">
        <v>0.17</v>
      </c>
    </row>
    <row r="58" ht="19.5" customHeight="1">
      <c r="A58" s="83" t="s">
        <v>768</v>
      </c>
      <c r="B58" s="83" t="s">
        <v>719</v>
      </c>
      <c r="C58" s="141" t="s">
        <v>769</v>
      </c>
      <c r="D58" s="83">
        <v>0.75</v>
      </c>
      <c r="E58" s="83">
        <v>100.0</v>
      </c>
      <c r="F58" s="83">
        <v>0.75</v>
      </c>
    </row>
    <row r="59" ht="19.5" customHeight="1">
      <c r="A59" s="83" t="s">
        <v>770</v>
      </c>
      <c r="B59" s="83" t="s">
        <v>719</v>
      </c>
      <c r="C59" s="141" t="s">
        <v>771</v>
      </c>
      <c r="D59" s="83">
        <v>0.12</v>
      </c>
      <c r="E59" s="83">
        <v>50.0</v>
      </c>
      <c r="F59" s="83">
        <v>0.06</v>
      </c>
    </row>
    <row r="60" ht="34.5" customHeight="1">
      <c r="A60" s="83" t="s">
        <v>772</v>
      </c>
      <c r="B60" s="83" t="s">
        <v>719</v>
      </c>
      <c r="C60" s="141" t="s">
        <v>773</v>
      </c>
      <c r="D60" s="83">
        <v>0.23</v>
      </c>
      <c r="E60" s="83">
        <v>100.0</v>
      </c>
      <c r="F60" s="83">
        <v>0.23</v>
      </c>
    </row>
    <row r="61" ht="36.75" customHeight="1">
      <c r="A61" s="83" t="s">
        <v>776</v>
      </c>
      <c r="B61" s="83" t="s">
        <v>719</v>
      </c>
      <c r="C61" s="141" t="s">
        <v>778</v>
      </c>
      <c r="D61" s="83">
        <v>0.29</v>
      </c>
      <c r="E61" s="83">
        <v>100.0</v>
      </c>
      <c r="F61" s="83">
        <v>0.29</v>
      </c>
    </row>
    <row r="62" ht="19.5" customHeight="1">
      <c r="A62" s="83" t="s">
        <v>779</v>
      </c>
      <c r="B62" s="83" t="s">
        <v>719</v>
      </c>
      <c r="C62" s="141" t="s">
        <v>780</v>
      </c>
      <c r="D62" s="83">
        <v>0.14</v>
      </c>
      <c r="E62" s="83">
        <v>100.0</v>
      </c>
      <c r="F62" s="83">
        <v>0.14</v>
      </c>
    </row>
    <row r="63" ht="19.5" customHeight="1">
      <c r="A63" s="83" t="s">
        <v>781</v>
      </c>
      <c r="B63" s="83" t="s">
        <v>719</v>
      </c>
      <c r="C63" s="141" t="s">
        <v>782</v>
      </c>
      <c r="D63" s="83">
        <v>0.58</v>
      </c>
      <c r="E63" s="83">
        <v>100.0</v>
      </c>
      <c r="F63" s="83">
        <v>0.58</v>
      </c>
    </row>
    <row r="64" ht="19.5" customHeight="1">
      <c r="A64" s="83" t="s">
        <v>783</v>
      </c>
      <c r="B64" s="83" t="s">
        <v>719</v>
      </c>
      <c r="C64" s="141" t="s">
        <v>784</v>
      </c>
      <c r="D64" s="83">
        <v>0.2</v>
      </c>
      <c r="E64" s="83">
        <v>100.0</v>
      </c>
      <c r="F64" s="83">
        <v>0.2</v>
      </c>
    </row>
    <row r="65" ht="19.5" customHeight="1">
      <c r="A65" s="83" t="s">
        <v>785</v>
      </c>
      <c r="B65" s="83" t="s">
        <v>719</v>
      </c>
      <c r="C65" s="141" t="s">
        <v>787</v>
      </c>
      <c r="D65" s="83">
        <v>4.7</v>
      </c>
      <c r="E65" s="83">
        <v>50.0</v>
      </c>
      <c r="F65" s="83">
        <v>2.35</v>
      </c>
    </row>
    <row r="66" ht="19.5" customHeight="1">
      <c r="A66" s="154" t="s">
        <v>789</v>
      </c>
      <c r="B66" s="154" t="s">
        <v>719</v>
      </c>
      <c r="C66" s="155" t="s">
        <v>809</v>
      </c>
      <c r="D66" s="154">
        <v>0.03</v>
      </c>
      <c r="E66" s="154">
        <v>100.0</v>
      </c>
      <c r="F66" s="154">
        <v>0.03</v>
      </c>
    </row>
    <row r="67" ht="40.5" customHeight="1">
      <c r="A67" s="83" t="s">
        <v>829</v>
      </c>
      <c r="B67" s="83" t="s">
        <v>719</v>
      </c>
      <c r="C67" s="141" t="s">
        <v>833</v>
      </c>
      <c r="D67" s="83">
        <v>13.8</v>
      </c>
      <c r="E67" s="83">
        <v>50.0</v>
      </c>
      <c r="F67" s="83">
        <v>6.9</v>
      </c>
    </row>
    <row r="68" ht="19.5" customHeight="1">
      <c r="A68" s="83" t="s">
        <v>836</v>
      </c>
      <c r="B68" s="83" t="s">
        <v>719</v>
      </c>
      <c r="C68" s="141" t="s">
        <v>840</v>
      </c>
      <c r="D68" s="83">
        <v>0.07</v>
      </c>
      <c r="E68" s="83">
        <v>100.0</v>
      </c>
      <c r="F68" s="83">
        <v>0.07</v>
      </c>
    </row>
    <row r="69" ht="19.5" customHeight="1">
      <c r="A69" s="83" t="s">
        <v>846</v>
      </c>
      <c r="B69" s="83" t="s">
        <v>719</v>
      </c>
      <c r="C69" s="141" t="s">
        <v>849</v>
      </c>
      <c r="D69" s="83">
        <v>0.48</v>
      </c>
      <c r="E69" s="83">
        <v>100.0</v>
      </c>
      <c r="F69" s="83">
        <v>0.48</v>
      </c>
    </row>
    <row r="70" ht="19.5" customHeight="1">
      <c r="A70" s="83" t="s">
        <v>851</v>
      </c>
      <c r="B70" s="83" t="s">
        <v>719</v>
      </c>
      <c r="C70" s="141" t="s">
        <v>855</v>
      </c>
      <c r="D70" s="83">
        <v>0.18</v>
      </c>
      <c r="E70" s="83">
        <v>100.0</v>
      </c>
      <c r="F70" s="83">
        <v>0.18</v>
      </c>
    </row>
    <row r="71" ht="19.5" customHeight="1">
      <c r="A71" s="83" t="s">
        <v>859</v>
      </c>
      <c r="B71" s="83" t="s">
        <v>719</v>
      </c>
      <c r="C71" s="141" t="s">
        <v>861</v>
      </c>
      <c r="D71" s="83">
        <v>0.01</v>
      </c>
      <c r="E71" s="83">
        <v>100.0</v>
      </c>
      <c r="F71" s="83">
        <v>0.01</v>
      </c>
    </row>
    <row r="72" ht="19.5" customHeight="1">
      <c r="A72" s="83" t="s">
        <v>681</v>
      </c>
      <c r="B72" s="83" t="s">
        <v>719</v>
      </c>
      <c r="C72" s="141" t="s">
        <v>866</v>
      </c>
      <c r="D72" s="83">
        <v>73.0</v>
      </c>
      <c r="E72" s="83">
        <v>30.0</v>
      </c>
      <c r="F72" s="83">
        <v>21.9</v>
      </c>
    </row>
    <row r="73" ht="19.5" customHeight="1">
      <c r="A73" s="83" t="s">
        <v>683</v>
      </c>
      <c r="B73" s="83" t="s">
        <v>719</v>
      </c>
      <c r="C73" s="141" t="s">
        <v>873</v>
      </c>
      <c r="D73" s="83">
        <v>28.0</v>
      </c>
      <c r="E73" s="83">
        <v>30.0</v>
      </c>
      <c r="F73" s="83">
        <v>8.4</v>
      </c>
    </row>
    <row r="74" ht="34.5" customHeight="1">
      <c r="A74" s="83" t="s">
        <v>685</v>
      </c>
      <c r="B74" s="83" t="s">
        <v>719</v>
      </c>
      <c r="C74" s="141" t="s">
        <v>879</v>
      </c>
      <c r="D74" s="83">
        <v>50.0</v>
      </c>
      <c r="E74" s="83">
        <v>30.0</v>
      </c>
      <c r="F74" s="83">
        <v>15.0</v>
      </c>
    </row>
    <row r="75" ht="19.5" customHeight="1">
      <c r="A75" s="83" t="s">
        <v>688</v>
      </c>
      <c r="B75" s="83" t="s">
        <v>719</v>
      </c>
      <c r="C75" s="141" t="s">
        <v>883</v>
      </c>
      <c r="D75" s="83">
        <v>10.0</v>
      </c>
      <c r="E75" s="83">
        <v>30.0</v>
      </c>
      <c r="F75" s="83">
        <v>3.0</v>
      </c>
    </row>
    <row r="76" ht="19.5" customHeight="1">
      <c r="A76" s="83" t="s">
        <v>886</v>
      </c>
      <c r="B76" s="83" t="s">
        <v>719</v>
      </c>
      <c r="C76" s="141" t="s">
        <v>888</v>
      </c>
      <c r="D76" s="83">
        <v>0.29</v>
      </c>
      <c r="E76" s="83">
        <v>100.0</v>
      </c>
      <c r="F76" s="83">
        <v>0.29</v>
      </c>
    </row>
    <row r="77" ht="19.5" customHeight="1">
      <c r="A77" s="83" t="s">
        <v>891</v>
      </c>
      <c r="B77" s="83" t="s">
        <v>719</v>
      </c>
      <c r="C77" s="141" t="s">
        <v>896</v>
      </c>
      <c r="D77" s="83">
        <v>0.72</v>
      </c>
      <c r="E77" s="83">
        <v>50.0</v>
      </c>
      <c r="F77" s="83">
        <v>0.36</v>
      </c>
    </row>
    <row r="78" ht="37.5" customHeight="1">
      <c r="A78" s="83" t="s">
        <v>898</v>
      </c>
      <c r="B78" s="83" t="s">
        <v>719</v>
      </c>
      <c r="C78" s="141" t="s">
        <v>899</v>
      </c>
      <c r="D78" s="83">
        <v>1.04</v>
      </c>
      <c r="E78" s="83">
        <v>50.0</v>
      </c>
      <c r="F78" s="83">
        <v>0.52</v>
      </c>
    </row>
    <row r="79" ht="37.5" customHeight="1">
      <c r="A79" s="83" t="s">
        <v>901</v>
      </c>
      <c r="B79" s="83" t="s">
        <v>719</v>
      </c>
      <c r="C79" s="141" t="s">
        <v>903</v>
      </c>
      <c r="D79" s="83">
        <v>6.48</v>
      </c>
      <c r="E79" s="83">
        <v>50.0</v>
      </c>
      <c r="F79" s="83">
        <v>3.24</v>
      </c>
    </row>
    <row r="80" ht="19.5" customHeight="1">
      <c r="A80" s="83" t="s">
        <v>904</v>
      </c>
      <c r="B80" s="83" t="s">
        <v>719</v>
      </c>
      <c r="C80" s="141" t="s">
        <v>905</v>
      </c>
      <c r="D80" s="83">
        <v>0.36</v>
      </c>
      <c r="E80" s="83">
        <v>50.0</v>
      </c>
      <c r="F80" s="83">
        <v>0.18</v>
      </c>
    </row>
    <row r="81" ht="19.5" customHeight="1">
      <c r="A81" s="83" t="s">
        <v>908</v>
      </c>
      <c r="B81" s="83" t="s">
        <v>719</v>
      </c>
      <c r="C81" s="141" t="s">
        <v>910</v>
      </c>
      <c r="D81" s="83">
        <v>1.2</v>
      </c>
      <c r="E81" s="83">
        <v>40.0</v>
      </c>
      <c r="F81" s="83">
        <v>0.48</v>
      </c>
    </row>
    <row r="82" ht="19.5" customHeight="1">
      <c r="A82" s="83" t="s">
        <v>912</v>
      </c>
      <c r="B82" s="83" t="s">
        <v>719</v>
      </c>
      <c r="C82" s="141" t="s">
        <v>915</v>
      </c>
      <c r="D82" s="83">
        <v>1.2</v>
      </c>
      <c r="E82" s="83">
        <v>40.0</v>
      </c>
      <c r="F82" s="83">
        <v>0.48</v>
      </c>
    </row>
    <row r="83" ht="19.5" customHeight="1">
      <c r="A83" s="83" t="s">
        <v>916</v>
      </c>
      <c r="B83" s="83" t="s">
        <v>719</v>
      </c>
      <c r="C83" s="141" t="s">
        <v>919</v>
      </c>
      <c r="D83" s="83">
        <v>3.2</v>
      </c>
      <c r="E83" s="83">
        <v>100.0</v>
      </c>
      <c r="F83" s="83">
        <v>3.2</v>
      </c>
    </row>
    <row r="84" ht="19.5" customHeight="1">
      <c r="A84" s="83" t="s">
        <v>921</v>
      </c>
      <c r="B84" s="83" t="s">
        <v>719</v>
      </c>
      <c r="C84" s="141" t="s">
        <v>922</v>
      </c>
      <c r="D84" s="83">
        <v>1.6</v>
      </c>
      <c r="E84" s="83">
        <v>100.0</v>
      </c>
      <c r="F84" s="83">
        <v>1.6</v>
      </c>
    </row>
    <row r="85" ht="19.5" customHeight="1">
      <c r="A85" s="83" t="s">
        <v>926</v>
      </c>
      <c r="B85" s="83" t="s">
        <v>719</v>
      </c>
      <c r="C85" s="141" t="s">
        <v>927</v>
      </c>
      <c r="D85" s="83">
        <v>0.12</v>
      </c>
      <c r="E85" s="83">
        <v>100.0</v>
      </c>
      <c r="F85" s="83">
        <v>0.12</v>
      </c>
    </row>
    <row r="86" ht="19.5" customHeight="1">
      <c r="A86" s="83" t="s">
        <v>929</v>
      </c>
      <c r="B86" s="83" t="s">
        <v>719</v>
      </c>
      <c r="C86" s="141" t="s">
        <v>930</v>
      </c>
      <c r="D86" s="83">
        <v>0.06</v>
      </c>
      <c r="E86" s="83">
        <v>100.0</v>
      </c>
      <c r="F86" s="83">
        <v>0.06</v>
      </c>
    </row>
    <row r="87" ht="19.5" customHeight="1">
      <c r="A87" s="83" t="s">
        <v>932</v>
      </c>
      <c r="B87" s="83" t="s">
        <v>719</v>
      </c>
      <c r="C87" s="141" t="s">
        <v>935</v>
      </c>
      <c r="D87" s="83">
        <v>0.08</v>
      </c>
      <c r="E87" s="83">
        <v>100.0</v>
      </c>
      <c r="F87" s="83">
        <v>0.08</v>
      </c>
    </row>
    <row r="88" ht="19.5" customHeight="1">
      <c r="A88" s="83" t="s">
        <v>938</v>
      </c>
      <c r="B88" s="83" t="s">
        <v>719</v>
      </c>
      <c r="C88" s="141" t="s">
        <v>940</v>
      </c>
      <c r="D88" s="83">
        <v>0.96</v>
      </c>
      <c r="E88" s="83">
        <v>100.0</v>
      </c>
      <c r="F88" s="83">
        <v>0.96</v>
      </c>
    </row>
    <row r="89" ht="19.5" customHeight="1">
      <c r="A89" s="83" t="s">
        <v>943</v>
      </c>
      <c r="B89" s="83" t="s">
        <v>719</v>
      </c>
      <c r="C89" s="141" t="s">
        <v>946</v>
      </c>
      <c r="D89" s="83">
        <v>0.02</v>
      </c>
      <c r="E89" s="83">
        <v>100.0</v>
      </c>
      <c r="F89" s="83">
        <v>0.02</v>
      </c>
    </row>
    <row r="90" ht="19.5" customHeight="1">
      <c r="A90" s="83" t="s">
        <v>949</v>
      </c>
      <c r="B90" s="83" t="s">
        <v>719</v>
      </c>
      <c r="C90" s="141" t="s">
        <v>952</v>
      </c>
      <c r="D90" s="83">
        <v>0.03</v>
      </c>
      <c r="E90" s="83">
        <v>100.0</v>
      </c>
      <c r="F90" s="83">
        <v>0.03</v>
      </c>
    </row>
    <row r="91" ht="41.25" customHeight="1">
      <c r="A91" s="83" t="s">
        <v>955</v>
      </c>
      <c r="B91" s="83" t="s">
        <v>719</v>
      </c>
      <c r="C91" s="141" t="s">
        <v>958</v>
      </c>
      <c r="D91" s="83">
        <v>0.2</v>
      </c>
      <c r="E91" s="83">
        <v>100.0</v>
      </c>
      <c r="F91" s="83">
        <v>0.2</v>
      </c>
    </row>
    <row r="92" ht="36.75" customHeight="1">
      <c r="A92" s="83" t="s">
        <v>960</v>
      </c>
      <c r="B92" s="83" t="s">
        <v>719</v>
      </c>
      <c r="C92" s="141" t="s">
        <v>963</v>
      </c>
      <c r="D92" s="83">
        <v>0.28</v>
      </c>
      <c r="E92" s="83">
        <v>100.0</v>
      </c>
      <c r="F92" s="83">
        <v>0.28</v>
      </c>
    </row>
    <row r="93" ht="19.5" customHeight="1">
      <c r="A93" s="83" t="s">
        <v>965</v>
      </c>
      <c r="B93" s="83" t="s">
        <v>719</v>
      </c>
      <c r="C93" s="141" t="s">
        <v>967</v>
      </c>
      <c r="D93" s="83">
        <v>0.16</v>
      </c>
      <c r="E93" s="83">
        <v>100.0</v>
      </c>
      <c r="F93" s="83">
        <v>0.16</v>
      </c>
    </row>
    <row r="94" ht="60.0" customHeight="1">
      <c r="A94" s="83" t="s">
        <v>968</v>
      </c>
      <c r="B94" s="83" t="s">
        <v>719</v>
      </c>
      <c r="C94" s="141" t="s">
        <v>970</v>
      </c>
      <c r="D94" s="83">
        <v>0.1</v>
      </c>
      <c r="E94" s="83">
        <v>100.0</v>
      </c>
      <c r="F94" s="83">
        <v>0.1</v>
      </c>
    </row>
    <row r="95" ht="39.75" customHeight="1">
      <c r="A95" s="83" t="s">
        <v>972</v>
      </c>
      <c r="B95" s="83" t="s">
        <v>719</v>
      </c>
      <c r="C95" s="141" t="s">
        <v>974</v>
      </c>
      <c r="D95" s="83">
        <v>0.16</v>
      </c>
      <c r="E95" s="83">
        <v>100.0</v>
      </c>
      <c r="F95" s="83">
        <v>0.16</v>
      </c>
    </row>
    <row r="96" ht="24.75" customHeight="1">
      <c r="A96" s="83" t="s">
        <v>978</v>
      </c>
      <c r="B96" s="83" t="s">
        <v>719</v>
      </c>
      <c r="C96" s="141" t="s">
        <v>981</v>
      </c>
      <c r="D96" s="83">
        <v>2.0</v>
      </c>
      <c r="E96" s="83">
        <v>100.0</v>
      </c>
      <c r="F96" s="83">
        <v>2.0</v>
      </c>
    </row>
    <row r="97" ht="36.0" customHeight="1">
      <c r="A97" s="83" t="s">
        <v>983</v>
      </c>
      <c r="B97" s="83" t="s">
        <v>719</v>
      </c>
      <c r="C97" s="141" t="s">
        <v>985</v>
      </c>
      <c r="D97" s="83">
        <v>0.1</v>
      </c>
      <c r="E97" s="83">
        <v>100.0</v>
      </c>
      <c r="F97" s="83">
        <v>0.1</v>
      </c>
    </row>
    <row r="98" ht="19.5" customHeight="1">
      <c r="A98" s="83" t="s">
        <v>988</v>
      </c>
      <c r="B98" s="83" t="s">
        <v>719</v>
      </c>
      <c r="C98" s="141" t="s">
        <v>990</v>
      </c>
      <c r="D98" s="83">
        <v>0.32</v>
      </c>
      <c r="E98" s="83">
        <v>100.0</v>
      </c>
      <c r="F98" s="83">
        <v>0.32</v>
      </c>
    </row>
    <row r="99" ht="19.5" customHeight="1">
      <c r="A99" s="83" t="s">
        <v>994</v>
      </c>
      <c r="B99" s="83" t="s">
        <v>719</v>
      </c>
      <c r="C99" s="141" t="s">
        <v>1007</v>
      </c>
      <c r="D99" s="83">
        <v>0.16</v>
      </c>
      <c r="E99" s="83">
        <v>100.0</v>
      </c>
      <c r="F99" s="83">
        <v>0.16</v>
      </c>
    </row>
    <row r="100" ht="19.5" customHeight="1">
      <c r="A100" s="83" t="s">
        <v>1011</v>
      </c>
      <c r="B100" s="83" t="s">
        <v>719</v>
      </c>
      <c r="C100" s="141" t="s">
        <v>1013</v>
      </c>
      <c r="D100" s="83">
        <v>1.6</v>
      </c>
      <c r="E100" s="83">
        <v>100.0</v>
      </c>
      <c r="F100" s="83">
        <v>1.6</v>
      </c>
    </row>
    <row r="101" ht="19.5" customHeight="1">
      <c r="A101" s="83" t="s">
        <v>1016</v>
      </c>
      <c r="B101" s="83" t="s">
        <v>719</v>
      </c>
      <c r="C101" s="141" t="s">
        <v>1019</v>
      </c>
      <c r="D101" s="83">
        <v>0.25</v>
      </c>
      <c r="E101" s="83">
        <v>100.0</v>
      </c>
      <c r="F101" s="83">
        <v>0.25</v>
      </c>
    </row>
    <row r="102" ht="19.5" customHeight="1">
      <c r="A102" s="83" t="s">
        <v>1023</v>
      </c>
      <c r="B102" s="83" t="s">
        <v>719</v>
      </c>
      <c r="C102" s="141" t="s">
        <v>1026</v>
      </c>
      <c r="D102" s="83">
        <v>0.25</v>
      </c>
      <c r="E102" s="83">
        <v>100.0</v>
      </c>
      <c r="F102" s="83">
        <v>0.25</v>
      </c>
    </row>
    <row r="103" ht="19.5" customHeight="1">
      <c r="A103" s="83" t="s">
        <v>1030</v>
      </c>
      <c r="B103" s="83" t="s">
        <v>719</v>
      </c>
      <c r="C103" s="141" t="s">
        <v>1033</v>
      </c>
      <c r="D103" s="83">
        <v>0.24</v>
      </c>
      <c r="E103" s="83">
        <v>100.0</v>
      </c>
      <c r="F103" s="83">
        <v>0.24</v>
      </c>
    </row>
    <row r="104" ht="19.5" customHeight="1">
      <c r="A104" s="83" t="s">
        <v>1035</v>
      </c>
      <c r="B104" s="83" t="s">
        <v>719</v>
      </c>
      <c r="C104" s="141" t="s">
        <v>1037</v>
      </c>
      <c r="D104" s="83">
        <v>0.08</v>
      </c>
      <c r="E104" s="83">
        <v>100.0</v>
      </c>
      <c r="F104" s="83">
        <v>0.08</v>
      </c>
    </row>
    <row r="105" ht="30.0" customHeight="1">
      <c r="A105" s="83" t="s">
        <v>1038</v>
      </c>
      <c r="B105" s="83" t="s">
        <v>719</v>
      </c>
      <c r="C105" s="141" t="s">
        <v>1039</v>
      </c>
      <c r="D105" s="83">
        <v>0.16</v>
      </c>
      <c r="E105" s="83">
        <v>100.0</v>
      </c>
      <c r="F105" s="83">
        <v>0.16</v>
      </c>
    </row>
    <row r="106" ht="19.5" customHeight="1">
      <c r="A106" s="83" t="s">
        <v>1040</v>
      </c>
      <c r="B106" s="83" t="s">
        <v>719</v>
      </c>
      <c r="C106" s="141" t="s">
        <v>1042</v>
      </c>
      <c r="D106" s="83">
        <v>0.2</v>
      </c>
      <c r="E106" s="83">
        <v>100.0</v>
      </c>
      <c r="F106" s="83">
        <v>0.2</v>
      </c>
    </row>
    <row r="107" ht="19.5" customHeight="1">
      <c r="A107" s="83" t="s">
        <v>1045</v>
      </c>
      <c r="B107" s="83" t="s">
        <v>719</v>
      </c>
      <c r="C107" s="141" t="s">
        <v>1048</v>
      </c>
      <c r="D107" s="83">
        <v>0.05</v>
      </c>
      <c r="E107" s="83">
        <v>100.0</v>
      </c>
      <c r="F107" s="83">
        <v>0.05</v>
      </c>
    </row>
    <row r="108" ht="19.5" customHeight="1">
      <c r="A108" s="83" t="s">
        <v>1050</v>
      </c>
      <c r="B108" s="83" t="s">
        <v>719</v>
      </c>
      <c r="C108" s="141" t="s">
        <v>1052</v>
      </c>
      <c r="D108" s="83">
        <v>0.1</v>
      </c>
      <c r="E108" s="83">
        <v>100.0</v>
      </c>
      <c r="F108" s="83">
        <v>0.1</v>
      </c>
    </row>
    <row r="109" ht="30.0" customHeight="1">
      <c r="A109" s="83" t="s">
        <v>1055</v>
      </c>
      <c r="B109" s="83" t="s">
        <v>719</v>
      </c>
      <c r="C109" s="141" t="s">
        <v>1057</v>
      </c>
      <c r="D109" s="83">
        <v>0.05</v>
      </c>
      <c r="E109" s="83">
        <v>100.0</v>
      </c>
      <c r="F109" s="83">
        <v>0.05</v>
      </c>
    </row>
    <row r="110" ht="19.5" customHeight="1">
      <c r="A110" s="83" t="s">
        <v>1058</v>
      </c>
      <c r="B110" s="83" t="s">
        <v>719</v>
      </c>
      <c r="C110" s="141" t="s">
        <v>1059</v>
      </c>
      <c r="D110" s="83">
        <v>0.1</v>
      </c>
      <c r="E110" s="83">
        <v>100.0</v>
      </c>
      <c r="F110" s="83">
        <v>0.1</v>
      </c>
    </row>
    <row r="111" ht="19.5" customHeight="1">
      <c r="A111" s="83" t="s">
        <v>1060</v>
      </c>
      <c r="B111" s="83" t="s">
        <v>719</v>
      </c>
      <c r="C111" s="141" t="s">
        <v>1061</v>
      </c>
      <c r="D111" s="83">
        <v>0.1</v>
      </c>
      <c r="E111" s="83">
        <v>100.0</v>
      </c>
      <c r="F111" s="83">
        <v>0.1</v>
      </c>
    </row>
    <row r="112" ht="19.5" customHeight="1">
      <c r="A112" s="83" t="s">
        <v>1063</v>
      </c>
      <c r="B112" s="83" t="s">
        <v>719</v>
      </c>
      <c r="C112" s="141" t="s">
        <v>1064</v>
      </c>
      <c r="D112" s="83">
        <v>0.25</v>
      </c>
      <c r="E112" s="83">
        <v>100.0</v>
      </c>
      <c r="F112" s="83">
        <v>0.25</v>
      </c>
    </row>
    <row r="113" ht="19.5" customHeight="1">
      <c r="A113" s="83" t="s">
        <v>1066</v>
      </c>
      <c r="B113" s="83" t="s">
        <v>719</v>
      </c>
      <c r="C113" s="141" t="s">
        <v>1067</v>
      </c>
      <c r="D113" s="83">
        <v>0.1</v>
      </c>
      <c r="E113" s="83">
        <v>100.0</v>
      </c>
      <c r="F113" s="83">
        <v>0.1</v>
      </c>
    </row>
    <row r="114" ht="30.0" customHeight="1">
      <c r="A114" s="83" t="s">
        <v>1069</v>
      </c>
      <c r="B114" s="83" t="s">
        <v>719</v>
      </c>
      <c r="C114" s="141" t="s">
        <v>1070</v>
      </c>
      <c r="D114" s="83">
        <v>0.1</v>
      </c>
      <c r="E114" s="83">
        <v>100.0</v>
      </c>
      <c r="F114" s="83">
        <v>0.1</v>
      </c>
    </row>
    <row r="115" ht="19.5" customHeight="1">
      <c r="A115" s="83" t="s">
        <v>1071</v>
      </c>
      <c r="B115" s="83" t="s">
        <v>719</v>
      </c>
      <c r="C115" s="141" t="s">
        <v>1072</v>
      </c>
      <c r="D115" s="83">
        <v>0.1</v>
      </c>
      <c r="E115" s="83">
        <v>100.0</v>
      </c>
      <c r="F115" s="83">
        <v>0.1</v>
      </c>
    </row>
    <row r="116" ht="32.25" customHeight="1">
      <c r="A116" s="83" t="s">
        <v>1073</v>
      </c>
      <c r="B116" s="83" t="s">
        <v>719</v>
      </c>
      <c r="C116" s="141" t="s">
        <v>1075</v>
      </c>
      <c r="D116" s="83">
        <v>0.5</v>
      </c>
      <c r="E116" s="83">
        <v>100.0</v>
      </c>
      <c r="F116" s="83">
        <v>0.5</v>
      </c>
    </row>
    <row r="117" ht="19.5" customHeight="1">
      <c r="A117" s="83" t="s">
        <v>1076</v>
      </c>
      <c r="B117" s="83" t="s">
        <v>719</v>
      </c>
      <c r="C117" s="141" t="s">
        <v>1077</v>
      </c>
      <c r="D117" s="83">
        <v>0.2</v>
      </c>
      <c r="E117" s="83">
        <v>100.0</v>
      </c>
      <c r="F117" s="83">
        <v>0.2</v>
      </c>
    </row>
    <row r="118" ht="19.5" customHeight="1">
      <c r="A118" s="83" t="s">
        <v>1079</v>
      </c>
      <c r="B118" s="83" t="s">
        <v>719</v>
      </c>
      <c r="C118" s="141" t="s">
        <v>1080</v>
      </c>
      <c r="D118" s="83">
        <v>0.05</v>
      </c>
      <c r="E118" s="83">
        <v>100.0</v>
      </c>
      <c r="F118" s="83">
        <v>0.05</v>
      </c>
    </row>
    <row r="119" ht="19.5" customHeight="1">
      <c r="A119" s="83" t="s">
        <v>1081</v>
      </c>
      <c r="B119" s="83" t="s">
        <v>719</v>
      </c>
      <c r="C119" s="141" t="s">
        <v>1083</v>
      </c>
      <c r="D119" s="83">
        <v>0.25</v>
      </c>
      <c r="E119" s="83">
        <v>100.0</v>
      </c>
      <c r="F119" s="83">
        <v>0.25</v>
      </c>
    </row>
    <row r="120" ht="19.5" customHeight="1">
      <c r="A120" s="83"/>
      <c r="B120" s="83"/>
      <c r="C120" s="198" t="s">
        <v>55</v>
      </c>
      <c r="D120" s="83">
        <v>228.92</v>
      </c>
      <c r="E120" s="83"/>
      <c r="F120" s="83">
        <v>96.77</v>
      </c>
    </row>
  </sheetData>
  <hyperlinks>
    <hyperlink r:id="rId1" ref="F1"/>
  </hyperlinks>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3.0" topLeftCell="A4" activePane="bottomLeft" state="frozen"/>
      <selection activeCell="B5" sqref="B5" pane="bottomLeft"/>
    </sheetView>
  </sheetViews>
  <sheetFormatPr customHeight="1" defaultColWidth="17.29" defaultRowHeight="15.0"/>
  <cols>
    <col customWidth="1" min="1" max="1" width="40.29"/>
    <col customWidth="1" min="2" max="6" width="14.57"/>
    <col customWidth="1" min="7" max="7" width="15.86"/>
    <col customWidth="1" min="8" max="8" width="17.57"/>
    <col customWidth="1" min="9" max="11" width="14.57"/>
  </cols>
  <sheetData>
    <row r="1" ht="22.5" customHeight="1">
      <c r="A1" s="27" t="s">
        <v>1100</v>
      </c>
      <c r="C1" s="83"/>
      <c r="D1" s="83"/>
      <c r="E1" s="83"/>
      <c r="F1" s="83"/>
      <c r="H1" s="98" t="str">
        <f>HYPERLINK("https://drive.google.com/open?id=1AJg3p89hQcjkI0eG_TomzYFAjnGAmEHpQHt7-E2H6UY&amp;authuser=0","&lt;-- back to main Index")</f>
        <v>&lt;-- back to main Index</v>
      </c>
      <c r="I1" s="98" t="str">
        <f>HYPERLINK("https://drive.google.com/open?id=0B8sY5vZfk1W5TEZZbmJuZ2RvOGc&amp;authuser=0","see original PDF")</f>
        <v>see original PDF</v>
      </c>
      <c r="J1" s="83"/>
      <c r="K1" s="83"/>
    </row>
    <row r="2" ht="28.5" customHeight="1">
      <c r="A2" s="182" t="s">
        <v>1103</v>
      </c>
      <c r="B2" s="182" t="s">
        <v>1105</v>
      </c>
      <c r="C2" s="182" t="s">
        <v>1106</v>
      </c>
      <c r="D2" s="182" t="s">
        <v>1107</v>
      </c>
      <c r="E2" s="182" t="s">
        <v>1108</v>
      </c>
      <c r="F2" s="184" t="s">
        <v>1109</v>
      </c>
      <c r="G2" s="184" t="s">
        <v>1111</v>
      </c>
      <c r="H2" s="184" t="s">
        <v>1112</v>
      </c>
      <c r="I2" s="184" t="s">
        <v>1113</v>
      </c>
      <c r="J2" s="194"/>
      <c r="K2" s="194"/>
    </row>
    <row r="3" ht="8.25" customHeight="1">
      <c r="A3" s="229">
        <v>1.0</v>
      </c>
      <c r="B3" s="229">
        <v>2.0</v>
      </c>
      <c r="C3" s="229">
        <v>3.0</v>
      </c>
      <c r="D3" s="229">
        <v>4.0</v>
      </c>
      <c r="E3" s="229">
        <v>5.0</v>
      </c>
      <c r="F3" s="229">
        <v>6.0</v>
      </c>
      <c r="G3" s="229">
        <v>7.0</v>
      </c>
      <c r="H3" s="229">
        <v>8.0</v>
      </c>
      <c r="I3" s="229">
        <v>9.0</v>
      </c>
      <c r="J3" s="231"/>
      <c r="K3" s="231"/>
    </row>
    <row r="4" ht="19.5" customHeight="1">
      <c r="A4" s="232"/>
      <c r="B4" s="232"/>
      <c r="C4" s="232"/>
      <c r="D4" s="232"/>
      <c r="E4" s="232"/>
      <c r="F4" s="232"/>
      <c r="G4" s="232"/>
      <c r="H4" s="232"/>
      <c r="I4" s="232"/>
      <c r="J4" s="83"/>
      <c r="K4" s="83"/>
    </row>
    <row r="5" ht="19.5" customHeight="1">
      <c r="A5" s="75" t="s">
        <v>53</v>
      </c>
      <c r="B5" s="75"/>
      <c r="C5" s="75"/>
      <c r="D5" s="75"/>
      <c r="E5" s="75"/>
      <c r="F5" s="75"/>
      <c r="G5" s="75"/>
      <c r="H5" s="75"/>
      <c r="I5" s="75"/>
      <c r="J5" s="83"/>
      <c r="K5" s="83"/>
    </row>
    <row r="6" ht="19.5" customHeight="1">
      <c r="A6" s="75" t="s">
        <v>1253</v>
      </c>
      <c r="B6" s="75">
        <v>2.290137118E9</v>
      </c>
      <c r="C6" s="75">
        <v>2.14816454E8</v>
      </c>
      <c r="D6" s="75"/>
      <c r="E6" s="75">
        <v>2.0296552E8</v>
      </c>
      <c r="F6" s="75"/>
      <c r="G6" s="75"/>
      <c r="H6" s="75"/>
      <c r="I6" s="75">
        <v>4.17781974E8</v>
      </c>
      <c r="J6" s="83"/>
      <c r="K6" s="83"/>
    </row>
    <row r="7" ht="19.5" customHeight="1">
      <c r="A7" s="75" t="s">
        <v>1270</v>
      </c>
      <c r="B7" s="75"/>
      <c r="C7" s="75"/>
      <c r="D7" s="75"/>
      <c r="E7" s="75"/>
      <c r="F7" s="75"/>
      <c r="G7" s="75"/>
      <c r="H7" s="75"/>
      <c r="I7" s="75">
        <v>0.0</v>
      </c>
      <c r="J7" s="83"/>
      <c r="K7" s="83"/>
    </row>
    <row r="8" ht="19.5" customHeight="1">
      <c r="A8" s="75" t="s">
        <v>1273</v>
      </c>
      <c r="B8" s="75"/>
      <c r="C8" s="75"/>
      <c r="D8" s="75"/>
      <c r="E8" s="75"/>
      <c r="F8" s="75"/>
      <c r="G8" s="75"/>
      <c r="H8" s="75"/>
      <c r="I8" s="75">
        <v>0.0</v>
      </c>
      <c r="J8" s="83"/>
      <c r="K8" s="83"/>
    </row>
    <row r="9" ht="19.5" customHeight="1">
      <c r="A9" s="75" t="s">
        <v>1276</v>
      </c>
      <c r="B9" s="75"/>
      <c r="C9" s="75"/>
      <c r="D9" s="75"/>
      <c r="E9" s="75"/>
      <c r="F9" s="75"/>
      <c r="G9" s="75"/>
      <c r="H9" s="75"/>
      <c r="I9" s="75">
        <v>0.0</v>
      </c>
      <c r="J9" s="83"/>
      <c r="K9" s="83"/>
    </row>
    <row r="10" ht="19.5" customHeight="1">
      <c r="A10" s="75" t="s">
        <v>1278</v>
      </c>
      <c r="B10" s="75"/>
      <c r="C10" s="75"/>
      <c r="D10" s="75"/>
      <c r="E10" s="75"/>
      <c r="F10" s="75"/>
      <c r="G10" s="75"/>
      <c r="H10" s="75"/>
      <c r="I10" s="75">
        <v>0.0</v>
      </c>
      <c r="J10" s="83"/>
      <c r="K10" s="83"/>
    </row>
    <row r="11" ht="19.5" customHeight="1">
      <c r="A11" s="75" t="s">
        <v>1281</v>
      </c>
      <c r="B11" s="75"/>
      <c r="C11" s="75"/>
      <c r="D11" s="75"/>
      <c r="E11" s="75"/>
      <c r="F11" s="75"/>
      <c r="G11" s="75"/>
      <c r="H11" s="75"/>
      <c r="I11" s="75">
        <v>0.0</v>
      </c>
      <c r="J11" s="83"/>
      <c r="K11" s="83"/>
    </row>
    <row r="12" ht="19.5" customHeight="1">
      <c r="A12" s="75" t="s">
        <v>1284</v>
      </c>
      <c r="B12" s="75"/>
      <c r="C12" s="75"/>
      <c r="D12" s="75"/>
      <c r="E12" s="75"/>
      <c r="F12" s="75"/>
      <c r="G12" s="75"/>
      <c r="H12" s="75"/>
      <c r="I12" s="75">
        <v>0.0</v>
      </c>
      <c r="J12" s="83"/>
      <c r="K12" s="83"/>
    </row>
    <row r="13" ht="19.5" customHeight="1">
      <c r="A13" s="75" t="s">
        <v>1286</v>
      </c>
      <c r="B13" s="75"/>
      <c r="C13" s="75"/>
      <c r="D13" s="75"/>
      <c r="E13" s="75"/>
      <c r="F13" s="75"/>
      <c r="G13" s="75"/>
      <c r="H13" s="75"/>
      <c r="I13" s="75">
        <v>0.0</v>
      </c>
      <c r="J13" s="83"/>
      <c r="K13" s="83"/>
    </row>
    <row r="14" ht="19.5" customHeight="1">
      <c r="A14" s="75" t="s">
        <v>1290</v>
      </c>
      <c r="B14" s="75"/>
      <c r="C14" s="75"/>
      <c r="D14" s="75"/>
      <c r="E14" s="75"/>
      <c r="F14" s="75"/>
      <c r="G14" s="75"/>
      <c r="H14" s="75"/>
      <c r="I14" s="75">
        <v>0.0</v>
      </c>
      <c r="J14" s="83"/>
      <c r="K14" s="83"/>
    </row>
    <row r="15" ht="19.5" customHeight="1">
      <c r="A15" s="75" t="s">
        <v>1291</v>
      </c>
      <c r="B15" s="75"/>
      <c r="C15" s="75"/>
      <c r="D15" s="75"/>
      <c r="E15" s="75"/>
      <c r="F15" s="75"/>
      <c r="G15" s="75"/>
      <c r="H15" s="75"/>
      <c r="I15" s="75">
        <v>0.0</v>
      </c>
      <c r="J15" s="83"/>
      <c r="K15" s="83"/>
    </row>
    <row r="16" ht="19.5" customHeight="1">
      <c r="A16" s="75" t="s">
        <v>1293</v>
      </c>
      <c r="B16" s="75"/>
      <c r="C16" s="75"/>
      <c r="D16" s="75"/>
      <c r="E16" s="75"/>
      <c r="F16" s="75"/>
      <c r="G16" s="75"/>
      <c r="H16" s="75"/>
      <c r="I16" s="75">
        <v>0.0</v>
      </c>
      <c r="J16" s="83"/>
      <c r="K16" s="83"/>
    </row>
    <row r="17" ht="19.5" customHeight="1">
      <c r="A17" s="75" t="s">
        <v>1295</v>
      </c>
      <c r="B17" s="75"/>
      <c r="C17" s="75"/>
      <c r="D17" s="75"/>
      <c r="E17" s="75"/>
      <c r="F17" s="75"/>
      <c r="G17" s="75"/>
      <c r="H17" s="75"/>
      <c r="I17" s="75">
        <v>0.0</v>
      </c>
      <c r="J17" s="83"/>
      <c r="K17" s="83"/>
    </row>
    <row r="18" ht="19.5" customHeight="1">
      <c r="A18" s="75" t="s">
        <v>1296</v>
      </c>
      <c r="B18" s="75"/>
      <c r="C18" s="75"/>
      <c r="D18" s="75"/>
      <c r="E18" s="75"/>
      <c r="F18" s="75"/>
      <c r="G18" s="75"/>
      <c r="H18" s="75"/>
      <c r="I18" s="75">
        <v>0.0</v>
      </c>
      <c r="J18" s="83"/>
      <c r="K18" s="83"/>
    </row>
    <row r="19" ht="19.5" customHeight="1">
      <c r="A19" s="75" t="s">
        <v>1300</v>
      </c>
      <c r="B19" s="75"/>
      <c r="C19" s="75"/>
      <c r="D19" s="75"/>
      <c r="E19" s="75"/>
      <c r="F19" s="75"/>
      <c r="G19" s="75"/>
      <c r="H19" s="75"/>
      <c r="I19" s="75">
        <v>0.0</v>
      </c>
      <c r="J19" s="83"/>
      <c r="K19" s="83"/>
    </row>
    <row r="20" ht="19.5" customHeight="1">
      <c r="A20" s="75" t="s">
        <v>1305</v>
      </c>
      <c r="B20" s="75">
        <v>2.290137118E9</v>
      </c>
      <c r="C20" s="75">
        <v>2.14816454E8</v>
      </c>
      <c r="D20" s="75">
        <v>0.0</v>
      </c>
      <c r="E20" s="75">
        <v>2.0296552E8</v>
      </c>
      <c r="F20" s="75">
        <v>0.0</v>
      </c>
      <c r="G20" s="75">
        <v>0.0</v>
      </c>
      <c r="H20" s="75">
        <v>0.0</v>
      </c>
      <c r="I20" s="75">
        <v>4.17781974E8</v>
      </c>
      <c r="J20" s="83"/>
      <c r="K20" s="83"/>
    </row>
    <row r="21" ht="19.5" customHeight="1">
      <c r="A21" s="75"/>
      <c r="B21" s="75"/>
      <c r="C21" s="75"/>
      <c r="D21" s="75"/>
      <c r="E21" s="75"/>
      <c r="F21" s="75"/>
      <c r="G21" s="75"/>
      <c r="H21" s="75"/>
      <c r="I21" s="75"/>
      <c r="J21" s="83"/>
      <c r="K21" s="83"/>
    </row>
    <row r="22" ht="19.5" customHeight="1">
      <c r="A22" s="75" t="s">
        <v>54</v>
      </c>
      <c r="B22" s="75"/>
      <c r="C22" s="75"/>
      <c r="D22" s="75"/>
      <c r="E22" s="75"/>
      <c r="F22" s="75"/>
      <c r="G22" s="75"/>
      <c r="H22" s="75"/>
      <c r="I22" s="75"/>
      <c r="J22" s="83"/>
      <c r="K22" s="83"/>
    </row>
    <row r="23" ht="19.5" customHeight="1">
      <c r="A23" s="75" t="s">
        <v>1307</v>
      </c>
      <c r="B23" s="75">
        <v>1.145068559E9</v>
      </c>
      <c r="C23" s="75">
        <v>1.07408227E8</v>
      </c>
      <c r="D23" s="75"/>
      <c r="E23" s="75">
        <v>1.0148276E8</v>
      </c>
      <c r="F23" s="75"/>
      <c r="G23" s="75"/>
      <c r="H23" s="75"/>
      <c r="I23" s="75">
        <v>2.08890987E8</v>
      </c>
      <c r="J23" s="83"/>
      <c r="K23" s="83"/>
    </row>
    <row r="24" ht="19.5" customHeight="1">
      <c r="A24" s="75" t="s">
        <v>1308</v>
      </c>
      <c r="B24" s="75">
        <v>1.145068559E9</v>
      </c>
      <c r="C24" s="75">
        <v>1.07408227E8</v>
      </c>
      <c r="D24" s="75"/>
      <c r="E24" s="75">
        <v>1.0148276E8</v>
      </c>
      <c r="F24" s="75"/>
      <c r="G24" s="75"/>
      <c r="H24" s="75"/>
      <c r="I24" s="75">
        <v>2.08890987E8</v>
      </c>
      <c r="J24" s="83"/>
      <c r="K24" s="83"/>
    </row>
    <row r="25" ht="19.5" customHeight="1">
      <c r="A25" s="75" t="s">
        <v>1309</v>
      </c>
      <c r="B25" s="75">
        <v>2.290137118E9</v>
      </c>
      <c r="C25" s="75">
        <v>2.14816454E8</v>
      </c>
      <c r="D25" s="75">
        <v>0.0</v>
      </c>
      <c r="E25" s="75">
        <v>2.0296552E8</v>
      </c>
      <c r="F25" s="75">
        <v>0.0</v>
      </c>
      <c r="G25" s="75">
        <v>0.0</v>
      </c>
      <c r="H25" s="75">
        <v>0.0</v>
      </c>
      <c r="I25" s="75">
        <v>4.17781974E8</v>
      </c>
      <c r="J25" s="83"/>
      <c r="K25" s="83"/>
    </row>
    <row r="26" ht="19.5" customHeight="1">
      <c r="A26" s="75"/>
      <c r="B26" s="75"/>
      <c r="C26" s="75"/>
      <c r="D26" s="75"/>
      <c r="E26" s="75"/>
      <c r="F26" s="75"/>
      <c r="G26" s="75"/>
      <c r="H26" s="75"/>
      <c r="I26" s="75"/>
      <c r="J26" s="83"/>
      <c r="K26" s="83"/>
    </row>
    <row r="27" ht="19.5" customHeight="1">
      <c r="A27" s="75" t="s">
        <v>1312</v>
      </c>
      <c r="B27" s="75">
        <v>4.580274236E9</v>
      </c>
      <c r="C27" s="75">
        <v>4.29632908E8</v>
      </c>
      <c r="D27" s="75">
        <v>0.0</v>
      </c>
      <c r="E27" s="75">
        <v>4.0593104E8</v>
      </c>
      <c r="F27" s="75">
        <v>0.0</v>
      </c>
      <c r="G27" s="75">
        <v>0.0</v>
      </c>
      <c r="H27" s="75">
        <v>0.0</v>
      </c>
      <c r="I27" s="75">
        <v>8.35563948E8</v>
      </c>
      <c r="J27" s="83"/>
      <c r="K27" s="83"/>
    </row>
  </sheetData>
  <hyperlinks>
    <hyperlink r:id="rId1" ref="H1"/>
    <hyperlink r:id="rId2" ref="I1"/>
  </hyperlinks>
  <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3.0" topLeftCell="A4" activePane="bottomLeft" state="frozen"/>
      <selection activeCell="B5" sqref="B5" pane="bottomLeft"/>
    </sheetView>
  </sheetViews>
  <sheetFormatPr customHeight="1" defaultColWidth="17.29" defaultRowHeight="15.0"/>
  <cols>
    <col customWidth="1" min="1" max="1" width="74.57"/>
    <col customWidth="1" min="2" max="2" width="14.86"/>
    <col customWidth="1" min="3" max="3" width="17.57"/>
    <col customWidth="1" min="4" max="4" width="10.29"/>
    <col customWidth="1" min="5" max="6" width="9.14"/>
  </cols>
  <sheetData>
    <row r="1" ht="19.5" customHeight="1">
      <c r="A1" s="124" t="s">
        <v>263</v>
      </c>
      <c r="B1" s="83"/>
      <c r="C1" s="125"/>
      <c r="D1" s="144" t="str">
        <f>HYPERLINK("https://drive.google.com/open?id=0B8sY5vZfk1W5aFh4cDBSemEyMUk&amp;authuser=0","see original PDF")</f>
        <v>see original PDF</v>
      </c>
      <c r="E1" s="83"/>
      <c r="F1" s="83"/>
    </row>
    <row r="2" ht="19.5" customHeight="1">
      <c r="A2" s="124" t="s">
        <v>695</v>
      </c>
      <c r="B2" s="129"/>
      <c r="D2" s="30" t="s">
        <v>592</v>
      </c>
      <c r="E2" s="83"/>
      <c r="F2" s="83"/>
    </row>
    <row r="3" ht="21.75" customHeight="1">
      <c r="A3" s="75" t="s">
        <v>698</v>
      </c>
      <c r="B3" s="147" t="s">
        <v>700</v>
      </c>
      <c r="C3" s="147" t="s">
        <v>717</v>
      </c>
      <c r="D3" s="68" t="s">
        <v>55</v>
      </c>
      <c r="E3" s="83"/>
      <c r="F3" s="83"/>
    </row>
    <row r="4" ht="19.5" customHeight="1">
      <c r="A4" s="75"/>
      <c r="B4" s="75"/>
      <c r="C4" s="127"/>
      <c r="D4" s="75"/>
      <c r="E4" s="83"/>
      <c r="F4" s="83"/>
    </row>
    <row r="5" ht="19.5" customHeight="1">
      <c r="A5" s="75" t="s">
        <v>740</v>
      </c>
      <c r="B5" s="75"/>
      <c r="C5" s="127"/>
      <c r="D5" s="75"/>
      <c r="E5" s="83"/>
      <c r="F5" s="83"/>
    </row>
    <row r="6" ht="19.5" customHeight="1">
      <c r="A6" s="75"/>
      <c r="B6" s="75"/>
      <c r="C6" s="127"/>
      <c r="D6" s="75"/>
      <c r="E6" s="83"/>
      <c r="F6" s="83"/>
    </row>
    <row r="7" ht="19.5" customHeight="1">
      <c r="A7" s="75" t="s">
        <v>742</v>
      </c>
      <c r="B7" s="75">
        <v>58.2</v>
      </c>
      <c r="C7" s="163">
        <v>1.0</v>
      </c>
      <c r="D7" s="75">
        <v>58.2</v>
      </c>
      <c r="E7" s="83"/>
      <c r="F7" s="83"/>
    </row>
    <row r="8" ht="19.5" customHeight="1">
      <c r="A8" s="75" t="s">
        <v>1046</v>
      </c>
      <c r="B8" s="75">
        <v>21.56</v>
      </c>
      <c r="C8" s="165"/>
      <c r="D8" s="75">
        <v>21.56</v>
      </c>
      <c r="E8" s="83"/>
      <c r="F8" s="83"/>
    </row>
    <row r="9" ht="19.5" customHeight="1">
      <c r="A9" s="75" t="s">
        <v>1062</v>
      </c>
      <c r="B9" s="75">
        <v>14.28</v>
      </c>
      <c r="C9" s="165"/>
      <c r="D9" s="75">
        <v>14.28</v>
      </c>
      <c r="E9" s="83"/>
      <c r="F9" s="83"/>
    </row>
    <row r="10" ht="19.5" customHeight="1">
      <c r="A10" s="75" t="s">
        <v>1065</v>
      </c>
      <c r="B10" s="75">
        <v>8.78</v>
      </c>
      <c r="C10" s="165"/>
      <c r="D10" s="75">
        <v>8.78</v>
      </c>
      <c r="E10" s="83"/>
      <c r="F10" s="83"/>
    </row>
    <row r="11" ht="19.5" customHeight="1">
      <c r="A11" s="75" t="s">
        <v>1068</v>
      </c>
      <c r="B11" s="75">
        <v>6.25</v>
      </c>
      <c r="C11" s="165"/>
      <c r="D11" s="75">
        <v>6.25</v>
      </c>
      <c r="E11" s="83"/>
      <c r="F11" s="83"/>
    </row>
    <row r="12" ht="19.5" customHeight="1">
      <c r="A12" s="75" t="s">
        <v>966</v>
      </c>
      <c r="B12" s="75">
        <v>33.88</v>
      </c>
      <c r="C12" s="165"/>
      <c r="D12" s="75">
        <v>33.88</v>
      </c>
      <c r="E12" s="83"/>
      <c r="F12" s="83"/>
    </row>
    <row r="13" ht="19.5" customHeight="1">
      <c r="A13" s="75" t="s">
        <v>969</v>
      </c>
      <c r="B13" s="75">
        <v>0.29</v>
      </c>
      <c r="C13" s="165"/>
      <c r="D13" s="75">
        <v>0.29</v>
      </c>
      <c r="E13" s="83"/>
      <c r="F13" s="83"/>
    </row>
    <row r="14" ht="19.5" customHeight="1">
      <c r="A14" s="75" t="s">
        <v>971</v>
      </c>
      <c r="B14" s="75">
        <v>36.35</v>
      </c>
      <c r="C14" s="165"/>
      <c r="D14" s="75">
        <v>36.35</v>
      </c>
      <c r="E14" s="83"/>
      <c r="F14" s="83"/>
    </row>
    <row r="15" ht="19.5" customHeight="1">
      <c r="A15" s="75" t="s">
        <v>1078</v>
      </c>
      <c r="B15" s="75">
        <v>10.4</v>
      </c>
      <c r="C15" s="199"/>
      <c r="D15" s="75">
        <v>10.4</v>
      </c>
      <c r="E15" s="83"/>
      <c r="F15" s="83"/>
    </row>
    <row r="16" ht="19.5" customHeight="1">
      <c r="A16" s="75"/>
      <c r="B16" s="75"/>
      <c r="C16" s="127"/>
      <c r="D16" s="75"/>
      <c r="E16" s="83"/>
      <c r="F16" s="83"/>
    </row>
    <row r="17" ht="19.5" customHeight="1">
      <c r="A17" s="201" t="s">
        <v>1129</v>
      </c>
      <c r="B17" s="75">
        <v>189.99</v>
      </c>
      <c r="C17" s="127"/>
      <c r="D17" s="75">
        <v>189.99</v>
      </c>
      <c r="E17" s="83"/>
      <c r="F17" s="83"/>
    </row>
    <row r="18" ht="19.5" customHeight="1">
      <c r="A18" s="75"/>
      <c r="B18" s="75"/>
      <c r="C18" s="127"/>
      <c r="D18" s="75"/>
      <c r="E18" s="83"/>
      <c r="F18" s="83"/>
    </row>
    <row r="19" ht="19.5" customHeight="1">
      <c r="A19" s="75" t="s">
        <v>1143</v>
      </c>
      <c r="B19" s="75">
        <v>117.34</v>
      </c>
      <c r="C19" s="203" t="s">
        <v>1146</v>
      </c>
      <c r="D19" s="75">
        <v>46.93</v>
      </c>
      <c r="E19" s="83"/>
      <c r="F19" s="83"/>
    </row>
    <row r="20" ht="19.5" customHeight="1">
      <c r="A20" s="75" t="s">
        <v>1171</v>
      </c>
      <c r="B20" s="75">
        <v>22.91</v>
      </c>
      <c r="C20" s="165"/>
      <c r="D20" s="75">
        <v>9.16</v>
      </c>
      <c r="E20" s="83"/>
      <c r="F20" s="83"/>
    </row>
    <row r="21" ht="19.5" customHeight="1">
      <c r="A21" s="75" t="s">
        <v>1172</v>
      </c>
      <c r="B21" s="75">
        <v>29.66</v>
      </c>
      <c r="C21" s="199"/>
      <c r="D21" s="75">
        <v>11.87</v>
      </c>
      <c r="E21" s="83"/>
      <c r="F21" s="83"/>
    </row>
    <row r="22" ht="19.5" customHeight="1">
      <c r="A22" s="75"/>
      <c r="B22" s="75"/>
      <c r="C22" s="127"/>
      <c r="D22" s="75"/>
      <c r="E22" s="83"/>
      <c r="F22" s="83"/>
    </row>
    <row r="23" ht="19.5" customHeight="1">
      <c r="A23" s="201" t="s">
        <v>1129</v>
      </c>
      <c r="B23" s="75">
        <v>169.91</v>
      </c>
      <c r="C23" s="127"/>
      <c r="D23" s="75">
        <v>67.96</v>
      </c>
      <c r="E23" s="83"/>
      <c r="F23" s="83"/>
    </row>
    <row r="24" ht="19.5" customHeight="1">
      <c r="A24" s="75"/>
      <c r="B24" s="75"/>
      <c r="C24" s="127"/>
      <c r="D24" s="75"/>
      <c r="E24" s="83"/>
      <c r="F24" s="83"/>
    </row>
    <row r="25" ht="19.5" customHeight="1">
      <c r="A25" s="75" t="s">
        <v>1173</v>
      </c>
      <c r="B25" s="75">
        <v>54.0</v>
      </c>
      <c r="C25" s="203" t="s">
        <v>1174</v>
      </c>
      <c r="D25" s="75">
        <v>8.1</v>
      </c>
      <c r="E25" s="83"/>
      <c r="F25" s="83"/>
    </row>
    <row r="26" ht="19.5" customHeight="1">
      <c r="A26" s="75" t="s">
        <v>1176</v>
      </c>
      <c r="B26" s="75">
        <v>52.04</v>
      </c>
      <c r="C26" s="165"/>
      <c r="D26" s="75">
        <v>7.81</v>
      </c>
      <c r="E26" s="83"/>
      <c r="F26" s="83"/>
    </row>
    <row r="27" ht="19.5" customHeight="1">
      <c r="A27" s="75" t="s">
        <v>1177</v>
      </c>
      <c r="B27" s="75">
        <v>71.07</v>
      </c>
      <c r="C27" s="165"/>
      <c r="D27" s="75">
        <v>10.66</v>
      </c>
      <c r="E27" s="83"/>
      <c r="F27" s="83"/>
    </row>
    <row r="28" ht="19.5" customHeight="1">
      <c r="A28" s="75" t="s">
        <v>1179</v>
      </c>
      <c r="B28" s="75">
        <v>123.77</v>
      </c>
      <c r="C28" s="165"/>
      <c r="D28" s="75">
        <v>18.56</v>
      </c>
      <c r="E28" s="83"/>
      <c r="F28" s="83"/>
    </row>
    <row r="29" ht="19.5" customHeight="1">
      <c r="A29" s="75" t="s">
        <v>1180</v>
      </c>
      <c r="B29" s="75">
        <v>77.06</v>
      </c>
      <c r="C29" s="165"/>
      <c r="D29" s="75">
        <v>11.56</v>
      </c>
      <c r="E29" s="83"/>
      <c r="F29" s="83"/>
    </row>
    <row r="30" ht="19.5" customHeight="1">
      <c r="A30" s="127" t="s">
        <v>1181</v>
      </c>
      <c r="B30" s="75">
        <v>18.82</v>
      </c>
      <c r="C30" s="165"/>
      <c r="D30" s="75">
        <v>2.82</v>
      </c>
      <c r="E30" s="83"/>
      <c r="F30" s="83"/>
    </row>
    <row r="31" ht="19.5" customHeight="1">
      <c r="A31" s="127" t="s">
        <v>1182</v>
      </c>
      <c r="B31" s="75">
        <v>16.16</v>
      </c>
      <c r="C31" s="165"/>
      <c r="D31" s="75">
        <v>2.42</v>
      </c>
      <c r="E31" s="83"/>
      <c r="F31" s="83"/>
    </row>
    <row r="32" ht="19.5" customHeight="1">
      <c r="A32" s="75" t="s">
        <v>1183</v>
      </c>
      <c r="B32" s="75">
        <v>224.81</v>
      </c>
      <c r="C32" s="165"/>
      <c r="D32" s="75">
        <v>33.72</v>
      </c>
      <c r="E32" s="83"/>
      <c r="F32" s="83"/>
    </row>
    <row r="33" ht="21.0" customHeight="1">
      <c r="A33" s="208" t="s">
        <v>1184</v>
      </c>
      <c r="B33" s="75">
        <v>56.81</v>
      </c>
      <c r="C33" s="165"/>
      <c r="D33" s="75">
        <v>8.52</v>
      </c>
      <c r="E33" s="212"/>
      <c r="F33" s="212"/>
    </row>
    <row r="34" ht="19.5" customHeight="1">
      <c r="A34" s="75" t="s">
        <v>569</v>
      </c>
      <c r="B34" s="75">
        <v>22.74</v>
      </c>
      <c r="C34" s="165"/>
      <c r="D34" s="75">
        <v>3.41</v>
      </c>
      <c r="E34" s="83"/>
      <c r="F34" s="83"/>
    </row>
    <row r="35" ht="19.5" customHeight="1">
      <c r="A35" s="75" t="s">
        <v>1747</v>
      </c>
      <c r="B35" s="75">
        <v>61.4</v>
      </c>
      <c r="C35" s="165"/>
      <c r="D35" s="75">
        <v>9.21</v>
      </c>
      <c r="E35" s="83"/>
      <c r="F35" s="83"/>
    </row>
    <row r="36" ht="19.5" customHeight="1">
      <c r="A36" s="75" t="s">
        <v>123</v>
      </c>
      <c r="B36" s="75">
        <v>585.16</v>
      </c>
      <c r="C36" s="165"/>
      <c r="D36" s="75">
        <v>87.77</v>
      </c>
      <c r="E36" s="83"/>
      <c r="F36" s="83"/>
    </row>
    <row r="37" ht="19.5" customHeight="1">
      <c r="A37" s="75" t="s">
        <v>478</v>
      </c>
      <c r="B37" s="75">
        <v>38.72</v>
      </c>
      <c r="C37" s="165"/>
      <c r="D37" s="75">
        <v>5.81</v>
      </c>
      <c r="E37" s="83"/>
      <c r="F37" s="83"/>
    </row>
    <row r="38" ht="19.5" customHeight="1">
      <c r="A38" s="75" t="s">
        <v>140</v>
      </c>
      <c r="B38" s="75">
        <v>7.29</v>
      </c>
      <c r="C38" s="165"/>
      <c r="D38" s="75">
        <v>1.09</v>
      </c>
      <c r="E38" s="83"/>
      <c r="F38" s="83"/>
    </row>
    <row r="39" ht="19.5" customHeight="1">
      <c r="A39" s="75" t="s">
        <v>1759</v>
      </c>
      <c r="B39" s="75">
        <v>271.2</v>
      </c>
      <c r="C39" s="165"/>
      <c r="D39" s="75">
        <v>40.68</v>
      </c>
      <c r="E39" s="83"/>
      <c r="F39" s="83"/>
    </row>
    <row r="40" ht="19.5" customHeight="1">
      <c r="A40" s="75" t="s">
        <v>1762</v>
      </c>
      <c r="B40" s="75">
        <v>163.87</v>
      </c>
      <c r="C40" s="165"/>
      <c r="D40" s="75">
        <v>24.58</v>
      </c>
      <c r="E40" s="83"/>
      <c r="F40" s="83"/>
    </row>
    <row r="41" ht="19.5" customHeight="1">
      <c r="A41" s="75" t="s">
        <v>1765</v>
      </c>
      <c r="B41" s="75">
        <v>1.61</v>
      </c>
      <c r="C41" s="165"/>
      <c r="D41" s="75">
        <v>0.24</v>
      </c>
      <c r="E41" s="83"/>
      <c r="F41" s="83"/>
    </row>
    <row r="42" ht="19.5" customHeight="1">
      <c r="A42" s="75" t="s">
        <v>1768</v>
      </c>
      <c r="B42" s="75">
        <v>12.52</v>
      </c>
      <c r="C42" s="199"/>
      <c r="D42" s="75">
        <v>1.88</v>
      </c>
      <c r="E42" s="83"/>
      <c r="F42" s="83"/>
    </row>
    <row r="43" ht="19.5" customHeight="1">
      <c r="A43" s="75"/>
      <c r="B43" s="75"/>
      <c r="C43" s="127"/>
      <c r="D43" s="75"/>
      <c r="E43" s="83"/>
      <c r="F43" s="83"/>
    </row>
    <row r="44" ht="19.5" customHeight="1">
      <c r="A44" s="201" t="s">
        <v>1129</v>
      </c>
      <c r="B44" s="262">
        <v>1859.04</v>
      </c>
      <c r="C44" s="127"/>
      <c r="D44" s="75">
        <v>278.86</v>
      </c>
      <c r="E44" s="83"/>
      <c r="F44" s="83"/>
    </row>
    <row r="45" ht="19.5" customHeight="1">
      <c r="A45" s="75"/>
      <c r="B45" s="75"/>
      <c r="C45" s="127"/>
      <c r="D45" s="75"/>
      <c r="E45" s="154"/>
      <c r="F45" s="154"/>
    </row>
    <row r="46" ht="19.5" customHeight="1">
      <c r="A46" s="75" t="s">
        <v>1802</v>
      </c>
      <c r="B46" s="75"/>
      <c r="C46" s="127"/>
      <c r="D46" s="75"/>
      <c r="E46" s="83"/>
      <c r="F46" s="83"/>
    </row>
    <row r="47" ht="19.5" customHeight="1">
      <c r="A47" s="75"/>
      <c r="B47" s="75"/>
      <c r="C47" s="127"/>
      <c r="D47" s="75"/>
      <c r="E47" s="83"/>
      <c r="F47" s="83"/>
    </row>
    <row r="48" ht="19.5" customHeight="1">
      <c r="A48" s="75" t="s">
        <v>108</v>
      </c>
      <c r="B48" s="75">
        <v>285.78</v>
      </c>
      <c r="C48" s="163">
        <v>1.0</v>
      </c>
      <c r="D48" s="75">
        <v>285.78</v>
      </c>
      <c r="E48" s="83"/>
      <c r="F48" s="83"/>
    </row>
    <row r="49" ht="19.5" customHeight="1">
      <c r="A49" s="75" t="s">
        <v>111</v>
      </c>
      <c r="B49" s="75">
        <v>53.79</v>
      </c>
      <c r="C49" s="165"/>
      <c r="D49" s="75">
        <v>53.79</v>
      </c>
      <c r="E49" s="83"/>
      <c r="F49" s="83"/>
    </row>
    <row r="50" ht="19.5" customHeight="1">
      <c r="A50" s="75" t="s">
        <v>1822</v>
      </c>
      <c r="B50" s="75">
        <v>33.26</v>
      </c>
      <c r="C50" s="165"/>
      <c r="D50" s="75">
        <v>33.26</v>
      </c>
      <c r="E50" s="83"/>
      <c r="F50" s="83"/>
    </row>
    <row r="51" ht="19.5" customHeight="1">
      <c r="A51" s="75" t="s">
        <v>1826</v>
      </c>
      <c r="B51" s="75">
        <v>161.55</v>
      </c>
      <c r="C51" s="165"/>
      <c r="D51" s="75">
        <v>161.55</v>
      </c>
      <c r="E51" s="83"/>
      <c r="F51" s="83"/>
    </row>
    <row r="52" ht="19.5" customHeight="1">
      <c r="A52" s="75" t="s">
        <v>1831</v>
      </c>
      <c r="B52" s="75">
        <v>0.39</v>
      </c>
      <c r="C52" s="199"/>
      <c r="D52" s="75">
        <v>0.39</v>
      </c>
      <c r="E52" s="83"/>
      <c r="F52" s="83"/>
    </row>
    <row r="53" ht="19.5" customHeight="1">
      <c r="A53" s="75"/>
      <c r="B53" s="75"/>
      <c r="C53" s="127"/>
      <c r="D53" s="75"/>
      <c r="E53" s="83"/>
      <c r="F53" s="83"/>
    </row>
    <row r="54" ht="19.5" customHeight="1">
      <c r="A54" s="201" t="s">
        <v>1129</v>
      </c>
      <c r="B54" s="75">
        <v>534.77</v>
      </c>
      <c r="C54" s="127"/>
      <c r="D54" s="75">
        <v>534.77</v>
      </c>
      <c r="E54" s="83"/>
      <c r="F54" s="83"/>
    </row>
    <row r="55" ht="19.5" customHeight="1">
      <c r="A55" s="75"/>
      <c r="B55" s="75"/>
      <c r="C55" s="127"/>
      <c r="D55" s="75"/>
      <c r="E55" s="83"/>
      <c r="F55" s="83"/>
    </row>
    <row r="56" ht="19.5" customHeight="1">
      <c r="A56" s="75" t="s">
        <v>1845</v>
      </c>
      <c r="B56" s="75">
        <v>199.62</v>
      </c>
      <c r="C56" s="203" t="s">
        <v>1848</v>
      </c>
      <c r="D56" s="75">
        <v>149.71</v>
      </c>
      <c r="E56" s="83"/>
      <c r="F56" s="83"/>
    </row>
    <row r="57" ht="19.5" customHeight="1">
      <c r="A57" s="75" t="s">
        <v>1861</v>
      </c>
      <c r="B57" s="75">
        <v>262.15</v>
      </c>
      <c r="C57" s="165"/>
      <c r="D57" s="75">
        <v>196.61</v>
      </c>
      <c r="E57" s="83"/>
      <c r="F57" s="83"/>
    </row>
    <row r="58" ht="19.5" customHeight="1">
      <c r="A58" s="75" t="s">
        <v>1181</v>
      </c>
      <c r="B58" s="75">
        <v>63.05</v>
      </c>
      <c r="C58" s="199"/>
      <c r="D58" s="75">
        <v>47.29</v>
      </c>
      <c r="E58" s="83"/>
      <c r="F58" s="83"/>
    </row>
    <row r="59" ht="19.5" customHeight="1">
      <c r="A59" s="75"/>
      <c r="B59" s="75"/>
      <c r="C59" s="127"/>
      <c r="D59" s="75"/>
      <c r="E59" s="83"/>
      <c r="F59" s="83"/>
    </row>
    <row r="60" ht="19.5" customHeight="1">
      <c r="A60" s="201" t="s">
        <v>1129</v>
      </c>
      <c r="B60" s="75">
        <v>524.82</v>
      </c>
      <c r="C60" s="127"/>
      <c r="D60" s="75">
        <v>393.62</v>
      </c>
      <c r="E60" s="83"/>
      <c r="F60" s="83"/>
    </row>
    <row r="61" ht="19.5" customHeight="1">
      <c r="A61" s="75"/>
      <c r="B61" s="75"/>
      <c r="C61" s="127"/>
      <c r="D61" s="75"/>
      <c r="E61" s="83"/>
      <c r="F61" s="83"/>
    </row>
    <row r="62" ht="22.5" customHeight="1">
      <c r="A62" s="75" t="s">
        <v>1873</v>
      </c>
      <c r="B62" s="75">
        <v>345.83</v>
      </c>
      <c r="C62" s="203" t="s">
        <v>1875</v>
      </c>
      <c r="D62" s="75">
        <v>138.33</v>
      </c>
      <c r="E62" s="83"/>
      <c r="F62" s="83"/>
    </row>
    <row r="63" ht="23.25" customHeight="1">
      <c r="A63" s="75" t="s">
        <v>1881</v>
      </c>
      <c r="B63" s="75">
        <v>161.0</v>
      </c>
      <c r="C63" s="199"/>
      <c r="D63" s="75">
        <v>64.4</v>
      </c>
      <c r="E63" s="83"/>
      <c r="F63" s="83"/>
    </row>
    <row r="64" ht="19.5" customHeight="1">
      <c r="A64" s="75"/>
      <c r="B64" s="75"/>
      <c r="C64" s="127"/>
      <c r="D64" s="75"/>
      <c r="E64" s="83"/>
      <c r="F64" s="83"/>
    </row>
    <row r="65" ht="19.5" customHeight="1">
      <c r="A65" s="201" t="s">
        <v>1129</v>
      </c>
      <c r="B65" s="75">
        <v>506.83</v>
      </c>
      <c r="C65" s="127"/>
      <c r="D65" s="75">
        <v>202.73</v>
      </c>
      <c r="E65" s="83"/>
      <c r="F65" s="83"/>
    </row>
    <row r="66" ht="19.5" customHeight="1">
      <c r="A66" s="75"/>
      <c r="B66" s="75"/>
      <c r="C66" s="127"/>
      <c r="D66" s="75"/>
      <c r="E66" s="83"/>
      <c r="F66" s="83"/>
    </row>
    <row r="67" ht="19.5" customHeight="1">
      <c r="A67" s="75" t="s">
        <v>1765</v>
      </c>
      <c r="B67" s="75">
        <v>17.2</v>
      </c>
      <c r="C67" s="203" t="s">
        <v>1174</v>
      </c>
      <c r="D67" s="75">
        <v>2.58</v>
      </c>
      <c r="E67" s="83"/>
      <c r="F67" s="83"/>
    </row>
    <row r="68" ht="19.5" customHeight="1">
      <c r="A68" s="75" t="s">
        <v>1180</v>
      </c>
      <c r="B68" s="75">
        <v>19.76</v>
      </c>
      <c r="C68" s="165"/>
      <c r="D68" s="75">
        <v>2.96</v>
      </c>
      <c r="E68" s="83"/>
      <c r="F68" s="83"/>
    </row>
    <row r="69" ht="19.5" customHeight="1">
      <c r="A69" s="75" t="s">
        <v>1903</v>
      </c>
      <c r="B69" s="75">
        <v>2.01</v>
      </c>
      <c r="C69" s="165"/>
      <c r="D69" s="75">
        <v>0.3</v>
      </c>
      <c r="E69" s="83"/>
      <c r="F69" s="83"/>
    </row>
    <row r="70" ht="19.5" customHeight="1">
      <c r="A70" s="75" t="s">
        <v>1183</v>
      </c>
      <c r="B70" s="75">
        <v>253.14</v>
      </c>
      <c r="C70" s="165"/>
      <c r="D70" s="75">
        <v>37.97</v>
      </c>
      <c r="E70" s="83"/>
      <c r="F70" s="83"/>
    </row>
    <row r="71" ht="19.5" customHeight="1">
      <c r="A71" s="75" t="s">
        <v>1911</v>
      </c>
      <c r="B71" s="75">
        <v>59.67</v>
      </c>
      <c r="C71" s="199"/>
      <c r="D71" s="75">
        <v>8.95</v>
      </c>
      <c r="E71" s="83"/>
      <c r="F71" s="83"/>
    </row>
    <row r="72" ht="19.5" customHeight="1">
      <c r="A72" s="75"/>
      <c r="B72" s="75"/>
      <c r="C72" s="127"/>
      <c r="D72" s="75"/>
      <c r="E72" s="83"/>
      <c r="F72" s="83"/>
    </row>
    <row r="73" ht="19.5" customHeight="1">
      <c r="A73" s="201" t="s">
        <v>1129</v>
      </c>
      <c r="B73" s="75">
        <v>351.79</v>
      </c>
      <c r="C73" s="127"/>
      <c r="D73" s="75">
        <v>52.77</v>
      </c>
      <c r="E73" s="83"/>
      <c r="F73" s="83"/>
    </row>
    <row r="74" ht="19.5" customHeight="1">
      <c r="A74" s="75"/>
      <c r="B74" s="75"/>
      <c r="C74" s="127"/>
      <c r="D74" s="75"/>
      <c r="E74" s="83"/>
      <c r="F74" s="83"/>
    </row>
    <row r="75" ht="19.5" customHeight="1">
      <c r="A75" s="201" t="s">
        <v>1922</v>
      </c>
      <c r="B75" s="75"/>
      <c r="C75" s="127"/>
      <c r="D75" s="262">
        <v>1720.69</v>
      </c>
      <c r="E75" s="83"/>
      <c r="F75" s="83"/>
    </row>
  </sheetData>
  <mergeCells count="7">
    <mergeCell ref="C67:C71"/>
    <mergeCell ref="C7:C15"/>
    <mergeCell ref="C19:C21"/>
    <mergeCell ref="C25:C42"/>
    <mergeCell ref="C48:C52"/>
    <mergeCell ref="C56:C58"/>
    <mergeCell ref="C62:C63"/>
  </mergeCells>
  <hyperlinks>
    <hyperlink r:id="rId1" ref="D1"/>
  </hyperlinks>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1" width="7.14"/>
    <col customWidth="1" min="2" max="2" width="47.29"/>
    <col customWidth="1" min="3" max="3" width="14.86"/>
    <col customWidth="1" min="4" max="4" width="13.29"/>
    <col customWidth="1" min="5" max="5" width="12.86"/>
    <col customWidth="1" min="6" max="6" width="12.43"/>
    <col customWidth="1" min="7" max="7" width="13.0"/>
    <col customWidth="1" min="8" max="8" width="12.57"/>
    <col customWidth="1" min="9" max="11" width="14.86"/>
    <col customWidth="1" min="12" max="17" width="15.14"/>
  </cols>
  <sheetData>
    <row r="1" ht="15.75" customHeight="1">
      <c r="A1" s="135"/>
      <c r="B1" s="141"/>
      <c r="C1" s="27" t="s">
        <v>1090</v>
      </c>
      <c r="D1" s="83"/>
      <c r="E1" s="83"/>
      <c r="F1" s="83"/>
      <c r="G1" s="83"/>
      <c r="H1" s="98" t="str">
        <f>HYPERLINK("https://drive.google.com/open?id=0B8sY5vZfk1W5Z3J6a3ZkTTJ1ZUk&amp;authuser=0","see original PDF")</f>
        <v>see original PDF</v>
      </c>
      <c r="I1" s="83"/>
      <c r="J1" s="83"/>
      <c r="K1" s="162" t="s">
        <v>1091</v>
      </c>
      <c r="L1" s="164"/>
      <c r="M1" s="164"/>
      <c r="N1" s="164"/>
      <c r="O1" s="168"/>
      <c r="P1" s="83"/>
    </row>
    <row r="2" ht="15.75" customHeight="1">
      <c r="A2" s="83"/>
      <c r="B2" s="141"/>
      <c r="C2" s="83"/>
      <c r="D2" s="83"/>
      <c r="E2" s="83"/>
      <c r="F2" s="83"/>
      <c r="G2" s="83"/>
      <c r="H2" s="177"/>
      <c r="I2" s="83"/>
      <c r="J2" s="83"/>
      <c r="K2" s="162" t="s">
        <v>1092</v>
      </c>
      <c r="L2" s="168"/>
      <c r="M2" s="162" t="s">
        <v>1093</v>
      </c>
      <c r="N2" s="164"/>
      <c r="O2" s="168"/>
      <c r="P2" s="83"/>
      <c r="Q2" s="83"/>
    </row>
    <row r="3" ht="48.0" customHeight="1">
      <c r="A3" s="170" t="s">
        <v>1094</v>
      </c>
      <c r="B3" s="170" t="s">
        <v>1095</v>
      </c>
      <c r="C3" s="170" t="s">
        <v>1096</v>
      </c>
      <c r="D3" s="170" t="s">
        <v>1097</v>
      </c>
      <c r="E3" s="170" t="s">
        <v>1098</v>
      </c>
      <c r="F3" s="180" t="s">
        <v>1099</v>
      </c>
      <c r="G3" s="170" t="s">
        <v>1101</v>
      </c>
      <c r="H3" s="235" t="s">
        <v>1102</v>
      </c>
      <c r="I3" s="234" t="s">
        <v>1297</v>
      </c>
      <c r="J3" s="170" t="s">
        <v>1299</v>
      </c>
      <c r="K3" s="170" t="s">
        <v>1301</v>
      </c>
      <c r="L3" s="170" t="s">
        <v>1302</v>
      </c>
      <c r="M3" s="170" t="s">
        <v>1303</v>
      </c>
      <c r="N3" s="170" t="s">
        <v>1304</v>
      </c>
      <c r="O3" s="170" t="s">
        <v>1302</v>
      </c>
      <c r="P3" s="170" t="s">
        <v>55</v>
      </c>
      <c r="Q3" s="170" t="s">
        <v>1306</v>
      </c>
    </row>
    <row r="4">
      <c r="A4" s="75"/>
      <c r="B4" s="127"/>
      <c r="C4" s="75"/>
      <c r="D4" s="75"/>
      <c r="E4" s="75"/>
      <c r="F4" s="75"/>
      <c r="G4" s="75"/>
      <c r="H4" s="239"/>
      <c r="I4" s="240"/>
      <c r="J4" s="75"/>
      <c r="K4" s="75"/>
      <c r="L4" s="75"/>
      <c r="M4" s="75"/>
      <c r="N4" s="75"/>
      <c r="O4" s="75"/>
      <c r="P4" s="75"/>
      <c r="Q4" s="75"/>
    </row>
    <row r="5">
      <c r="A5" s="287">
        <v>1.0</v>
      </c>
      <c r="B5" s="288" t="s">
        <v>2318</v>
      </c>
      <c r="C5" s="75"/>
      <c r="D5" s="75"/>
      <c r="E5" s="75"/>
      <c r="F5" s="75"/>
      <c r="G5" s="75"/>
      <c r="H5" s="239"/>
      <c r="I5" s="240"/>
      <c r="J5" s="75"/>
      <c r="K5" s="75"/>
      <c r="L5" s="75"/>
      <c r="M5" s="75"/>
      <c r="N5" s="75"/>
      <c r="O5" s="75"/>
      <c r="P5" s="75"/>
      <c r="Q5" s="75"/>
    </row>
    <row r="6">
      <c r="A6" s="290" t="s">
        <v>2335</v>
      </c>
      <c r="B6" s="288" t="s">
        <v>2367</v>
      </c>
      <c r="C6" s="291" t="s">
        <v>2369</v>
      </c>
      <c r="D6" s="291" t="s">
        <v>2387</v>
      </c>
      <c r="E6" s="291" t="s">
        <v>2390</v>
      </c>
      <c r="F6" s="75">
        <v>13.0</v>
      </c>
      <c r="G6" s="75">
        <v>1000000.0</v>
      </c>
      <c r="H6" s="239">
        <v>50000.0</v>
      </c>
      <c r="I6" s="240">
        <v>50000.0</v>
      </c>
      <c r="J6" s="75">
        <v>0.0</v>
      </c>
      <c r="K6" s="75">
        <v>0.0</v>
      </c>
      <c r="L6" s="75"/>
      <c r="M6" s="75"/>
      <c r="N6" s="75"/>
      <c r="O6" s="75"/>
      <c r="P6" s="75">
        <v>0.0</v>
      </c>
      <c r="Q6" s="75">
        <v>56500.0</v>
      </c>
    </row>
    <row r="7">
      <c r="A7" s="287"/>
      <c r="B7" s="288"/>
      <c r="C7" s="75"/>
      <c r="D7" s="75"/>
      <c r="E7" s="75"/>
      <c r="F7" s="75"/>
      <c r="G7" s="75"/>
      <c r="H7" s="239"/>
      <c r="I7" s="240"/>
      <c r="J7" s="75"/>
      <c r="K7" s="75"/>
      <c r="L7" s="75"/>
      <c r="M7" s="75"/>
      <c r="N7" s="75"/>
      <c r="O7" s="75"/>
      <c r="P7" s="75"/>
      <c r="Q7" s="75"/>
    </row>
    <row r="8">
      <c r="A8" s="287"/>
      <c r="B8" s="292" t="s">
        <v>2399</v>
      </c>
      <c r="C8" s="75"/>
      <c r="D8" s="75"/>
      <c r="E8" s="75"/>
      <c r="F8" s="75"/>
      <c r="G8" s="75">
        <v>1000000.0</v>
      </c>
      <c r="H8" s="239">
        <v>50000.0</v>
      </c>
      <c r="I8" s="240">
        <v>50000.0</v>
      </c>
      <c r="J8" s="75">
        <v>0.0</v>
      </c>
      <c r="K8" s="75">
        <v>0.0</v>
      </c>
      <c r="L8" s="75"/>
      <c r="M8" s="75">
        <v>0.0</v>
      </c>
      <c r="N8" s="75">
        <v>0.0</v>
      </c>
      <c r="O8" s="75"/>
      <c r="P8" s="75">
        <v>0.0</v>
      </c>
      <c r="Q8" s="75">
        <v>56500.0</v>
      </c>
    </row>
    <row r="9">
      <c r="A9" s="287"/>
      <c r="B9" s="288"/>
      <c r="C9" s="75"/>
      <c r="D9" s="75"/>
      <c r="E9" s="75"/>
      <c r="F9" s="75"/>
      <c r="G9" s="75"/>
      <c r="H9" s="239"/>
      <c r="I9" s="240"/>
      <c r="J9" s="75"/>
      <c r="K9" s="75"/>
      <c r="L9" s="75"/>
      <c r="M9" s="75"/>
      <c r="N9" s="75"/>
      <c r="O9" s="75"/>
      <c r="P9" s="75"/>
      <c r="Q9" s="75"/>
    </row>
    <row r="10" ht="30.0" customHeight="1">
      <c r="A10" s="287">
        <v>2.0</v>
      </c>
      <c r="B10" s="127" t="s">
        <v>2427</v>
      </c>
      <c r="C10" s="75"/>
      <c r="D10" s="291" t="s">
        <v>2429</v>
      </c>
      <c r="E10" s="75"/>
      <c r="F10" s="75">
        <v>12.0</v>
      </c>
      <c r="G10" s="75">
        <v>1.0E9</v>
      </c>
      <c r="H10" s="239">
        <v>3.99845177E8</v>
      </c>
      <c r="I10" s="240">
        <v>1.07721092E8</v>
      </c>
      <c r="J10" s="75">
        <v>2.92124085E8</v>
      </c>
      <c r="K10" s="75">
        <v>3.505489E7</v>
      </c>
      <c r="L10" s="75"/>
      <c r="M10" s="75"/>
      <c r="N10" s="75">
        <v>1.1007311E8</v>
      </c>
      <c r="O10" s="75"/>
      <c r="P10" s="75">
        <v>1.45128E8</v>
      </c>
      <c r="Q10" s="75">
        <v>1.45128E8</v>
      </c>
    </row>
    <row r="11">
      <c r="A11" s="75"/>
      <c r="B11" s="288"/>
      <c r="C11" s="288"/>
      <c r="D11" s="75"/>
      <c r="E11" s="75"/>
      <c r="F11" s="75"/>
      <c r="G11" s="75"/>
      <c r="H11" s="239"/>
      <c r="I11" s="240"/>
      <c r="J11" s="75"/>
      <c r="K11" s="75"/>
      <c r="L11" s="75"/>
      <c r="M11" s="75"/>
      <c r="N11" s="75"/>
      <c r="O11" s="75"/>
      <c r="P11" s="75"/>
      <c r="Q11" s="75"/>
    </row>
    <row r="12">
      <c r="A12" s="287">
        <v>3.0</v>
      </c>
      <c r="B12" s="127" t="s">
        <v>2438</v>
      </c>
      <c r="C12" s="288"/>
      <c r="D12" s="291" t="s">
        <v>2429</v>
      </c>
      <c r="E12" s="75"/>
      <c r="F12" s="75">
        <v>12.0</v>
      </c>
      <c r="G12" s="75">
        <v>1.65E9</v>
      </c>
      <c r="H12" s="239">
        <v>1.283597846E9</v>
      </c>
      <c r="I12" s="240">
        <v>1.10097695E8</v>
      </c>
      <c r="J12" s="75">
        <v>1.173500151E9</v>
      </c>
      <c r="K12" s="75">
        <v>1.40820018E8</v>
      </c>
      <c r="L12" s="75"/>
      <c r="M12" s="75"/>
      <c r="N12" s="75">
        <v>1.1963703E8</v>
      </c>
      <c r="O12" s="75"/>
      <c r="P12" s="75">
        <v>2.60457048E8</v>
      </c>
      <c r="Q12" s="75">
        <v>2.60457048E8</v>
      </c>
    </row>
    <row r="13">
      <c r="A13" s="75"/>
      <c r="B13" s="127"/>
      <c r="C13" s="75"/>
      <c r="D13" s="75"/>
      <c r="E13" s="75"/>
      <c r="F13" s="75"/>
      <c r="G13" s="75"/>
      <c r="H13" s="239"/>
      <c r="I13" s="240"/>
      <c r="J13" s="75"/>
      <c r="K13" s="75"/>
      <c r="L13" s="75"/>
      <c r="M13" s="75"/>
      <c r="N13" s="75"/>
      <c r="O13" s="75"/>
      <c r="P13" s="75"/>
      <c r="Q13" s="75"/>
    </row>
    <row r="14" ht="30.0" customHeight="1">
      <c r="A14" s="287">
        <v>4.0</v>
      </c>
      <c r="B14" s="288" t="s">
        <v>2443</v>
      </c>
      <c r="C14" s="288" t="s">
        <v>2445</v>
      </c>
      <c r="D14" s="291" t="s">
        <v>2429</v>
      </c>
      <c r="E14" s="75"/>
      <c r="F14" s="75">
        <v>12.0</v>
      </c>
      <c r="G14" s="75">
        <v>1.11465E9</v>
      </c>
      <c r="H14" s="239"/>
      <c r="I14" s="240"/>
      <c r="J14" s="75">
        <v>0.0</v>
      </c>
      <c r="K14" s="75">
        <v>1.33758E8</v>
      </c>
      <c r="L14" s="75"/>
      <c r="M14" s="75"/>
      <c r="N14" s="75">
        <v>9.28875E7</v>
      </c>
      <c r="O14" s="75"/>
      <c r="P14" s="75">
        <v>2.266455E8</v>
      </c>
      <c r="Q14" s="75">
        <v>5.6661375E7</v>
      </c>
    </row>
    <row r="15">
      <c r="A15" s="287"/>
      <c r="B15" s="127"/>
      <c r="C15" s="291"/>
      <c r="D15" s="75"/>
      <c r="E15" s="75"/>
      <c r="F15" s="75"/>
      <c r="G15" s="75"/>
      <c r="H15" s="239"/>
      <c r="I15" s="240"/>
      <c r="J15" s="75"/>
      <c r="K15" s="75"/>
      <c r="L15" s="75"/>
      <c r="M15" s="75"/>
      <c r="N15" s="75"/>
      <c r="O15" s="75"/>
      <c r="P15" s="75"/>
      <c r="Q15" s="75"/>
    </row>
    <row r="16" ht="30.0" customHeight="1">
      <c r="A16" s="287">
        <v>5.0</v>
      </c>
      <c r="B16" s="288" t="s">
        <v>2451</v>
      </c>
      <c r="C16" s="288" t="s">
        <v>2453</v>
      </c>
      <c r="D16" s="291" t="s">
        <v>2429</v>
      </c>
      <c r="E16" s="75"/>
      <c r="F16" s="75">
        <v>12.0</v>
      </c>
      <c r="G16" s="75">
        <v>2.0E9</v>
      </c>
      <c r="H16" s="239"/>
      <c r="I16" s="240"/>
      <c r="J16" s="75">
        <v>0.0</v>
      </c>
      <c r="K16" s="75">
        <v>1.2E8</v>
      </c>
      <c r="L16" s="75"/>
      <c r="M16" s="75"/>
      <c r="N16" s="75">
        <v>8.33334E7</v>
      </c>
      <c r="O16" s="75"/>
      <c r="P16" s="75">
        <v>2.033334E8</v>
      </c>
      <c r="Q16" s="75">
        <v>5.083335E7</v>
      </c>
    </row>
    <row r="17">
      <c r="A17" s="75"/>
      <c r="B17" s="127"/>
      <c r="C17" s="75"/>
      <c r="D17" s="75"/>
      <c r="E17" s="75"/>
      <c r="F17" s="75"/>
      <c r="G17" s="75"/>
      <c r="H17" s="239"/>
      <c r="I17" s="240"/>
      <c r="J17" s="75"/>
      <c r="K17" s="75"/>
      <c r="L17" s="75"/>
      <c r="M17" s="75"/>
      <c r="N17" s="75"/>
      <c r="O17" s="75"/>
      <c r="P17" s="75"/>
      <c r="Q17" s="75"/>
    </row>
    <row r="18">
      <c r="A18" s="75"/>
      <c r="B18" s="146" t="s">
        <v>1663</v>
      </c>
      <c r="C18" s="75"/>
      <c r="D18" s="75"/>
      <c r="E18" s="75"/>
      <c r="F18" s="75"/>
      <c r="G18" s="75">
        <v>5.76565E9</v>
      </c>
      <c r="H18" s="239">
        <v>1.683493023E9</v>
      </c>
      <c r="I18" s="240">
        <v>2.17868787E8</v>
      </c>
      <c r="J18" s="75">
        <v>1.465624236E9</v>
      </c>
      <c r="K18" s="75">
        <v>4.29632908E8</v>
      </c>
      <c r="L18" s="75"/>
      <c r="M18" s="75">
        <v>0.0</v>
      </c>
      <c r="N18" s="75">
        <v>4.0593104E8</v>
      </c>
      <c r="O18" s="75"/>
      <c r="P18" s="75">
        <v>8.35563948E8</v>
      </c>
      <c r="Q18" s="75">
        <v>5.13136273E8</v>
      </c>
    </row>
    <row r="19">
      <c r="A19" s="83"/>
      <c r="B19" s="141"/>
      <c r="C19" s="83"/>
      <c r="D19" s="83"/>
      <c r="E19" s="83"/>
      <c r="F19" s="83"/>
      <c r="G19" s="83"/>
      <c r="H19" s="177"/>
      <c r="I19" s="83"/>
      <c r="J19" s="83"/>
      <c r="K19" s="83"/>
      <c r="L19" s="83"/>
      <c r="M19" s="83"/>
      <c r="N19" s="83"/>
      <c r="O19" s="83"/>
      <c r="P19" s="83"/>
      <c r="Q19" s="83"/>
    </row>
    <row r="20">
      <c r="A20" s="83"/>
      <c r="B20" s="141"/>
      <c r="C20" s="83"/>
      <c r="D20" s="83"/>
      <c r="E20" s="83"/>
      <c r="F20" s="83"/>
      <c r="G20" s="83"/>
      <c r="H20" s="177"/>
      <c r="I20" s="83"/>
      <c r="J20" s="83"/>
      <c r="K20" s="83"/>
      <c r="L20" s="83"/>
      <c r="M20" s="83"/>
      <c r="N20" s="83"/>
      <c r="O20" s="83"/>
      <c r="P20" s="83"/>
      <c r="Q20" s="83"/>
    </row>
  </sheetData>
  <mergeCells count="3">
    <mergeCell ref="K2:L2"/>
    <mergeCell ref="M2:O2"/>
    <mergeCell ref="K1:O1"/>
  </mergeCells>
  <hyperlinks>
    <hyperlink r:id="rId1" ref="H1"/>
  </hyperlinks>
  <drawing r:id="rId2"/>
</worksheet>
</file>